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hidePivotFieldList="1" defaultThemeVersion="124226"/>
  <mc:AlternateContent xmlns:mc="http://schemas.openxmlformats.org/markup-compatibility/2006">
    <mc:Choice Requires="x15">
      <x15ac:absPath xmlns:x15ac="http://schemas.microsoft.com/office/spreadsheetml/2010/11/ac" url="https://umeauniversity.sharepoint.com/sites/RSO/Shared Documents/General/Ekonomi/Planering och utvecklingsarbete/Mallar färdiga att publiceras/Klar för publicering/"/>
    </mc:Choice>
  </mc:AlternateContent>
  <xr:revisionPtr revIDLastSave="4" documentId="8_{D41F0FF3-2726-4057-8AA8-9C745CF80602}" xr6:coauthVersionLast="47" xr6:coauthVersionMax="47" xr10:uidLastSave="{8F98E89F-1A3A-4FAF-8B3E-0603FDDD0A2D}"/>
  <bookViews>
    <workbookView xWindow="33210" yWindow="-1710" windowWidth="29220" windowHeight="17865" tabRatio="810" xr2:uid="{00000000-000D-0000-FFFF-FFFF00000000}"/>
  </bookViews>
  <sheets>
    <sheet name="Instruction" sheetId="49" r:id="rId1"/>
    <sheet name="Summary" sheetId="39" r:id="rId2"/>
    <sheet name="chart of accounts kl 3-5" sheetId="56" state="hidden" r:id="rId3"/>
    <sheet name="Tabell1 (2)" sheetId="55" state="hidden" r:id="rId4"/>
    <sheet name="Tabell1 (3)" sheetId="59" state="hidden" r:id="rId5"/>
    <sheet name="Registered time" sheetId="71" r:id="rId6"/>
    <sheet name="Registered costs" sheetId="69" r:id="rId7"/>
    <sheet name="Period_sum" sheetId="66" state="hidden" r:id="rId8"/>
    <sheet name="PM Period" sheetId="67" state="hidden" r:id="rId9"/>
    <sheet name="Sum_WP" sheetId="52" state="hidden" r:id="rId10"/>
    <sheet name="PM_SUM" sheetId="64" state="hidden" r:id="rId11"/>
    <sheet name="Cost_Sal" sheetId="70" state="hidden" r:id="rId12"/>
    <sheet name="Cost_Reg" sheetId="68" state="hidden" r:id="rId13"/>
    <sheet name="Kontering" sheetId="63" state="hidden" r:id="rId14"/>
    <sheet name="Actual Personnel costs" sheetId="73" state="hidden" r:id="rId15"/>
    <sheet name="Actual costs" sheetId="74" r:id="rId16"/>
    <sheet name="Salary costs Primula" sheetId="77" r:id="rId17"/>
    <sheet name="Salary cost report" sheetId="76" r:id="rId18"/>
    <sheet name="Period" sheetId="72" r:id="rId19"/>
    <sheet name="Budget" sheetId="75" r:id="rId20"/>
    <sheet name="Accounting table" sheetId="62" r:id="rId21"/>
    <sheet name="Raindance" sheetId="53" r:id="rId22"/>
    <sheet name="Inläsning2" sheetId="58" state="hidden" r:id="rId23"/>
    <sheet name="Pivot" sheetId="54" r:id="rId24"/>
    <sheet name="Beräkn" sheetId="57" state="hidden" r:id="rId25"/>
    <sheet name="M1-M6 Report" sheetId="37" r:id="rId26"/>
    <sheet name="M7-M12 Report" sheetId="42" r:id="rId27"/>
    <sheet name="M13-M18 Report" sheetId="43" r:id="rId28"/>
    <sheet name="M19-M24 Report" sheetId="44" r:id="rId29"/>
    <sheet name="M25-M30 Report" sheetId="45" r:id="rId30"/>
    <sheet name="M31-M36 Report" sheetId="46" r:id="rId31"/>
    <sheet name="M37-M42 Report" sheetId="47" r:id="rId32"/>
    <sheet name="M43-M48 Report" sheetId="48" r:id="rId33"/>
    <sheet name="M49-M54 Report" sheetId="50" r:id="rId34"/>
    <sheet name="M55-M60 Report" sheetId="51" r:id="rId35"/>
    <sheet name="M61-M66 Report" sheetId="60" r:id="rId36"/>
    <sheet name="M67-M72 Report" sheetId="61" r:id="rId37"/>
  </sheets>
  <definedNames>
    <definedName name="_xlnm._FilterDatabase" localSheetId="15" hidden="1">'Actual costs'!$A$3:$S$541</definedName>
    <definedName name="_xlnm._FilterDatabase" localSheetId="14" hidden="1">'Actual Personnel costs'!$D$3:$U$3</definedName>
    <definedName name="_xlnm._FilterDatabase" localSheetId="2" hidden="1">'chart of accounts kl 3-5'!$A$1:$E$574</definedName>
    <definedName name="_xlnm._FilterDatabase" localSheetId="8" hidden="1">'PM Period'!$B$3:$N$27</definedName>
    <definedName name="_xlnm._FilterDatabase" localSheetId="10" hidden="1">PM_SUM!$J$5:$O$566</definedName>
    <definedName name="_xlnm._FilterDatabase" localSheetId="21" hidden="1">Raindance!$A$1:$O$132</definedName>
    <definedName name="_xlnm._FilterDatabase" localSheetId="6" hidden="1">'Registered costs'!$A$4:$J$15</definedName>
    <definedName name="_xlnm._FilterDatabase" localSheetId="5" hidden="1">'Registered time'!$A$5:$I$104</definedName>
    <definedName name="_xlnm._FilterDatabase" localSheetId="1" hidden="1">Summary!$D$65:$L$65</definedName>
    <definedName name="APA">Period_sum!$H$8:$H$9</definedName>
    <definedName name="BOLC">Period_sum!$H$18,Period_sum!$H$16,Period_sum!$H$15</definedName>
    <definedName name="Externadata_1" localSheetId="3" hidden="1">'Tabell1 (2)'!$A$1:$O$182</definedName>
    <definedName name="Externadata_1" localSheetId="4" hidden="1">'Tabell1 (3)'!$A$1:$P$182</definedName>
    <definedName name="FromArray_1">_xlfn.ANCHORARRAY(PM_SUM!#REF!)</definedName>
    <definedName name="KSLAG">'Actual costs'!#REF!</definedName>
    <definedName name="KTO">'Actual costs'!#REF!</definedName>
    <definedName name="Välj">Period_sum!$H$8:$H$26</definedName>
    <definedName name="WP_Info">PM_SUM!$N$6:$N$25</definedName>
  </definedNames>
  <calcPr calcId="191028"/>
  <pivotCaches>
    <pivotCache cacheId="0"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25" i="64" l="1" a="1"/>
  <c r="B1625" i="64" s="1"/>
  <c r="B1626" i="64" a="1"/>
  <c r="B1626" i="64" s="1"/>
  <c r="B1627" i="64" a="1"/>
  <c r="B1627" i="64" s="1"/>
  <c r="B1628" i="64" a="1"/>
  <c r="B1628" i="64" s="1"/>
  <c r="B1629" i="64" a="1"/>
  <c r="B1629" i="64" s="1"/>
  <c r="B1630" i="64" a="1"/>
  <c r="B1630" i="64" s="1"/>
  <c r="B1631" i="64" a="1"/>
  <c r="B1631" i="64" s="1"/>
  <c r="B1632" i="64" a="1"/>
  <c r="B1632" i="64" s="1"/>
  <c r="B1633" i="64" a="1"/>
  <c r="B1633" i="64" s="1"/>
  <c r="B1634" i="64" a="1"/>
  <c r="B1634" i="64" s="1"/>
  <c r="B1635" i="64" a="1"/>
  <c r="B1635" i="64" s="1"/>
  <c r="B1636" i="64" a="1"/>
  <c r="B1636" i="64" s="1"/>
  <c r="B1637" i="64" a="1"/>
  <c r="B1637" i="64" s="1"/>
  <c r="B1638" i="64" a="1"/>
  <c r="B1638" i="64" s="1"/>
  <c r="B1639" i="64" a="1"/>
  <c r="B1639" i="64" s="1"/>
  <c r="B1640" i="64" a="1"/>
  <c r="B1640" i="64" s="1"/>
  <c r="B1641" i="64" a="1"/>
  <c r="B1641" i="64" s="1"/>
  <c r="B1642" i="64" a="1"/>
  <c r="B1642" i="64" s="1"/>
  <c r="B1643" i="64" a="1"/>
  <c r="B1643" i="64" s="1"/>
  <c r="B1644" i="64" a="1"/>
  <c r="B1644" i="64" s="1"/>
  <c r="B1645" i="64" a="1"/>
  <c r="B1645" i="64" s="1"/>
  <c r="B1646" i="64" a="1"/>
  <c r="B1646" i="64" s="1"/>
  <c r="B1647" i="64" a="1"/>
  <c r="B1647" i="64" s="1"/>
  <c r="B1648" i="64" a="1"/>
  <c r="B1648" i="64" s="1"/>
  <c r="B1649" i="64" a="1"/>
  <c r="B1649" i="64" s="1"/>
  <c r="B1650" i="64" a="1"/>
  <c r="B1650" i="64" s="1"/>
  <c r="B1651" i="64" a="1"/>
  <c r="B1651" i="64" s="1"/>
  <c r="B1652" i="64" a="1"/>
  <c r="B1652" i="64" s="1"/>
  <c r="B1653" i="64" a="1"/>
  <c r="B1653" i="64" s="1"/>
  <c r="B1654" i="64" a="1"/>
  <c r="B1654" i="64" s="1"/>
  <c r="B1655" i="64" a="1"/>
  <c r="B1655" i="64" s="1"/>
  <c r="B1656" i="64" a="1"/>
  <c r="B1656" i="64" s="1"/>
  <c r="B1657" i="64" a="1"/>
  <c r="B1657" i="64" s="1"/>
  <c r="B1658" i="64" a="1"/>
  <c r="B1658" i="64" s="1"/>
  <c r="B1659" i="64" a="1"/>
  <c r="B1659" i="64" s="1"/>
  <c r="B1660" i="64" a="1"/>
  <c r="B1660" i="64" s="1"/>
  <c r="B1661" i="64" a="1"/>
  <c r="B1661" i="64" s="1"/>
  <c r="B1662" i="64" a="1"/>
  <c r="B1662" i="64" s="1"/>
  <c r="B1663" i="64" a="1"/>
  <c r="B1663" i="64" s="1"/>
  <c r="B1664" i="64" a="1"/>
  <c r="B1664" i="64" s="1"/>
  <c r="B1478" i="64" a="1"/>
  <c r="B1478" i="64" s="1"/>
  <c r="B1479" i="64" a="1"/>
  <c r="B1479" i="64" s="1"/>
  <c r="B1480" i="64" a="1"/>
  <c r="B1480" i="64" s="1"/>
  <c r="B1481" i="64" a="1"/>
  <c r="B1481" i="64" s="1"/>
  <c r="B1482" i="64" a="1"/>
  <c r="B1482" i="64" s="1"/>
  <c r="B1483" i="64" a="1"/>
  <c r="B1483" i="64" s="1"/>
  <c r="B1484" i="64" a="1"/>
  <c r="B1484" i="64" s="1"/>
  <c r="B1485" i="64" a="1"/>
  <c r="B1485" i="64" s="1"/>
  <c r="B1486" i="64" a="1"/>
  <c r="B1486" i="64" s="1"/>
  <c r="B1487" i="64" a="1"/>
  <c r="B1487" i="64" s="1"/>
  <c r="B1488" i="64" a="1"/>
  <c r="B1488" i="64" s="1"/>
  <c r="B1489" i="64" a="1"/>
  <c r="B1489" i="64" s="1"/>
  <c r="B1490" i="64" a="1"/>
  <c r="B1490" i="64" s="1"/>
  <c r="B1491" i="64" a="1"/>
  <c r="B1491" i="64" s="1"/>
  <c r="B1492" i="64" a="1"/>
  <c r="B1492" i="64" s="1"/>
  <c r="B1493" i="64" a="1"/>
  <c r="B1493" i="64" s="1"/>
  <c r="B1494" i="64" a="1"/>
  <c r="B1494" i="64" s="1"/>
  <c r="B1495" i="64" a="1"/>
  <c r="B1495" i="64" s="1"/>
  <c r="B1496" i="64" a="1"/>
  <c r="B1496" i="64" s="1"/>
  <c r="B1497" i="64" a="1"/>
  <c r="B1497" i="64" s="1"/>
  <c r="B1498" i="64" a="1"/>
  <c r="B1498" i="64" s="1"/>
  <c r="B1499" i="64" a="1"/>
  <c r="B1499" i="64" s="1"/>
  <c r="B1500" i="64" a="1"/>
  <c r="B1500" i="64" s="1"/>
  <c r="B1501" i="64" a="1"/>
  <c r="B1501" i="64" s="1"/>
  <c r="B1502" i="64" a="1"/>
  <c r="B1502" i="64" s="1"/>
  <c r="B1503" i="64" a="1"/>
  <c r="B1503" i="64" s="1"/>
  <c r="B1504" i="64" a="1"/>
  <c r="B1504" i="64" s="1"/>
  <c r="B1505" i="64" a="1"/>
  <c r="B1505" i="64" s="1"/>
  <c r="B1506" i="64" a="1"/>
  <c r="B1506" i="64" s="1"/>
  <c r="B1507" i="64" a="1"/>
  <c r="B1507" i="64" s="1"/>
  <c r="B1508" i="64" a="1"/>
  <c r="B1508" i="64" s="1"/>
  <c r="B1509" i="64" a="1"/>
  <c r="B1509" i="64" s="1"/>
  <c r="B1510" i="64" a="1"/>
  <c r="B1510" i="64" s="1"/>
  <c r="B1511" i="64" a="1"/>
  <c r="B1511" i="64" s="1"/>
  <c r="B1512" i="64" a="1"/>
  <c r="B1512" i="64" s="1"/>
  <c r="B1513" i="64" a="1"/>
  <c r="B1513" i="64" s="1"/>
  <c r="B1514" i="64" a="1"/>
  <c r="B1514" i="64" s="1"/>
  <c r="B1515" i="64" a="1"/>
  <c r="B1515" i="64" s="1"/>
  <c r="B1516" i="64" a="1"/>
  <c r="B1516" i="64" s="1"/>
  <c r="B1517" i="64" a="1"/>
  <c r="B1517" i="64" s="1"/>
  <c r="B1331" i="64" a="1"/>
  <c r="B1331" i="64" s="1"/>
  <c r="B1332" i="64" a="1"/>
  <c r="B1332" i="64" s="1"/>
  <c r="B1333" i="64" a="1"/>
  <c r="B1333" i="64" s="1"/>
  <c r="B1334" i="64" a="1"/>
  <c r="B1334" i="64" s="1"/>
  <c r="B1335" i="64" a="1"/>
  <c r="B1335" i="64" s="1"/>
  <c r="B1336" i="64" a="1"/>
  <c r="B1336" i="64" s="1"/>
  <c r="B1337" i="64" a="1"/>
  <c r="B1337" i="64" s="1"/>
  <c r="B1338" i="64" a="1"/>
  <c r="B1338" i="64" s="1"/>
  <c r="B1339" i="64" a="1"/>
  <c r="B1339" i="64" s="1"/>
  <c r="B1340" i="64" a="1"/>
  <c r="B1340" i="64" s="1"/>
  <c r="B1341" i="64" a="1"/>
  <c r="B1341" i="64" s="1"/>
  <c r="B1342" i="64" a="1"/>
  <c r="B1342" i="64" s="1"/>
  <c r="B1343" i="64" a="1"/>
  <c r="B1343" i="64" s="1"/>
  <c r="B1344" i="64" a="1"/>
  <c r="B1344" i="64" s="1"/>
  <c r="B1345" i="64" a="1"/>
  <c r="B1345" i="64" s="1"/>
  <c r="B1346" i="64" a="1"/>
  <c r="B1346" i="64" s="1"/>
  <c r="B1347" i="64" a="1"/>
  <c r="B1347" i="64" s="1"/>
  <c r="B1348" i="64" a="1"/>
  <c r="B1348" i="64" s="1"/>
  <c r="B1349" i="64" a="1"/>
  <c r="B1349" i="64" s="1"/>
  <c r="B1350" i="64" a="1"/>
  <c r="B1350" i="64" s="1"/>
  <c r="B1351" i="64" a="1"/>
  <c r="B1351" i="64" s="1"/>
  <c r="B1352" i="64" a="1"/>
  <c r="B1352" i="64" s="1"/>
  <c r="B1353" i="64" a="1"/>
  <c r="B1353" i="64" s="1"/>
  <c r="B1354" i="64" a="1"/>
  <c r="B1354" i="64" s="1"/>
  <c r="B1355" i="64" a="1"/>
  <c r="B1355" i="64" s="1"/>
  <c r="B1356" i="64" a="1"/>
  <c r="B1356" i="64" s="1"/>
  <c r="B1357" i="64" a="1"/>
  <c r="B1357" i="64" s="1"/>
  <c r="B1358" i="64" a="1"/>
  <c r="B1358" i="64" s="1"/>
  <c r="B1359" i="64" a="1"/>
  <c r="B1359" i="64" s="1"/>
  <c r="B1360" i="64" a="1"/>
  <c r="B1360" i="64" s="1"/>
  <c r="B1361" i="64" a="1"/>
  <c r="B1361" i="64" s="1"/>
  <c r="B1362" i="64" a="1"/>
  <c r="B1362" i="64" s="1"/>
  <c r="B1363" i="64" a="1"/>
  <c r="B1363" i="64" s="1"/>
  <c r="B1364" i="64" a="1"/>
  <c r="B1364" i="64" s="1"/>
  <c r="B1365" i="64" a="1"/>
  <c r="B1365" i="64" s="1"/>
  <c r="B1366" i="64" a="1"/>
  <c r="B1366" i="64" s="1"/>
  <c r="B1367" i="64" a="1"/>
  <c r="B1367" i="64" s="1"/>
  <c r="B1368" i="64" a="1"/>
  <c r="B1368" i="64" s="1"/>
  <c r="B1369" i="64" a="1"/>
  <c r="B1369" i="64" s="1"/>
  <c r="B1370" i="64" a="1"/>
  <c r="B1370" i="64" s="1"/>
  <c r="B1184" i="64" a="1"/>
  <c r="B1184" i="64" s="1"/>
  <c r="B1185" i="64" a="1"/>
  <c r="B1185" i="64" s="1"/>
  <c r="B1186" i="64" a="1"/>
  <c r="B1186" i="64" s="1"/>
  <c r="B1187" i="64" a="1"/>
  <c r="B1187" i="64" s="1"/>
  <c r="B1188" i="64" a="1"/>
  <c r="B1188" i="64" s="1"/>
  <c r="B1189" i="64" a="1"/>
  <c r="B1189" i="64" s="1"/>
  <c r="B1190" i="64" a="1"/>
  <c r="B1190" i="64" s="1"/>
  <c r="B1191" i="64" a="1"/>
  <c r="B1191" i="64" s="1"/>
  <c r="B1192" i="64" a="1"/>
  <c r="B1192" i="64" s="1"/>
  <c r="B1193" i="64" a="1"/>
  <c r="B1193" i="64" s="1"/>
  <c r="B1194" i="64" a="1"/>
  <c r="B1194" i="64" s="1"/>
  <c r="B1195" i="64" a="1"/>
  <c r="B1195" i="64" s="1"/>
  <c r="B1196" i="64" a="1"/>
  <c r="B1196" i="64" s="1"/>
  <c r="B1197" i="64" a="1"/>
  <c r="B1197" i="64" s="1"/>
  <c r="B1198" i="64" a="1"/>
  <c r="B1198" i="64" s="1"/>
  <c r="B1199" i="64" a="1"/>
  <c r="B1199" i="64" s="1"/>
  <c r="B1200" i="64" a="1"/>
  <c r="B1200" i="64" s="1"/>
  <c r="B1201" i="64" a="1"/>
  <c r="B1201" i="64" s="1"/>
  <c r="B1202" i="64" a="1"/>
  <c r="B1202" i="64" s="1"/>
  <c r="B1203" i="64" a="1"/>
  <c r="B1203" i="64" s="1"/>
  <c r="B1204" i="64" a="1"/>
  <c r="B1204" i="64" s="1"/>
  <c r="B1205" i="64" a="1"/>
  <c r="B1205" i="64" s="1"/>
  <c r="B1206" i="64" a="1"/>
  <c r="B1206" i="64" s="1"/>
  <c r="B1207" i="64" a="1"/>
  <c r="B1207" i="64" s="1"/>
  <c r="B1208" i="64" a="1"/>
  <c r="B1208" i="64" s="1"/>
  <c r="B1209" i="64" a="1"/>
  <c r="B1209" i="64" s="1"/>
  <c r="B1210" i="64" a="1"/>
  <c r="B1210" i="64" s="1"/>
  <c r="B1211" i="64" a="1"/>
  <c r="B1211" i="64" s="1"/>
  <c r="B1212" i="64" a="1"/>
  <c r="B1212" i="64" s="1"/>
  <c r="B1213" i="64" a="1"/>
  <c r="B1213" i="64" s="1"/>
  <c r="B1214" i="64" a="1"/>
  <c r="B1214" i="64" s="1"/>
  <c r="B1215" i="64" a="1"/>
  <c r="B1215" i="64" s="1"/>
  <c r="B1216" i="64" a="1"/>
  <c r="B1216" i="64" s="1"/>
  <c r="B1217" i="64" a="1"/>
  <c r="B1217" i="64" s="1"/>
  <c r="B1218" i="64" a="1"/>
  <c r="B1218" i="64" s="1"/>
  <c r="B1219" i="64" a="1"/>
  <c r="B1219" i="64" s="1"/>
  <c r="B1220" i="64" a="1"/>
  <c r="B1220" i="64" s="1"/>
  <c r="B1221" i="64" a="1"/>
  <c r="B1221" i="64" s="1"/>
  <c r="B1222" i="64" a="1"/>
  <c r="B1222" i="64" s="1"/>
  <c r="B1223" i="64" a="1"/>
  <c r="B1223" i="64" s="1"/>
  <c r="B1037" i="64" a="1"/>
  <c r="B1037" i="64" s="1"/>
  <c r="B1038" i="64" a="1"/>
  <c r="B1038" i="64" s="1"/>
  <c r="B1039" i="64" a="1"/>
  <c r="B1039" i="64" s="1"/>
  <c r="B1040" i="64" a="1"/>
  <c r="B1040" i="64" s="1"/>
  <c r="B1041" i="64" a="1"/>
  <c r="B1041" i="64" s="1"/>
  <c r="B1042" i="64" a="1"/>
  <c r="B1042" i="64" s="1"/>
  <c r="B1043" i="64" a="1"/>
  <c r="B1043" i="64" s="1"/>
  <c r="B1044" i="64" a="1"/>
  <c r="B1044" i="64" s="1"/>
  <c r="B1045" i="64" a="1"/>
  <c r="B1045" i="64" s="1"/>
  <c r="B1046" i="64" a="1"/>
  <c r="B1046" i="64" s="1"/>
  <c r="B1047" i="64" a="1"/>
  <c r="B1047" i="64" s="1"/>
  <c r="B1048" i="64" a="1"/>
  <c r="B1048" i="64" s="1"/>
  <c r="B1049" i="64" a="1"/>
  <c r="B1049" i="64" s="1"/>
  <c r="B1050" i="64" a="1"/>
  <c r="B1050" i="64" s="1"/>
  <c r="B1051" i="64" a="1"/>
  <c r="B1051" i="64" s="1"/>
  <c r="B1052" i="64" a="1"/>
  <c r="B1052" i="64" s="1"/>
  <c r="B1053" i="64" a="1"/>
  <c r="B1053" i="64" s="1"/>
  <c r="B1054" i="64" a="1"/>
  <c r="B1054" i="64" s="1"/>
  <c r="B1055" i="64" a="1"/>
  <c r="B1055" i="64" s="1"/>
  <c r="B1056" i="64" a="1"/>
  <c r="B1056" i="64" s="1"/>
  <c r="B1057" i="64" a="1"/>
  <c r="B1057" i="64" s="1"/>
  <c r="B1058" i="64" a="1"/>
  <c r="B1058" i="64" s="1"/>
  <c r="B1059" i="64" a="1"/>
  <c r="B1059" i="64" s="1"/>
  <c r="B1060" i="64" a="1"/>
  <c r="B1060" i="64" s="1"/>
  <c r="B1061" i="64" a="1"/>
  <c r="B1061" i="64" s="1"/>
  <c r="B1062" i="64" a="1"/>
  <c r="B1062" i="64" s="1"/>
  <c r="B1063" i="64" a="1"/>
  <c r="B1063" i="64" s="1"/>
  <c r="B1064" i="64" a="1"/>
  <c r="B1064" i="64" s="1"/>
  <c r="B1065" i="64" a="1"/>
  <c r="B1065" i="64" s="1"/>
  <c r="B1066" i="64" a="1"/>
  <c r="B1066" i="64" s="1"/>
  <c r="B1067" i="64" a="1"/>
  <c r="B1067" i="64" s="1"/>
  <c r="B1068" i="64" a="1"/>
  <c r="B1068" i="64" s="1"/>
  <c r="B1069" i="64" a="1"/>
  <c r="B1069" i="64" s="1"/>
  <c r="B1070" i="64" a="1"/>
  <c r="B1070" i="64" s="1"/>
  <c r="B1071" i="64" a="1"/>
  <c r="B1071" i="64" s="1"/>
  <c r="B1072" i="64" a="1"/>
  <c r="B1072" i="64" s="1"/>
  <c r="B1073" i="64" a="1"/>
  <c r="B1073" i="64" s="1"/>
  <c r="B1074" i="64" a="1"/>
  <c r="B1074" i="64" s="1"/>
  <c r="B1075" i="64" a="1"/>
  <c r="B1075" i="64" s="1"/>
  <c r="B1076" i="64" a="1"/>
  <c r="B1076" i="64" s="1"/>
  <c r="B890" i="64" a="1"/>
  <c r="B890" i="64" s="1"/>
  <c r="B891" i="64" a="1"/>
  <c r="B891" i="64" s="1"/>
  <c r="B892" i="64" a="1"/>
  <c r="B892" i="64" s="1"/>
  <c r="B893" i="64" a="1"/>
  <c r="B893" i="64" s="1"/>
  <c r="B894" i="64" a="1"/>
  <c r="B894" i="64" s="1"/>
  <c r="B895" i="64" a="1"/>
  <c r="B895" i="64" s="1"/>
  <c r="B896" i="64" a="1"/>
  <c r="B896" i="64" s="1"/>
  <c r="B897" i="64" a="1"/>
  <c r="B897" i="64" s="1"/>
  <c r="B898" i="64" a="1"/>
  <c r="B898" i="64" s="1"/>
  <c r="B899" i="64" a="1"/>
  <c r="B899" i="64" s="1"/>
  <c r="B900" i="64" a="1"/>
  <c r="B900" i="64" s="1"/>
  <c r="B901" i="64" a="1"/>
  <c r="B901" i="64" s="1"/>
  <c r="B902" i="64" a="1"/>
  <c r="B902" i="64" s="1"/>
  <c r="B903" i="64" a="1"/>
  <c r="B903" i="64" s="1"/>
  <c r="B904" i="64" a="1"/>
  <c r="B904" i="64" s="1"/>
  <c r="B905" i="64" a="1"/>
  <c r="B905" i="64" s="1"/>
  <c r="B906" i="64" a="1"/>
  <c r="B906" i="64" s="1"/>
  <c r="B907" i="64" a="1"/>
  <c r="B907" i="64" s="1"/>
  <c r="B908" i="64" a="1"/>
  <c r="B908" i="64" s="1"/>
  <c r="B909" i="64" a="1"/>
  <c r="B909" i="64" s="1"/>
  <c r="B910" i="64" a="1"/>
  <c r="B910" i="64" s="1"/>
  <c r="B911" i="64" a="1"/>
  <c r="B911" i="64" s="1"/>
  <c r="B912" i="64" a="1"/>
  <c r="B912" i="64" s="1"/>
  <c r="B913" i="64" a="1"/>
  <c r="B913" i="64" s="1"/>
  <c r="B914" i="64" a="1"/>
  <c r="B914" i="64" s="1"/>
  <c r="B915" i="64" a="1"/>
  <c r="B915" i="64" s="1"/>
  <c r="B916" i="64" a="1"/>
  <c r="B916" i="64" s="1"/>
  <c r="B917" i="64" a="1"/>
  <c r="B917" i="64" s="1"/>
  <c r="B918" i="64" a="1"/>
  <c r="B918" i="64" s="1"/>
  <c r="B919" i="64" a="1"/>
  <c r="B919" i="64" s="1"/>
  <c r="B920" i="64" a="1"/>
  <c r="B920" i="64" s="1"/>
  <c r="B921" i="64" a="1"/>
  <c r="B921" i="64" s="1"/>
  <c r="B922" i="64" a="1"/>
  <c r="B922" i="64" s="1"/>
  <c r="B923" i="64" a="1"/>
  <c r="B923" i="64" s="1"/>
  <c r="B924" i="64" a="1"/>
  <c r="B924" i="64" s="1"/>
  <c r="B925" i="64" a="1"/>
  <c r="B925" i="64" s="1"/>
  <c r="B926" i="64" a="1"/>
  <c r="B926" i="64" s="1"/>
  <c r="B927" i="64" a="1"/>
  <c r="B927" i="64" s="1"/>
  <c r="B928" i="64" a="1"/>
  <c r="B928" i="64" s="1"/>
  <c r="B929" i="64" a="1"/>
  <c r="B929" i="64" s="1"/>
  <c r="B743" i="64" a="1"/>
  <c r="B743" i="64" s="1"/>
  <c r="B744" i="64" a="1"/>
  <c r="B744" i="64" s="1"/>
  <c r="B745" i="64" a="1"/>
  <c r="B745" i="64" s="1"/>
  <c r="B746" i="64" a="1"/>
  <c r="B746" i="64" s="1"/>
  <c r="B747" i="64" a="1"/>
  <c r="B747" i="64" s="1"/>
  <c r="B748" i="64" a="1"/>
  <c r="B748" i="64" s="1"/>
  <c r="B749" i="64" a="1"/>
  <c r="B749" i="64" s="1"/>
  <c r="B750" i="64" a="1"/>
  <c r="B750" i="64" s="1"/>
  <c r="B751" i="64" a="1"/>
  <c r="B751" i="64" s="1"/>
  <c r="B752" i="64" a="1"/>
  <c r="B752" i="64" s="1"/>
  <c r="B753" i="64" a="1"/>
  <c r="B753" i="64" s="1"/>
  <c r="B754" i="64" a="1"/>
  <c r="B754" i="64" s="1"/>
  <c r="B755" i="64" a="1"/>
  <c r="B755" i="64" s="1"/>
  <c r="B756" i="64" a="1"/>
  <c r="B756" i="64" s="1"/>
  <c r="B757" i="64" a="1"/>
  <c r="B757" i="64" s="1"/>
  <c r="B758" i="64" a="1"/>
  <c r="B758" i="64" s="1"/>
  <c r="B759" i="64" a="1"/>
  <c r="B759" i="64" s="1"/>
  <c r="B760" i="64" a="1"/>
  <c r="B760" i="64" s="1"/>
  <c r="B761" i="64" a="1"/>
  <c r="B761" i="64" s="1"/>
  <c r="B762" i="64" a="1"/>
  <c r="B762" i="64" s="1"/>
  <c r="B763" i="64" a="1"/>
  <c r="B763" i="64" s="1"/>
  <c r="B764" i="64" a="1"/>
  <c r="B764" i="64" s="1"/>
  <c r="B765" i="64" a="1"/>
  <c r="B765" i="64" s="1"/>
  <c r="B766" i="64" a="1"/>
  <c r="B766" i="64" s="1"/>
  <c r="B767" i="64" a="1"/>
  <c r="B767" i="64" s="1"/>
  <c r="B768" i="64" a="1"/>
  <c r="B768" i="64" s="1"/>
  <c r="B769" i="64" a="1"/>
  <c r="B769" i="64" s="1"/>
  <c r="B770" i="64" a="1"/>
  <c r="B770" i="64" s="1"/>
  <c r="B771" i="64" a="1"/>
  <c r="B771" i="64" s="1"/>
  <c r="B772" i="64" a="1"/>
  <c r="B772" i="64" s="1"/>
  <c r="B773" i="64" a="1"/>
  <c r="B773" i="64" s="1"/>
  <c r="B774" i="64" a="1"/>
  <c r="B774" i="64" s="1"/>
  <c r="B775" i="64" a="1"/>
  <c r="B775" i="64" s="1"/>
  <c r="B776" i="64" a="1"/>
  <c r="B776" i="64" s="1"/>
  <c r="B777" i="64" a="1"/>
  <c r="B777" i="64" s="1"/>
  <c r="B778" i="64" a="1"/>
  <c r="B778" i="64" s="1"/>
  <c r="B779" i="64" a="1"/>
  <c r="B779" i="64" s="1"/>
  <c r="B780" i="64" a="1"/>
  <c r="B780" i="64" s="1"/>
  <c r="B781" i="64" a="1"/>
  <c r="B781" i="64" s="1"/>
  <c r="B782" i="64" a="1"/>
  <c r="B782" i="64" s="1"/>
  <c r="B596" i="64" a="1"/>
  <c r="B596" i="64" s="1"/>
  <c r="B597" i="64" a="1"/>
  <c r="B597" i="64" s="1"/>
  <c r="B598" i="64" a="1"/>
  <c r="B598" i="64" s="1"/>
  <c r="B599" i="64" a="1"/>
  <c r="B599" i="64" s="1"/>
  <c r="B600" i="64" a="1"/>
  <c r="B600" i="64" s="1"/>
  <c r="B601" i="64" a="1"/>
  <c r="B601" i="64" s="1"/>
  <c r="B602" i="64" a="1"/>
  <c r="B602" i="64" s="1"/>
  <c r="B603" i="64" a="1"/>
  <c r="B603" i="64" s="1"/>
  <c r="B604" i="64" a="1"/>
  <c r="B604" i="64" s="1"/>
  <c r="B605" i="64" a="1"/>
  <c r="B605" i="64" s="1"/>
  <c r="B606" i="64" a="1"/>
  <c r="B606" i="64" s="1"/>
  <c r="B607" i="64" a="1"/>
  <c r="B607" i="64" s="1"/>
  <c r="B608" i="64" a="1"/>
  <c r="B608" i="64" s="1"/>
  <c r="B609" i="64" a="1"/>
  <c r="B609" i="64" s="1"/>
  <c r="B610" i="64" a="1"/>
  <c r="B610" i="64" s="1"/>
  <c r="B611" i="64" a="1"/>
  <c r="B611" i="64" s="1"/>
  <c r="B612" i="64" a="1"/>
  <c r="B612" i="64" s="1"/>
  <c r="B613" i="64" a="1"/>
  <c r="B613" i="64" s="1"/>
  <c r="B614" i="64" a="1"/>
  <c r="B614" i="64" s="1"/>
  <c r="B615" i="64" a="1"/>
  <c r="B615" i="64" s="1"/>
  <c r="B616" i="64" a="1"/>
  <c r="B616" i="64" s="1"/>
  <c r="B617" i="64" a="1"/>
  <c r="B617" i="64" s="1"/>
  <c r="B618" i="64" a="1"/>
  <c r="B618" i="64" s="1"/>
  <c r="B619" i="64" a="1"/>
  <c r="B619" i="64" s="1"/>
  <c r="B620" i="64" a="1"/>
  <c r="B620" i="64" s="1"/>
  <c r="B621" i="64" a="1"/>
  <c r="B621" i="64" s="1"/>
  <c r="B622" i="64" a="1"/>
  <c r="B622" i="64" s="1"/>
  <c r="B623" i="64" a="1"/>
  <c r="B623" i="64" s="1"/>
  <c r="B624" i="64" a="1"/>
  <c r="B624" i="64" s="1"/>
  <c r="B625" i="64" a="1"/>
  <c r="B625" i="64" s="1"/>
  <c r="B626" i="64" a="1"/>
  <c r="B626" i="64" s="1"/>
  <c r="B627" i="64" a="1"/>
  <c r="B627" i="64" s="1"/>
  <c r="B628" i="64" a="1"/>
  <c r="B628" i="64" s="1"/>
  <c r="B629" i="64" a="1"/>
  <c r="B629" i="64" s="1"/>
  <c r="B630" i="64" a="1"/>
  <c r="B630" i="64" s="1"/>
  <c r="B631" i="64" a="1"/>
  <c r="B631" i="64" s="1"/>
  <c r="B632" i="64" a="1"/>
  <c r="B632" i="64" s="1"/>
  <c r="B633" i="64" a="1"/>
  <c r="B633" i="64" s="1"/>
  <c r="B634" i="64" a="1"/>
  <c r="B634" i="64" s="1"/>
  <c r="B635" i="64" a="1"/>
  <c r="B635" i="64" s="1"/>
  <c r="B449" i="64" a="1"/>
  <c r="B449" i="64" s="1"/>
  <c r="B450" i="64" a="1"/>
  <c r="B450" i="64" s="1"/>
  <c r="B451" i="64" a="1"/>
  <c r="B451" i="64" s="1"/>
  <c r="B452" i="64" a="1"/>
  <c r="B452" i="64" s="1"/>
  <c r="B453" i="64" a="1"/>
  <c r="B453" i="64" s="1"/>
  <c r="B454" i="64" a="1"/>
  <c r="B454" i="64" s="1"/>
  <c r="B455" i="64" a="1"/>
  <c r="B455" i="64" s="1"/>
  <c r="B456" i="64" a="1"/>
  <c r="B456" i="64" s="1"/>
  <c r="B457" i="64" a="1"/>
  <c r="B457" i="64" s="1"/>
  <c r="B458" i="64" a="1"/>
  <c r="B458" i="64" s="1"/>
  <c r="B459" i="64" a="1"/>
  <c r="B459" i="64" s="1"/>
  <c r="B460" i="64" a="1"/>
  <c r="B460" i="64" s="1"/>
  <c r="B461" i="64" a="1"/>
  <c r="B461" i="64" s="1"/>
  <c r="B462" i="64" a="1"/>
  <c r="B462" i="64" s="1"/>
  <c r="B463" i="64" a="1"/>
  <c r="B463" i="64" s="1"/>
  <c r="B464" i="64" a="1"/>
  <c r="B464" i="64" s="1"/>
  <c r="B465" i="64" a="1"/>
  <c r="B465" i="64" s="1"/>
  <c r="B466" i="64" a="1"/>
  <c r="B466" i="64" s="1"/>
  <c r="B467" i="64" a="1"/>
  <c r="B467" i="64" s="1"/>
  <c r="B468" i="64" a="1"/>
  <c r="B468" i="64" s="1"/>
  <c r="B469" i="64" a="1"/>
  <c r="B469" i="64" s="1"/>
  <c r="B470" i="64" a="1"/>
  <c r="B470" i="64" s="1"/>
  <c r="B471" i="64" a="1"/>
  <c r="B471" i="64" s="1"/>
  <c r="B472" i="64" a="1"/>
  <c r="B472" i="64" s="1"/>
  <c r="B473" i="64" a="1"/>
  <c r="B473" i="64" s="1"/>
  <c r="B474" i="64" a="1"/>
  <c r="B474" i="64" s="1"/>
  <c r="B475" i="64" a="1"/>
  <c r="B475" i="64" s="1"/>
  <c r="B476" i="64" a="1"/>
  <c r="B476" i="64" s="1"/>
  <c r="B477" i="64" a="1"/>
  <c r="B477" i="64" s="1"/>
  <c r="B478" i="64" a="1"/>
  <c r="B478" i="64" s="1"/>
  <c r="B479" i="64" a="1"/>
  <c r="B479" i="64" s="1"/>
  <c r="B480" i="64" a="1"/>
  <c r="B480" i="64" s="1"/>
  <c r="B481" i="64" a="1"/>
  <c r="B481" i="64" s="1"/>
  <c r="B482" i="64" a="1"/>
  <c r="B482" i="64" s="1"/>
  <c r="B483" i="64" a="1"/>
  <c r="B483" i="64" s="1"/>
  <c r="B484" i="64" a="1"/>
  <c r="B484" i="64" s="1"/>
  <c r="B485" i="64" a="1"/>
  <c r="B485" i="64" s="1"/>
  <c r="B486" i="64" a="1"/>
  <c r="B486" i="64" s="1"/>
  <c r="B487" i="64" a="1"/>
  <c r="B487" i="64" s="1"/>
  <c r="B488" i="64" a="1"/>
  <c r="B488" i="64" s="1"/>
  <c r="B336" i="64" a="1"/>
  <c r="B336" i="64" s="1"/>
  <c r="B337" i="64" a="1"/>
  <c r="B337" i="64" s="1"/>
  <c r="B338" i="64" a="1"/>
  <c r="B338" i="64" s="1"/>
  <c r="B339" i="64" a="1"/>
  <c r="B339" i="64" s="1"/>
  <c r="B340" i="64" a="1"/>
  <c r="B340" i="64" s="1"/>
  <c r="B341" i="64" a="1"/>
  <c r="B341" i="64" s="1"/>
  <c r="B342" i="64" a="1"/>
  <c r="B342" i="64" s="1"/>
  <c r="B343" i="64" a="1"/>
  <c r="B343" i="64" s="1"/>
  <c r="B344" i="64" a="1"/>
  <c r="B344" i="64" s="1"/>
  <c r="B345" i="64" a="1"/>
  <c r="B345" i="64" s="1"/>
  <c r="B189" i="64" a="1"/>
  <c r="B189" i="64" s="1"/>
  <c r="B190" i="64" a="1"/>
  <c r="B190" i="64" s="1"/>
  <c r="B191" i="64" a="1"/>
  <c r="B191" i="64" s="1"/>
  <c r="B192" i="64" a="1"/>
  <c r="B192" i="64" s="1"/>
  <c r="B193" i="64" a="1"/>
  <c r="B193" i="64" s="1"/>
  <c r="B194" i="64" a="1"/>
  <c r="B194" i="64" s="1"/>
  <c r="B195" i="64" a="1"/>
  <c r="B195" i="64" s="1"/>
  <c r="B196" i="64" a="1"/>
  <c r="B196" i="64" s="1"/>
  <c r="B197" i="64" a="1"/>
  <c r="B197" i="64" s="1"/>
  <c r="B198" i="64" a="1"/>
  <c r="B198" i="64" s="1"/>
  <c r="B199" i="64" a="1"/>
  <c r="B199" i="64" s="1"/>
  <c r="B200" i="64" a="1"/>
  <c r="B200" i="64" s="1"/>
  <c r="B201" i="64" a="1"/>
  <c r="B201" i="64" s="1"/>
  <c r="B202" i="64" a="1"/>
  <c r="B202" i="64" s="1"/>
  <c r="B203" i="64" a="1"/>
  <c r="B203" i="64" s="1"/>
  <c r="B204" i="64" a="1"/>
  <c r="B204" i="64" s="1"/>
  <c r="B205" i="64" a="1"/>
  <c r="B205" i="64" s="1"/>
  <c r="B206" i="64" a="1"/>
  <c r="B206" i="64" s="1"/>
  <c r="B207" i="64" a="1"/>
  <c r="B207" i="64" s="1"/>
  <c r="B208" i="64" a="1"/>
  <c r="B208" i="64" s="1"/>
  <c r="B209" i="64" a="1"/>
  <c r="B209" i="64" s="1"/>
  <c r="B210" i="64" a="1"/>
  <c r="B210" i="64" s="1"/>
  <c r="B211" i="64" a="1"/>
  <c r="B211" i="64" s="1"/>
  <c r="B212" i="64" a="1"/>
  <c r="B212" i="64" s="1"/>
  <c r="B213" i="64" a="1"/>
  <c r="B213" i="64" s="1"/>
  <c r="B214" i="64" a="1"/>
  <c r="B214" i="64" s="1"/>
  <c r="B215" i="64" a="1"/>
  <c r="B215" i="64" s="1"/>
  <c r="B216" i="64" a="1"/>
  <c r="B216" i="64" s="1"/>
  <c r="B217" i="64" a="1"/>
  <c r="B217" i="64" s="1"/>
  <c r="B218" i="64" a="1"/>
  <c r="B218" i="64" s="1"/>
  <c r="B219" i="64" a="1"/>
  <c r="B219" i="64" s="1"/>
  <c r="B220" i="64" a="1"/>
  <c r="B220" i="64" s="1"/>
  <c r="B221" i="64" a="1"/>
  <c r="B221" i="64" s="1"/>
  <c r="B222" i="64" a="1"/>
  <c r="B222" i="64" s="1"/>
  <c r="B223" i="64" a="1"/>
  <c r="B223" i="64" s="1"/>
  <c r="B224" i="64" a="1"/>
  <c r="B224" i="64" s="1"/>
  <c r="B225" i="64" a="1"/>
  <c r="B225" i="64" s="1"/>
  <c r="B226" i="64" a="1"/>
  <c r="B226" i="64" s="1"/>
  <c r="B227" i="64" a="1"/>
  <c r="B227" i="64" s="1"/>
  <c r="B228" i="64" a="1"/>
  <c r="B228" i="64" s="1"/>
  <c r="F9" i="39" l="1"/>
  <c r="G9" i="39"/>
  <c r="G8" i="39"/>
  <c r="H9" i="39"/>
  <c r="H8" i="39"/>
  <c r="I9" i="39"/>
  <c r="I8" i="39"/>
  <c r="J8" i="39"/>
  <c r="J9" i="39"/>
  <c r="K9" i="39"/>
  <c r="K8" i="39"/>
  <c r="AK52" i="66"/>
  <c r="J64" i="66"/>
  <c r="I64" i="66"/>
  <c r="A64" i="66"/>
  <c r="B64" i="66"/>
  <c r="C64" i="66"/>
  <c r="D64" i="66"/>
  <c r="E64" i="66"/>
  <c r="F64" i="66"/>
  <c r="G64" i="66"/>
  <c r="A65" i="66"/>
  <c r="B65" i="66"/>
  <c r="C65" i="66"/>
  <c r="D65" i="66"/>
  <c r="E65" i="66"/>
  <c r="F65" i="66"/>
  <c r="G65" i="66"/>
  <c r="A66" i="66"/>
  <c r="B66" i="66"/>
  <c r="C66" i="66"/>
  <c r="D66" i="66"/>
  <c r="E66" i="66"/>
  <c r="F66" i="66"/>
  <c r="G66" i="66"/>
  <c r="A67" i="66"/>
  <c r="B67" i="66"/>
  <c r="C67" i="66"/>
  <c r="D67" i="66"/>
  <c r="E67" i="66"/>
  <c r="F67" i="66"/>
  <c r="G67" i="66"/>
  <c r="H269" i="61" l="1"/>
  <c r="H270" i="61"/>
  <c r="H271" i="61"/>
  <c r="H272" i="61"/>
  <c r="H273" i="61"/>
  <c r="H274" i="61"/>
  <c r="H275" i="61"/>
  <c r="H276" i="61"/>
  <c r="H277" i="61"/>
  <c r="H278" i="61"/>
  <c r="H279" i="61"/>
  <c r="H280" i="61"/>
  <c r="H281" i="61"/>
  <c r="H282" i="61"/>
  <c r="H283" i="61"/>
  <c r="H284" i="61"/>
  <c r="H285" i="61"/>
  <c r="H286" i="61"/>
  <c r="H287" i="61"/>
  <c r="H288" i="61"/>
  <c r="H236" i="61"/>
  <c r="H237" i="61"/>
  <c r="H238" i="61"/>
  <c r="H239" i="61"/>
  <c r="H240" i="61"/>
  <c r="H241" i="61"/>
  <c r="H242" i="61"/>
  <c r="H243" i="61"/>
  <c r="H244" i="61"/>
  <c r="H245" i="61"/>
  <c r="H182" i="61"/>
  <c r="H183" i="61"/>
  <c r="H184" i="61"/>
  <c r="H185" i="61"/>
  <c r="H186" i="61"/>
  <c r="H187" i="61"/>
  <c r="H188" i="61"/>
  <c r="H189" i="61"/>
  <c r="H190" i="61"/>
  <c r="H191" i="61"/>
  <c r="H192" i="61"/>
  <c r="H193" i="61"/>
  <c r="H194" i="61"/>
  <c r="H195" i="61"/>
  <c r="H196" i="61"/>
  <c r="H197" i="61"/>
  <c r="H198" i="61"/>
  <c r="H199" i="61"/>
  <c r="H200" i="61"/>
  <c r="H201" i="61"/>
  <c r="F6" i="61"/>
  <c r="G6" i="61"/>
  <c r="H6" i="61" s="1"/>
  <c r="F7" i="61"/>
  <c r="G7" i="61"/>
  <c r="H7" i="61" s="1"/>
  <c r="F8" i="61"/>
  <c r="G8" i="61"/>
  <c r="H8" i="61" s="1"/>
  <c r="F9" i="61"/>
  <c r="G9" i="61"/>
  <c r="H9" i="61" s="1"/>
  <c r="F10" i="61"/>
  <c r="G10" i="61"/>
  <c r="H10" i="61" s="1"/>
  <c r="F11" i="61"/>
  <c r="G11" i="61"/>
  <c r="H11" i="61" s="1"/>
  <c r="F12" i="61"/>
  <c r="G12" i="61"/>
  <c r="H12" i="61" s="1"/>
  <c r="F13" i="61"/>
  <c r="G13" i="61"/>
  <c r="H13" i="61" s="1"/>
  <c r="F14" i="61"/>
  <c r="G14" i="61"/>
  <c r="H14" i="61" s="1"/>
  <c r="F15" i="61"/>
  <c r="G15" i="61"/>
  <c r="H15" i="61" s="1"/>
  <c r="F16" i="61"/>
  <c r="G16" i="61"/>
  <c r="H16" i="61" s="1"/>
  <c r="F17" i="61"/>
  <c r="G17" i="61"/>
  <c r="H17" i="61" s="1"/>
  <c r="F18" i="61"/>
  <c r="G18" i="61"/>
  <c r="H18" i="61" s="1"/>
  <c r="F19" i="61"/>
  <c r="G19" i="61"/>
  <c r="H19" i="61" s="1"/>
  <c r="F20" i="61"/>
  <c r="G20" i="61"/>
  <c r="H20" i="61" s="1"/>
  <c r="F21" i="61"/>
  <c r="G21" i="61"/>
  <c r="H21" i="61" s="1"/>
  <c r="F22" i="61"/>
  <c r="G22" i="61"/>
  <c r="H22" i="61" s="1"/>
  <c r="F23" i="61"/>
  <c r="G23" i="61"/>
  <c r="H23" i="61" s="1"/>
  <c r="F24" i="61"/>
  <c r="G24" i="61"/>
  <c r="H24" i="61" s="1"/>
  <c r="F25" i="61"/>
  <c r="G25" i="61"/>
  <c r="H25" i="61" s="1"/>
  <c r="F26" i="61"/>
  <c r="G26" i="61"/>
  <c r="H26" i="61" s="1"/>
  <c r="F27" i="61"/>
  <c r="G27" i="61"/>
  <c r="H27" i="61" s="1"/>
  <c r="F28" i="61"/>
  <c r="G28" i="61"/>
  <c r="H28" i="61" s="1"/>
  <c r="F29" i="61"/>
  <c r="G29" i="61"/>
  <c r="H29" i="61" s="1"/>
  <c r="F30" i="61"/>
  <c r="G30" i="61"/>
  <c r="H30" i="61" s="1"/>
  <c r="F31" i="61"/>
  <c r="G31" i="61"/>
  <c r="H31" i="61" s="1"/>
  <c r="F32" i="61"/>
  <c r="G32" i="61"/>
  <c r="H32" i="61" s="1"/>
  <c r="F33" i="61"/>
  <c r="G33" i="61"/>
  <c r="H33" i="61" s="1"/>
  <c r="F34" i="61"/>
  <c r="G34" i="61"/>
  <c r="H34" i="61" s="1"/>
  <c r="F35" i="61"/>
  <c r="G35" i="61"/>
  <c r="H35" i="61" s="1"/>
  <c r="F36" i="61"/>
  <c r="G36" i="61"/>
  <c r="H36" i="61" s="1"/>
  <c r="F37" i="61"/>
  <c r="G37" i="61"/>
  <c r="H37" i="61" s="1"/>
  <c r="F38" i="61"/>
  <c r="G38" i="61"/>
  <c r="H38" i="61" s="1"/>
  <c r="F39" i="61"/>
  <c r="G39" i="61"/>
  <c r="H39" i="61" s="1"/>
  <c r="F40" i="61"/>
  <c r="G40" i="61"/>
  <c r="H40" i="61" s="1"/>
  <c r="F41" i="61"/>
  <c r="G41" i="61"/>
  <c r="H41" i="61" s="1"/>
  <c r="F42" i="61"/>
  <c r="G42" i="61"/>
  <c r="H42" i="61" s="1"/>
  <c r="F43" i="61"/>
  <c r="G43" i="61"/>
  <c r="H43" i="61" s="1"/>
  <c r="F44" i="61"/>
  <c r="G44" i="61"/>
  <c r="H44" i="61" s="1"/>
  <c r="F45" i="61"/>
  <c r="G45" i="61"/>
  <c r="H45" i="61" s="1"/>
  <c r="H269" i="60"/>
  <c r="H270" i="60"/>
  <c r="H271" i="60"/>
  <c r="H272" i="60"/>
  <c r="H273" i="60"/>
  <c r="H274" i="60"/>
  <c r="H275" i="60"/>
  <c r="H276" i="60"/>
  <c r="H277" i="60"/>
  <c r="H278" i="60"/>
  <c r="H279" i="60"/>
  <c r="H280" i="60"/>
  <c r="H281" i="60"/>
  <c r="H282" i="60"/>
  <c r="H283" i="60"/>
  <c r="H284" i="60"/>
  <c r="H285" i="60"/>
  <c r="H286" i="60"/>
  <c r="H287" i="60"/>
  <c r="H288" i="60"/>
  <c r="H236" i="60"/>
  <c r="H237" i="60"/>
  <c r="H238" i="60"/>
  <c r="H239" i="60"/>
  <c r="H240" i="60"/>
  <c r="H241" i="60"/>
  <c r="H242" i="60"/>
  <c r="H243" i="60"/>
  <c r="H244" i="60"/>
  <c r="H245" i="60"/>
  <c r="H182" i="60"/>
  <c r="H183" i="60"/>
  <c r="H184" i="60"/>
  <c r="H185" i="60"/>
  <c r="H186" i="60"/>
  <c r="H187" i="60"/>
  <c r="H188" i="60"/>
  <c r="H189" i="60"/>
  <c r="H190" i="60"/>
  <c r="H191" i="60"/>
  <c r="H192" i="60"/>
  <c r="H193" i="60"/>
  <c r="H194" i="60"/>
  <c r="H195" i="60"/>
  <c r="H196" i="60"/>
  <c r="H197" i="60"/>
  <c r="H198" i="60"/>
  <c r="H199" i="60"/>
  <c r="H200" i="60"/>
  <c r="H201" i="60"/>
  <c r="F6" i="60"/>
  <c r="G6" i="60"/>
  <c r="H6" i="60" s="1"/>
  <c r="F7" i="60"/>
  <c r="G7" i="60"/>
  <c r="H7" i="60" s="1"/>
  <c r="F8" i="60"/>
  <c r="G8" i="60"/>
  <c r="H8" i="60" s="1"/>
  <c r="F9" i="60"/>
  <c r="G9" i="60"/>
  <c r="H9" i="60" s="1"/>
  <c r="F10" i="60"/>
  <c r="G10" i="60"/>
  <c r="H10" i="60" s="1"/>
  <c r="F11" i="60"/>
  <c r="G11" i="60"/>
  <c r="H11" i="60" s="1"/>
  <c r="F12" i="60"/>
  <c r="G12" i="60"/>
  <c r="H12" i="60" s="1"/>
  <c r="F13" i="60"/>
  <c r="G13" i="60"/>
  <c r="H13" i="60" s="1"/>
  <c r="F14" i="60"/>
  <c r="G14" i="60"/>
  <c r="H14" i="60" s="1"/>
  <c r="F15" i="60"/>
  <c r="G15" i="60"/>
  <c r="H15" i="60" s="1"/>
  <c r="F16" i="60"/>
  <c r="G16" i="60"/>
  <c r="H16" i="60" s="1"/>
  <c r="F17" i="60"/>
  <c r="G17" i="60"/>
  <c r="H17" i="60" s="1"/>
  <c r="F18" i="60"/>
  <c r="G18" i="60"/>
  <c r="H18" i="60" s="1"/>
  <c r="F19" i="60"/>
  <c r="G19" i="60"/>
  <c r="H19" i="60" s="1"/>
  <c r="F20" i="60"/>
  <c r="G20" i="60"/>
  <c r="H20" i="60" s="1"/>
  <c r="F21" i="60"/>
  <c r="G21" i="60"/>
  <c r="H21" i="60" s="1"/>
  <c r="F22" i="60"/>
  <c r="G22" i="60"/>
  <c r="H22" i="60" s="1"/>
  <c r="F23" i="60"/>
  <c r="G23" i="60"/>
  <c r="H23" i="60" s="1"/>
  <c r="F24" i="60"/>
  <c r="G24" i="60"/>
  <c r="H24" i="60" s="1"/>
  <c r="F25" i="60"/>
  <c r="G25" i="60"/>
  <c r="H25" i="60" s="1"/>
  <c r="F26" i="60"/>
  <c r="G26" i="60"/>
  <c r="H26" i="60" s="1"/>
  <c r="F27" i="60"/>
  <c r="G27" i="60"/>
  <c r="H27" i="60" s="1"/>
  <c r="F28" i="60"/>
  <c r="G28" i="60"/>
  <c r="H28" i="60" s="1"/>
  <c r="F29" i="60"/>
  <c r="G29" i="60"/>
  <c r="H29" i="60" s="1"/>
  <c r="F30" i="60"/>
  <c r="G30" i="60"/>
  <c r="H30" i="60" s="1"/>
  <c r="F31" i="60"/>
  <c r="G31" i="60"/>
  <c r="H31" i="60" s="1"/>
  <c r="F32" i="60"/>
  <c r="G32" i="60"/>
  <c r="H32" i="60" s="1"/>
  <c r="F33" i="60"/>
  <c r="G33" i="60"/>
  <c r="H33" i="60" s="1"/>
  <c r="F34" i="60"/>
  <c r="G34" i="60"/>
  <c r="H34" i="60" s="1"/>
  <c r="F35" i="60"/>
  <c r="G35" i="60"/>
  <c r="H35" i="60" s="1"/>
  <c r="F36" i="60"/>
  <c r="G36" i="60"/>
  <c r="H36" i="60" s="1"/>
  <c r="F37" i="60"/>
  <c r="G37" i="60"/>
  <c r="H37" i="60" s="1"/>
  <c r="F38" i="60"/>
  <c r="G38" i="60"/>
  <c r="H38" i="60" s="1"/>
  <c r="F39" i="60"/>
  <c r="G39" i="60"/>
  <c r="H39" i="60" s="1"/>
  <c r="F40" i="60"/>
  <c r="G40" i="60"/>
  <c r="H40" i="60" s="1"/>
  <c r="F41" i="60"/>
  <c r="G41" i="60"/>
  <c r="H41" i="60" s="1"/>
  <c r="F42" i="60"/>
  <c r="G42" i="60"/>
  <c r="H42" i="60" s="1"/>
  <c r="F43" i="60"/>
  <c r="G43" i="60"/>
  <c r="H43" i="60" s="1"/>
  <c r="F44" i="60"/>
  <c r="G44" i="60"/>
  <c r="H44" i="60" s="1"/>
  <c r="F45" i="60"/>
  <c r="G45" i="60"/>
  <c r="H45" i="60" s="1"/>
  <c r="H269" i="51"/>
  <c r="H270" i="51"/>
  <c r="H271" i="51"/>
  <c r="H272" i="51"/>
  <c r="H273" i="51"/>
  <c r="H274" i="51"/>
  <c r="H275" i="51"/>
  <c r="H276" i="51"/>
  <c r="H277" i="51"/>
  <c r="H278" i="51"/>
  <c r="H279" i="51"/>
  <c r="H280" i="51"/>
  <c r="H281" i="51"/>
  <c r="H282" i="51"/>
  <c r="H283" i="51"/>
  <c r="H284" i="51"/>
  <c r="H285" i="51"/>
  <c r="H286" i="51"/>
  <c r="H287" i="51"/>
  <c r="H288" i="51"/>
  <c r="H236" i="51"/>
  <c r="H237" i="51"/>
  <c r="H238" i="51"/>
  <c r="H239" i="51"/>
  <c r="H240" i="51"/>
  <c r="H241" i="51"/>
  <c r="H242" i="51"/>
  <c r="H243" i="51"/>
  <c r="H244" i="51"/>
  <c r="H245" i="51"/>
  <c r="H182" i="51"/>
  <c r="H183" i="51"/>
  <c r="H184" i="51"/>
  <c r="H185" i="51"/>
  <c r="H186" i="51"/>
  <c r="H187" i="51"/>
  <c r="H188" i="51"/>
  <c r="H189" i="51"/>
  <c r="H190" i="51"/>
  <c r="H191" i="51"/>
  <c r="H192" i="51"/>
  <c r="H193" i="51"/>
  <c r="H194" i="51"/>
  <c r="H195" i="51"/>
  <c r="H196" i="51"/>
  <c r="H197" i="51"/>
  <c r="H198" i="51"/>
  <c r="H199" i="51"/>
  <c r="H200" i="51"/>
  <c r="H201" i="51"/>
  <c r="F6" i="51"/>
  <c r="G6" i="51"/>
  <c r="H6" i="51" s="1"/>
  <c r="F7" i="51"/>
  <c r="G7" i="51"/>
  <c r="H7" i="51" s="1"/>
  <c r="F8" i="51"/>
  <c r="G8" i="51"/>
  <c r="H8" i="51" s="1"/>
  <c r="F9" i="51"/>
  <c r="G9" i="51"/>
  <c r="H9" i="51" s="1"/>
  <c r="F10" i="51"/>
  <c r="G10" i="51"/>
  <c r="H10" i="51" s="1"/>
  <c r="F11" i="51"/>
  <c r="G11" i="51"/>
  <c r="H11" i="51" s="1"/>
  <c r="F12" i="51"/>
  <c r="G12" i="51"/>
  <c r="H12" i="51" s="1"/>
  <c r="F13" i="51"/>
  <c r="G13" i="51"/>
  <c r="H13" i="51" s="1"/>
  <c r="F14" i="51"/>
  <c r="G14" i="51"/>
  <c r="H14" i="51" s="1"/>
  <c r="F15" i="51"/>
  <c r="G15" i="51"/>
  <c r="H15" i="51" s="1"/>
  <c r="F16" i="51"/>
  <c r="G16" i="51"/>
  <c r="H16" i="51" s="1"/>
  <c r="F17" i="51"/>
  <c r="G17" i="51"/>
  <c r="H17" i="51" s="1"/>
  <c r="F18" i="51"/>
  <c r="G18" i="51"/>
  <c r="H18" i="51" s="1"/>
  <c r="F19" i="51"/>
  <c r="G19" i="51"/>
  <c r="H19" i="51" s="1"/>
  <c r="F20" i="51"/>
  <c r="G20" i="51"/>
  <c r="H20" i="51" s="1"/>
  <c r="F21" i="51"/>
  <c r="G21" i="51"/>
  <c r="H21" i="51" s="1"/>
  <c r="F22" i="51"/>
  <c r="G22" i="51"/>
  <c r="H22" i="51" s="1"/>
  <c r="F23" i="51"/>
  <c r="G23" i="51"/>
  <c r="H23" i="51" s="1"/>
  <c r="F24" i="51"/>
  <c r="G24" i="51"/>
  <c r="H24" i="51" s="1"/>
  <c r="F25" i="51"/>
  <c r="G25" i="51"/>
  <c r="H25" i="51" s="1"/>
  <c r="F26" i="51"/>
  <c r="G26" i="51"/>
  <c r="H26" i="51" s="1"/>
  <c r="F27" i="51"/>
  <c r="G27" i="51"/>
  <c r="H27" i="51" s="1"/>
  <c r="F28" i="51"/>
  <c r="G28" i="51"/>
  <c r="H28" i="51" s="1"/>
  <c r="F29" i="51"/>
  <c r="G29" i="51"/>
  <c r="H29" i="51" s="1"/>
  <c r="F30" i="51"/>
  <c r="G30" i="51"/>
  <c r="H30" i="51" s="1"/>
  <c r="F31" i="51"/>
  <c r="G31" i="51"/>
  <c r="H31" i="51" s="1"/>
  <c r="F32" i="51"/>
  <c r="G32" i="51"/>
  <c r="H32" i="51" s="1"/>
  <c r="F33" i="51"/>
  <c r="G33" i="51"/>
  <c r="H33" i="51" s="1"/>
  <c r="F34" i="51"/>
  <c r="G34" i="51"/>
  <c r="H34" i="51" s="1"/>
  <c r="F35" i="51"/>
  <c r="G35" i="51"/>
  <c r="H35" i="51" s="1"/>
  <c r="F36" i="51"/>
  <c r="G36" i="51"/>
  <c r="H36" i="51" s="1"/>
  <c r="F37" i="51"/>
  <c r="G37" i="51"/>
  <c r="H37" i="51" s="1"/>
  <c r="F38" i="51"/>
  <c r="G38" i="51"/>
  <c r="H38" i="51" s="1"/>
  <c r="F39" i="51"/>
  <c r="G39" i="51"/>
  <c r="H39" i="51" s="1"/>
  <c r="F40" i="51"/>
  <c r="G40" i="51"/>
  <c r="H40" i="51" s="1"/>
  <c r="F41" i="51"/>
  <c r="G41" i="51"/>
  <c r="H41" i="51" s="1"/>
  <c r="F42" i="51"/>
  <c r="G42" i="51"/>
  <c r="H42" i="51" s="1"/>
  <c r="F43" i="51"/>
  <c r="G43" i="51"/>
  <c r="H43" i="51" s="1"/>
  <c r="F44" i="51"/>
  <c r="G44" i="51"/>
  <c r="H44" i="51" s="1"/>
  <c r="F45" i="51"/>
  <c r="G45" i="51"/>
  <c r="H45" i="51" s="1"/>
  <c r="H269" i="50"/>
  <c r="H270" i="50"/>
  <c r="H271" i="50"/>
  <c r="H272" i="50"/>
  <c r="H273" i="50"/>
  <c r="H274" i="50"/>
  <c r="H275" i="50"/>
  <c r="H276" i="50"/>
  <c r="H277" i="50"/>
  <c r="H278" i="50"/>
  <c r="H279" i="50"/>
  <c r="H280" i="50"/>
  <c r="H281" i="50"/>
  <c r="H282" i="50"/>
  <c r="H283" i="50"/>
  <c r="H284" i="50"/>
  <c r="H285" i="50"/>
  <c r="H286" i="50"/>
  <c r="H287" i="50"/>
  <c r="H288" i="50"/>
  <c r="H236" i="50"/>
  <c r="H237" i="50"/>
  <c r="H238" i="50"/>
  <c r="H239" i="50"/>
  <c r="H240" i="50"/>
  <c r="H241" i="50"/>
  <c r="H242" i="50"/>
  <c r="H243" i="50"/>
  <c r="H244" i="50"/>
  <c r="H245" i="50"/>
  <c r="H182" i="50"/>
  <c r="H183" i="50"/>
  <c r="H184" i="50"/>
  <c r="H185" i="50"/>
  <c r="H186" i="50"/>
  <c r="H187" i="50"/>
  <c r="H188" i="50"/>
  <c r="H189" i="50"/>
  <c r="H190" i="50"/>
  <c r="H191" i="50"/>
  <c r="H192" i="50"/>
  <c r="H193" i="50"/>
  <c r="H194" i="50"/>
  <c r="H195" i="50"/>
  <c r="H196" i="50"/>
  <c r="H197" i="50"/>
  <c r="H198" i="50"/>
  <c r="H199" i="50"/>
  <c r="H200" i="50"/>
  <c r="H201" i="50"/>
  <c r="F6" i="50"/>
  <c r="G6" i="50"/>
  <c r="H6" i="50" s="1"/>
  <c r="F7" i="50"/>
  <c r="G7" i="50"/>
  <c r="H7" i="50" s="1"/>
  <c r="F8" i="50"/>
  <c r="G8" i="50"/>
  <c r="H8" i="50" s="1"/>
  <c r="F9" i="50"/>
  <c r="G9" i="50"/>
  <c r="H9" i="50" s="1"/>
  <c r="F10" i="50"/>
  <c r="G10" i="50"/>
  <c r="H10" i="50" s="1"/>
  <c r="F11" i="50"/>
  <c r="G11" i="50"/>
  <c r="H11" i="50" s="1"/>
  <c r="F12" i="50"/>
  <c r="G12" i="50"/>
  <c r="H12" i="50" s="1"/>
  <c r="F13" i="50"/>
  <c r="G13" i="50"/>
  <c r="H13" i="50" s="1"/>
  <c r="F14" i="50"/>
  <c r="G14" i="50"/>
  <c r="H14" i="50" s="1"/>
  <c r="F15" i="50"/>
  <c r="G15" i="50"/>
  <c r="H15" i="50" s="1"/>
  <c r="F16" i="50"/>
  <c r="G16" i="50"/>
  <c r="H16" i="50" s="1"/>
  <c r="F17" i="50"/>
  <c r="G17" i="50"/>
  <c r="H17" i="50" s="1"/>
  <c r="F18" i="50"/>
  <c r="G18" i="50"/>
  <c r="H18" i="50" s="1"/>
  <c r="F19" i="50"/>
  <c r="G19" i="50"/>
  <c r="H19" i="50" s="1"/>
  <c r="F20" i="50"/>
  <c r="G20" i="50"/>
  <c r="H20" i="50" s="1"/>
  <c r="F21" i="50"/>
  <c r="G21" i="50"/>
  <c r="H21" i="50" s="1"/>
  <c r="F22" i="50"/>
  <c r="G22" i="50"/>
  <c r="H22" i="50" s="1"/>
  <c r="F23" i="50"/>
  <c r="G23" i="50"/>
  <c r="H23" i="50" s="1"/>
  <c r="F24" i="50"/>
  <c r="G24" i="50"/>
  <c r="H24" i="50" s="1"/>
  <c r="F25" i="50"/>
  <c r="G25" i="50"/>
  <c r="H25" i="50" s="1"/>
  <c r="F26" i="50"/>
  <c r="G26" i="50"/>
  <c r="H26" i="50" s="1"/>
  <c r="F27" i="50"/>
  <c r="G27" i="50"/>
  <c r="H27" i="50" s="1"/>
  <c r="F28" i="50"/>
  <c r="G28" i="50"/>
  <c r="H28" i="50" s="1"/>
  <c r="F29" i="50"/>
  <c r="G29" i="50"/>
  <c r="H29" i="50" s="1"/>
  <c r="F30" i="50"/>
  <c r="G30" i="50"/>
  <c r="H30" i="50" s="1"/>
  <c r="F31" i="50"/>
  <c r="G31" i="50"/>
  <c r="H31" i="50" s="1"/>
  <c r="F32" i="50"/>
  <c r="G32" i="50"/>
  <c r="H32" i="50" s="1"/>
  <c r="F33" i="50"/>
  <c r="G33" i="50"/>
  <c r="H33" i="50" s="1"/>
  <c r="F34" i="50"/>
  <c r="G34" i="50"/>
  <c r="H34" i="50" s="1"/>
  <c r="F35" i="50"/>
  <c r="G35" i="50"/>
  <c r="H35" i="50" s="1"/>
  <c r="F36" i="50"/>
  <c r="G36" i="50"/>
  <c r="H36" i="50" s="1"/>
  <c r="F37" i="50"/>
  <c r="G37" i="50"/>
  <c r="H37" i="50" s="1"/>
  <c r="F38" i="50"/>
  <c r="G38" i="50"/>
  <c r="H38" i="50" s="1"/>
  <c r="F39" i="50"/>
  <c r="G39" i="50"/>
  <c r="H39" i="50" s="1"/>
  <c r="F40" i="50"/>
  <c r="G40" i="50"/>
  <c r="H40" i="50" s="1"/>
  <c r="F41" i="50"/>
  <c r="G41" i="50"/>
  <c r="H41" i="50" s="1"/>
  <c r="F42" i="50"/>
  <c r="G42" i="50"/>
  <c r="H42" i="50" s="1"/>
  <c r="F43" i="50"/>
  <c r="G43" i="50"/>
  <c r="H43" i="50" s="1"/>
  <c r="F44" i="50"/>
  <c r="G44" i="50"/>
  <c r="H44" i="50" s="1"/>
  <c r="F45" i="50"/>
  <c r="G45" i="50"/>
  <c r="H45" i="50" s="1"/>
  <c r="H269" i="48"/>
  <c r="H270" i="48"/>
  <c r="H271" i="48"/>
  <c r="H272" i="48"/>
  <c r="H273" i="48"/>
  <c r="H274" i="48"/>
  <c r="H275" i="48"/>
  <c r="H276" i="48"/>
  <c r="H277" i="48"/>
  <c r="H278" i="48"/>
  <c r="H279" i="48"/>
  <c r="H280" i="48"/>
  <c r="H281" i="48"/>
  <c r="H282" i="48"/>
  <c r="H283" i="48"/>
  <c r="H284" i="48"/>
  <c r="H285" i="48"/>
  <c r="H286" i="48"/>
  <c r="H287" i="48"/>
  <c r="H288" i="48"/>
  <c r="H236" i="48"/>
  <c r="H237" i="48"/>
  <c r="H238" i="48"/>
  <c r="H239" i="48"/>
  <c r="H240" i="48"/>
  <c r="H241" i="48"/>
  <c r="H242" i="48"/>
  <c r="H243" i="48"/>
  <c r="H244" i="48"/>
  <c r="H245" i="48"/>
  <c r="H182" i="48"/>
  <c r="H183" i="48"/>
  <c r="H184" i="48"/>
  <c r="H185" i="48"/>
  <c r="H186" i="48"/>
  <c r="H187" i="48"/>
  <c r="H188" i="48"/>
  <c r="H189" i="48"/>
  <c r="H190" i="48"/>
  <c r="H191" i="48"/>
  <c r="H192" i="48"/>
  <c r="H193" i="48"/>
  <c r="H194" i="48"/>
  <c r="H195" i="48"/>
  <c r="H196" i="48"/>
  <c r="H197" i="48"/>
  <c r="H198" i="48"/>
  <c r="H199" i="48"/>
  <c r="H200" i="48"/>
  <c r="H201" i="48"/>
  <c r="F6" i="48"/>
  <c r="G6" i="48"/>
  <c r="H6" i="48" s="1"/>
  <c r="F7" i="48"/>
  <c r="G7" i="48"/>
  <c r="H7" i="48" s="1"/>
  <c r="F8" i="48"/>
  <c r="G8" i="48"/>
  <c r="H8" i="48" s="1"/>
  <c r="F9" i="48"/>
  <c r="G9" i="48"/>
  <c r="H9" i="48" s="1"/>
  <c r="F10" i="48"/>
  <c r="G10" i="48"/>
  <c r="H10" i="48" s="1"/>
  <c r="F11" i="48"/>
  <c r="G11" i="48"/>
  <c r="H11" i="48" s="1"/>
  <c r="F12" i="48"/>
  <c r="G12" i="48"/>
  <c r="H12" i="48" s="1"/>
  <c r="F13" i="48"/>
  <c r="G13" i="48"/>
  <c r="H13" i="48" s="1"/>
  <c r="F14" i="48"/>
  <c r="G14" i="48"/>
  <c r="H14" i="48" s="1"/>
  <c r="F15" i="48"/>
  <c r="G15" i="48"/>
  <c r="H15" i="48" s="1"/>
  <c r="F16" i="48"/>
  <c r="G16" i="48"/>
  <c r="H16" i="48" s="1"/>
  <c r="F17" i="48"/>
  <c r="G17" i="48"/>
  <c r="H17" i="48" s="1"/>
  <c r="F18" i="48"/>
  <c r="G18" i="48"/>
  <c r="H18" i="48" s="1"/>
  <c r="F19" i="48"/>
  <c r="G19" i="48"/>
  <c r="H19" i="48" s="1"/>
  <c r="F20" i="48"/>
  <c r="G20" i="48"/>
  <c r="H20" i="48" s="1"/>
  <c r="F21" i="48"/>
  <c r="G21" i="48"/>
  <c r="H21" i="48" s="1"/>
  <c r="F22" i="48"/>
  <c r="G22" i="48"/>
  <c r="H22" i="48" s="1"/>
  <c r="F23" i="48"/>
  <c r="G23" i="48"/>
  <c r="H23" i="48" s="1"/>
  <c r="F24" i="48"/>
  <c r="G24" i="48"/>
  <c r="H24" i="48" s="1"/>
  <c r="F25" i="48"/>
  <c r="G25" i="48"/>
  <c r="H25" i="48" s="1"/>
  <c r="F26" i="48"/>
  <c r="G26" i="48"/>
  <c r="H26" i="48" s="1"/>
  <c r="F27" i="48"/>
  <c r="G27" i="48"/>
  <c r="H27" i="48" s="1"/>
  <c r="F28" i="48"/>
  <c r="G28" i="48"/>
  <c r="H28" i="48" s="1"/>
  <c r="F29" i="48"/>
  <c r="G29" i="48"/>
  <c r="H29" i="48" s="1"/>
  <c r="F30" i="48"/>
  <c r="G30" i="48"/>
  <c r="H30" i="48" s="1"/>
  <c r="F31" i="48"/>
  <c r="G31" i="48"/>
  <c r="H31" i="48" s="1"/>
  <c r="F32" i="48"/>
  <c r="G32" i="48"/>
  <c r="H32" i="48" s="1"/>
  <c r="F33" i="48"/>
  <c r="G33" i="48"/>
  <c r="H33" i="48" s="1"/>
  <c r="F34" i="48"/>
  <c r="G34" i="48"/>
  <c r="H34" i="48" s="1"/>
  <c r="F35" i="48"/>
  <c r="G35" i="48"/>
  <c r="H35" i="48" s="1"/>
  <c r="F36" i="48"/>
  <c r="G36" i="48"/>
  <c r="H36" i="48" s="1"/>
  <c r="F37" i="48"/>
  <c r="G37" i="48"/>
  <c r="H37" i="48" s="1"/>
  <c r="F38" i="48"/>
  <c r="G38" i="48"/>
  <c r="H38" i="48" s="1"/>
  <c r="F39" i="48"/>
  <c r="G39" i="48"/>
  <c r="H39" i="48" s="1"/>
  <c r="F40" i="48"/>
  <c r="G40" i="48"/>
  <c r="H40" i="48" s="1"/>
  <c r="F41" i="48"/>
  <c r="G41" i="48"/>
  <c r="H41" i="48" s="1"/>
  <c r="F42" i="48"/>
  <c r="G42" i="48"/>
  <c r="H42" i="48" s="1"/>
  <c r="F43" i="48"/>
  <c r="G43" i="48"/>
  <c r="H43" i="48" s="1"/>
  <c r="F44" i="48"/>
  <c r="G44" i="48"/>
  <c r="H44" i="48" s="1"/>
  <c r="F45" i="48"/>
  <c r="G45" i="48"/>
  <c r="H45" i="48" s="1"/>
  <c r="H269" i="47"/>
  <c r="H270" i="47"/>
  <c r="H271" i="47"/>
  <c r="H272" i="47"/>
  <c r="H273" i="47"/>
  <c r="H274" i="47"/>
  <c r="H275" i="47"/>
  <c r="H276" i="47"/>
  <c r="H277" i="47"/>
  <c r="H278" i="47"/>
  <c r="H279" i="47"/>
  <c r="H280" i="47"/>
  <c r="H281" i="47"/>
  <c r="H282" i="47"/>
  <c r="H283" i="47"/>
  <c r="H284" i="47"/>
  <c r="H285" i="47"/>
  <c r="H286" i="47"/>
  <c r="H287" i="47"/>
  <c r="H288" i="47"/>
  <c r="H236" i="47"/>
  <c r="H237" i="47"/>
  <c r="H238" i="47"/>
  <c r="H239" i="47"/>
  <c r="H240" i="47"/>
  <c r="H241" i="47"/>
  <c r="H242" i="47"/>
  <c r="H243" i="47"/>
  <c r="H244" i="47"/>
  <c r="H245" i="47"/>
  <c r="H182" i="47"/>
  <c r="H183" i="47"/>
  <c r="H184" i="47"/>
  <c r="H185" i="47"/>
  <c r="H186" i="47"/>
  <c r="H187" i="47"/>
  <c r="H188" i="47"/>
  <c r="H189" i="47"/>
  <c r="H190" i="47"/>
  <c r="H191" i="47"/>
  <c r="H192" i="47"/>
  <c r="H193" i="47"/>
  <c r="H194" i="47"/>
  <c r="H195" i="47"/>
  <c r="H196" i="47"/>
  <c r="H197" i="47"/>
  <c r="H198" i="47"/>
  <c r="H199" i="47"/>
  <c r="H200" i="47"/>
  <c r="H201" i="47"/>
  <c r="F6" i="47"/>
  <c r="G6" i="47"/>
  <c r="H6" i="47" s="1"/>
  <c r="F7" i="47"/>
  <c r="G7" i="47"/>
  <c r="H7" i="47" s="1"/>
  <c r="F8" i="47"/>
  <c r="G8" i="47"/>
  <c r="H8" i="47" s="1"/>
  <c r="F9" i="47"/>
  <c r="G9" i="47"/>
  <c r="H9" i="47" s="1"/>
  <c r="F10" i="47"/>
  <c r="G10" i="47"/>
  <c r="H10" i="47" s="1"/>
  <c r="F11" i="47"/>
  <c r="G11" i="47"/>
  <c r="H11" i="47" s="1"/>
  <c r="F12" i="47"/>
  <c r="G12" i="47"/>
  <c r="H12" i="47" s="1"/>
  <c r="F13" i="47"/>
  <c r="G13" i="47"/>
  <c r="H13" i="47" s="1"/>
  <c r="F14" i="47"/>
  <c r="G14" i="47"/>
  <c r="H14" i="47" s="1"/>
  <c r="F15" i="47"/>
  <c r="G15" i="47"/>
  <c r="H15" i="47" s="1"/>
  <c r="F16" i="47"/>
  <c r="G16" i="47"/>
  <c r="H16" i="47" s="1"/>
  <c r="F17" i="47"/>
  <c r="G17" i="47"/>
  <c r="H17" i="47" s="1"/>
  <c r="F18" i="47"/>
  <c r="G18" i="47"/>
  <c r="H18" i="47" s="1"/>
  <c r="F19" i="47"/>
  <c r="G19" i="47"/>
  <c r="H19" i="47" s="1"/>
  <c r="F20" i="47"/>
  <c r="G20" i="47"/>
  <c r="H20" i="47" s="1"/>
  <c r="F21" i="47"/>
  <c r="G21" i="47"/>
  <c r="H21" i="47" s="1"/>
  <c r="F22" i="47"/>
  <c r="G22" i="47"/>
  <c r="H22" i="47" s="1"/>
  <c r="F23" i="47"/>
  <c r="G23" i="47"/>
  <c r="H23" i="47" s="1"/>
  <c r="F24" i="47"/>
  <c r="G24" i="47"/>
  <c r="H24" i="47" s="1"/>
  <c r="F25" i="47"/>
  <c r="G25" i="47"/>
  <c r="H25" i="47" s="1"/>
  <c r="F26" i="47"/>
  <c r="G26" i="47"/>
  <c r="H26" i="47" s="1"/>
  <c r="F27" i="47"/>
  <c r="G27" i="47"/>
  <c r="H27" i="47" s="1"/>
  <c r="F28" i="47"/>
  <c r="G28" i="47"/>
  <c r="H28" i="47" s="1"/>
  <c r="F29" i="47"/>
  <c r="G29" i="47"/>
  <c r="H29" i="47" s="1"/>
  <c r="F30" i="47"/>
  <c r="G30" i="47"/>
  <c r="H30" i="47" s="1"/>
  <c r="F31" i="47"/>
  <c r="G31" i="47"/>
  <c r="H31" i="47" s="1"/>
  <c r="F32" i="47"/>
  <c r="G32" i="47"/>
  <c r="H32" i="47" s="1"/>
  <c r="F33" i="47"/>
  <c r="G33" i="47"/>
  <c r="H33" i="47" s="1"/>
  <c r="F34" i="47"/>
  <c r="G34" i="47"/>
  <c r="H34" i="47" s="1"/>
  <c r="F35" i="47"/>
  <c r="G35" i="47"/>
  <c r="H35" i="47" s="1"/>
  <c r="F36" i="47"/>
  <c r="G36" i="47"/>
  <c r="H36" i="47" s="1"/>
  <c r="F37" i="47"/>
  <c r="G37" i="47"/>
  <c r="H37" i="47" s="1"/>
  <c r="F38" i="47"/>
  <c r="G38" i="47"/>
  <c r="H38" i="47" s="1"/>
  <c r="F39" i="47"/>
  <c r="G39" i="47"/>
  <c r="H39" i="47" s="1"/>
  <c r="F40" i="47"/>
  <c r="G40" i="47"/>
  <c r="H40" i="47" s="1"/>
  <c r="F41" i="47"/>
  <c r="G41" i="47"/>
  <c r="H41" i="47" s="1"/>
  <c r="F42" i="47"/>
  <c r="G42" i="47"/>
  <c r="H42" i="47" s="1"/>
  <c r="F43" i="47"/>
  <c r="G43" i="47"/>
  <c r="H43" i="47" s="1"/>
  <c r="F44" i="47"/>
  <c r="G44" i="47"/>
  <c r="H44" i="47" s="1"/>
  <c r="F45" i="47"/>
  <c r="G45" i="47"/>
  <c r="H45" i="47" s="1"/>
  <c r="H269" i="46"/>
  <c r="H270" i="46"/>
  <c r="H271" i="46"/>
  <c r="H272" i="46"/>
  <c r="H273" i="46"/>
  <c r="H274" i="46"/>
  <c r="H275" i="46"/>
  <c r="H276" i="46"/>
  <c r="H277" i="46"/>
  <c r="H278" i="46"/>
  <c r="H279" i="46"/>
  <c r="H280" i="46"/>
  <c r="H281" i="46"/>
  <c r="H282" i="46"/>
  <c r="H283" i="46"/>
  <c r="H284" i="46"/>
  <c r="H285" i="46"/>
  <c r="H286" i="46"/>
  <c r="H287" i="46"/>
  <c r="H288" i="46"/>
  <c r="H236" i="46"/>
  <c r="H237" i="46"/>
  <c r="H238" i="46"/>
  <c r="H239" i="46"/>
  <c r="H240" i="46"/>
  <c r="H241" i="46"/>
  <c r="H242" i="46"/>
  <c r="H243" i="46"/>
  <c r="H244" i="46"/>
  <c r="H245" i="46"/>
  <c r="H182" i="46"/>
  <c r="H183" i="46"/>
  <c r="H184" i="46"/>
  <c r="H185" i="46"/>
  <c r="H186" i="46"/>
  <c r="H187" i="46"/>
  <c r="H188" i="46"/>
  <c r="H189" i="46"/>
  <c r="H190" i="46"/>
  <c r="H191" i="46"/>
  <c r="H192" i="46"/>
  <c r="H193" i="46"/>
  <c r="H194" i="46"/>
  <c r="H195" i="46"/>
  <c r="H196" i="46"/>
  <c r="H197" i="46"/>
  <c r="H198" i="46"/>
  <c r="H199" i="46"/>
  <c r="H200" i="46"/>
  <c r="H201" i="46"/>
  <c r="F6" i="46"/>
  <c r="G6" i="46"/>
  <c r="H6" i="46" s="1"/>
  <c r="F7" i="46"/>
  <c r="G7" i="46"/>
  <c r="H7" i="46" s="1"/>
  <c r="F8" i="46"/>
  <c r="G8" i="46"/>
  <c r="H8" i="46" s="1"/>
  <c r="F9" i="46"/>
  <c r="G9" i="46"/>
  <c r="H9" i="46" s="1"/>
  <c r="F10" i="46"/>
  <c r="G10" i="46"/>
  <c r="H10" i="46" s="1"/>
  <c r="F11" i="46"/>
  <c r="G11" i="46"/>
  <c r="H11" i="46" s="1"/>
  <c r="F12" i="46"/>
  <c r="G12" i="46"/>
  <c r="H12" i="46" s="1"/>
  <c r="F13" i="46"/>
  <c r="G13" i="46"/>
  <c r="H13" i="46" s="1"/>
  <c r="F14" i="46"/>
  <c r="G14" i="46"/>
  <c r="H14" i="46" s="1"/>
  <c r="F15" i="46"/>
  <c r="G15" i="46"/>
  <c r="H15" i="46" s="1"/>
  <c r="F16" i="46"/>
  <c r="G16" i="46"/>
  <c r="H16" i="46" s="1"/>
  <c r="F17" i="46"/>
  <c r="G17" i="46"/>
  <c r="H17" i="46" s="1"/>
  <c r="F18" i="46"/>
  <c r="G18" i="46"/>
  <c r="H18" i="46" s="1"/>
  <c r="F19" i="46"/>
  <c r="G19" i="46"/>
  <c r="H19" i="46" s="1"/>
  <c r="F20" i="46"/>
  <c r="G20" i="46"/>
  <c r="H20" i="46" s="1"/>
  <c r="F21" i="46"/>
  <c r="G21" i="46"/>
  <c r="H21" i="46" s="1"/>
  <c r="F22" i="46"/>
  <c r="G22" i="46"/>
  <c r="H22" i="46" s="1"/>
  <c r="F23" i="46"/>
  <c r="G23" i="46"/>
  <c r="H23" i="46" s="1"/>
  <c r="F24" i="46"/>
  <c r="G24" i="46"/>
  <c r="H24" i="46" s="1"/>
  <c r="F25" i="46"/>
  <c r="G25" i="46"/>
  <c r="H25" i="46" s="1"/>
  <c r="F26" i="46"/>
  <c r="G26" i="46"/>
  <c r="H26" i="46" s="1"/>
  <c r="F27" i="46"/>
  <c r="G27" i="46"/>
  <c r="H27" i="46" s="1"/>
  <c r="F28" i="46"/>
  <c r="G28" i="46"/>
  <c r="H28" i="46" s="1"/>
  <c r="F29" i="46"/>
  <c r="G29" i="46"/>
  <c r="H29" i="46" s="1"/>
  <c r="F30" i="46"/>
  <c r="G30" i="46"/>
  <c r="H30" i="46" s="1"/>
  <c r="F31" i="46"/>
  <c r="G31" i="46"/>
  <c r="H31" i="46" s="1"/>
  <c r="F32" i="46"/>
  <c r="G32" i="46"/>
  <c r="H32" i="46" s="1"/>
  <c r="F33" i="46"/>
  <c r="G33" i="46"/>
  <c r="H33" i="46" s="1"/>
  <c r="F34" i="46"/>
  <c r="G34" i="46"/>
  <c r="H34" i="46" s="1"/>
  <c r="F35" i="46"/>
  <c r="G35" i="46"/>
  <c r="H35" i="46" s="1"/>
  <c r="F36" i="46"/>
  <c r="G36" i="46"/>
  <c r="H36" i="46" s="1"/>
  <c r="F37" i="46"/>
  <c r="G37" i="46"/>
  <c r="H37" i="46" s="1"/>
  <c r="F38" i="46"/>
  <c r="G38" i="46"/>
  <c r="H38" i="46" s="1"/>
  <c r="F39" i="46"/>
  <c r="G39" i="46"/>
  <c r="H39" i="46" s="1"/>
  <c r="F40" i="46"/>
  <c r="G40" i="46"/>
  <c r="H40" i="46" s="1"/>
  <c r="F41" i="46"/>
  <c r="G41" i="46"/>
  <c r="H41" i="46" s="1"/>
  <c r="F42" i="46"/>
  <c r="G42" i="46"/>
  <c r="H42" i="46" s="1"/>
  <c r="F43" i="46"/>
  <c r="G43" i="46"/>
  <c r="H43" i="46" s="1"/>
  <c r="F44" i="46"/>
  <c r="G44" i="46"/>
  <c r="H44" i="46" s="1"/>
  <c r="F45" i="46"/>
  <c r="G45" i="46"/>
  <c r="H45" i="46" s="1"/>
  <c r="H270" i="45"/>
  <c r="H271" i="45"/>
  <c r="H272" i="45"/>
  <c r="H273" i="45"/>
  <c r="H274" i="45"/>
  <c r="H275" i="45"/>
  <c r="H276" i="45"/>
  <c r="H277" i="45"/>
  <c r="H278" i="45"/>
  <c r="H279" i="45"/>
  <c r="H280" i="45"/>
  <c r="H281" i="45"/>
  <c r="H282" i="45"/>
  <c r="H283" i="45"/>
  <c r="H284" i="45"/>
  <c r="H285" i="45"/>
  <c r="H286" i="45"/>
  <c r="H287" i="45"/>
  <c r="H288" i="45"/>
  <c r="H289" i="45"/>
  <c r="H236" i="45"/>
  <c r="H237" i="45"/>
  <c r="H238" i="45"/>
  <c r="H239" i="45"/>
  <c r="H240" i="45"/>
  <c r="H241" i="45"/>
  <c r="H242" i="45"/>
  <c r="H243" i="45"/>
  <c r="H244" i="45"/>
  <c r="H245" i="45"/>
  <c r="H182" i="45"/>
  <c r="H183" i="45"/>
  <c r="H184" i="45"/>
  <c r="H185" i="45"/>
  <c r="H186" i="45"/>
  <c r="H187" i="45"/>
  <c r="H188" i="45"/>
  <c r="H189" i="45"/>
  <c r="H190" i="45"/>
  <c r="H191" i="45"/>
  <c r="H192" i="45"/>
  <c r="H193" i="45"/>
  <c r="H194" i="45"/>
  <c r="H195" i="45"/>
  <c r="H196" i="45"/>
  <c r="H197" i="45"/>
  <c r="H198" i="45"/>
  <c r="H199" i="45"/>
  <c r="H200" i="45"/>
  <c r="H201" i="45"/>
  <c r="F6" i="45"/>
  <c r="G6" i="45"/>
  <c r="H6" i="45" s="1"/>
  <c r="F7" i="45"/>
  <c r="G7" i="45"/>
  <c r="H7" i="45" s="1"/>
  <c r="F8" i="45"/>
  <c r="G8" i="45"/>
  <c r="H8" i="45" s="1"/>
  <c r="F9" i="45"/>
  <c r="G9" i="45"/>
  <c r="H9" i="45" s="1"/>
  <c r="F10" i="45"/>
  <c r="G10" i="45"/>
  <c r="H10" i="45" s="1"/>
  <c r="F11" i="45"/>
  <c r="G11" i="45"/>
  <c r="H11" i="45" s="1"/>
  <c r="F12" i="45"/>
  <c r="G12" i="45"/>
  <c r="H12" i="45" s="1"/>
  <c r="F13" i="45"/>
  <c r="G13" i="45"/>
  <c r="H13" i="45" s="1"/>
  <c r="F14" i="45"/>
  <c r="G14" i="45"/>
  <c r="H14" i="45" s="1"/>
  <c r="F15" i="45"/>
  <c r="G15" i="45"/>
  <c r="H15" i="45" s="1"/>
  <c r="F16" i="45"/>
  <c r="G16" i="45"/>
  <c r="H16" i="45" s="1"/>
  <c r="F17" i="45"/>
  <c r="G17" i="45"/>
  <c r="H17" i="45" s="1"/>
  <c r="F18" i="45"/>
  <c r="G18" i="45"/>
  <c r="H18" i="45" s="1"/>
  <c r="F19" i="45"/>
  <c r="G19" i="45"/>
  <c r="H19" i="45" s="1"/>
  <c r="F20" i="45"/>
  <c r="G20" i="45"/>
  <c r="H20" i="45" s="1"/>
  <c r="F21" i="45"/>
  <c r="G21" i="45"/>
  <c r="H21" i="45" s="1"/>
  <c r="F22" i="45"/>
  <c r="G22" i="45"/>
  <c r="H22" i="45" s="1"/>
  <c r="F23" i="45"/>
  <c r="G23" i="45"/>
  <c r="H23" i="45" s="1"/>
  <c r="F24" i="45"/>
  <c r="G24" i="45"/>
  <c r="H24" i="45" s="1"/>
  <c r="F25" i="45"/>
  <c r="G25" i="45"/>
  <c r="H25" i="45" s="1"/>
  <c r="F26" i="45"/>
  <c r="G26" i="45"/>
  <c r="H26" i="45" s="1"/>
  <c r="F27" i="45"/>
  <c r="G27" i="45"/>
  <c r="H27" i="45" s="1"/>
  <c r="F28" i="45"/>
  <c r="G28" i="45"/>
  <c r="H28" i="45" s="1"/>
  <c r="F29" i="45"/>
  <c r="G29" i="45"/>
  <c r="H29" i="45" s="1"/>
  <c r="F30" i="45"/>
  <c r="G30" i="45"/>
  <c r="H30" i="45" s="1"/>
  <c r="F31" i="45"/>
  <c r="G31" i="45"/>
  <c r="H31" i="45" s="1"/>
  <c r="F32" i="45"/>
  <c r="G32" i="45"/>
  <c r="H32" i="45" s="1"/>
  <c r="F33" i="45"/>
  <c r="G33" i="45"/>
  <c r="H33" i="45" s="1"/>
  <c r="F34" i="45"/>
  <c r="G34" i="45"/>
  <c r="H34" i="45" s="1"/>
  <c r="F35" i="45"/>
  <c r="G35" i="45"/>
  <c r="H35" i="45" s="1"/>
  <c r="F36" i="45"/>
  <c r="G36" i="45"/>
  <c r="H36" i="45" s="1"/>
  <c r="F37" i="45"/>
  <c r="G37" i="45"/>
  <c r="H37" i="45" s="1"/>
  <c r="F38" i="45"/>
  <c r="G38" i="45"/>
  <c r="H38" i="45" s="1"/>
  <c r="F39" i="45"/>
  <c r="G39" i="45"/>
  <c r="H39" i="45" s="1"/>
  <c r="F40" i="45"/>
  <c r="G40" i="45"/>
  <c r="H40" i="45" s="1"/>
  <c r="F41" i="45"/>
  <c r="G41" i="45"/>
  <c r="H41" i="45" s="1"/>
  <c r="F42" i="45"/>
  <c r="G42" i="45"/>
  <c r="H42" i="45" s="1"/>
  <c r="F43" i="45"/>
  <c r="G43" i="45"/>
  <c r="H43" i="45" s="1"/>
  <c r="F44" i="45"/>
  <c r="G44" i="45"/>
  <c r="H44" i="45" s="1"/>
  <c r="F45" i="45"/>
  <c r="G45" i="45"/>
  <c r="H45" i="45" s="1"/>
  <c r="H269" i="44"/>
  <c r="H270" i="44"/>
  <c r="H271" i="44"/>
  <c r="H272" i="44"/>
  <c r="H273" i="44"/>
  <c r="H274" i="44"/>
  <c r="H275" i="44"/>
  <c r="H276" i="44"/>
  <c r="H277" i="44"/>
  <c r="H278" i="44"/>
  <c r="H279" i="44"/>
  <c r="H280" i="44"/>
  <c r="H281" i="44"/>
  <c r="H282" i="44"/>
  <c r="H283" i="44"/>
  <c r="H284" i="44"/>
  <c r="H285" i="44"/>
  <c r="H286" i="44"/>
  <c r="H287" i="44"/>
  <c r="H288" i="44"/>
  <c r="H236" i="44"/>
  <c r="H237" i="44"/>
  <c r="H238" i="44"/>
  <c r="H239" i="44"/>
  <c r="H240" i="44"/>
  <c r="H241" i="44"/>
  <c r="H242" i="44"/>
  <c r="H243" i="44"/>
  <c r="H244" i="44"/>
  <c r="H245" i="44"/>
  <c r="H182" i="44"/>
  <c r="H183" i="44"/>
  <c r="H184" i="44"/>
  <c r="H185" i="44"/>
  <c r="H186" i="44"/>
  <c r="H187" i="44"/>
  <c r="H188" i="44"/>
  <c r="H189" i="44"/>
  <c r="H190" i="44"/>
  <c r="H191" i="44"/>
  <c r="H192" i="44"/>
  <c r="H193" i="44"/>
  <c r="H194" i="44"/>
  <c r="H195" i="44"/>
  <c r="H196" i="44"/>
  <c r="H197" i="44"/>
  <c r="H198" i="44"/>
  <c r="H199" i="44"/>
  <c r="H200" i="44"/>
  <c r="H201" i="44"/>
  <c r="F6" i="44"/>
  <c r="G6" i="44"/>
  <c r="H6" i="44" s="1"/>
  <c r="F7" i="44"/>
  <c r="G7" i="44"/>
  <c r="H7" i="44" s="1"/>
  <c r="F8" i="44"/>
  <c r="G8" i="44"/>
  <c r="H8" i="44" s="1"/>
  <c r="F9" i="44"/>
  <c r="G9" i="44"/>
  <c r="H9" i="44" s="1"/>
  <c r="F10" i="44"/>
  <c r="G10" i="44"/>
  <c r="H10" i="44" s="1"/>
  <c r="F11" i="44"/>
  <c r="G11" i="44"/>
  <c r="H11" i="44" s="1"/>
  <c r="F12" i="44"/>
  <c r="G12" i="44"/>
  <c r="H12" i="44" s="1"/>
  <c r="F13" i="44"/>
  <c r="G13" i="44"/>
  <c r="H13" i="44" s="1"/>
  <c r="F14" i="44"/>
  <c r="G14" i="44"/>
  <c r="H14" i="44" s="1"/>
  <c r="F15" i="44"/>
  <c r="G15" i="44"/>
  <c r="H15" i="44" s="1"/>
  <c r="F16" i="44"/>
  <c r="G16" i="44"/>
  <c r="H16" i="44" s="1"/>
  <c r="F17" i="44"/>
  <c r="G17" i="44"/>
  <c r="H17" i="44" s="1"/>
  <c r="F18" i="44"/>
  <c r="G18" i="44"/>
  <c r="H18" i="44" s="1"/>
  <c r="F19" i="44"/>
  <c r="G19" i="44"/>
  <c r="H19" i="44" s="1"/>
  <c r="F20" i="44"/>
  <c r="G20" i="44"/>
  <c r="H20" i="44" s="1"/>
  <c r="F21" i="44"/>
  <c r="G21" i="44"/>
  <c r="H21" i="44" s="1"/>
  <c r="F22" i="44"/>
  <c r="G22" i="44"/>
  <c r="H22" i="44" s="1"/>
  <c r="F23" i="44"/>
  <c r="G23" i="44"/>
  <c r="H23" i="44" s="1"/>
  <c r="F24" i="44"/>
  <c r="G24" i="44"/>
  <c r="H24" i="44" s="1"/>
  <c r="F25" i="44"/>
  <c r="G25" i="44"/>
  <c r="H25" i="44" s="1"/>
  <c r="F26" i="44"/>
  <c r="G26" i="44"/>
  <c r="H26" i="44" s="1"/>
  <c r="F27" i="44"/>
  <c r="G27" i="44"/>
  <c r="H27" i="44" s="1"/>
  <c r="F28" i="44"/>
  <c r="G28" i="44"/>
  <c r="H28" i="44" s="1"/>
  <c r="F29" i="44"/>
  <c r="G29" i="44"/>
  <c r="H29" i="44" s="1"/>
  <c r="F30" i="44"/>
  <c r="G30" i="44"/>
  <c r="H30" i="44" s="1"/>
  <c r="F31" i="44"/>
  <c r="G31" i="44"/>
  <c r="H31" i="44" s="1"/>
  <c r="F32" i="44"/>
  <c r="G32" i="44"/>
  <c r="H32" i="44" s="1"/>
  <c r="F33" i="44"/>
  <c r="G33" i="44"/>
  <c r="H33" i="44" s="1"/>
  <c r="F34" i="44"/>
  <c r="G34" i="44"/>
  <c r="H34" i="44" s="1"/>
  <c r="F35" i="44"/>
  <c r="G35" i="44"/>
  <c r="H35" i="44" s="1"/>
  <c r="F36" i="44"/>
  <c r="G36" i="44"/>
  <c r="H36" i="44" s="1"/>
  <c r="F37" i="44"/>
  <c r="G37" i="44"/>
  <c r="H37" i="44" s="1"/>
  <c r="F38" i="44"/>
  <c r="G38" i="44"/>
  <c r="H38" i="44" s="1"/>
  <c r="F39" i="44"/>
  <c r="G39" i="44"/>
  <c r="H39" i="44" s="1"/>
  <c r="F40" i="44"/>
  <c r="G40" i="44"/>
  <c r="H40" i="44" s="1"/>
  <c r="F41" i="44"/>
  <c r="G41" i="44"/>
  <c r="H41" i="44" s="1"/>
  <c r="F42" i="44"/>
  <c r="G42" i="44"/>
  <c r="H42" i="44" s="1"/>
  <c r="F43" i="44"/>
  <c r="G43" i="44"/>
  <c r="H43" i="44" s="1"/>
  <c r="F44" i="44"/>
  <c r="G44" i="44"/>
  <c r="H44" i="44" s="1"/>
  <c r="F45" i="44"/>
  <c r="G45" i="44"/>
  <c r="H45" i="44" s="1"/>
  <c r="H269" i="43"/>
  <c r="H270" i="43"/>
  <c r="H271" i="43"/>
  <c r="H272" i="43"/>
  <c r="H273" i="43"/>
  <c r="H274" i="43"/>
  <c r="H275" i="43"/>
  <c r="H276" i="43"/>
  <c r="H277" i="43"/>
  <c r="H278" i="43"/>
  <c r="H279" i="43"/>
  <c r="H280" i="43"/>
  <c r="H281" i="43"/>
  <c r="H282" i="43"/>
  <c r="H283" i="43"/>
  <c r="H284" i="43"/>
  <c r="H285" i="43"/>
  <c r="H286" i="43"/>
  <c r="H287" i="43"/>
  <c r="H288" i="43"/>
  <c r="H236" i="43"/>
  <c r="H237" i="43"/>
  <c r="H238" i="43"/>
  <c r="H239" i="43"/>
  <c r="H240" i="43"/>
  <c r="H241" i="43"/>
  <c r="H242" i="43"/>
  <c r="H243" i="43"/>
  <c r="H244" i="43"/>
  <c r="H245" i="43"/>
  <c r="H199" i="43"/>
  <c r="H182" i="43"/>
  <c r="H183" i="43"/>
  <c r="H184" i="43"/>
  <c r="H185" i="43"/>
  <c r="H186" i="43"/>
  <c r="H187" i="43"/>
  <c r="H188" i="43"/>
  <c r="H189" i="43"/>
  <c r="H190" i="43"/>
  <c r="H191" i="43"/>
  <c r="H192" i="43"/>
  <c r="H193" i="43"/>
  <c r="H194" i="43"/>
  <c r="H195" i="43"/>
  <c r="H196" i="43"/>
  <c r="H197" i="43"/>
  <c r="H198" i="43"/>
  <c r="H200" i="43"/>
  <c r="H201" i="43"/>
  <c r="F40" i="43"/>
  <c r="G40" i="43"/>
  <c r="H40" i="43" s="1"/>
  <c r="F41" i="43"/>
  <c r="G41" i="43"/>
  <c r="H41" i="43" s="1"/>
  <c r="F42" i="43"/>
  <c r="G42" i="43"/>
  <c r="H42" i="43" s="1"/>
  <c r="F43" i="43"/>
  <c r="G43" i="43"/>
  <c r="H43" i="43" s="1"/>
  <c r="F44" i="43"/>
  <c r="G44" i="43"/>
  <c r="H44" i="43" s="1"/>
  <c r="F45" i="43"/>
  <c r="G45" i="43"/>
  <c r="H45" i="43" s="1"/>
  <c r="F46" i="43"/>
  <c r="G46" i="43"/>
  <c r="H46" i="43" s="1"/>
  <c r="F47" i="43"/>
  <c r="G47" i="43"/>
  <c r="H47" i="43" s="1"/>
  <c r="F48" i="43"/>
  <c r="G48" i="43"/>
  <c r="H48" i="43" s="1"/>
  <c r="F49" i="43"/>
  <c r="G49" i="43"/>
  <c r="H49" i="43" s="1"/>
  <c r="F50" i="43"/>
  <c r="B346" i="64" s="1" a="1"/>
  <c r="B346" i="64" s="1"/>
  <c r="G50" i="43"/>
  <c r="H50" i="43" s="1"/>
  <c r="F51" i="43"/>
  <c r="B347" i="64" s="1" a="1"/>
  <c r="B347" i="64" s="1"/>
  <c r="G51" i="43"/>
  <c r="H51" i="43" s="1"/>
  <c r="F52" i="43"/>
  <c r="B348" i="64" s="1" a="1"/>
  <c r="B348" i="64" s="1"/>
  <c r="G52" i="43"/>
  <c r="H52" i="43" s="1"/>
  <c r="F53" i="43"/>
  <c r="B349" i="64" s="1" a="1"/>
  <c r="B349" i="64" s="1"/>
  <c r="G53" i="43"/>
  <c r="H53" i="43" s="1"/>
  <c r="F54" i="43"/>
  <c r="B350" i="64" s="1" a="1"/>
  <c r="B350" i="64" s="1"/>
  <c r="G54" i="43"/>
  <c r="H54" i="43" s="1"/>
  <c r="F55" i="43"/>
  <c r="B351" i="64" s="1" a="1"/>
  <c r="B351" i="64" s="1"/>
  <c r="G55" i="43"/>
  <c r="H55" i="43" s="1"/>
  <c r="F56" i="43"/>
  <c r="B352" i="64" s="1" a="1"/>
  <c r="B352" i="64" s="1"/>
  <c r="G56" i="43"/>
  <c r="H56" i="43" s="1"/>
  <c r="F57" i="43"/>
  <c r="B353" i="64" s="1" a="1"/>
  <c r="B353" i="64" s="1"/>
  <c r="G57" i="43"/>
  <c r="H57" i="43" s="1"/>
  <c r="F58" i="43"/>
  <c r="B354" i="64" s="1" a="1"/>
  <c r="B354" i="64" s="1"/>
  <c r="G58" i="43"/>
  <c r="H58" i="43" s="1"/>
  <c r="F59" i="43"/>
  <c r="B355" i="64" s="1" a="1"/>
  <c r="B355" i="64" s="1"/>
  <c r="G59" i="43"/>
  <c r="H59" i="43" s="1"/>
  <c r="F60" i="43"/>
  <c r="B356" i="64" s="1" a="1"/>
  <c r="B356" i="64" s="1"/>
  <c r="G60" i="43"/>
  <c r="H60" i="43" s="1"/>
  <c r="F61" i="43"/>
  <c r="B357" i="64" s="1" a="1"/>
  <c r="B357" i="64" s="1"/>
  <c r="G61" i="43"/>
  <c r="H61" i="43" s="1"/>
  <c r="F62" i="43"/>
  <c r="B358" i="64" s="1" a="1"/>
  <c r="B358" i="64" s="1"/>
  <c r="G62" i="43"/>
  <c r="H62" i="43" s="1"/>
  <c r="F63" i="43"/>
  <c r="B359" i="64" s="1" a="1"/>
  <c r="B359" i="64" s="1"/>
  <c r="G63" i="43"/>
  <c r="H63" i="43" s="1"/>
  <c r="F64" i="43"/>
  <c r="B360" i="64" s="1" a="1"/>
  <c r="B360" i="64" s="1"/>
  <c r="G64" i="43"/>
  <c r="H64" i="43" s="1"/>
  <c r="F65" i="43"/>
  <c r="B361" i="64" s="1" a="1"/>
  <c r="B361" i="64" s="1"/>
  <c r="G65" i="43"/>
  <c r="H65" i="43" s="1"/>
  <c r="F66" i="43"/>
  <c r="B362" i="64" s="1" a="1"/>
  <c r="B362" i="64" s="1"/>
  <c r="G66" i="43"/>
  <c r="H66" i="43" s="1"/>
  <c r="F67" i="43"/>
  <c r="B363" i="64" s="1" a="1"/>
  <c r="B363" i="64" s="1"/>
  <c r="G67" i="43"/>
  <c r="H67" i="43" s="1"/>
  <c r="F68" i="43"/>
  <c r="B364" i="64" s="1" a="1"/>
  <c r="B364" i="64" s="1"/>
  <c r="G68" i="43"/>
  <c r="H68" i="43" s="1"/>
  <c r="F69" i="43"/>
  <c r="B365" i="64" s="1" a="1"/>
  <c r="B365" i="64" s="1"/>
  <c r="G69" i="43"/>
  <c r="H69" i="43" s="1"/>
  <c r="F70" i="43"/>
  <c r="B366" i="64" s="1" a="1"/>
  <c r="B366" i="64" s="1"/>
  <c r="G70" i="43"/>
  <c r="H70" i="43" s="1"/>
  <c r="F71" i="43"/>
  <c r="B367" i="64" s="1" a="1"/>
  <c r="B367" i="64" s="1"/>
  <c r="G71" i="43"/>
  <c r="H71" i="43" s="1"/>
  <c r="F72" i="43"/>
  <c r="B368" i="64" s="1" a="1"/>
  <c r="B368" i="64" s="1"/>
  <c r="G72" i="43"/>
  <c r="H72" i="43" s="1"/>
  <c r="F73" i="43"/>
  <c r="B369" i="64" s="1" a="1"/>
  <c r="B369" i="64" s="1"/>
  <c r="G73" i="43"/>
  <c r="H73" i="43" s="1"/>
  <c r="F74" i="43"/>
  <c r="B370" i="64" s="1" a="1"/>
  <c r="B370" i="64" s="1"/>
  <c r="G74" i="43"/>
  <c r="H74" i="43" s="1"/>
  <c r="F75" i="43"/>
  <c r="B371" i="64" s="1" a="1"/>
  <c r="B371" i="64" s="1"/>
  <c r="G75" i="43"/>
  <c r="H75" i="43" s="1"/>
  <c r="F76" i="43"/>
  <c r="B372" i="64" s="1" a="1"/>
  <c r="B372" i="64" s="1"/>
  <c r="G76" i="43"/>
  <c r="H76" i="43" s="1"/>
  <c r="F77" i="43"/>
  <c r="B373" i="64" s="1" a="1"/>
  <c r="B373" i="64" s="1"/>
  <c r="G77" i="43"/>
  <c r="H77" i="43" s="1"/>
  <c r="F78" i="43"/>
  <c r="B374" i="64" s="1" a="1"/>
  <c r="B374" i="64" s="1"/>
  <c r="G78" i="43"/>
  <c r="H78" i="43" s="1"/>
  <c r="F79" i="43"/>
  <c r="B375" i="64" s="1" a="1"/>
  <c r="B375" i="64" s="1"/>
  <c r="G79" i="43"/>
  <c r="H79" i="43" s="1"/>
  <c r="H269" i="42"/>
  <c r="H270" i="42"/>
  <c r="H271" i="42"/>
  <c r="H272" i="42"/>
  <c r="H273" i="42"/>
  <c r="H274" i="42"/>
  <c r="H275" i="42"/>
  <c r="H276" i="42"/>
  <c r="H277" i="42"/>
  <c r="H278" i="42"/>
  <c r="H279" i="42"/>
  <c r="H280" i="42"/>
  <c r="H281" i="42"/>
  <c r="H282" i="42"/>
  <c r="H283" i="42"/>
  <c r="H284" i="42"/>
  <c r="H285" i="42"/>
  <c r="H286" i="42"/>
  <c r="H287" i="42"/>
  <c r="H288" i="42"/>
  <c r="H236" i="42"/>
  <c r="H237" i="42"/>
  <c r="H238" i="42"/>
  <c r="H239" i="42"/>
  <c r="H240" i="42"/>
  <c r="H241" i="42"/>
  <c r="H242" i="42"/>
  <c r="H243" i="42"/>
  <c r="H244" i="42"/>
  <c r="H245" i="42"/>
  <c r="H183" i="42"/>
  <c r="H184" i="42"/>
  <c r="H185" i="42"/>
  <c r="H186" i="42"/>
  <c r="H187" i="42"/>
  <c r="H188" i="42"/>
  <c r="H189" i="42"/>
  <c r="H190" i="42"/>
  <c r="H191" i="42"/>
  <c r="H192" i="42"/>
  <c r="H193" i="42"/>
  <c r="H194" i="42"/>
  <c r="H195" i="42"/>
  <c r="H196" i="42"/>
  <c r="H197" i="42"/>
  <c r="H198" i="42"/>
  <c r="H199" i="42"/>
  <c r="H200" i="42"/>
  <c r="H201" i="42"/>
  <c r="H202" i="42"/>
  <c r="F40" i="42"/>
  <c r="G40" i="42"/>
  <c r="H40" i="42" s="1"/>
  <c r="F41" i="42"/>
  <c r="G41" i="42"/>
  <c r="H41" i="42" s="1"/>
  <c r="F42" i="42"/>
  <c r="G42" i="42"/>
  <c r="H42" i="42" s="1"/>
  <c r="F43" i="42"/>
  <c r="G43" i="42"/>
  <c r="H43" i="42" s="1"/>
  <c r="F44" i="42"/>
  <c r="G44" i="42"/>
  <c r="H44" i="42" s="1"/>
  <c r="F45" i="42"/>
  <c r="G45" i="42"/>
  <c r="H45" i="42" s="1"/>
  <c r="F46" i="42"/>
  <c r="G46" i="42"/>
  <c r="H46" i="42" s="1"/>
  <c r="F47" i="42"/>
  <c r="G47" i="42"/>
  <c r="H47" i="42" s="1"/>
  <c r="F48" i="42"/>
  <c r="G48" i="42"/>
  <c r="H48" i="42" s="1"/>
  <c r="F49" i="42"/>
  <c r="G49" i="42"/>
  <c r="H49" i="42" s="1"/>
  <c r="F50" i="42"/>
  <c r="G50" i="42"/>
  <c r="H50" i="42" s="1"/>
  <c r="F51" i="42"/>
  <c r="G51" i="42"/>
  <c r="H51" i="42" s="1"/>
  <c r="F52" i="42"/>
  <c r="G52" i="42"/>
  <c r="H52" i="42" s="1"/>
  <c r="F53" i="42"/>
  <c r="G53" i="42"/>
  <c r="H53" i="42" s="1"/>
  <c r="F54" i="42"/>
  <c r="G54" i="42"/>
  <c r="H54" i="42" s="1"/>
  <c r="F55" i="42"/>
  <c r="G55" i="42"/>
  <c r="H55" i="42" s="1"/>
  <c r="F56" i="42"/>
  <c r="G56" i="42"/>
  <c r="H56" i="42" s="1"/>
  <c r="F57" i="42"/>
  <c r="G57" i="42"/>
  <c r="H57" i="42" s="1"/>
  <c r="F58" i="42"/>
  <c r="G58" i="42"/>
  <c r="H58" i="42" s="1"/>
  <c r="F59" i="42"/>
  <c r="G59" i="42"/>
  <c r="H59" i="42" s="1"/>
  <c r="F60" i="42"/>
  <c r="G60" i="42"/>
  <c r="H60" i="42" s="1"/>
  <c r="F61" i="42"/>
  <c r="G61" i="42"/>
  <c r="H61" i="42" s="1"/>
  <c r="F62" i="42"/>
  <c r="G62" i="42"/>
  <c r="H62" i="42" s="1"/>
  <c r="F63" i="42"/>
  <c r="G63" i="42"/>
  <c r="H63" i="42" s="1"/>
  <c r="F64" i="42"/>
  <c r="G64" i="42"/>
  <c r="H64" i="42" s="1"/>
  <c r="F65" i="42"/>
  <c r="G65" i="42"/>
  <c r="H65" i="42" s="1"/>
  <c r="F66" i="42"/>
  <c r="G66" i="42"/>
  <c r="H66" i="42" s="1"/>
  <c r="F67" i="42"/>
  <c r="G67" i="42"/>
  <c r="H67" i="42" s="1"/>
  <c r="F68" i="42"/>
  <c r="G68" i="42"/>
  <c r="H68" i="42" s="1"/>
  <c r="F69" i="42"/>
  <c r="G69" i="42"/>
  <c r="H69" i="42" s="1"/>
  <c r="F70" i="42"/>
  <c r="G70" i="42"/>
  <c r="H70" i="42" s="1"/>
  <c r="F71" i="42"/>
  <c r="G71" i="42"/>
  <c r="H71" i="42" s="1"/>
  <c r="F72" i="42"/>
  <c r="G72" i="42"/>
  <c r="H72" i="42" s="1"/>
  <c r="F73" i="42"/>
  <c r="G73" i="42"/>
  <c r="H73" i="42" s="1"/>
  <c r="F74" i="42"/>
  <c r="G74" i="42"/>
  <c r="H74" i="42" s="1"/>
  <c r="F75" i="42"/>
  <c r="G75" i="42"/>
  <c r="H75" i="42" s="1"/>
  <c r="F76" i="42"/>
  <c r="G76" i="42"/>
  <c r="H76" i="42" s="1"/>
  <c r="F77" i="42"/>
  <c r="G77" i="42"/>
  <c r="H77" i="42" s="1"/>
  <c r="F78" i="42"/>
  <c r="G78" i="42"/>
  <c r="H78" i="42" s="1"/>
  <c r="F79" i="42"/>
  <c r="G79" i="42"/>
  <c r="H79" i="42" s="1"/>
  <c r="H269" i="37"/>
  <c r="H270" i="37"/>
  <c r="H271" i="37"/>
  <c r="H272" i="37"/>
  <c r="H273" i="37"/>
  <c r="H274" i="37"/>
  <c r="H275" i="37"/>
  <c r="H276" i="37"/>
  <c r="H277" i="37"/>
  <c r="H278" i="37"/>
  <c r="H279" i="37"/>
  <c r="H280" i="37"/>
  <c r="H281" i="37"/>
  <c r="H282" i="37"/>
  <c r="H283" i="37"/>
  <c r="H284" i="37"/>
  <c r="H285" i="37"/>
  <c r="H286" i="37"/>
  <c r="H287" i="37"/>
  <c r="H288" i="37"/>
  <c r="H236" i="37"/>
  <c r="H237" i="37"/>
  <c r="H238" i="37"/>
  <c r="H239" i="37"/>
  <c r="H240" i="37"/>
  <c r="H241" i="37"/>
  <c r="H242" i="37"/>
  <c r="H243" i="37"/>
  <c r="H244" i="37"/>
  <c r="H245" i="37"/>
  <c r="H182" i="37"/>
  <c r="H183" i="37"/>
  <c r="H184" i="37"/>
  <c r="H185" i="37"/>
  <c r="H186" i="37"/>
  <c r="H187" i="37"/>
  <c r="H188" i="37"/>
  <c r="H189" i="37"/>
  <c r="H190" i="37"/>
  <c r="H191" i="37"/>
  <c r="H192" i="37"/>
  <c r="H193" i="37"/>
  <c r="H194" i="37"/>
  <c r="H195" i="37"/>
  <c r="H196" i="37"/>
  <c r="H197" i="37"/>
  <c r="H198" i="37"/>
  <c r="H199" i="37"/>
  <c r="H200" i="37"/>
  <c r="H201" i="37"/>
  <c r="F63" i="37"/>
  <c r="B65" i="64" s="1" a="1"/>
  <c r="B65" i="64" s="1"/>
  <c r="G63" i="37"/>
  <c r="H63" i="37" s="1"/>
  <c r="F64" i="37"/>
  <c r="B66" i="64" s="1" a="1"/>
  <c r="B66" i="64" s="1"/>
  <c r="G64" i="37"/>
  <c r="H64" i="37" s="1"/>
  <c r="F65" i="37"/>
  <c r="B67" i="64" s="1" a="1"/>
  <c r="B67" i="64" s="1"/>
  <c r="G65" i="37"/>
  <c r="H65" i="37" s="1"/>
  <c r="F66" i="37"/>
  <c r="B68" i="64" s="1" a="1"/>
  <c r="B68" i="64" s="1"/>
  <c r="G66" i="37"/>
  <c r="H66" i="37" s="1"/>
  <c r="F67" i="37"/>
  <c r="B69" i="64" s="1" a="1"/>
  <c r="B69" i="64" s="1"/>
  <c r="G67" i="37"/>
  <c r="H67" i="37" s="1"/>
  <c r="F68" i="37"/>
  <c r="B70" i="64" s="1" a="1"/>
  <c r="B70" i="64" s="1"/>
  <c r="G68" i="37"/>
  <c r="H68" i="37" s="1"/>
  <c r="F69" i="37"/>
  <c r="B71" i="64" s="1" a="1"/>
  <c r="B71" i="64" s="1"/>
  <c r="G69" i="37"/>
  <c r="H69" i="37" s="1"/>
  <c r="F70" i="37"/>
  <c r="B72" i="64" s="1" a="1"/>
  <c r="B72" i="64" s="1"/>
  <c r="G70" i="37"/>
  <c r="H70" i="37" s="1"/>
  <c r="F71" i="37"/>
  <c r="B73" i="64" s="1" a="1"/>
  <c r="B73" i="64" s="1"/>
  <c r="G71" i="37"/>
  <c r="H71" i="37" s="1"/>
  <c r="F72" i="37"/>
  <c r="B74" i="64" s="1" a="1"/>
  <c r="B74" i="64" s="1"/>
  <c r="G72" i="37"/>
  <c r="H72" i="37" s="1"/>
  <c r="F73" i="37"/>
  <c r="B75" i="64" s="1" a="1"/>
  <c r="B75" i="64" s="1"/>
  <c r="G73" i="37"/>
  <c r="H73" i="37" s="1"/>
  <c r="F74" i="37"/>
  <c r="B76" i="64" s="1" a="1"/>
  <c r="B76" i="64" s="1"/>
  <c r="G74" i="37"/>
  <c r="H74" i="37" s="1"/>
  <c r="F75" i="37"/>
  <c r="B77" i="64" s="1" a="1"/>
  <c r="B77" i="64" s="1"/>
  <c r="G75" i="37"/>
  <c r="H75" i="37" s="1"/>
  <c r="F76" i="37"/>
  <c r="B78" i="64" s="1" a="1"/>
  <c r="B78" i="64" s="1"/>
  <c r="G76" i="37"/>
  <c r="H76" i="37" s="1"/>
  <c r="F77" i="37"/>
  <c r="B79" i="64" s="1" a="1"/>
  <c r="B79" i="64" s="1"/>
  <c r="G77" i="37"/>
  <c r="H77" i="37" s="1"/>
  <c r="F78" i="37"/>
  <c r="B80" i="64" s="1" a="1"/>
  <c r="B80" i="64" s="1"/>
  <c r="G78" i="37"/>
  <c r="H78" i="37" s="1"/>
  <c r="F79" i="37"/>
  <c r="B81" i="64" s="1" a="1"/>
  <c r="B81" i="64" s="1"/>
  <c r="G79" i="37"/>
  <c r="H79" i="37" s="1"/>
  <c r="F80" i="37"/>
  <c r="B82" i="64" s="1" a="1"/>
  <c r="B82" i="64" s="1"/>
  <c r="G80" i="37"/>
  <c r="H80" i="37" s="1"/>
  <c r="F81" i="37"/>
  <c r="B83" i="64" s="1" a="1"/>
  <c r="B83" i="64" s="1"/>
  <c r="G81" i="37"/>
  <c r="H81" i="37" s="1"/>
  <c r="F82" i="37"/>
  <c r="B84" i="64" s="1" a="1"/>
  <c r="B84" i="64" s="1"/>
  <c r="G82" i="37"/>
  <c r="H82" i="37" s="1"/>
  <c r="F83" i="37"/>
  <c r="B85" i="64" s="1" a="1"/>
  <c r="B85" i="64" s="1"/>
  <c r="G83" i="37"/>
  <c r="H83" i="37" s="1"/>
  <c r="F84" i="37"/>
  <c r="B86" i="64" s="1" a="1"/>
  <c r="B86" i="64" s="1"/>
  <c r="G84" i="37"/>
  <c r="H84" i="37" s="1"/>
  <c r="F85" i="37"/>
  <c r="B87" i="64" s="1" a="1"/>
  <c r="B87" i="64" s="1"/>
  <c r="G85" i="37"/>
  <c r="H85" i="37" s="1"/>
  <c r="F86" i="37"/>
  <c r="B88" i="64" s="1" a="1"/>
  <c r="B88" i="64" s="1"/>
  <c r="G86" i="37"/>
  <c r="H86" i="37" s="1"/>
  <c r="F87" i="37"/>
  <c r="B89" i="64" s="1" a="1"/>
  <c r="B89" i="64" s="1"/>
  <c r="G87" i="37"/>
  <c r="H87" i="37" s="1"/>
  <c r="F88" i="37"/>
  <c r="B90" i="64" s="1" a="1"/>
  <c r="B90" i="64" s="1"/>
  <c r="G88" i="37"/>
  <c r="H88" i="37" s="1"/>
  <c r="F89" i="37"/>
  <c r="B91" i="64" s="1" a="1"/>
  <c r="B91" i="64" s="1"/>
  <c r="G89" i="37"/>
  <c r="H89" i="37" s="1"/>
  <c r="F90" i="37"/>
  <c r="B92" i="64" s="1" a="1"/>
  <c r="B92" i="64" s="1"/>
  <c r="G90" i="37"/>
  <c r="H90" i="37" s="1"/>
  <c r="F91" i="37"/>
  <c r="B93" i="64" s="1" a="1"/>
  <c r="B93" i="64" s="1"/>
  <c r="G91" i="37"/>
  <c r="H91" i="37" s="1"/>
  <c r="F92" i="37"/>
  <c r="B94" i="64" s="1" a="1"/>
  <c r="B94" i="64" s="1"/>
  <c r="G92" i="37"/>
  <c r="H92" i="37" s="1"/>
  <c r="F93" i="37"/>
  <c r="B95" i="64" s="1" a="1"/>
  <c r="B95" i="64" s="1"/>
  <c r="G93" i="37"/>
  <c r="H93" i="37" s="1"/>
  <c r="F94" i="37"/>
  <c r="B96" i="64" s="1" a="1"/>
  <c r="B96" i="64" s="1"/>
  <c r="G94" i="37"/>
  <c r="H94" i="37" s="1"/>
  <c r="F95" i="37"/>
  <c r="B97" i="64" s="1" a="1"/>
  <c r="B97" i="64" s="1"/>
  <c r="G95" i="37"/>
  <c r="H95" i="37" s="1"/>
  <c r="F96" i="37"/>
  <c r="B98" i="64" s="1" a="1"/>
  <c r="B98" i="64" s="1"/>
  <c r="G96" i="37"/>
  <c r="H96" i="37" s="1"/>
  <c r="F97" i="37"/>
  <c r="B99" i="64" s="1" a="1"/>
  <c r="B99" i="64" s="1"/>
  <c r="G97" i="37"/>
  <c r="H97" i="37" s="1"/>
  <c r="F98" i="37"/>
  <c r="B100" i="64" s="1" a="1"/>
  <c r="B100" i="64" s="1"/>
  <c r="G98" i="37"/>
  <c r="H98" i="37" s="1"/>
  <c r="F99" i="37"/>
  <c r="B101" i="64" s="1" a="1"/>
  <c r="B101" i="64" s="1"/>
  <c r="G99" i="37"/>
  <c r="H99" i="37" s="1"/>
  <c r="F100" i="37"/>
  <c r="B102" i="64" s="1" a="1"/>
  <c r="B102" i="64" s="1"/>
  <c r="G100" i="37"/>
  <c r="H100" i="37" s="1"/>
  <c r="F101" i="37"/>
  <c r="B103" i="64" s="1" a="1"/>
  <c r="B103" i="64" s="1"/>
  <c r="G101" i="37"/>
  <c r="H101" i="37" s="1"/>
  <c r="F102" i="37"/>
  <c r="B104" i="64" s="1" a="1"/>
  <c r="B104" i="64" s="1"/>
  <c r="G102" i="37"/>
  <c r="H102" i="37" s="1"/>
  <c r="B25" i="49"/>
  <c r="B82" i="49"/>
  <c r="A62" i="66" l="1"/>
  <c r="B62" i="66"/>
  <c r="C62" i="66"/>
  <c r="D62" i="66"/>
  <c r="E62" i="66"/>
  <c r="F62" i="66"/>
  <c r="G62" i="66"/>
  <c r="B57" i="66"/>
  <c r="C57" i="66"/>
  <c r="D57" i="66"/>
  <c r="E57" i="66"/>
  <c r="F57" i="66"/>
  <c r="G57" i="66"/>
  <c r="B58" i="66"/>
  <c r="C58" i="66"/>
  <c r="D58" i="66"/>
  <c r="E58" i="66"/>
  <c r="F58" i="66"/>
  <c r="G58" i="66"/>
  <c r="A57" i="66"/>
  <c r="A58" i="66"/>
  <c r="H62" i="66"/>
  <c r="F134" i="61" l="1"/>
  <c r="G134" i="61"/>
  <c r="H134" i="61" s="1"/>
  <c r="F46" i="44"/>
  <c r="B489" i="64" s="1" a="1"/>
  <c r="B489" i="64" s="1"/>
  <c r="G46" i="44"/>
  <c r="H46" i="44" s="1"/>
  <c r="F47" i="44"/>
  <c r="B490" i="64" s="1" a="1"/>
  <c r="B490" i="64" s="1"/>
  <c r="G47" i="44"/>
  <c r="H47" i="44" s="1"/>
  <c r="F48" i="44"/>
  <c r="B491" i="64" s="1" a="1"/>
  <c r="B491" i="64" s="1"/>
  <c r="G48" i="44"/>
  <c r="H48" i="44" s="1"/>
  <c r="F49" i="44"/>
  <c r="B492" i="64" s="1" a="1"/>
  <c r="B492" i="64" s="1"/>
  <c r="G49" i="44"/>
  <c r="H49" i="44" s="1"/>
  <c r="F50" i="44"/>
  <c r="B493" i="64" s="1" a="1"/>
  <c r="B493" i="64" s="1"/>
  <c r="G50" i="44"/>
  <c r="H50" i="44" s="1"/>
  <c r="F51" i="44"/>
  <c r="B494" i="64" s="1" a="1"/>
  <c r="B494" i="64" s="1"/>
  <c r="G51" i="44"/>
  <c r="H51" i="44" s="1"/>
  <c r="F52" i="44"/>
  <c r="B495" i="64" s="1" a="1"/>
  <c r="B495" i="64" s="1"/>
  <c r="G52" i="44"/>
  <c r="H52" i="44" s="1"/>
  <c r="F53" i="44"/>
  <c r="B496" i="64" s="1" a="1"/>
  <c r="B496" i="64" s="1"/>
  <c r="G53" i="44"/>
  <c r="H53" i="44" s="1"/>
  <c r="F54" i="44"/>
  <c r="B497" i="64" s="1" a="1"/>
  <c r="B497" i="64" s="1"/>
  <c r="G54" i="44"/>
  <c r="H54" i="44" s="1"/>
  <c r="F55" i="44"/>
  <c r="B498" i="64" s="1" a="1"/>
  <c r="B498" i="64" s="1"/>
  <c r="G55" i="44"/>
  <c r="H55" i="44" s="1"/>
  <c r="F56" i="44"/>
  <c r="B499" i="64" s="1" a="1"/>
  <c r="B499" i="64" s="1"/>
  <c r="G56" i="44"/>
  <c r="H56" i="44" s="1"/>
  <c r="F57" i="44"/>
  <c r="B500" i="64" s="1" a="1"/>
  <c r="B500" i="64" s="1"/>
  <c r="G57" i="44"/>
  <c r="H57" i="44" s="1"/>
  <c r="F58" i="44"/>
  <c r="B501" i="64" s="1" a="1"/>
  <c r="B501" i="64" s="1"/>
  <c r="G58" i="44"/>
  <c r="H58" i="44" s="1"/>
  <c r="F59" i="44"/>
  <c r="B502" i="64" s="1" a="1"/>
  <c r="B502" i="64" s="1"/>
  <c r="G59" i="44"/>
  <c r="H59" i="44" s="1"/>
  <c r="F60" i="44"/>
  <c r="B503" i="64" s="1" a="1"/>
  <c r="B503" i="64" s="1"/>
  <c r="G60" i="44"/>
  <c r="H60" i="44" s="1"/>
  <c r="F61" i="44"/>
  <c r="B504" i="64" s="1" a="1"/>
  <c r="B504" i="64" s="1"/>
  <c r="G61" i="44"/>
  <c r="H61" i="44" s="1"/>
  <c r="F62" i="44"/>
  <c r="B505" i="64" s="1" a="1"/>
  <c r="B505" i="64" s="1"/>
  <c r="G62" i="44"/>
  <c r="H62" i="44" s="1"/>
  <c r="F63" i="44"/>
  <c r="B506" i="64" s="1" a="1"/>
  <c r="B506" i="64" s="1"/>
  <c r="G63" i="44"/>
  <c r="H63" i="44" s="1"/>
  <c r="F64" i="44"/>
  <c r="B507" i="64" s="1" a="1"/>
  <c r="B507" i="64" s="1"/>
  <c r="G64" i="44"/>
  <c r="H64" i="44" s="1"/>
  <c r="F65" i="44"/>
  <c r="B508" i="64" s="1" a="1"/>
  <c r="B508" i="64" s="1"/>
  <c r="G65" i="44"/>
  <c r="H65" i="44" s="1"/>
  <c r="F66" i="44"/>
  <c r="B509" i="64" s="1" a="1"/>
  <c r="B509" i="64" s="1"/>
  <c r="G66" i="44"/>
  <c r="H66" i="44" s="1"/>
  <c r="F67" i="44"/>
  <c r="B510" i="64" s="1" a="1"/>
  <c r="B510" i="64" s="1"/>
  <c r="G67" i="44"/>
  <c r="H67" i="44" s="1"/>
  <c r="F68" i="44"/>
  <c r="B511" i="64" s="1" a="1"/>
  <c r="B511" i="64" s="1"/>
  <c r="G68" i="44"/>
  <c r="H68" i="44" s="1"/>
  <c r="F69" i="44"/>
  <c r="B512" i="64" s="1" a="1"/>
  <c r="B512" i="64" s="1"/>
  <c r="G69" i="44"/>
  <c r="H69" i="44" s="1"/>
  <c r="F70" i="44"/>
  <c r="B513" i="64" s="1" a="1"/>
  <c r="B513" i="64" s="1"/>
  <c r="G70" i="44"/>
  <c r="H70" i="44" s="1"/>
  <c r="F71" i="44"/>
  <c r="B514" i="64" s="1" a="1"/>
  <c r="B514" i="64" s="1"/>
  <c r="G71" i="44"/>
  <c r="H71" i="44" s="1"/>
  <c r="F72" i="44"/>
  <c r="B515" i="64" s="1" a="1"/>
  <c r="B515" i="64" s="1"/>
  <c r="G72" i="44"/>
  <c r="H72" i="44" s="1"/>
  <c r="F73" i="44"/>
  <c r="B516" i="64" s="1" a="1"/>
  <c r="B516" i="64" s="1"/>
  <c r="G73" i="44"/>
  <c r="H73" i="44" s="1"/>
  <c r="F74" i="44"/>
  <c r="B517" i="64" s="1" a="1"/>
  <c r="B517" i="64" s="1"/>
  <c r="G74" i="44"/>
  <c r="H74" i="44" s="1"/>
  <c r="F75" i="44"/>
  <c r="B518" i="64" s="1" a="1"/>
  <c r="B518" i="64" s="1"/>
  <c r="G75" i="44"/>
  <c r="H75" i="44" s="1"/>
  <c r="F76" i="44"/>
  <c r="B519" i="64" s="1" a="1"/>
  <c r="B519" i="64" s="1"/>
  <c r="G76" i="44"/>
  <c r="H76" i="44" s="1"/>
  <c r="F77" i="44"/>
  <c r="B520" i="64" s="1" a="1"/>
  <c r="B520" i="64" s="1"/>
  <c r="G77" i="44"/>
  <c r="H77" i="44" s="1"/>
  <c r="F78" i="44"/>
  <c r="B521" i="64" s="1" a="1"/>
  <c r="B521" i="64" s="1"/>
  <c r="G78" i="44"/>
  <c r="H78" i="44" s="1"/>
  <c r="F79" i="44"/>
  <c r="B522" i="64" s="1" a="1"/>
  <c r="B522" i="64" s="1"/>
  <c r="G79" i="44"/>
  <c r="H79" i="44" s="1"/>
  <c r="F80" i="44"/>
  <c r="B523" i="64" s="1" a="1"/>
  <c r="B523" i="64" s="1"/>
  <c r="G80" i="44"/>
  <c r="H80" i="44" s="1"/>
  <c r="F81" i="44"/>
  <c r="B524" i="64" s="1" a="1"/>
  <c r="B524" i="64" s="1"/>
  <c r="G81" i="44"/>
  <c r="H81" i="44" s="1"/>
  <c r="F82" i="44"/>
  <c r="B525" i="64" s="1" a="1"/>
  <c r="B525" i="64" s="1"/>
  <c r="G82" i="44"/>
  <c r="H82" i="44" s="1"/>
  <c r="F83" i="44"/>
  <c r="B526" i="64" s="1" a="1"/>
  <c r="B526" i="64" s="1"/>
  <c r="G83" i="44"/>
  <c r="H83" i="44" s="1"/>
  <c r="F84" i="44"/>
  <c r="B527" i="64" s="1" a="1"/>
  <c r="B527" i="64" s="1"/>
  <c r="G84" i="44"/>
  <c r="H84" i="44" s="1"/>
  <c r="F85" i="44"/>
  <c r="B528" i="64" s="1" a="1"/>
  <c r="B528" i="64" s="1"/>
  <c r="G85" i="44"/>
  <c r="H85" i="44" s="1"/>
  <c r="F86" i="44"/>
  <c r="B529" i="64" s="1" a="1"/>
  <c r="B529" i="64" s="1"/>
  <c r="G86" i="44"/>
  <c r="H86" i="44" s="1"/>
  <c r="F87" i="44"/>
  <c r="B530" i="64" s="1" a="1"/>
  <c r="B530" i="64" s="1"/>
  <c r="G87" i="44"/>
  <c r="H87" i="44" s="1"/>
  <c r="F88" i="44"/>
  <c r="B531" i="64" s="1" a="1"/>
  <c r="B531" i="64" s="1"/>
  <c r="G88" i="44"/>
  <c r="H88" i="44" s="1"/>
  <c r="F89" i="44"/>
  <c r="B532" i="64" s="1" a="1"/>
  <c r="B532" i="64" s="1"/>
  <c r="G89" i="44"/>
  <c r="H89" i="44" s="1"/>
  <c r="F90" i="44"/>
  <c r="B533" i="64" s="1" a="1"/>
  <c r="B533" i="64" s="1"/>
  <c r="G90" i="44"/>
  <c r="H90" i="44" s="1"/>
  <c r="F91" i="44"/>
  <c r="B534" i="64" s="1" a="1"/>
  <c r="B534" i="64" s="1"/>
  <c r="G91" i="44"/>
  <c r="H91" i="44" s="1"/>
  <c r="F92" i="44"/>
  <c r="B535" i="64" s="1" a="1"/>
  <c r="B535" i="64" s="1"/>
  <c r="G92" i="44"/>
  <c r="H92" i="44" s="1"/>
  <c r="F93" i="44"/>
  <c r="B536" i="64" s="1" a="1"/>
  <c r="B536" i="64" s="1"/>
  <c r="G93" i="44"/>
  <c r="H93" i="44" s="1"/>
  <c r="F94" i="44"/>
  <c r="B537" i="64" s="1" a="1"/>
  <c r="B537" i="64" s="1"/>
  <c r="G94" i="44"/>
  <c r="H94" i="44" s="1"/>
  <c r="F95" i="44"/>
  <c r="B538" i="64" s="1" a="1"/>
  <c r="B538" i="64" s="1"/>
  <c r="G95" i="44"/>
  <c r="H95" i="44" s="1"/>
  <c r="F96" i="44"/>
  <c r="B539" i="64" s="1" a="1"/>
  <c r="B539" i="64" s="1"/>
  <c r="G96" i="44"/>
  <c r="H96" i="44" s="1"/>
  <c r="F97" i="44"/>
  <c r="B540" i="64" s="1" a="1"/>
  <c r="B540" i="64" s="1"/>
  <c r="G97" i="44"/>
  <c r="H97" i="44" s="1"/>
  <c r="F98" i="44"/>
  <c r="B541" i="64" s="1" a="1"/>
  <c r="B541" i="64" s="1"/>
  <c r="G98" i="44"/>
  <c r="H98" i="44" s="1"/>
  <c r="F99" i="44"/>
  <c r="B542" i="64" s="1" a="1"/>
  <c r="B542" i="64" s="1"/>
  <c r="G99" i="44"/>
  <c r="H99" i="44" s="1"/>
  <c r="F100" i="44"/>
  <c r="B543" i="64" s="1" a="1"/>
  <c r="B543" i="64" s="1"/>
  <c r="G100" i="44"/>
  <c r="H100" i="44" s="1"/>
  <c r="F101" i="44"/>
  <c r="B544" i="64" s="1" a="1"/>
  <c r="B544" i="64" s="1"/>
  <c r="G101" i="44"/>
  <c r="H101" i="44" s="1"/>
  <c r="F102" i="44"/>
  <c r="B545" i="64" s="1" a="1"/>
  <c r="B545" i="64" s="1"/>
  <c r="G102" i="44"/>
  <c r="H102" i="44" s="1"/>
  <c r="F103" i="44"/>
  <c r="B546" i="64" s="1" a="1"/>
  <c r="B546" i="64" s="1"/>
  <c r="G103" i="44"/>
  <c r="H103" i="44" s="1"/>
  <c r="F104" i="44"/>
  <c r="B547" i="64" s="1" a="1"/>
  <c r="B547" i="64" s="1"/>
  <c r="G104" i="44"/>
  <c r="H104" i="44" s="1"/>
  <c r="F105" i="44"/>
  <c r="B548" i="64" s="1" a="1"/>
  <c r="B548" i="64" s="1"/>
  <c r="G105" i="44"/>
  <c r="H105" i="44" s="1"/>
  <c r="F106" i="44"/>
  <c r="B549" i="64" s="1" a="1"/>
  <c r="B549" i="64" s="1"/>
  <c r="G106" i="44"/>
  <c r="H106" i="44" s="1"/>
  <c r="F107" i="44"/>
  <c r="B550" i="64" s="1" a="1"/>
  <c r="B550" i="64" s="1"/>
  <c r="G107" i="44"/>
  <c r="H107" i="44" s="1"/>
  <c r="F108" i="44"/>
  <c r="B551" i="64" s="1" a="1"/>
  <c r="B551" i="64" s="1"/>
  <c r="G108" i="44"/>
  <c r="H108" i="44" s="1"/>
  <c r="F109" i="44"/>
  <c r="B552" i="64" s="1" a="1"/>
  <c r="B552" i="64" s="1"/>
  <c r="G109" i="44"/>
  <c r="H109" i="44" s="1"/>
  <c r="F110" i="44"/>
  <c r="B553" i="64" s="1" a="1"/>
  <c r="B553" i="64" s="1"/>
  <c r="G110" i="44"/>
  <c r="H110" i="44" s="1"/>
  <c r="F111" i="44"/>
  <c r="B554" i="64" s="1" a="1"/>
  <c r="B554" i="64" s="1"/>
  <c r="G111" i="44"/>
  <c r="H111" i="44" s="1"/>
  <c r="F112" i="44"/>
  <c r="B555" i="64" s="1" a="1"/>
  <c r="B555" i="64" s="1"/>
  <c r="G112" i="44"/>
  <c r="H112" i="44" s="1"/>
  <c r="H289" i="61"/>
  <c r="H290" i="61"/>
  <c r="H291" i="61"/>
  <c r="H292" i="61"/>
  <c r="H293" i="61"/>
  <c r="H294" i="61"/>
  <c r="H295" i="61"/>
  <c r="H296" i="61"/>
  <c r="H297" i="61"/>
  <c r="H298" i="61"/>
  <c r="H202" i="61"/>
  <c r="H203" i="61"/>
  <c r="H204" i="61"/>
  <c r="H205" i="61"/>
  <c r="H206" i="61"/>
  <c r="H207" i="61"/>
  <c r="H208" i="61"/>
  <c r="H209" i="61"/>
  <c r="H210" i="61"/>
  <c r="H211" i="61"/>
  <c r="F46" i="61"/>
  <c r="B1665" i="64" s="1" a="1"/>
  <c r="B1665" i="64" s="1"/>
  <c r="G46" i="61"/>
  <c r="H46" i="61" s="1"/>
  <c r="F47" i="61"/>
  <c r="B1666" i="64" s="1" a="1"/>
  <c r="B1666" i="64" s="1"/>
  <c r="G47" i="61"/>
  <c r="H47" i="61" s="1"/>
  <c r="F48" i="61"/>
  <c r="B1667" i="64" s="1" a="1"/>
  <c r="B1667" i="64" s="1"/>
  <c r="G48" i="61"/>
  <c r="H48" i="61" s="1"/>
  <c r="F49" i="61"/>
  <c r="B1668" i="64" s="1" a="1"/>
  <c r="B1668" i="64" s="1"/>
  <c r="G49" i="61"/>
  <c r="H49" i="61" s="1"/>
  <c r="F50" i="61"/>
  <c r="B1669" i="64" s="1" a="1"/>
  <c r="B1669" i="64" s="1"/>
  <c r="G50" i="61"/>
  <c r="H50" i="61" s="1"/>
  <c r="F51" i="61"/>
  <c r="B1670" i="64" s="1" a="1"/>
  <c r="B1670" i="64" s="1"/>
  <c r="G51" i="61"/>
  <c r="H51" i="61" s="1"/>
  <c r="F52" i="61"/>
  <c r="B1671" i="64" s="1" a="1"/>
  <c r="B1671" i="64" s="1"/>
  <c r="G52" i="61"/>
  <c r="H52" i="61" s="1"/>
  <c r="F53" i="61"/>
  <c r="B1672" i="64" s="1" a="1"/>
  <c r="B1672" i="64" s="1"/>
  <c r="G53" i="61"/>
  <c r="H53" i="61" s="1"/>
  <c r="F54" i="61"/>
  <c r="B1673" i="64" s="1" a="1"/>
  <c r="B1673" i="64" s="1"/>
  <c r="G54" i="61"/>
  <c r="H54" i="61" s="1"/>
  <c r="F55" i="61"/>
  <c r="B1674" i="64" s="1" a="1"/>
  <c r="B1674" i="64" s="1"/>
  <c r="G55" i="61"/>
  <c r="H55" i="61" s="1"/>
  <c r="F56" i="61"/>
  <c r="B1675" i="64" s="1" a="1"/>
  <c r="B1675" i="64" s="1"/>
  <c r="G56" i="61"/>
  <c r="H56" i="61" s="1"/>
  <c r="F57" i="61"/>
  <c r="B1676" i="64" s="1" a="1"/>
  <c r="B1676" i="64" s="1"/>
  <c r="G57" i="61"/>
  <c r="H57" i="61" s="1"/>
  <c r="F58" i="61"/>
  <c r="B1677" i="64" s="1" a="1"/>
  <c r="B1677" i="64" s="1"/>
  <c r="G58" i="61"/>
  <c r="H58" i="61" s="1"/>
  <c r="F59" i="61"/>
  <c r="B1678" i="64" s="1" a="1"/>
  <c r="B1678" i="64" s="1"/>
  <c r="G59" i="61"/>
  <c r="H59" i="61" s="1"/>
  <c r="F60" i="61"/>
  <c r="B1679" i="64" s="1" a="1"/>
  <c r="B1679" i="64" s="1"/>
  <c r="G60" i="61"/>
  <c r="H60" i="61" s="1"/>
  <c r="F61" i="61"/>
  <c r="B1680" i="64" s="1" a="1"/>
  <c r="B1680" i="64" s="1"/>
  <c r="G61" i="61"/>
  <c r="H61" i="61" s="1"/>
  <c r="F62" i="61"/>
  <c r="B1681" i="64" s="1" a="1"/>
  <c r="B1681" i="64" s="1"/>
  <c r="G62" i="61"/>
  <c r="H62" i="61" s="1"/>
  <c r="F63" i="61"/>
  <c r="B1682" i="64" s="1" a="1"/>
  <c r="B1682" i="64" s="1"/>
  <c r="G63" i="61"/>
  <c r="H63" i="61" s="1"/>
  <c r="F64" i="61"/>
  <c r="B1683" i="64" s="1" a="1"/>
  <c r="B1683" i="64" s="1"/>
  <c r="G64" i="61"/>
  <c r="H64" i="61" s="1"/>
  <c r="F65" i="61"/>
  <c r="B1684" i="64" s="1" a="1"/>
  <c r="B1684" i="64" s="1"/>
  <c r="G65" i="61"/>
  <c r="H65" i="61" s="1"/>
  <c r="F66" i="61"/>
  <c r="B1685" i="64" s="1" a="1"/>
  <c r="B1685" i="64" s="1"/>
  <c r="G66" i="61"/>
  <c r="H66" i="61" s="1"/>
  <c r="F67" i="61"/>
  <c r="B1686" i="64" s="1" a="1"/>
  <c r="B1686" i="64" s="1"/>
  <c r="G67" i="61"/>
  <c r="H67" i="61" s="1"/>
  <c r="F68" i="61"/>
  <c r="B1687" i="64" s="1" a="1"/>
  <c r="B1687" i="64" s="1"/>
  <c r="G68" i="61"/>
  <c r="H68" i="61" s="1"/>
  <c r="F69" i="61"/>
  <c r="B1688" i="64" s="1" a="1"/>
  <c r="B1688" i="64" s="1"/>
  <c r="G69" i="61"/>
  <c r="H69" i="61" s="1"/>
  <c r="F70" i="61"/>
  <c r="B1689" i="64" s="1" a="1"/>
  <c r="B1689" i="64" s="1"/>
  <c r="G70" i="61"/>
  <c r="H70" i="61" s="1"/>
  <c r="F71" i="61"/>
  <c r="B1690" i="64" s="1" a="1"/>
  <c r="B1690" i="64" s="1"/>
  <c r="G71" i="61"/>
  <c r="H71" i="61" s="1"/>
  <c r="F72" i="61"/>
  <c r="B1691" i="64" s="1" a="1"/>
  <c r="B1691" i="64" s="1"/>
  <c r="G72" i="61"/>
  <c r="H72" i="61" s="1"/>
  <c r="F73" i="61"/>
  <c r="B1692" i="64" s="1" a="1"/>
  <c r="B1692" i="64" s="1"/>
  <c r="G73" i="61"/>
  <c r="H73" i="61" s="1"/>
  <c r="F74" i="61"/>
  <c r="B1693" i="64" s="1" a="1"/>
  <c r="B1693" i="64" s="1"/>
  <c r="G74" i="61"/>
  <c r="H74" i="61" s="1"/>
  <c r="F75" i="61"/>
  <c r="B1694" i="64" s="1" a="1"/>
  <c r="B1694" i="64" s="1"/>
  <c r="G75" i="61"/>
  <c r="H75" i="61" s="1"/>
  <c r="F76" i="61"/>
  <c r="B1695" i="64" s="1" a="1"/>
  <c r="B1695" i="64" s="1"/>
  <c r="G76" i="61"/>
  <c r="H76" i="61" s="1"/>
  <c r="F77" i="61"/>
  <c r="B1696" i="64" s="1" a="1"/>
  <c r="B1696" i="64" s="1"/>
  <c r="G77" i="61"/>
  <c r="H77" i="61" s="1"/>
  <c r="F78" i="61"/>
  <c r="B1697" i="64" s="1" a="1"/>
  <c r="B1697" i="64" s="1"/>
  <c r="G78" i="61"/>
  <c r="H78" i="61" s="1"/>
  <c r="F79" i="61"/>
  <c r="B1698" i="64" s="1" a="1"/>
  <c r="B1698" i="64" s="1"/>
  <c r="G79" i="61"/>
  <c r="H79" i="61" s="1"/>
  <c r="F80" i="61"/>
  <c r="B1699" i="64" s="1" a="1"/>
  <c r="B1699" i="64" s="1"/>
  <c r="G80" i="61"/>
  <c r="H80" i="61" s="1"/>
  <c r="F81" i="61"/>
  <c r="B1700" i="64" s="1" a="1"/>
  <c r="B1700" i="64" s="1"/>
  <c r="G81" i="61"/>
  <c r="H81" i="61" s="1"/>
  <c r="F82" i="61"/>
  <c r="B1701" i="64" s="1" a="1"/>
  <c r="B1701" i="64" s="1"/>
  <c r="G82" i="61"/>
  <c r="H82" i="61" s="1"/>
  <c r="F83" i="61"/>
  <c r="B1702" i="64" s="1" a="1"/>
  <c r="B1702" i="64" s="1"/>
  <c r="G83" i="61"/>
  <c r="H83" i="61" s="1"/>
  <c r="F84" i="61"/>
  <c r="B1703" i="64" s="1" a="1"/>
  <c r="B1703" i="64" s="1"/>
  <c r="G84" i="61"/>
  <c r="H84" i="61" s="1"/>
  <c r="F85" i="61"/>
  <c r="B1704" i="64" s="1" a="1"/>
  <c r="B1704" i="64" s="1"/>
  <c r="G85" i="61"/>
  <c r="H85" i="61" s="1"/>
  <c r="F86" i="61"/>
  <c r="B1705" i="64" s="1" a="1"/>
  <c r="B1705" i="64" s="1"/>
  <c r="G86" i="61"/>
  <c r="H86" i="61" s="1"/>
  <c r="F87" i="61"/>
  <c r="B1706" i="64" s="1" a="1"/>
  <c r="B1706" i="64" s="1"/>
  <c r="G87" i="61"/>
  <c r="H87" i="61" s="1"/>
  <c r="F88" i="61"/>
  <c r="B1707" i="64" s="1" a="1"/>
  <c r="B1707" i="64" s="1"/>
  <c r="G88" i="61"/>
  <c r="H88" i="61" s="1"/>
  <c r="F89" i="61"/>
  <c r="B1708" i="64" s="1" a="1"/>
  <c r="B1708" i="64" s="1"/>
  <c r="G89" i="61"/>
  <c r="H89" i="61" s="1"/>
  <c r="F90" i="61"/>
  <c r="B1709" i="64" s="1" a="1"/>
  <c r="B1709" i="64" s="1"/>
  <c r="G90" i="61"/>
  <c r="H90" i="61" s="1"/>
  <c r="F91" i="61"/>
  <c r="B1710" i="64" s="1" a="1"/>
  <c r="B1710" i="64" s="1"/>
  <c r="G91" i="61"/>
  <c r="H91" i="61" s="1"/>
  <c r="F92" i="61"/>
  <c r="B1711" i="64" s="1" a="1"/>
  <c r="B1711" i="64" s="1"/>
  <c r="G92" i="61"/>
  <c r="H92" i="61" s="1"/>
  <c r="F93" i="61"/>
  <c r="B1712" i="64" s="1" a="1"/>
  <c r="B1712" i="64" s="1"/>
  <c r="G93" i="61"/>
  <c r="H93" i="61" s="1"/>
  <c r="F94" i="61"/>
  <c r="B1713" i="64" s="1" a="1"/>
  <c r="B1713" i="64" s="1"/>
  <c r="G94" i="61"/>
  <c r="H94" i="61" s="1"/>
  <c r="F95" i="61"/>
  <c r="B1714" i="64" s="1" a="1"/>
  <c r="B1714" i="64" s="1"/>
  <c r="G95" i="61"/>
  <c r="H95" i="61" s="1"/>
  <c r="F96" i="61"/>
  <c r="B1715" i="64" s="1" a="1"/>
  <c r="B1715" i="64" s="1"/>
  <c r="G96" i="61"/>
  <c r="H96" i="61" s="1"/>
  <c r="F97" i="61"/>
  <c r="B1716" i="64" s="1" a="1"/>
  <c r="B1716" i="64" s="1"/>
  <c r="G97" i="61"/>
  <c r="H97" i="61" s="1"/>
  <c r="F98" i="61"/>
  <c r="B1717" i="64" s="1" a="1"/>
  <c r="B1717" i="64" s="1"/>
  <c r="G98" i="61"/>
  <c r="H98" i="61" s="1"/>
  <c r="F99" i="61"/>
  <c r="B1718" i="64" s="1" a="1"/>
  <c r="B1718" i="64" s="1"/>
  <c r="G99" i="61"/>
  <c r="H99" i="61" s="1"/>
  <c r="F100" i="61"/>
  <c r="B1719" i="64" s="1" a="1"/>
  <c r="B1719" i="64" s="1"/>
  <c r="G100" i="61"/>
  <c r="H100" i="61" s="1"/>
  <c r="F101" i="61"/>
  <c r="B1720" i="64" s="1" a="1"/>
  <c r="B1720" i="64" s="1"/>
  <c r="G101" i="61"/>
  <c r="H101" i="61" s="1"/>
  <c r="F102" i="61"/>
  <c r="B1721" i="64" s="1" a="1"/>
  <c r="B1721" i="64" s="1"/>
  <c r="G102" i="61"/>
  <c r="H102" i="61" s="1"/>
  <c r="F103" i="61"/>
  <c r="B1722" i="64" s="1" a="1"/>
  <c r="B1722" i="64" s="1"/>
  <c r="G103" i="61"/>
  <c r="H103" i="61" s="1"/>
  <c r="F104" i="61"/>
  <c r="B1723" i="64" s="1" a="1"/>
  <c r="B1723" i="64" s="1"/>
  <c r="G104" i="61"/>
  <c r="H104" i="61" s="1"/>
  <c r="F105" i="61"/>
  <c r="B1724" i="64" s="1" a="1"/>
  <c r="B1724" i="64" s="1"/>
  <c r="G105" i="61"/>
  <c r="H105" i="61" s="1"/>
  <c r="F106" i="61"/>
  <c r="B1725" i="64" s="1" a="1"/>
  <c r="B1725" i="64" s="1"/>
  <c r="G106" i="61"/>
  <c r="H106" i="61" s="1"/>
  <c r="F107" i="61"/>
  <c r="B1726" i="64" s="1" a="1"/>
  <c r="B1726" i="64" s="1"/>
  <c r="G107" i="61"/>
  <c r="H107" i="61" s="1"/>
  <c r="F108" i="61"/>
  <c r="B1727" i="64" s="1" a="1"/>
  <c r="B1727" i="64" s="1"/>
  <c r="G108" i="61"/>
  <c r="H108" i="61" s="1"/>
  <c r="F109" i="61"/>
  <c r="B1728" i="64" s="1" a="1"/>
  <c r="B1728" i="64" s="1"/>
  <c r="G109" i="61"/>
  <c r="H109" i="61" s="1"/>
  <c r="F110" i="61"/>
  <c r="B1729" i="64" s="1" a="1"/>
  <c r="B1729" i="64" s="1"/>
  <c r="G110" i="61"/>
  <c r="H110" i="61" s="1"/>
  <c r="F111" i="61"/>
  <c r="B1730" i="64" s="1" a="1"/>
  <c r="B1730" i="64" s="1"/>
  <c r="G111" i="61"/>
  <c r="H111" i="61" s="1"/>
  <c r="H289" i="60"/>
  <c r="H290" i="60"/>
  <c r="H291" i="60"/>
  <c r="H292" i="60"/>
  <c r="H293" i="60"/>
  <c r="H294" i="60"/>
  <c r="H295" i="60"/>
  <c r="H296" i="60"/>
  <c r="H297" i="60"/>
  <c r="H298" i="60"/>
  <c r="H202" i="60"/>
  <c r="H203" i="60"/>
  <c r="H204" i="60"/>
  <c r="H205" i="60"/>
  <c r="H206" i="60"/>
  <c r="H207" i="60"/>
  <c r="H208" i="60"/>
  <c r="H209" i="60"/>
  <c r="H210" i="60"/>
  <c r="H211" i="60"/>
  <c r="F46" i="60"/>
  <c r="B1518" i="64" s="1" a="1"/>
  <c r="B1518" i="64" s="1"/>
  <c r="G46" i="60"/>
  <c r="H46" i="60" s="1"/>
  <c r="F47" i="60"/>
  <c r="B1519" i="64" s="1" a="1"/>
  <c r="B1519" i="64" s="1"/>
  <c r="G47" i="60"/>
  <c r="H47" i="60" s="1"/>
  <c r="F48" i="60"/>
  <c r="B1520" i="64" s="1" a="1"/>
  <c r="B1520" i="64" s="1"/>
  <c r="G48" i="60"/>
  <c r="H48" i="60" s="1"/>
  <c r="F49" i="60"/>
  <c r="B1521" i="64" s="1" a="1"/>
  <c r="B1521" i="64" s="1"/>
  <c r="G49" i="60"/>
  <c r="H49" i="60" s="1"/>
  <c r="F50" i="60"/>
  <c r="B1522" i="64" s="1" a="1"/>
  <c r="B1522" i="64" s="1"/>
  <c r="G50" i="60"/>
  <c r="H50" i="60" s="1"/>
  <c r="F51" i="60"/>
  <c r="B1523" i="64" s="1" a="1"/>
  <c r="B1523" i="64" s="1"/>
  <c r="G51" i="60"/>
  <c r="H51" i="60" s="1"/>
  <c r="F52" i="60"/>
  <c r="B1524" i="64" s="1" a="1"/>
  <c r="B1524" i="64" s="1"/>
  <c r="G52" i="60"/>
  <c r="H52" i="60" s="1"/>
  <c r="F53" i="60"/>
  <c r="B1525" i="64" s="1" a="1"/>
  <c r="B1525" i="64" s="1"/>
  <c r="G53" i="60"/>
  <c r="H53" i="60" s="1"/>
  <c r="F54" i="60"/>
  <c r="B1526" i="64" s="1" a="1"/>
  <c r="B1526" i="64" s="1"/>
  <c r="G54" i="60"/>
  <c r="H54" i="60" s="1"/>
  <c r="F55" i="60"/>
  <c r="B1527" i="64" s="1" a="1"/>
  <c r="B1527" i="64" s="1"/>
  <c r="G55" i="60"/>
  <c r="H55" i="60" s="1"/>
  <c r="F56" i="60"/>
  <c r="B1528" i="64" s="1" a="1"/>
  <c r="B1528" i="64" s="1"/>
  <c r="G56" i="60"/>
  <c r="H56" i="60" s="1"/>
  <c r="F57" i="60"/>
  <c r="B1529" i="64" s="1" a="1"/>
  <c r="B1529" i="64" s="1"/>
  <c r="G57" i="60"/>
  <c r="H57" i="60" s="1"/>
  <c r="F58" i="60"/>
  <c r="B1530" i="64" s="1" a="1"/>
  <c r="B1530" i="64" s="1"/>
  <c r="G58" i="60"/>
  <c r="H58" i="60" s="1"/>
  <c r="F59" i="60"/>
  <c r="B1531" i="64" s="1" a="1"/>
  <c r="B1531" i="64" s="1"/>
  <c r="G59" i="60"/>
  <c r="H59" i="60" s="1"/>
  <c r="F60" i="60"/>
  <c r="B1532" i="64" s="1" a="1"/>
  <c r="B1532" i="64" s="1"/>
  <c r="G60" i="60"/>
  <c r="H60" i="60" s="1"/>
  <c r="F61" i="60"/>
  <c r="B1533" i="64" s="1" a="1"/>
  <c r="B1533" i="64" s="1"/>
  <c r="G61" i="60"/>
  <c r="H61" i="60" s="1"/>
  <c r="F62" i="60"/>
  <c r="B1534" i="64" s="1" a="1"/>
  <c r="B1534" i="64" s="1"/>
  <c r="G62" i="60"/>
  <c r="H62" i="60" s="1"/>
  <c r="F63" i="60"/>
  <c r="B1535" i="64" s="1" a="1"/>
  <c r="B1535" i="64" s="1"/>
  <c r="G63" i="60"/>
  <c r="H63" i="60" s="1"/>
  <c r="F64" i="60"/>
  <c r="B1536" i="64" s="1" a="1"/>
  <c r="B1536" i="64" s="1"/>
  <c r="G64" i="60"/>
  <c r="H64" i="60" s="1"/>
  <c r="F65" i="60"/>
  <c r="B1537" i="64" s="1" a="1"/>
  <c r="B1537" i="64" s="1"/>
  <c r="G65" i="60"/>
  <c r="H65" i="60" s="1"/>
  <c r="F66" i="60"/>
  <c r="B1538" i="64" s="1" a="1"/>
  <c r="B1538" i="64" s="1"/>
  <c r="G66" i="60"/>
  <c r="H66" i="60" s="1"/>
  <c r="F67" i="60"/>
  <c r="B1539" i="64" s="1" a="1"/>
  <c r="B1539" i="64" s="1"/>
  <c r="G67" i="60"/>
  <c r="H67" i="60" s="1"/>
  <c r="F68" i="60"/>
  <c r="B1540" i="64" s="1" a="1"/>
  <c r="B1540" i="64" s="1"/>
  <c r="G68" i="60"/>
  <c r="H68" i="60" s="1"/>
  <c r="F69" i="60"/>
  <c r="B1541" i="64" s="1" a="1"/>
  <c r="B1541" i="64" s="1"/>
  <c r="G69" i="60"/>
  <c r="H69" i="60" s="1"/>
  <c r="F70" i="60"/>
  <c r="B1542" i="64" s="1" a="1"/>
  <c r="B1542" i="64" s="1"/>
  <c r="G70" i="60"/>
  <c r="H70" i="60" s="1"/>
  <c r="F71" i="60"/>
  <c r="B1543" i="64" s="1" a="1"/>
  <c r="B1543" i="64" s="1"/>
  <c r="G71" i="60"/>
  <c r="H71" i="60" s="1"/>
  <c r="F72" i="60"/>
  <c r="B1544" i="64" s="1" a="1"/>
  <c r="B1544" i="64" s="1"/>
  <c r="G72" i="60"/>
  <c r="H72" i="60" s="1"/>
  <c r="F73" i="60"/>
  <c r="B1545" i="64" s="1" a="1"/>
  <c r="B1545" i="64" s="1"/>
  <c r="G73" i="60"/>
  <c r="H73" i="60" s="1"/>
  <c r="F74" i="60"/>
  <c r="B1546" i="64" s="1" a="1"/>
  <c r="B1546" i="64" s="1"/>
  <c r="G74" i="60"/>
  <c r="H74" i="60" s="1"/>
  <c r="F75" i="60"/>
  <c r="B1547" i="64" s="1" a="1"/>
  <c r="B1547" i="64" s="1"/>
  <c r="G75" i="60"/>
  <c r="H75" i="60" s="1"/>
  <c r="F76" i="60"/>
  <c r="B1548" i="64" s="1" a="1"/>
  <c r="B1548" i="64" s="1"/>
  <c r="G76" i="60"/>
  <c r="H76" i="60" s="1"/>
  <c r="F77" i="60"/>
  <c r="B1549" i="64" s="1" a="1"/>
  <c r="B1549" i="64" s="1"/>
  <c r="G77" i="60"/>
  <c r="H77" i="60" s="1"/>
  <c r="F78" i="60"/>
  <c r="B1550" i="64" s="1" a="1"/>
  <c r="B1550" i="64" s="1"/>
  <c r="G78" i="60"/>
  <c r="H78" i="60" s="1"/>
  <c r="F79" i="60"/>
  <c r="B1551" i="64" s="1" a="1"/>
  <c r="B1551" i="64" s="1"/>
  <c r="G79" i="60"/>
  <c r="H79" i="60" s="1"/>
  <c r="F80" i="60"/>
  <c r="B1552" i="64" s="1" a="1"/>
  <c r="B1552" i="64" s="1"/>
  <c r="G80" i="60"/>
  <c r="H80" i="60" s="1"/>
  <c r="F81" i="60"/>
  <c r="B1553" i="64" s="1" a="1"/>
  <c r="B1553" i="64" s="1"/>
  <c r="G81" i="60"/>
  <c r="H81" i="60" s="1"/>
  <c r="F82" i="60"/>
  <c r="B1554" i="64" s="1" a="1"/>
  <c r="B1554" i="64" s="1"/>
  <c r="G82" i="60"/>
  <c r="H82" i="60" s="1"/>
  <c r="F83" i="60"/>
  <c r="B1555" i="64" s="1" a="1"/>
  <c r="B1555" i="64" s="1"/>
  <c r="G83" i="60"/>
  <c r="H83" i="60" s="1"/>
  <c r="F84" i="60"/>
  <c r="B1556" i="64" s="1" a="1"/>
  <c r="B1556" i="64" s="1"/>
  <c r="G84" i="60"/>
  <c r="H84" i="60" s="1"/>
  <c r="F85" i="60"/>
  <c r="B1557" i="64" s="1" a="1"/>
  <c r="B1557" i="64" s="1"/>
  <c r="G85" i="60"/>
  <c r="H85" i="60" s="1"/>
  <c r="F86" i="60"/>
  <c r="B1558" i="64" s="1" a="1"/>
  <c r="B1558" i="64" s="1"/>
  <c r="G86" i="60"/>
  <c r="H86" i="60" s="1"/>
  <c r="F87" i="60"/>
  <c r="B1559" i="64" s="1" a="1"/>
  <c r="B1559" i="64" s="1"/>
  <c r="G87" i="60"/>
  <c r="H87" i="60" s="1"/>
  <c r="F88" i="60"/>
  <c r="B1560" i="64" s="1" a="1"/>
  <c r="B1560" i="64" s="1"/>
  <c r="G88" i="60"/>
  <c r="H88" i="60" s="1"/>
  <c r="F89" i="60"/>
  <c r="B1561" i="64" s="1" a="1"/>
  <c r="B1561" i="64" s="1"/>
  <c r="G89" i="60"/>
  <c r="H89" i="60"/>
  <c r="F90" i="60"/>
  <c r="B1562" i="64" s="1" a="1"/>
  <c r="B1562" i="64" s="1"/>
  <c r="G90" i="60"/>
  <c r="H90" i="60" s="1"/>
  <c r="F91" i="60"/>
  <c r="B1563" i="64" s="1" a="1"/>
  <c r="B1563" i="64" s="1"/>
  <c r="G91" i="60"/>
  <c r="H91" i="60" s="1"/>
  <c r="F92" i="60"/>
  <c r="B1564" i="64" s="1" a="1"/>
  <c r="B1564" i="64" s="1"/>
  <c r="G92" i="60"/>
  <c r="H92" i="60" s="1"/>
  <c r="F93" i="60"/>
  <c r="B1565" i="64" s="1" a="1"/>
  <c r="B1565" i="64" s="1"/>
  <c r="G93" i="60"/>
  <c r="H93" i="60" s="1"/>
  <c r="F94" i="60"/>
  <c r="B1566" i="64" s="1" a="1"/>
  <c r="B1566" i="64" s="1"/>
  <c r="G94" i="60"/>
  <c r="H94" i="60" s="1"/>
  <c r="F95" i="60"/>
  <c r="B1567" i="64" s="1" a="1"/>
  <c r="B1567" i="64" s="1"/>
  <c r="G95" i="60"/>
  <c r="H95" i="60" s="1"/>
  <c r="F96" i="60"/>
  <c r="B1568" i="64" s="1" a="1"/>
  <c r="B1568" i="64" s="1"/>
  <c r="G96" i="60"/>
  <c r="H96" i="60" s="1"/>
  <c r="F97" i="60"/>
  <c r="B1569" i="64" s="1" a="1"/>
  <c r="B1569" i="64" s="1"/>
  <c r="G97" i="60"/>
  <c r="H97" i="60" s="1"/>
  <c r="F98" i="60"/>
  <c r="B1570" i="64" s="1" a="1"/>
  <c r="B1570" i="64" s="1"/>
  <c r="G98" i="60"/>
  <c r="H98" i="60" s="1"/>
  <c r="F99" i="60"/>
  <c r="B1571" i="64" s="1" a="1"/>
  <c r="B1571" i="64" s="1"/>
  <c r="G99" i="60"/>
  <c r="H99" i="60" s="1"/>
  <c r="F100" i="60"/>
  <c r="B1572" i="64" s="1" a="1"/>
  <c r="B1572" i="64" s="1"/>
  <c r="G100" i="60"/>
  <c r="H100" i="60" s="1"/>
  <c r="F101" i="60"/>
  <c r="B1573" i="64" s="1" a="1"/>
  <c r="B1573" i="64" s="1"/>
  <c r="G101" i="60"/>
  <c r="H101" i="60" s="1"/>
  <c r="F102" i="60"/>
  <c r="B1574" i="64" s="1" a="1"/>
  <c r="B1574" i="64" s="1"/>
  <c r="G102" i="60"/>
  <c r="H102" i="60" s="1"/>
  <c r="F103" i="60"/>
  <c r="B1575" i="64" s="1" a="1"/>
  <c r="B1575" i="64" s="1"/>
  <c r="G103" i="60"/>
  <c r="H103" i="60" s="1"/>
  <c r="F104" i="60"/>
  <c r="B1576" i="64" s="1" a="1"/>
  <c r="B1576" i="64" s="1"/>
  <c r="G104" i="60"/>
  <c r="H104" i="60" s="1"/>
  <c r="F105" i="60"/>
  <c r="B1577" i="64" s="1" a="1"/>
  <c r="B1577" i="64" s="1"/>
  <c r="G105" i="60"/>
  <c r="H105" i="60" s="1"/>
  <c r="F106" i="60"/>
  <c r="B1578" i="64" s="1" a="1"/>
  <c r="B1578" i="64" s="1"/>
  <c r="G106" i="60"/>
  <c r="H106" i="60" s="1"/>
  <c r="F107" i="60"/>
  <c r="B1579" i="64" s="1" a="1"/>
  <c r="B1579" i="64" s="1"/>
  <c r="G107" i="60"/>
  <c r="H107" i="60" s="1"/>
  <c r="F108" i="60"/>
  <c r="B1580" i="64" s="1" a="1"/>
  <c r="B1580" i="64" s="1"/>
  <c r="G108" i="60"/>
  <c r="H108" i="60" s="1"/>
  <c r="F109" i="60"/>
  <c r="B1581" i="64" s="1" a="1"/>
  <c r="B1581" i="64" s="1"/>
  <c r="G109" i="60"/>
  <c r="H109" i="60" s="1"/>
  <c r="F110" i="60"/>
  <c r="B1582" i="64" s="1" a="1"/>
  <c r="B1582" i="64" s="1"/>
  <c r="G110" i="60"/>
  <c r="H110" i="60" s="1"/>
  <c r="F111" i="60"/>
  <c r="B1583" i="64" s="1" a="1"/>
  <c r="B1583" i="64" s="1"/>
  <c r="G111" i="60"/>
  <c r="H111" i="60" s="1"/>
  <c r="F112" i="60"/>
  <c r="B1584" i="64" s="1" a="1"/>
  <c r="B1584" i="64" s="1"/>
  <c r="G112" i="60"/>
  <c r="H112" i="60" s="1"/>
  <c r="H290" i="51"/>
  <c r="H291" i="51"/>
  <c r="H292" i="51"/>
  <c r="H293" i="51"/>
  <c r="H294" i="51"/>
  <c r="H295" i="51"/>
  <c r="H296" i="51"/>
  <c r="H297" i="51"/>
  <c r="H298" i="51"/>
  <c r="H299" i="51"/>
  <c r="H202" i="51"/>
  <c r="H203" i="51"/>
  <c r="H204" i="51"/>
  <c r="H205" i="51"/>
  <c r="H206" i="51"/>
  <c r="H207" i="51"/>
  <c r="H208" i="51"/>
  <c r="H209" i="51"/>
  <c r="H210" i="51"/>
  <c r="H211" i="51"/>
  <c r="F46" i="51"/>
  <c r="B1371" i="64" s="1" a="1"/>
  <c r="B1371" i="64" s="1"/>
  <c r="G46" i="51"/>
  <c r="H46" i="51" s="1"/>
  <c r="F47" i="51"/>
  <c r="B1372" i="64" s="1" a="1"/>
  <c r="B1372" i="64" s="1"/>
  <c r="G47" i="51"/>
  <c r="H47" i="51" s="1"/>
  <c r="F48" i="51"/>
  <c r="B1373" i="64" s="1" a="1"/>
  <c r="B1373" i="64" s="1"/>
  <c r="G48" i="51"/>
  <c r="H48" i="51" s="1"/>
  <c r="F49" i="51"/>
  <c r="B1374" i="64" s="1" a="1"/>
  <c r="B1374" i="64" s="1"/>
  <c r="G49" i="51"/>
  <c r="H49" i="51" s="1"/>
  <c r="F50" i="51"/>
  <c r="B1375" i="64" s="1" a="1"/>
  <c r="B1375" i="64" s="1"/>
  <c r="G50" i="51"/>
  <c r="H50" i="51" s="1"/>
  <c r="F51" i="51"/>
  <c r="B1376" i="64" s="1" a="1"/>
  <c r="B1376" i="64" s="1"/>
  <c r="G51" i="51"/>
  <c r="H51" i="51" s="1"/>
  <c r="F52" i="51"/>
  <c r="B1377" i="64" s="1" a="1"/>
  <c r="B1377" i="64" s="1"/>
  <c r="G52" i="51"/>
  <c r="H52" i="51" s="1"/>
  <c r="F53" i="51"/>
  <c r="B1378" i="64" s="1" a="1"/>
  <c r="B1378" i="64" s="1"/>
  <c r="G53" i="51"/>
  <c r="H53" i="51" s="1"/>
  <c r="F54" i="51"/>
  <c r="B1379" i="64" s="1" a="1"/>
  <c r="B1379" i="64" s="1"/>
  <c r="G54" i="51"/>
  <c r="H54" i="51" s="1"/>
  <c r="F55" i="51"/>
  <c r="B1380" i="64" s="1" a="1"/>
  <c r="B1380" i="64" s="1"/>
  <c r="G55" i="51"/>
  <c r="H55" i="51" s="1"/>
  <c r="F56" i="51"/>
  <c r="B1381" i="64" s="1" a="1"/>
  <c r="B1381" i="64" s="1"/>
  <c r="G56" i="51"/>
  <c r="H56" i="51" s="1"/>
  <c r="F57" i="51"/>
  <c r="B1382" i="64" s="1" a="1"/>
  <c r="B1382" i="64" s="1"/>
  <c r="G57" i="51"/>
  <c r="H57" i="51" s="1"/>
  <c r="F58" i="51"/>
  <c r="B1383" i="64" s="1" a="1"/>
  <c r="B1383" i="64" s="1"/>
  <c r="G58" i="51"/>
  <c r="H58" i="51" s="1"/>
  <c r="F59" i="51"/>
  <c r="B1384" i="64" s="1" a="1"/>
  <c r="B1384" i="64" s="1"/>
  <c r="G59" i="51"/>
  <c r="H59" i="51" s="1"/>
  <c r="F60" i="51"/>
  <c r="B1385" i="64" s="1" a="1"/>
  <c r="B1385" i="64" s="1"/>
  <c r="G60" i="51"/>
  <c r="H60" i="51" s="1"/>
  <c r="F61" i="51"/>
  <c r="B1386" i="64" s="1" a="1"/>
  <c r="B1386" i="64" s="1"/>
  <c r="G61" i="51"/>
  <c r="H61" i="51" s="1"/>
  <c r="F62" i="51"/>
  <c r="B1387" i="64" s="1" a="1"/>
  <c r="B1387" i="64" s="1"/>
  <c r="G62" i="51"/>
  <c r="H62" i="51" s="1"/>
  <c r="F63" i="51"/>
  <c r="B1388" i="64" s="1" a="1"/>
  <c r="B1388" i="64" s="1"/>
  <c r="G63" i="51"/>
  <c r="H63" i="51" s="1"/>
  <c r="F64" i="51"/>
  <c r="B1389" i="64" s="1" a="1"/>
  <c r="B1389" i="64" s="1"/>
  <c r="G64" i="51"/>
  <c r="H64" i="51" s="1"/>
  <c r="F65" i="51"/>
  <c r="B1390" i="64" s="1" a="1"/>
  <c r="B1390" i="64" s="1"/>
  <c r="G65" i="51"/>
  <c r="H65" i="51" s="1"/>
  <c r="F66" i="51"/>
  <c r="B1391" i="64" s="1" a="1"/>
  <c r="B1391" i="64" s="1"/>
  <c r="G66" i="51"/>
  <c r="H66" i="51" s="1"/>
  <c r="F67" i="51"/>
  <c r="B1392" i="64" s="1" a="1"/>
  <c r="B1392" i="64" s="1"/>
  <c r="G67" i="51"/>
  <c r="H67" i="51" s="1"/>
  <c r="F68" i="51"/>
  <c r="B1393" i="64" s="1" a="1"/>
  <c r="B1393" i="64" s="1"/>
  <c r="G68" i="51"/>
  <c r="H68" i="51" s="1"/>
  <c r="F69" i="51"/>
  <c r="B1394" i="64" s="1" a="1"/>
  <c r="B1394" i="64" s="1"/>
  <c r="G69" i="51"/>
  <c r="H69" i="51" s="1"/>
  <c r="F70" i="51"/>
  <c r="B1395" i="64" s="1" a="1"/>
  <c r="B1395" i="64" s="1"/>
  <c r="G70" i="51"/>
  <c r="H70" i="51" s="1"/>
  <c r="F71" i="51"/>
  <c r="B1396" i="64" s="1" a="1"/>
  <c r="B1396" i="64" s="1"/>
  <c r="G71" i="51"/>
  <c r="H71" i="51" s="1"/>
  <c r="F72" i="51"/>
  <c r="B1397" i="64" s="1" a="1"/>
  <c r="B1397" i="64" s="1"/>
  <c r="G72" i="51"/>
  <c r="H72" i="51" s="1"/>
  <c r="F73" i="51"/>
  <c r="B1398" i="64" s="1" a="1"/>
  <c r="B1398" i="64" s="1"/>
  <c r="G73" i="51"/>
  <c r="H73" i="51" s="1"/>
  <c r="F74" i="51"/>
  <c r="B1399" i="64" s="1" a="1"/>
  <c r="B1399" i="64" s="1"/>
  <c r="G74" i="51"/>
  <c r="H74" i="51" s="1"/>
  <c r="F75" i="51"/>
  <c r="B1400" i="64" s="1" a="1"/>
  <c r="B1400" i="64" s="1"/>
  <c r="G75" i="51"/>
  <c r="H75" i="51" s="1"/>
  <c r="F76" i="51"/>
  <c r="B1401" i="64" s="1" a="1"/>
  <c r="B1401" i="64" s="1"/>
  <c r="G76" i="51"/>
  <c r="H76" i="51" s="1"/>
  <c r="F77" i="51"/>
  <c r="B1402" i="64" s="1" a="1"/>
  <c r="B1402" i="64" s="1"/>
  <c r="G77" i="51"/>
  <c r="H77" i="51" s="1"/>
  <c r="F78" i="51"/>
  <c r="B1403" i="64" s="1" a="1"/>
  <c r="B1403" i="64" s="1"/>
  <c r="G78" i="51"/>
  <c r="H78" i="51" s="1"/>
  <c r="F79" i="51"/>
  <c r="B1404" i="64" s="1" a="1"/>
  <c r="B1404" i="64" s="1"/>
  <c r="G79" i="51"/>
  <c r="H79" i="51" s="1"/>
  <c r="F80" i="51"/>
  <c r="B1405" i="64" s="1" a="1"/>
  <c r="B1405" i="64" s="1"/>
  <c r="G80" i="51"/>
  <c r="H80" i="51" s="1"/>
  <c r="F81" i="51"/>
  <c r="B1406" i="64" s="1" a="1"/>
  <c r="B1406" i="64" s="1"/>
  <c r="G81" i="51"/>
  <c r="H81" i="51" s="1"/>
  <c r="F82" i="51"/>
  <c r="B1407" i="64" s="1" a="1"/>
  <c r="B1407" i="64" s="1"/>
  <c r="G82" i="51"/>
  <c r="H82" i="51" s="1"/>
  <c r="F83" i="51"/>
  <c r="B1408" i="64" s="1" a="1"/>
  <c r="B1408" i="64" s="1"/>
  <c r="G83" i="51"/>
  <c r="H83" i="51" s="1"/>
  <c r="F84" i="51"/>
  <c r="B1409" i="64" s="1" a="1"/>
  <c r="B1409" i="64" s="1"/>
  <c r="G84" i="51"/>
  <c r="H84" i="51" s="1"/>
  <c r="F85" i="51"/>
  <c r="B1410" i="64" s="1" a="1"/>
  <c r="B1410" i="64" s="1"/>
  <c r="G85" i="51"/>
  <c r="H85" i="51" s="1"/>
  <c r="F86" i="51"/>
  <c r="B1411" i="64" s="1" a="1"/>
  <c r="B1411" i="64" s="1"/>
  <c r="G86" i="51"/>
  <c r="H86" i="51" s="1"/>
  <c r="F87" i="51"/>
  <c r="B1412" i="64" s="1" a="1"/>
  <c r="B1412" i="64" s="1"/>
  <c r="G87" i="51"/>
  <c r="H87" i="51" s="1"/>
  <c r="F88" i="51"/>
  <c r="B1413" i="64" s="1" a="1"/>
  <c r="B1413" i="64" s="1"/>
  <c r="G88" i="51"/>
  <c r="H88" i="51" s="1"/>
  <c r="F89" i="51"/>
  <c r="B1414" i="64" s="1" a="1"/>
  <c r="B1414" i="64" s="1"/>
  <c r="G89" i="51"/>
  <c r="H89" i="51" s="1"/>
  <c r="F90" i="51"/>
  <c r="B1415" i="64" s="1" a="1"/>
  <c r="B1415" i="64" s="1"/>
  <c r="G90" i="51"/>
  <c r="H90" i="51" s="1"/>
  <c r="F91" i="51"/>
  <c r="B1416" i="64" s="1" a="1"/>
  <c r="B1416" i="64" s="1"/>
  <c r="G91" i="51"/>
  <c r="H91" i="51" s="1"/>
  <c r="F92" i="51"/>
  <c r="B1417" i="64" s="1" a="1"/>
  <c r="B1417" i="64" s="1"/>
  <c r="G92" i="51"/>
  <c r="H92" i="51" s="1"/>
  <c r="F93" i="51"/>
  <c r="B1418" i="64" s="1" a="1"/>
  <c r="B1418" i="64" s="1"/>
  <c r="G93" i="51"/>
  <c r="H93" i="51" s="1"/>
  <c r="F94" i="51"/>
  <c r="B1419" i="64" s="1" a="1"/>
  <c r="B1419" i="64" s="1"/>
  <c r="G94" i="51"/>
  <c r="H94" i="51" s="1"/>
  <c r="F95" i="51"/>
  <c r="B1420" i="64" s="1" a="1"/>
  <c r="B1420" i="64" s="1"/>
  <c r="G95" i="51"/>
  <c r="H95" i="51" s="1"/>
  <c r="F96" i="51"/>
  <c r="B1421" i="64" s="1" a="1"/>
  <c r="B1421" i="64" s="1"/>
  <c r="G96" i="51"/>
  <c r="H96" i="51" s="1"/>
  <c r="F97" i="51"/>
  <c r="B1422" i="64" s="1" a="1"/>
  <c r="B1422" i="64" s="1"/>
  <c r="G97" i="51"/>
  <c r="H97" i="51" s="1"/>
  <c r="F98" i="51"/>
  <c r="B1423" i="64" s="1" a="1"/>
  <c r="B1423" i="64" s="1"/>
  <c r="G98" i="51"/>
  <c r="H98" i="51" s="1"/>
  <c r="F99" i="51"/>
  <c r="B1424" i="64" s="1" a="1"/>
  <c r="B1424" i="64" s="1"/>
  <c r="G99" i="51"/>
  <c r="H99" i="51" s="1"/>
  <c r="F100" i="51"/>
  <c r="B1425" i="64" s="1" a="1"/>
  <c r="B1425" i="64" s="1"/>
  <c r="G100" i="51"/>
  <c r="H100" i="51" s="1"/>
  <c r="F101" i="51"/>
  <c r="B1426" i="64" s="1" a="1"/>
  <c r="B1426" i="64" s="1"/>
  <c r="G101" i="51"/>
  <c r="H101" i="51" s="1"/>
  <c r="F102" i="51"/>
  <c r="B1427" i="64" s="1" a="1"/>
  <c r="B1427" i="64" s="1"/>
  <c r="G102" i="51"/>
  <c r="H102" i="51" s="1"/>
  <c r="F103" i="51"/>
  <c r="B1428" i="64" s="1" a="1"/>
  <c r="B1428" i="64" s="1"/>
  <c r="G103" i="51"/>
  <c r="H103" i="51" s="1"/>
  <c r="F104" i="51"/>
  <c r="B1429" i="64" s="1" a="1"/>
  <c r="B1429" i="64" s="1"/>
  <c r="G104" i="51"/>
  <c r="H104" i="51" s="1"/>
  <c r="F105" i="51"/>
  <c r="B1430" i="64" s="1" a="1"/>
  <c r="B1430" i="64" s="1"/>
  <c r="G105" i="51"/>
  <c r="H105" i="51" s="1"/>
  <c r="F106" i="51"/>
  <c r="B1431" i="64" s="1" a="1"/>
  <c r="B1431" i="64" s="1"/>
  <c r="G106" i="51"/>
  <c r="H106" i="51" s="1"/>
  <c r="F107" i="51"/>
  <c r="B1432" i="64" s="1" a="1"/>
  <c r="B1432" i="64" s="1"/>
  <c r="G107" i="51"/>
  <c r="H107" i="51" s="1"/>
  <c r="F108" i="51"/>
  <c r="B1433" i="64" s="1" a="1"/>
  <c r="B1433" i="64" s="1"/>
  <c r="G108" i="51"/>
  <c r="H108" i="51" s="1"/>
  <c r="F109" i="51"/>
  <c r="B1434" i="64" s="1" a="1"/>
  <c r="B1434" i="64" s="1"/>
  <c r="G109" i="51"/>
  <c r="H109" i="51" s="1"/>
  <c r="F110" i="51"/>
  <c r="B1435" i="64" s="1" a="1"/>
  <c r="B1435" i="64" s="1"/>
  <c r="G110" i="51"/>
  <c r="H110" i="51" s="1"/>
  <c r="F111" i="51"/>
  <c r="B1436" i="64" s="1" a="1"/>
  <c r="B1436" i="64" s="1"/>
  <c r="G111" i="51"/>
  <c r="H111" i="51" s="1"/>
  <c r="F112" i="51"/>
  <c r="B1437" i="64" s="1" a="1"/>
  <c r="B1437" i="64" s="1"/>
  <c r="G112" i="51"/>
  <c r="H112" i="51" s="1"/>
  <c r="H289" i="50"/>
  <c r="H290" i="50"/>
  <c r="H291" i="50"/>
  <c r="H292" i="50"/>
  <c r="H293" i="50"/>
  <c r="H294" i="50"/>
  <c r="H295" i="50"/>
  <c r="H296" i="50"/>
  <c r="H297" i="50"/>
  <c r="H298" i="50"/>
  <c r="H202" i="50"/>
  <c r="H203" i="50"/>
  <c r="H204" i="50"/>
  <c r="H205" i="50"/>
  <c r="H206" i="50"/>
  <c r="H207" i="50"/>
  <c r="H208" i="50"/>
  <c r="H209" i="50"/>
  <c r="H210" i="50"/>
  <c r="H211" i="50"/>
  <c r="F46" i="50"/>
  <c r="B1224" i="64" s="1" a="1"/>
  <c r="B1224" i="64" s="1"/>
  <c r="G46" i="50"/>
  <c r="H46" i="50" s="1"/>
  <c r="F47" i="50"/>
  <c r="B1225" i="64" s="1" a="1"/>
  <c r="B1225" i="64" s="1"/>
  <c r="G47" i="50"/>
  <c r="H47" i="50" s="1"/>
  <c r="F48" i="50"/>
  <c r="B1226" i="64" s="1" a="1"/>
  <c r="B1226" i="64" s="1"/>
  <c r="G48" i="50"/>
  <c r="H48" i="50" s="1"/>
  <c r="F49" i="50"/>
  <c r="B1227" i="64" s="1" a="1"/>
  <c r="B1227" i="64" s="1"/>
  <c r="G49" i="50"/>
  <c r="H49" i="50" s="1"/>
  <c r="F50" i="50"/>
  <c r="B1228" i="64" s="1" a="1"/>
  <c r="B1228" i="64" s="1"/>
  <c r="G50" i="50"/>
  <c r="H50" i="50" s="1"/>
  <c r="F51" i="50"/>
  <c r="B1229" i="64" s="1" a="1"/>
  <c r="B1229" i="64" s="1"/>
  <c r="G51" i="50"/>
  <c r="H51" i="50" s="1"/>
  <c r="F52" i="50"/>
  <c r="B1230" i="64" s="1" a="1"/>
  <c r="B1230" i="64" s="1"/>
  <c r="G52" i="50"/>
  <c r="H52" i="50" s="1"/>
  <c r="F53" i="50"/>
  <c r="B1231" i="64" s="1" a="1"/>
  <c r="B1231" i="64" s="1"/>
  <c r="G53" i="50"/>
  <c r="H53" i="50" s="1"/>
  <c r="F54" i="50"/>
  <c r="B1232" i="64" s="1" a="1"/>
  <c r="B1232" i="64" s="1"/>
  <c r="G54" i="50"/>
  <c r="H54" i="50" s="1"/>
  <c r="F55" i="50"/>
  <c r="B1233" i="64" s="1" a="1"/>
  <c r="B1233" i="64" s="1"/>
  <c r="G55" i="50"/>
  <c r="H55" i="50" s="1"/>
  <c r="F56" i="50"/>
  <c r="B1234" i="64" s="1" a="1"/>
  <c r="B1234" i="64" s="1"/>
  <c r="G56" i="50"/>
  <c r="H56" i="50" s="1"/>
  <c r="F57" i="50"/>
  <c r="B1235" i="64" s="1" a="1"/>
  <c r="B1235" i="64" s="1"/>
  <c r="G57" i="50"/>
  <c r="H57" i="50" s="1"/>
  <c r="F58" i="50"/>
  <c r="B1236" i="64" s="1" a="1"/>
  <c r="B1236" i="64" s="1"/>
  <c r="G58" i="50"/>
  <c r="H58" i="50" s="1"/>
  <c r="F59" i="50"/>
  <c r="B1237" i="64" s="1" a="1"/>
  <c r="B1237" i="64" s="1"/>
  <c r="G59" i="50"/>
  <c r="H59" i="50" s="1"/>
  <c r="F60" i="50"/>
  <c r="B1238" i="64" s="1" a="1"/>
  <c r="B1238" i="64" s="1"/>
  <c r="G60" i="50"/>
  <c r="H60" i="50" s="1"/>
  <c r="F61" i="50"/>
  <c r="B1239" i="64" s="1" a="1"/>
  <c r="B1239" i="64" s="1"/>
  <c r="G61" i="50"/>
  <c r="H61" i="50" s="1"/>
  <c r="F62" i="50"/>
  <c r="B1240" i="64" s="1" a="1"/>
  <c r="B1240" i="64" s="1"/>
  <c r="G62" i="50"/>
  <c r="H62" i="50" s="1"/>
  <c r="F63" i="50"/>
  <c r="B1241" i="64" s="1" a="1"/>
  <c r="B1241" i="64" s="1"/>
  <c r="G63" i="50"/>
  <c r="H63" i="50" s="1"/>
  <c r="F64" i="50"/>
  <c r="B1242" i="64" s="1" a="1"/>
  <c r="B1242" i="64" s="1"/>
  <c r="G64" i="50"/>
  <c r="H64" i="50" s="1"/>
  <c r="F65" i="50"/>
  <c r="B1243" i="64" s="1" a="1"/>
  <c r="B1243" i="64" s="1"/>
  <c r="G65" i="50"/>
  <c r="H65" i="50" s="1"/>
  <c r="F66" i="50"/>
  <c r="B1244" i="64" s="1" a="1"/>
  <c r="B1244" i="64" s="1"/>
  <c r="G66" i="50"/>
  <c r="H66" i="50" s="1"/>
  <c r="F67" i="50"/>
  <c r="B1245" i="64" s="1" a="1"/>
  <c r="B1245" i="64" s="1"/>
  <c r="G67" i="50"/>
  <c r="H67" i="50" s="1"/>
  <c r="F68" i="50"/>
  <c r="B1246" i="64" s="1" a="1"/>
  <c r="B1246" i="64" s="1"/>
  <c r="G68" i="50"/>
  <c r="H68" i="50" s="1"/>
  <c r="F69" i="50"/>
  <c r="B1247" i="64" s="1" a="1"/>
  <c r="B1247" i="64" s="1"/>
  <c r="G69" i="50"/>
  <c r="H69" i="50" s="1"/>
  <c r="F70" i="50"/>
  <c r="B1248" i="64" s="1" a="1"/>
  <c r="B1248" i="64" s="1"/>
  <c r="G70" i="50"/>
  <c r="H70" i="50" s="1"/>
  <c r="F71" i="50"/>
  <c r="B1249" i="64" s="1" a="1"/>
  <c r="B1249" i="64" s="1"/>
  <c r="G71" i="50"/>
  <c r="H71" i="50" s="1"/>
  <c r="F72" i="50"/>
  <c r="B1250" i="64" s="1" a="1"/>
  <c r="B1250" i="64" s="1"/>
  <c r="G72" i="50"/>
  <c r="H72" i="50" s="1"/>
  <c r="F73" i="50"/>
  <c r="B1251" i="64" s="1" a="1"/>
  <c r="B1251" i="64" s="1"/>
  <c r="G73" i="50"/>
  <c r="H73" i="50" s="1"/>
  <c r="F74" i="50"/>
  <c r="B1252" i="64" s="1" a="1"/>
  <c r="B1252" i="64" s="1"/>
  <c r="G74" i="50"/>
  <c r="H74" i="50" s="1"/>
  <c r="F75" i="50"/>
  <c r="B1253" i="64" s="1" a="1"/>
  <c r="B1253" i="64" s="1"/>
  <c r="G75" i="50"/>
  <c r="H75" i="50" s="1"/>
  <c r="F76" i="50"/>
  <c r="B1254" i="64" s="1" a="1"/>
  <c r="B1254" i="64" s="1"/>
  <c r="G76" i="50"/>
  <c r="H76" i="50" s="1"/>
  <c r="F77" i="50"/>
  <c r="B1255" i="64" s="1" a="1"/>
  <c r="B1255" i="64" s="1"/>
  <c r="G77" i="50"/>
  <c r="H77" i="50" s="1"/>
  <c r="F78" i="50"/>
  <c r="B1256" i="64" s="1" a="1"/>
  <c r="B1256" i="64" s="1"/>
  <c r="G78" i="50"/>
  <c r="H78" i="50" s="1"/>
  <c r="F79" i="50"/>
  <c r="B1257" i="64" s="1" a="1"/>
  <c r="B1257" i="64" s="1"/>
  <c r="G79" i="50"/>
  <c r="H79" i="50" s="1"/>
  <c r="F80" i="50"/>
  <c r="B1258" i="64" s="1" a="1"/>
  <c r="B1258" i="64" s="1"/>
  <c r="G80" i="50"/>
  <c r="H80" i="50" s="1"/>
  <c r="F81" i="50"/>
  <c r="B1259" i="64" s="1" a="1"/>
  <c r="B1259" i="64" s="1"/>
  <c r="G81" i="50"/>
  <c r="H81" i="50" s="1"/>
  <c r="F82" i="50"/>
  <c r="B1260" i="64" s="1" a="1"/>
  <c r="B1260" i="64" s="1"/>
  <c r="G82" i="50"/>
  <c r="H82" i="50" s="1"/>
  <c r="F83" i="50"/>
  <c r="B1261" i="64" s="1" a="1"/>
  <c r="B1261" i="64" s="1"/>
  <c r="G83" i="50"/>
  <c r="H83" i="50" s="1"/>
  <c r="F84" i="50"/>
  <c r="B1262" i="64" s="1" a="1"/>
  <c r="B1262" i="64" s="1"/>
  <c r="G84" i="50"/>
  <c r="H84" i="50" s="1"/>
  <c r="F85" i="50"/>
  <c r="B1263" i="64" s="1" a="1"/>
  <c r="B1263" i="64" s="1"/>
  <c r="G85" i="50"/>
  <c r="H85" i="50" s="1"/>
  <c r="F86" i="50"/>
  <c r="B1264" i="64" s="1" a="1"/>
  <c r="B1264" i="64" s="1"/>
  <c r="G86" i="50"/>
  <c r="H86" i="50" s="1"/>
  <c r="F87" i="50"/>
  <c r="B1265" i="64" s="1" a="1"/>
  <c r="B1265" i="64" s="1"/>
  <c r="G87" i="50"/>
  <c r="H87" i="50" s="1"/>
  <c r="F88" i="50"/>
  <c r="B1266" i="64" s="1" a="1"/>
  <c r="B1266" i="64" s="1"/>
  <c r="G88" i="50"/>
  <c r="H88" i="50" s="1"/>
  <c r="F89" i="50"/>
  <c r="B1267" i="64" s="1" a="1"/>
  <c r="B1267" i="64" s="1"/>
  <c r="G89" i="50"/>
  <c r="H89" i="50" s="1"/>
  <c r="F90" i="50"/>
  <c r="B1268" i="64" s="1" a="1"/>
  <c r="B1268" i="64" s="1"/>
  <c r="G90" i="50"/>
  <c r="H90" i="50" s="1"/>
  <c r="F91" i="50"/>
  <c r="B1269" i="64" s="1" a="1"/>
  <c r="B1269" i="64" s="1"/>
  <c r="G91" i="50"/>
  <c r="H91" i="50" s="1"/>
  <c r="F92" i="50"/>
  <c r="B1270" i="64" s="1" a="1"/>
  <c r="B1270" i="64" s="1"/>
  <c r="G92" i="50"/>
  <c r="H92" i="50" s="1"/>
  <c r="F93" i="50"/>
  <c r="B1271" i="64" s="1" a="1"/>
  <c r="B1271" i="64" s="1"/>
  <c r="G93" i="50"/>
  <c r="H93" i="50" s="1"/>
  <c r="F94" i="50"/>
  <c r="B1272" i="64" s="1" a="1"/>
  <c r="B1272" i="64" s="1"/>
  <c r="G94" i="50"/>
  <c r="H94" i="50" s="1"/>
  <c r="F95" i="50"/>
  <c r="B1273" i="64" s="1" a="1"/>
  <c r="B1273" i="64" s="1"/>
  <c r="G95" i="50"/>
  <c r="H95" i="50" s="1"/>
  <c r="F96" i="50"/>
  <c r="B1274" i="64" s="1" a="1"/>
  <c r="B1274" i="64" s="1"/>
  <c r="G96" i="50"/>
  <c r="H96" i="50" s="1"/>
  <c r="F97" i="50"/>
  <c r="B1275" i="64" s="1" a="1"/>
  <c r="B1275" i="64" s="1"/>
  <c r="G97" i="50"/>
  <c r="H97" i="50" s="1"/>
  <c r="F98" i="50"/>
  <c r="B1276" i="64" s="1" a="1"/>
  <c r="B1276" i="64" s="1"/>
  <c r="G98" i="50"/>
  <c r="H98" i="50" s="1"/>
  <c r="F99" i="50"/>
  <c r="B1277" i="64" s="1" a="1"/>
  <c r="B1277" i="64" s="1"/>
  <c r="G99" i="50"/>
  <c r="H99" i="50" s="1"/>
  <c r="F100" i="50"/>
  <c r="B1278" i="64" s="1" a="1"/>
  <c r="B1278" i="64" s="1"/>
  <c r="G100" i="50"/>
  <c r="H100" i="50" s="1"/>
  <c r="F101" i="50"/>
  <c r="B1279" i="64" s="1" a="1"/>
  <c r="B1279" i="64" s="1"/>
  <c r="G101" i="50"/>
  <c r="H101" i="50" s="1"/>
  <c r="F102" i="50"/>
  <c r="B1280" i="64" s="1" a="1"/>
  <c r="B1280" i="64" s="1"/>
  <c r="G102" i="50"/>
  <c r="H102" i="50"/>
  <c r="F103" i="50"/>
  <c r="B1281" i="64" s="1" a="1"/>
  <c r="B1281" i="64" s="1"/>
  <c r="G103" i="50"/>
  <c r="H103" i="50" s="1"/>
  <c r="F104" i="50"/>
  <c r="B1282" i="64" s="1" a="1"/>
  <c r="B1282" i="64" s="1"/>
  <c r="G104" i="50"/>
  <c r="H104" i="50" s="1"/>
  <c r="F105" i="50"/>
  <c r="B1283" i="64" s="1" a="1"/>
  <c r="B1283" i="64" s="1"/>
  <c r="G105" i="50"/>
  <c r="H105" i="50" s="1"/>
  <c r="F106" i="50"/>
  <c r="B1284" i="64" s="1" a="1"/>
  <c r="B1284" i="64" s="1"/>
  <c r="G106" i="50"/>
  <c r="H106" i="50" s="1"/>
  <c r="F107" i="50"/>
  <c r="B1285" i="64" s="1" a="1"/>
  <c r="B1285" i="64" s="1"/>
  <c r="G107" i="50"/>
  <c r="H107" i="50" s="1"/>
  <c r="F108" i="50"/>
  <c r="B1286" i="64" s="1" a="1"/>
  <c r="B1286" i="64" s="1"/>
  <c r="G108" i="50"/>
  <c r="H108" i="50" s="1"/>
  <c r="F109" i="50"/>
  <c r="B1287" i="64" s="1" a="1"/>
  <c r="B1287" i="64" s="1"/>
  <c r="G109" i="50"/>
  <c r="H109" i="50" s="1"/>
  <c r="F110" i="50"/>
  <c r="B1288" i="64" s="1" a="1"/>
  <c r="B1288" i="64" s="1"/>
  <c r="G110" i="50"/>
  <c r="H110" i="50" s="1"/>
  <c r="F111" i="50"/>
  <c r="B1289" i="64" s="1" a="1"/>
  <c r="B1289" i="64" s="1"/>
  <c r="G111" i="50"/>
  <c r="H111" i="50" s="1"/>
  <c r="F112" i="50"/>
  <c r="B1290" i="64" s="1" a="1"/>
  <c r="B1290" i="64" s="1"/>
  <c r="G112" i="50"/>
  <c r="H112" i="50" s="1"/>
  <c r="H290" i="48"/>
  <c r="H291" i="48"/>
  <c r="H292" i="48"/>
  <c r="H293" i="48"/>
  <c r="H294" i="48"/>
  <c r="H295" i="48"/>
  <c r="H296" i="48"/>
  <c r="H297" i="48"/>
  <c r="H298" i="48"/>
  <c r="H299" i="48"/>
  <c r="H203" i="48"/>
  <c r="H204" i="48"/>
  <c r="H205" i="48"/>
  <c r="H206" i="48"/>
  <c r="H207" i="48"/>
  <c r="H208" i="48"/>
  <c r="H209" i="48"/>
  <c r="H210" i="48"/>
  <c r="H211" i="48"/>
  <c r="H212" i="48"/>
  <c r="F46" i="48"/>
  <c r="B1077" i="64" s="1" a="1"/>
  <c r="B1077" i="64" s="1"/>
  <c r="G46" i="48"/>
  <c r="H46" i="48" s="1"/>
  <c r="F47" i="48"/>
  <c r="B1078" i="64" s="1" a="1"/>
  <c r="B1078" i="64" s="1"/>
  <c r="G47" i="48"/>
  <c r="H47" i="48" s="1"/>
  <c r="F48" i="48"/>
  <c r="B1079" i="64" s="1" a="1"/>
  <c r="B1079" i="64" s="1"/>
  <c r="G48" i="48"/>
  <c r="H48" i="48" s="1"/>
  <c r="F49" i="48"/>
  <c r="B1080" i="64" s="1" a="1"/>
  <c r="B1080" i="64" s="1"/>
  <c r="G49" i="48"/>
  <c r="H49" i="48" s="1"/>
  <c r="F50" i="48"/>
  <c r="B1081" i="64" s="1" a="1"/>
  <c r="B1081" i="64" s="1"/>
  <c r="G50" i="48"/>
  <c r="H50" i="48" s="1"/>
  <c r="F51" i="48"/>
  <c r="B1082" i="64" s="1" a="1"/>
  <c r="B1082" i="64" s="1"/>
  <c r="G51" i="48"/>
  <c r="H51" i="48" s="1"/>
  <c r="F52" i="48"/>
  <c r="B1083" i="64" s="1" a="1"/>
  <c r="B1083" i="64" s="1"/>
  <c r="G52" i="48"/>
  <c r="H52" i="48" s="1"/>
  <c r="F53" i="48"/>
  <c r="B1084" i="64" s="1" a="1"/>
  <c r="B1084" i="64" s="1"/>
  <c r="G53" i="48"/>
  <c r="H53" i="48" s="1"/>
  <c r="F54" i="48"/>
  <c r="B1085" i="64" s="1" a="1"/>
  <c r="B1085" i="64" s="1"/>
  <c r="G54" i="48"/>
  <c r="H54" i="48" s="1"/>
  <c r="F55" i="48"/>
  <c r="B1086" i="64" s="1" a="1"/>
  <c r="B1086" i="64" s="1"/>
  <c r="G55" i="48"/>
  <c r="H55" i="48" s="1"/>
  <c r="F56" i="48"/>
  <c r="B1087" i="64" s="1" a="1"/>
  <c r="B1087" i="64" s="1"/>
  <c r="G56" i="48"/>
  <c r="H56" i="48" s="1"/>
  <c r="F57" i="48"/>
  <c r="B1088" i="64" s="1" a="1"/>
  <c r="B1088" i="64" s="1"/>
  <c r="G57" i="48"/>
  <c r="H57" i="48" s="1"/>
  <c r="F58" i="48"/>
  <c r="B1089" i="64" s="1" a="1"/>
  <c r="B1089" i="64" s="1"/>
  <c r="G58" i="48"/>
  <c r="H58" i="48" s="1"/>
  <c r="F59" i="48"/>
  <c r="B1090" i="64" s="1" a="1"/>
  <c r="B1090" i="64" s="1"/>
  <c r="G59" i="48"/>
  <c r="H59" i="48" s="1"/>
  <c r="F60" i="48"/>
  <c r="B1091" i="64" s="1" a="1"/>
  <c r="B1091" i="64" s="1"/>
  <c r="G60" i="48"/>
  <c r="H60" i="48" s="1"/>
  <c r="F61" i="48"/>
  <c r="B1092" i="64" s="1" a="1"/>
  <c r="B1092" i="64" s="1"/>
  <c r="G61" i="48"/>
  <c r="H61" i="48" s="1"/>
  <c r="F62" i="48"/>
  <c r="B1093" i="64" s="1" a="1"/>
  <c r="B1093" i="64" s="1"/>
  <c r="G62" i="48"/>
  <c r="H62" i="48" s="1"/>
  <c r="F63" i="48"/>
  <c r="B1094" i="64" s="1" a="1"/>
  <c r="B1094" i="64" s="1"/>
  <c r="G63" i="48"/>
  <c r="H63" i="48" s="1"/>
  <c r="F64" i="48"/>
  <c r="B1095" i="64" s="1" a="1"/>
  <c r="B1095" i="64" s="1"/>
  <c r="G64" i="48"/>
  <c r="H64" i="48" s="1"/>
  <c r="F65" i="48"/>
  <c r="B1096" i="64" s="1" a="1"/>
  <c r="B1096" i="64" s="1"/>
  <c r="G65" i="48"/>
  <c r="H65" i="48" s="1"/>
  <c r="F66" i="48"/>
  <c r="B1097" i="64" s="1" a="1"/>
  <c r="B1097" i="64" s="1"/>
  <c r="G66" i="48"/>
  <c r="H66" i="48" s="1"/>
  <c r="F67" i="48"/>
  <c r="B1098" i="64" s="1" a="1"/>
  <c r="B1098" i="64" s="1"/>
  <c r="G67" i="48"/>
  <c r="H67" i="48" s="1"/>
  <c r="F68" i="48"/>
  <c r="B1099" i="64" s="1" a="1"/>
  <c r="B1099" i="64" s="1"/>
  <c r="G68" i="48"/>
  <c r="H68" i="48"/>
  <c r="F69" i="48"/>
  <c r="B1100" i="64" s="1" a="1"/>
  <c r="B1100" i="64" s="1"/>
  <c r="G69" i="48"/>
  <c r="H69" i="48" s="1"/>
  <c r="F70" i="48"/>
  <c r="B1101" i="64" s="1" a="1"/>
  <c r="B1101" i="64" s="1"/>
  <c r="G70" i="48"/>
  <c r="H70" i="48" s="1"/>
  <c r="F71" i="48"/>
  <c r="B1102" i="64" s="1" a="1"/>
  <c r="B1102" i="64" s="1"/>
  <c r="G71" i="48"/>
  <c r="H71" i="48" s="1"/>
  <c r="F72" i="48"/>
  <c r="B1103" i="64" s="1" a="1"/>
  <c r="B1103" i="64" s="1"/>
  <c r="G72" i="48"/>
  <c r="H72" i="48" s="1"/>
  <c r="F73" i="48"/>
  <c r="B1104" i="64" s="1" a="1"/>
  <c r="B1104" i="64" s="1"/>
  <c r="G73" i="48"/>
  <c r="H73" i="48" s="1"/>
  <c r="F74" i="48"/>
  <c r="B1105" i="64" s="1" a="1"/>
  <c r="B1105" i="64" s="1"/>
  <c r="G74" i="48"/>
  <c r="H74" i="48" s="1"/>
  <c r="F75" i="48"/>
  <c r="B1106" i="64" s="1" a="1"/>
  <c r="B1106" i="64" s="1"/>
  <c r="G75" i="48"/>
  <c r="H75" i="48" s="1"/>
  <c r="F76" i="48"/>
  <c r="B1107" i="64" s="1" a="1"/>
  <c r="B1107" i="64" s="1"/>
  <c r="G76" i="48"/>
  <c r="H76" i="48" s="1"/>
  <c r="F77" i="48"/>
  <c r="B1108" i="64" s="1" a="1"/>
  <c r="B1108" i="64" s="1"/>
  <c r="G77" i="48"/>
  <c r="H77" i="48" s="1"/>
  <c r="F78" i="48"/>
  <c r="B1109" i="64" s="1" a="1"/>
  <c r="B1109" i="64" s="1"/>
  <c r="G78" i="48"/>
  <c r="H78" i="48" s="1"/>
  <c r="F79" i="48"/>
  <c r="B1110" i="64" s="1" a="1"/>
  <c r="B1110" i="64" s="1"/>
  <c r="G79" i="48"/>
  <c r="H79" i="48" s="1"/>
  <c r="F80" i="48"/>
  <c r="B1111" i="64" s="1" a="1"/>
  <c r="B1111" i="64" s="1"/>
  <c r="G80" i="48"/>
  <c r="H80" i="48" s="1"/>
  <c r="F81" i="48"/>
  <c r="B1112" i="64" s="1" a="1"/>
  <c r="B1112" i="64" s="1"/>
  <c r="G81" i="48"/>
  <c r="H81" i="48" s="1"/>
  <c r="F82" i="48"/>
  <c r="B1113" i="64" s="1" a="1"/>
  <c r="B1113" i="64" s="1"/>
  <c r="G82" i="48"/>
  <c r="H82" i="48" s="1"/>
  <c r="F83" i="48"/>
  <c r="B1114" i="64" s="1" a="1"/>
  <c r="B1114" i="64" s="1"/>
  <c r="G83" i="48"/>
  <c r="H83" i="48" s="1"/>
  <c r="F84" i="48"/>
  <c r="B1115" i="64" s="1" a="1"/>
  <c r="B1115" i="64" s="1"/>
  <c r="G84" i="48"/>
  <c r="H84" i="48" s="1"/>
  <c r="F85" i="48"/>
  <c r="B1116" i="64" s="1" a="1"/>
  <c r="B1116" i="64" s="1"/>
  <c r="G85" i="48"/>
  <c r="H85" i="48" s="1"/>
  <c r="F86" i="48"/>
  <c r="B1117" i="64" s="1" a="1"/>
  <c r="B1117" i="64" s="1"/>
  <c r="G86" i="48"/>
  <c r="H86" i="48" s="1"/>
  <c r="F87" i="48"/>
  <c r="B1118" i="64" s="1" a="1"/>
  <c r="B1118" i="64" s="1"/>
  <c r="G87" i="48"/>
  <c r="H87" i="48" s="1"/>
  <c r="F88" i="48"/>
  <c r="B1119" i="64" s="1" a="1"/>
  <c r="B1119" i="64" s="1"/>
  <c r="G88" i="48"/>
  <c r="H88" i="48" s="1"/>
  <c r="F89" i="48"/>
  <c r="B1120" i="64" s="1" a="1"/>
  <c r="B1120" i="64" s="1"/>
  <c r="G89" i="48"/>
  <c r="H89" i="48" s="1"/>
  <c r="F90" i="48"/>
  <c r="B1121" i="64" s="1" a="1"/>
  <c r="B1121" i="64" s="1"/>
  <c r="G90" i="48"/>
  <c r="H90" i="48" s="1"/>
  <c r="F91" i="48"/>
  <c r="B1122" i="64" s="1" a="1"/>
  <c r="B1122" i="64" s="1"/>
  <c r="G91" i="48"/>
  <c r="H91" i="48" s="1"/>
  <c r="F92" i="48"/>
  <c r="B1123" i="64" s="1" a="1"/>
  <c r="B1123" i="64" s="1"/>
  <c r="G92" i="48"/>
  <c r="H92" i="48" s="1"/>
  <c r="F93" i="48"/>
  <c r="B1124" i="64" s="1" a="1"/>
  <c r="B1124" i="64" s="1"/>
  <c r="G93" i="48"/>
  <c r="H93" i="48" s="1"/>
  <c r="F94" i="48"/>
  <c r="B1125" i="64" s="1" a="1"/>
  <c r="B1125" i="64" s="1"/>
  <c r="G94" i="48"/>
  <c r="H94" i="48" s="1"/>
  <c r="F95" i="48"/>
  <c r="B1126" i="64" s="1" a="1"/>
  <c r="B1126" i="64" s="1"/>
  <c r="G95" i="48"/>
  <c r="H95" i="48" s="1"/>
  <c r="F96" i="48"/>
  <c r="B1127" i="64" s="1" a="1"/>
  <c r="B1127" i="64" s="1"/>
  <c r="G96" i="48"/>
  <c r="H96" i="48" s="1"/>
  <c r="F97" i="48"/>
  <c r="B1128" i="64" s="1" a="1"/>
  <c r="B1128" i="64" s="1"/>
  <c r="G97" i="48"/>
  <c r="H97" i="48" s="1"/>
  <c r="F98" i="48"/>
  <c r="B1129" i="64" s="1" a="1"/>
  <c r="B1129" i="64" s="1"/>
  <c r="G98" i="48"/>
  <c r="H98" i="48" s="1"/>
  <c r="F99" i="48"/>
  <c r="B1130" i="64" s="1" a="1"/>
  <c r="B1130" i="64" s="1"/>
  <c r="G99" i="48"/>
  <c r="H99" i="48" s="1"/>
  <c r="F100" i="48"/>
  <c r="B1131" i="64" s="1" a="1"/>
  <c r="B1131" i="64" s="1"/>
  <c r="G100" i="48"/>
  <c r="H100" i="48" s="1"/>
  <c r="F101" i="48"/>
  <c r="B1132" i="64" s="1" a="1"/>
  <c r="B1132" i="64" s="1"/>
  <c r="G101" i="48"/>
  <c r="H101" i="48" s="1"/>
  <c r="F102" i="48"/>
  <c r="B1133" i="64" s="1" a="1"/>
  <c r="B1133" i="64" s="1"/>
  <c r="G102" i="48"/>
  <c r="H102" i="48" s="1"/>
  <c r="F103" i="48"/>
  <c r="B1134" i="64" s="1" a="1"/>
  <c r="B1134" i="64" s="1"/>
  <c r="G103" i="48"/>
  <c r="H103" i="48" s="1"/>
  <c r="F104" i="48"/>
  <c r="B1135" i="64" s="1" a="1"/>
  <c r="B1135" i="64" s="1"/>
  <c r="G104" i="48"/>
  <c r="H104" i="48" s="1"/>
  <c r="F105" i="48"/>
  <c r="B1136" i="64" s="1" a="1"/>
  <c r="B1136" i="64" s="1"/>
  <c r="G105" i="48"/>
  <c r="H105" i="48" s="1"/>
  <c r="F106" i="48"/>
  <c r="B1137" i="64" s="1" a="1"/>
  <c r="B1137" i="64" s="1"/>
  <c r="G106" i="48"/>
  <c r="H106" i="48" s="1"/>
  <c r="F107" i="48"/>
  <c r="B1138" i="64" s="1" a="1"/>
  <c r="B1138" i="64" s="1"/>
  <c r="G107" i="48"/>
  <c r="H107" i="48" s="1"/>
  <c r="F108" i="48"/>
  <c r="B1139" i="64" s="1" a="1"/>
  <c r="B1139" i="64" s="1"/>
  <c r="G108" i="48"/>
  <c r="H108" i="48" s="1"/>
  <c r="F109" i="48"/>
  <c r="B1140" i="64" s="1" a="1"/>
  <c r="B1140" i="64" s="1"/>
  <c r="G109" i="48"/>
  <c r="H109" i="48" s="1"/>
  <c r="F110" i="48"/>
  <c r="B1141" i="64" s="1" a="1"/>
  <c r="B1141" i="64" s="1"/>
  <c r="G110" i="48"/>
  <c r="H110" i="48" s="1"/>
  <c r="F111" i="48"/>
  <c r="B1142" i="64" s="1" a="1"/>
  <c r="B1142" i="64" s="1"/>
  <c r="G111" i="48"/>
  <c r="H111" i="48" s="1"/>
  <c r="F112" i="48"/>
  <c r="B1143" i="64" s="1" a="1"/>
  <c r="B1143" i="64" s="1"/>
  <c r="G112" i="48"/>
  <c r="H112" i="48" s="1"/>
  <c r="H289" i="47"/>
  <c r="H290" i="47"/>
  <c r="H291" i="47"/>
  <c r="H292" i="47"/>
  <c r="H293" i="47"/>
  <c r="H294" i="47"/>
  <c r="H295" i="47"/>
  <c r="H296" i="47"/>
  <c r="H297" i="47"/>
  <c r="H298" i="47"/>
  <c r="H203" i="47"/>
  <c r="H204" i="47"/>
  <c r="H205" i="47"/>
  <c r="H206" i="47"/>
  <c r="H207" i="47"/>
  <c r="H208" i="47"/>
  <c r="H209" i="47"/>
  <c r="H210" i="47"/>
  <c r="H211" i="47"/>
  <c r="H212" i="47"/>
  <c r="F46" i="47"/>
  <c r="B930" i="64" s="1" a="1"/>
  <c r="B930" i="64" s="1"/>
  <c r="G46" i="47"/>
  <c r="H46" i="47" s="1"/>
  <c r="F47" i="47"/>
  <c r="B931" i="64" s="1" a="1"/>
  <c r="B931" i="64" s="1"/>
  <c r="G47" i="47"/>
  <c r="H47" i="47" s="1"/>
  <c r="F48" i="47"/>
  <c r="B932" i="64" s="1" a="1"/>
  <c r="B932" i="64" s="1"/>
  <c r="G48" i="47"/>
  <c r="H48" i="47" s="1"/>
  <c r="F49" i="47"/>
  <c r="B933" i="64" s="1" a="1"/>
  <c r="B933" i="64" s="1"/>
  <c r="G49" i="47"/>
  <c r="H49" i="47" s="1"/>
  <c r="F50" i="47"/>
  <c r="B934" i="64" s="1" a="1"/>
  <c r="B934" i="64" s="1"/>
  <c r="G50" i="47"/>
  <c r="H50" i="47" s="1"/>
  <c r="F51" i="47"/>
  <c r="B935" i="64" s="1" a="1"/>
  <c r="B935" i="64" s="1"/>
  <c r="G51" i="47"/>
  <c r="H51" i="47" s="1"/>
  <c r="F52" i="47"/>
  <c r="B936" i="64" s="1" a="1"/>
  <c r="B936" i="64" s="1"/>
  <c r="G52" i="47"/>
  <c r="H52" i="47" s="1"/>
  <c r="F53" i="47"/>
  <c r="B937" i="64" s="1" a="1"/>
  <c r="B937" i="64" s="1"/>
  <c r="G53" i="47"/>
  <c r="H53" i="47" s="1"/>
  <c r="F54" i="47"/>
  <c r="B938" i="64" s="1" a="1"/>
  <c r="B938" i="64" s="1"/>
  <c r="G54" i="47"/>
  <c r="H54" i="47" s="1"/>
  <c r="F55" i="47"/>
  <c r="B939" i="64" s="1" a="1"/>
  <c r="B939" i="64" s="1"/>
  <c r="G55" i="47"/>
  <c r="H55" i="47" s="1"/>
  <c r="F56" i="47"/>
  <c r="B940" i="64" s="1" a="1"/>
  <c r="B940" i="64" s="1"/>
  <c r="G56" i="47"/>
  <c r="H56" i="47" s="1"/>
  <c r="F57" i="47"/>
  <c r="B941" i="64" s="1" a="1"/>
  <c r="B941" i="64" s="1"/>
  <c r="G57" i="47"/>
  <c r="H57" i="47" s="1"/>
  <c r="F58" i="47"/>
  <c r="B942" i="64" s="1" a="1"/>
  <c r="B942" i="64" s="1"/>
  <c r="G58" i="47"/>
  <c r="H58" i="47" s="1"/>
  <c r="F59" i="47"/>
  <c r="B943" i="64" s="1" a="1"/>
  <c r="B943" i="64" s="1"/>
  <c r="G59" i="47"/>
  <c r="H59" i="47" s="1"/>
  <c r="F60" i="47"/>
  <c r="B944" i="64" s="1" a="1"/>
  <c r="B944" i="64" s="1"/>
  <c r="G60" i="47"/>
  <c r="H60" i="47" s="1"/>
  <c r="F61" i="47"/>
  <c r="B945" i="64" s="1" a="1"/>
  <c r="B945" i="64" s="1"/>
  <c r="G61" i="47"/>
  <c r="H61" i="47" s="1"/>
  <c r="F62" i="47"/>
  <c r="B946" i="64" s="1" a="1"/>
  <c r="B946" i="64" s="1"/>
  <c r="G62" i="47"/>
  <c r="H62" i="47" s="1"/>
  <c r="F63" i="47"/>
  <c r="B947" i="64" s="1" a="1"/>
  <c r="B947" i="64" s="1"/>
  <c r="G63" i="47"/>
  <c r="H63" i="47" s="1"/>
  <c r="F64" i="47"/>
  <c r="B948" i="64" s="1" a="1"/>
  <c r="B948" i="64" s="1"/>
  <c r="G64" i="47"/>
  <c r="H64" i="47" s="1"/>
  <c r="F65" i="47"/>
  <c r="B949" i="64" s="1" a="1"/>
  <c r="B949" i="64" s="1"/>
  <c r="G65" i="47"/>
  <c r="H65" i="47" s="1"/>
  <c r="F66" i="47"/>
  <c r="B950" i="64" s="1" a="1"/>
  <c r="B950" i="64" s="1"/>
  <c r="G66" i="47"/>
  <c r="H66" i="47" s="1"/>
  <c r="F67" i="47"/>
  <c r="B951" i="64" s="1" a="1"/>
  <c r="B951" i="64" s="1"/>
  <c r="G67" i="47"/>
  <c r="H67" i="47" s="1"/>
  <c r="F68" i="47"/>
  <c r="B952" i="64" s="1" a="1"/>
  <c r="B952" i="64" s="1"/>
  <c r="G68" i="47"/>
  <c r="H68" i="47" s="1"/>
  <c r="F69" i="47"/>
  <c r="B953" i="64" s="1" a="1"/>
  <c r="B953" i="64" s="1"/>
  <c r="G69" i="47"/>
  <c r="H69" i="47" s="1"/>
  <c r="F70" i="47"/>
  <c r="B954" i="64" s="1" a="1"/>
  <c r="B954" i="64" s="1"/>
  <c r="G70" i="47"/>
  <c r="H70" i="47" s="1"/>
  <c r="F71" i="47"/>
  <c r="B955" i="64" s="1" a="1"/>
  <c r="B955" i="64" s="1"/>
  <c r="G71" i="47"/>
  <c r="H71" i="47" s="1"/>
  <c r="F72" i="47"/>
  <c r="B956" i="64" s="1" a="1"/>
  <c r="B956" i="64" s="1"/>
  <c r="G72" i="47"/>
  <c r="H72" i="47" s="1"/>
  <c r="F73" i="47"/>
  <c r="B957" i="64" s="1" a="1"/>
  <c r="B957" i="64" s="1"/>
  <c r="G73" i="47"/>
  <c r="H73" i="47" s="1"/>
  <c r="F74" i="47"/>
  <c r="B958" i="64" s="1" a="1"/>
  <c r="B958" i="64" s="1"/>
  <c r="G74" i="47"/>
  <c r="H74" i="47" s="1"/>
  <c r="F75" i="47"/>
  <c r="B959" i="64" s="1" a="1"/>
  <c r="B959" i="64" s="1"/>
  <c r="G75" i="47"/>
  <c r="H75" i="47" s="1"/>
  <c r="F76" i="47"/>
  <c r="B960" i="64" s="1" a="1"/>
  <c r="B960" i="64" s="1"/>
  <c r="G76" i="47"/>
  <c r="H76" i="47" s="1"/>
  <c r="F77" i="47"/>
  <c r="B961" i="64" s="1" a="1"/>
  <c r="B961" i="64" s="1"/>
  <c r="G77" i="47"/>
  <c r="H77" i="47" s="1"/>
  <c r="F78" i="47"/>
  <c r="B962" i="64" s="1" a="1"/>
  <c r="B962" i="64" s="1"/>
  <c r="G78" i="47"/>
  <c r="H78" i="47" s="1"/>
  <c r="F79" i="47"/>
  <c r="B963" i="64" s="1" a="1"/>
  <c r="B963" i="64" s="1"/>
  <c r="G79" i="47"/>
  <c r="H79" i="47" s="1"/>
  <c r="F80" i="47"/>
  <c r="B964" i="64" s="1" a="1"/>
  <c r="B964" i="64" s="1"/>
  <c r="G80" i="47"/>
  <c r="H80" i="47" s="1"/>
  <c r="F81" i="47"/>
  <c r="B965" i="64" s="1" a="1"/>
  <c r="B965" i="64" s="1"/>
  <c r="G81" i="47"/>
  <c r="H81" i="47" s="1"/>
  <c r="F82" i="47"/>
  <c r="B966" i="64" s="1" a="1"/>
  <c r="B966" i="64" s="1"/>
  <c r="G82" i="47"/>
  <c r="H82" i="47" s="1"/>
  <c r="F83" i="47"/>
  <c r="B967" i="64" s="1" a="1"/>
  <c r="B967" i="64" s="1"/>
  <c r="G83" i="47"/>
  <c r="H83" i="47" s="1"/>
  <c r="F84" i="47"/>
  <c r="B968" i="64" s="1" a="1"/>
  <c r="B968" i="64" s="1"/>
  <c r="G84" i="47"/>
  <c r="H84" i="47" s="1"/>
  <c r="F85" i="47"/>
  <c r="B969" i="64" s="1" a="1"/>
  <c r="B969" i="64" s="1"/>
  <c r="G85" i="47"/>
  <c r="H85" i="47" s="1"/>
  <c r="F86" i="47"/>
  <c r="B970" i="64" s="1" a="1"/>
  <c r="B970" i="64" s="1"/>
  <c r="G86" i="47"/>
  <c r="H86" i="47" s="1"/>
  <c r="F87" i="47"/>
  <c r="B971" i="64" s="1" a="1"/>
  <c r="B971" i="64" s="1"/>
  <c r="G87" i="47"/>
  <c r="H87" i="47" s="1"/>
  <c r="F88" i="47"/>
  <c r="B972" i="64" s="1" a="1"/>
  <c r="B972" i="64" s="1"/>
  <c r="G88" i="47"/>
  <c r="H88" i="47" s="1"/>
  <c r="F89" i="47"/>
  <c r="B973" i="64" s="1" a="1"/>
  <c r="B973" i="64" s="1"/>
  <c r="G89" i="47"/>
  <c r="H89" i="47" s="1"/>
  <c r="F90" i="47"/>
  <c r="B974" i="64" s="1" a="1"/>
  <c r="B974" i="64" s="1"/>
  <c r="G90" i="47"/>
  <c r="H90" i="47" s="1"/>
  <c r="F91" i="47"/>
  <c r="B975" i="64" s="1" a="1"/>
  <c r="B975" i="64" s="1"/>
  <c r="G91" i="47"/>
  <c r="H91" i="47" s="1"/>
  <c r="F92" i="47"/>
  <c r="B976" i="64" s="1" a="1"/>
  <c r="B976" i="64" s="1"/>
  <c r="G92" i="47"/>
  <c r="H92" i="47" s="1"/>
  <c r="F93" i="47"/>
  <c r="B977" i="64" s="1" a="1"/>
  <c r="B977" i="64" s="1"/>
  <c r="G93" i="47"/>
  <c r="H93" i="47" s="1"/>
  <c r="F94" i="47"/>
  <c r="B978" i="64" s="1" a="1"/>
  <c r="B978" i="64" s="1"/>
  <c r="G94" i="47"/>
  <c r="H94" i="47" s="1"/>
  <c r="F95" i="47"/>
  <c r="B979" i="64" s="1" a="1"/>
  <c r="B979" i="64" s="1"/>
  <c r="G95" i="47"/>
  <c r="H95" i="47" s="1"/>
  <c r="F96" i="47"/>
  <c r="B980" i="64" s="1" a="1"/>
  <c r="B980" i="64" s="1"/>
  <c r="G96" i="47"/>
  <c r="H96" i="47" s="1"/>
  <c r="F97" i="47"/>
  <c r="B981" i="64" s="1" a="1"/>
  <c r="B981" i="64" s="1"/>
  <c r="G97" i="47"/>
  <c r="H97" i="47" s="1"/>
  <c r="F98" i="47"/>
  <c r="B982" i="64" s="1" a="1"/>
  <c r="B982" i="64" s="1"/>
  <c r="G98" i="47"/>
  <c r="H98" i="47" s="1"/>
  <c r="F99" i="47"/>
  <c r="B983" i="64" s="1" a="1"/>
  <c r="B983" i="64" s="1"/>
  <c r="G99" i="47"/>
  <c r="H99" i="47" s="1"/>
  <c r="F100" i="47"/>
  <c r="B984" i="64" s="1" a="1"/>
  <c r="B984" i="64" s="1"/>
  <c r="G100" i="47"/>
  <c r="H100" i="47" s="1"/>
  <c r="F101" i="47"/>
  <c r="B985" i="64" s="1" a="1"/>
  <c r="B985" i="64" s="1"/>
  <c r="G101" i="47"/>
  <c r="H101" i="47" s="1"/>
  <c r="F102" i="47"/>
  <c r="B986" i="64" s="1" a="1"/>
  <c r="B986" i="64" s="1"/>
  <c r="G102" i="47"/>
  <c r="H102" i="47" s="1"/>
  <c r="F103" i="47"/>
  <c r="B987" i="64" s="1" a="1"/>
  <c r="B987" i="64" s="1"/>
  <c r="G103" i="47"/>
  <c r="H103" i="47" s="1"/>
  <c r="F104" i="47"/>
  <c r="B988" i="64" s="1" a="1"/>
  <c r="B988" i="64" s="1"/>
  <c r="G104" i="47"/>
  <c r="H104" i="47" s="1"/>
  <c r="F105" i="47"/>
  <c r="B989" i="64" s="1" a="1"/>
  <c r="B989" i="64" s="1"/>
  <c r="G105" i="47"/>
  <c r="H105" i="47" s="1"/>
  <c r="F106" i="47"/>
  <c r="B990" i="64" s="1" a="1"/>
  <c r="B990" i="64" s="1"/>
  <c r="G106" i="47"/>
  <c r="H106" i="47" s="1"/>
  <c r="F107" i="47"/>
  <c r="B991" i="64" s="1" a="1"/>
  <c r="B991" i="64" s="1"/>
  <c r="G107" i="47"/>
  <c r="H107" i="47" s="1"/>
  <c r="F108" i="47"/>
  <c r="B992" i="64" s="1" a="1"/>
  <c r="B992" i="64" s="1"/>
  <c r="G108" i="47"/>
  <c r="H108" i="47" s="1"/>
  <c r="F109" i="47"/>
  <c r="B993" i="64" s="1" a="1"/>
  <c r="B993" i="64" s="1"/>
  <c r="G109" i="47"/>
  <c r="H109" i="47" s="1"/>
  <c r="F110" i="47"/>
  <c r="B994" i="64" s="1" a="1"/>
  <c r="B994" i="64" s="1"/>
  <c r="G110" i="47"/>
  <c r="H110" i="47" s="1"/>
  <c r="F111" i="47"/>
  <c r="B995" i="64" s="1" a="1"/>
  <c r="B995" i="64" s="1"/>
  <c r="G111" i="47"/>
  <c r="H111" i="47" s="1"/>
  <c r="F112" i="47"/>
  <c r="B996" i="64" s="1" a="1"/>
  <c r="B996" i="64" s="1"/>
  <c r="G112" i="47"/>
  <c r="H112" i="47" s="1"/>
  <c r="H290" i="46"/>
  <c r="H291" i="46"/>
  <c r="H292" i="46"/>
  <c r="H293" i="46"/>
  <c r="H294" i="46"/>
  <c r="H295" i="46"/>
  <c r="H296" i="46"/>
  <c r="H297" i="46"/>
  <c r="H298" i="46"/>
  <c r="H299" i="46"/>
  <c r="H203" i="46"/>
  <c r="H204" i="46"/>
  <c r="H205" i="46"/>
  <c r="H206" i="46"/>
  <c r="H207" i="46"/>
  <c r="H208" i="46"/>
  <c r="H209" i="46"/>
  <c r="H210" i="46"/>
  <c r="H211" i="46"/>
  <c r="H212" i="46"/>
  <c r="F47" i="46"/>
  <c r="B784" i="64" s="1" a="1"/>
  <c r="B784" i="64" s="1"/>
  <c r="G47" i="46"/>
  <c r="H47" i="46" s="1"/>
  <c r="F48" i="46"/>
  <c r="B785" i="64" s="1" a="1"/>
  <c r="B785" i="64" s="1"/>
  <c r="G48" i="46"/>
  <c r="H48" i="46" s="1"/>
  <c r="F49" i="46"/>
  <c r="B786" i="64" s="1" a="1"/>
  <c r="B786" i="64" s="1"/>
  <c r="G49" i="46"/>
  <c r="H49" i="46" s="1"/>
  <c r="F50" i="46"/>
  <c r="B787" i="64" s="1" a="1"/>
  <c r="B787" i="64" s="1"/>
  <c r="G50" i="46"/>
  <c r="H50" i="46" s="1"/>
  <c r="F51" i="46"/>
  <c r="B788" i="64" s="1" a="1"/>
  <c r="B788" i="64" s="1"/>
  <c r="G51" i="46"/>
  <c r="H51" i="46" s="1"/>
  <c r="F52" i="46"/>
  <c r="B789" i="64" s="1" a="1"/>
  <c r="B789" i="64" s="1"/>
  <c r="G52" i="46"/>
  <c r="H52" i="46" s="1"/>
  <c r="F53" i="46"/>
  <c r="B790" i="64" s="1" a="1"/>
  <c r="B790" i="64" s="1"/>
  <c r="G53" i="46"/>
  <c r="H53" i="46" s="1"/>
  <c r="F54" i="46"/>
  <c r="B791" i="64" s="1" a="1"/>
  <c r="B791" i="64" s="1"/>
  <c r="G54" i="46"/>
  <c r="H54" i="46" s="1"/>
  <c r="F55" i="46"/>
  <c r="B792" i="64" s="1" a="1"/>
  <c r="B792" i="64" s="1"/>
  <c r="G55" i="46"/>
  <c r="H55" i="46" s="1"/>
  <c r="F56" i="46"/>
  <c r="B793" i="64" s="1" a="1"/>
  <c r="B793" i="64" s="1"/>
  <c r="G56" i="46"/>
  <c r="H56" i="46" s="1"/>
  <c r="F57" i="46"/>
  <c r="B794" i="64" s="1" a="1"/>
  <c r="B794" i="64" s="1"/>
  <c r="G57" i="46"/>
  <c r="H57" i="46" s="1"/>
  <c r="F58" i="46"/>
  <c r="B795" i="64" s="1" a="1"/>
  <c r="B795" i="64" s="1"/>
  <c r="G58" i="46"/>
  <c r="H58" i="46" s="1"/>
  <c r="F59" i="46"/>
  <c r="B796" i="64" s="1" a="1"/>
  <c r="B796" i="64" s="1"/>
  <c r="G59" i="46"/>
  <c r="H59" i="46" s="1"/>
  <c r="F60" i="46"/>
  <c r="B797" i="64" s="1" a="1"/>
  <c r="B797" i="64" s="1"/>
  <c r="G60" i="46"/>
  <c r="H60" i="46" s="1"/>
  <c r="F61" i="46"/>
  <c r="B798" i="64" s="1" a="1"/>
  <c r="B798" i="64" s="1"/>
  <c r="G61" i="46"/>
  <c r="H61" i="46" s="1"/>
  <c r="F62" i="46"/>
  <c r="B799" i="64" s="1" a="1"/>
  <c r="B799" i="64" s="1"/>
  <c r="G62" i="46"/>
  <c r="H62" i="46" s="1"/>
  <c r="F63" i="46"/>
  <c r="B800" i="64" s="1" a="1"/>
  <c r="B800" i="64" s="1"/>
  <c r="G63" i="46"/>
  <c r="H63" i="46" s="1"/>
  <c r="F64" i="46"/>
  <c r="B801" i="64" s="1" a="1"/>
  <c r="B801" i="64" s="1"/>
  <c r="G64" i="46"/>
  <c r="H64" i="46" s="1"/>
  <c r="F65" i="46"/>
  <c r="B802" i="64" s="1" a="1"/>
  <c r="B802" i="64" s="1"/>
  <c r="G65" i="46"/>
  <c r="H65" i="46" s="1"/>
  <c r="F66" i="46"/>
  <c r="B803" i="64" s="1" a="1"/>
  <c r="B803" i="64" s="1"/>
  <c r="G66" i="46"/>
  <c r="H66" i="46" s="1"/>
  <c r="F67" i="46"/>
  <c r="B804" i="64" s="1" a="1"/>
  <c r="B804" i="64" s="1"/>
  <c r="G67" i="46"/>
  <c r="H67" i="46" s="1"/>
  <c r="F68" i="46"/>
  <c r="B805" i="64" s="1" a="1"/>
  <c r="B805" i="64" s="1"/>
  <c r="G68" i="46"/>
  <c r="H68" i="46" s="1"/>
  <c r="F69" i="46"/>
  <c r="B806" i="64" s="1" a="1"/>
  <c r="B806" i="64" s="1"/>
  <c r="G69" i="46"/>
  <c r="H69" i="46" s="1"/>
  <c r="F70" i="46"/>
  <c r="B807" i="64" s="1" a="1"/>
  <c r="B807" i="64" s="1"/>
  <c r="G70" i="46"/>
  <c r="H70" i="46" s="1"/>
  <c r="F71" i="46"/>
  <c r="B808" i="64" s="1" a="1"/>
  <c r="B808" i="64" s="1"/>
  <c r="G71" i="46"/>
  <c r="H71" i="46" s="1"/>
  <c r="F72" i="46"/>
  <c r="B809" i="64" s="1" a="1"/>
  <c r="B809" i="64" s="1"/>
  <c r="G72" i="46"/>
  <c r="H72" i="46" s="1"/>
  <c r="F73" i="46"/>
  <c r="B810" i="64" s="1" a="1"/>
  <c r="B810" i="64" s="1"/>
  <c r="G73" i="46"/>
  <c r="H73" i="46" s="1"/>
  <c r="F74" i="46"/>
  <c r="B811" i="64" s="1" a="1"/>
  <c r="B811" i="64" s="1"/>
  <c r="G74" i="46"/>
  <c r="H74" i="46" s="1"/>
  <c r="F75" i="46"/>
  <c r="B812" i="64" s="1" a="1"/>
  <c r="B812" i="64" s="1"/>
  <c r="G75" i="46"/>
  <c r="H75" i="46" s="1"/>
  <c r="F76" i="46"/>
  <c r="B813" i="64" s="1" a="1"/>
  <c r="B813" i="64" s="1"/>
  <c r="G76" i="46"/>
  <c r="H76" i="46" s="1"/>
  <c r="F77" i="46"/>
  <c r="B814" i="64" s="1" a="1"/>
  <c r="B814" i="64" s="1"/>
  <c r="G77" i="46"/>
  <c r="H77" i="46" s="1"/>
  <c r="F78" i="46"/>
  <c r="B815" i="64" s="1" a="1"/>
  <c r="B815" i="64" s="1"/>
  <c r="G78" i="46"/>
  <c r="H78" i="46" s="1"/>
  <c r="F79" i="46"/>
  <c r="B816" i="64" s="1" a="1"/>
  <c r="B816" i="64" s="1"/>
  <c r="G79" i="46"/>
  <c r="H79" i="46" s="1"/>
  <c r="F80" i="46"/>
  <c r="B817" i="64" s="1" a="1"/>
  <c r="B817" i="64" s="1"/>
  <c r="G80" i="46"/>
  <c r="H80" i="46" s="1"/>
  <c r="F81" i="46"/>
  <c r="B818" i="64" s="1" a="1"/>
  <c r="B818" i="64" s="1"/>
  <c r="G81" i="46"/>
  <c r="H81" i="46" s="1"/>
  <c r="F82" i="46"/>
  <c r="B819" i="64" s="1" a="1"/>
  <c r="B819" i="64" s="1"/>
  <c r="G82" i="46"/>
  <c r="H82" i="46" s="1"/>
  <c r="F83" i="46"/>
  <c r="B820" i="64" s="1" a="1"/>
  <c r="B820" i="64" s="1"/>
  <c r="G83" i="46"/>
  <c r="H83" i="46" s="1"/>
  <c r="F84" i="46"/>
  <c r="B821" i="64" s="1" a="1"/>
  <c r="B821" i="64" s="1"/>
  <c r="G84" i="46"/>
  <c r="H84" i="46" s="1"/>
  <c r="F85" i="46"/>
  <c r="B822" i="64" s="1" a="1"/>
  <c r="B822" i="64" s="1"/>
  <c r="G85" i="46"/>
  <c r="H85" i="46" s="1"/>
  <c r="F86" i="46"/>
  <c r="B823" i="64" s="1" a="1"/>
  <c r="B823" i="64" s="1"/>
  <c r="G86" i="46"/>
  <c r="H86" i="46" s="1"/>
  <c r="F87" i="46"/>
  <c r="B824" i="64" s="1" a="1"/>
  <c r="B824" i="64" s="1"/>
  <c r="G87" i="46"/>
  <c r="H87" i="46" s="1"/>
  <c r="F88" i="46"/>
  <c r="B825" i="64" s="1" a="1"/>
  <c r="B825" i="64" s="1"/>
  <c r="G88" i="46"/>
  <c r="H88" i="46" s="1"/>
  <c r="F89" i="46"/>
  <c r="B826" i="64" s="1" a="1"/>
  <c r="B826" i="64" s="1"/>
  <c r="G89" i="46"/>
  <c r="H89" i="46" s="1"/>
  <c r="F90" i="46"/>
  <c r="B827" i="64" s="1" a="1"/>
  <c r="B827" i="64" s="1"/>
  <c r="G90" i="46"/>
  <c r="H90" i="46" s="1"/>
  <c r="F91" i="46"/>
  <c r="B828" i="64" s="1" a="1"/>
  <c r="B828" i="64" s="1"/>
  <c r="G91" i="46"/>
  <c r="H91" i="46" s="1"/>
  <c r="F92" i="46"/>
  <c r="B829" i="64" s="1" a="1"/>
  <c r="B829" i="64" s="1"/>
  <c r="G92" i="46"/>
  <c r="H92" i="46" s="1"/>
  <c r="F93" i="46"/>
  <c r="B830" i="64" s="1" a="1"/>
  <c r="B830" i="64" s="1"/>
  <c r="G93" i="46"/>
  <c r="H93" i="46" s="1"/>
  <c r="F94" i="46"/>
  <c r="B831" i="64" s="1" a="1"/>
  <c r="B831" i="64" s="1"/>
  <c r="G94" i="46"/>
  <c r="H94" i="46" s="1"/>
  <c r="F95" i="46"/>
  <c r="B832" i="64" s="1" a="1"/>
  <c r="B832" i="64" s="1"/>
  <c r="G95" i="46"/>
  <c r="H95" i="46" s="1"/>
  <c r="F96" i="46"/>
  <c r="B833" i="64" s="1" a="1"/>
  <c r="B833" i="64" s="1"/>
  <c r="G96" i="46"/>
  <c r="H96" i="46" s="1"/>
  <c r="F97" i="46"/>
  <c r="B834" i="64" s="1" a="1"/>
  <c r="B834" i="64" s="1"/>
  <c r="G97" i="46"/>
  <c r="H97" i="46" s="1"/>
  <c r="F98" i="46"/>
  <c r="B835" i="64" s="1" a="1"/>
  <c r="B835" i="64" s="1"/>
  <c r="G98" i="46"/>
  <c r="H98" i="46" s="1"/>
  <c r="F99" i="46"/>
  <c r="B836" i="64" s="1" a="1"/>
  <c r="B836" i="64" s="1"/>
  <c r="G99" i="46"/>
  <c r="H99" i="46" s="1"/>
  <c r="F100" i="46"/>
  <c r="B837" i="64" s="1" a="1"/>
  <c r="B837" i="64" s="1"/>
  <c r="G100" i="46"/>
  <c r="H100" i="46" s="1"/>
  <c r="F101" i="46"/>
  <c r="B838" i="64" s="1" a="1"/>
  <c r="B838" i="64" s="1"/>
  <c r="G101" i="46"/>
  <c r="H101" i="46" s="1"/>
  <c r="F102" i="46"/>
  <c r="B839" i="64" s="1" a="1"/>
  <c r="B839" i="64" s="1"/>
  <c r="G102" i="46"/>
  <c r="H102" i="46" s="1"/>
  <c r="F103" i="46"/>
  <c r="B840" i="64" s="1" a="1"/>
  <c r="B840" i="64" s="1"/>
  <c r="G103" i="46"/>
  <c r="H103" i="46" s="1"/>
  <c r="F104" i="46"/>
  <c r="B841" i="64" s="1" a="1"/>
  <c r="B841" i="64" s="1"/>
  <c r="G104" i="46"/>
  <c r="H104" i="46" s="1"/>
  <c r="F105" i="46"/>
  <c r="B842" i="64" s="1" a="1"/>
  <c r="B842" i="64" s="1"/>
  <c r="G105" i="46"/>
  <c r="H105" i="46" s="1"/>
  <c r="F106" i="46"/>
  <c r="B843" i="64" s="1" a="1"/>
  <c r="B843" i="64" s="1"/>
  <c r="G106" i="46"/>
  <c r="H106" i="46" s="1"/>
  <c r="F107" i="46"/>
  <c r="B844" i="64" s="1" a="1"/>
  <c r="B844" i="64" s="1"/>
  <c r="G107" i="46"/>
  <c r="H107" i="46" s="1"/>
  <c r="F108" i="46"/>
  <c r="B845" i="64" s="1" a="1"/>
  <c r="B845" i="64" s="1"/>
  <c r="G108" i="46"/>
  <c r="H108" i="46" s="1"/>
  <c r="F109" i="46"/>
  <c r="B846" i="64" s="1" a="1"/>
  <c r="B846" i="64" s="1"/>
  <c r="G109" i="46"/>
  <c r="H109" i="46" s="1"/>
  <c r="F110" i="46"/>
  <c r="B847" i="64" s="1" a="1"/>
  <c r="B847" i="64" s="1"/>
  <c r="G110" i="46"/>
  <c r="H110" i="46" s="1"/>
  <c r="F111" i="46"/>
  <c r="B848" i="64" s="1" a="1"/>
  <c r="B848" i="64" s="1"/>
  <c r="G111" i="46"/>
  <c r="H111" i="46" s="1"/>
  <c r="F112" i="46"/>
  <c r="B849" i="64" s="1" a="1"/>
  <c r="B849" i="64" s="1"/>
  <c r="G112" i="46"/>
  <c r="H112" i="46" s="1"/>
  <c r="F113" i="46"/>
  <c r="B850" i="64" s="1" a="1"/>
  <c r="B850" i="64" s="1"/>
  <c r="G113" i="46"/>
  <c r="H113" i="46" s="1"/>
  <c r="H290" i="45"/>
  <c r="H291" i="45"/>
  <c r="H292" i="45"/>
  <c r="H293" i="45"/>
  <c r="H294" i="45"/>
  <c r="H295" i="45"/>
  <c r="H296" i="45"/>
  <c r="H297" i="45"/>
  <c r="H298" i="45"/>
  <c r="H299" i="45"/>
  <c r="H202" i="45"/>
  <c r="H203" i="45"/>
  <c r="H204" i="45"/>
  <c r="H205" i="45"/>
  <c r="H206" i="45"/>
  <c r="H207" i="45"/>
  <c r="H208" i="45"/>
  <c r="H209" i="45"/>
  <c r="H210" i="45"/>
  <c r="H211" i="45"/>
  <c r="F46" i="45"/>
  <c r="B636" i="64" s="1" a="1"/>
  <c r="B636" i="64" s="1"/>
  <c r="G46" i="45"/>
  <c r="H46" i="45" s="1"/>
  <c r="F47" i="45"/>
  <c r="B637" i="64" s="1" a="1"/>
  <c r="B637" i="64" s="1"/>
  <c r="G47" i="45"/>
  <c r="H47" i="45" s="1"/>
  <c r="F48" i="45"/>
  <c r="B638" i="64" s="1" a="1"/>
  <c r="B638" i="64" s="1"/>
  <c r="G48" i="45"/>
  <c r="H48" i="45" s="1"/>
  <c r="F49" i="45"/>
  <c r="B639" i="64" s="1" a="1"/>
  <c r="B639" i="64" s="1"/>
  <c r="G49" i="45"/>
  <c r="H49" i="45" s="1"/>
  <c r="F50" i="45"/>
  <c r="B640" i="64" s="1" a="1"/>
  <c r="B640" i="64" s="1"/>
  <c r="G50" i="45"/>
  <c r="H50" i="45" s="1"/>
  <c r="F51" i="45"/>
  <c r="B641" i="64" s="1" a="1"/>
  <c r="B641" i="64" s="1"/>
  <c r="G51" i="45"/>
  <c r="H51" i="45" s="1"/>
  <c r="F52" i="45"/>
  <c r="B642" i="64" s="1" a="1"/>
  <c r="B642" i="64" s="1"/>
  <c r="G52" i="45"/>
  <c r="H52" i="45" s="1"/>
  <c r="F53" i="45"/>
  <c r="B643" i="64" s="1" a="1"/>
  <c r="B643" i="64" s="1"/>
  <c r="G53" i="45"/>
  <c r="H53" i="45" s="1"/>
  <c r="F54" i="45"/>
  <c r="B644" i="64" s="1" a="1"/>
  <c r="B644" i="64" s="1"/>
  <c r="G54" i="45"/>
  <c r="H54" i="45" s="1"/>
  <c r="F55" i="45"/>
  <c r="B645" i="64" s="1" a="1"/>
  <c r="B645" i="64" s="1"/>
  <c r="G55" i="45"/>
  <c r="H55" i="45" s="1"/>
  <c r="F56" i="45"/>
  <c r="B646" i="64" s="1" a="1"/>
  <c r="B646" i="64" s="1"/>
  <c r="G56" i="45"/>
  <c r="H56" i="45" s="1"/>
  <c r="F57" i="45"/>
  <c r="B647" i="64" s="1" a="1"/>
  <c r="B647" i="64" s="1"/>
  <c r="G57" i="45"/>
  <c r="H57" i="45" s="1"/>
  <c r="F58" i="45"/>
  <c r="B648" i="64" s="1" a="1"/>
  <c r="B648" i="64" s="1"/>
  <c r="G58" i="45"/>
  <c r="H58" i="45" s="1"/>
  <c r="F59" i="45"/>
  <c r="B649" i="64" s="1" a="1"/>
  <c r="B649" i="64" s="1"/>
  <c r="G59" i="45"/>
  <c r="H59" i="45" s="1"/>
  <c r="F60" i="45"/>
  <c r="B650" i="64" s="1" a="1"/>
  <c r="B650" i="64" s="1"/>
  <c r="G60" i="45"/>
  <c r="H60" i="45" s="1"/>
  <c r="F61" i="45"/>
  <c r="B651" i="64" s="1" a="1"/>
  <c r="B651" i="64" s="1"/>
  <c r="G61" i="45"/>
  <c r="H61" i="45" s="1"/>
  <c r="F62" i="45"/>
  <c r="B652" i="64" s="1" a="1"/>
  <c r="B652" i="64" s="1"/>
  <c r="G62" i="45"/>
  <c r="H62" i="45" s="1"/>
  <c r="F63" i="45"/>
  <c r="B653" i="64" s="1" a="1"/>
  <c r="B653" i="64" s="1"/>
  <c r="G63" i="45"/>
  <c r="H63" i="45" s="1"/>
  <c r="F64" i="45"/>
  <c r="B654" i="64" s="1" a="1"/>
  <c r="B654" i="64" s="1"/>
  <c r="G64" i="45"/>
  <c r="H64" i="45" s="1"/>
  <c r="F65" i="45"/>
  <c r="B655" i="64" s="1" a="1"/>
  <c r="B655" i="64" s="1"/>
  <c r="G65" i="45"/>
  <c r="H65" i="45" s="1"/>
  <c r="F66" i="45"/>
  <c r="B656" i="64" s="1" a="1"/>
  <c r="B656" i="64" s="1"/>
  <c r="G66" i="45"/>
  <c r="H66" i="45" s="1"/>
  <c r="F67" i="45"/>
  <c r="B657" i="64" s="1" a="1"/>
  <c r="B657" i="64" s="1"/>
  <c r="G67" i="45"/>
  <c r="H67" i="45" s="1"/>
  <c r="F68" i="45"/>
  <c r="B658" i="64" s="1" a="1"/>
  <c r="B658" i="64" s="1"/>
  <c r="G68" i="45"/>
  <c r="H68" i="45" s="1"/>
  <c r="F69" i="45"/>
  <c r="B659" i="64" s="1" a="1"/>
  <c r="B659" i="64" s="1"/>
  <c r="G69" i="45"/>
  <c r="H69" i="45" s="1"/>
  <c r="F70" i="45"/>
  <c r="B660" i="64" s="1" a="1"/>
  <c r="B660" i="64" s="1"/>
  <c r="G70" i="45"/>
  <c r="H70" i="45" s="1"/>
  <c r="F71" i="45"/>
  <c r="B661" i="64" s="1" a="1"/>
  <c r="B661" i="64" s="1"/>
  <c r="G71" i="45"/>
  <c r="H71" i="45" s="1"/>
  <c r="F72" i="45"/>
  <c r="B662" i="64" s="1" a="1"/>
  <c r="B662" i="64" s="1"/>
  <c r="G72" i="45"/>
  <c r="H72" i="45" s="1"/>
  <c r="F73" i="45"/>
  <c r="B663" i="64" s="1" a="1"/>
  <c r="B663" i="64" s="1"/>
  <c r="G73" i="45"/>
  <c r="H73" i="45" s="1"/>
  <c r="F74" i="45"/>
  <c r="B664" i="64" s="1" a="1"/>
  <c r="B664" i="64" s="1"/>
  <c r="G74" i="45"/>
  <c r="H74" i="45" s="1"/>
  <c r="F75" i="45"/>
  <c r="B665" i="64" s="1" a="1"/>
  <c r="B665" i="64" s="1"/>
  <c r="G75" i="45"/>
  <c r="H75" i="45" s="1"/>
  <c r="F76" i="45"/>
  <c r="B666" i="64" s="1" a="1"/>
  <c r="B666" i="64" s="1"/>
  <c r="G76" i="45"/>
  <c r="H76" i="45" s="1"/>
  <c r="F77" i="45"/>
  <c r="B667" i="64" s="1" a="1"/>
  <c r="B667" i="64" s="1"/>
  <c r="G77" i="45"/>
  <c r="H77" i="45" s="1"/>
  <c r="F78" i="45"/>
  <c r="B668" i="64" s="1" a="1"/>
  <c r="B668" i="64" s="1"/>
  <c r="G78" i="45"/>
  <c r="H78" i="45" s="1"/>
  <c r="F79" i="45"/>
  <c r="B669" i="64" s="1" a="1"/>
  <c r="B669" i="64" s="1"/>
  <c r="G79" i="45"/>
  <c r="H79" i="45" s="1"/>
  <c r="F80" i="45"/>
  <c r="B670" i="64" s="1" a="1"/>
  <c r="B670" i="64" s="1"/>
  <c r="G80" i="45"/>
  <c r="H80" i="45" s="1"/>
  <c r="F81" i="45"/>
  <c r="B671" i="64" s="1" a="1"/>
  <c r="B671" i="64" s="1"/>
  <c r="G81" i="45"/>
  <c r="H81" i="45" s="1"/>
  <c r="F82" i="45"/>
  <c r="B672" i="64" s="1" a="1"/>
  <c r="B672" i="64" s="1"/>
  <c r="G82" i="45"/>
  <c r="H82" i="45" s="1"/>
  <c r="F83" i="45"/>
  <c r="B673" i="64" s="1" a="1"/>
  <c r="B673" i="64" s="1"/>
  <c r="G83" i="45"/>
  <c r="H83" i="45" s="1"/>
  <c r="F84" i="45"/>
  <c r="B674" i="64" s="1" a="1"/>
  <c r="B674" i="64" s="1"/>
  <c r="G84" i="45"/>
  <c r="H84" i="45" s="1"/>
  <c r="F85" i="45"/>
  <c r="B675" i="64" s="1" a="1"/>
  <c r="B675" i="64" s="1"/>
  <c r="G85" i="45"/>
  <c r="H85" i="45" s="1"/>
  <c r="F86" i="45"/>
  <c r="B676" i="64" s="1" a="1"/>
  <c r="B676" i="64" s="1"/>
  <c r="G86" i="45"/>
  <c r="H86" i="45" s="1"/>
  <c r="F87" i="45"/>
  <c r="B677" i="64" s="1" a="1"/>
  <c r="B677" i="64" s="1"/>
  <c r="G87" i="45"/>
  <c r="H87" i="45" s="1"/>
  <c r="F88" i="45"/>
  <c r="B678" i="64" s="1" a="1"/>
  <c r="B678" i="64" s="1"/>
  <c r="G88" i="45"/>
  <c r="H88" i="45" s="1"/>
  <c r="F89" i="45"/>
  <c r="B679" i="64" s="1" a="1"/>
  <c r="B679" i="64" s="1"/>
  <c r="G89" i="45"/>
  <c r="H89" i="45" s="1"/>
  <c r="F90" i="45"/>
  <c r="B680" i="64" s="1" a="1"/>
  <c r="B680" i="64" s="1"/>
  <c r="G90" i="45"/>
  <c r="H90" i="45" s="1"/>
  <c r="F91" i="45"/>
  <c r="B681" i="64" s="1" a="1"/>
  <c r="B681" i="64" s="1"/>
  <c r="G91" i="45"/>
  <c r="H91" i="45" s="1"/>
  <c r="F92" i="45"/>
  <c r="B682" i="64" s="1" a="1"/>
  <c r="B682" i="64" s="1"/>
  <c r="G92" i="45"/>
  <c r="H92" i="45" s="1"/>
  <c r="F93" i="45"/>
  <c r="B683" i="64" s="1" a="1"/>
  <c r="B683" i="64" s="1"/>
  <c r="G93" i="45"/>
  <c r="H93" i="45" s="1"/>
  <c r="F94" i="45"/>
  <c r="B684" i="64" s="1" a="1"/>
  <c r="B684" i="64" s="1"/>
  <c r="G94" i="45"/>
  <c r="H94" i="45" s="1"/>
  <c r="F95" i="45"/>
  <c r="B685" i="64" s="1" a="1"/>
  <c r="B685" i="64" s="1"/>
  <c r="G95" i="45"/>
  <c r="H95" i="45" s="1"/>
  <c r="F96" i="45"/>
  <c r="B686" i="64" s="1" a="1"/>
  <c r="B686" i="64" s="1"/>
  <c r="G96" i="45"/>
  <c r="H96" i="45" s="1"/>
  <c r="F97" i="45"/>
  <c r="B687" i="64" s="1" a="1"/>
  <c r="B687" i="64" s="1"/>
  <c r="G97" i="45"/>
  <c r="H97" i="45" s="1"/>
  <c r="F98" i="45"/>
  <c r="B688" i="64" s="1" a="1"/>
  <c r="B688" i="64" s="1"/>
  <c r="G98" i="45"/>
  <c r="H98" i="45" s="1"/>
  <c r="F99" i="45"/>
  <c r="B689" i="64" s="1" a="1"/>
  <c r="B689" i="64" s="1"/>
  <c r="G99" i="45"/>
  <c r="H99" i="45" s="1"/>
  <c r="F100" i="45"/>
  <c r="B690" i="64" s="1" a="1"/>
  <c r="B690" i="64" s="1"/>
  <c r="G100" i="45"/>
  <c r="H100" i="45" s="1"/>
  <c r="F101" i="45"/>
  <c r="B691" i="64" s="1" a="1"/>
  <c r="B691" i="64" s="1"/>
  <c r="G101" i="45"/>
  <c r="H101" i="45" s="1"/>
  <c r="F102" i="45"/>
  <c r="B692" i="64" s="1" a="1"/>
  <c r="B692" i="64" s="1"/>
  <c r="G102" i="45"/>
  <c r="H102" i="45" s="1"/>
  <c r="F103" i="45"/>
  <c r="B693" i="64" s="1" a="1"/>
  <c r="B693" i="64" s="1"/>
  <c r="G103" i="45"/>
  <c r="H103" i="45" s="1"/>
  <c r="F104" i="45"/>
  <c r="B694" i="64" s="1" a="1"/>
  <c r="B694" i="64" s="1"/>
  <c r="G104" i="45"/>
  <c r="H104" i="45" s="1"/>
  <c r="F105" i="45"/>
  <c r="B695" i="64" s="1" a="1"/>
  <c r="B695" i="64" s="1"/>
  <c r="G105" i="45"/>
  <c r="H105" i="45" s="1"/>
  <c r="F106" i="45"/>
  <c r="B696" i="64" s="1" a="1"/>
  <c r="B696" i="64" s="1"/>
  <c r="G106" i="45"/>
  <c r="H106" i="45" s="1"/>
  <c r="F107" i="45"/>
  <c r="B697" i="64" s="1" a="1"/>
  <c r="B697" i="64" s="1"/>
  <c r="G107" i="45"/>
  <c r="H107" i="45" s="1"/>
  <c r="F108" i="45"/>
  <c r="B698" i="64" s="1" a="1"/>
  <c r="B698" i="64" s="1"/>
  <c r="G108" i="45"/>
  <c r="H108" i="45" s="1"/>
  <c r="F109" i="45"/>
  <c r="B699" i="64" s="1" a="1"/>
  <c r="B699" i="64" s="1"/>
  <c r="G109" i="45"/>
  <c r="H109" i="45" s="1"/>
  <c r="F110" i="45"/>
  <c r="B700" i="64" s="1" a="1"/>
  <c r="B700" i="64" s="1"/>
  <c r="G110" i="45"/>
  <c r="H110" i="45" s="1"/>
  <c r="F111" i="45"/>
  <c r="B701" i="64" s="1" a="1"/>
  <c r="B701" i="64" s="1"/>
  <c r="G111" i="45"/>
  <c r="H111" i="45" s="1"/>
  <c r="F112" i="45"/>
  <c r="B702" i="64" s="1" a="1"/>
  <c r="B702" i="64" s="1"/>
  <c r="G112" i="45"/>
  <c r="H112" i="45" s="1"/>
  <c r="H290" i="44"/>
  <c r="H291" i="44"/>
  <c r="H292" i="44"/>
  <c r="H293" i="44"/>
  <c r="H294" i="44"/>
  <c r="H295" i="44"/>
  <c r="H296" i="44"/>
  <c r="H297" i="44"/>
  <c r="H298" i="44"/>
  <c r="H299" i="44"/>
  <c r="H203" i="44"/>
  <c r="H204" i="44"/>
  <c r="H205" i="44"/>
  <c r="H206" i="44"/>
  <c r="H207" i="44"/>
  <c r="H208" i="44"/>
  <c r="H209" i="44"/>
  <c r="H210" i="44"/>
  <c r="H211" i="44"/>
  <c r="H212" i="44"/>
  <c r="H289" i="43"/>
  <c r="H290" i="43"/>
  <c r="H291" i="43"/>
  <c r="H292" i="43"/>
  <c r="H293" i="43"/>
  <c r="H294" i="43"/>
  <c r="H295" i="43"/>
  <c r="H296" i="43"/>
  <c r="H297" i="43"/>
  <c r="H298" i="43"/>
  <c r="H202" i="43"/>
  <c r="H203" i="43"/>
  <c r="H204" i="43"/>
  <c r="H205" i="43"/>
  <c r="H206" i="43"/>
  <c r="H207" i="43"/>
  <c r="H208" i="43"/>
  <c r="H209" i="43"/>
  <c r="H210" i="43"/>
  <c r="H211" i="43"/>
  <c r="F5" i="43"/>
  <c r="B301" i="64" s="1" a="1"/>
  <c r="B301" i="64" s="1"/>
  <c r="G5" i="43"/>
  <c r="H5" i="43" s="1"/>
  <c r="F6" i="43"/>
  <c r="B302" i="64" s="1" a="1"/>
  <c r="B302" i="64" s="1"/>
  <c r="G6" i="43"/>
  <c r="H6" i="43" s="1"/>
  <c r="F7" i="43"/>
  <c r="B303" i="64" s="1" a="1"/>
  <c r="B303" i="64" s="1"/>
  <c r="G7" i="43"/>
  <c r="H7" i="43" s="1"/>
  <c r="F8" i="43"/>
  <c r="B304" i="64" s="1" a="1"/>
  <c r="B304" i="64" s="1"/>
  <c r="G8" i="43"/>
  <c r="H8" i="43" s="1"/>
  <c r="F9" i="43"/>
  <c r="B305" i="64" s="1" a="1"/>
  <c r="B305" i="64" s="1"/>
  <c r="G9" i="43"/>
  <c r="H9" i="43" s="1"/>
  <c r="F10" i="43"/>
  <c r="B306" i="64" s="1" a="1"/>
  <c r="B306" i="64" s="1"/>
  <c r="G10" i="43"/>
  <c r="H10" i="43" s="1"/>
  <c r="F11" i="43"/>
  <c r="B307" i="64" s="1" a="1"/>
  <c r="B307" i="64" s="1"/>
  <c r="G11" i="43"/>
  <c r="H11" i="43" s="1"/>
  <c r="F12" i="43"/>
  <c r="B308" i="64" s="1" a="1"/>
  <c r="B308" i="64" s="1"/>
  <c r="G12" i="43"/>
  <c r="H12" i="43" s="1"/>
  <c r="F13" i="43"/>
  <c r="B309" i="64" s="1" a="1"/>
  <c r="B309" i="64" s="1"/>
  <c r="G13" i="43"/>
  <c r="H13" i="43" s="1"/>
  <c r="F14" i="43"/>
  <c r="B310" i="64" s="1" a="1"/>
  <c r="B310" i="64" s="1"/>
  <c r="G14" i="43"/>
  <c r="H14" i="43" s="1"/>
  <c r="F15" i="43"/>
  <c r="B311" i="64" s="1" a="1"/>
  <c r="B311" i="64" s="1"/>
  <c r="G15" i="43"/>
  <c r="H15" i="43" s="1"/>
  <c r="F16" i="43"/>
  <c r="B312" i="64" s="1" a="1"/>
  <c r="B312" i="64" s="1"/>
  <c r="G16" i="43"/>
  <c r="H16" i="43" s="1"/>
  <c r="F17" i="43"/>
  <c r="B313" i="64" s="1" a="1"/>
  <c r="B313" i="64" s="1"/>
  <c r="G17" i="43"/>
  <c r="H17" i="43" s="1"/>
  <c r="F18" i="43"/>
  <c r="B314" i="64" s="1" a="1"/>
  <c r="B314" i="64" s="1"/>
  <c r="G18" i="43"/>
  <c r="H18" i="43" s="1"/>
  <c r="F19" i="43"/>
  <c r="B315" i="64" s="1" a="1"/>
  <c r="B315" i="64" s="1"/>
  <c r="G19" i="43"/>
  <c r="H19" i="43" s="1"/>
  <c r="F20" i="43"/>
  <c r="B316" i="64" s="1" a="1"/>
  <c r="B316" i="64" s="1"/>
  <c r="G20" i="43"/>
  <c r="H20" i="43" s="1"/>
  <c r="F21" i="43"/>
  <c r="B317" i="64" s="1" a="1"/>
  <c r="B317" i="64" s="1"/>
  <c r="G21" i="43"/>
  <c r="H21" i="43" s="1"/>
  <c r="F22" i="43"/>
  <c r="B318" i="64" s="1" a="1"/>
  <c r="B318" i="64" s="1"/>
  <c r="G22" i="43"/>
  <c r="H22" i="43" s="1"/>
  <c r="F23" i="43"/>
  <c r="B319" i="64" s="1" a="1"/>
  <c r="B319" i="64" s="1"/>
  <c r="G23" i="43"/>
  <c r="H23" i="43" s="1"/>
  <c r="F24" i="43"/>
  <c r="B320" i="64" s="1" a="1"/>
  <c r="B320" i="64" s="1"/>
  <c r="G24" i="43"/>
  <c r="H24" i="43" s="1"/>
  <c r="F25" i="43"/>
  <c r="B321" i="64" s="1" a="1"/>
  <c r="B321" i="64" s="1"/>
  <c r="G25" i="43"/>
  <c r="H25" i="43" s="1"/>
  <c r="F26" i="43"/>
  <c r="B322" i="64" s="1" a="1"/>
  <c r="B322" i="64" s="1"/>
  <c r="G26" i="43"/>
  <c r="H26" i="43" s="1"/>
  <c r="F27" i="43"/>
  <c r="B323" i="64" s="1" a="1"/>
  <c r="B323" i="64" s="1"/>
  <c r="G27" i="43"/>
  <c r="H27" i="43" s="1"/>
  <c r="F28" i="43"/>
  <c r="B324" i="64" s="1" a="1"/>
  <c r="B324" i="64" s="1"/>
  <c r="G28" i="43"/>
  <c r="H28" i="43" s="1"/>
  <c r="F29" i="43"/>
  <c r="B325" i="64" s="1" a="1"/>
  <c r="B325" i="64" s="1"/>
  <c r="G29" i="43"/>
  <c r="H29" i="43" s="1"/>
  <c r="F30" i="43"/>
  <c r="B326" i="64" s="1" a="1"/>
  <c r="B326" i="64" s="1"/>
  <c r="G30" i="43"/>
  <c r="H30" i="43" s="1"/>
  <c r="F31" i="43"/>
  <c r="B327" i="64" s="1" a="1"/>
  <c r="B327" i="64" s="1"/>
  <c r="G31" i="43"/>
  <c r="H31" i="43" s="1"/>
  <c r="F32" i="43"/>
  <c r="B328" i="64" s="1" a="1"/>
  <c r="B328" i="64" s="1"/>
  <c r="G32" i="43"/>
  <c r="H32" i="43" s="1"/>
  <c r="F33" i="43"/>
  <c r="B329" i="64" s="1" a="1"/>
  <c r="B329" i="64" s="1"/>
  <c r="G33" i="43"/>
  <c r="H33" i="43" s="1"/>
  <c r="F34" i="43"/>
  <c r="B330" i="64" s="1" a="1"/>
  <c r="B330" i="64" s="1"/>
  <c r="G34" i="43"/>
  <c r="H34" i="43" s="1"/>
  <c r="F35" i="43"/>
  <c r="B331" i="64" s="1" a="1"/>
  <c r="B331" i="64" s="1"/>
  <c r="G35" i="43"/>
  <c r="H35" i="43" s="1"/>
  <c r="F36" i="43"/>
  <c r="B332" i="64" s="1" a="1"/>
  <c r="B332" i="64" s="1"/>
  <c r="G36" i="43"/>
  <c r="H36" i="43" s="1"/>
  <c r="F37" i="43"/>
  <c r="B333" i="64" s="1" a="1"/>
  <c r="B333" i="64" s="1"/>
  <c r="G37" i="43"/>
  <c r="H37" i="43"/>
  <c r="F38" i="43"/>
  <c r="B334" i="64" s="1" a="1"/>
  <c r="B334" i="64" s="1"/>
  <c r="G38" i="43"/>
  <c r="H38" i="43" s="1"/>
  <c r="F39" i="43"/>
  <c r="B335" i="64" s="1" a="1"/>
  <c r="B335" i="64" s="1"/>
  <c r="G39" i="43"/>
  <c r="H39" i="43" s="1"/>
  <c r="F80" i="43"/>
  <c r="B376" i="64" s="1" a="1"/>
  <c r="B376" i="64" s="1"/>
  <c r="G80" i="43"/>
  <c r="H80" i="43" s="1"/>
  <c r="F81" i="43"/>
  <c r="B377" i="64" s="1" a="1"/>
  <c r="B377" i="64" s="1"/>
  <c r="G81" i="43"/>
  <c r="H81" i="43" s="1"/>
  <c r="F82" i="43"/>
  <c r="B378" i="64" s="1" a="1"/>
  <c r="B378" i="64" s="1"/>
  <c r="G82" i="43"/>
  <c r="H82" i="43" s="1"/>
  <c r="F83" i="43"/>
  <c r="B379" i="64" s="1" a="1"/>
  <c r="B379" i="64" s="1"/>
  <c r="G83" i="43"/>
  <c r="H83" i="43" s="1"/>
  <c r="F84" i="43"/>
  <c r="B380" i="64" s="1" a="1"/>
  <c r="B380" i="64" s="1"/>
  <c r="G84" i="43"/>
  <c r="H84" i="43" s="1"/>
  <c r="F85" i="43"/>
  <c r="B381" i="64" s="1" a="1"/>
  <c r="B381" i="64" s="1"/>
  <c r="G85" i="43"/>
  <c r="H85" i="43" s="1"/>
  <c r="F86" i="43"/>
  <c r="B382" i="64" s="1" a="1"/>
  <c r="B382" i="64" s="1"/>
  <c r="G86" i="43"/>
  <c r="H86" i="43" s="1"/>
  <c r="F87" i="43"/>
  <c r="B383" i="64" s="1" a="1"/>
  <c r="B383" i="64" s="1"/>
  <c r="G87" i="43"/>
  <c r="H87" i="43" s="1"/>
  <c r="F88" i="43"/>
  <c r="B384" i="64" s="1" a="1"/>
  <c r="B384" i="64" s="1"/>
  <c r="G88" i="43"/>
  <c r="H88" i="43" s="1"/>
  <c r="F89" i="43"/>
  <c r="B385" i="64" s="1" a="1"/>
  <c r="B385" i="64" s="1"/>
  <c r="G89" i="43"/>
  <c r="H89" i="43" s="1"/>
  <c r="F90" i="43"/>
  <c r="B386" i="64" s="1" a="1"/>
  <c r="B386" i="64" s="1"/>
  <c r="G90" i="43"/>
  <c r="H90" i="43" s="1"/>
  <c r="F91" i="43"/>
  <c r="B387" i="64" s="1" a="1"/>
  <c r="B387" i="64" s="1"/>
  <c r="G91" i="43"/>
  <c r="H91" i="43" s="1"/>
  <c r="F92" i="43"/>
  <c r="B388" i="64" s="1" a="1"/>
  <c r="B388" i="64" s="1"/>
  <c r="G92" i="43"/>
  <c r="H92" i="43" s="1"/>
  <c r="F93" i="43"/>
  <c r="B389" i="64" s="1" a="1"/>
  <c r="B389" i="64" s="1"/>
  <c r="G93" i="43"/>
  <c r="H93" i="43" s="1"/>
  <c r="F94" i="43"/>
  <c r="B390" i="64" s="1" a="1"/>
  <c r="B390" i="64" s="1"/>
  <c r="G94" i="43"/>
  <c r="H94" i="43" s="1"/>
  <c r="F95" i="43"/>
  <c r="B391" i="64" s="1" a="1"/>
  <c r="B391" i="64" s="1"/>
  <c r="G95" i="43"/>
  <c r="H95" i="43" s="1"/>
  <c r="F96" i="43"/>
  <c r="B392" i="64" s="1" a="1"/>
  <c r="B392" i="64" s="1"/>
  <c r="G96" i="43"/>
  <c r="H96" i="43" s="1"/>
  <c r="F97" i="43"/>
  <c r="B393" i="64" s="1" a="1"/>
  <c r="B393" i="64" s="1"/>
  <c r="G97" i="43"/>
  <c r="H97" i="43" s="1"/>
  <c r="F98" i="43"/>
  <c r="B394" i="64" s="1" a="1"/>
  <c r="B394" i="64" s="1"/>
  <c r="G98" i="43"/>
  <c r="H98" i="43" s="1"/>
  <c r="F99" i="43"/>
  <c r="B395" i="64" s="1" a="1"/>
  <c r="B395" i="64" s="1"/>
  <c r="G99" i="43"/>
  <c r="H99" i="43" s="1"/>
  <c r="F100" i="43"/>
  <c r="B396" i="64" s="1" a="1"/>
  <c r="B396" i="64" s="1"/>
  <c r="G100" i="43"/>
  <c r="H100" i="43" s="1"/>
  <c r="F101" i="43"/>
  <c r="B397" i="64" s="1" a="1"/>
  <c r="B397" i="64" s="1"/>
  <c r="G101" i="43"/>
  <c r="H101" i="43" s="1"/>
  <c r="F102" i="43"/>
  <c r="B398" i="64" s="1" a="1"/>
  <c r="B398" i="64" s="1"/>
  <c r="G102" i="43"/>
  <c r="H102" i="43" s="1"/>
  <c r="F103" i="43"/>
  <c r="B399" i="64" s="1" a="1"/>
  <c r="B399" i="64" s="1"/>
  <c r="G103" i="43"/>
  <c r="H103" i="43" s="1"/>
  <c r="F104" i="43"/>
  <c r="B400" i="64" s="1" a="1"/>
  <c r="B400" i="64" s="1"/>
  <c r="G104" i="43"/>
  <c r="H104" i="43" s="1"/>
  <c r="F105" i="43"/>
  <c r="B401" i="64" s="1" a="1"/>
  <c r="B401" i="64" s="1"/>
  <c r="G105" i="43"/>
  <c r="H105" i="43" s="1"/>
  <c r="F106" i="43"/>
  <c r="B402" i="64" s="1" a="1"/>
  <c r="B402" i="64" s="1"/>
  <c r="G106" i="43"/>
  <c r="H106" i="43" s="1"/>
  <c r="F107" i="43"/>
  <c r="B403" i="64" s="1" a="1"/>
  <c r="B403" i="64" s="1"/>
  <c r="G107" i="43"/>
  <c r="H107" i="43" s="1"/>
  <c r="F108" i="43"/>
  <c r="B404" i="64" s="1" a="1"/>
  <c r="B404" i="64" s="1"/>
  <c r="G108" i="43"/>
  <c r="H108" i="43" s="1"/>
  <c r="F109" i="43"/>
  <c r="B405" i="64" s="1" a="1"/>
  <c r="B405" i="64" s="1"/>
  <c r="G109" i="43"/>
  <c r="H109" i="43" s="1"/>
  <c r="F110" i="43"/>
  <c r="B406" i="64" s="1" a="1"/>
  <c r="B406" i="64" s="1"/>
  <c r="G110" i="43"/>
  <c r="H110" i="43" s="1"/>
  <c r="F111" i="43"/>
  <c r="B407" i="64" s="1" a="1"/>
  <c r="B407" i="64" s="1"/>
  <c r="G111" i="43"/>
  <c r="H111" i="43" s="1"/>
  <c r="H290" i="42"/>
  <c r="H291" i="42"/>
  <c r="H292" i="42"/>
  <c r="H293" i="42"/>
  <c r="H294" i="42"/>
  <c r="H295" i="42"/>
  <c r="H296" i="42"/>
  <c r="H297" i="42"/>
  <c r="H298" i="42"/>
  <c r="H299" i="42"/>
  <c r="H182" i="42"/>
  <c r="H203" i="42"/>
  <c r="H204" i="42"/>
  <c r="H205" i="42"/>
  <c r="H206" i="42"/>
  <c r="H207" i="42"/>
  <c r="H208" i="42"/>
  <c r="H209" i="42"/>
  <c r="H210" i="42"/>
  <c r="H211" i="42"/>
  <c r="F12" i="42"/>
  <c r="B161" i="64" s="1" a="1"/>
  <c r="B161" i="64" s="1"/>
  <c r="G12" i="42"/>
  <c r="H12" i="42" s="1"/>
  <c r="F13" i="42"/>
  <c r="B162" i="64" s="1" a="1"/>
  <c r="B162" i="64" s="1"/>
  <c r="G13" i="42"/>
  <c r="H13" i="42" s="1"/>
  <c r="F14" i="42"/>
  <c r="B163" i="64" s="1" a="1"/>
  <c r="B163" i="64" s="1"/>
  <c r="G14" i="42"/>
  <c r="H14" i="42" s="1"/>
  <c r="F15" i="42"/>
  <c r="B164" i="64" s="1" a="1"/>
  <c r="B164" i="64" s="1"/>
  <c r="G15" i="42"/>
  <c r="H15" i="42" s="1"/>
  <c r="F16" i="42"/>
  <c r="B165" i="64" s="1" a="1"/>
  <c r="B165" i="64" s="1"/>
  <c r="G16" i="42"/>
  <c r="H16" i="42" s="1"/>
  <c r="F17" i="42"/>
  <c r="B166" i="64" s="1" a="1"/>
  <c r="B166" i="64" s="1"/>
  <c r="G17" i="42"/>
  <c r="H17" i="42" s="1"/>
  <c r="F18" i="42"/>
  <c r="B167" i="64" s="1" a="1"/>
  <c r="B167" i="64" s="1"/>
  <c r="G18" i="42"/>
  <c r="H18" i="42" s="1"/>
  <c r="F19" i="42"/>
  <c r="B168" i="64" s="1" a="1"/>
  <c r="B168" i="64" s="1"/>
  <c r="G19" i="42"/>
  <c r="H19" i="42" s="1"/>
  <c r="F20" i="42"/>
  <c r="B169" i="64" s="1" a="1"/>
  <c r="B169" i="64" s="1"/>
  <c r="G20" i="42"/>
  <c r="H20" i="42" s="1"/>
  <c r="F21" i="42"/>
  <c r="B170" i="64" s="1" a="1"/>
  <c r="B170" i="64" s="1"/>
  <c r="G21" i="42"/>
  <c r="H21" i="42" s="1"/>
  <c r="F22" i="42"/>
  <c r="B171" i="64" s="1" a="1"/>
  <c r="B171" i="64" s="1"/>
  <c r="G22" i="42"/>
  <c r="H22" i="42" s="1"/>
  <c r="F23" i="42"/>
  <c r="B172" i="64" s="1" a="1"/>
  <c r="B172" i="64" s="1"/>
  <c r="G23" i="42"/>
  <c r="H23" i="42" s="1"/>
  <c r="F24" i="42"/>
  <c r="B173" i="64" s="1" a="1"/>
  <c r="B173" i="64" s="1"/>
  <c r="G24" i="42"/>
  <c r="H24" i="42" s="1"/>
  <c r="F25" i="42"/>
  <c r="B174" i="64" s="1" a="1"/>
  <c r="B174" i="64" s="1"/>
  <c r="G25" i="42"/>
  <c r="H25" i="42" s="1"/>
  <c r="F26" i="42"/>
  <c r="B175" i="64" s="1" a="1"/>
  <c r="B175" i="64" s="1"/>
  <c r="G26" i="42"/>
  <c r="H26" i="42" s="1"/>
  <c r="F27" i="42"/>
  <c r="B176" i="64" s="1" a="1"/>
  <c r="B176" i="64" s="1"/>
  <c r="G27" i="42"/>
  <c r="H27" i="42" s="1"/>
  <c r="F28" i="42"/>
  <c r="B177" i="64" s="1" a="1"/>
  <c r="B177" i="64" s="1"/>
  <c r="G28" i="42"/>
  <c r="H28" i="42" s="1"/>
  <c r="F29" i="42"/>
  <c r="B178" i="64" s="1" a="1"/>
  <c r="B178" i="64" s="1"/>
  <c r="G29" i="42"/>
  <c r="H29" i="42" s="1"/>
  <c r="F30" i="42"/>
  <c r="B179" i="64" s="1" a="1"/>
  <c r="B179" i="64" s="1"/>
  <c r="G30" i="42"/>
  <c r="H30" i="42" s="1"/>
  <c r="F31" i="42"/>
  <c r="B180" i="64" s="1" a="1"/>
  <c r="B180" i="64" s="1"/>
  <c r="G31" i="42"/>
  <c r="H31" i="42" s="1"/>
  <c r="F32" i="42"/>
  <c r="B181" i="64" s="1" a="1"/>
  <c r="B181" i="64" s="1"/>
  <c r="G32" i="42"/>
  <c r="H32" i="42" s="1"/>
  <c r="F33" i="42"/>
  <c r="B182" i="64" s="1" a="1"/>
  <c r="B182" i="64" s="1"/>
  <c r="G33" i="42"/>
  <c r="H33" i="42" s="1"/>
  <c r="F34" i="42"/>
  <c r="B183" i="64" s="1" a="1"/>
  <c r="B183" i="64" s="1"/>
  <c r="G34" i="42"/>
  <c r="H34" i="42" s="1"/>
  <c r="F35" i="42"/>
  <c r="B184" i="64" s="1" a="1"/>
  <c r="B184" i="64" s="1"/>
  <c r="G35" i="42"/>
  <c r="H35" i="42" s="1"/>
  <c r="F36" i="42"/>
  <c r="B185" i="64" s="1" a="1"/>
  <c r="B185" i="64" s="1"/>
  <c r="G36" i="42"/>
  <c r="H36" i="42" s="1"/>
  <c r="F37" i="42"/>
  <c r="B186" i="64" s="1" a="1"/>
  <c r="B186" i="64" s="1"/>
  <c r="G37" i="42"/>
  <c r="H37" i="42" s="1"/>
  <c r="F38" i="42"/>
  <c r="B187" i="64" s="1" a="1"/>
  <c r="B187" i="64" s="1"/>
  <c r="G38" i="42"/>
  <c r="H38" i="42" s="1"/>
  <c r="F39" i="42"/>
  <c r="B188" i="64" s="1" a="1"/>
  <c r="B188" i="64" s="1"/>
  <c r="G39" i="42"/>
  <c r="H39" i="42" s="1"/>
  <c r="F80" i="42"/>
  <c r="B229" i="64" s="1" a="1"/>
  <c r="B229" i="64" s="1"/>
  <c r="G80" i="42"/>
  <c r="H80" i="42" s="1"/>
  <c r="F81" i="42"/>
  <c r="B230" i="64" s="1" a="1"/>
  <c r="B230" i="64" s="1"/>
  <c r="G81" i="42"/>
  <c r="H81" i="42" s="1"/>
  <c r="F82" i="42"/>
  <c r="B231" i="64" s="1" a="1"/>
  <c r="B231" i="64" s="1"/>
  <c r="G82" i="42"/>
  <c r="H82" i="42" s="1"/>
  <c r="F83" i="42"/>
  <c r="B232" i="64" s="1" a="1"/>
  <c r="B232" i="64" s="1"/>
  <c r="G83" i="42"/>
  <c r="H83" i="42" s="1"/>
  <c r="F84" i="42"/>
  <c r="B233" i="64" s="1" a="1"/>
  <c r="B233" i="64" s="1"/>
  <c r="G84" i="42"/>
  <c r="H84" i="42" s="1"/>
  <c r="F85" i="42"/>
  <c r="B234" i="64" s="1" a="1"/>
  <c r="B234" i="64" s="1"/>
  <c r="G85" i="42"/>
  <c r="H85" i="42" s="1"/>
  <c r="F86" i="42"/>
  <c r="B235" i="64" s="1" a="1"/>
  <c r="B235" i="64" s="1"/>
  <c r="G86" i="42"/>
  <c r="H86" i="42" s="1"/>
  <c r="F87" i="42"/>
  <c r="B236" i="64" s="1" a="1"/>
  <c r="B236" i="64" s="1"/>
  <c r="G87" i="42"/>
  <c r="H87" i="42" s="1"/>
  <c r="F88" i="42"/>
  <c r="B237" i="64" s="1" a="1"/>
  <c r="B237" i="64" s="1"/>
  <c r="G88" i="42"/>
  <c r="H88" i="42" s="1"/>
  <c r="F89" i="42"/>
  <c r="B238" i="64" s="1" a="1"/>
  <c r="B238" i="64" s="1"/>
  <c r="G89" i="42"/>
  <c r="H89" i="42" s="1"/>
  <c r="F90" i="42"/>
  <c r="B239" i="64" s="1" a="1"/>
  <c r="B239" i="64" s="1"/>
  <c r="G90" i="42"/>
  <c r="H90" i="42" s="1"/>
  <c r="F91" i="42"/>
  <c r="B240" i="64" s="1" a="1"/>
  <c r="B240" i="64" s="1"/>
  <c r="G91" i="42"/>
  <c r="H91" i="42" s="1"/>
  <c r="F92" i="42"/>
  <c r="B241" i="64" s="1" a="1"/>
  <c r="B241" i="64" s="1"/>
  <c r="G92" i="42"/>
  <c r="H92" i="42" s="1"/>
  <c r="F93" i="42"/>
  <c r="B242" i="64" s="1" a="1"/>
  <c r="B242" i="64" s="1"/>
  <c r="G93" i="42"/>
  <c r="H93" i="42" s="1"/>
  <c r="F94" i="42"/>
  <c r="B243" i="64" s="1" a="1"/>
  <c r="B243" i="64" s="1"/>
  <c r="G94" i="42"/>
  <c r="H94" i="42" s="1"/>
  <c r="F95" i="42"/>
  <c r="B244" i="64" s="1" a="1"/>
  <c r="B244" i="64" s="1"/>
  <c r="G95" i="42"/>
  <c r="H95" i="42" s="1"/>
  <c r="F96" i="42"/>
  <c r="B245" i="64" s="1" a="1"/>
  <c r="B245" i="64" s="1"/>
  <c r="G96" i="42"/>
  <c r="H96" i="42" s="1"/>
  <c r="F97" i="42"/>
  <c r="B246" i="64" s="1" a="1"/>
  <c r="B246" i="64" s="1"/>
  <c r="G97" i="42"/>
  <c r="H97" i="42" s="1"/>
  <c r="F98" i="42"/>
  <c r="B247" i="64" s="1" a="1"/>
  <c r="B247" i="64" s="1"/>
  <c r="G98" i="42"/>
  <c r="H98" i="42" s="1"/>
  <c r="F99" i="42"/>
  <c r="B248" i="64" s="1" a="1"/>
  <c r="B248" i="64" s="1"/>
  <c r="G99" i="42"/>
  <c r="H99" i="42" s="1"/>
  <c r="F100" i="42"/>
  <c r="B249" i="64" s="1" a="1"/>
  <c r="B249" i="64" s="1"/>
  <c r="G100" i="42"/>
  <c r="H100" i="42" s="1"/>
  <c r="F101" i="42"/>
  <c r="B250" i="64" s="1" a="1"/>
  <c r="B250" i="64" s="1"/>
  <c r="G101" i="42"/>
  <c r="H101" i="42" s="1"/>
  <c r="F102" i="42"/>
  <c r="B251" i="64" s="1" a="1"/>
  <c r="B251" i="64" s="1"/>
  <c r="G102" i="42"/>
  <c r="H102" i="42" s="1"/>
  <c r="F103" i="42"/>
  <c r="B252" i="64" s="1" a="1"/>
  <c r="B252" i="64" s="1"/>
  <c r="G103" i="42"/>
  <c r="H103" i="42" s="1"/>
  <c r="F104" i="42"/>
  <c r="B253" i="64" s="1" a="1"/>
  <c r="B253" i="64" s="1"/>
  <c r="G104" i="42"/>
  <c r="H104" i="42" s="1"/>
  <c r="F105" i="42"/>
  <c r="B254" i="64" s="1" a="1"/>
  <c r="B254" i="64" s="1"/>
  <c r="G105" i="42"/>
  <c r="H105" i="42" s="1"/>
  <c r="F106" i="42"/>
  <c r="B255" i="64" s="1" a="1"/>
  <c r="B255" i="64" s="1"/>
  <c r="G106" i="42"/>
  <c r="H106" i="42" s="1"/>
  <c r="F107" i="42"/>
  <c r="B256" i="64" s="1" a="1"/>
  <c r="B256" i="64" s="1"/>
  <c r="G107" i="42"/>
  <c r="H107" i="42" s="1"/>
  <c r="F108" i="42"/>
  <c r="B257" i="64" s="1" a="1"/>
  <c r="B257" i="64" s="1"/>
  <c r="G108" i="42"/>
  <c r="H108" i="42" s="1"/>
  <c r="F109" i="42"/>
  <c r="B258" i="64" s="1" a="1"/>
  <c r="B258" i="64" s="1"/>
  <c r="G109" i="42"/>
  <c r="H109" i="42" s="1"/>
  <c r="F110" i="42"/>
  <c r="B259" i="64" s="1" a="1"/>
  <c r="B259" i="64" s="1"/>
  <c r="G110" i="42"/>
  <c r="H110" i="42" s="1"/>
  <c r="F111" i="42"/>
  <c r="B260" i="64" s="1" a="1"/>
  <c r="B260" i="64" s="1"/>
  <c r="G111" i="42"/>
  <c r="H111" i="42" s="1"/>
  <c r="F112" i="42"/>
  <c r="B261" i="64" s="1" a="1"/>
  <c r="B261" i="64" s="1"/>
  <c r="G112" i="42"/>
  <c r="H112" i="42" s="1"/>
  <c r="F113" i="42"/>
  <c r="B262" i="64" s="1" a="1"/>
  <c r="B262" i="64" s="1"/>
  <c r="G113" i="42"/>
  <c r="H113" i="42" s="1"/>
  <c r="F114" i="42"/>
  <c r="B263" i="64" s="1" a="1"/>
  <c r="B263" i="64" s="1"/>
  <c r="G114" i="42"/>
  <c r="H114" i="42" s="1"/>
  <c r="F115" i="42"/>
  <c r="B264" i="64" s="1" a="1"/>
  <c r="B264" i="64" s="1"/>
  <c r="G115" i="42"/>
  <c r="H115" i="42" s="1"/>
  <c r="F116" i="42"/>
  <c r="B265" i="64" s="1" a="1"/>
  <c r="B265" i="64" s="1"/>
  <c r="G116" i="42"/>
  <c r="H116" i="42" s="1"/>
  <c r="F117" i="42"/>
  <c r="B266" i="64" s="1" a="1"/>
  <c r="B266" i="64" s="1"/>
  <c r="G117" i="42"/>
  <c r="H117" i="42" s="1"/>
  <c r="F118" i="42"/>
  <c r="B267" i="64" s="1" a="1"/>
  <c r="B267" i="64" s="1"/>
  <c r="G118" i="42"/>
  <c r="H118" i="42" s="1"/>
  <c r="H289" i="37"/>
  <c r="H290" i="37"/>
  <c r="H291" i="37"/>
  <c r="H292" i="37"/>
  <c r="H293" i="37"/>
  <c r="H294" i="37"/>
  <c r="H295" i="37"/>
  <c r="H296" i="37"/>
  <c r="H297" i="37"/>
  <c r="H298" i="37"/>
  <c r="H202" i="37"/>
  <c r="H203" i="37"/>
  <c r="H204" i="37"/>
  <c r="H205" i="37"/>
  <c r="H206" i="37"/>
  <c r="H207" i="37"/>
  <c r="H208" i="37"/>
  <c r="H209" i="37"/>
  <c r="H210" i="37"/>
  <c r="H211" i="37"/>
  <c r="F5" i="37"/>
  <c r="B7" i="64" s="1" a="1"/>
  <c r="B7" i="64" s="1"/>
  <c r="G5" i="37"/>
  <c r="H5" i="37" s="1"/>
  <c r="F6" i="37"/>
  <c r="B8" i="64" s="1" a="1"/>
  <c r="B8" i="64" s="1"/>
  <c r="G6" i="37"/>
  <c r="H6" i="37" s="1"/>
  <c r="F7" i="37"/>
  <c r="B9" i="64" s="1" a="1"/>
  <c r="B9" i="64" s="1"/>
  <c r="G7" i="37"/>
  <c r="H7" i="37" s="1"/>
  <c r="F8" i="37"/>
  <c r="B10" i="64" s="1" a="1"/>
  <c r="B10" i="64" s="1"/>
  <c r="G8" i="37"/>
  <c r="H8" i="37" s="1"/>
  <c r="F9" i="37"/>
  <c r="B11" i="64" s="1" a="1"/>
  <c r="B11" i="64" s="1"/>
  <c r="G9" i="37"/>
  <c r="H9" i="37" s="1"/>
  <c r="F10" i="37"/>
  <c r="B12" i="64" s="1" a="1"/>
  <c r="B12" i="64" s="1"/>
  <c r="G10" i="37"/>
  <c r="H10" i="37" s="1"/>
  <c r="F11" i="37"/>
  <c r="B13" i="64" s="1" a="1"/>
  <c r="B13" i="64" s="1"/>
  <c r="G11" i="37"/>
  <c r="H11" i="37" s="1"/>
  <c r="F12" i="37"/>
  <c r="B14" i="64" s="1" a="1"/>
  <c r="B14" i="64" s="1"/>
  <c r="G12" i="37"/>
  <c r="H12" i="37" s="1"/>
  <c r="F13" i="37"/>
  <c r="B15" i="64" s="1" a="1"/>
  <c r="B15" i="64" s="1"/>
  <c r="G13" i="37"/>
  <c r="H13" i="37" s="1"/>
  <c r="F14" i="37"/>
  <c r="B16" i="64" s="1" a="1"/>
  <c r="B16" i="64" s="1"/>
  <c r="G14" i="37"/>
  <c r="H14" i="37" s="1"/>
  <c r="F15" i="37"/>
  <c r="B17" i="64" s="1" a="1"/>
  <c r="B17" i="64" s="1"/>
  <c r="G15" i="37"/>
  <c r="H15" i="37" s="1"/>
  <c r="F16" i="37"/>
  <c r="B18" i="64" s="1" a="1"/>
  <c r="B18" i="64" s="1"/>
  <c r="G16" i="37"/>
  <c r="H16" i="37" s="1"/>
  <c r="F17" i="37"/>
  <c r="B19" i="64" s="1" a="1"/>
  <c r="B19" i="64" s="1"/>
  <c r="G17" i="37"/>
  <c r="H17" i="37" s="1"/>
  <c r="F18" i="37"/>
  <c r="B20" i="64" s="1" a="1"/>
  <c r="B20" i="64" s="1"/>
  <c r="G18" i="37"/>
  <c r="H18" i="37" s="1"/>
  <c r="F19" i="37"/>
  <c r="B21" i="64" s="1" a="1"/>
  <c r="B21" i="64" s="1"/>
  <c r="G19" i="37"/>
  <c r="H19" i="37" s="1"/>
  <c r="F20" i="37"/>
  <c r="B22" i="64" s="1" a="1"/>
  <c r="B22" i="64" s="1"/>
  <c r="G20" i="37"/>
  <c r="H20" i="37" s="1"/>
  <c r="F21" i="37"/>
  <c r="B23" i="64" s="1" a="1"/>
  <c r="B23" i="64" s="1"/>
  <c r="G21" i="37"/>
  <c r="H21" i="37" s="1"/>
  <c r="F22" i="37"/>
  <c r="B24" i="64" s="1" a="1"/>
  <c r="B24" i="64" s="1"/>
  <c r="G22" i="37"/>
  <c r="H22" i="37" s="1"/>
  <c r="F23" i="37"/>
  <c r="B25" i="64" s="1" a="1"/>
  <c r="B25" i="64" s="1"/>
  <c r="G23" i="37"/>
  <c r="H23" i="37" s="1"/>
  <c r="F24" i="37"/>
  <c r="B26" i="64" s="1" a="1"/>
  <c r="B26" i="64" s="1"/>
  <c r="G24" i="37"/>
  <c r="H24" i="37" s="1"/>
  <c r="F25" i="37"/>
  <c r="B27" i="64" s="1" a="1"/>
  <c r="B27" i="64" s="1"/>
  <c r="G25" i="37"/>
  <c r="H25" i="37" s="1"/>
  <c r="F26" i="37"/>
  <c r="B28" i="64" s="1" a="1"/>
  <c r="B28" i="64" s="1"/>
  <c r="G26" i="37"/>
  <c r="H26" i="37" s="1"/>
  <c r="F27" i="37"/>
  <c r="B29" i="64" s="1" a="1"/>
  <c r="B29" i="64" s="1"/>
  <c r="G27" i="37"/>
  <c r="H27" i="37" s="1"/>
  <c r="F28" i="37"/>
  <c r="B30" i="64" s="1" a="1"/>
  <c r="B30" i="64" s="1"/>
  <c r="G28" i="37"/>
  <c r="H28" i="37" s="1"/>
  <c r="F29" i="37"/>
  <c r="B31" i="64" s="1" a="1"/>
  <c r="B31" i="64" s="1"/>
  <c r="G29" i="37"/>
  <c r="H29" i="37" s="1"/>
  <c r="F30" i="37"/>
  <c r="B32" i="64" s="1" a="1"/>
  <c r="B32" i="64" s="1"/>
  <c r="G30" i="37"/>
  <c r="H30" i="37" s="1"/>
  <c r="F31" i="37"/>
  <c r="B33" i="64" s="1" a="1"/>
  <c r="B33" i="64" s="1"/>
  <c r="G31" i="37"/>
  <c r="H31" i="37" s="1"/>
  <c r="F32" i="37"/>
  <c r="B34" i="64" s="1" a="1"/>
  <c r="B34" i="64" s="1"/>
  <c r="G32" i="37"/>
  <c r="H32" i="37" s="1"/>
  <c r="F33" i="37"/>
  <c r="B35" i="64" s="1" a="1"/>
  <c r="B35" i="64" s="1"/>
  <c r="G33" i="37"/>
  <c r="H33" i="37" s="1"/>
  <c r="F34" i="37"/>
  <c r="B36" i="64" s="1" a="1"/>
  <c r="B36" i="64" s="1"/>
  <c r="G34" i="37"/>
  <c r="H34" i="37" s="1"/>
  <c r="F35" i="37"/>
  <c r="B37" i="64" s="1" a="1"/>
  <c r="B37" i="64" s="1"/>
  <c r="G35" i="37"/>
  <c r="H35" i="37" s="1"/>
  <c r="F36" i="37"/>
  <c r="B38" i="64" s="1" a="1"/>
  <c r="B38" i="64" s="1"/>
  <c r="G36" i="37"/>
  <c r="H36" i="37" s="1"/>
  <c r="F37" i="37"/>
  <c r="B39" i="64" s="1" a="1"/>
  <c r="B39" i="64" s="1"/>
  <c r="G37" i="37"/>
  <c r="H37" i="37" s="1"/>
  <c r="F38" i="37"/>
  <c r="B40" i="64" s="1" a="1"/>
  <c r="B40" i="64" s="1"/>
  <c r="G38" i="37"/>
  <c r="H38" i="37" s="1"/>
  <c r="F39" i="37"/>
  <c r="B41" i="64" s="1" a="1"/>
  <c r="B41" i="64" s="1"/>
  <c r="G39" i="37"/>
  <c r="H39" i="37" s="1"/>
  <c r="F40" i="37"/>
  <c r="B42" i="64" s="1" a="1"/>
  <c r="B42" i="64" s="1"/>
  <c r="G40" i="37"/>
  <c r="H40" i="37" s="1"/>
  <c r="F41" i="37"/>
  <c r="B43" i="64" s="1" a="1"/>
  <c r="B43" i="64" s="1"/>
  <c r="G41" i="37"/>
  <c r="H41" i="37" s="1"/>
  <c r="F42" i="37"/>
  <c r="B44" i="64" s="1" a="1"/>
  <c r="B44" i="64" s="1"/>
  <c r="G42" i="37"/>
  <c r="H42" i="37" s="1"/>
  <c r="F43" i="37"/>
  <c r="B45" i="64" s="1" a="1"/>
  <c r="B45" i="64" s="1"/>
  <c r="G43" i="37"/>
  <c r="H43" i="37" s="1"/>
  <c r="F44" i="37"/>
  <c r="B46" i="64" s="1" a="1"/>
  <c r="B46" i="64" s="1"/>
  <c r="G44" i="37"/>
  <c r="H44" i="37" s="1"/>
  <c r="F45" i="37"/>
  <c r="B47" i="64" s="1" a="1"/>
  <c r="B47" i="64" s="1"/>
  <c r="G45" i="37"/>
  <c r="H45" i="37" s="1"/>
  <c r="F46" i="37"/>
  <c r="B48" i="64" s="1" a="1"/>
  <c r="B48" i="64" s="1"/>
  <c r="G46" i="37"/>
  <c r="H46" i="37" s="1"/>
  <c r="F47" i="37"/>
  <c r="B49" i="64" s="1" a="1"/>
  <c r="B49" i="64" s="1"/>
  <c r="G47" i="37"/>
  <c r="H47" i="37" s="1"/>
  <c r="F48" i="37"/>
  <c r="B50" i="64" s="1" a="1"/>
  <c r="B50" i="64" s="1"/>
  <c r="G48" i="37"/>
  <c r="H48" i="37" s="1"/>
  <c r="F49" i="37"/>
  <c r="B51" i="64" s="1" a="1"/>
  <c r="B51" i="64" s="1"/>
  <c r="G49" i="37"/>
  <c r="H49" i="37" s="1"/>
  <c r="F50" i="37"/>
  <c r="B52" i="64" s="1" a="1"/>
  <c r="B52" i="64" s="1"/>
  <c r="G50" i="37"/>
  <c r="H50" i="37" s="1"/>
  <c r="F51" i="37"/>
  <c r="B53" i="64" s="1" a="1"/>
  <c r="B53" i="64" s="1"/>
  <c r="G51" i="37"/>
  <c r="H51" i="37" s="1"/>
  <c r="F52" i="37"/>
  <c r="B54" i="64" s="1" a="1"/>
  <c r="B54" i="64" s="1"/>
  <c r="G52" i="37"/>
  <c r="H52" i="37" s="1"/>
  <c r="F53" i="37"/>
  <c r="B55" i="64" s="1" a="1"/>
  <c r="B55" i="64" s="1"/>
  <c r="G53" i="37"/>
  <c r="H53" i="37" s="1"/>
  <c r="F54" i="37"/>
  <c r="B56" i="64" s="1" a="1"/>
  <c r="B56" i="64" s="1"/>
  <c r="G54" i="37"/>
  <c r="H54" i="37" s="1"/>
  <c r="F55" i="37"/>
  <c r="B57" i="64" s="1" a="1"/>
  <c r="B57" i="64" s="1"/>
  <c r="G55" i="37"/>
  <c r="H55" i="37" s="1"/>
  <c r="F56" i="37"/>
  <c r="B58" i="64" s="1" a="1"/>
  <c r="B58" i="64" s="1"/>
  <c r="G56" i="37"/>
  <c r="H56" i="37" s="1"/>
  <c r="F57" i="37"/>
  <c r="B59" i="64" s="1" a="1"/>
  <c r="B59" i="64" s="1"/>
  <c r="G57" i="37"/>
  <c r="H57" i="37" s="1"/>
  <c r="F58" i="37"/>
  <c r="B60" i="64" s="1" a="1"/>
  <c r="B60" i="64" s="1"/>
  <c r="G58" i="37"/>
  <c r="H58" i="37" s="1"/>
  <c r="F59" i="37"/>
  <c r="B61" i="64" s="1" a="1"/>
  <c r="B61" i="64" s="1"/>
  <c r="G59" i="37"/>
  <c r="H59" i="37" s="1"/>
  <c r="F60" i="37"/>
  <c r="B62" i="64" s="1" a="1"/>
  <c r="B62" i="64" s="1"/>
  <c r="G60" i="37"/>
  <c r="H60" i="37" s="1"/>
  <c r="F61" i="37"/>
  <c r="B63" i="64" s="1" a="1"/>
  <c r="B63" i="64" s="1"/>
  <c r="G61" i="37"/>
  <c r="H61" i="37" s="1"/>
  <c r="F62" i="37"/>
  <c r="B64" i="64" s="1" a="1"/>
  <c r="B64" i="64" s="1"/>
  <c r="G62" i="37"/>
  <c r="H62" i="37" s="1"/>
  <c r="F103" i="37"/>
  <c r="B105" i="64" s="1" a="1"/>
  <c r="B105" i="64" s="1"/>
  <c r="G103" i="37"/>
  <c r="H103" i="37" s="1"/>
  <c r="F104" i="37"/>
  <c r="B106" i="64" s="1" a="1"/>
  <c r="B106" i="64" s="1"/>
  <c r="G104" i="37"/>
  <c r="H104" i="37" s="1"/>
  <c r="F105" i="37"/>
  <c r="B107" i="64" s="1" a="1"/>
  <c r="B107" i="64" s="1"/>
  <c r="G105" i="37"/>
  <c r="H105" i="37" s="1"/>
  <c r="F106" i="37"/>
  <c r="B108" i="64" s="1" a="1"/>
  <c r="B108" i="64" s="1"/>
  <c r="G106" i="37"/>
  <c r="H106" i="37" s="1"/>
  <c r="F107" i="37"/>
  <c r="B109" i="64" s="1" a="1"/>
  <c r="B109" i="64" s="1"/>
  <c r="G107" i="37"/>
  <c r="H107" i="37" s="1"/>
  <c r="F108" i="37"/>
  <c r="B110" i="64" s="1" a="1"/>
  <c r="B110" i="64" s="1"/>
  <c r="G108" i="37"/>
  <c r="H108" i="37" s="1"/>
  <c r="F109" i="37"/>
  <c r="B111" i="64" s="1" a="1"/>
  <c r="B111" i="64" s="1"/>
  <c r="G109" i="37"/>
  <c r="H109" i="37" s="1"/>
  <c r="F110" i="37"/>
  <c r="B112" i="64" s="1" a="1"/>
  <c r="B112" i="64" s="1"/>
  <c r="G110" i="37"/>
  <c r="H110" i="37" s="1"/>
  <c r="F111" i="37"/>
  <c r="B113" i="64" s="1" a="1"/>
  <c r="B113" i="64" s="1"/>
  <c r="G111" i="37"/>
  <c r="H111" i="37" s="1"/>
  <c r="G50" i="66"/>
  <c r="AE52" i="66"/>
  <c r="A52" i="66"/>
  <c r="B52" i="66"/>
  <c r="C52" i="66"/>
  <c r="D52" i="66"/>
  <c r="E52" i="66"/>
  <c r="F52" i="66"/>
  <c r="G52" i="66"/>
  <c r="A61" i="66"/>
  <c r="B61" i="66"/>
  <c r="C61" i="66"/>
  <c r="D61" i="66"/>
  <c r="E61" i="66"/>
  <c r="F61" i="66"/>
  <c r="G61" i="66"/>
  <c r="A3" i="49"/>
  <c r="B198" i="49" l="1"/>
  <c r="B197" i="49"/>
  <c r="A196" i="49"/>
  <c r="M55" i="77" l="1"/>
  <c r="N55" i="77"/>
  <c r="B156" i="49" l="1"/>
  <c r="B155" i="49"/>
  <c r="A154" i="49"/>
  <c r="B125" i="49" l="1"/>
  <c r="B124" i="49"/>
  <c r="A123" i="49"/>
  <c r="B41" i="76" l="1"/>
  <c r="P12" i="76"/>
  <c r="O12" i="76"/>
  <c r="E11" i="39"/>
  <c r="B61" i="49"/>
  <c r="B60" i="49"/>
  <c r="B46" i="72" l="1"/>
  <c r="B45" i="72"/>
  <c r="B44" i="72"/>
  <c r="B43" i="72"/>
  <c r="C6" i="76" l="1"/>
  <c r="W45" i="76"/>
  <c r="X45" i="76"/>
  <c r="Y45" i="76"/>
  <c r="Z45" i="76"/>
  <c r="AA45" i="76"/>
  <c r="AB45" i="76"/>
  <c r="AC45" i="76"/>
  <c r="AD45" i="76"/>
  <c r="AE45" i="76"/>
  <c r="AF45" i="76"/>
  <c r="AG45" i="76"/>
  <c r="AH45" i="76"/>
  <c r="AI45" i="76"/>
  <c r="W46" i="76"/>
  <c r="X46" i="76"/>
  <c r="Y46" i="76"/>
  <c r="Z46" i="76"/>
  <c r="AA46" i="76"/>
  <c r="AB46" i="76"/>
  <c r="AC46" i="76"/>
  <c r="AD46" i="76"/>
  <c r="AE46" i="76"/>
  <c r="AF46" i="76"/>
  <c r="AG46" i="76"/>
  <c r="AH46" i="76"/>
  <c r="AI46" i="76"/>
  <c r="U47" i="76"/>
  <c r="V47" i="76"/>
  <c r="W47" i="76"/>
  <c r="X47" i="76"/>
  <c r="Y47" i="76"/>
  <c r="Z47" i="76"/>
  <c r="AA47" i="76"/>
  <c r="AB47" i="76"/>
  <c r="AC47" i="76"/>
  <c r="AD47" i="76"/>
  <c r="AE47" i="76"/>
  <c r="AF47" i="76"/>
  <c r="AG47" i="76"/>
  <c r="AH47" i="76"/>
  <c r="AI47" i="76"/>
  <c r="U48" i="76"/>
  <c r="V48" i="76"/>
  <c r="W48" i="76"/>
  <c r="X48" i="76"/>
  <c r="Y48" i="76"/>
  <c r="Z48" i="76"/>
  <c r="AA48" i="76"/>
  <c r="AB48" i="76"/>
  <c r="AC48" i="76"/>
  <c r="AD48" i="76"/>
  <c r="AE48" i="76"/>
  <c r="AF48" i="76"/>
  <c r="AG48" i="76"/>
  <c r="AH48" i="76"/>
  <c r="AI48" i="76"/>
  <c r="U49" i="76"/>
  <c r="V49" i="76"/>
  <c r="W49" i="76"/>
  <c r="X49" i="76"/>
  <c r="Y49" i="76"/>
  <c r="Z49" i="76"/>
  <c r="AA49" i="76"/>
  <c r="AB49" i="76"/>
  <c r="AC49" i="76"/>
  <c r="AD49" i="76"/>
  <c r="AE49" i="76"/>
  <c r="AF49" i="76"/>
  <c r="AG49" i="76"/>
  <c r="AH49" i="76"/>
  <c r="AI49" i="76"/>
  <c r="U50" i="76"/>
  <c r="V50" i="76"/>
  <c r="W50" i="76"/>
  <c r="X50" i="76"/>
  <c r="Y50" i="76"/>
  <c r="Z50" i="76"/>
  <c r="AA50" i="76"/>
  <c r="AB50" i="76"/>
  <c r="AC50" i="76"/>
  <c r="AD50" i="76"/>
  <c r="AE50" i="76"/>
  <c r="AF50" i="76"/>
  <c r="AG50" i="76"/>
  <c r="AH50" i="76"/>
  <c r="AI50" i="76"/>
  <c r="U51" i="76"/>
  <c r="V51" i="76"/>
  <c r="W51" i="76"/>
  <c r="X51" i="76"/>
  <c r="Y51" i="76"/>
  <c r="Z51" i="76"/>
  <c r="AA51" i="76"/>
  <c r="AB51" i="76"/>
  <c r="AC51" i="76"/>
  <c r="AD51" i="76"/>
  <c r="AE51" i="76"/>
  <c r="AF51" i="76"/>
  <c r="AG51" i="76"/>
  <c r="AH51" i="76"/>
  <c r="AI51" i="76"/>
  <c r="U52" i="76"/>
  <c r="V52" i="76"/>
  <c r="W52" i="76"/>
  <c r="X52" i="76"/>
  <c r="Y52" i="76"/>
  <c r="Z52" i="76"/>
  <c r="AA52" i="76"/>
  <c r="AB52" i="76"/>
  <c r="AC52" i="76"/>
  <c r="AD52" i="76"/>
  <c r="AE52" i="76"/>
  <c r="AF52" i="76"/>
  <c r="AG52" i="76"/>
  <c r="AH52" i="76"/>
  <c r="AI52" i="76"/>
  <c r="U53" i="76"/>
  <c r="V53" i="76"/>
  <c r="W53" i="76"/>
  <c r="X53" i="76"/>
  <c r="Y53" i="76"/>
  <c r="Z53" i="76"/>
  <c r="AA53" i="76"/>
  <c r="AB53" i="76"/>
  <c r="AC53" i="76"/>
  <c r="AD53" i="76"/>
  <c r="AE53" i="76"/>
  <c r="AF53" i="76"/>
  <c r="AG53" i="76"/>
  <c r="AH53" i="76"/>
  <c r="AI53" i="76"/>
  <c r="U54" i="76"/>
  <c r="V54" i="76"/>
  <c r="W54" i="76"/>
  <c r="X54" i="76"/>
  <c r="Y54" i="76"/>
  <c r="Z54" i="76"/>
  <c r="AA54" i="76"/>
  <c r="AB54" i="76"/>
  <c r="AC54" i="76"/>
  <c r="AD54" i="76"/>
  <c r="AE54" i="76"/>
  <c r="AF54" i="76"/>
  <c r="AG54" i="76"/>
  <c r="AH54" i="76"/>
  <c r="AI54" i="76"/>
  <c r="U55" i="76"/>
  <c r="V55" i="76"/>
  <c r="W55" i="76"/>
  <c r="X55" i="76"/>
  <c r="Y55" i="76"/>
  <c r="Z55" i="76"/>
  <c r="AA55" i="76"/>
  <c r="AB55" i="76"/>
  <c r="AC55" i="76"/>
  <c r="AD55" i="76"/>
  <c r="AE55" i="76"/>
  <c r="AF55" i="76"/>
  <c r="AG55" i="76"/>
  <c r="AH55" i="76"/>
  <c r="AI55" i="76"/>
  <c r="U56" i="76"/>
  <c r="V56" i="76"/>
  <c r="W56" i="76"/>
  <c r="X56" i="76"/>
  <c r="Y56" i="76"/>
  <c r="Z56" i="76"/>
  <c r="AA56" i="76"/>
  <c r="AB56" i="76"/>
  <c r="AC56" i="76"/>
  <c r="AD56" i="76"/>
  <c r="AE56" i="76"/>
  <c r="AF56" i="76"/>
  <c r="AG56" i="76"/>
  <c r="AH56" i="76"/>
  <c r="AI56" i="76"/>
  <c r="U57" i="76"/>
  <c r="V57" i="76"/>
  <c r="W57" i="76"/>
  <c r="X57" i="76"/>
  <c r="Y57" i="76"/>
  <c r="Z57" i="76"/>
  <c r="AA57" i="76"/>
  <c r="AB57" i="76"/>
  <c r="AC57" i="76"/>
  <c r="AD57" i="76"/>
  <c r="AE57" i="76"/>
  <c r="AF57" i="76"/>
  <c r="AG57" i="76"/>
  <c r="AH57" i="76"/>
  <c r="AI57" i="76"/>
  <c r="U58" i="76"/>
  <c r="V58" i="76"/>
  <c r="W58" i="76"/>
  <c r="X58" i="76"/>
  <c r="Y58" i="76"/>
  <c r="Z58" i="76"/>
  <c r="AA58" i="76"/>
  <c r="AB58" i="76"/>
  <c r="AC58" i="76"/>
  <c r="AD58" i="76"/>
  <c r="AE58" i="76"/>
  <c r="AF58" i="76"/>
  <c r="AG58" i="76"/>
  <c r="AH58" i="76"/>
  <c r="AI58" i="76"/>
  <c r="U59" i="76"/>
  <c r="V59" i="76"/>
  <c r="W59" i="76"/>
  <c r="X59" i="76"/>
  <c r="Y59" i="76"/>
  <c r="Z59" i="76"/>
  <c r="AA59" i="76"/>
  <c r="AB59" i="76"/>
  <c r="AC59" i="76"/>
  <c r="AD59" i="76"/>
  <c r="AE59" i="76"/>
  <c r="AF59" i="76"/>
  <c r="AG59" i="76"/>
  <c r="AH59" i="76"/>
  <c r="AI59" i="76"/>
  <c r="U60" i="76"/>
  <c r="V60" i="76"/>
  <c r="W60" i="76"/>
  <c r="X60" i="76"/>
  <c r="Y60" i="76"/>
  <c r="Z60" i="76"/>
  <c r="AA60" i="76"/>
  <c r="AB60" i="76"/>
  <c r="AC60" i="76"/>
  <c r="AD60" i="76"/>
  <c r="AE60" i="76"/>
  <c r="AF60" i="76"/>
  <c r="AG60" i="76"/>
  <c r="AH60" i="76"/>
  <c r="AI60" i="76"/>
  <c r="U61" i="76"/>
  <c r="V61" i="76"/>
  <c r="W61" i="76"/>
  <c r="X61" i="76"/>
  <c r="Y61" i="76"/>
  <c r="Z61" i="76"/>
  <c r="AA61" i="76"/>
  <c r="AB61" i="76"/>
  <c r="AC61" i="76"/>
  <c r="AD61" i="76"/>
  <c r="AE61" i="76"/>
  <c r="AF61" i="76"/>
  <c r="AG61" i="76"/>
  <c r="AH61" i="76"/>
  <c r="AI61" i="76"/>
  <c r="U62" i="76"/>
  <c r="V62" i="76"/>
  <c r="W62" i="76"/>
  <c r="X62" i="76"/>
  <c r="Y62" i="76"/>
  <c r="Z62" i="76"/>
  <c r="AA62" i="76"/>
  <c r="AB62" i="76"/>
  <c r="AC62" i="76"/>
  <c r="AD62" i="76"/>
  <c r="AE62" i="76"/>
  <c r="AF62" i="76"/>
  <c r="AG62" i="76"/>
  <c r="AH62" i="76"/>
  <c r="AI62" i="76"/>
  <c r="U63" i="76"/>
  <c r="V63" i="76"/>
  <c r="W63" i="76"/>
  <c r="X63" i="76"/>
  <c r="Y63" i="76"/>
  <c r="Z63" i="76"/>
  <c r="AA63" i="76"/>
  <c r="AB63" i="76"/>
  <c r="AC63" i="76"/>
  <c r="AD63" i="76"/>
  <c r="AE63" i="76"/>
  <c r="AF63" i="76"/>
  <c r="AG63" i="76"/>
  <c r="AH63" i="76"/>
  <c r="AI63" i="76"/>
  <c r="U64" i="76"/>
  <c r="V64" i="76"/>
  <c r="W64" i="76"/>
  <c r="X64" i="76"/>
  <c r="Y64" i="76"/>
  <c r="Z64" i="76"/>
  <c r="AA64" i="76"/>
  <c r="AB64" i="76"/>
  <c r="AC64" i="76"/>
  <c r="AD64" i="76"/>
  <c r="AE64" i="76"/>
  <c r="AF64" i="76"/>
  <c r="AG64" i="76"/>
  <c r="AH64" i="76"/>
  <c r="AI64" i="76"/>
  <c r="U65" i="76"/>
  <c r="V65" i="76"/>
  <c r="W65" i="76"/>
  <c r="X65" i="76"/>
  <c r="Y65" i="76"/>
  <c r="Z65" i="76"/>
  <c r="AA65" i="76"/>
  <c r="AB65" i="76"/>
  <c r="AC65" i="76"/>
  <c r="AD65" i="76"/>
  <c r="AE65" i="76"/>
  <c r="AF65" i="76"/>
  <c r="AG65" i="76"/>
  <c r="AH65" i="76"/>
  <c r="AI65" i="76"/>
  <c r="U66" i="76"/>
  <c r="V66" i="76"/>
  <c r="W66" i="76"/>
  <c r="X66" i="76"/>
  <c r="Y66" i="76"/>
  <c r="Z66" i="76"/>
  <c r="AA66" i="76"/>
  <c r="AB66" i="76"/>
  <c r="AC66" i="76"/>
  <c r="AD66" i="76"/>
  <c r="AE66" i="76"/>
  <c r="AF66" i="76"/>
  <c r="AG66" i="76"/>
  <c r="AH66" i="76"/>
  <c r="AI66" i="76"/>
  <c r="U67" i="76"/>
  <c r="V67" i="76"/>
  <c r="W67" i="76"/>
  <c r="X67" i="76"/>
  <c r="Y67" i="76"/>
  <c r="Z67" i="76"/>
  <c r="AA67" i="76"/>
  <c r="AB67" i="76"/>
  <c r="AC67" i="76"/>
  <c r="AD67" i="76"/>
  <c r="AE67" i="76"/>
  <c r="AF67" i="76"/>
  <c r="AG67" i="76"/>
  <c r="AH67" i="76"/>
  <c r="AI67" i="76"/>
  <c r="U68" i="76"/>
  <c r="V68" i="76"/>
  <c r="W68" i="76"/>
  <c r="X68" i="76"/>
  <c r="Y68" i="76"/>
  <c r="Z68" i="76"/>
  <c r="AA68" i="76"/>
  <c r="AB68" i="76"/>
  <c r="AC68" i="76"/>
  <c r="AD68" i="76"/>
  <c r="AE68" i="76"/>
  <c r="AF68" i="76"/>
  <c r="AG68" i="76"/>
  <c r="AH68" i="76"/>
  <c r="AI68" i="76"/>
  <c r="U69" i="76"/>
  <c r="V69" i="76"/>
  <c r="W69" i="76"/>
  <c r="X69" i="76"/>
  <c r="Y69" i="76"/>
  <c r="Z69" i="76"/>
  <c r="AA69" i="76"/>
  <c r="AB69" i="76"/>
  <c r="AC69" i="76"/>
  <c r="AD69" i="76"/>
  <c r="AE69" i="76"/>
  <c r="AF69" i="76"/>
  <c r="AG69" i="76"/>
  <c r="AH69" i="76"/>
  <c r="AI69" i="76"/>
  <c r="U70" i="76"/>
  <c r="V70" i="76"/>
  <c r="W70" i="76"/>
  <c r="X70" i="76"/>
  <c r="Y70" i="76"/>
  <c r="Z70" i="76"/>
  <c r="AA70" i="76"/>
  <c r="AB70" i="76"/>
  <c r="AC70" i="76"/>
  <c r="AD70" i="76"/>
  <c r="AE70" i="76"/>
  <c r="AF70" i="76"/>
  <c r="AG70" i="76"/>
  <c r="AH70" i="76"/>
  <c r="AI70" i="76"/>
  <c r="U71" i="76"/>
  <c r="V71" i="76"/>
  <c r="W71" i="76"/>
  <c r="X71" i="76"/>
  <c r="Y71" i="76"/>
  <c r="Z71" i="76"/>
  <c r="AA71" i="76"/>
  <c r="AB71" i="76"/>
  <c r="AC71" i="76"/>
  <c r="AD71" i="76"/>
  <c r="AE71" i="76"/>
  <c r="AF71" i="76"/>
  <c r="AG71" i="76"/>
  <c r="AH71" i="76"/>
  <c r="AI71" i="76"/>
  <c r="U72" i="76"/>
  <c r="V72" i="76"/>
  <c r="W72" i="76"/>
  <c r="X72" i="76"/>
  <c r="Y72" i="76"/>
  <c r="Z72" i="76"/>
  <c r="AA72" i="76"/>
  <c r="AB72" i="76"/>
  <c r="AC72" i="76"/>
  <c r="AD72" i="76"/>
  <c r="AE72" i="76"/>
  <c r="AF72" i="76"/>
  <c r="AG72" i="76"/>
  <c r="AH72" i="76"/>
  <c r="AI72" i="76"/>
  <c r="U73" i="76"/>
  <c r="V73" i="76"/>
  <c r="W73" i="76"/>
  <c r="X73" i="76"/>
  <c r="Y73" i="76"/>
  <c r="Z73" i="76"/>
  <c r="AA73" i="76"/>
  <c r="AB73" i="76"/>
  <c r="AC73" i="76"/>
  <c r="AD73" i="76"/>
  <c r="AE73" i="76"/>
  <c r="AF73" i="76"/>
  <c r="AG73" i="76"/>
  <c r="AH73" i="76"/>
  <c r="AI73" i="76"/>
  <c r="U74" i="76"/>
  <c r="V74" i="76"/>
  <c r="W74" i="76"/>
  <c r="X74" i="76"/>
  <c r="Y74" i="76"/>
  <c r="Z74" i="76"/>
  <c r="AA74" i="76"/>
  <c r="AB74" i="76"/>
  <c r="AC74" i="76"/>
  <c r="AD74" i="76"/>
  <c r="AE74" i="76"/>
  <c r="AF74" i="76"/>
  <c r="AG74" i="76"/>
  <c r="AH74" i="76"/>
  <c r="AI74" i="76"/>
  <c r="U75" i="76"/>
  <c r="V75" i="76"/>
  <c r="W75" i="76"/>
  <c r="X75" i="76"/>
  <c r="Y75" i="76"/>
  <c r="Z75" i="76"/>
  <c r="AA75" i="76"/>
  <c r="AB75" i="76"/>
  <c r="AC75" i="76"/>
  <c r="AD75" i="76"/>
  <c r="AE75" i="76"/>
  <c r="AF75" i="76"/>
  <c r="AG75" i="76"/>
  <c r="AH75" i="76"/>
  <c r="AI75" i="76"/>
  <c r="U76" i="76"/>
  <c r="V76" i="76"/>
  <c r="W76" i="76"/>
  <c r="X76" i="76"/>
  <c r="Y76" i="76"/>
  <c r="Z76" i="76"/>
  <c r="AA76" i="76"/>
  <c r="AB76" i="76"/>
  <c r="AC76" i="76"/>
  <c r="AD76" i="76"/>
  <c r="AE76" i="76"/>
  <c r="AF76" i="76"/>
  <c r="AG76" i="76"/>
  <c r="AH76" i="76"/>
  <c r="AI76" i="76"/>
  <c r="U77" i="76"/>
  <c r="V77" i="76"/>
  <c r="W77" i="76"/>
  <c r="X77" i="76"/>
  <c r="Y77" i="76"/>
  <c r="Z77" i="76"/>
  <c r="AA77" i="76"/>
  <c r="AB77" i="76"/>
  <c r="AC77" i="76"/>
  <c r="AD77" i="76"/>
  <c r="AE77" i="76"/>
  <c r="AF77" i="76"/>
  <c r="AG77" i="76"/>
  <c r="AH77" i="76"/>
  <c r="AI77" i="76"/>
  <c r="M2" i="70"/>
  <c r="M3" i="70" s="1"/>
  <c r="AY3" i="70" s="1"/>
  <c r="J256" i="70" l="1"/>
  <c r="J264" i="70"/>
  <c r="J272" i="70"/>
  <c r="J280" i="70"/>
  <c r="J288" i="70"/>
  <c r="J274" i="70"/>
  <c r="J282" i="70"/>
  <c r="J279" i="70"/>
  <c r="J257" i="70"/>
  <c r="J265" i="70"/>
  <c r="J273" i="70"/>
  <c r="J281" i="70"/>
  <c r="J289" i="70"/>
  <c r="J266" i="70"/>
  <c r="J290" i="70"/>
  <c r="J295" i="70"/>
  <c r="J258" i="70"/>
  <c r="J259" i="70"/>
  <c r="J267" i="70"/>
  <c r="J275" i="70"/>
  <c r="J283" i="70"/>
  <c r="J291" i="70"/>
  <c r="J261" i="70"/>
  <c r="J285" i="70"/>
  <c r="J260" i="70"/>
  <c r="J268" i="70"/>
  <c r="J276" i="70"/>
  <c r="J284" i="70"/>
  <c r="J292" i="70"/>
  <c r="J269" i="70"/>
  <c r="J277" i="70"/>
  <c r="J293" i="70"/>
  <c r="J262" i="70"/>
  <c r="J270" i="70"/>
  <c r="J278" i="70"/>
  <c r="J286" i="70"/>
  <c r="J294" i="70"/>
  <c r="J263" i="70"/>
  <c r="J271" i="70"/>
  <c r="J287" i="70"/>
  <c r="J151" i="70"/>
  <c r="J159" i="70"/>
  <c r="J154" i="70"/>
  <c r="J155" i="70"/>
  <c r="J149" i="70"/>
  <c r="J161" i="70"/>
  <c r="J169" i="70"/>
  <c r="J177" i="70"/>
  <c r="J185" i="70"/>
  <c r="J193" i="70"/>
  <c r="J201" i="70"/>
  <c r="J209" i="70"/>
  <c r="J217" i="70"/>
  <c r="J225" i="70"/>
  <c r="J233" i="70"/>
  <c r="J241" i="70"/>
  <c r="J249" i="70"/>
  <c r="J150" i="70"/>
  <c r="J162" i="70"/>
  <c r="J170" i="70"/>
  <c r="J178" i="70"/>
  <c r="J186" i="70"/>
  <c r="J194" i="70"/>
  <c r="J202" i="70"/>
  <c r="J210" i="70"/>
  <c r="J218" i="70"/>
  <c r="J226" i="70"/>
  <c r="J234" i="70"/>
  <c r="J242" i="70"/>
  <c r="J250" i="70"/>
  <c r="J152" i="70"/>
  <c r="J163" i="70"/>
  <c r="J171" i="70"/>
  <c r="J179" i="70"/>
  <c r="J187" i="70"/>
  <c r="J195" i="70"/>
  <c r="J203" i="70"/>
  <c r="J211" i="70"/>
  <c r="J219" i="70"/>
  <c r="J227" i="70"/>
  <c r="J235" i="70"/>
  <c r="J243" i="70"/>
  <c r="J251" i="70"/>
  <c r="J153" i="70"/>
  <c r="J164" i="70"/>
  <c r="J172" i="70"/>
  <c r="J180" i="70"/>
  <c r="J188" i="70"/>
  <c r="J196" i="70"/>
  <c r="J204" i="70"/>
  <c r="J212" i="70"/>
  <c r="J220" i="70"/>
  <c r="J228" i="70"/>
  <c r="J236" i="70"/>
  <c r="J244" i="70"/>
  <c r="J252" i="70"/>
  <c r="J156" i="70"/>
  <c r="J165" i="70"/>
  <c r="J173" i="70"/>
  <c r="J181" i="70"/>
  <c r="J189" i="70"/>
  <c r="J197" i="70"/>
  <c r="J205" i="70"/>
  <c r="J213" i="70"/>
  <c r="J221" i="70"/>
  <c r="J229" i="70"/>
  <c r="J237" i="70"/>
  <c r="J245" i="70"/>
  <c r="J253" i="70"/>
  <c r="J157" i="70"/>
  <c r="J166" i="70"/>
  <c r="J174" i="70"/>
  <c r="J182" i="70"/>
  <c r="J190" i="70"/>
  <c r="J198" i="70"/>
  <c r="J206" i="70"/>
  <c r="J214" i="70"/>
  <c r="J222" i="70"/>
  <c r="J230" i="70"/>
  <c r="J238" i="70"/>
  <c r="J246" i="70"/>
  <c r="J254" i="70"/>
  <c r="J158" i="70"/>
  <c r="J167" i="70"/>
  <c r="J175" i="70"/>
  <c r="J183" i="70"/>
  <c r="J191" i="70"/>
  <c r="J199" i="70"/>
  <c r="J207" i="70"/>
  <c r="J215" i="70"/>
  <c r="J223" i="70"/>
  <c r="J231" i="70"/>
  <c r="J239" i="70"/>
  <c r="J247" i="70"/>
  <c r="J255" i="70"/>
  <c r="J160" i="70"/>
  <c r="J224" i="70"/>
  <c r="J168" i="70"/>
  <c r="J232" i="70"/>
  <c r="J176" i="70"/>
  <c r="J240" i="70"/>
  <c r="J184" i="70"/>
  <c r="J248" i="70"/>
  <c r="J200" i="70"/>
  <c r="J208" i="70"/>
  <c r="J216" i="70"/>
  <c r="J192" i="70"/>
  <c r="K2" i="70"/>
  <c r="K3" i="70"/>
  <c r="AY2" i="70"/>
  <c r="M4" i="70"/>
  <c r="N3" i="70"/>
  <c r="N2" i="70"/>
  <c r="E12" i="39"/>
  <c r="E13" i="39"/>
  <c r="E14" i="39"/>
  <c r="E15" i="39"/>
  <c r="E16" i="39"/>
  <c r="C12" i="75"/>
  <c r="J109" i="70" l="1"/>
  <c r="J117" i="70"/>
  <c r="J125" i="70"/>
  <c r="J133" i="70"/>
  <c r="J141" i="70"/>
  <c r="J110" i="70"/>
  <c r="J118" i="70"/>
  <c r="J126" i="70"/>
  <c r="J134" i="70"/>
  <c r="J142" i="70"/>
  <c r="J135" i="70"/>
  <c r="J116" i="70"/>
  <c r="J111" i="70"/>
  <c r="J119" i="70"/>
  <c r="J127" i="70"/>
  <c r="J143" i="70"/>
  <c r="J132" i="70"/>
  <c r="J112" i="70"/>
  <c r="J120" i="70"/>
  <c r="J128" i="70"/>
  <c r="J136" i="70"/>
  <c r="J144" i="70"/>
  <c r="J115" i="70"/>
  <c r="J139" i="70"/>
  <c r="J140" i="70"/>
  <c r="J113" i="70"/>
  <c r="J121" i="70"/>
  <c r="J129" i="70"/>
  <c r="J137" i="70"/>
  <c r="J145" i="70"/>
  <c r="J131" i="70"/>
  <c r="J124" i="70"/>
  <c r="J114" i="70"/>
  <c r="J122" i="70"/>
  <c r="J130" i="70"/>
  <c r="J138" i="70"/>
  <c r="J146" i="70"/>
  <c r="J123" i="70"/>
  <c r="J147" i="70"/>
  <c r="J148" i="70"/>
  <c r="J5" i="70"/>
  <c r="J6" i="70"/>
  <c r="J14" i="70"/>
  <c r="J22" i="70"/>
  <c r="J7" i="70"/>
  <c r="J15" i="70"/>
  <c r="J23" i="70"/>
  <c r="J31" i="70"/>
  <c r="J39" i="70"/>
  <c r="J47" i="70"/>
  <c r="J55" i="70"/>
  <c r="J63" i="70"/>
  <c r="J71" i="70"/>
  <c r="J79" i="70"/>
  <c r="J87" i="70"/>
  <c r="J95" i="70"/>
  <c r="J103" i="70"/>
  <c r="J8" i="70"/>
  <c r="J16" i="70"/>
  <c r="J24" i="70"/>
  <c r="J9" i="70"/>
  <c r="J2" i="70"/>
  <c r="J10" i="70"/>
  <c r="J18" i="70"/>
  <c r="J26" i="70"/>
  <c r="J34" i="70"/>
  <c r="J42" i="70"/>
  <c r="J50" i="70"/>
  <c r="J58" i="70"/>
  <c r="J66" i="70"/>
  <c r="J74" i="70"/>
  <c r="J82" i="70"/>
  <c r="J90" i="70"/>
  <c r="J98" i="70"/>
  <c r="J106" i="70"/>
  <c r="J3" i="70"/>
  <c r="J11" i="70"/>
  <c r="J19" i="70"/>
  <c r="J27" i="70"/>
  <c r="J35" i="70"/>
  <c r="J43" i="70"/>
  <c r="J51" i="70"/>
  <c r="J59" i="70"/>
  <c r="J67" i="70"/>
  <c r="J75" i="70"/>
  <c r="J83" i="70"/>
  <c r="J91" i="70"/>
  <c r="J99" i="70"/>
  <c r="J107" i="70"/>
  <c r="J13" i="70"/>
  <c r="J32" i="70"/>
  <c r="J45" i="70"/>
  <c r="J57" i="70"/>
  <c r="J70" i="70"/>
  <c r="J84" i="70"/>
  <c r="J96" i="70"/>
  <c r="J17" i="70"/>
  <c r="J33" i="70"/>
  <c r="J46" i="70"/>
  <c r="J60" i="70"/>
  <c r="J72" i="70"/>
  <c r="J85" i="70"/>
  <c r="J97" i="70"/>
  <c r="J20" i="70"/>
  <c r="J36" i="70"/>
  <c r="J48" i="70"/>
  <c r="J61" i="70"/>
  <c r="J73" i="70"/>
  <c r="J86" i="70"/>
  <c r="J100" i="70"/>
  <c r="J21" i="70"/>
  <c r="J37" i="70"/>
  <c r="J49" i="70"/>
  <c r="J62" i="70"/>
  <c r="J76" i="70"/>
  <c r="J88" i="70"/>
  <c r="J101" i="70"/>
  <c r="J25" i="70"/>
  <c r="J38" i="70"/>
  <c r="J52" i="70"/>
  <c r="J64" i="70"/>
  <c r="J77" i="70"/>
  <c r="J89" i="70"/>
  <c r="J102" i="70"/>
  <c r="J28" i="70"/>
  <c r="J40" i="70"/>
  <c r="J53" i="70"/>
  <c r="J65" i="70"/>
  <c r="J78" i="70"/>
  <c r="J92" i="70"/>
  <c r="J104" i="70"/>
  <c r="J4" i="70"/>
  <c r="J29" i="70"/>
  <c r="J41" i="70"/>
  <c r="J54" i="70"/>
  <c r="J68" i="70"/>
  <c r="J80" i="70"/>
  <c r="J93" i="70"/>
  <c r="J105" i="70"/>
  <c r="J12" i="70"/>
  <c r="J30" i="70"/>
  <c r="J44" i="70"/>
  <c r="J56" i="70"/>
  <c r="J69" i="70"/>
  <c r="J81" i="70"/>
  <c r="J94" i="70"/>
  <c r="J108" i="70"/>
  <c r="N4" i="70"/>
  <c r="K4" i="70"/>
  <c r="AY4" i="70"/>
  <c r="M5" i="70"/>
  <c r="N5" i="70" s="1"/>
  <c r="C13" i="75"/>
  <c r="C14" i="75" l="1"/>
  <c r="C19" i="39"/>
  <c r="J403" i="70"/>
  <c r="J411" i="70"/>
  <c r="J419" i="70"/>
  <c r="J427" i="70"/>
  <c r="J435" i="70"/>
  <c r="J425" i="70"/>
  <c r="J404" i="70"/>
  <c r="J412" i="70"/>
  <c r="J420" i="70"/>
  <c r="J428" i="70"/>
  <c r="J436" i="70"/>
  <c r="J433" i="70"/>
  <c r="J410" i="70"/>
  <c r="J434" i="70"/>
  <c r="J405" i="70"/>
  <c r="J413" i="70"/>
  <c r="J421" i="70"/>
  <c r="J429" i="70"/>
  <c r="J437" i="70"/>
  <c r="J417" i="70"/>
  <c r="J406" i="70"/>
  <c r="J414" i="70"/>
  <c r="J422" i="70"/>
  <c r="J430" i="70"/>
  <c r="J438" i="70"/>
  <c r="J439" i="70"/>
  <c r="J441" i="70"/>
  <c r="J407" i="70"/>
  <c r="J415" i="70"/>
  <c r="J423" i="70"/>
  <c r="J431" i="70"/>
  <c r="J426" i="70"/>
  <c r="J408" i="70"/>
  <c r="J416" i="70"/>
  <c r="J424" i="70"/>
  <c r="J432" i="70"/>
  <c r="J440" i="70"/>
  <c r="J409" i="70"/>
  <c r="J418" i="70"/>
  <c r="J442" i="70"/>
  <c r="J297" i="70"/>
  <c r="J305" i="70"/>
  <c r="J313" i="70"/>
  <c r="J321" i="70"/>
  <c r="J329" i="70"/>
  <c r="J337" i="70"/>
  <c r="J345" i="70"/>
  <c r="J353" i="70"/>
  <c r="J361" i="70"/>
  <c r="J369" i="70"/>
  <c r="J377" i="70"/>
  <c r="J385" i="70"/>
  <c r="J393" i="70"/>
  <c r="J401" i="70"/>
  <c r="J298" i="70"/>
  <c r="J306" i="70"/>
  <c r="J314" i="70"/>
  <c r="J322" i="70"/>
  <c r="J330" i="70"/>
  <c r="J338" i="70"/>
  <c r="J346" i="70"/>
  <c r="J354" i="70"/>
  <c r="J362" i="70"/>
  <c r="J370" i="70"/>
  <c r="J378" i="70"/>
  <c r="J386" i="70"/>
  <c r="J394" i="70"/>
  <c r="J402" i="70"/>
  <c r="J299" i="70"/>
  <c r="J307" i="70"/>
  <c r="J315" i="70"/>
  <c r="J323" i="70"/>
  <c r="J331" i="70"/>
  <c r="J339" i="70"/>
  <c r="J347" i="70"/>
  <c r="J355" i="70"/>
  <c r="J363" i="70"/>
  <c r="J371" i="70"/>
  <c r="J379" i="70"/>
  <c r="J387" i="70"/>
  <c r="J395" i="70"/>
  <c r="J300" i="70"/>
  <c r="J308" i="70"/>
  <c r="J316" i="70"/>
  <c r="J324" i="70"/>
  <c r="J332" i="70"/>
  <c r="J340" i="70"/>
  <c r="J348" i="70"/>
  <c r="J356" i="70"/>
  <c r="J364" i="70"/>
  <c r="J372" i="70"/>
  <c r="J380" i="70"/>
  <c r="J388" i="70"/>
  <c r="J396" i="70"/>
  <c r="J301" i="70"/>
  <c r="J309" i="70"/>
  <c r="J317" i="70"/>
  <c r="J325" i="70"/>
  <c r="J333" i="70"/>
  <c r="J341" i="70"/>
  <c r="J349" i="70"/>
  <c r="J357" i="70"/>
  <c r="J365" i="70"/>
  <c r="J373" i="70"/>
  <c r="J381" i="70"/>
  <c r="J389" i="70"/>
  <c r="J397" i="70"/>
  <c r="J302" i="70"/>
  <c r="J310" i="70"/>
  <c r="J318" i="70"/>
  <c r="J326" i="70"/>
  <c r="J334" i="70"/>
  <c r="J342" i="70"/>
  <c r="J350" i="70"/>
  <c r="J358" i="70"/>
  <c r="J366" i="70"/>
  <c r="J374" i="70"/>
  <c r="J382" i="70"/>
  <c r="J390" i="70"/>
  <c r="J398" i="70"/>
  <c r="J303" i="70"/>
  <c r="J311" i="70"/>
  <c r="J319" i="70"/>
  <c r="J327" i="70"/>
  <c r="J335" i="70"/>
  <c r="J343" i="70"/>
  <c r="J351" i="70"/>
  <c r="J359" i="70"/>
  <c r="J367" i="70"/>
  <c r="J375" i="70"/>
  <c r="J383" i="70"/>
  <c r="J391" i="70"/>
  <c r="J399" i="70"/>
  <c r="J328" i="70"/>
  <c r="J392" i="70"/>
  <c r="J336" i="70"/>
  <c r="J400" i="70"/>
  <c r="J344" i="70"/>
  <c r="J352" i="70"/>
  <c r="J304" i="70"/>
  <c r="J368" i="70"/>
  <c r="J312" i="70"/>
  <c r="J376" i="70"/>
  <c r="J320" i="70"/>
  <c r="J384" i="70"/>
  <c r="J296" i="70"/>
  <c r="J360" i="70"/>
  <c r="M6" i="70"/>
  <c r="AY6" i="70" s="1"/>
  <c r="K5" i="70"/>
  <c r="AY5" i="70"/>
  <c r="B8" i="49"/>
  <c r="H300" i="60"/>
  <c r="H301" i="60"/>
  <c r="H302" i="60"/>
  <c r="H303" i="60"/>
  <c r="H304" i="60"/>
  <c r="H305" i="60"/>
  <c r="H306" i="60"/>
  <c r="B120" i="49"/>
  <c r="B119" i="49"/>
  <c r="A118" i="49"/>
  <c r="B115" i="49"/>
  <c r="B114" i="49"/>
  <c r="A113" i="49"/>
  <c r="S17" i="49"/>
  <c r="S18" i="49"/>
  <c r="S19" i="49"/>
  <c r="S16" i="49"/>
  <c r="R15" i="49"/>
  <c r="B3" i="72"/>
  <c r="B41" i="72"/>
  <c r="B42" i="72"/>
  <c r="B40" i="72"/>
  <c r="A4" i="73" a="1"/>
  <c r="A4" i="73" s="1"/>
  <c r="B4" i="73" a="1"/>
  <c r="B4" i="73" s="1"/>
  <c r="J697" i="70" l="1"/>
  <c r="J705" i="70"/>
  <c r="J713" i="70"/>
  <c r="J721" i="70"/>
  <c r="J729" i="70"/>
  <c r="J734" i="70"/>
  <c r="J728" i="70"/>
  <c r="J698" i="70"/>
  <c r="J706" i="70"/>
  <c r="J714" i="70"/>
  <c r="J722" i="70"/>
  <c r="J730" i="70"/>
  <c r="J718" i="70"/>
  <c r="J736" i="70"/>
  <c r="J699" i="70"/>
  <c r="J707" i="70"/>
  <c r="J715" i="70"/>
  <c r="J723" i="70"/>
  <c r="J731" i="70"/>
  <c r="J702" i="70"/>
  <c r="J712" i="70"/>
  <c r="J700" i="70"/>
  <c r="J708" i="70"/>
  <c r="J716" i="70"/>
  <c r="J724" i="70"/>
  <c r="J732" i="70"/>
  <c r="J726" i="70"/>
  <c r="J720" i="70"/>
  <c r="J701" i="70"/>
  <c r="J709" i="70"/>
  <c r="J717" i="70"/>
  <c r="J725" i="70"/>
  <c r="J733" i="70"/>
  <c r="J710" i="70"/>
  <c r="J703" i="70"/>
  <c r="J711" i="70"/>
  <c r="J719" i="70"/>
  <c r="J727" i="70"/>
  <c r="J735" i="70"/>
  <c r="J704" i="70"/>
  <c r="J550" i="70"/>
  <c r="J558" i="70"/>
  <c r="J566" i="70"/>
  <c r="J574" i="70"/>
  <c r="J582" i="70"/>
  <c r="J578" i="70"/>
  <c r="J579" i="70"/>
  <c r="J551" i="70"/>
  <c r="J559" i="70"/>
  <c r="J567" i="70"/>
  <c r="J575" i="70"/>
  <c r="J583" i="70"/>
  <c r="J562" i="70"/>
  <c r="J571" i="70"/>
  <c r="J552" i="70"/>
  <c r="J560" i="70"/>
  <c r="J568" i="70"/>
  <c r="J576" i="70"/>
  <c r="J584" i="70"/>
  <c r="J570" i="70"/>
  <c r="J553" i="70"/>
  <c r="J561" i="70"/>
  <c r="J569" i="70"/>
  <c r="J577" i="70"/>
  <c r="J585" i="70"/>
  <c r="J554" i="70"/>
  <c r="J563" i="70"/>
  <c r="J556" i="70"/>
  <c r="J564" i="70"/>
  <c r="J572" i="70"/>
  <c r="J580" i="70"/>
  <c r="J588" i="70"/>
  <c r="J586" i="70"/>
  <c r="J587" i="70"/>
  <c r="J557" i="70"/>
  <c r="J565" i="70"/>
  <c r="J573" i="70"/>
  <c r="J581" i="70"/>
  <c r="J589" i="70"/>
  <c r="J555" i="70"/>
  <c r="J449" i="70"/>
  <c r="J457" i="70"/>
  <c r="J465" i="70"/>
  <c r="J473" i="70"/>
  <c r="J481" i="70"/>
  <c r="J489" i="70"/>
  <c r="J497" i="70"/>
  <c r="J505" i="70"/>
  <c r="J513" i="70"/>
  <c r="J521" i="70"/>
  <c r="J529" i="70"/>
  <c r="J537" i="70"/>
  <c r="J545" i="70"/>
  <c r="J450" i="70"/>
  <c r="J458" i="70"/>
  <c r="J466" i="70"/>
  <c r="J474" i="70"/>
  <c r="J482" i="70"/>
  <c r="J490" i="70"/>
  <c r="J498" i="70"/>
  <c r="J506" i="70"/>
  <c r="J514" i="70"/>
  <c r="J522" i="70"/>
  <c r="J530" i="70"/>
  <c r="J538" i="70"/>
  <c r="J546" i="70"/>
  <c r="J443" i="70"/>
  <c r="J451" i="70"/>
  <c r="J459" i="70"/>
  <c r="J467" i="70"/>
  <c r="J475" i="70"/>
  <c r="J483" i="70"/>
  <c r="J491" i="70"/>
  <c r="J499" i="70"/>
  <c r="J507" i="70"/>
  <c r="J515" i="70"/>
  <c r="J523" i="70"/>
  <c r="J531" i="70"/>
  <c r="J539" i="70"/>
  <c r="J547" i="70"/>
  <c r="J444" i="70"/>
  <c r="J452" i="70"/>
  <c r="J460" i="70"/>
  <c r="J468" i="70"/>
  <c r="J476" i="70"/>
  <c r="J484" i="70"/>
  <c r="J492" i="70"/>
  <c r="J500" i="70"/>
  <c r="J508" i="70"/>
  <c r="J516" i="70"/>
  <c r="J524" i="70"/>
  <c r="J532" i="70"/>
  <c r="J540" i="70"/>
  <c r="J548" i="70"/>
  <c r="J445" i="70"/>
  <c r="J453" i="70"/>
  <c r="J461" i="70"/>
  <c r="J469" i="70"/>
  <c r="J477" i="70"/>
  <c r="J485" i="70"/>
  <c r="J493" i="70"/>
  <c r="J501" i="70"/>
  <c r="J509" i="70"/>
  <c r="J517" i="70"/>
  <c r="J525" i="70"/>
  <c r="J533" i="70"/>
  <c r="J541" i="70"/>
  <c r="J549" i="70"/>
  <c r="J446" i="70"/>
  <c r="J454" i="70"/>
  <c r="J462" i="70"/>
  <c r="J470" i="70"/>
  <c r="J478" i="70"/>
  <c r="J486" i="70"/>
  <c r="J494" i="70"/>
  <c r="J502" i="70"/>
  <c r="J510" i="70"/>
  <c r="J518" i="70"/>
  <c r="J526" i="70"/>
  <c r="J534" i="70"/>
  <c r="J542" i="70"/>
  <c r="J447" i="70"/>
  <c r="J455" i="70"/>
  <c r="J463" i="70"/>
  <c r="J471" i="70"/>
  <c r="J479" i="70"/>
  <c r="J487" i="70"/>
  <c r="J495" i="70"/>
  <c r="J503" i="70"/>
  <c r="J511" i="70"/>
  <c r="J519" i="70"/>
  <c r="J527" i="70"/>
  <c r="J535" i="70"/>
  <c r="J543" i="70"/>
  <c r="J496" i="70"/>
  <c r="J504" i="70"/>
  <c r="J448" i="70"/>
  <c r="J512" i="70"/>
  <c r="J456" i="70"/>
  <c r="J520" i="70"/>
  <c r="J472" i="70"/>
  <c r="J536" i="70"/>
  <c r="J480" i="70"/>
  <c r="J544" i="70"/>
  <c r="J488" i="70"/>
  <c r="J464" i="70"/>
  <c r="J528" i="70"/>
  <c r="J593" i="70"/>
  <c r="J601" i="70"/>
  <c r="J609" i="70"/>
  <c r="J617" i="70"/>
  <c r="J625" i="70"/>
  <c r="J633" i="70"/>
  <c r="J641" i="70"/>
  <c r="J649" i="70"/>
  <c r="J657" i="70"/>
  <c r="J665" i="70"/>
  <c r="J673" i="70"/>
  <c r="J681" i="70"/>
  <c r="J689" i="70"/>
  <c r="J594" i="70"/>
  <c r="J602" i="70"/>
  <c r="J610" i="70"/>
  <c r="J618" i="70"/>
  <c r="J626" i="70"/>
  <c r="J634" i="70"/>
  <c r="J642" i="70"/>
  <c r="J650" i="70"/>
  <c r="J658" i="70"/>
  <c r="J666" i="70"/>
  <c r="J674" i="70"/>
  <c r="J682" i="70"/>
  <c r="J690" i="70"/>
  <c r="J595" i="70"/>
  <c r="J603" i="70"/>
  <c r="J611" i="70"/>
  <c r="J619" i="70"/>
  <c r="J627" i="70"/>
  <c r="J635" i="70"/>
  <c r="J643" i="70"/>
  <c r="J651" i="70"/>
  <c r="J659" i="70"/>
  <c r="J667" i="70"/>
  <c r="J675" i="70"/>
  <c r="J683" i="70"/>
  <c r="J691" i="70"/>
  <c r="J596" i="70"/>
  <c r="J604" i="70"/>
  <c r="J612" i="70"/>
  <c r="J620" i="70"/>
  <c r="J628" i="70"/>
  <c r="J636" i="70"/>
  <c r="J644" i="70"/>
  <c r="J652" i="70"/>
  <c r="J660" i="70"/>
  <c r="J668" i="70"/>
  <c r="J676" i="70"/>
  <c r="J684" i="70"/>
  <c r="J692" i="70"/>
  <c r="J597" i="70"/>
  <c r="J605" i="70"/>
  <c r="J613" i="70"/>
  <c r="J621" i="70"/>
  <c r="J629" i="70"/>
  <c r="J637" i="70"/>
  <c r="J645" i="70"/>
  <c r="J653" i="70"/>
  <c r="J661" i="70"/>
  <c r="J669" i="70"/>
  <c r="J677" i="70"/>
  <c r="J685" i="70"/>
  <c r="J693" i="70"/>
  <c r="J590" i="70"/>
  <c r="J598" i="70"/>
  <c r="J606" i="70"/>
  <c r="J614" i="70"/>
  <c r="J622" i="70"/>
  <c r="J630" i="70"/>
  <c r="J638" i="70"/>
  <c r="J646" i="70"/>
  <c r="J654" i="70"/>
  <c r="J662" i="70"/>
  <c r="J670" i="70"/>
  <c r="J678" i="70"/>
  <c r="J686" i="70"/>
  <c r="J694" i="70"/>
  <c r="J591" i="70"/>
  <c r="J599" i="70"/>
  <c r="J607" i="70"/>
  <c r="J615" i="70"/>
  <c r="J623" i="70"/>
  <c r="J631" i="70"/>
  <c r="J639" i="70"/>
  <c r="J647" i="70"/>
  <c r="J655" i="70"/>
  <c r="J663" i="70"/>
  <c r="J671" i="70"/>
  <c r="J679" i="70"/>
  <c r="J687" i="70"/>
  <c r="J695" i="70"/>
  <c r="J600" i="70"/>
  <c r="J664" i="70"/>
  <c r="J608" i="70"/>
  <c r="J672" i="70"/>
  <c r="J616" i="70"/>
  <c r="J680" i="70"/>
  <c r="J624" i="70"/>
  <c r="J688" i="70"/>
  <c r="J640" i="70"/>
  <c r="J648" i="70"/>
  <c r="J592" i="70"/>
  <c r="J656" i="70"/>
  <c r="J632" i="70"/>
  <c r="J696" i="70"/>
  <c r="M7" i="70"/>
  <c r="AY7" i="70" s="1"/>
  <c r="N6" i="70"/>
  <c r="K6" i="70"/>
  <c r="C38" i="66"/>
  <c r="D38" i="66"/>
  <c r="E38" i="66"/>
  <c r="F38" i="66"/>
  <c r="G38" i="66"/>
  <c r="C39" i="66"/>
  <c r="D39" i="66"/>
  <c r="E39" i="66"/>
  <c r="F39" i="66"/>
  <c r="G39" i="66"/>
  <c r="C40" i="66"/>
  <c r="D40" i="66"/>
  <c r="E40" i="66"/>
  <c r="F40" i="66"/>
  <c r="G40" i="66"/>
  <c r="C41" i="66"/>
  <c r="D41" i="66"/>
  <c r="E41" i="66"/>
  <c r="F41" i="66"/>
  <c r="G41" i="66"/>
  <c r="C42" i="66"/>
  <c r="D42" i="66"/>
  <c r="E42" i="66"/>
  <c r="F42" i="66"/>
  <c r="G42" i="66"/>
  <c r="C43" i="66"/>
  <c r="D43" i="66"/>
  <c r="E43" i="66"/>
  <c r="F43" i="66"/>
  <c r="G43" i="66"/>
  <c r="C44" i="66"/>
  <c r="D44" i="66"/>
  <c r="E44" i="66"/>
  <c r="F44" i="66"/>
  <c r="G44" i="66"/>
  <c r="C45" i="66"/>
  <c r="D45" i="66"/>
  <c r="E45" i="66"/>
  <c r="F45" i="66"/>
  <c r="G45" i="66"/>
  <c r="C46" i="66"/>
  <c r="D46" i="66"/>
  <c r="E46" i="66"/>
  <c r="F46" i="66"/>
  <c r="G46" i="66"/>
  <c r="C47" i="66"/>
  <c r="D47" i="66"/>
  <c r="E47" i="66"/>
  <c r="F47" i="66"/>
  <c r="G47" i="66"/>
  <c r="C48" i="66"/>
  <c r="D48" i="66"/>
  <c r="E48" i="66"/>
  <c r="F48" i="66"/>
  <c r="G48" i="66"/>
  <c r="C49" i="66"/>
  <c r="D49" i="66"/>
  <c r="E49" i="66"/>
  <c r="F49" i="66"/>
  <c r="G49" i="66"/>
  <c r="C50" i="66"/>
  <c r="D50" i="66"/>
  <c r="E50" i="66"/>
  <c r="F50" i="66"/>
  <c r="C51" i="66"/>
  <c r="D51" i="66"/>
  <c r="E51" i="66"/>
  <c r="F51" i="66"/>
  <c r="G51" i="66"/>
  <c r="C53" i="66"/>
  <c r="D53" i="66"/>
  <c r="E53" i="66"/>
  <c r="F53" i="66"/>
  <c r="G53" i="66"/>
  <c r="C54" i="66"/>
  <c r="D54" i="66"/>
  <c r="E54" i="66"/>
  <c r="F54" i="66"/>
  <c r="G54" i="66"/>
  <c r="C55" i="66"/>
  <c r="D55" i="66"/>
  <c r="E55" i="66"/>
  <c r="F55" i="66"/>
  <c r="G55" i="66"/>
  <c r="C56" i="66"/>
  <c r="D56" i="66"/>
  <c r="E56" i="66"/>
  <c r="F56" i="66"/>
  <c r="G56" i="66"/>
  <c r="C59" i="66"/>
  <c r="D59" i="66"/>
  <c r="E59" i="66"/>
  <c r="F59" i="66"/>
  <c r="G59" i="66"/>
  <c r="C60" i="66"/>
  <c r="D60" i="66"/>
  <c r="E60" i="66"/>
  <c r="F60" i="66"/>
  <c r="G60" i="66"/>
  <c r="C63" i="66"/>
  <c r="D63" i="66"/>
  <c r="E63" i="66"/>
  <c r="F63" i="66"/>
  <c r="G63" i="66"/>
  <c r="B38" i="66"/>
  <c r="B39" i="66"/>
  <c r="B40" i="66"/>
  <c r="B41" i="66"/>
  <c r="B42" i="66"/>
  <c r="B43" i="66"/>
  <c r="B44" i="66"/>
  <c r="B45" i="66"/>
  <c r="B46" i="66"/>
  <c r="B47" i="66"/>
  <c r="B48" i="66"/>
  <c r="B49" i="66"/>
  <c r="B50" i="66"/>
  <c r="B51" i="66"/>
  <c r="B53" i="66"/>
  <c r="B54" i="66"/>
  <c r="B55" i="66"/>
  <c r="B56" i="66"/>
  <c r="B59" i="66"/>
  <c r="B60" i="66"/>
  <c r="B63" i="66"/>
  <c r="D37" i="66"/>
  <c r="E37" i="66"/>
  <c r="F37" i="66"/>
  <c r="G37" i="66"/>
  <c r="C37" i="66"/>
  <c r="B37" i="66"/>
  <c r="A38" i="66"/>
  <c r="A39" i="66"/>
  <c r="A40" i="66"/>
  <c r="A41" i="66"/>
  <c r="A42" i="66"/>
  <c r="A43" i="66"/>
  <c r="A44" i="66"/>
  <c r="A45" i="66"/>
  <c r="A46" i="66"/>
  <c r="A47" i="66"/>
  <c r="A48" i="66"/>
  <c r="A49" i="66"/>
  <c r="A50" i="66"/>
  <c r="A51" i="66"/>
  <c r="A53" i="66"/>
  <c r="A54" i="66"/>
  <c r="A55" i="66"/>
  <c r="A56" i="66"/>
  <c r="A59" i="66"/>
  <c r="A60" i="66"/>
  <c r="A63" i="66"/>
  <c r="A37" i="66"/>
  <c r="B110" i="49"/>
  <c r="B109" i="49"/>
  <c r="A108" i="49"/>
  <c r="B104" i="49"/>
  <c r="A102" i="49"/>
  <c r="B103" i="49"/>
  <c r="J844" i="70" l="1"/>
  <c r="J852" i="70"/>
  <c r="J860" i="70"/>
  <c r="J868" i="70"/>
  <c r="J876" i="70"/>
  <c r="J853" i="70"/>
  <c r="J869" i="70"/>
  <c r="J845" i="70"/>
  <c r="J861" i="70"/>
  <c r="J878" i="70"/>
  <c r="J846" i="70"/>
  <c r="J854" i="70"/>
  <c r="J862" i="70"/>
  <c r="J847" i="70"/>
  <c r="J855" i="70"/>
  <c r="J863" i="70"/>
  <c r="J871" i="70"/>
  <c r="J879" i="70"/>
  <c r="J851" i="70"/>
  <c r="J883" i="70"/>
  <c r="J848" i="70"/>
  <c r="J856" i="70"/>
  <c r="J864" i="70"/>
  <c r="J872" i="70"/>
  <c r="J880" i="70"/>
  <c r="J859" i="70"/>
  <c r="J877" i="70"/>
  <c r="J849" i="70"/>
  <c r="J857" i="70"/>
  <c r="J865" i="70"/>
  <c r="J873" i="70"/>
  <c r="J881" i="70"/>
  <c r="J867" i="70"/>
  <c r="J870" i="70"/>
  <c r="J850" i="70"/>
  <c r="J858" i="70"/>
  <c r="J866" i="70"/>
  <c r="J874" i="70"/>
  <c r="J882" i="70"/>
  <c r="J875" i="70"/>
  <c r="J737" i="70"/>
  <c r="J745" i="70"/>
  <c r="J753" i="70"/>
  <c r="J761" i="70"/>
  <c r="J769" i="70"/>
  <c r="J777" i="70"/>
  <c r="J785" i="70"/>
  <c r="J793" i="70"/>
  <c r="J801" i="70"/>
  <c r="J809" i="70"/>
  <c r="J817" i="70"/>
  <c r="J825" i="70"/>
  <c r="J833" i="70"/>
  <c r="J841" i="70"/>
  <c r="J738" i="70"/>
  <c r="J746" i="70"/>
  <c r="J754" i="70"/>
  <c r="J762" i="70"/>
  <c r="J770" i="70"/>
  <c r="J778" i="70"/>
  <c r="J786" i="70"/>
  <c r="J794" i="70"/>
  <c r="J802" i="70"/>
  <c r="J810" i="70"/>
  <c r="J818" i="70"/>
  <c r="J826" i="70"/>
  <c r="J834" i="70"/>
  <c r="J842" i="70"/>
  <c r="J739" i="70"/>
  <c r="J747" i="70"/>
  <c r="J755" i="70"/>
  <c r="J763" i="70"/>
  <c r="J771" i="70"/>
  <c r="J779" i="70"/>
  <c r="J787" i="70"/>
  <c r="J795" i="70"/>
  <c r="J803" i="70"/>
  <c r="J811" i="70"/>
  <c r="J819" i="70"/>
  <c r="J827" i="70"/>
  <c r="J835" i="70"/>
  <c r="J843" i="70"/>
  <c r="J740" i="70"/>
  <c r="J748" i="70"/>
  <c r="J756" i="70"/>
  <c r="J764" i="70"/>
  <c r="J772" i="70"/>
  <c r="J780" i="70"/>
  <c r="J788" i="70"/>
  <c r="J796" i="70"/>
  <c r="J804" i="70"/>
  <c r="J812" i="70"/>
  <c r="J820" i="70"/>
  <c r="J828" i="70"/>
  <c r="J836" i="70"/>
  <c r="J741" i="70"/>
  <c r="J749" i="70"/>
  <c r="J757" i="70"/>
  <c r="J765" i="70"/>
  <c r="J773" i="70"/>
  <c r="J781" i="70"/>
  <c r="J789" i="70"/>
  <c r="J797" i="70"/>
  <c r="J805" i="70"/>
  <c r="J813" i="70"/>
  <c r="J821" i="70"/>
  <c r="J829" i="70"/>
  <c r="J837" i="70"/>
  <c r="J742" i="70"/>
  <c r="J750" i="70"/>
  <c r="J758" i="70"/>
  <c r="J766" i="70"/>
  <c r="J774" i="70"/>
  <c r="J782" i="70"/>
  <c r="J790" i="70"/>
  <c r="J798" i="70"/>
  <c r="J806" i="70"/>
  <c r="J814" i="70"/>
  <c r="J822" i="70"/>
  <c r="J830" i="70"/>
  <c r="J838" i="70"/>
  <c r="J743" i="70"/>
  <c r="J751" i="70"/>
  <c r="J759" i="70"/>
  <c r="J767" i="70"/>
  <c r="J775" i="70"/>
  <c r="J783" i="70"/>
  <c r="J791" i="70"/>
  <c r="J799" i="70"/>
  <c r="J807" i="70"/>
  <c r="J815" i="70"/>
  <c r="J823" i="70"/>
  <c r="J831" i="70"/>
  <c r="J839" i="70"/>
  <c r="J768" i="70"/>
  <c r="J832" i="70"/>
  <c r="J776" i="70"/>
  <c r="J840" i="70"/>
  <c r="J784" i="70"/>
  <c r="J792" i="70"/>
  <c r="J744" i="70"/>
  <c r="J808" i="70"/>
  <c r="J752" i="70"/>
  <c r="J816" i="70"/>
  <c r="J760" i="70"/>
  <c r="J824" i="70"/>
  <c r="J800" i="70"/>
  <c r="N7" i="70"/>
  <c r="K7" i="70"/>
  <c r="M8" i="70"/>
  <c r="AY8" i="70" s="1"/>
  <c r="A1830" i="68" a="1"/>
  <c r="A1830" i="68" s="1"/>
  <c r="A1810" i="68" a="1"/>
  <c r="A1810" i="68" s="1"/>
  <c r="A1790" i="68" a="1"/>
  <c r="A1790" i="68" s="1"/>
  <c r="A1770" i="68" a="1"/>
  <c r="A1770" i="68" s="1"/>
  <c r="A1750" i="68" a="1"/>
  <c r="A1750" i="68" s="1"/>
  <c r="A1730" i="68" a="1"/>
  <c r="A1730" i="68" s="1"/>
  <c r="A1710" i="68" a="1"/>
  <c r="A1710" i="68" s="1"/>
  <c r="A1690" i="68" a="1"/>
  <c r="A1690" i="68" s="1"/>
  <c r="A1670" i="68" a="1"/>
  <c r="A1670" i="68" s="1"/>
  <c r="A1650" i="68" a="1"/>
  <c r="A1650" i="68" s="1"/>
  <c r="A1630" i="68" a="1"/>
  <c r="A1630" i="68" s="1"/>
  <c r="I1651" i="68"/>
  <c r="I1652" i="68" s="1"/>
  <c r="I1653" i="68" s="1"/>
  <c r="I1654" i="68" s="1"/>
  <c r="I1655" i="68" s="1"/>
  <c r="I1656" i="68" s="1"/>
  <c r="I1657" i="68" s="1"/>
  <c r="I1658" i="68" s="1"/>
  <c r="I1659" i="68" s="1"/>
  <c r="I1660" i="68" s="1"/>
  <c r="I1661" i="68" s="1"/>
  <c r="I1662" i="68" s="1"/>
  <c r="I1663" i="68" s="1"/>
  <c r="I1664" i="68" s="1"/>
  <c r="I1665" i="68" s="1"/>
  <c r="I1666" i="68" s="1"/>
  <c r="I1667" i="68" s="1"/>
  <c r="I1668" i="68" s="1"/>
  <c r="I1669" i="68" s="1"/>
  <c r="A1610" i="68" a="1"/>
  <c r="A1610" i="68" s="1"/>
  <c r="I1141" i="68"/>
  <c r="I1142" i="68" s="1"/>
  <c r="I1143" i="68" s="1"/>
  <c r="I1144" i="68" s="1"/>
  <c r="I1145" i="68" s="1"/>
  <c r="I1146" i="68" s="1"/>
  <c r="I1147" i="68" s="1"/>
  <c r="I1148" i="68" s="1"/>
  <c r="I1149" i="68" s="1"/>
  <c r="I1150" i="68" s="1"/>
  <c r="I1151" i="68" s="1"/>
  <c r="I1152" i="68" s="1"/>
  <c r="I1153" i="68" s="1"/>
  <c r="I1154" i="68" s="1"/>
  <c r="I1155" i="68" s="1"/>
  <c r="I1156" i="68" s="1"/>
  <c r="I1157" i="68" s="1"/>
  <c r="I1158" i="68" s="1"/>
  <c r="I1159" i="68" s="1"/>
  <c r="I1160" i="68" s="1"/>
  <c r="I1161" i="68" s="1"/>
  <c r="I1162" i="68" s="1"/>
  <c r="I1163" i="68" s="1"/>
  <c r="I1164" i="68" s="1"/>
  <c r="I1165" i="68" s="1"/>
  <c r="I1166" i="68" s="1"/>
  <c r="I1167" i="68" s="1"/>
  <c r="I1168" i="68" s="1"/>
  <c r="I1169" i="68" s="1"/>
  <c r="I1170" i="68" s="1"/>
  <c r="I1171" i="68" s="1"/>
  <c r="I1172" i="68" s="1"/>
  <c r="I1173" i="68" s="1"/>
  <c r="I1174" i="68" s="1"/>
  <c r="I1175" i="68" s="1"/>
  <c r="I1176" i="68" s="1"/>
  <c r="I1177" i="68" s="1"/>
  <c r="I1178" i="68" s="1"/>
  <c r="I1179" i="68" s="1"/>
  <c r="I1180" i="68" s="1"/>
  <c r="I1181" i="68" s="1"/>
  <c r="I1182" i="68" s="1"/>
  <c r="I1183" i="68" s="1"/>
  <c r="I1184" i="68" s="1"/>
  <c r="I1185" i="68" s="1"/>
  <c r="I1186" i="68" s="1"/>
  <c r="I777" i="68"/>
  <c r="I778" i="68" s="1"/>
  <c r="I779" i="68" s="1"/>
  <c r="I780" i="68" s="1"/>
  <c r="I781" i="68" s="1"/>
  <c r="I782" i="68" s="1"/>
  <c r="I783" i="68" s="1"/>
  <c r="I784" i="68" s="1"/>
  <c r="I785" i="68" s="1"/>
  <c r="I786" i="68" s="1"/>
  <c r="I787" i="68" s="1"/>
  <c r="I788" i="68" s="1"/>
  <c r="I789" i="68" s="1"/>
  <c r="I790" i="68" s="1"/>
  <c r="I791" i="68" s="1"/>
  <c r="I792" i="68" s="1"/>
  <c r="I793" i="68" s="1"/>
  <c r="I794" i="68" s="1"/>
  <c r="I795" i="68" s="1"/>
  <c r="I796" i="68" s="1"/>
  <c r="I797" i="68" s="1"/>
  <c r="I798" i="68" s="1"/>
  <c r="I799" i="68" s="1"/>
  <c r="I800" i="68" s="1"/>
  <c r="I801" i="68" s="1"/>
  <c r="I802" i="68" s="1"/>
  <c r="J991" i="70" l="1"/>
  <c r="J999" i="70"/>
  <c r="J1007" i="70"/>
  <c r="J1015" i="70"/>
  <c r="J1023" i="70"/>
  <c r="J998" i="70"/>
  <c r="J992" i="70"/>
  <c r="J1000" i="70"/>
  <c r="J1008" i="70"/>
  <c r="J1016" i="70"/>
  <c r="J1024" i="70"/>
  <c r="J1005" i="70"/>
  <c r="J1022" i="70"/>
  <c r="J993" i="70"/>
  <c r="J1001" i="70"/>
  <c r="J1009" i="70"/>
  <c r="J1017" i="70"/>
  <c r="J1025" i="70"/>
  <c r="J1029" i="70"/>
  <c r="J994" i="70"/>
  <c r="J1002" i="70"/>
  <c r="J1010" i="70"/>
  <c r="J1018" i="70"/>
  <c r="J1026" i="70"/>
  <c r="J997" i="70"/>
  <c r="J1006" i="70"/>
  <c r="J995" i="70"/>
  <c r="J1003" i="70"/>
  <c r="J1011" i="70"/>
  <c r="J1019" i="70"/>
  <c r="J1027" i="70"/>
  <c r="J1021" i="70"/>
  <c r="J1030" i="70"/>
  <c r="J996" i="70"/>
  <c r="J1004" i="70"/>
  <c r="J1012" i="70"/>
  <c r="J1020" i="70"/>
  <c r="J1028" i="70"/>
  <c r="J1013" i="70"/>
  <c r="J1014" i="70"/>
  <c r="J889" i="70"/>
  <c r="J897" i="70"/>
  <c r="J905" i="70"/>
  <c r="J913" i="70"/>
  <c r="J890" i="70"/>
  <c r="J898" i="70"/>
  <c r="J906" i="70"/>
  <c r="J891" i="70"/>
  <c r="J884" i="70"/>
  <c r="J892" i="70"/>
  <c r="J900" i="70"/>
  <c r="J908" i="70"/>
  <c r="J885" i="70"/>
  <c r="J893" i="70"/>
  <c r="J901" i="70"/>
  <c r="J886" i="70"/>
  <c r="J894" i="70"/>
  <c r="J902" i="70"/>
  <c r="J910" i="70"/>
  <c r="J887" i="70"/>
  <c r="J895" i="70"/>
  <c r="J903" i="70"/>
  <c r="J911" i="70"/>
  <c r="J919" i="70"/>
  <c r="J912" i="70"/>
  <c r="J922" i="70"/>
  <c r="J930" i="70"/>
  <c r="J938" i="70"/>
  <c r="J946" i="70"/>
  <c r="J954" i="70"/>
  <c r="J962" i="70"/>
  <c r="J970" i="70"/>
  <c r="J978" i="70"/>
  <c r="J986" i="70"/>
  <c r="J914" i="70"/>
  <c r="J923" i="70"/>
  <c r="J931" i="70"/>
  <c r="J939" i="70"/>
  <c r="J947" i="70"/>
  <c r="J955" i="70"/>
  <c r="J963" i="70"/>
  <c r="J971" i="70"/>
  <c r="J979" i="70"/>
  <c r="J987" i="70"/>
  <c r="J888" i="70"/>
  <c r="J915" i="70"/>
  <c r="J924" i="70"/>
  <c r="J932" i="70"/>
  <c r="J940" i="70"/>
  <c r="J948" i="70"/>
  <c r="J956" i="70"/>
  <c r="J964" i="70"/>
  <c r="J972" i="70"/>
  <c r="J980" i="70"/>
  <c r="J988" i="70"/>
  <c r="J896" i="70"/>
  <c r="J916" i="70"/>
  <c r="J925" i="70"/>
  <c r="J933" i="70"/>
  <c r="J941" i="70"/>
  <c r="J949" i="70"/>
  <c r="J957" i="70"/>
  <c r="J965" i="70"/>
  <c r="J973" i="70"/>
  <c r="J981" i="70"/>
  <c r="J989" i="70"/>
  <c r="J904" i="70"/>
  <c r="J918" i="70"/>
  <c r="J927" i="70"/>
  <c r="J935" i="70"/>
  <c r="J943" i="70"/>
  <c r="J951" i="70"/>
  <c r="J959" i="70"/>
  <c r="J967" i="70"/>
  <c r="J975" i="70"/>
  <c r="J983" i="70"/>
  <c r="J907" i="70"/>
  <c r="J920" i="70"/>
  <c r="J928" i="70"/>
  <c r="J936" i="70"/>
  <c r="J944" i="70"/>
  <c r="J952" i="70"/>
  <c r="J960" i="70"/>
  <c r="J968" i="70"/>
  <c r="J976" i="70"/>
  <c r="J984" i="70"/>
  <c r="J909" i="70"/>
  <c r="J921" i="70"/>
  <c r="J929" i="70"/>
  <c r="J937" i="70"/>
  <c r="J945" i="70"/>
  <c r="J953" i="70"/>
  <c r="J961" i="70"/>
  <c r="J969" i="70"/>
  <c r="J977" i="70"/>
  <c r="J985" i="70"/>
  <c r="J899" i="70"/>
  <c r="J974" i="70"/>
  <c r="J917" i="70"/>
  <c r="J982" i="70"/>
  <c r="J926" i="70"/>
  <c r="J990" i="70"/>
  <c r="J934" i="70"/>
  <c r="J966" i="70"/>
  <c r="J942" i="70"/>
  <c r="J950" i="70"/>
  <c r="J958" i="70"/>
  <c r="M9" i="70"/>
  <c r="K9" i="70" s="1"/>
  <c r="N8" i="70"/>
  <c r="K8" i="70"/>
  <c r="I253" i="68"/>
  <c r="I254" i="68" s="1"/>
  <c r="I255" i="68" s="1"/>
  <c r="I256" i="68" s="1"/>
  <c r="I257" i="68" s="1"/>
  <c r="I258" i="68" s="1"/>
  <c r="I259" i="68" s="1"/>
  <c r="I260" i="68" s="1"/>
  <c r="I261" i="68" s="1"/>
  <c r="I262" i="68" s="1"/>
  <c r="I263" i="68" s="1"/>
  <c r="I264" i="68" s="1"/>
  <c r="I265" i="68" s="1"/>
  <c r="I266" i="68" s="1"/>
  <c r="I267" i="68" s="1"/>
  <c r="I268" i="68" s="1"/>
  <c r="I269" i="68" s="1"/>
  <c r="I270" i="68" s="1"/>
  <c r="I271" i="68" s="1"/>
  <c r="I272" i="68" s="1"/>
  <c r="I273" i="68" s="1"/>
  <c r="I274" i="68" s="1"/>
  <c r="I275" i="68" s="1"/>
  <c r="I276" i="68" s="1"/>
  <c r="I277" i="68" s="1"/>
  <c r="I278" i="68" s="1"/>
  <c r="I279" i="68" s="1"/>
  <c r="I280" i="68" s="1"/>
  <c r="I281" i="68" s="1"/>
  <c r="I282" i="68" s="1"/>
  <c r="I283" i="68" s="1"/>
  <c r="I284" i="68" s="1"/>
  <c r="I285" i="68" s="1"/>
  <c r="I286" i="68" s="1"/>
  <c r="I287" i="68" s="1"/>
  <c r="I288" i="68" s="1"/>
  <c r="I289" i="68" s="1"/>
  <c r="I290" i="68" s="1"/>
  <c r="I291" i="68" s="1"/>
  <c r="I292" i="68" s="1"/>
  <c r="I293" i="68" s="1"/>
  <c r="I294" i="68" s="1"/>
  <c r="I295" i="68" s="1"/>
  <c r="I296" i="68" s="1"/>
  <c r="I297" i="68" s="1"/>
  <c r="I298" i="68" s="1"/>
  <c r="I29" i="68"/>
  <c r="I30" i="68" s="1"/>
  <c r="I31" i="68" s="1"/>
  <c r="I32" i="68" s="1"/>
  <c r="I33" i="68" s="1"/>
  <c r="I34" i="68" s="1"/>
  <c r="I35" i="68" s="1"/>
  <c r="I36" i="68" s="1"/>
  <c r="I37" i="68" s="1"/>
  <c r="I38" i="68" s="1"/>
  <c r="I39" i="68" s="1"/>
  <c r="I40" i="68" s="1"/>
  <c r="I42" i="68"/>
  <c r="I43" i="68" s="1"/>
  <c r="I44" i="68" s="1"/>
  <c r="I45" i="68" s="1"/>
  <c r="I46" i="68" s="1"/>
  <c r="I47" i="68" s="1"/>
  <c r="I48" i="68" s="1"/>
  <c r="I49" i="68" s="1"/>
  <c r="I50" i="68" s="1"/>
  <c r="I51" i="68" s="1"/>
  <c r="I52" i="68" s="1"/>
  <c r="I53" i="68" s="1"/>
  <c r="I55" i="68"/>
  <c r="I56" i="68" s="1"/>
  <c r="I57" i="68" s="1"/>
  <c r="I58" i="68" s="1"/>
  <c r="I59" i="68" s="1"/>
  <c r="I60" i="68" s="1"/>
  <c r="I61" i="68" s="1"/>
  <c r="I62" i="68" s="1"/>
  <c r="I63" i="68" s="1"/>
  <c r="I64" i="68" s="1"/>
  <c r="I65" i="68" s="1"/>
  <c r="I66" i="68" s="1"/>
  <c r="I68" i="68"/>
  <c r="I69" i="68" s="1"/>
  <c r="I70" i="68" s="1"/>
  <c r="I71" i="68" s="1"/>
  <c r="I72" i="68" s="1"/>
  <c r="I73" i="68" s="1"/>
  <c r="I74" i="68" s="1"/>
  <c r="I75" i="68" s="1"/>
  <c r="I76" i="68" s="1"/>
  <c r="I77" i="68" s="1"/>
  <c r="I78" i="68" s="1"/>
  <c r="I79" i="68" s="1"/>
  <c r="I81" i="68"/>
  <c r="I82" i="68" s="1"/>
  <c r="I83" i="68" s="1"/>
  <c r="I84" i="68" s="1"/>
  <c r="I85" i="68" s="1"/>
  <c r="I86" i="68" s="1"/>
  <c r="I87" i="68" s="1"/>
  <c r="I88" i="68" s="1"/>
  <c r="I89" i="68" s="1"/>
  <c r="I90" i="68" s="1"/>
  <c r="I91" i="68" s="1"/>
  <c r="I92" i="68" s="1"/>
  <c r="I94" i="68"/>
  <c r="I95" i="68" s="1"/>
  <c r="I96" i="68" s="1"/>
  <c r="I97" i="68" s="1"/>
  <c r="I98" i="68" s="1"/>
  <c r="I99" i="68" s="1"/>
  <c r="I100" i="68" s="1"/>
  <c r="I101" i="68" s="1"/>
  <c r="I102" i="68" s="1"/>
  <c r="I103" i="68" s="1"/>
  <c r="I104" i="68" s="1"/>
  <c r="I105" i="68" s="1"/>
  <c r="A145" i="68" a="1"/>
  <c r="A145" i="68" s="1"/>
  <c r="A132" i="68" a="1"/>
  <c r="A132" i="68" s="1"/>
  <c r="A119" i="68" a="1"/>
  <c r="A119" i="68" s="1"/>
  <c r="A106" i="68" a="1"/>
  <c r="A106" i="68" s="1"/>
  <c r="A93" i="68" a="1"/>
  <c r="A93" i="68" s="1"/>
  <c r="A80" i="68" a="1"/>
  <c r="A80" i="68" s="1"/>
  <c r="A67" i="68" a="1"/>
  <c r="A67" i="68" s="1"/>
  <c r="A54" i="68" a="1"/>
  <c r="A54" i="68" s="1"/>
  <c r="A41" i="68" a="1"/>
  <c r="A41" i="68" s="1"/>
  <c r="A28" i="68" a="1"/>
  <c r="A28" i="68" s="1"/>
  <c r="A15" i="68" a="1"/>
  <c r="A2" i="68" a="1"/>
  <c r="A76" i="49"/>
  <c r="B81" i="49"/>
  <c r="B78" i="49"/>
  <c r="B79" i="49"/>
  <c r="B80" i="49"/>
  <c r="B77" i="49"/>
  <c r="C187" i="63"/>
  <c r="B187" i="63"/>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186" i="63"/>
  <c r="Q29" i="62"/>
  <c r="R29" i="62"/>
  <c r="S29" i="62"/>
  <c r="T29" i="62"/>
  <c r="U29" i="62"/>
  <c r="V29" i="62"/>
  <c r="W29" i="62"/>
  <c r="X29" i="62"/>
  <c r="Y29" i="62"/>
  <c r="Q30" i="62"/>
  <c r="R30" i="62"/>
  <c r="S30" i="62"/>
  <c r="T30" i="62"/>
  <c r="U30" i="62"/>
  <c r="V30" i="62"/>
  <c r="W30" i="62"/>
  <c r="X30" i="62"/>
  <c r="Y30" i="62"/>
  <c r="Q31" i="62"/>
  <c r="R31" i="62"/>
  <c r="S31" i="62"/>
  <c r="T31" i="62"/>
  <c r="U31" i="62"/>
  <c r="V31" i="62"/>
  <c r="W31" i="62"/>
  <c r="X31" i="62"/>
  <c r="Y31" i="62"/>
  <c r="Q32" i="62"/>
  <c r="R32" i="62"/>
  <c r="S32" i="62"/>
  <c r="T32" i="62"/>
  <c r="U32" i="62"/>
  <c r="V32" i="62"/>
  <c r="W32" i="62"/>
  <c r="X32" i="62"/>
  <c r="Y32" i="62"/>
  <c r="Q33" i="62"/>
  <c r="R33" i="62"/>
  <c r="S33" i="62"/>
  <c r="T33" i="62"/>
  <c r="U33" i="62"/>
  <c r="V33" i="62"/>
  <c r="W33" i="62"/>
  <c r="X33" i="62"/>
  <c r="Y33" i="62"/>
  <c r="Q34" i="62"/>
  <c r="R34" i="62"/>
  <c r="S34" i="62"/>
  <c r="T34" i="62"/>
  <c r="U34" i="62"/>
  <c r="V34" i="62"/>
  <c r="W34" i="62"/>
  <c r="X34" i="62"/>
  <c r="Y34" i="62"/>
  <c r="Q35" i="62"/>
  <c r="R35" i="62"/>
  <c r="S35" i="62"/>
  <c r="T35" i="62"/>
  <c r="U35" i="62"/>
  <c r="V35" i="62"/>
  <c r="W35" i="62"/>
  <c r="X35" i="62"/>
  <c r="Y35" i="62"/>
  <c r="Q36" i="62"/>
  <c r="R36" i="62"/>
  <c r="S36" i="62"/>
  <c r="T36" i="62"/>
  <c r="U36" i="62"/>
  <c r="V36" i="62"/>
  <c r="W36" i="62"/>
  <c r="X36" i="62"/>
  <c r="Y36" i="62"/>
  <c r="Q37" i="62"/>
  <c r="R37" i="62"/>
  <c r="S37" i="62"/>
  <c r="T37" i="62"/>
  <c r="U37" i="62"/>
  <c r="V37" i="62"/>
  <c r="W37" i="62"/>
  <c r="X37" i="62"/>
  <c r="Y37" i="62"/>
  <c r="Q38" i="62"/>
  <c r="R38" i="62"/>
  <c r="S38" i="62"/>
  <c r="T38" i="62"/>
  <c r="U38" i="62"/>
  <c r="V38" i="62"/>
  <c r="W38" i="62"/>
  <c r="X38" i="62"/>
  <c r="Y38" i="62"/>
  <c r="Q39" i="62"/>
  <c r="R39" i="62"/>
  <c r="S39" i="62"/>
  <c r="T39" i="62"/>
  <c r="U39" i="62"/>
  <c r="V39" i="62"/>
  <c r="W39" i="62"/>
  <c r="X39" i="62"/>
  <c r="Y39" i="62"/>
  <c r="Q40" i="62"/>
  <c r="R40" i="62"/>
  <c r="S40" i="62"/>
  <c r="T40" i="62"/>
  <c r="U40" i="62"/>
  <c r="V40" i="62"/>
  <c r="W40" i="62"/>
  <c r="X40" i="62"/>
  <c r="Y40" i="62"/>
  <c r="Q41" i="62"/>
  <c r="R41" i="62"/>
  <c r="S41" i="62"/>
  <c r="T41" i="62"/>
  <c r="U41" i="62"/>
  <c r="V41" i="62"/>
  <c r="W41" i="62"/>
  <c r="X41" i="62"/>
  <c r="Y41" i="62"/>
  <c r="Q42" i="62"/>
  <c r="R42" i="62"/>
  <c r="S42" i="62"/>
  <c r="T42" i="62"/>
  <c r="U42" i="62"/>
  <c r="V42" i="62"/>
  <c r="W42" i="62"/>
  <c r="X42" i="62"/>
  <c r="Y42" i="62"/>
  <c r="Q43" i="62"/>
  <c r="R43" i="62"/>
  <c r="S43" i="62"/>
  <c r="T43" i="62"/>
  <c r="U43" i="62"/>
  <c r="V43" i="62"/>
  <c r="W43" i="62"/>
  <c r="X43" i="62"/>
  <c r="Y43" i="62"/>
  <c r="Q44" i="62"/>
  <c r="R44" i="62"/>
  <c r="S44" i="62"/>
  <c r="T44" i="62"/>
  <c r="U44" i="62"/>
  <c r="V44" i="62"/>
  <c r="W44" i="62"/>
  <c r="X44" i="62"/>
  <c r="Y44" i="62"/>
  <c r="Q45" i="62"/>
  <c r="R45" i="62"/>
  <c r="S45" i="62"/>
  <c r="T45" i="62"/>
  <c r="U45" i="62"/>
  <c r="V45" i="62"/>
  <c r="W45" i="62"/>
  <c r="X45" i="62"/>
  <c r="Y45" i="62"/>
  <c r="Q46" i="62"/>
  <c r="R46" i="62"/>
  <c r="S46" i="62"/>
  <c r="T46" i="62"/>
  <c r="U46" i="62"/>
  <c r="V46" i="62"/>
  <c r="W46" i="62"/>
  <c r="X46" i="62"/>
  <c r="Y46" i="62"/>
  <c r="Q47" i="62"/>
  <c r="R47" i="62"/>
  <c r="S47" i="62"/>
  <c r="T47" i="62"/>
  <c r="U47" i="62"/>
  <c r="V47" i="62"/>
  <c r="W47" i="62"/>
  <c r="X47" i="62"/>
  <c r="Y47" i="62"/>
  <c r="Q48" i="62"/>
  <c r="R48" i="62"/>
  <c r="S48" i="62"/>
  <c r="T48" i="62"/>
  <c r="U48" i="62"/>
  <c r="V48" i="62"/>
  <c r="W48" i="62"/>
  <c r="X48" i="62"/>
  <c r="Y48" i="62"/>
  <c r="Q49" i="62"/>
  <c r="R49" i="62"/>
  <c r="S49" i="62"/>
  <c r="T49" i="62"/>
  <c r="U49" i="62"/>
  <c r="V49" i="62"/>
  <c r="W49" i="62"/>
  <c r="X49" i="62"/>
  <c r="Y49" i="62"/>
  <c r="Q50" i="62"/>
  <c r="R50" i="62"/>
  <c r="S50" i="62"/>
  <c r="T50" i="62"/>
  <c r="U50" i="62"/>
  <c r="V50" i="62"/>
  <c r="W50" i="62"/>
  <c r="X50" i="62"/>
  <c r="Y50" i="62"/>
  <c r="Q51" i="62"/>
  <c r="R51" i="62"/>
  <c r="S51" i="62"/>
  <c r="T51" i="62"/>
  <c r="U51" i="62"/>
  <c r="V51" i="62"/>
  <c r="W51" i="62"/>
  <c r="X51" i="62"/>
  <c r="Y51" i="62"/>
  <c r="Q52" i="62"/>
  <c r="R52" i="62"/>
  <c r="S52" i="62"/>
  <c r="T52" i="62"/>
  <c r="U52" i="62"/>
  <c r="V52" i="62"/>
  <c r="W52" i="62"/>
  <c r="X52" i="62"/>
  <c r="Y52" i="62"/>
  <c r="Q53" i="62"/>
  <c r="R53" i="62"/>
  <c r="S53" i="62"/>
  <c r="T53" i="62"/>
  <c r="U53" i="62"/>
  <c r="V53" i="62"/>
  <c r="W53" i="62"/>
  <c r="X53" i="62"/>
  <c r="Y53" i="62"/>
  <c r="Q54" i="62"/>
  <c r="R54" i="62"/>
  <c r="S54" i="62"/>
  <c r="T54" i="62"/>
  <c r="U54" i="62"/>
  <c r="V54" i="62"/>
  <c r="W54" i="62"/>
  <c r="X54" i="62"/>
  <c r="Y54" i="62"/>
  <c r="Q55" i="62"/>
  <c r="R55" i="62"/>
  <c r="S55" i="62"/>
  <c r="T55" i="62"/>
  <c r="U55" i="62"/>
  <c r="V55" i="62"/>
  <c r="W55" i="62"/>
  <c r="X55" i="62"/>
  <c r="Y55" i="62"/>
  <c r="Q56" i="62"/>
  <c r="R56" i="62"/>
  <c r="S56" i="62"/>
  <c r="T56" i="62"/>
  <c r="U56" i="62"/>
  <c r="V56" i="62"/>
  <c r="W56" i="62"/>
  <c r="X56" i="62"/>
  <c r="Y56" i="62"/>
  <c r="Q57" i="62"/>
  <c r="R57" i="62"/>
  <c r="S57" i="62"/>
  <c r="T57" i="62"/>
  <c r="U57" i="62"/>
  <c r="V57" i="62"/>
  <c r="W57" i="62"/>
  <c r="X57" i="62"/>
  <c r="Y57" i="62"/>
  <c r="Q58" i="62"/>
  <c r="R58" i="62"/>
  <c r="S58" i="62"/>
  <c r="T58" i="62"/>
  <c r="U58" i="62"/>
  <c r="V58" i="62"/>
  <c r="W58" i="62"/>
  <c r="X58" i="62"/>
  <c r="Y58" i="62"/>
  <c r="Q59" i="62"/>
  <c r="R59" i="62"/>
  <c r="S59" i="62"/>
  <c r="T59" i="62"/>
  <c r="U59" i="62"/>
  <c r="V59" i="62"/>
  <c r="W59" i="62"/>
  <c r="X59" i="62"/>
  <c r="Y59" i="62"/>
  <c r="Q60" i="62"/>
  <c r="R60" i="62"/>
  <c r="S60" i="62"/>
  <c r="T60" i="62"/>
  <c r="U60" i="62"/>
  <c r="V60" i="62"/>
  <c r="W60" i="62"/>
  <c r="X60" i="62"/>
  <c r="Y60" i="62"/>
  <c r="Q61" i="62"/>
  <c r="R61" i="62"/>
  <c r="S61" i="62"/>
  <c r="T61" i="62"/>
  <c r="U61" i="62"/>
  <c r="V61" i="62"/>
  <c r="W61" i="62"/>
  <c r="X61" i="62"/>
  <c r="Y61" i="62"/>
  <c r="Q62" i="62"/>
  <c r="R62" i="62"/>
  <c r="S62" i="62"/>
  <c r="T62" i="62"/>
  <c r="U62" i="62"/>
  <c r="V62" i="62"/>
  <c r="W62" i="62"/>
  <c r="X62" i="62"/>
  <c r="Y62" i="62"/>
  <c r="Q63" i="62"/>
  <c r="R63" i="62"/>
  <c r="S63" i="62"/>
  <c r="T63" i="62"/>
  <c r="U63" i="62"/>
  <c r="V63" i="62"/>
  <c r="W63" i="62"/>
  <c r="X63" i="62"/>
  <c r="Y63" i="62"/>
  <c r="Q64" i="62"/>
  <c r="R64" i="62"/>
  <c r="S64" i="62"/>
  <c r="T64" i="62"/>
  <c r="U64" i="62"/>
  <c r="V64" i="62"/>
  <c r="W64" i="62"/>
  <c r="X64" i="62"/>
  <c r="Y64" i="62"/>
  <c r="Q65" i="62"/>
  <c r="R65" i="62"/>
  <c r="S65" i="62"/>
  <c r="T65" i="62"/>
  <c r="U65" i="62"/>
  <c r="V65" i="62"/>
  <c r="W65" i="62"/>
  <c r="X65" i="62"/>
  <c r="Y65" i="62"/>
  <c r="Q66" i="62"/>
  <c r="R66" i="62"/>
  <c r="S66" i="62"/>
  <c r="T66" i="62"/>
  <c r="U66" i="62"/>
  <c r="V66" i="62"/>
  <c r="W66" i="62"/>
  <c r="X66" i="62"/>
  <c r="Y66" i="62"/>
  <c r="Q67" i="62"/>
  <c r="R67" i="62"/>
  <c r="S67" i="62"/>
  <c r="T67" i="62"/>
  <c r="U67" i="62"/>
  <c r="V67" i="62"/>
  <c r="W67" i="62"/>
  <c r="X67" i="62"/>
  <c r="Y67" i="62"/>
  <c r="Q68" i="62"/>
  <c r="R68" i="62"/>
  <c r="S68" i="62"/>
  <c r="T68" i="62"/>
  <c r="U68" i="62"/>
  <c r="V68" i="62"/>
  <c r="W68" i="62"/>
  <c r="X68" i="62"/>
  <c r="Y68" i="62"/>
  <c r="Q69" i="62"/>
  <c r="R69" i="62"/>
  <c r="S69" i="62"/>
  <c r="T69" i="62"/>
  <c r="U69" i="62"/>
  <c r="V69" i="62"/>
  <c r="W69" i="62"/>
  <c r="X69" i="62"/>
  <c r="Y69" i="62"/>
  <c r="Q70" i="62"/>
  <c r="R70" i="62"/>
  <c r="S70" i="62"/>
  <c r="T70" i="62"/>
  <c r="U70" i="62"/>
  <c r="V70" i="62"/>
  <c r="W70" i="62"/>
  <c r="X70" i="62"/>
  <c r="Y70" i="62"/>
  <c r="Q71" i="62"/>
  <c r="R71" i="62"/>
  <c r="S71" i="62"/>
  <c r="T71" i="62"/>
  <c r="U71" i="62"/>
  <c r="V71" i="62"/>
  <c r="W71" i="62"/>
  <c r="X71" i="62"/>
  <c r="Y71" i="62"/>
  <c r="Q72" i="62"/>
  <c r="R72" i="62"/>
  <c r="S72" i="62"/>
  <c r="T72" i="62"/>
  <c r="U72" i="62"/>
  <c r="V72" i="62"/>
  <c r="W72" i="62"/>
  <c r="X72" i="62"/>
  <c r="Y72" i="62"/>
  <c r="Q73" i="62"/>
  <c r="R73" i="62"/>
  <c r="S73" i="62"/>
  <c r="T73" i="62"/>
  <c r="U73" i="62"/>
  <c r="V73" i="62"/>
  <c r="W73" i="62"/>
  <c r="X73" i="62"/>
  <c r="Y73" i="62"/>
  <c r="Q74" i="62"/>
  <c r="R74" i="62"/>
  <c r="S74" i="62"/>
  <c r="T74" i="62"/>
  <c r="U74" i="62"/>
  <c r="V74" i="62"/>
  <c r="W74" i="62"/>
  <c r="X74" i="62"/>
  <c r="Y74" i="62"/>
  <c r="Q75" i="62"/>
  <c r="R75" i="62"/>
  <c r="S75" i="62"/>
  <c r="T75" i="62"/>
  <c r="U75" i="62"/>
  <c r="V75" i="62"/>
  <c r="W75" i="62"/>
  <c r="X75" i="62"/>
  <c r="Y75" i="62"/>
  <c r="Q76" i="62"/>
  <c r="R76" i="62"/>
  <c r="S76" i="62"/>
  <c r="T76" i="62"/>
  <c r="U76" i="62"/>
  <c r="V76" i="62"/>
  <c r="W76" i="62"/>
  <c r="X76" i="62"/>
  <c r="Y76" i="62"/>
  <c r="Q77" i="62"/>
  <c r="R77" i="62"/>
  <c r="S77" i="62"/>
  <c r="T77" i="62"/>
  <c r="U77" i="62"/>
  <c r="V77" i="62"/>
  <c r="W77" i="62"/>
  <c r="X77" i="62"/>
  <c r="Y77" i="62"/>
  <c r="Q78" i="62"/>
  <c r="R78" i="62"/>
  <c r="S78" i="62"/>
  <c r="T78" i="62"/>
  <c r="U78" i="62"/>
  <c r="V78" i="62"/>
  <c r="W78" i="62"/>
  <c r="X78" i="62"/>
  <c r="Y78" i="62"/>
  <c r="Q79" i="62"/>
  <c r="R79" i="62"/>
  <c r="S79" i="62"/>
  <c r="T79" i="62"/>
  <c r="U79" i="62"/>
  <c r="V79" i="62"/>
  <c r="W79" i="62"/>
  <c r="X79" i="62"/>
  <c r="Y79" i="62"/>
  <c r="Q80" i="62"/>
  <c r="R80" i="62"/>
  <c r="S80" i="62"/>
  <c r="T80" i="62"/>
  <c r="U80" i="62"/>
  <c r="V80" i="62"/>
  <c r="W80" i="62"/>
  <c r="X80" i="62"/>
  <c r="Y80" i="62"/>
  <c r="Q81" i="62"/>
  <c r="R81" i="62"/>
  <c r="S81" i="62"/>
  <c r="T81" i="62"/>
  <c r="U81" i="62"/>
  <c r="V81" i="62"/>
  <c r="W81" i="62"/>
  <c r="X81" i="62"/>
  <c r="Y81" i="62"/>
  <c r="M10" i="70" l="1"/>
  <c r="AY10" i="70" s="1"/>
  <c r="N9" i="70"/>
  <c r="AY9" i="70"/>
  <c r="A15" i="68"/>
  <c r="A2" i="68"/>
  <c r="B73" i="49"/>
  <c r="H300" i="61"/>
  <c r="H301" i="61"/>
  <c r="H302" i="61"/>
  <c r="H303" i="61"/>
  <c r="H304" i="61"/>
  <c r="H305" i="61"/>
  <c r="H306" i="61"/>
  <c r="H247" i="61"/>
  <c r="H248" i="61"/>
  <c r="H249" i="61"/>
  <c r="H250" i="61"/>
  <c r="H251" i="61"/>
  <c r="H252" i="61"/>
  <c r="H253" i="61"/>
  <c r="H213" i="61"/>
  <c r="H214" i="61"/>
  <c r="H215" i="61"/>
  <c r="H216" i="61"/>
  <c r="H217" i="61"/>
  <c r="H218" i="61"/>
  <c r="H219" i="61"/>
  <c r="H220" i="61"/>
  <c r="F130" i="61"/>
  <c r="B1749" i="64" s="1" a="1"/>
  <c r="B1749" i="64" s="1"/>
  <c r="G130" i="61"/>
  <c r="H130" i="61" s="1"/>
  <c r="F131" i="61"/>
  <c r="B1750" i="64" s="1" a="1"/>
  <c r="B1750" i="64" s="1"/>
  <c r="G131" i="61"/>
  <c r="H131" i="61" s="1"/>
  <c r="F132" i="61"/>
  <c r="B1751" i="64" s="1" a="1"/>
  <c r="B1751" i="64" s="1"/>
  <c r="G132" i="61"/>
  <c r="H132" i="61" s="1"/>
  <c r="F133" i="61"/>
  <c r="B1752" i="64" s="1" a="1"/>
  <c r="B1752" i="64" s="1"/>
  <c r="G133" i="61"/>
  <c r="H133" i="61" s="1"/>
  <c r="F135" i="61"/>
  <c r="B1753" i="64" s="1" a="1"/>
  <c r="B1753" i="64" s="1"/>
  <c r="G135" i="61"/>
  <c r="H135" i="61" s="1"/>
  <c r="F136" i="61"/>
  <c r="B1754" i="64" s="1" a="1"/>
  <c r="B1754" i="64" s="1"/>
  <c r="G136" i="61"/>
  <c r="H136" i="61" s="1"/>
  <c r="F137" i="61"/>
  <c r="B1755" i="64" s="1" a="1"/>
  <c r="B1755" i="64" s="1"/>
  <c r="G137" i="61"/>
  <c r="H137" i="61" s="1"/>
  <c r="F138" i="61"/>
  <c r="B1756" i="64" s="1" a="1"/>
  <c r="B1756" i="64" s="1"/>
  <c r="G138" i="61"/>
  <c r="H138" i="61" s="1"/>
  <c r="F139" i="61"/>
  <c r="B1757" i="64" s="1" a="1"/>
  <c r="B1757" i="64" s="1"/>
  <c r="G139" i="61"/>
  <c r="H139" i="61" s="1"/>
  <c r="F140" i="61"/>
  <c r="B1758" i="64" s="1" a="1"/>
  <c r="B1758" i="64" s="1"/>
  <c r="G140" i="61"/>
  <c r="H140" i="61" s="1"/>
  <c r="H247" i="60"/>
  <c r="H248" i="60"/>
  <c r="H249" i="60"/>
  <c r="H250" i="60"/>
  <c r="H251" i="60"/>
  <c r="H252" i="60"/>
  <c r="H253" i="60"/>
  <c r="H213" i="60"/>
  <c r="H214" i="60"/>
  <c r="H215" i="60"/>
  <c r="H216" i="60"/>
  <c r="H217" i="60"/>
  <c r="H218" i="60"/>
  <c r="H219" i="60"/>
  <c r="F131" i="60"/>
  <c r="B1603" i="64" s="1" a="1"/>
  <c r="B1603" i="64" s="1"/>
  <c r="G131" i="60"/>
  <c r="H131" i="60" s="1"/>
  <c r="F132" i="60"/>
  <c r="B1604" i="64" s="1" a="1"/>
  <c r="B1604" i="64" s="1"/>
  <c r="G132" i="60"/>
  <c r="H132" i="60" s="1"/>
  <c r="F133" i="60"/>
  <c r="B1605" i="64" s="1" a="1"/>
  <c r="B1605" i="64" s="1"/>
  <c r="G133" i="60"/>
  <c r="H133" i="60" s="1"/>
  <c r="F134" i="60"/>
  <c r="B1606" i="64" s="1" a="1"/>
  <c r="B1606" i="64" s="1"/>
  <c r="G134" i="60"/>
  <c r="H134" i="60" s="1"/>
  <c r="F135" i="60"/>
  <c r="B1607" i="64" s="1" a="1"/>
  <c r="B1607" i="64" s="1"/>
  <c r="G135" i="60"/>
  <c r="H135" i="60" s="1"/>
  <c r="F136" i="60"/>
  <c r="B1608" i="64" s="1" a="1"/>
  <c r="B1608" i="64" s="1"/>
  <c r="G136" i="60"/>
  <c r="H136" i="60" s="1"/>
  <c r="F137" i="60"/>
  <c r="B1609" i="64" s="1" a="1"/>
  <c r="B1609" i="64" s="1"/>
  <c r="G137" i="60"/>
  <c r="H137" i="60" s="1"/>
  <c r="F138" i="60"/>
  <c r="B1610" i="64" s="1" a="1"/>
  <c r="B1610" i="64" s="1"/>
  <c r="G138" i="60"/>
  <c r="H138" i="60" s="1"/>
  <c r="F139" i="60"/>
  <c r="B1611" i="64" s="1" a="1"/>
  <c r="B1611" i="64" s="1"/>
  <c r="G139" i="60"/>
  <c r="H139" i="60" s="1"/>
  <c r="F140" i="60"/>
  <c r="B1612" i="64" s="1" a="1"/>
  <c r="B1612" i="64" s="1"/>
  <c r="G140" i="60"/>
  <c r="H140" i="60" s="1"/>
  <c r="H300" i="51"/>
  <c r="H301" i="51"/>
  <c r="H302" i="51"/>
  <c r="H303" i="51"/>
  <c r="H304" i="51"/>
  <c r="H305" i="51"/>
  <c r="H306" i="51"/>
  <c r="H247" i="51"/>
  <c r="H248" i="51"/>
  <c r="H249" i="51"/>
  <c r="H250" i="51"/>
  <c r="H251" i="51"/>
  <c r="H252" i="51"/>
  <c r="H253" i="51"/>
  <c r="H213" i="51"/>
  <c r="H214" i="51"/>
  <c r="H215" i="51"/>
  <c r="H216" i="51"/>
  <c r="H217" i="51"/>
  <c r="H218" i="51"/>
  <c r="H219" i="51"/>
  <c r="F131" i="51"/>
  <c r="B1456" i="64" s="1" a="1"/>
  <c r="B1456" i="64" s="1"/>
  <c r="G131" i="51"/>
  <c r="H131" i="51" s="1"/>
  <c r="F132" i="51"/>
  <c r="B1457" i="64" s="1" a="1"/>
  <c r="B1457" i="64" s="1"/>
  <c r="G132" i="51"/>
  <c r="H132" i="51" s="1"/>
  <c r="F133" i="51"/>
  <c r="B1458" i="64" s="1" a="1"/>
  <c r="B1458" i="64" s="1"/>
  <c r="G133" i="51"/>
  <c r="H133" i="51" s="1"/>
  <c r="F134" i="51"/>
  <c r="B1459" i="64" s="1" a="1"/>
  <c r="B1459" i="64" s="1"/>
  <c r="G134" i="51"/>
  <c r="H134" i="51" s="1"/>
  <c r="F135" i="51"/>
  <c r="B1460" i="64" s="1" a="1"/>
  <c r="B1460" i="64" s="1"/>
  <c r="G135" i="51"/>
  <c r="H135" i="51" s="1"/>
  <c r="F136" i="51"/>
  <c r="B1461" i="64" s="1" a="1"/>
  <c r="B1461" i="64" s="1"/>
  <c r="G136" i="51"/>
  <c r="H136" i="51" s="1"/>
  <c r="F137" i="51"/>
  <c r="B1462" i="64" s="1" a="1"/>
  <c r="B1462" i="64" s="1"/>
  <c r="G137" i="51"/>
  <c r="H137" i="51" s="1"/>
  <c r="F138" i="51"/>
  <c r="B1463" i="64" s="1" a="1"/>
  <c r="B1463" i="64" s="1"/>
  <c r="G138" i="51"/>
  <c r="H138" i="51" s="1"/>
  <c r="F139" i="51"/>
  <c r="B1464" i="64" s="1" a="1"/>
  <c r="B1464" i="64" s="1"/>
  <c r="G139" i="51"/>
  <c r="H139" i="51" s="1"/>
  <c r="F140" i="51"/>
  <c r="B1465" i="64" s="1" a="1"/>
  <c r="B1465" i="64" s="1"/>
  <c r="G140" i="51"/>
  <c r="H140" i="51" s="1"/>
  <c r="H300" i="50"/>
  <c r="H301" i="50"/>
  <c r="H302" i="50"/>
  <c r="H303" i="50"/>
  <c r="H304" i="50"/>
  <c r="H305" i="50"/>
  <c r="H306" i="50"/>
  <c r="H247" i="50"/>
  <c r="H248" i="50"/>
  <c r="H249" i="50"/>
  <c r="H250" i="50"/>
  <c r="H251" i="50"/>
  <c r="H252" i="50"/>
  <c r="H253" i="50"/>
  <c r="H254" i="50"/>
  <c r="H213" i="50"/>
  <c r="H214" i="50"/>
  <c r="H215" i="50"/>
  <c r="H216" i="50"/>
  <c r="H217" i="50"/>
  <c r="H218" i="50"/>
  <c r="H219" i="50"/>
  <c r="F131" i="50"/>
  <c r="B1309" i="64" s="1" a="1"/>
  <c r="B1309" i="64" s="1"/>
  <c r="G131" i="50"/>
  <c r="H131" i="50" s="1"/>
  <c r="F132" i="50"/>
  <c r="B1310" i="64" s="1" a="1"/>
  <c r="B1310" i="64" s="1"/>
  <c r="G132" i="50"/>
  <c r="H132" i="50" s="1"/>
  <c r="F133" i="50"/>
  <c r="B1311" i="64" s="1" a="1"/>
  <c r="B1311" i="64" s="1"/>
  <c r="G133" i="50"/>
  <c r="H133" i="50" s="1"/>
  <c r="F134" i="50"/>
  <c r="B1312" i="64" s="1" a="1"/>
  <c r="B1312" i="64" s="1"/>
  <c r="G134" i="50"/>
  <c r="H134" i="50" s="1"/>
  <c r="F135" i="50"/>
  <c r="B1313" i="64" s="1" a="1"/>
  <c r="B1313" i="64" s="1"/>
  <c r="G135" i="50"/>
  <c r="H135" i="50" s="1"/>
  <c r="F136" i="50"/>
  <c r="B1314" i="64" s="1" a="1"/>
  <c r="B1314" i="64" s="1"/>
  <c r="G136" i="50"/>
  <c r="H136" i="50" s="1"/>
  <c r="F137" i="50"/>
  <c r="B1315" i="64" s="1" a="1"/>
  <c r="B1315" i="64" s="1"/>
  <c r="G137" i="50"/>
  <c r="H137" i="50" s="1"/>
  <c r="F138" i="50"/>
  <c r="B1316" i="64" s="1" a="1"/>
  <c r="B1316" i="64" s="1"/>
  <c r="G138" i="50"/>
  <c r="H138" i="50" s="1"/>
  <c r="F139" i="50"/>
  <c r="B1317" i="64" s="1" a="1"/>
  <c r="B1317" i="64" s="1"/>
  <c r="G139" i="50"/>
  <c r="H139" i="50" s="1"/>
  <c r="F140" i="50"/>
  <c r="B1318" i="64" s="1" a="1"/>
  <c r="B1318" i="64" s="1"/>
  <c r="G140" i="50"/>
  <c r="H140" i="50" s="1"/>
  <c r="H213" i="48"/>
  <c r="H214" i="48"/>
  <c r="H215" i="48"/>
  <c r="H216" i="48"/>
  <c r="H217" i="48"/>
  <c r="H218" i="48"/>
  <c r="H219" i="48"/>
  <c r="H247" i="48"/>
  <c r="H248" i="48"/>
  <c r="H249" i="48"/>
  <c r="H250" i="48"/>
  <c r="H251" i="48"/>
  <c r="H252" i="48"/>
  <c r="H253" i="48"/>
  <c r="H300" i="48"/>
  <c r="H301" i="48"/>
  <c r="H302" i="48"/>
  <c r="H303" i="48"/>
  <c r="H304" i="48"/>
  <c r="H305" i="48"/>
  <c r="H306" i="48"/>
  <c r="H307" i="48"/>
  <c r="F131" i="48"/>
  <c r="B1162" i="64" s="1" a="1"/>
  <c r="B1162" i="64" s="1"/>
  <c r="G131" i="48"/>
  <c r="H131" i="48" s="1"/>
  <c r="F132" i="48"/>
  <c r="B1163" i="64" s="1" a="1"/>
  <c r="B1163" i="64" s="1"/>
  <c r="G132" i="48"/>
  <c r="H132" i="48" s="1"/>
  <c r="F133" i="48"/>
  <c r="B1164" i="64" s="1" a="1"/>
  <c r="B1164" i="64" s="1"/>
  <c r="G133" i="48"/>
  <c r="H133" i="48" s="1"/>
  <c r="F134" i="48"/>
  <c r="B1165" i="64" s="1" a="1"/>
  <c r="B1165" i="64" s="1"/>
  <c r="G134" i="48"/>
  <c r="H134" i="48" s="1"/>
  <c r="F135" i="48"/>
  <c r="B1166" i="64" s="1" a="1"/>
  <c r="B1166" i="64" s="1"/>
  <c r="G135" i="48"/>
  <c r="H135" i="48" s="1"/>
  <c r="F136" i="48"/>
  <c r="B1167" i="64" s="1" a="1"/>
  <c r="B1167" i="64" s="1"/>
  <c r="G136" i="48"/>
  <c r="H136" i="48" s="1"/>
  <c r="F137" i="48"/>
  <c r="B1168" i="64" s="1" a="1"/>
  <c r="B1168" i="64" s="1"/>
  <c r="G137" i="48"/>
  <c r="H137" i="48" s="1"/>
  <c r="F138" i="48"/>
  <c r="B1169" i="64" s="1" a="1"/>
  <c r="B1169" i="64" s="1"/>
  <c r="G138" i="48"/>
  <c r="H138" i="48" s="1"/>
  <c r="F139" i="48"/>
  <c r="B1170" i="64" s="1" a="1"/>
  <c r="B1170" i="64" s="1"/>
  <c r="G139" i="48"/>
  <c r="H139" i="48" s="1"/>
  <c r="F140" i="48"/>
  <c r="B1171" i="64" s="1" a="1"/>
  <c r="B1171" i="64" s="1"/>
  <c r="G140" i="48"/>
  <c r="H140" i="48" s="1"/>
  <c r="H300" i="47"/>
  <c r="H301" i="47"/>
  <c r="H302" i="47"/>
  <c r="H303" i="47"/>
  <c r="H304" i="47"/>
  <c r="H305" i="47"/>
  <c r="H306" i="47"/>
  <c r="H247" i="47"/>
  <c r="H248" i="47"/>
  <c r="H249" i="47"/>
  <c r="H250" i="47"/>
  <c r="H251" i="47"/>
  <c r="H252" i="47"/>
  <c r="H253" i="47"/>
  <c r="H254" i="47"/>
  <c r="H213" i="47"/>
  <c r="H214" i="47"/>
  <c r="H215" i="47"/>
  <c r="H216" i="47"/>
  <c r="H217" i="47"/>
  <c r="H218" i="47"/>
  <c r="H219" i="47"/>
  <c r="H220" i="47"/>
  <c r="H221" i="47"/>
  <c r="F5" i="47"/>
  <c r="G5" i="47"/>
  <c r="H5" i="47" s="1"/>
  <c r="F113" i="47"/>
  <c r="G113" i="47"/>
  <c r="H113" i="47" s="1"/>
  <c r="F114" i="47"/>
  <c r="G114" i="47"/>
  <c r="H114" i="47" s="1"/>
  <c r="F115" i="47"/>
  <c r="G115" i="47"/>
  <c r="H115" i="47" s="1"/>
  <c r="F116" i="47"/>
  <c r="G116" i="47"/>
  <c r="H116" i="47" s="1"/>
  <c r="F117" i="47"/>
  <c r="G117" i="47"/>
  <c r="H117" i="47" s="1"/>
  <c r="F118" i="47"/>
  <c r="G118" i="47"/>
  <c r="H118" i="47" s="1"/>
  <c r="F119" i="47"/>
  <c r="G119" i="47"/>
  <c r="H119" i="47" s="1"/>
  <c r="F120" i="47"/>
  <c r="G120" i="47"/>
  <c r="H120" i="47" s="1"/>
  <c r="F121" i="47"/>
  <c r="G121" i="47"/>
  <c r="H121" i="47" s="1"/>
  <c r="F122" i="47"/>
  <c r="G122" i="47"/>
  <c r="H122" i="47" s="1"/>
  <c r="F123" i="47"/>
  <c r="G123" i="47"/>
  <c r="H123" i="47" s="1"/>
  <c r="F124" i="47"/>
  <c r="G124" i="47"/>
  <c r="H124" i="47" s="1"/>
  <c r="F125" i="47"/>
  <c r="G125" i="47"/>
  <c r="H125" i="47" s="1"/>
  <c r="F126" i="47"/>
  <c r="G126" i="47"/>
  <c r="H126" i="47" s="1"/>
  <c r="F127" i="47"/>
  <c r="G127" i="47"/>
  <c r="H127" i="47" s="1"/>
  <c r="F128" i="47"/>
  <c r="G128" i="47"/>
  <c r="H128" i="47" s="1"/>
  <c r="F129" i="47"/>
  <c r="G129" i="47"/>
  <c r="H129" i="47" s="1"/>
  <c r="F130" i="47"/>
  <c r="B1014" i="64" s="1" a="1"/>
  <c r="B1014" i="64" s="1"/>
  <c r="G130" i="47"/>
  <c r="H130" i="47" s="1"/>
  <c r="F131" i="47"/>
  <c r="B1015" i="64" s="1" a="1"/>
  <c r="B1015" i="64" s="1"/>
  <c r="G131" i="47"/>
  <c r="H131" i="47" s="1"/>
  <c r="F132" i="47"/>
  <c r="B1016" i="64" s="1" a="1"/>
  <c r="B1016" i="64" s="1"/>
  <c r="G132" i="47"/>
  <c r="H132" i="47" s="1"/>
  <c r="F133" i="47"/>
  <c r="B1017" i="64" s="1" a="1"/>
  <c r="B1017" i="64" s="1"/>
  <c r="G133" i="47"/>
  <c r="H133" i="47" s="1"/>
  <c r="F134" i="47"/>
  <c r="B1018" i="64" s="1" a="1"/>
  <c r="B1018" i="64" s="1"/>
  <c r="G134" i="47"/>
  <c r="H134" i="47" s="1"/>
  <c r="F135" i="47"/>
  <c r="B1019" i="64" s="1" a="1"/>
  <c r="B1019" i="64" s="1"/>
  <c r="G135" i="47"/>
  <c r="H135" i="47" s="1"/>
  <c r="F136" i="47"/>
  <c r="B1020" i="64" s="1" a="1"/>
  <c r="B1020" i="64" s="1"/>
  <c r="G136" i="47"/>
  <c r="H136" i="47" s="1"/>
  <c r="F137" i="47"/>
  <c r="B1021" i="64" s="1" a="1"/>
  <c r="B1021" i="64" s="1"/>
  <c r="G137" i="47"/>
  <c r="H137" i="47" s="1"/>
  <c r="F138" i="47"/>
  <c r="B1022" i="64" s="1" a="1"/>
  <c r="B1022" i="64" s="1"/>
  <c r="G138" i="47"/>
  <c r="H138" i="47" s="1"/>
  <c r="F139" i="47"/>
  <c r="B1023" i="64" s="1" a="1"/>
  <c r="B1023" i="64" s="1"/>
  <c r="G139" i="47"/>
  <c r="H139" i="47" s="1"/>
  <c r="F140" i="47"/>
  <c r="B1024" i="64" s="1" a="1"/>
  <c r="B1024" i="64" s="1"/>
  <c r="G140" i="47"/>
  <c r="H140" i="47" s="1"/>
  <c r="F141" i="47"/>
  <c r="B1025" i="64" s="1" a="1"/>
  <c r="B1025" i="64" s="1"/>
  <c r="G141" i="47"/>
  <c r="H141" i="47" s="1"/>
  <c r="F142" i="47"/>
  <c r="B1026" i="64" s="1" a="1"/>
  <c r="B1026" i="64" s="1"/>
  <c r="G142" i="47"/>
  <c r="H142" i="47" s="1"/>
  <c r="F143" i="47"/>
  <c r="B1027" i="64" s="1" a="1"/>
  <c r="B1027" i="64" s="1"/>
  <c r="G143" i="47"/>
  <c r="H143" i="47" s="1"/>
  <c r="F144" i="47"/>
  <c r="B1028" i="64" s="1" a="1"/>
  <c r="B1028" i="64" s="1"/>
  <c r="G144" i="47"/>
  <c r="H144" i="47" s="1"/>
  <c r="F145" i="47"/>
  <c r="B1029" i="64" s="1" a="1"/>
  <c r="B1029" i="64" s="1"/>
  <c r="G145" i="47"/>
  <c r="H145" i="47" s="1"/>
  <c r="F146" i="47"/>
  <c r="B1030" i="64" s="1" a="1"/>
  <c r="B1030" i="64" s="1"/>
  <c r="G146" i="47"/>
  <c r="H146" i="47" s="1"/>
  <c r="F147" i="47"/>
  <c r="B1031" i="64" s="1" a="1"/>
  <c r="B1031" i="64" s="1"/>
  <c r="G147" i="47"/>
  <c r="H147" i="47" s="1"/>
  <c r="F148" i="47"/>
  <c r="B1032" i="64" s="1" a="1"/>
  <c r="B1032" i="64" s="1"/>
  <c r="G148" i="47"/>
  <c r="H148" i="47" s="1"/>
  <c r="F149" i="47"/>
  <c r="B1033" i="64" s="1" a="1"/>
  <c r="B1033" i="64" s="1"/>
  <c r="G149" i="47"/>
  <c r="H149" i="47" s="1"/>
  <c r="F150" i="47"/>
  <c r="B1034" i="64" s="1" a="1"/>
  <c r="B1034" i="64" s="1"/>
  <c r="G150" i="47"/>
  <c r="H150" i="47" s="1"/>
  <c r="H300" i="46"/>
  <c r="H301" i="46"/>
  <c r="H302" i="46"/>
  <c r="H303" i="46"/>
  <c r="H304" i="46"/>
  <c r="H305" i="46"/>
  <c r="H306" i="46"/>
  <c r="H247" i="46"/>
  <c r="H248" i="46"/>
  <c r="H249" i="46"/>
  <c r="H250" i="46"/>
  <c r="H251" i="46"/>
  <c r="H252" i="46"/>
  <c r="H253" i="46"/>
  <c r="H213" i="46"/>
  <c r="H214" i="46"/>
  <c r="H215" i="46"/>
  <c r="H216" i="46"/>
  <c r="H217" i="46"/>
  <c r="H218" i="46"/>
  <c r="H219" i="46"/>
  <c r="F131" i="46"/>
  <c r="B868" i="64" s="1" a="1"/>
  <c r="B868" i="64" s="1"/>
  <c r="G131" i="46"/>
  <c r="H131" i="46" s="1"/>
  <c r="F132" i="46"/>
  <c r="B869" i="64" s="1" a="1"/>
  <c r="B869" i="64" s="1"/>
  <c r="G132" i="46"/>
  <c r="H132" i="46" s="1"/>
  <c r="F133" i="46"/>
  <c r="B870" i="64" s="1" a="1"/>
  <c r="B870" i="64" s="1"/>
  <c r="G133" i="46"/>
  <c r="H133" i="46" s="1"/>
  <c r="F134" i="46"/>
  <c r="B871" i="64" s="1" a="1"/>
  <c r="B871" i="64" s="1"/>
  <c r="G134" i="46"/>
  <c r="H134" i="46" s="1"/>
  <c r="F135" i="46"/>
  <c r="B872" i="64" s="1" a="1"/>
  <c r="B872" i="64" s="1"/>
  <c r="G135" i="46"/>
  <c r="H135" i="46" s="1"/>
  <c r="F136" i="46"/>
  <c r="B873" i="64" s="1" a="1"/>
  <c r="B873" i="64" s="1"/>
  <c r="G136" i="46"/>
  <c r="H136" i="46" s="1"/>
  <c r="F137" i="46"/>
  <c r="B874" i="64" s="1" a="1"/>
  <c r="B874" i="64" s="1"/>
  <c r="G137" i="46"/>
  <c r="H137" i="46" s="1"/>
  <c r="F138" i="46"/>
  <c r="B875" i="64" s="1" a="1"/>
  <c r="B875" i="64" s="1"/>
  <c r="G138" i="46"/>
  <c r="H138" i="46" s="1"/>
  <c r="F139" i="46"/>
  <c r="B876" i="64" s="1" a="1"/>
  <c r="B876" i="64" s="1"/>
  <c r="G139" i="46"/>
  <c r="H139" i="46" s="1"/>
  <c r="F140" i="46"/>
  <c r="B877" i="64" s="1" a="1"/>
  <c r="B877" i="64" s="1"/>
  <c r="G140" i="46"/>
  <c r="H140" i="46" s="1"/>
  <c r="H300" i="45"/>
  <c r="H301" i="45"/>
  <c r="H302" i="45"/>
  <c r="H303" i="45"/>
  <c r="H304" i="45"/>
  <c r="H305" i="45"/>
  <c r="H306" i="45"/>
  <c r="H247" i="45"/>
  <c r="H248" i="45"/>
  <c r="H249" i="45"/>
  <c r="H250" i="45"/>
  <c r="H251" i="45"/>
  <c r="H252" i="45"/>
  <c r="H253" i="45"/>
  <c r="H213" i="45"/>
  <c r="H214" i="45"/>
  <c r="H215" i="45"/>
  <c r="H216" i="45"/>
  <c r="H217" i="45"/>
  <c r="H218" i="45"/>
  <c r="H219" i="45"/>
  <c r="H220" i="45"/>
  <c r="F131" i="45"/>
  <c r="B721" i="64" s="1" a="1"/>
  <c r="B721" i="64" s="1"/>
  <c r="G131" i="45"/>
  <c r="H131" i="45" s="1"/>
  <c r="F132" i="45"/>
  <c r="B722" i="64" s="1" a="1"/>
  <c r="B722" i="64" s="1"/>
  <c r="G132" i="45"/>
  <c r="H132" i="45" s="1"/>
  <c r="F133" i="45"/>
  <c r="B723" i="64" s="1" a="1"/>
  <c r="B723" i="64" s="1"/>
  <c r="G133" i="45"/>
  <c r="H133" i="45" s="1"/>
  <c r="F134" i="45"/>
  <c r="B724" i="64" s="1" a="1"/>
  <c r="B724" i="64" s="1"/>
  <c r="G134" i="45"/>
  <c r="H134" i="45" s="1"/>
  <c r="F135" i="45"/>
  <c r="B725" i="64" s="1" a="1"/>
  <c r="B725" i="64" s="1"/>
  <c r="G135" i="45"/>
  <c r="H135" i="45" s="1"/>
  <c r="F136" i="45"/>
  <c r="B726" i="64" s="1" a="1"/>
  <c r="B726" i="64" s="1"/>
  <c r="G136" i="45"/>
  <c r="H136" i="45" s="1"/>
  <c r="F137" i="45"/>
  <c r="B727" i="64" s="1" a="1"/>
  <c r="B727" i="64" s="1"/>
  <c r="G137" i="45"/>
  <c r="H137" i="45" s="1"/>
  <c r="F138" i="45"/>
  <c r="B728" i="64" s="1" a="1"/>
  <c r="B728" i="64" s="1"/>
  <c r="G138" i="45"/>
  <c r="H138" i="45" s="1"/>
  <c r="F139" i="45"/>
  <c r="B729" i="64" s="1" a="1"/>
  <c r="B729" i="64" s="1"/>
  <c r="G139" i="45"/>
  <c r="H139" i="45" s="1"/>
  <c r="F140" i="45"/>
  <c r="B730" i="64" s="1" a="1"/>
  <c r="B730" i="64" s="1"/>
  <c r="G140" i="45"/>
  <c r="H140" i="45" s="1"/>
  <c r="H300" i="44"/>
  <c r="H301" i="44"/>
  <c r="H302" i="44"/>
  <c r="H303" i="44"/>
  <c r="H304" i="44"/>
  <c r="H305" i="44"/>
  <c r="H306" i="44"/>
  <c r="H247" i="44"/>
  <c r="H248" i="44"/>
  <c r="H249" i="44"/>
  <c r="H250" i="44"/>
  <c r="H251" i="44"/>
  <c r="H252" i="44"/>
  <c r="H253" i="44"/>
  <c r="H213" i="44"/>
  <c r="H214" i="44"/>
  <c r="H215" i="44"/>
  <c r="H216" i="44"/>
  <c r="H217" i="44"/>
  <c r="H218" i="44"/>
  <c r="H219" i="44"/>
  <c r="F131" i="44"/>
  <c r="B574" i="64" s="1" a="1"/>
  <c r="B574" i="64" s="1"/>
  <c r="G131" i="44"/>
  <c r="H131" i="44" s="1"/>
  <c r="F132" i="44"/>
  <c r="B575" i="64" s="1" a="1"/>
  <c r="B575" i="64" s="1"/>
  <c r="G132" i="44"/>
  <c r="H132" i="44" s="1"/>
  <c r="F133" i="44"/>
  <c r="B576" i="64" s="1" a="1"/>
  <c r="B576" i="64" s="1"/>
  <c r="G133" i="44"/>
  <c r="H133" i="44" s="1"/>
  <c r="F134" i="44"/>
  <c r="B577" i="64" s="1" a="1"/>
  <c r="B577" i="64" s="1"/>
  <c r="G134" i="44"/>
  <c r="H134" i="44" s="1"/>
  <c r="F135" i="44"/>
  <c r="B578" i="64" s="1" a="1"/>
  <c r="B578" i="64" s="1"/>
  <c r="G135" i="44"/>
  <c r="H135" i="44" s="1"/>
  <c r="F136" i="44"/>
  <c r="B579" i="64" s="1" a="1"/>
  <c r="B579" i="64" s="1"/>
  <c r="G136" i="44"/>
  <c r="H136" i="44" s="1"/>
  <c r="F137" i="44"/>
  <c r="B580" i="64" s="1" a="1"/>
  <c r="B580" i="64" s="1"/>
  <c r="G137" i="44"/>
  <c r="H137" i="44" s="1"/>
  <c r="F138" i="44"/>
  <c r="B581" i="64" s="1" a="1"/>
  <c r="B581" i="64" s="1"/>
  <c r="G138" i="44"/>
  <c r="H138" i="44" s="1"/>
  <c r="F139" i="44"/>
  <c r="B582" i="64" s="1" a="1"/>
  <c r="B582" i="64" s="1"/>
  <c r="G139" i="44"/>
  <c r="H139" i="44" s="1"/>
  <c r="F140" i="44"/>
  <c r="B583" i="64" s="1" a="1"/>
  <c r="B583" i="64" s="1"/>
  <c r="G140" i="44"/>
  <c r="H140" i="44" s="1"/>
  <c r="H300" i="43"/>
  <c r="H301" i="43"/>
  <c r="H302" i="43"/>
  <c r="H303" i="43"/>
  <c r="H304" i="43"/>
  <c r="H305" i="43"/>
  <c r="H306" i="43"/>
  <c r="H247" i="43"/>
  <c r="H248" i="43"/>
  <c r="H249" i="43"/>
  <c r="H250" i="43"/>
  <c r="H251" i="43"/>
  <c r="H252" i="43"/>
  <c r="H253" i="43"/>
  <c r="H213" i="43"/>
  <c r="H214" i="43"/>
  <c r="H215" i="43"/>
  <c r="H216" i="43"/>
  <c r="H217" i="43"/>
  <c r="H218" i="43"/>
  <c r="H219" i="43"/>
  <c r="F131" i="43"/>
  <c r="B427" i="64" s="1" a="1"/>
  <c r="B427" i="64" s="1"/>
  <c r="G131" i="43"/>
  <c r="H131" i="43" s="1"/>
  <c r="F132" i="43"/>
  <c r="B428" i="64" s="1" a="1"/>
  <c r="B428" i="64" s="1"/>
  <c r="G132" i="43"/>
  <c r="H132" i="43" s="1"/>
  <c r="F133" i="43"/>
  <c r="B429" i="64" s="1" a="1"/>
  <c r="B429" i="64" s="1"/>
  <c r="G133" i="43"/>
  <c r="H133" i="43" s="1"/>
  <c r="F134" i="43"/>
  <c r="B430" i="64" s="1" a="1"/>
  <c r="B430" i="64" s="1"/>
  <c r="G134" i="43"/>
  <c r="H134" i="43" s="1"/>
  <c r="F135" i="43"/>
  <c r="B431" i="64" s="1" a="1"/>
  <c r="B431" i="64" s="1"/>
  <c r="G135" i="43"/>
  <c r="H135" i="43" s="1"/>
  <c r="F136" i="43"/>
  <c r="B432" i="64" s="1" a="1"/>
  <c r="B432" i="64" s="1"/>
  <c r="G136" i="43"/>
  <c r="H136" i="43" s="1"/>
  <c r="F137" i="43"/>
  <c r="B433" i="64" s="1" a="1"/>
  <c r="B433" i="64" s="1"/>
  <c r="G137" i="43"/>
  <c r="H137" i="43" s="1"/>
  <c r="F138" i="43"/>
  <c r="B434" i="64" s="1" a="1"/>
  <c r="B434" i="64" s="1"/>
  <c r="G138" i="43"/>
  <c r="H138" i="43" s="1"/>
  <c r="F139" i="43"/>
  <c r="B435" i="64" s="1" a="1"/>
  <c r="B435" i="64" s="1"/>
  <c r="G139" i="43"/>
  <c r="H139" i="43" s="1"/>
  <c r="F140" i="43"/>
  <c r="B436" i="64" s="1" a="1"/>
  <c r="B436" i="64" s="1"/>
  <c r="G140" i="43"/>
  <c r="H140" i="43" s="1"/>
  <c r="H247" i="42"/>
  <c r="H248" i="42"/>
  <c r="H249" i="42"/>
  <c r="H250" i="42"/>
  <c r="H251" i="42"/>
  <c r="H252" i="42"/>
  <c r="H253" i="42"/>
  <c r="H300" i="42"/>
  <c r="H301" i="42"/>
  <c r="H302" i="42"/>
  <c r="H303" i="42"/>
  <c r="H304" i="42"/>
  <c r="H305" i="42"/>
  <c r="H306" i="42"/>
  <c r="H213" i="42"/>
  <c r="H214" i="42"/>
  <c r="H215" i="42"/>
  <c r="H216" i="42"/>
  <c r="H217" i="42"/>
  <c r="H218" i="42"/>
  <c r="H219" i="42"/>
  <c r="F131" i="42"/>
  <c r="B280" i="64" s="1" a="1"/>
  <c r="B280" i="64" s="1"/>
  <c r="G131" i="42"/>
  <c r="H131" i="42" s="1"/>
  <c r="F132" i="42"/>
  <c r="B281" i="64" s="1" a="1"/>
  <c r="B281" i="64" s="1"/>
  <c r="G132" i="42"/>
  <c r="H132" i="42" s="1"/>
  <c r="F133" i="42"/>
  <c r="B282" i="64" s="1" a="1"/>
  <c r="B282" i="64" s="1"/>
  <c r="G133" i="42"/>
  <c r="H133" i="42" s="1"/>
  <c r="F134" i="42"/>
  <c r="B283" i="64" s="1" a="1"/>
  <c r="B283" i="64" s="1"/>
  <c r="G134" i="42"/>
  <c r="H134" i="42" s="1"/>
  <c r="F135" i="42"/>
  <c r="B284" i="64" s="1" a="1"/>
  <c r="B284" i="64" s="1"/>
  <c r="G135" i="42"/>
  <c r="H135" i="42" s="1"/>
  <c r="F136" i="42"/>
  <c r="B285" i="64" s="1" a="1"/>
  <c r="B285" i="64" s="1"/>
  <c r="G136" i="42"/>
  <c r="H136" i="42" s="1"/>
  <c r="F137" i="42"/>
  <c r="B286" i="64" s="1" a="1"/>
  <c r="B286" i="64" s="1"/>
  <c r="G137" i="42"/>
  <c r="H137" i="42" s="1"/>
  <c r="F138" i="42"/>
  <c r="B287" i="64" s="1" a="1"/>
  <c r="B287" i="64" s="1"/>
  <c r="G138" i="42"/>
  <c r="H138" i="42" s="1"/>
  <c r="F139" i="42"/>
  <c r="B288" i="64" s="1" a="1"/>
  <c r="B288" i="64" s="1"/>
  <c r="G139" i="42"/>
  <c r="H139" i="42" s="1"/>
  <c r="F140" i="42"/>
  <c r="B289" i="64" s="1" a="1"/>
  <c r="B289" i="64" s="1"/>
  <c r="G140" i="42"/>
  <c r="H140" i="42" s="1"/>
  <c r="H268" i="37"/>
  <c r="H299" i="37"/>
  <c r="H300" i="37"/>
  <c r="H301" i="37"/>
  <c r="H302" i="37"/>
  <c r="H303" i="37"/>
  <c r="H304" i="37"/>
  <c r="H246" i="37"/>
  <c r="H247" i="37"/>
  <c r="H248" i="37"/>
  <c r="H249" i="37"/>
  <c r="H250" i="37"/>
  <c r="H251" i="37"/>
  <c r="H252" i="37"/>
  <c r="H212" i="37"/>
  <c r="H213" i="37"/>
  <c r="H214" i="37"/>
  <c r="H215" i="37"/>
  <c r="H216" i="37"/>
  <c r="H217" i="37"/>
  <c r="H218" i="37"/>
  <c r="F130" i="37"/>
  <c r="B132" i="64" s="1" a="1"/>
  <c r="B132" i="64" s="1"/>
  <c r="G130" i="37"/>
  <c r="H130" i="37" s="1"/>
  <c r="F131" i="37"/>
  <c r="B133" i="64" s="1" a="1"/>
  <c r="B133" i="64" s="1"/>
  <c r="G131" i="37"/>
  <c r="H131" i="37" s="1"/>
  <c r="F132" i="37"/>
  <c r="B134" i="64" s="1" a="1"/>
  <c r="B134" i="64" s="1"/>
  <c r="G132" i="37"/>
  <c r="H132" i="37" s="1"/>
  <c r="F133" i="37"/>
  <c r="B135" i="64" s="1" a="1"/>
  <c r="B135" i="64" s="1"/>
  <c r="G133" i="37"/>
  <c r="H133" i="37" s="1"/>
  <c r="F134" i="37"/>
  <c r="B136" i="64" s="1" a="1"/>
  <c r="B136" i="64" s="1"/>
  <c r="G134" i="37"/>
  <c r="H134" i="37" s="1"/>
  <c r="F135" i="37"/>
  <c r="B137" i="64" s="1" a="1"/>
  <c r="B137" i="64" s="1"/>
  <c r="G135" i="37"/>
  <c r="H135" i="37" s="1"/>
  <c r="F136" i="37"/>
  <c r="B138" i="64" s="1" a="1"/>
  <c r="B138" i="64" s="1"/>
  <c r="G136" i="37"/>
  <c r="H136" i="37" s="1"/>
  <c r="F137" i="37"/>
  <c r="B139" i="64" s="1" a="1"/>
  <c r="B139" i="64" s="1"/>
  <c r="G137" i="37"/>
  <c r="H137" i="37" s="1"/>
  <c r="F138" i="37"/>
  <c r="B140" i="64" s="1" a="1"/>
  <c r="B140" i="64" s="1"/>
  <c r="G138" i="37"/>
  <c r="H138" i="37" s="1"/>
  <c r="F139" i="37"/>
  <c r="B141" i="64" s="1" a="1"/>
  <c r="B141" i="64" s="1"/>
  <c r="G139" i="37"/>
  <c r="H139" i="37" s="1"/>
  <c r="E17" i="39"/>
  <c r="J1285" i="70" l="1"/>
  <c r="J1293" i="70"/>
  <c r="J1301" i="70"/>
  <c r="J1309" i="70"/>
  <c r="J1317" i="70"/>
  <c r="J1315" i="70"/>
  <c r="J1286" i="70"/>
  <c r="J1294" i="70"/>
  <c r="J1302" i="70"/>
  <c r="J1310" i="70"/>
  <c r="J1318" i="70"/>
  <c r="J1323" i="70"/>
  <c r="J1287" i="70"/>
  <c r="J1295" i="70"/>
  <c r="J1303" i="70"/>
  <c r="J1311" i="70"/>
  <c r="J1319" i="70"/>
  <c r="J1291" i="70"/>
  <c r="J1300" i="70"/>
  <c r="J1316" i="70"/>
  <c r="J1288" i="70"/>
  <c r="J1296" i="70"/>
  <c r="J1304" i="70"/>
  <c r="J1312" i="70"/>
  <c r="J1320" i="70"/>
  <c r="J1299" i="70"/>
  <c r="J1308" i="70"/>
  <c r="J1324" i="70"/>
  <c r="J1289" i="70"/>
  <c r="J1297" i="70"/>
  <c r="J1305" i="70"/>
  <c r="J1313" i="70"/>
  <c r="J1321" i="70"/>
  <c r="J1292" i="70"/>
  <c r="J1290" i="70"/>
  <c r="J1298" i="70"/>
  <c r="J1306" i="70"/>
  <c r="J1314" i="70"/>
  <c r="J1322" i="70"/>
  <c r="J1307" i="70"/>
  <c r="J1138" i="70"/>
  <c r="J1146" i="70"/>
  <c r="J1154" i="70"/>
  <c r="J1162" i="70"/>
  <c r="J1170" i="70"/>
  <c r="J1142" i="70"/>
  <c r="J1151" i="70"/>
  <c r="J1139" i="70"/>
  <c r="J1147" i="70"/>
  <c r="J1155" i="70"/>
  <c r="J1163" i="70"/>
  <c r="J1171" i="70"/>
  <c r="J1150" i="70"/>
  <c r="J1167" i="70"/>
  <c r="J1140" i="70"/>
  <c r="J1148" i="70"/>
  <c r="J1156" i="70"/>
  <c r="J1164" i="70"/>
  <c r="J1172" i="70"/>
  <c r="J1166" i="70"/>
  <c r="J1175" i="70"/>
  <c r="J1141" i="70"/>
  <c r="J1149" i="70"/>
  <c r="J1157" i="70"/>
  <c r="J1165" i="70"/>
  <c r="J1173" i="70"/>
  <c r="J1158" i="70"/>
  <c r="J1159" i="70"/>
  <c r="J1144" i="70"/>
  <c r="J1152" i="70"/>
  <c r="J1160" i="70"/>
  <c r="J1168" i="70"/>
  <c r="J1176" i="70"/>
  <c r="J1174" i="70"/>
  <c r="J1145" i="70"/>
  <c r="J1153" i="70"/>
  <c r="J1161" i="70"/>
  <c r="J1169" i="70"/>
  <c r="J1177" i="70"/>
  <c r="J1143" i="70"/>
  <c r="J1178" i="70"/>
  <c r="J1186" i="70"/>
  <c r="J1194" i="70"/>
  <c r="J1202" i="70"/>
  <c r="J1210" i="70"/>
  <c r="J1218" i="70"/>
  <c r="J1226" i="70"/>
  <c r="J1234" i="70"/>
  <c r="J1242" i="70"/>
  <c r="J1250" i="70"/>
  <c r="J1258" i="70"/>
  <c r="J1266" i="70"/>
  <c r="J1274" i="70"/>
  <c r="J1282" i="70"/>
  <c r="J1179" i="70"/>
  <c r="J1187" i="70"/>
  <c r="J1195" i="70"/>
  <c r="J1203" i="70"/>
  <c r="J1211" i="70"/>
  <c r="J1219" i="70"/>
  <c r="J1227" i="70"/>
  <c r="J1235" i="70"/>
  <c r="J1243" i="70"/>
  <c r="J1251" i="70"/>
  <c r="J1259" i="70"/>
  <c r="J1267" i="70"/>
  <c r="J1275" i="70"/>
  <c r="J1283" i="70"/>
  <c r="J1180" i="70"/>
  <c r="J1188" i="70"/>
  <c r="J1196" i="70"/>
  <c r="J1204" i="70"/>
  <c r="J1212" i="70"/>
  <c r="J1220" i="70"/>
  <c r="J1228" i="70"/>
  <c r="J1236" i="70"/>
  <c r="J1244" i="70"/>
  <c r="J1252" i="70"/>
  <c r="J1260" i="70"/>
  <c r="J1268" i="70"/>
  <c r="J1276" i="70"/>
  <c r="J1284" i="70"/>
  <c r="J1181" i="70"/>
  <c r="J1189" i="70"/>
  <c r="J1197" i="70"/>
  <c r="J1205" i="70"/>
  <c r="J1213" i="70"/>
  <c r="J1221" i="70"/>
  <c r="J1229" i="70"/>
  <c r="J1237" i="70"/>
  <c r="J1245" i="70"/>
  <c r="J1253" i="70"/>
  <c r="J1261" i="70"/>
  <c r="J1269" i="70"/>
  <c r="J1277" i="70"/>
  <c r="J1183" i="70"/>
  <c r="J1191" i="70"/>
  <c r="J1199" i="70"/>
  <c r="J1207" i="70"/>
  <c r="J1215" i="70"/>
  <c r="J1223" i="70"/>
  <c r="J1231" i="70"/>
  <c r="J1239" i="70"/>
  <c r="J1247" i="70"/>
  <c r="J1255" i="70"/>
  <c r="J1263" i="70"/>
  <c r="J1271" i="70"/>
  <c r="J1279" i="70"/>
  <c r="J1184" i="70"/>
  <c r="J1192" i="70"/>
  <c r="J1200" i="70"/>
  <c r="J1208" i="70"/>
  <c r="J1216" i="70"/>
  <c r="J1224" i="70"/>
  <c r="J1232" i="70"/>
  <c r="J1240" i="70"/>
  <c r="J1248" i="70"/>
  <c r="J1256" i="70"/>
  <c r="J1264" i="70"/>
  <c r="J1272" i="70"/>
  <c r="J1280" i="70"/>
  <c r="J1185" i="70"/>
  <c r="J1193" i="70"/>
  <c r="J1201" i="70"/>
  <c r="J1209" i="70"/>
  <c r="J1217" i="70"/>
  <c r="J1225" i="70"/>
  <c r="J1233" i="70"/>
  <c r="J1241" i="70"/>
  <c r="J1249" i="70"/>
  <c r="J1257" i="70"/>
  <c r="J1265" i="70"/>
  <c r="J1273" i="70"/>
  <c r="J1281" i="70"/>
  <c r="J1182" i="70"/>
  <c r="J1246" i="70"/>
  <c r="J1190" i="70"/>
  <c r="J1254" i="70"/>
  <c r="J1198" i="70"/>
  <c r="J1262" i="70"/>
  <c r="J1206" i="70"/>
  <c r="J1270" i="70"/>
  <c r="J1214" i="70"/>
  <c r="J1278" i="70"/>
  <c r="J1222" i="70"/>
  <c r="J1238" i="70"/>
  <c r="J1230" i="70"/>
  <c r="J1034" i="70"/>
  <c r="J1042" i="70"/>
  <c r="J1050" i="70"/>
  <c r="J1058" i="70"/>
  <c r="J1066" i="70"/>
  <c r="J1074" i="70"/>
  <c r="J1082" i="70"/>
  <c r="J1090" i="70"/>
  <c r="J1098" i="70"/>
  <c r="J1106" i="70"/>
  <c r="J1114" i="70"/>
  <c r="J1122" i="70"/>
  <c r="J1130" i="70"/>
  <c r="J1035" i="70"/>
  <c r="J1043" i="70"/>
  <c r="J1051" i="70"/>
  <c r="J1059" i="70"/>
  <c r="J1067" i="70"/>
  <c r="J1075" i="70"/>
  <c r="J1083" i="70"/>
  <c r="J1091" i="70"/>
  <c r="J1099" i="70"/>
  <c r="J1107" i="70"/>
  <c r="J1115" i="70"/>
  <c r="J1123" i="70"/>
  <c r="J1131" i="70"/>
  <c r="J1036" i="70"/>
  <c r="J1044" i="70"/>
  <c r="J1052" i="70"/>
  <c r="J1060" i="70"/>
  <c r="J1068" i="70"/>
  <c r="J1076" i="70"/>
  <c r="J1084" i="70"/>
  <c r="J1092" i="70"/>
  <c r="J1100" i="70"/>
  <c r="J1108" i="70"/>
  <c r="J1116" i="70"/>
  <c r="J1124" i="70"/>
  <c r="J1132" i="70"/>
  <c r="J1037" i="70"/>
  <c r="J1045" i="70"/>
  <c r="J1053" i="70"/>
  <c r="J1061" i="70"/>
  <c r="J1069" i="70"/>
  <c r="J1077" i="70"/>
  <c r="J1085" i="70"/>
  <c r="J1093" i="70"/>
  <c r="J1101" i="70"/>
  <c r="J1109" i="70"/>
  <c r="J1117" i="70"/>
  <c r="J1125" i="70"/>
  <c r="J1133" i="70"/>
  <c r="J1031" i="70"/>
  <c r="J1039" i="70"/>
  <c r="J1047" i="70"/>
  <c r="J1055" i="70"/>
  <c r="J1063" i="70"/>
  <c r="J1071" i="70"/>
  <c r="J1079" i="70"/>
  <c r="J1087" i="70"/>
  <c r="J1095" i="70"/>
  <c r="J1103" i="70"/>
  <c r="J1111" i="70"/>
  <c r="J1119" i="70"/>
  <c r="J1127" i="70"/>
  <c r="J1135" i="70"/>
  <c r="J1032" i="70"/>
  <c r="J1040" i="70"/>
  <c r="J1048" i="70"/>
  <c r="J1056" i="70"/>
  <c r="J1064" i="70"/>
  <c r="J1072" i="70"/>
  <c r="J1080" i="70"/>
  <c r="J1088" i="70"/>
  <c r="J1096" i="70"/>
  <c r="J1104" i="70"/>
  <c r="J1112" i="70"/>
  <c r="J1120" i="70"/>
  <c r="J1128" i="70"/>
  <c r="J1136" i="70"/>
  <c r="J1033" i="70"/>
  <c r="J1041" i="70"/>
  <c r="J1049" i="70"/>
  <c r="J1057" i="70"/>
  <c r="J1065" i="70"/>
  <c r="J1073" i="70"/>
  <c r="J1081" i="70"/>
  <c r="J1089" i="70"/>
  <c r="J1097" i="70"/>
  <c r="J1105" i="70"/>
  <c r="J1113" i="70"/>
  <c r="J1121" i="70"/>
  <c r="J1129" i="70"/>
  <c r="J1137" i="70"/>
  <c r="J1078" i="70"/>
  <c r="J1134" i="70"/>
  <c r="J1086" i="70"/>
  <c r="J1070" i="70"/>
  <c r="J1094" i="70"/>
  <c r="J1038" i="70"/>
  <c r="J1102" i="70"/>
  <c r="J1046" i="70"/>
  <c r="J1110" i="70"/>
  <c r="J1054" i="70"/>
  <c r="J1118" i="70"/>
  <c r="J1062" i="70"/>
  <c r="J1126" i="70"/>
  <c r="N10" i="70"/>
  <c r="M11" i="70"/>
  <c r="K11" i="70" s="1"/>
  <c r="K10" i="70"/>
  <c r="G315" i="61"/>
  <c r="X66" i="66" s="1"/>
  <c r="H313" i="61"/>
  <c r="H312" i="61"/>
  <c r="H311" i="61"/>
  <c r="H310" i="61"/>
  <c r="H309" i="61"/>
  <c r="H308" i="61"/>
  <c r="H307" i="61"/>
  <c r="H299" i="61"/>
  <c r="H268" i="61"/>
  <c r="H267" i="61"/>
  <c r="G262" i="61"/>
  <c r="W66" i="66" s="1"/>
  <c r="H260" i="61"/>
  <c r="H259" i="61"/>
  <c r="H258" i="61"/>
  <c r="H257" i="61"/>
  <c r="H256" i="61"/>
  <c r="H255" i="61"/>
  <c r="H254" i="61"/>
  <c r="H246" i="61"/>
  <c r="H235" i="61"/>
  <c r="H234" i="61"/>
  <c r="G228" i="61"/>
  <c r="V66" i="66" s="1"/>
  <c r="H226" i="61"/>
  <c r="H225" i="61"/>
  <c r="H224" i="61"/>
  <c r="H223" i="61"/>
  <c r="H222" i="61"/>
  <c r="H221" i="61"/>
  <c r="H212" i="61"/>
  <c r="H181" i="61"/>
  <c r="H180" i="61"/>
  <c r="G315" i="60"/>
  <c r="H313" i="60"/>
  <c r="H312" i="60"/>
  <c r="H311" i="60"/>
  <c r="H310" i="60"/>
  <c r="H309" i="60"/>
  <c r="H308" i="60"/>
  <c r="H307" i="60"/>
  <c r="H299" i="60"/>
  <c r="H268" i="60"/>
  <c r="H267" i="60"/>
  <c r="G262" i="60"/>
  <c r="W62" i="66" s="1"/>
  <c r="H260" i="60"/>
  <c r="H259" i="60"/>
  <c r="H258" i="60"/>
  <c r="H257" i="60"/>
  <c r="H256" i="60"/>
  <c r="H255" i="60"/>
  <c r="H254" i="60"/>
  <c r="H246" i="60"/>
  <c r="H235" i="60"/>
  <c r="H234" i="60"/>
  <c r="G228" i="60"/>
  <c r="H226" i="60"/>
  <c r="H225" i="60"/>
  <c r="H224" i="60"/>
  <c r="H223" i="60"/>
  <c r="H222" i="60"/>
  <c r="H221" i="60"/>
  <c r="H220" i="60"/>
  <c r="H212" i="60"/>
  <c r="H181" i="60"/>
  <c r="H180" i="60"/>
  <c r="G315" i="51"/>
  <c r="X61" i="66" s="1"/>
  <c r="H313" i="51"/>
  <c r="H312" i="51"/>
  <c r="H311" i="51"/>
  <c r="H310" i="51"/>
  <c r="H309" i="51"/>
  <c r="H308" i="51"/>
  <c r="H307" i="51"/>
  <c r="H289" i="51"/>
  <c r="H268" i="51"/>
  <c r="H267" i="51"/>
  <c r="G262" i="51"/>
  <c r="W61" i="66" s="1"/>
  <c r="H260" i="51"/>
  <c r="H259" i="51"/>
  <c r="H258" i="51"/>
  <c r="H257" i="51"/>
  <c r="H256" i="51"/>
  <c r="H255" i="51"/>
  <c r="H254" i="51"/>
  <c r="H246" i="51"/>
  <c r="H235" i="51"/>
  <c r="H234" i="51"/>
  <c r="G228" i="51"/>
  <c r="V61" i="66" s="1"/>
  <c r="H226" i="51"/>
  <c r="H225" i="51"/>
  <c r="H224" i="51"/>
  <c r="H223" i="51"/>
  <c r="H222" i="51"/>
  <c r="H221" i="51"/>
  <c r="H220" i="51"/>
  <c r="H212" i="51"/>
  <c r="H181" i="51"/>
  <c r="H180" i="51"/>
  <c r="G315" i="50"/>
  <c r="X58" i="66" s="1"/>
  <c r="H313" i="50"/>
  <c r="H312" i="50"/>
  <c r="H311" i="50"/>
  <c r="H310" i="50"/>
  <c r="H309" i="50"/>
  <c r="H308" i="50"/>
  <c r="H307" i="50"/>
  <c r="H299" i="50"/>
  <c r="H268" i="50"/>
  <c r="H267" i="50"/>
  <c r="G262" i="50"/>
  <c r="W58" i="66" s="1"/>
  <c r="H260" i="50"/>
  <c r="H259" i="50"/>
  <c r="H258" i="50"/>
  <c r="H257" i="50"/>
  <c r="H256" i="50"/>
  <c r="H255" i="50"/>
  <c r="H246" i="50"/>
  <c r="H235" i="50"/>
  <c r="H234" i="50"/>
  <c r="G228" i="50"/>
  <c r="H226" i="50"/>
  <c r="H225" i="50"/>
  <c r="H224" i="50"/>
  <c r="H223" i="50"/>
  <c r="H222" i="50"/>
  <c r="H221" i="50"/>
  <c r="H220" i="50"/>
  <c r="H212" i="50"/>
  <c r="H181" i="50"/>
  <c r="H180" i="50"/>
  <c r="G315" i="48"/>
  <c r="X57" i="66" s="1"/>
  <c r="H313" i="48"/>
  <c r="H312" i="48"/>
  <c r="H311" i="48"/>
  <c r="H310" i="48"/>
  <c r="H309" i="48"/>
  <c r="H308" i="48"/>
  <c r="H289" i="48"/>
  <c r="H268" i="48"/>
  <c r="H267" i="48"/>
  <c r="G262" i="48"/>
  <c r="W57" i="66" s="1"/>
  <c r="H260" i="48"/>
  <c r="H259" i="48"/>
  <c r="H258" i="48"/>
  <c r="H257" i="48"/>
  <c r="H256" i="48"/>
  <c r="H255" i="48"/>
  <c r="H254" i="48"/>
  <c r="H246" i="48"/>
  <c r="H235" i="48"/>
  <c r="H234" i="48"/>
  <c r="G228" i="48"/>
  <c r="H226" i="48"/>
  <c r="H225" i="48"/>
  <c r="H224" i="48"/>
  <c r="H223" i="48"/>
  <c r="H222" i="48"/>
  <c r="H221" i="48"/>
  <c r="H220" i="48"/>
  <c r="H202" i="48"/>
  <c r="H181" i="48"/>
  <c r="H180" i="48"/>
  <c r="G315" i="47"/>
  <c r="X52" i="66" s="1"/>
  <c r="H313" i="47"/>
  <c r="H312" i="47"/>
  <c r="H311" i="47"/>
  <c r="H310" i="47"/>
  <c r="H309" i="47"/>
  <c r="H308" i="47"/>
  <c r="H307" i="47"/>
  <c r="H299" i="47"/>
  <c r="H268" i="47"/>
  <c r="H267" i="47"/>
  <c r="G262" i="47"/>
  <c r="H260" i="47"/>
  <c r="H259" i="47"/>
  <c r="H258" i="47"/>
  <c r="H257" i="47"/>
  <c r="H256" i="47"/>
  <c r="H255" i="47"/>
  <c r="H246" i="47"/>
  <c r="H235" i="47"/>
  <c r="H234" i="47"/>
  <c r="G228" i="47"/>
  <c r="H226" i="47"/>
  <c r="H225" i="47"/>
  <c r="H224" i="47"/>
  <c r="H223" i="47"/>
  <c r="H222" i="47"/>
  <c r="H202" i="47"/>
  <c r="H181" i="47"/>
  <c r="H180" i="47"/>
  <c r="G315" i="46"/>
  <c r="X47" i="66" s="1"/>
  <c r="H313" i="46"/>
  <c r="H312" i="46"/>
  <c r="H311" i="46"/>
  <c r="H310" i="46"/>
  <c r="H309" i="46"/>
  <c r="H308" i="46"/>
  <c r="H307" i="46"/>
  <c r="H289" i="46"/>
  <c r="H268" i="46"/>
  <c r="H267" i="46"/>
  <c r="G262" i="46"/>
  <c r="W47" i="66" s="1"/>
  <c r="H260" i="46"/>
  <c r="H259" i="46"/>
  <c r="H258" i="46"/>
  <c r="H257" i="46"/>
  <c r="H256" i="46"/>
  <c r="H255" i="46"/>
  <c r="H254" i="46"/>
  <c r="H246" i="46"/>
  <c r="H235" i="46"/>
  <c r="H234" i="46"/>
  <c r="G228" i="46"/>
  <c r="V47" i="66" s="1"/>
  <c r="H226" i="46"/>
  <c r="H225" i="46"/>
  <c r="H224" i="46"/>
  <c r="H223" i="46"/>
  <c r="H222" i="46"/>
  <c r="H221" i="46"/>
  <c r="H220" i="46"/>
  <c r="H202" i="46"/>
  <c r="H181" i="46"/>
  <c r="H180" i="46"/>
  <c r="G315" i="45"/>
  <c r="H313" i="45"/>
  <c r="H312" i="45"/>
  <c r="H311" i="45"/>
  <c r="H310" i="45"/>
  <c r="H309" i="45"/>
  <c r="H308" i="45"/>
  <c r="H307" i="45"/>
  <c r="H269" i="45"/>
  <c r="H268" i="45"/>
  <c r="H267" i="45"/>
  <c r="G262" i="45"/>
  <c r="W46" i="66" s="1"/>
  <c r="H260" i="45"/>
  <c r="H259" i="45"/>
  <c r="H258" i="45"/>
  <c r="H257" i="45"/>
  <c r="H256" i="45"/>
  <c r="H255" i="45"/>
  <c r="H254" i="45"/>
  <c r="H246" i="45"/>
  <c r="H235" i="45"/>
  <c r="H234" i="45"/>
  <c r="G228" i="45"/>
  <c r="H226" i="45"/>
  <c r="H225" i="45"/>
  <c r="H224" i="45"/>
  <c r="H223" i="45"/>
  <c r="H222" i="45"/>
  <c r="H221" i="45"/>
  <c r="H212" i="45"/>
  <c r="H181" i="45"/>
  <c r="H180" i="45"/>
  <c r="G315" i="44"/>
  <c r="H313" i="44"/>
  <c r="H312" i="44"/>
  <c r="H311" i="44"/>
  <c r="H310" i="44"/>
  <c r="H309" i="44"/>
  <c r="H308" i="44"/>
  <c r="H307" i="44"/>
  <c r="H289" i="44"/>
  <c r="H268" i="44"/>
  <c r="H267" i="44"/>
  <c r="G262" i="44"/>
  <c r="W44" i="66" s="1"/>
  <c r="H260" i="44"/>
  <c r="H259" i="44"/>
  <c r="H258" i="44"/>
  <c r="H257" i="44"/>
  <c r="H256" i="44"/>
  <c r="H255" i="44"/>
  <c r="H254" i="44"/>
  <c r="H246" i="44"/>
  <c r="H235" i="44"/>
  <c r="H234" i="44"/>
  <c r="G228" i="44"/>
  <c r="H226" i="44"/>
  <c r="H225" i="44"/>
  <c r="H224" i="44"/>
  <c r="H223" i="44"/>
  <c r="H222" i="44"/>
  <c r="H221" i="44"/>
  <c r="H220" i="44"/>
  <c r="H202" i="44"/>
  <c r="H181" i="44"/>
  <c r="H180" i="44"/>
  <c r="G315" i="43"/>
  <c r="H313" i="43"/>
  <c r="H312" i="43"/>
  <c r="H311" i="43"/>
  <c r="H310" i="43"/>
  <c r="H309" i="43"/>
  <c r="H308" i="43"/>
  <c r="H307" i="43"/>
  <c r="H299" i="43"/>
  <c r="H268" i="43"/>
  <c r="H267" i="43"/>
  <c r="G262" i="43"/>
  <c r="W42" i="66" s="1"/>
  <c r="H260" i="43"/>
  <c r="H259" i="43"/>
  <c r="H258" i="43"/>
  <c r="H257" i="43"/>
  <c r="H256" i="43"/>
  <c r="H255" i="43"/>
  <c r="H254" i="43"/>
  <c r="H246" i="43"/>
  <c r="H235" i="43"/>
  <c r="H234" i="43"/>
  <c r="G228" i="43"/>
  <c r="H226" i="43"/>
  <c r="H225" i="43"/>
  <c r="H224" i="43"/>
  <c r="H223" i="43"/>
  <c r="H222" i="43"/>
  <c r="H221" i="43"/>
  <c r="H220" i="43"/>
  <c r="H212" i="43"/>
  <c r="H181" i="43"/>
  <c r="H180" i="43"/>
  <c r="G315" i="42"/>
  <c r="X41" i="66" s="1"/>
  <c r="H313" i="42"/>
  <c r="H312" i="42"/>
  <c r="H311" i="42"/>
  <c r="H310" i="42"/>
  <c r="H309" i="42"/>
  <c r="H308" i="42"/>
  <c r="H307" i="42"/>
  <c r="H289" i="42"/>
  <c r="H268" i="42"/>
  <c r="H267" i="42"/>
  <c r="G262" i="42"/>
  <c r="W41" i="66" s="1"/>
  <c r="H260" i="42"/>
  <c r="H259" i="42"/>
  <c r="H258" i="42"/>
  <c r="H257" i="42"/>
  <c r="H256" i="42"/>
  <c r="H255" i="42"/>
  <c r="H254" i="42"/>
  <c r="H246" i="42"/>
  <c r="H235" i="42"/>
  <c r="H234" i="42"/>
  <c r="G228" i="42"/>
  <c r="V41" i="66" s="1"/>
  <c r="H226" i="42"/>
  <c r="H225" i="42"/>
  <c r="H224" i="42"/>
  <c r="H223" i="42"/>
  <c r="H222" i="42"/>
  <c r="H221" i="42"/>
  <c r="H220" i="42"/>
  <c r="H212" i="42"/>
  <c r="H181" i="42"/>
  <c r="H180" i="42"/>
  <c r="G315" i="37"/>
  <c r="H313" i="37"/>
  <c r="H312" i="37"/>
  <c r="H311" i="37"/>
  <c r="H310" i="37"/>
  <c r="H309" i="37"/>
  <c r="H308" i="37"/>
  <c r="H307" i="37"/>
  <c r="H306" i="37"/>
  <c r="H305" i="37"/>
  <c r="H267" i="37"/>
  <c r="G262" i="37"/>
  <c r="H260" i="37"/>
  <c r="H259" i="37"/>
  <c r="H258" i="37"/>
  <c r="H257" i="37"/>
  <c r="H256" i="37"/>
  <c r="H255" i="37"/>
  <c r="H254" i="37"/>
  <c r="H253" i="37"/>
  <c r="H235" i="37"/>
  <c r="H234" i="37"/>
  <c r="X43" i="66" l="1"/>
  <c r="Y62" i="66"/>
  <c r="X62" i="66"/>
  <c r="Z62" i="66"/>
  <c r="V59" i="66"/>
  <c r="V58" i="66"/>
  <c r="A911" i="68" a="1"/>
  <c r="A911" i="68" s="1"/>
  <c r="V62" i="66"/>
  <c r="V57" i="66"/>
  <c r="V43" i="66"/>
  <c r="W52" i="66"/>
  <c r="V52" i="66"/>
  <c r="A1375" i="68" a="1"/>
  <c r="A1375" i="68" s="1"/>
  <c r="N11" i="70"/>
  <c r="M12" i="70"/>
  <c r="K12" i="70" s="1"/>
  <c r="AY11" i="70"/>
  <c r="A938" i="68" a="1"/>
  <c r="A938" i="68" s="1"/>
  <c r="A534" i="68" a="1"/>
  <c r="A534" i="68" s="1"/>
  <c r="A884" i="68" a="1"/>
  <c r="A884" i="68" s="1"/>
  <c r="A1234" i="68" a="1"/>
  <c r="A1234" i="68" s="1"/>
  <c r="A1093" i="68" a="1"/>
  <c r="A1093" i="68" s="1"/>
  <c r="A1019" i="68" a="1"/>
  <c r="A1019" i="68" s="1"/>
  <c r="W63" i="66"/>
  <c r="A1516" i="68" a="1"/>
  <c r="A1516" i="68" s="1"/>
  <c r="A992" i="68" a="1"/>
  <c r="A992" i="68" s="1"/>
  <c r="A628" i="68" a="1"/>
  <c r="A628" i="68" s="1"/>
  <c r="A1469" i="68" a="1"/>
  <c r="A1469" i="68" s="1"/>
  <c r="A965" i="68" a="1"/>
  <c r="A965" i="68" s="1"/>
  <c r="A581" i="68" a="1"/>
  <c r="A581" i="68" s="1"/>
  <c r="A1422" i="68" a="1"/>
  <c r="A1422" i="68" s="1"/>
  <c r="V53" i="66"/>
  <c r="V55" i="66" s="1"/>
  <c r="A487" i="68" a="1"/>
  <c r="A487" i="68" s="1"/>
  <c r="A1328" i="68" a="1"/>
  <c r="A1328" i="68" s="1"/>
  <c r="A440" i="68" a="1"/>
  <c r="A440" i="68" s="1"/>
  <c r="A1281" i="68" a="1"/>
  <c r="A1281" i="68" s="1"/>
  <c r="A857" i="68" a="1"/>
  <c r="A857" i="68" s="1"/>
  <c r="A393" i="68" a="1"/>
  <c r="A393" i="68" s="1"/>
  <c r="A830" i="68" a="1"/>
  <c r="A830" i="68" s="1"/>
  <c r="A346" i="68" a="1"/>
  <c r="A346" i="68" s="1"/>
  <c r="A1187" i="68" a="1"/>
  <c r="A1187" i="68" s="1"/>
  <c r="A299" i="68" a="1"/>
  <c r="A299" i="68" s="1"/>
  <c r="A803" i="68" a="1"/>
  <c r="A803" i="68" s="1"/>
  <c r="A776" i="68" a="1"/>
  <c r="A776" i="68" s="1"/>
  <c r="A1140" i="68" a="1"/>
  <c r="A1140" i="68" s="1"/>
  <c r="A252" i="68" a="1"/>
  <c r="A252" i="68" s="1"/>
  <c r="A749" i="68" a="1"/>
  <c r="A749" i="68" s="1"/>
  <c r="A205" i="68" a="1"/>
  <c r="A205" i="68" s="1"/>
  <c r="A1046" i="68" a="1"/>
  <c r="A1046" i="68" s="1"/>
  <c r="A722" i="68" a="1"/>
  <c r="A722" i="68" s="1"/>
  <c r="A1563" i="68" a="1"/>
  <c r="A1563" i="68" s="1"/>
  <c r="A675" i="68" a="1"/>
  <c r="A675" i="68" s="1"/>
  <c r="X51" i="66"/>
  <c r="V51" i="66"/>
  <c r="V50" i="66"/>
  <c r="V49" i="66"/>
  <c r="H228" i="60"/>
  <c r="G229" i="60" s="1"/>
  <c r="V60" i="66"/>
  <c r="H315" i="50"/>
  <c r="G316" i="50" s="1"/>
  <c r="W60" i="66"/>
  <c r="W53" i="66"/>
  <c r="W50" i="66"/>
  <c r="X50" i="66"/>
  <c r="W45" i="66"/>
  <c r="H315" i="61"/>
  <c r="G316" i="61" s="1"/>
  <c r="X63" i="66"/>
  <c r="H228" i="61"/>
  <c r="G229" i="61" s="1"/>
  <c r="V63" i="66"/>
  <c r="H262" i="61"/>
  <c r="G263" i="61" s="1"/>
  <c r="X60" i="66"/>
  <c r="H315" i="60"/>
  <c r="G316" i="60" s="1"/>
  <c r="H262" i="60"/>
  <c r="G263" i="60" s="1"/>
  <c r="H262" i="51"/>
  <c r="G263" i="51" s="1"/>
  <c r="H315" i="51"/>
  <c r="G316" i="51" s="1"/>
  <c r="H228" i="51"/>
  <c r="G229" i="51" s="1"/>
  <c r="X59" i="66"/>
  <c r="H228" i="50"/>
  <c r="G229" i="50" s="1"/>
  <c r="H262" i="50"/>
  <c r="G263" i="50" s="1"/>
  <c r="W59" i="66"/>
  <c r="H262" i="48"/>
  <c r="G263" i="48" s="1"/>
  <c r="H228" i="48"/>
  <c r="G229" i="48" s="1"/>
  <c r="H315" i="48"/>
  <c r="G316" i="48" s="1"/>
  <c r="W51" i="66"/>
  <c r="X53" i="66"/>
  <c r="H228" i="47"/>
  <c r="G229" i="47" s="1"/>
  <c r="H262" i="47"/>
  <c r="G263" i="47" s="1"/>
  <c r="X49" i="66"/>
  <c r="H315" i="47"/>
  <c r="G316" i="47" s="1"/>
  <c r="H262" i="46"/>
  <c r="G263" i="46" s="1"/>
  <c r="H315" i="46"/>
  <c r="G316" i="46" s="1"/>
  <c r="H228" i="46"/>
  <c r="G229" i="46" s="1"/>
  <c r="V46" i="66"/>
  <c r="W48" i="66"/>
  <c r="W49" i="66"/>
  <c r="X45" i="66"/>
  <c r="V48" i="66"/>
  <c r="X46" i="66"/>
  <c r="V45" i="66"/>
  <c r="X48" i="66"/>
  <c r="X44" i="66"/>
  <c r="V44" i="66"/>
  <c r="W39" i="66"/>
  <c r="X38" i="66"/>
  <c r="V42" i="66"/>
  <c r="H315" i="43"/>
  <c r="G316" i="43" s="1"/>
  <c r="H228" i="43"/>
  <c r="G229" i="43" s="1"/>
  <c r="H262" i="42"/>
  <c r="G263" i="42" s="1"/>
  <c r="H315" i="42"/>
  <c r="G316" i="42" s="1"/>
  <c r="H228" i="42"/>
  <c r="G229" i="42" s="1"/>
  <c r="W37" i="66"/>
  <c r="W38" i="66"/>
  <c r="X37" i="66"/>
  <c r="H315" i="37"/>
  <c r="G316" i="37" s="1"/>
  <c r="X39" i="66"/>
  <c r="X42" i="66"/>
  <c r="W43" i="66"/>
  <c r="H262" i="43"/>
  <c r="G263" i="43" s="1"/>
  <c r="H262" i="45"/>
  <c r="G263" i="45" s="1"/>
  <c r="H315" i="45"/>
  <c r="G316" i="45" s="1"/>
  <c r="H228" i="45"/>
  <c r="G229" i="45" s="1"/>
  <c r="H315" i="44"/>
  <c r="G316" i="44" s="1"/>
  <c r="H262" i="44"/>
  <c r="G263" i="44" s="1"/>
  <c r="H228" i="44"/>
  <c r="G229" i="44" s="1"/>
  <c r="H262" i="37"/>
  <c r="G263" i="37" s="1"/>
  <c r="X40" i="66" l="1"/>
  <c r="X54" i="66" s="1"/>
  <c r="X64" i="66" s="1"/>
  <c r="J1432" i="70"/>
  <c r="J1440" i="70"/>
  <c r="J1448" i="70"/>
  <c r="J1456" i="70"/>
  <c r="J1464" i="70"/>
  <c r="J1462" i="70"/>
  <c r="J1471" i="70"/>
  <c r="J1433" i="70"/>
  <c r="J1441" i="70"/>
  <c r="J1449" i="70"/>
  <c r="J1457" i="70"/>
  <c r="J1465" i="70"/>
  <c r="J1438" i="70"/>
  <c r="J1447" i="70"/>
  <c r="J1434" i="70"/>
  <c r="J1442" i="70"/>
  <c r="J1450" i="70"/>
  <c r="J1458" i="70"/>
  <c r="J1466" i="70"/>
  <c r="J1446" i="70"/>
  <c r="J1455" i="70"/>
  <c r="J1435" i="70"/>
  <c r="J1443" i="70"/>
  <c r="J1451" i="70"/>
  <c r="J1459" i="70"/>
  <c r="J1467" i="70"/>
  <c r="J1470" i="70"/>
  <c r="J1436" i="70"/>
  <c r="J1444" i="70"/>
  <c r="J1452" i="70"/>
  <c r="J1460" i="70"/>
  <c r="J1468" i="70"/>
  <c r="J1439" i="70"/>
  <c r="J1437" i="70"/>
  <c r="J1445" i="70"/>
  <c r="J1453" i="70"/>
  <c r="J1461" i="70"/>
  <c r="J1469" i="70"/>
  <c r="J1454" i="70"/>
  <c r="J1463" i="70"/>
  <c r="J1330" i="70"/>
  <c r="J1338" i="70"/>
  <c r="J1346" i="70"/>
  <c r="J1354" i="70"/>
  <c r="J1362" i="70"/>
  <c r="J1370" i="70"/>
  <c r="J1378" i="70"/>
  <c r="J1386" i="70"/>
  <c r="J1394" i="70"/>
  <c r="J1402" i="70"/>
  <c r="J1410" i="70"/>
  <c r="J1418" i="70"/>
  <c r="J1426" i="70"/>
  <c r="J1331" i="70"/>
  <c r="J1339" i="70"/>
  <c r="J1347" i="70"/>
  <c r="J1355" i="70"/>
  <c r="J1363" i="70"/>
  <c r="J1371" i="70"/>
  <c r="J1379" i="70"/>
  <c r="J1387" i="70"/>
  <c r="J1395" i="70"/>
  <c r="J1403" i="70"/>
  <c r="J1411" i="70"/>
  <c r="J1419" i="70"/>
  <c r="J1427" i="70"/>
  <c r="J1332" i="70"/>
  <c r="J1340" i="70"/>
  <c r="J1348" i="70"/>
  <c r="J1356" i="70"/>
  <c r="J1364" i="70"/>
  <c r="J1372" i="70"/>
  <c r="J1380" i="70"/>
  <c r="J1388" i="70"/>
  <c r="J1396" i="70"/>
  <c r="J1404" i="70"/>
  <c r="J1412" i="70"/>
  <c r="J1420" i="70"/>
  <c r="J1428" i="70"/>
  <c r="J1325" i="70"/>
  <c r="J1333" i="70"/>
  <c r="J1341" i="70"/>
  <c r="J1349" i="70"/>
  <c r="J1357" i="70"/>
  <c r="J1365" i="70"/>
  <c r="J1373" i="70"/>
  <c r="J1381" i="70"/>
  <c r="J1389" i="70"/>
  <c r="J1397" i="70"/>
  <c r="J1405" i="70"/>
  <c r="J1413" i="70"/>
  <c r="J1421" i="70"/>
  <c r="J1429" i="70"/>
  <c r="J1327" i="70"/>
  <c r="J1335" i="70"/>
  <c r="J1343" i="70"/>
  <c r="J1351" i="70"/>
  <c r="J1359" i="70"/>
  <c r="J1367" i="70"/>
  <c r="J1375" i="70"/>
  <c r="J1383" i="70"/>
  <c r="J1391" i="70"/>
  <c r="J1399" i="70"/>
  <c r="J1407" i="70"/>
  <c r="J1415" i="70"/>
  <c r="J1423" i="70"/>
  <c r="J1431" i="70"/>
  <c r="J1328" i="70"/>
  <c r="J1336" i="70"/>
  <c r="J1344" i="70"/>
  <c r="J1352" i="70"/>
  <c r="J1360" i="70"/>
  <c r="J1368" i="70"/>
  <c r="J1376" i="70"/>
  <c r="J1384" i="70"/>
  <c r="J1392" i="70"/>
  <c r="J1400" i="70"/>
  <c r="J1408" i="70"/>
  <c r="J1416" i="70"/>
  <c r="J1424" i="70"/>
  <c r="J1329" i="70"/>
  <c r="J1337" i="70"/>
  <c r="J1345" i="70"/>
  <c r="J1353" i="70"/>
  <c r="J1361" i="70"/>
  <c r="J1369" i="70"/>
  <c r="J1377" i="70"/>
  <c r="J1385" i="70"/>
  <c r="J1393" i="70"/>
  <c r="J1401" i="70"/>
  <c r="J1409" i="70"/>
  <c r="J1417" i="70"/>
  <c r="J1425" i="70"/>
  <c r="J1350" i="70"/>
  <c r="J1414" i="70"/>
  <c r="J1358" i="70"/>
  <c r="J1422" i="70"/>
  <c r="J1366" i="70"/>
  <c r="J1430" i="70"/>
  <c r="J1374" i="70"/>
  <c r="J1382" i="70"/>
  <c r="J1406" i="70"/>
  <c r="J1326" i="70"/>
  <c r="J1390" i="70"/>
  <c r="J1334" i="70"/>
  <c r="J1398" i="70"/>
  <c r="J1342" i="70"/>
  <c r="M13" i="70"/>
  <c r="N13" i="70" s="1"/>
  <c r="N12" i="70"/>
  <c r="AY12" i="70"/>
  <c r="W56" i="66"/>
  <c r="V56" i="66"/>
  <c r="X56" i="66"/>
  <c r="W55" i="66"/>
  <c r="X55" i="66"/>
  <c r="W40" i="66"/>
  <c r="B146" i="63"/>
  <c r="B147" i="63"/>
  <c r="B148" i="63"/>
  <c r="B149" i="63"/>
  <c r="B150" i="63"/>
  <c r="B151" i="63"/>
  <c r="B152" i="63"/>
  <c r="B153" i="63"/>
  <c r="C153" i="63" s="1"/>
  <c r="B154" i="63"/>
  <c r="B155" i="63"/>
  <c r="B156" i="63"/>
  <c r="C156" i="63" s="1"/>
  <c r="B157" i="63"/>
  <c r="C157" i="63" s="1"/>
  <c r="B158" i="63"/>
  <c r="B159" i="63"/>
  <c r="B160" i="63"/>
  <c r="B161" i="63"/>
  <c r="C161" i="63" s="1"/>
  <c r="B162" i="63"/>
  <c r="C162" i="63" s="1"/>
  <c r="B163" i="63"/>
  <c r="B164" i="63"/>
  <c r="C164" i="63" s="1"/>
  <c r="B165" i="63"/>
  <c r="B166" i="63"/>
  <c r="B167" i="63"/>
  <c r="B168" i="63"/>
  <c r="B169" i="63"/>
  <c r="C169" i="63" s="1"/>
  <c r="B170" i="63"/>
  <c r="B171" i="63"/>
  <c r="B172" i="63"/>
  <c r="B173" i="63"/>
  <c r="C173" i="63" s="1"/>
  <c r="B174" i="63"/>
  <c r="B175" i="63"/>
  <c r="B176" i="63"/>
  <c r="B177" i="63"/>
  <c r="C177" i="63" s="1"/>
  <c r="B178" i="63"/>
  <c r="C178" i="63" s="1"/>
  <c r="B179" i="63"/>
  <c r="B180" i="63"/>
  <c r="C180" i="63" s="1"/>
  <c r="B181" i="63"/>
  <c r="C181" i="63" s="1"/>
  <c r="B182" i="63"/>
  <c r="B145" i="63"/>
  <c r="B105" i="63"/>
  <c r="B106" i="63"/>
  <c r="B107" i="63"/>
  <c r="B108" i="63"/>
  <c r="B109" i="63"/>
  <c r="B110" i="63"/>
  <c r="C110" i="63" s="1"/>
  <c r="B111" i="63"/>
  <c r="B112" i="63"/>
  <c r="C112" i="63" s="1"/>
  <c r="B113" i="63"/>
  <c r="B114" i="63"/>
  <c r="C114" i="63" s="1"/>
  <c r="B115" i="63"/>
  <c r="B116" i="63"/>
  <c r="B117" i="63"/>
  <c r="B118" i="63"/>
  <c r="C118" i="63" s="1"/>
  <c r="B119" i="63"/>
  <c r="B120" i="63"/>
  <c r="C120" i="63" s="1"/>
  <c r="B121" i="63"/>
  <c r="B122" i="63"/>
  <c r="C122" i="63" s="1"/>
  <c r="B123" i="63"/>
  <c r="B124" i="63"/>
  <c r="B125" i="63"/>
  <c r="B126" i="63"/>
  <c r="C126" i="63" s="1"/>
  <c r="B127" i="63"/>
  <c r="B128" i="63"/>
  <c r="C128" i="63" s="1"/>
  <c r="B129" i="63"/>
  <c r="B130" i="63"/>
  <c r="C130" i="63" s="1"/>
  <c r="B131" i="63"/>
  <c r="B132" i="63"/>
  <c r="B133" i="63"/>
  <c r="B134" i="63"/>
  <c r="C134" i="63" s="1"/>
  <c r="B135" i="63"/>
  <c r="B136" i="63"/>
  <c r="C136" i="63" s="1"/>
  <c r="B137" i="63"/>
  <c r="C137" i="63" s="1"/>
  <c r="B138" i="63"/>
  <c r="C138" i="63" s="1"/>
  <c r="B139" i="63"/>
  <c r="C139" i="63" s="1"/>
  <c r="B140" i="63"/>
  <c r="B141" i="63"/>
  <c r="B104"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63" i="63"/>
  <c r="C222" i="63"/>
  <c r="C221" i="63"/>
  <c r="C220" i="63"/>
  <c r="C219" i="63"/>
  <c r="C218" i="63"/>
  <c r="C210" i="63"/>
  <c r="C202" i="63"/>
  <c r="C195" i="63"/>
  <c r="C193" i="63"/>
  <c r="C192" i="63"/>
  <c r="C189" i="63"/>
  <c r="C179" i="63"/>
  <c r="C171" i="63"/>
  <c r="C168" i="63"/>
  <c r="C166" i="63"/>
  <c r="C165" i="63"/>
  <c r="C163" i="63"/>
  <c r="C160" i="63"/>
  <c r="C155" i="63"/>
  <c r="C151" i="63"/>
  <c r="C140" i="63"/>
  <c r="C106" i="63"/>
  <c r="B229" i="63"/>
  <c r="C229" i="63" s="1"/>
  <c r="B230" i="63"/>
  <c r="C230" i="63" s="1"/>
  <c r="B231" i="63"/>
  <c r="B232" i="63"/>
  <c r="B233" i="63"/>
  <c r="B234" i="63"/>
  <c r="B235" i="63"/>
  <c r="C235" i="63" s="1"/>
  <c r="B236" i="63"/>
  <c r="B237" i="63"/>
  <c r="B238" i="63"/>
  <c r="C238" i="63" s="1"/>
  <c r="B239" i="63"/>
  <c r="C239" i="63" s="1"/>
  <c r="B240" i="63"/>
  <c r="C240" i="63" s="1"/>
  <c r="B241" i="63"/>
  <c r="C241" i="63" s="1"/>
  <c r="B242" i="63"/>
  <c r="B243" i="63"/>
  <c r="C243" i="63" s="1"/>
  <c r="B244" i="63"/>
  <c r="C244" i="63" s="1"/>
  <c r="B245" i="63"/>
  <c r="C245" i="63" s="1"/>
  <c r="B246" i="63"/>
  <c r="B247" i="63"/>
  <c r="C247" i="63" s="1"/>
  <c r="B248" i="63"/>
  <c r="C248" i="63" s="1"/>
  <c r="B249" i="63"/>
  <c r="B250" i="63"/>
  <c r="B251" i="63"/>
  <c r="B252" i="63"/>
  <c r="C252" i="63" s="1"/>
  <c r="B253" i="63"/>
  <c r="C253" i="63" s="1"/>
  <c r="B254" i="63"/>
  <c r="C254" i="63" s="1"/>
  <c r="B255" i="63"/>
  <c r="C255" i="63" s="1"/>
  <c r="B256" i="63"/>
  <c r="C256" i="63" s="1"/>
  <c r="B257" i="63"/>
  <c r="C257" i="63" s="1"/>
  <c r="B258" i="63"/>
  <c r="B259" i="63"/>
  <c r="C259" i="63" s="1"/>
  <c r="B260" i="63"/>
  <c r="B261" i="63"/>
  <c r="B262" i="63"/>
  <c r="C262" i="63" s="1"/>
  <c r="B263" i="63"/>
  <c r="B264" i="63"/>
  <c r="C264" i="63" s="1"/>
  <c r="B265" i="63"/>
  <c r="C265" i="63" s="1"/>
  <c r="B266" i="63"/>
  <c r="C266" i="63" s="1"/>
  <c r="B267" i="63"/>
  <c r="B268" i="63"/>
  <c r="B269" i="63"/>
  <c r="C269" i="63" s="1"/>
  <c r="B270" i="63"/>
  <c r="B271" i="63"/>
  <c r="C271" i="63" s="1"/>
  <c r="B272" i="63"/>
  <c r="B283" i="63"/>
  <c r="B284" i="63"/>
  <c r="C284" i="63" s="1"/>
  <c r="B285" i="63"/>
  <c r="B286" i="63"/>
  <c r="C286" i="63" s="1"/>
  <c r="B287" i="63"/>
  <c r="B288" i="63"/>
  <c r="B289" i="63"/>
  <c r="C289" i="63" s="1"/>
  <c r="B290" i="63"/>
  <c r="B291" i="63"/>
  <c r="B292" i="63"/>
  <c r="C292" i="63" s="1"/>
  <c r="B293" i="63"/>
  <c r="B294" i="63"/>
  <c r="B295" i="63"/>
  <c r="B296" i="63"/>
  <c r="C296" i="63" s="1"/>
  <c r="B297" i="63"/>
  <c r="B298" i="63"/>
  <c r="B299" i="63"/>
  <c r="B300" i="63"/>
  <c r="B301" i="63"/>
  <c r="B302" i="63"/>
  <c r="B303" i="63"/>
  <c r="B308" i="63"/>
  <c r="B309" i="63"/>
  <c r="B310" i="63"/>
  <c r="C310" i="63" s="1"/>
  <c r="B311" i="63"/>
  <c r="B312" i="63"/>
  <c r="B313" i="63"/>
  <c r="C313" i="63" s="1"/>
  <c r="B314" i="63"/>
  <c r="B315" i="63"/>
  <c r="C315" i="63" s="1"/>
  <c r="B316" i="63"/>
  <c r="B317" i="63"/>
  <c r="B318" i="63"/>
  <c r="C318" i="63" s="1"/>
  <c r="B319" i="63"/>
  <c r="B320" i="63"/>
  <c r="C320" i="63" s="1"/>
  <c r="B321" i="63"/>
  <c r="C321" i="63" s="1"/>
  <c r="B322" i="63"/>
  <c r="C322" i="63" s="1"/>
  <c r="J1579" i="70" l="1"/>
  <c r="J1587" i="70"/>
  <c r="J1595" i="70"/>
  <c r="J1603" i="70"/>
  <c r="J1611" i="70"/>
  <c r="J1580" i="70"/>
  <c r="J1588" i="70"/>
  <c r="J1596" i="70"/>
  <c r="J1604" i="70"/>
  <c r="J1612" i="70"/>
  <c r="J1581" i="70"/>
  <c r="J1589" i="70"/>
  <c r="J1597" i="70"/>
  <c r="J1605" i="70"/>
  <c r="J1613" i="70"/>
  <c r="J1582" i="70"/>
  <c r="J1590" i="70"/>
  <c r="J1598" i="70"/>
  <c r="J1606" i="70"/>
  <c r="J1614" i="70"/>
  <c r="J1583" i="70"/>
  <c r="J1591" i="70"/>
  <c r="J1599" i="70"/>
  <c r="J1607" i="70"/>
  <c r="J1615" i="70"/>
  <c r="J1584" i="70"/>
  <c r="J1592" i="70"/>
  <c r="J1600" i="70"/>
  <c r="J1608" i="70"/>
  <c r="J1616" i="70"/>
  <c r="J1585" i="70"/>
  <c r="J1593" i="70"/>
  <c r="J1601" i="70"/>
  <c r="J1609" i="70"/>
  <c r="J1617" i="70"/>
  <c r="J1594" i="70"/>
  <c r="J1610" i="70"/>
  <c r="J1602" i="70"/>
  <c r="J1618" i="70"/>
  <c r="J1586" i="70"/>
  <c r="J1474" i="70"/>
  <c r="J1482" i="70"/>
  <c r="J1490" i="70"/>
  <c r="J1498" i="70"/>
  <c r="J1506" i="70"/>
  <c r="J1514" i="70"/>
  <c r="J1522" i="70"/>
  <c r="J1530" i="70"/>
  <c r="J1538" i="70"/>
  <c r="J1546" i="70"/>
  <c r="J1554" i="70"/>
  <c r="J1562" i="70"/>
  <c r="J1570" i="70"/>
  <c r="J1578" i="70"/>
  <c r="J1475" i="70"/>
  <c r="J1483" i="70"/>
  <c r="J1491" i="70"/>
  <c r="J1499" i="70"/>
  <c r="J1507" i="70"/>
  <c r="J1515" i="70"/>
  <c r="J1523" i="70"/>
  <c r="J1531" i="70"/>
  <c r="J1539" i="70"/>
  <c r="J1547" i="70"/>
  <c r="J1555" i="70"/>
  <c r="J1563" i="70"/>
  <c r="J1571" i="70"/>
  <c r="J1476" i="70"/>
  <c r="J1484" i="70"/>
  <c r="J1492" i="70"/>
  <c r="J1500" i="70"/>
  <c r="J1508" i="70"/>
  <c r="J1516" i="70"/>
  <c r="J1524" i="70"/>
  <c r="J1532" i="70"/>
  <c r="J1540" i="70"/>
  <c r="J1548" i="70"/>
  <c r="J1556" i="70"/>
  <c r="J1564" i="70"/>
  <c r="J1572" i="70"/>
  <c r="J1477" i="70"/>
  <c r="J1485" i="70"/>
  <c r="J1493" i="70"/>
  <c r="J1501" i="70"/>
  <c r="J1509" i="70"/>
  <c r="J1517" i="70"/>
  <c r="J1525" i="70"/>
  <c r="J1533" i="70"/>
  <c r="J1541" i="70"/>
  <c r="J1549" i="70"/>
  <c r="J1557" i="70"/>
  <c r="J1565" i="70"/>
  <c r="J1573" i="70"/>
  <c r="J1479" i="70"/>
  <c r="J1487" i="70"/>
  <c r="J1495" i="70"/>
  <c r="J1503" i="70"/>
  <c r="J1511" i="70"/>
  <c r="J1519" i="70"/>
  <c r="J1527" i="70"/>
  <c r="J1535" i="70"/>
  <c r="J1543" i="70"/>
  <c r="J1472" i="70"/>
  <c r="J1480" i="70"/>
  <c r="J1488" i="70"/>
  <c r="J1496" i="70"/>
  <c r="J1504" i="70"/>
  <c r="J1512" i="70"/>
  <c r="J1520" i="70"/>
  <c r="J1528" i="70"/>
  <c r="J1536" i="70"/>
  <c r="J1544" i="70"/>
  <c r="J1552" i="70"/>
  <c r="J1560" i="70"/>
  <c r="J1568" i="70"/>
  <c r="J1576" i="70"/>
  <c r="J1473" i="70"/>
  <c r="J1481" i="70"/>
  <c r="J1489" i="70"/>
  <c r="J1497" i="70"/>
  <c r="J1505" i="70"/>
  <c r="J1513" i="70"/>
  <c r="J1521" i="70"/>
  <c r="J1529" i="70"/>
  <c r="J1537" i="70"/>
  <c r="J1545" i="70"/>
  <c r="J1553" i="70"/>
  <c r="J1561" i="70"/>
  <c r="J1569" i="70"/>
  <c r="J1577" i="70"/>
  <c r="J1518" i="70"/>
  <c r="J1566" i="70"/>
  <c r="J1559" i="70"/>
  <c r="J1526" i="70"/>
  <c r="J1567" i="70"/>
  <c r="J1510" i="70"/>
  <c r="J1534" i="70"/>
  <c r="J1574" i="70"/>
  <c r="J1478" i="70"/>
  <c r="J1542" i="70"/>
  <c r="J1575" i="70"/>
  <c r="J1486" i="70"/>
  <c r="J1550" i="70"/>
  <c r="J1494" i="70"/>
  <c r="J1551" i="70"/>
  <c r="J1502" i="70"/>
  <c r="J1558" i="70"/>
  <c r="C283" i="63"/>
  <c r="C104" i="63"/>
  <c r="AY13" i="70"/>
  <c r="K13" i="70"/>
  <c r="T17" i="70" s="1" a="1"/>
  <c r="X65" i="66"/>
  <c r="W54" i="66"/>
  <c r="C199" i="63"/>
  <c r="C207" i="63"/>
  <c r="C215" i="63"/>
  <c r="C186" i="63"/>
  <c r="C194" i="63"/>
  <c r="C197" i="63"/>
  <c r="C198" i="63"/>
  <c r="C203" i="63"/>
  <c r="C204" i="63"/>
  <c r="C205" i="63"/>
  <c r="C206" i="63"/>
  <c r="C211" i="63"/>
  <c r="C212" i="63"/>
  <c r="C213" i="63"/>
  <c r="C214" i="63"/>
  <c r="C223" i="63"/>
  <c r="C188" i="63"/>
  <c r="C196" i="63"/>
  <c r="C190" i="63"/>
  <c r="C191" i="63"/>
  <c r="C200" i="63"/>
  <c r="C208" i="63"/>
  <c r="C216" i="63"/>
  <c r="C201" i="63"/>
  <c r="C209" i="63"/>
  <c r="C217" i="63"/>
  <c r="C146" i="63"/>
  <c r="C150" i="63"/>
  <c r="C147" i="63"/>
  <c r="C148" i="63"/>
  <c r="C158" i="63"/>
  <c r="C145" i="63"/>
  <c r="C170" i="63"/>
  <c r="C174" i="63"/>
  <c r="C154" i="63"/>
  <c r="C149" i="63"/>
  <c r="C152" i="63"/>
  <c r="C159" i="63"/>
  <c r="C167" i="63"/>
  <c r="C172" i="63"/>
  <c r="C175" i="63"/>
  <c r="C182" i="63"/>
  <c r="C176" i="63"/>
  <c r="C121" i="63"/>
  <c r="C129" i="63"/>
  <c r="C111" i="63"/>
  <c r="C113" i="63"/>
  <c r="C115" i="63"/>
  <c r="C123" i="63"/>
  <c r="C131" i="63"/>
  <c r="C105" i="63"/>
  <c r="C108" i="63"/>
  <c r="C107" i="63"/>
  <c r="C117" i="63"/>
  <c r="C125" i="63"/>
  <c r="C133" i="63"/>
  <c r="C141" i="63"/>
  <c r="C116" i="63"/>
  <c r="C119" i="63"/>
  <c r="C124" i="63"/>
  <c r="C127" i="63"/>
  <c r="C132" i="63"/>
  <c r="C135" i="63"/>
  <c r="C109" i="63"/>
  <c r="C232" i="63"/>
  <c r="C261" i="63"/>
  <c r="C251" i="63"/>
  <c r="C263" i="63"/>
  <c r="C231" i="63"/>
  <c r="C233" i="63"/>
  <c r="C242" i="63"/>
  <c r="C237" i="63"/>
  <c r="C250" i="63"/>
  <c r="C260" i="63"/>
  <c r="C258" i="63"/>
  <c r="C249" i="63"/>
  <c r="C246" i="63"/>
  <c r="C236" i="63"/>
  <c r="C234" i="63"/>
  <c r="C291" i="63"/>
  <c r="C309" i="63"/>
  <c r="C290" i="63"/>
  <c r="C294" i="63"/>
  <c r="C300" i="63"/>
  <c r="C297" i="63"/>
  <c r="C302" i="63"/>
  <c r="C272" i="63"/>
  <c r="C298" i="63"/>
  <c r="C267" i="63"/>
  <c r="C288" i="63"/>
  <c r="C285" i="63"/>
  <c r="C270" i="63"/>
  <c r="C268" i="63"/>
  <c r="C311" i="63"/>
  <c r="C299" i="63"/>
  <c r="C312" i="63"/>
  <c r="C314" i="63"/>
  <c r="C308" i="63"/>
  <c r="C303" i="63"/>
  <c r="C295" i="63"/>
  <c r="C287" i="63"/>
  <c r="C301" i="63"/>
  <c r="C293" i="63"/>
  <c r="C319" i="63"/>
  <c r="C317" i="63"/>
  <c r="C316" i="63"/>
  <c r="M5" i="52"/>
  <c r="M6" i="52"/>
  <c r="M7" i="52"/>
  <c r="M8" i="52"/>
  <c r="M9" i="52"/>
  <c r="M11" i="52"/>
  <c r="M12" i="52"/>
  <c r="L4" i="52"/>
  <c r="L5" i="52"/>
  <c r="L6" i="52"/>
  <c r="L7" i="52"/>
  <c r="L8" i="52"/>
  <c r="L10" i="52"/>
  <c r="L12" i="52"/>
  <c r="K4" i="52"/>
  <c r="K5" i="52"/>
  <c r="K6" i="52"/>
  <c r="K7" i="52"/>
  <c r="K9" i="52"/>
  <c r="K10" i="52"/>
  <c r="K11" i="52"/>
  <c r="J4" i="52"/>
  <c r="J5" i="52"/>
  <c r="J6" i="52"/>
  <c r="J8" i="52"/>
  <c r="J9" i="52"/>
  <c r="J10" i="52"/>
  <c r="J11" i="52"/>
  <c r="J12" i="52"/>
  <c r="I5" i="52"/>
  <c r="I7" i="52"/>
  <c r="I8" i="52"/>
  <c r="I9" i="52"/>
  <c r="I10" i="52"/>
  <c r="I11" i="52"/>
  <c r="I12" i="52"/>
  <c r="H4" i="52"/>
  <c r="H6" i="52"/>
  <c r="H7" i="52"/>
  <c r="H8" i="52"/>
  <c r="H9" i="52"/>
  <c r="H10" i="52"/>
  <c r="H11" i="52"/>
  <c r="H12" i="52"/>
  <c r="G5" i="52"/>
  <c r="G6" i="52"/>
  <c r="G7" i="52"/>
  <c r="G8" i="52"/>
  <c r="G9" i="52"/>
  <c r="G10" i="52"/>
  <c r="G11" i="52"/>
  <c r="G12" i="52"/>
  <c r="F4" i="52"/>
  <c r="F6" i="52"/>
  <c r="F7" i="52"/>
  <c r="F8" i="52"/>
  <c r="F9" i="52"/>
  <c r="F10" i="52"/>
  <c r="F11" i="52"/>
  <c r="F12" i="52"/>
  <c r="E4" i="52"/>
  <c r="E5" i="52"/>
  <c r="E6" i="52"/>
  <c r="E7" i="52"/>
  <c r="E8" i="52"/>
  <c r="E9" i="52"/>
  <c r="E10" i="52"/>
  <c r="E11" i="52"/>
  <c r="D7" i="52"/>
  <c r="D8" i="52"/>
  <c r="D10" i="52"/>
  <c r="D12" i="52"/>
  <c r="C12" i="52"/>
  <c r="C11" i="52"/>
  <c r="W65" i="66" l="1"/>
  <c r="W64" i="66"/>
  <c r="J1726" i="70"/>
  <c r="J1734" i="70"/>
  <c r="J1742" i="70"/>
  <c r="J1750" i="70"/>
  <c r="J1758" i="70"/>
  <c r="J1727" i="70"/>
  <c r="J1735" i="70"/>
  <c r="J1743" i="70"/>
  <c r="J1751" i="70"/>
  <c r="J1759" i="70"/>
  <c r="J1728" i="70"/>
  <c r="J1736" i="70"/>
  <c r="J1744" i="70"/>
  <c r="J1752" i="70"/>
  <c r="J1760" i="70"/>
  <c r="J1729" i="70"/>
  <c r="J1737" i="70"/>
  <c r="J1745" i="70"/>
  <c r="J1753" i="70"/>
  <c r="J1761" i="70"/>
  <c r="J1730" i="70"/>
  <c r="J1738" i="70"/>
  <c r="J1746" i="70"/>
  <c r="J1754" i="70"/>
  <c r="J1762" i="70"/>
  <c r="J1731" i="70"/>
  <c r="J1739" i="70"/>
  <c r="J1747" i="70"/>
  <c r="J1755" i="70"/>
  <c r="J1763" i="70"/>
  <c r="J1732" i="70"/>
  <c r="J1740" i="70"/>
  <c r="J1748" i="70"/>
  <c r="J1756" i="70"/>
  <c r="J1764" i="70"/>
  <c r="J1733" i="70"/>
  <c r="J1741" i="70"/>
  <c r="J1765" i="70"/>
  <c r="J1749" i="70"/>
  <c r="J1757" i="70"/>
  <c r="J1725" i="70"/>
  <c r="J1626" i="70"/>
  <c r="J1634" i="70"/>
  <c r="J1642" i="70"/>
  <c r="J1650" i="70"/>
  <c r="J1658" i="70"/>
  <c r="J1666" i="70"/>
  <c r="J1674" i="70"/>
  <c r="J1682" i="70"/>
  <c r="J1690" i="70"/>
  <c r="J1698" i="70"/>
  <c r="J1706" i="70"/>
  <c r="J1619" i="70"/>
  <c r="J1627" i="70"/>
  <c r="J1635" i="70"/>
  <c r="J1643" i="70"/>
  <c r="J1651" i="70"/>
  <c r="J1659" i="70"/>
  <c r="J1667" i="70"/>
  <c r="J1675" i="70"/>
  <c r="J1683" i="70"/>
  <c r="J1691" i="70"/>
  <c r="J1699" i="70"/>
  <c r="J1707" i="70"/>
  <c r="J1620" i="70"/>
  <c r="J1628" i="70"/>
  <c r="J1636" i="70"/>
  <c r="J1644" i="70"/>
  <c r="J1652" i="70"/>
  <c r="J1660" i="70"/>
  <c r="J1668" i="70"/>
  <c r="J1676" i="70"/>
  <c r="J1684" i="70"/>
  <c r="J1692" i="70"/>
  <c r="J1700" i="70"/>
  <c r="J1708" i="70"/>
  <c r="J1716" i="70"/>
  <c r="J1621" i="70"/>
  <c r="J1629" i="70"/>
  <c r="J1637" i="70"/>
  <c r="J1645" i="70"/>
  <c r="J1653" i="70"/>
  <c r="J1661" i="70"/>
  <c r="J1669" i="70"/>
  <c r="J1677" i="70"/>
  <c r="J1685" i="70"/>
  <c r="J1693" i="70"/>
  <c r="J1701" i="70"/>
  <c r="J1624" i="70"/>
  <c r="J1632" i="70"/>
  <c r="J1640" i="70"/>
  <c r="J1648" i="70"/>
  <c r="J1656" i="70"/>
  <c r="J1664" i="70"/>
  <c r="J1672" i="70"/>
  <c r="J1680" i="70"/>
  <c r="J1688" i="70"/>
  <c r="J1696" i="70"/>
  <c r="J1704" i="70"/>
  <c r="J1625" i="70"/>
  <c r="J1633" i="70"/>
  <c r="J1641" i="70"/>
  <c r="J1649" i="70"/>
  <c r="J1657" i="70"/>
  <c r="J1665" i="70"/>
  <c r="J1673" i="70"/>
  <c r="J1681" i="70"/>
  <c r="J1689" i="70"/>
  <c r="J1697" i="70"/>
  <c r="J1705" i="70"/>
  <c r="J1638" i="70"/>
  <c r="J1670" i="70"/>
  <c r="J1702" i="70"/>
  <c r="J1715" i="70"/>
  <c r="J1724" i="70"/>
  <c r="J1714" i="70"/>
  <c r="J1639" i="70"/>
  <c r="J1671" i="70"/>
  <c r="J1703" i="70"/>
  <c r="J1717" i="70"/>
  <c r="J1646" i="70"/>
  <c r="J1678" i="70"/>
  <c r="J1709" i="70"/>
  <c r="J1718" i="70"/>
  <c r="J1695" i="70"/>
  <c r="J1647" i="70"/>
  <c r="J1679" i="70"/>
  <c r="J1710" i="70"/>
  <c r="J1719" i="70"/>
  <c r="J1631" i="70"/>
  <c r="J1622" i="70"/>
  <c r="J1654" i="70"/>
  <c r="J1686" i="70"/>
  <c r="J1711" i="70"/>
  <c r="J1720" i="70"/>
  <c r="J1623" i="70"/>
  <c r="J1655" i="70"/>
  <c r="J1687" i="70"/>
  <c r="J1712" i="70"/>
  <c r="J1721" i="70"/>
  <c r="J1663" i="70"/>
  <c r="J1630" i="70"/>
  <c r="J1662" i="70"/>
  <c r="J1694" i="70"/>
  <c r="J1713" i="70"/>
  <c r="J1722" i="70"/>
  <c r="J1723" i="70"/>
  <c r="T17" i="70"/>
  <c r="BA2" i="70" a="1"/>
  <c r="BA2" i="70" s="1"/>
  <c r="D103" i="63"/>
  <c r="D185" i="63"/>
  <c r="D144" i="63"/>
  <c r="D282" i="63"/>
  <c r="D109" i="77" l="1" a="1"/>
  <c r="D109" i="77" s="1"/>
  <c r="AC12" i="76" a="1"/>
  <c r="AC12" i="76" s="1"/>
  <c r="D5" i="77" a="1"/>
  <c r="D5" i="77" s="1"/>
  <c r="D74" i="77" a="1"/>
  <c r="D74" i="77" s="1"/>
  <c r="D39" i="77" a="1"/>
  <c r="D39" i="77" s="1"/>
  <c r="F2" i="67"/>
  <c r="G2" i="67"/>
  <c r="H2" i="67"/>
  <c r="I2" i="67"/>
  <c r="J2" i="67"/>
  <c r="K2" i="67"/>
  <c r="L2" i="67"/>
  <c r="M2" i="67"/>
  <c r="N2" i="67"/>
  <c r="E2" i="67"/>
  <c r="I65" i="66"/>
  <c r="H56" i="66"/>
  <c r="H42" i="66"/>
  <c r="H41" i="66"/>
  <c r="H23" i="66"/>
  <c r="H53" i="66" s="1"/>
  <c r="H22" i="66"/>
  <c r="H21" i="66"/>
  <c r="H58" i="66" s="1"/>
  <c r="H20" i="66"/>
  <c r="H57" i="66" s="1"/>
  <c r="H19" i="66"/>
  <c r="H50" i="66" s="1"/>
  <c r="H18" i="66"/>
  <c r="H48" i="66" s="1"/>
  <c r="H16" i="66"/>
  <c r="H45" i="66" s="1"/>
  <c r="H15" i="66"/>
  <c r="H14" i="66"/>
  <c r="H46" i="66" s="1"/>
  <c r="AP1" i="39" s="1" a="1"/>
  <c r="AP1" i="39" s="1"/>
  <c r="H13" i="66"/>
  <c r="H44" i="66" s="1"/>
  <c r="AO1" i="39" s="1" a="1"/>
  <c r="AO1" i="39" s="1"/>
  <c r="H12" i="66"/>
  <c r="H43" i="66" s="1"/>
  <c r="H10" i="66"/>
  <c r="H39" i="66" s="1"/>
  <c r="H9" i="66"/>
  <c r="H38" i="66" s="1"/>
  <c r="I8" i="66"/>
  <c r="I53" i="66" s="1"/>
  <c r="H8" i="66"/>
  <c r="E8" i="66"/>
  <c r="J42" i="66" s="1"/>
  <c r="AF7" i="66"/>
  <c r="AE7" i="66"/>
  <c r="AA7" i="66"/>
  <c r="AF6" i="66"/>
  <c r="AE6" i="66"/>
  <c r="AA6" i="66"/>
  <c r="Q243" i="64" l="1"/>
  <c r="Q247" i="64"/>
  <c r="Q251" i="64"/>
  <c r="Q255" i="64"/>
  <c r="Q259" i="64"/>
  <c r="Q263" i="64"/>
  <c r="Q267" i="64"/>
  <c r="Q271" i="64"/>
  <c r="Q275" i="64"/>
  <c r="Q279" i="64"/>
  <c r="Q283" i="64"/>
  <c r="Q287" i="64"/>
  <c r="Q291" i="64"/>
  <c r="Q295" i="64"/>
  <c r="Q299" i="64"/>
  <c r="Q303" i="64"/>
  <c r="Q307" i="64"/>
  <c r="Q311" i="64"/>
  <c r="Q315" i="64"/>
  <c r="Q319" i="64"/>
  <c r="Q323" i="64"/>
  <c r="Q327" i="64"/>
  <c r="Q331" i="64"/>
  <c r="Q335" i="64"/>
  <c r="Q379" i="64"/>
  <c r="Q383" i="64"/>
  <c r="Q387" i="64"/>
  <c r="Q391" i="64"/>
  <c r="Q395" i="64"/>
  <c r="Q399" i="64"/>
  <c r="Q403" i="64"/>
  <c r="Q407" i="64"/>
  <c r="Q411" i="64"/>
  <c r="Q415" i="64"/>
  <c r="Q419" i="64"/>
  <c r="Q423" i="64"/>
  <c r="Q427" i="64"/>
  <c r="Q431" i="64"/>
  <c r="Q435" i="64"/>
  <c r="Q439" i="64"/>
  <c r="Q443" i="64"/>
  <c r="Q447" i="64"/>
  <c r="Q491" i="64"/>
  <c r="Q495" i="64"/>
  <c r="Q499" i="64"/>
  <c r="Q503" i="64"/>
  <c r="Q507" i="64"/>
  <c r="Q511" i="64"/>
  <c r="Q515" i="64"/>
  <c r="Q519" i="64"/>
  <c r="Q523" i="64"/>
  <c r="Q527" i="64"/>
  <c r="Q531" i="64"/>
  <c r="Q535" i="64"/>
  <c r="Q539" i="64"/>
  <c r="Q543" i="64"/>
  <c r="Q547" i="64"/>
  <c r="Q551" i="64"/>
  <c r="Q555" i="64"/>
  <c r="Q559" i="64"/>
  <c r="Q563" i="64"/>
  <c r="Q567" i="64"/>
  <c r="Q571" i="64"/>
  <c r="Q575" i="64"/>
  <c r="Q579" i="64"/>
  <c r="Q583" i="64"/>
  <c r="Q587" i="64"/>
  <c r="Q591" i="64"/>
  <c r="Q595" i="64"/>
  <c r="Q639" i="64"/>
  <c r="Q643" i="64"/>
  <c r="Q647" i="64"/>
  <c r="Q651" i="64"/>
  <c r="Q655" i="64"/>
  <c r="Q659" i="64"/>
  <c r="Q663" i="64"/>
  <c r="Q667" i="64"/>
  <c r="Q671" i="64"/>
  <c r="Q675" i="64"/>
  <c r="Q679" i="64"/>
  <c r="Q683" i="64"/>
  <c r="Q687" i="64"/>
  <c r="Q691" i="64"/>
  <c r="Q695" i="64"/>
  <c r="Q699" i="64"/>
  <c r="R243" i="64"/>
  <c r="R247" i="64"/>
  <c r="R251" i="64"/>
  <c r="R255" i="64"/>
  <c r="R259" i="64"/>
  <c r="R263" i="64"/>
  <c r="R267" i="64"/>
  <c r="R271" i="64"/>
  <c r="R275" i="64"/>
  <c r="R279" i="64"/>
  <c r="R283" i="64"/>
  <c r="R287" i="64"/>
  <c r="R291" i="64"/>
  <c r="R295" i="64"/>
  <c r="R299" i="64"/>
  <c r="R303" i="64"/>
  <c r="R307" i="64"/>
  <c r="R311" i="64"/>
  <c r="R315" i="64"/>
  <c r="R319" i="64"/>
  <c r="R323" i="64"/>
  <c r="R327" i="64"/>
  <c r="R331" i="64"/>
  <c r="R335" i="64"/>
  <c r="R379" i="64"/>
  <c r="R383" i="64"/>
  <c r="R387" i="64"/>
  <c r="R391" i="64"/>
  <c r="R395" i="64"/>
  <c r="R399" i="64"/>
  <c r="R403" i="64"/>
  <c r="R407" i="64"/>
  <c r="R411" i="64"/>
  <c r="R415" i="64"/>
  <c r="R419" i="64"/>
  <c r="R423" i="64"/>
  <c r="R427" i="64"/>
  <c r="R431" i="64"/>
  <c r="R435" i="64"/>
  <c r="R439" i="64"/>
  <c r="R443" i="64"/>
  <c r="R447" i="64"/>
  <c r="R491" i="64"/>
  <c r="R495" i="64"/>
  <c r="R499" i="64"/>
  <c r="R503" i="64"/>
  <c r="R507" i="64"/>
  <c r="R511" i="64"/>
  <c r="R515" i="64"/>
  <c r="R519" i="64"/>
  <c r="R523" i="64"/>
  <c r="R527" i="64"/>
  <c r="R531" i="64"/>
  <c r="R535" i="64"/>
  <c r="R539" i="64"/>
  <c r="R543" i="64"/>
  <c r="R547" i="64"/>
  <c r="R551" i="64"/>
  <c r="R555" i="64"/>
  <c r="R559" i="64"/>
  <c r="R563" i="64"/>
  <c r="R567" i="64"/>
  <c r="R571" i="64"/>
  <c r="R575" i="64"/>
  <c r="R579" i="64"/>
  <c r="R583" i="64"/>
  <c r="R587" i="64"/>
  <c r="R591" i="64"/>
  <c r="R595" i="64"/>
  <c r="R639" i="64"/>
  <c r="R643" i="64"/>
  <c r="R647" i="64"/>
  <c r="R651" i="64"/>
  <c r="R655" i="64"/>
  <c r="R659" i="64"/>
  <c r="R663" i="64"/>
  <c r="R667" i="64"/>
  <c r="R671" i="64"/>
  <c r="R675" i="64"/>
  <c r="R679" i="64"/>
  <c r="R683" i="64"/>
  <c r="R687" i="64"/>
  <c r="R691" i="64"/>
  <c r="R695" i="64"/>
  <c r="R699" i="64"/>
  <c r="Q240" i="64"/>
  <c r="Q244" i="64"/>
  <c r="Q248" i="64"/>
  <c r="Q252" i="64"/>
  <c r="Q256" i="64"/>
  <c r="Q260" i="64"/>
  <c r="Q264" i="64"/>
  <c r="Q268" i="64"/>
  <c r="Q272" i="64"/>
  <c r="Q276" i="64"/>
  <c r="Q280" i="64"/>
  <c r="Q284" i="64"/>
  <c r="Q288" i="64"/>
  <c r="Q292" i="64"/>
  <c r="Q296" i="64"/>
  <c r="Q300" i="64"/>
  <c r="Q304" i="64"/>
  <c r="Q308" i="64"/>
  <c r="Q312" i="64"/>
  <c r="Q316" i="64"/>
  <c r="Q320" i="64"/>
  <c r="Q324" i="64"/>
  <c r="Q328" i="64"/>
  <c r="Q332" i="64"/>
  <c r="Q376" i="64"/>
  <c r="Q380" i="64"/>
  <c r="Q384" i="64"/>
  <c r="Q388" i="64"/>
  <c r="Q392" i="64"/>
  <c r="Q396" i="64"/>
  <c r="Q400" i="64"/>
  <c r="Q404" i="64"/>
  <c r="Q408" i="64"/>
  <c r="Q412" i="64"/>
  <c r="Q416" i="64"/>
  <c r="Q420" i="64"/>
  <c r="Q424" i="64"/>
  <c r="Q428" i="64"/>
  <c r="Q432" i="64"/>
  <c r="Q436" i="64"/>
  <c r="Q440" i="64"/>
  <c r="Q444" i="64"/>
  <c r="Q448" i="64"/>
  <c r="Q492" i="64"/>
  <c r="Q496" i="64"/>
  <c r="Q500" i="64"/>
  <c r="Q504" i="64"/>
  <c r="Q508" i="64"/>
  <c r="Q512" i="64"/>
  <c r="Q516" i="64"/>
  <c r="Q520" i="64"/>
  <c r="Q524" i="64"/>
  <c r="Q528" i="64"/>
  <c r="Q532" i="64"/>
  <c r="Q536" i="64"/>
  <c r="Q540" i="64"/>
  <c r="Q544" i="64"/>
  <c r="Q548" i="64"/>
  <c r="Q552" i="64"/>
  <c r="Q556" i="64"/>
  <c r="Q560" i="64"/>
  <c r="Q564" i="64"/>
  <c r="Q568" i="64"/>
  <c r="Q572" i="64"/>
  <c r="Q576" i="64"/>
  <c r="Q580" i="64"/>
  <c r="Q584" i="64"/>
  <c r="Q588" i="64"/>
  <c r="Q592" i="64"/>
  <c r="Q636" i="64"/>
  <c r="Q640" i="64"/>
  <c r="Q644" i="64"/>
  <c r="Q648" i="64"/>
  <c r="Q652" i="64"/>
  <c r="Q656" i="64"/>
  <c r="Q660" i="64"/>
  <c r="Q664" i="64"/>
  <c r="Q668" i="64"/>
  <c r="Q672" i="64"/>
  <c r="Q676" i="64"/>
  <c r="Q680" i="64"/>
  <c r="Q684" i="64"/>
  <c r="Q688" i="64"/>
  <c r="Q692" i="64"/>
  <c r="Q696" i="64"/>
  <c r="R240" i="64"/>
  <c r="R244" i="64"/>
  <c r="R248" i="64"/>
  <c r="R252" i="64"/>
  <c r="R256" i="64"/>
  <c r="R260" i="64"/>
  <c r="R264" i="64"/>
  <c r="R268" i="64"/>
  <c r="R272" i="64"/>
  <c r="R276" i="64"/>
  <c r="R280" i="64"/>
  <c r="R284" i="64"/>
  <c r="R288" i="64"/>
  <c r="R292" i="64"/>
  <c r="R296" i="64"/>
  <c r="R300" i="64"/>
  <c r="R304" i="64"/>
  <c r="R308" i="64"/>
  <c r="R312" i="64"/>
  <c r="R316" i="64"/>
  <c r="R320" i="64"/>
  <c r="R324" i="64"/>
  <c r="R328" i="64"/>
  <c r="R332" i="64"/>
  <c r="R376" i="64"/>
  <c r="R380" i="64"/>
  <c r="R384" i="64"/>
  <c r="R388" i="64"/>
  <c r="R392" i="64"/>
  <c r="R396" i="64"/>
  <c r="R400" i="64"/>
  <c r="R404" i="64"/>
  <c r="R408" i="64"/>
  <c r="R412" i="64"/>
  <c r="R416" i="64"/>
  <c r="R420" i="64"/>
  <c r="R424" i="64"/>
  <c r="R428" i="64"/>
  <c r="R432" i="64"/>
  <c r="R436" i="64"/>
  <c r="R440" i="64"/>
  <c r="R444" i="64"/>
  <c r="R448" i="64"/>
  <c r="R492" i="64"/>
  <c r="R496" i="64"/>
  <c r="R500" i="64"/>
  <c r="R504" i="64"/>
  <c r="R508" i="64"/>
  <c r="R512" i="64"/>
  <c r="R516" i="64"/>
  <c r="R520" i="64"/>
  <c r="R524" i="64"/>
  <c r="R528" i="64"/>
  <c r="R532" i="64"/>
  <c r="R536" i="64"/>
  <c r="R540" i="64"/>
  <c r="R544" i="64"/>
  <c r="R548" i="64"/>
  <c r="R552" i="64"/>
  <c r="R556" i="64"/>
  <c r="R560" i="64"/>
  <c r="R564" i="64"/>
  <c r="R568" i="64"/>
  <c r="R572" i="64"/>
  <c r="R576" i="64"/>
  <c r="R580" i="64"/>
  <c r="R584" i="64"/>
  <c r="R588" i="64"/>
  <c r="R592" i="64"/>
  <c r="R636" i="64"/>
  <c r="R640" i="64"/>
  <c r="R644" i="64"/>
  <c r="R648" i="64"/>
  <c r="R652" i="64"/>
  <c r="R656" i="64"/>
  <c r="R660" i="64"/>
  <c r="R664" i="64"/>
  <c r="R668" i="64"/>
  <c r="R672" i="64"/>
  <c r="R676" i="64"/>
  <c r="R680" i="64"/>
  <c r="R684" i="64"/>
  <c r="R688" i="64"/>
  <c r="R692" i="64"/>
  <c r="R696" i="64"/>
  <c r="Q242" i="64"/>
  <c r="Q246" i="64"/>
  <c r="Q250" i="64"/>
  <c r="Q254" i="64"/>
  <c r="Q258" i="64"/>
  <c r="Q262" i="64"/>
  <c r="Q266" i="64"/>
  <c r="Q270" i="64"/>
  <c r="Q274" i="64"/>
  <c r="Q278" i="64"/>
  <c r="Q282" i="64"/>
  <c r="Q286" i="64"/>
  <c r="Q290" i="64"/>
  <c r="Q294" i="64"/>
  <c r="Q298" i="64"/>
  <c r="Q302" i="64"/>
  <c r="Q306" i="64"/>
  <c r="Q310" i="64"/>
  <c r="Q314" i="64"/>
  <c r="Q318" i="64"/>
  <c r="Q322" i="64"/>
  <c r="Q326" i="64"/>
  <c r="Q330" i="64"/>
  <c r="Q334" i="64"/>
  <c r="Q378" i="64"/>
  <c r="Q382" i="64"/>
  <c r="Q386" i="64"/>
  <c r="Q390" i="64"/>
  <c r="Q394" i="64"/>
  <c r="Q398" i="64"/>
  <c r="Q402" i="64"/>
  <c r="Q406" i="64"/>
  <c r="Q410" i="64"/>
  <c r="Q414" i="64"/>
  <c r="Q418" i="64"/>
  <c r="Q422" i="64"/>
  <c r="Q426" i="64"/>
  <c r="Q430" i="64"/>
  <c r="Q434" i="64"/>
  <c r="Q438" i="64"/>
  <c r="Q442" i="64"/>
  <c r="Q446" i="64"/>
  <c r="Q490" i="64"/>
  <c r="Q494" i="64"/>
  <c r="Q498" i="64"/>
  <c r="Q502" i="64"/>
  <c r="Q506" i="64"/>
  <c r="Q510" i="64"/>
  <c r="Q514" i="64"/>
  <c r="Q518" i="64"/>
  <c r="Q522" i="64"/>
  <c r="Q526" i="64"/>
  <c r="Q530" i="64"/>
  <c r="Q534" i="64"/>
  <c r="Q538" i="64"/>
  <c r="Q542" i="64"/>
  <c r="Q546" i="64"/>
  <c r="Q550" i="64"/>
  <c r="Q554" i="64"/>
  <c r="Q558" i="64"/>
  <c r="Q562" i="64"/>
  <c r="Q566" i="64"/>
  <c r="Q570" i="64"/>
  <c r="Q574" i="64"/>
  <c r="Q578" i="64"/>
  <c r="Q582" i="64"/>
  <c r="Q586" i="64"/>
  <c r="Q590" i="64"/>
  <c r="Q594" i="64"/>
  <c r="Q638" i="64"/>
  <c r="Q642" i="64"/>
  <c r="Q646" i="64"/>
  <c r="Q650" i="64"/>
  <c r="Q654" i="64"/>
  <c r="Q658" i="64"/>
  <c r="Q662" i="64"/>
  <c r="Q666" i="64"/>
  <c r="Q670" i="64"/>
  <c r="Q674" i="64"/>
  <c r="Q678" i="64"/>
  <c r="Q682" i="64"/>
  <c r="Q686" i="64"/>
  <c r="Q690" i="64"/>
  <c r="Q694" i="64"/>
  <c r="Q698" i="64"/>
  <c r="R242" i="64"/>
  <c r="R246" i="64"/>
  <c r="R250" i="64"/>
  <c r="R254" i="64"/>
  <c r="R258" i="64"/>
  <c r="R262" i="64"/>
  <c r="R266" i="64"/>
  <c r="R270" i="64"/>
  <c r="R274" i="64"/>
  <c r="R278" i="64"/>
  <c r="R282" i="64"/>
  <c r="R286" i="64"/>
  <c r="R290" i="64"/>
  <c r="R294" i="64"/>
  <c r="R298" i="64"/>
  <c r="R302" i="64"/>
  <c r="R306" i="64"/>
  <c r="R310" i="64"/>
  <c r="R314" i="64"/>
  <c r="R318" i="64"/>
  <c r="R322" i="64"/>
  <c r="R326" i="64"/>
  <c r="R330" i="64"/>
  <c r="R334" i="64"/>
  <c r="R378" i="64"/>
  <c r="R382" i="64"/>
  <c r="R386" i="64"/>
  <c r="R390" i="64"/>
  <c r="R394" i="64"/>
  <c r="R398" i="64"/>
  <c r="R402" i="64"/>
  <c r="R406" i="64"/>
  <c r="R410" i="64"/>
  <c r="R414" i="64"/>
  <c r="R418" i="64"/>
  <c r="R422" i="64"/>
  <c r="R426" i="64"/>
  <c r="R430" i="64"/>
  <c r="R434" i="64"/>
  <c r="R438" i="64"/>
  <c r="R442" i="64"/>
  <c r="R446" i="64"/>
  <c r="R490" i="64"/>
  <c r="R494" i="64"/>
  <c r="R498" i="64"/>
  <c r="R502" i="64"/>
  <c r="R506" i="64"/>
  <c r="R510" i="64"/>
  <c r="R514" i="64"/>
  <c r="R518" i="64"/>
  <c r="R522" i="64"/>
  <c r="R526" i="64"/>
  <c r="R530" i="64"/>
  <c r="R534" i="64"/>
  <c r="R538" i="64"/>
  <c r="R542" i="64"/>
  <c r="R546" i="64"/>
  <c r="R550" i="64"/>
  <c r="R554" i="64"/>
  <c r="R558" i="64"/>
  <c r="R562" i="64"/>
  <c r="R566" i="64"/>
  <c r="R570" i="64"/>
  <c r="R574" i="64"/>
  <c r="R578" i="64"/>
  <c r="R582" i="64"/>
  <c r="R586" i="64"/>
  <c r="R590" i="64"/>
  <c r="R594" i="64"/>
  <c r="R638" i="64"/>
  <c r="R642" i="64"/>
  <c r="R646" i="64"/>
  <c r="R650" i="64"/>
  <c r="R654" i="64"/>
  <c r="R658" i="64"/>
  <c r="R662" i="64"/>
  <c r="R666" i="64"/>
  <c r="R670" i="64"/>
  <c r="R674" i="64"/>
  <c r="R678" i="64"/>
  <c r="R682" i="64"/>
  <c r="R686" i="64"/>
  <c r="R690" i="64"/>
  <c r="R694" i="64"/>
  <c r="R698" i="64"/>
  <c r="Q253" i="64"/>
  <c r="Q269" i="64"/>
  <c r="Q285" i="64"/>
  <c r="Q301" i="64"/>
  <c r="Q317" i="64"/>
  <c r="Q333" i="64"/>
  <c r="Q389" i="64"/>
  <c r="Q405" i="64"/>
  <c r="Q421" i="64"/>
  <c r="Q437" i="64"/>
  <c r="Q493" i="64"/>
  <c r="Q509" i="64"/>
  <c r="Q525" i="64"/>
  <c r="Q541" i="64"/>
  <c r="Q557" i="64"/>
  <c r="Q573" i="64"/>
  <c r="Q589" i="64"/>
  <c r="Q645" i="64"/>
  <c r="Q661" i="64"/>
  <c r="Q677" i="64"/>
  <c r="Q693" i="64"/>
  <c r="Q702" i="64"/>
  <c r="Q706" i="64"/>
  <c r="Q710" i="64"/>
  <c r="Q714" i="64"/>
  <c r="Q718" i="64"/>
  <c r="Q722" i="64"/>
  <c r="Q726" i="64"/>
  <c r="Q730" i="64"/>
  <c r="Q734" i="64"/>
  <c r="Q738" i="64"/>
  <c r="Q742" i="64"/>
  <c r="Q786" i="64"/>
  <c r="Q790" i="64"/>
  <c r="Q794" i="64"/>
  <c r="Q798" i="64"/>
  <c r="Q802" i="64"/>
  <c r="Q806" i="64"/>
  <c r="Q810" i="64"/>
  <c r="Q814" i="64"/>
  <c r="Q818" i="64"/>
  <c r="Q822" i="64"/>
  <c r="Q826" i="64"/>
  <c r="Q830" i="64"/>
  <c r="Q834" i="64"/>
  <c r="Q838" i="64"/>
  <c r="Q842" i="64"/>
  <c r="Q846" i="64"/>
  <c r="Q850" i="64"/>
  <c r="Q854" i="64"/>
  <c r="Q858" i="64"/>
  <c r="Q862" i="64"/>
  <c r="Q866" i="64"/>
  <c r="Q870" i="64"/>
  <c r="Q874" i="64"/>
  <c r="Q878" i="64"/>
  <c r="Q882" i="64"/>
  <c r="Q886" i="64"/>
  <c r="Q930" i="64"/>
  <c r="Q934" i="64"/>
  <c r="Q938" i="64"/>
  <c r="Q942" i="64"/>
  <c r="Q946" i="64"/>
  <c r="Q950" i="64"/>
  <c r="Q954" i="64"/>
  <c r="Q958" i="64"/>
  <c r="Q962" i="64"/>
  <c r="Q966" i="64"/>
  <c r="Q970" i="64"/>
  <c r="Q974" i="64"/>
  <c r="Q978" i="64"/>
  <c r="Q982" i="64"/>
  <c r="Q986" i="64"/>
  <c r="Q990" i="64"/>
  <c r="Q994" i="64"/>
  <c r="Q998" i="64"/>
  <c r="Q1002" i="64"/>
  <c r="Q1006" i="64"/>
  <c r="Q1010" i="64"/>
  <c r="Q1014" i="64"/>
  <c r="Q1018" i="64"/>
  <c r="Q1022" i="64"/>
  <c r="Q1026" i="64"/>
  <c r="Q1030" i="64"/>
  <c r="Q1034" i="64"/>
  <c r="Q1078" i="64"/>
  <c r="Q1082" i="64"/>
  <c r="Q1086" i="64"/>
  <c r="Q1090" i="64"/>
  <c r="Q1094" i="64"/>
  <c r="Q1098" i="64"/>
  <c r="Q1102" i="64"/>
  <c r="Q1106" i="64"/>
  <c r="Q1110" i="64"/>
  <c r="Q1114" i="64"/>
  <c r="Q1118" i="64"/>
  <c r="Q1122" i="64"/>
  <c r="Q1126" i="64"/>
  <c r="Q1130" i="64"/>
  <c r="Q1134" i="64"/>
  <c r="Q1138" i="64"/>
  <c r="Q1142" i="64"/>
  <c r="Q1146" i="64"/>
  <c r="Q1150" i="64"/>
  <c r="Q1154" i="64"/>
  <c r="Q1158" i="64"/>
  <c r="Q1162" i="64"/>
  <c r="Q1166" i="64"/>
  <c r="Q1170" i="64"/>
  <c r="Q1174" i="64"/>
  <c r="Q1178" i="64"/>
  <c r="Q1182" i="64"/>
  <c r="Q1226" i="64"/>
  <c r="Q1230" i="64"/>
  <c r="Q1234" i="64"/>
  <c r="Q1238" i="64"/>
  <c r="Q1242" i="64"/>
  <c r="Q277" i="64"/>
  <c r="Q501" i="64"/>
  <c r="Q669" i="64"/>
  <c r="Q712" i="64"/>
  <c r="Q732" i="64"/>
  <c r="Q792" i="64"/>
  <c r="Q812" i="64"/>
  <c r="Q832" i="64"/>
  <c r="Q860" i="64"/>
  <c r="Q880" i="64"/>
  <c r="Q940" i="64"/>
  <c r="Q964" i="64"/>
  <c r="Q984" i="64"/>
  <c r="Q1012" i="64"/>
  <c r="Q1032" i="64"/>
  <c r="Q1092" i="64"/>
  <c r="Q1116" i="64"/>
  <c r="Q1144" i="64"/>
  <c r="Q1164" i="64"/>
  <c r="Q1228" i="64"/>
  <c r="R309" i="64"/>
  <c r="R565" i="64"/>
  <c r="R685" i="64"/>
  <c r="R720" i="64"/>
  <c r="R740" i="64"/>
  <c r="R800" i="64"/>
  <c r="R820" i="64"/>
  <c r="R840" i="64"/>
  <c r="R860" i="64"/>
  <c r="R884" i="64"/>
  <c r="R944" i="64"/>
  <c r="R964" i="64"/>
  <c r="R984" i="64"/>
  <c r="R1012" i="64"/>
  <c r="R1032" i="64"/>
  <c r="R1092" i="64"/>
  <c r="R1112" i="64"/>
  <c r="R1136" i="64"/>
  <c r="R1156" i="64"/>
  <c r="R1172" i="64"/>
  <c r="R1228" i="64"/>
  <c r="R253" i="64"/>
  <c r="R269" i="64"/>
  <c r="R285" i="64"/>
  <c r="R301" i="64"/>
  <c r="R317" i="64"/>
  <c r="R333" i="64"/>
  <c r="R389" i="64"/>
  <c r="R405" i="64"/>
  <c r="R421" i="64"/>
  <c r="R437" i="64"/>
  <c r="R493" i="64"/>
  <c r="R509" i="64"/>
  <c r="R525" i="64"/>
  <c r="R541" i="64"/>
  <c r="R557" i="64"/>
  <c r="R573" i="64"/>
  <c r="R589" i="64"/>
  <c r="R645" i="64"/>
  <c r="R661" i="64"/>
  <c r="R677" i="64"/>
  <c r="R693" i="64"/>
  <c r="R702" i="64"/>
  <c r="R706" i="64"/>
  <c r="R710" i="64"/>
  <c r="R714" i="64"/>
  <c r="R718" i="64"/>
  <c r="R722" i="64"/>
  <c r="R726" i="64"/>
  <c r="R730" i="64"/>
  <c r="R734" i="64"/>
  <c r="R738" i="64"/>
  <c r="R742" i="64"/>
  <c r="R786" i="64"/>
  <c r="R790" i="64"/>
  <c r="R794" i="64"/>
  <c r="R798" i="64"/>
  <c r="R802" i="64"/>
  <c r="R806" i="64"/>
  <c r="R810" i="64"/>
  <c r="R814" i="64"/>
  <c r="R818" i="64"/>
  <c r="R822" i="64"/>
  <c r="R826" i="64"/>
  <c r="R830" i="64"/>
  <c r="R834" i="64"/>
  <c r="R838" i="64"/>
  <c r="R842" i="64"/>
  <c r="R846" i="64"/>
  <c r="R850" i="64"/>
  <c r="R854" i="64"/>
  <c r="R858" i="64"/>
  <c r="R862" i="64"/>
  <c r="R866" i="64"/>
  <c r="R870" i="64"/>
  <c r="R874" i="64"/>
  <c r="R878" i="64"/>
  <c r="R882" i="64"/>
  <c r="R886" i="64"/>
  <c r="R930" i="64"/>
  <c r="R934" i="64"/>
  <c r="R938" i="64"/>
  <c r="R942" i="64"/>
  <c r="R946" i="64"/>
  <c r="R950" i="64"/>
  <c r="R954" i="64"/>
  <c r="R958" i="64"/>
  <c r="R962" i="64"/>
  <c r="R966" i="64"/>
  <c r="R970" i="64"/>
  <c r="R974" i="64"/>
  <c r="R978" i="64"/>
  <c r="R982" i="64"/>
  <c r="R986" i="64"/>
  <c r="R990" i="64"/>
  <c r="R994" i="64"/>
  <c r="R998" i="64"/>
  <c r="R1002" i="64"/>
  <c r="R1006" i="64"/>
  <c r="R1010" i="64"/>
  <c r="R1014" i="64"/>
  <c r="R1018" i="64"/>
  <c r="R1022" i="64"/>
  <c r="R1026" i="64"/>
  <c r="R1030" i="64"/>
  <c r="R1034" i="64"/>
  <c r="R1078" i="64"/>
  <c r="R1082" i="64"/>
  <c r="R1086" i="64"/>
  <c r="R1090" i="64"/>
  <c r="R1094" i="64"/>
  <c r="R1098" i="64"/>
  <c r="R1102" i="64"/>
  <c r="R1106" i="64"/>
  <c r="R1110" i="64"/>
  <c r="R1114" i="64"/>
  <c r="R1118" i="64"/>
  <c r="R1122" i="64"/>
  <c r="R1126" i="64"/>
  <c r="R1130" i="64"/>
  <c r="R1134" i="64"/>
  <c r="R1138" i="64"/>
  <c r="R1142" i="64"/>
  <c r="R1146" i="64"/>
  <c r="R1150" i="64"/>
  <c r="R1154" i="64"/>
  <c r="R1158" i="64"/>
  <c r="R1162" i="64"/>
  <c r="R1166" i="64"/>
  <c r="R1170" i="64"/>
  <c r="R1174" i="64"/>
  <c r="R1178" i="64"/>
  <c r="R1182" i="64"/>
  <c r="R1226" i="64"/>
  <c r="R1230" i="64"/>
  <c r="R1234" i="64"/>
  <c r="R1238" i="64"/>
  <c r="R1242" i="64"/>
  <c r="Q309" i="64"/>
  <c r="Q445" i="64"/>
  <c r="Q565" i="64"/>
  <c r="Q685" i="64"/>
  <c r="Q716" i="64"/>
  <c r="Q784" i="64"/>
  <c r="Q808" i="64"/>
  <c r="Q828" i="64"/>
  <c r="Q848" i="64"/>
  <c r="Q868" i="64"/>
  <c r="Q888" i="64"/>
  <c r="Q948" i="64"/>
  <c r="Q976" i="64"/>
  <c r="Q996" i="64"/>
  <c r="Q1020" i="64"/>
  <c r="Q1080" i="64"/>
  <c r="Q1100" i="64"/>
  <c r="Q1128" i="64"/>
  <c r="Q1148" i="64"/>
  <c r="Q1168" i="64"/>
  <c r="Q1224" i="64"/>
  <c r="R293" i="64"/>
  <c r="R517" i="64"/>
  <c r="R637" i="64"/>
  <c r="R708" i="64"/>
  <c r="R728" i="64"/>
  <c r="R788" i="64"/>
  <c r="R808" i="64"/>
  <c r="R828" i="64"/>
  <c r="R848" i="64"/>
  <c r="R868" i="64"/>
  <c r="R888" i="64"/>
  <c r="R948" i="64"/>
  <c r="R976" i="64"/>
  <c r="R996" i="64"/>
  <c r="R1016" i="64"/>
  <c r="R1036" i="64"/>
  <c r="R1096" i="64"/>
  <c r="R1120" i="64"/>
  <c r="R1140" i="64"/>
  <c r="R1160" i="64"/>
  <c r="R1176" i="64"/>
  <c r="R1240" i="64"/>
  <c r="Q241" i="64"/>
  <c r="Q257" i="64"/>
  <c r="Q273" i="64"/>
  <c r="Q289" i="64"/>
  <c r="Q305" i="64"/>
  <c r="Q321" i="64"/>
  <c r="Q377" i="64"/>
  <c r="Q393" i="64"/>
  <c r="Q409" i="64"/>
  <c r="Q425" i="64"/>
  <c r="Q441" i="64"/>
  <c r="Q497" i="64"/>
  <c r="Q513" i="64"/>
  <c r="Q529" i="64"/>
  <c r="Q545" i="64"/>
  <c r="Q561" i="64"/>
  <c r="Q577" i="64"/>
  <c r="Q593" i="64"/>
  <c r="Q649" i="64"/>
  <c r="Q665" i="64"/>
  <c r="Q681" i="64"/>
  <c r="Q697" i="64"/>
  <c r="Q703" i="64"/>
  <c r="Q707" i="64"/>
  <c r="Q711" i="64"/>
  <c r="Q715" i="64"/>
  <c r="Q719" i="64"/>
  <c r="Q723" i="64"/>
  <c r="Q727" i="64"/>
  <c r="Q731" i="64"/>
  <c r="Q735" i="64"/>
  <c r="Q739" i="64"/>
  <c r="Q783" i="64"/>
  <c r="Q787" i="64"/>
  <c r="Q791" i="64"/>
  <c r="Q795" i="64"/>
  <c r="Q799" i="64"/>
  <c r="Q803" i="64"/>
  <c r="Q807" i="64"/>
  <c r="Q811" i="64"/>
  <c r="Q815" i="64"/>
  <c r="Q819" i="64"/>
  <c r="Q823" i="64"/>
  <c r="Q827" i="64"/>
  <c r="Q831" i="64"/>
  <c r="Q835" i="64"/>
  <c r="Q839" i="64"/>
  <c r="Q843" i="64"/>
  <c r="Q847" i="64"/>
  <c r="Q851" i="64"/>
  <c r="Q855" i="64"/>
  <c r="Q859" i="64"/>
  <c r="Q863" i="64"/>
  <c r="Q867" i="64"/>
  <c r="Q871" i="64"/>
  <c r="Q875" i="64"/>
  <c r="Q879" i="64"/>
  <c r="Q883" i="64"/>
  <c r="Q887" i="64"/>
  <c r="Q931" i="64"/>
  <c r="Q935" i="64"/>
  <c r="Q939" i="64"/>
  <c r="Q943" i="64"/>
  <c r="Q947" i="64"/>
  <c r="Q951" i="64"/>
  <c r="Q955" i="64"/>
  <c r="Q959" i="64"/>
  <c r="Q963" i="64"/>
  <c r="Q967" i="64"/>
  <c r="Q971" i="64"/>
  <c r="Q975" i="64"/>
  <c r="Q979" i="64"/>
  <c r="Q983" i="64"/>
  <c r="Q987" i="64"/>
  <c r="Q991" i="64"/>
  <c r="Q995" i="64"/>
  <c r="Q999" i="64"/>
  <c r="Q1003" i="64"/>
  <c r="Q1007" i="64"/>
  <c r="Q1011" i="64"/>
  <c r="Q1015" i="64"/>
  <c r="Q1019" i="64"/>
  <c r="Q1023" i="64"/>
  <c r="Q1027" i="64"/>
  <c r="Q1031" i="64"/>
  <c r="Q1035" i="64"/>
  <c r="Q1079" i="64"/>
  <c r="Q1083" i="64"/>
  <c r="Q1087" i="64"/>
  <c r="Q1091" i="64"/>
  <c r="Q1095" i="64"/>
  <c r="Q1099" i="64"/>
  <c r="Q1103" i="64"/>
  <c r="Q1107" i="64"/>
  <c r="Q1111" i="64"/>
  <c r="Q1115" i="64"/>
  <c r="Q1119" i="64"/>
  <c r="Q1123" i="64"/>
  <c r="Q1127" i="64"/>
  <c r="Q1131" i="64"/>
  <c r="Q1135" i="64"/>
  <c r="Q1139" i="64"/>
  <c r="Q1143" i="64"/>
  <c r="Q1147" i="64"/>
  <c r="Q1151" i="64"/>
  <c r="Q1155" i="64"/>
  <c r="Q1159" i="64"/>
  <c r="Q1163" i="64"/>
  <c r="Q1167" i="64"/>
  <c r="Q1171" i="64"/>
  <c r="Q1175" i="64"/>
  <c r="Q1179" i="64"/>
  <c r="Q1183" i="64"/>
  <c r="Q1227" i="64"/>
  <c r="Q1231" i="64"/>
  <c r="Q1235" i="64"/>
  <c r="Q1239" i="64"/>
  <c r="Q245" i="64"/>
  <c r="Q325" i="64"/>
  <c r="Q413" i="64"/>
  <c r="Q533" i="64"/>
  <c r="Q637" i="64"/>
  <c r="Q700" i="64"/>
  <c r="Q720" i="64"/>
  <c r="Q736" i="64"/>
  <c r="Q796" i="64"/>
  <c r="Q816" i="64"/>
  <c r="Q840" i="64"/>
  <c r="Q852" i="64"/>
  <c r="Q872" i="64"/>
  <c r="Q932" i="64"/>
  <c r="Q952" i="64"/>
  <c r="Q972" i="64"/>
  <c r="Q988" i="64"/>
  <c r="Q1004" i="64"/>
  <c r="Q1024" i="64"/>
  <c r="Q1084" i="64"/>
  <c r="Q1104" i="64"/>
  <c r="Q1120" i="64"/>
  <c r="Q1136" i="64"/>
  <c r="Q1156" i="64"/>
  <c r="Q1176" i="64"/>
  <c r="Q1232" i="64"/>
  <c r="R261" i="64"/>
  <c r="R381" i="64"/>
  <c r="R413" i="64"/>
  <c r="R501" i="64"/>
  <c r="R549" i="64"/>
  <c r="R653" i="64"/>
  <c r="R704" i="64"/>
  <c r="R716" i="64"/>
  <c r="R732" i="64"/>
  <c r="R792" i="64"/>
  <c r="R812" i="64"/>
  <c r="R832" i="64"/>
  <c r="R852" i="64"/>
  <c r="R872" i="64"/>
  <c r="R932" i="64"/>
  <c r="R956" i="64"/>
  <c r="R972" i="64"/>
  <c r="R992" i="64"/>
  <c r="R1004" i="64"/>
  <c r="R1024" i="64"/>
  <c r="R1084" i="64"/>
  <c r="R1104" i="64"/>
  <c r="R1124" i="64"/>
  <c r="R1144" i="64"/>
  <c r="R1164" i="64"/>
  <c r="R1180" i="64"/>
  <c r="R1232" i="64"/>
  <c r="R241" i="64"/>
  <c r="R257" i="64"/>
  <c r="R273" i="64"/>
  <c r="R289" i="64"/>
  <c r="R305" i="64"/>
  <c r="R321" i="64"/>
  <c r="R377" i="64"/>
  <c r="R393" i="64"/>
  <c r="R409" i="64"/>
  <c r="R425" i="64"/>
  <c r="R441" i="64"/>
  <c r="R497" i="64"/>
  <c r="R513" i="64"/>
  <c r="R529" i="64"/>
  <c r="R545" i="64"/>
  <c r="R561" i="64"/>
  <c r="R577" i="64"/>
  <c r="R593" i="64"/>
  <c r="R649" i="64"/>
  <c r="R665" i="64"/>
  <c r="R681" i="64"/>
  <c r="R697" i="64"/>
  <c r="R703" i="64"/>
  <c r="R707" i="64"/>
  <c r="R711" i="64"/>
  <c r="R715" i="64"/>
  <c r="R719" i="64"/>
  <c r="R723" i="64"/>
  <c r="R727" i="64"/>
  <c r="R731" i="64"/>
  <c r="R735" i="64"/>
  <c r="R739" i="64"/>
  <c r="R783" i="64"/>
  <c r="R787" i="64"/>
  <c r="R791" i="64"/>
  <c r="R795" i="64"/>
  <c r="R799" i="64"/>
  <c r="R803" i="64"/>
  <c r="R807" i="64"/>
  <c r="R811" i="64"/>
  <c r="R815" i="64"/>
  <c r="R819" i="64"/>
  <c r="R823" i="64"/>
  <c r="R827" i="64"/>
  <c r="R831" i="64"/>
  <c r="R835" i="64"/>
  <c r="R839" i="64"/>
  <c r="R843" i="64"/>
  <c r="R847" i="64"/>
  <c r="R851" i="64"/>
  <c r="R855" i="64"/>
  <c r="R859" i="64"/>
  <c r="R863" i="64"/>
  <c r="R867" i="64"/>
  <c r="R871" i="64"/>
  <c r="R875" i="64"/>
  <c r="R879" i="64"/>
  <c r="R883" i="64"/>
  <c r="R887" i="64"/>
  <c r="R931" i="64"/>
  <c r="R935" i="64"/>
  <c r="R939" i="64"/>
  <c r="R943" i="64"/>
  <c r="R947" i="64"/>
  <c r="R951" i="64"/>
  <c r="R955" i="64"/>
  <c r="R959" i="64"/>
  <c r="R963" i="64"/>
  <c r="R967" i="64"/>
  <c r="R971" i="64"/>
  <c r="R975" i="64"/>
  <c r="R979" i="64"/>
  <c r="R983" i="64"/>
  <c r="R987" i="64"/>
  <c r="R991" i="64"/>
  <c r="R995" i="64"/>
  <c r="R999" i="64"/>
  <c r="R1003" i="64"/>
  <c r="R1007" i="64"/>
  <c r="R1011" i="64"/>
  <c r="R1015" i="64"/>
  <c r="R1019" i="64"/>
  <c r="R1023" i="64"/>
  <c r="R1027" i="64"/>
  <c r="R1031" i="64"/>
  <c r="R1035" i="64"/>
  <c r="R1079" i="64"/>
  <c r="R1083" i="64"/>
  <c r="R1087" i="64"/>
  <c r="R1091" i="64"/>
  <c r="R1095" i="64"/>
  <c r="R1099" i="64"/>
  <c r="R1103" i="64"/>
  <c r="R1107" i="64"/>
  <c r="R1111" i="64"/>
  <c r="R1115" i="64"/>
  <c r="R1119" i="64"/>
  <c r="R1123" i="64"/>
  <c r="R1127" i="64"/>
  <c r="R1131" i="64"/>
  <c r="R1135" i="64"/>
  <c r="R1139" i="64"/>
  <c r="R1143" i="64"/>
  <c r="R1147" i="64"/>
  <c r="R1151" i="64"/>
  <c r="R1155" i="64"/>
  <c r="R1159" i="64"/>
  <c r="R1163" i="64"/>
  <c r="R1167" i="64"/>
  <c r="R1171" i="64"/>
  <c r="R1175" i="64"/>
  <c r="R1179" i="64"/>
  <c r="R1183" i="64"/>
  <c r="R1227" i="64"/>
  <c r="R1231" i="64"/>
  <c r="R1235" i="64"/>
  <c r="R1239" i="64"/>
  <c r="Q293" i="64"/>
  <c r="Q397" i="64"/>
  <c r="Q517" i="64"/>
  <c r="Q581" i="64"/>
  <c r="Q704" i="64"/>
  <c r="Q728" i="64"/>
  <c r="Q788" i="64"/>
  <c r="Q804" i="64"/>
  <c r="Q824" i="64"/>
  <c r="Q844" i="64"/>
  <c r="Q864" i="64"/>
  <c r="Q884" i="64"/>
  <c r="Q944" i="64"/>
  <c r="Q960" i="64"/>
  <c r="Q980" i="64"/>
  <c r="Q1000" i="64"/>
  <c r="Q1016" i="64"/>
  <c r="Q1036" i="64"/>
  <c r="Q1096" i="64"/>
  <c r="Q1112" i="64"/>
  <c r="Q1132" i="64"/>
  <c r="Q1152" i="64"/>
  <c r="Q1172" i="64"/>
  <c r="Q1240" i="64"/>
  <c r="R277" i="64"/>
  <c r="R429" i="64"/>
  <c r="R581" i="64"/>
  <c r="R700" i="64"/>
  <c r="R724" i="64"/>
  <c r="R784" i="64"/>
  <c r="R804" i="64"/>
  <c r="R824" i="64"/>
  <c r="R844" i="64"/>
  <c r="R864" i="64"/>
  <c r="R880" i="64"/>
  <c r="R940" i="64"/>
  <c r="R960" i="64"/>
  <c r="R980" i="64"/>
  <c r="R1000" i="64"/>
  <c r="R1020" i="64"/>
  <c r="R1080" i="64"/>
  <c r="R1100" i="64"/>
  <c r="R1116" i="64"/>
  <c r="R1132" i="64"/>
  <c r="R1152" i="64"/>
  <c r="R249" i="64"/>
  <c r="R265" i="64"/>
  <c r="R281" i="64"/>
  <c r="R297" i="64"/>
  <c r="R313" i="64"/>
  <c r="R329" i="64"/>
  <c r="R385" i="64"/>
  <c r="R401" i="64"/>
  <c r="R417" i="64"/>
  <c r="R433" i="64"/>
  <c r="R489" i="64"/>
  <c r="R505" i="64"/>
  <c r="R521" i="64"/>
  <c r="R537" i="64"/>
  <c r="R553" i="64"/>
  <c r="R569" i="64"/>
  <c r="R585" i="64"/>
  <c r="R641" i="64"/>
  <c r="R657" i="64"/>
  <c r="R673" i="64"/>
  <c r="R689" i="64"/>
  <c r="R701" i="64"/>
  <c r="R705" i="64"/>
  <c r="R709" i="64"/>
  <c r="R713" i="64"/>
  <c r="R717" i="64"/>
  <c r="R721" i="64"/>
  <c r="R725" i="64"/>
  <c r="R729" i="64"/>
  <c r="R733" i="64"/>
  <c r="R737" i="64"/>
  <c r="R741" i="64"/>
  <c r="R785" i="64"/>
  <c r="R789" i="64"/>
  <c r="R793" i="64"/>
  <c r="R797" i="64"/>
  <c r="R801" i="64"/>
  <c r="R805" i="64"/>
  <c r="R809" i="64"/>
  <c r="R813" i="64"/>
  <c r="R817" i="64"/>
  <c r="R821" i="64"/>
  <c r="R825" i="64"/>
  <c r="R829" i="64"/>
  <c r="R833" i="64"/>
  <c r="R837" i="64"/>
  <c r="R841" i="64"/>
  <c r="R845" i="64"/>
  <c r="R849" i="64"/>
  <c r="R853" i="64"/>
  <c r="R857" i="64"/>
  <c r="R861" i="64"/>
  <c r="R865" i="64"/>
  <c r="R869" i="64"/>
  <c r="R873" i="64"/>
  <c r="R877" i="64"/>
  <c r="R881" i="64"/>
  <c r="R885" i="64"/>
  <c r="R889" i="64"/>
  <c r="R933" i="64"/>
  <c r="R937" i="64"/>
  <c r="R941" i="64"/>
  <c r="R945" i="64"/>
  <c r="R949" i="64"/>
  <c r="R953" i="64"/>
  <c r="R957" i="64"/>
  <c r="R961" i="64"/>
  <c r="R965" i="64"/>
  <c r="R969" i="64"/>
  <c r="R973" i="64"/>
  <c r="R977" i="64"/>
  <c r="R981" i="64"/>
  <c r="R985" i="64"/>
  <c r="R989" i="64"/>
  <c r="R993" i="64"/>
  <c r="R997" i="64"/>
  <c r="R1001" i="64"/>
  <c r="R1005" i="64"/>
  <c r="R1009" i="64"/>
  <c r="R1013" i="64"/>
  <c r="R1017" i="64"/>
  <c r="R1021" i="64"/>
  <c r="R1025" i="64"/>
  <c r="R1029" i="64"/>
  <c r="R1033" i="64"/>
  <c r="R1077" i="64"/>
  <c r="R1081" i="64"/>
  <c r="R1085" i="64"/>
  <c r="R1089" i="64"/>
  <c r="R1093" i="64"/>
  <c r="R1097" i="64"/>
  <c r="R1101" i="64"/>
  <c r="R1105" i="64"/>
  <c r="R1109" i="64"/>
  <c r="R1113" i="64"/>
  <c r="R1117" i="64"/>
  <c r="R1121" i="64"/>
  <c r="R1125" i="64"/>
  <c r="R1129" i="64"/>
  <c r="R1133" i="64"/>
  <c r="R1137" i="64"/>
  <c r="R1141" i="64"/>
  <c r="R1145" i="64"/>
  <c r="R1149" i="64"/>
  <c r="R1153" i="64"/>
  <c r="R1157" i="64"/>
  <c r="R1161" i="64"/>
  <c r="R1165" i="64"/>
  <c r="R1169" i="64"/>
  <c r="R1173" i="64"/>
  <c r="R1177" i="64"/>
  <c r="R1181" i="64"/>
  <c r="R1225" i="64"/>
  <c r="R1229" i="64"/>
  <c r="R1233" i="64"/>
  <c r="R1237" i="64"/>
  <c r="R1241" i="64"/>
  <c r="Q261" i="64"/>
  <c r="Q381" i="64"/>
  <c r="Q429" i="64"/>
  <c r="Q549" i="64"/>
  <c r="Q653" i="64"/>
  <c r="Q708" i="64"/>
  <c r="Q724" i="64"/>
  <c r="Q740" i="64"/>
  <c r="Q800" i="64"/>
  <c r="Q820" i="64"/>
  <c r="Q836" i="64"/>
  <c r="Q856" i="64"/>
  <c r="Q876" i="64"/>
  <c r="Q936" i="64"/>
  <c r="Q956" i="64"/>
  <c r="Q968" i="64"/>
  <c r="Q992" i="64"/>
  <c r="Q1008" i="64"/>
  <c r="Q1028" i="64"/>
  <c r="Q1088" i="64"/>
  <c r="Q1108" i="64"/>
  <c r="Q1124" i="64"/>
  <c r="Q1140" i="64"/>
  <c r="Q1160" i="64"/>
  <c r="Q1180" i="64"/>
  <c r="Q1236" i="64"/>
  <c r="R245" i="64"/>
  <c r="R325" i="64"/>
  <c r="R397" i="64"/>
  <c r="R445" i="64"/>
  <c r="R533" i="64"/>
  <c r="R669" i="64"/>
  <c r="R712" i="64"/>
  <c r="R736" i="64"/>
  <c r="R796" i="64"/>
  <c r="R816" i="64"/>
  <c r="R836" i="64"/>
  <c r="R856" i="64"/>
  <c r="R876" i="64"/>
  <c r="R936" i="64"/>
  <c r="R952" i="64"/>
  <c r="R968" i="64"/>
  <c r="R988" i="64"/>
  <c r="R1008" i="64"/>
  <c r="R1028" i="64"/>
  <c r="R1088" i="64"/>
  <c r="R1108" i="64"/>
  <c r="R1128" i="64"/>
  <c r="R1148" i="64"/>
  <c r="R1168" i="64"/>
  <c r="R1224" i="64"/>
  <c r="R1236" i="64"/>
  <c r="Q385" i="64"/>
  <c r="Q553" i="64"/>
  <c r="Q705" i="64"/>
  <c r="Q737" i="64"/>
  <c r="Q809" i="64"/>
  <c r="Q841" i="64"/>
  <c r="Q873" i="64"/>
  <c r="Q945" i="64"/>
  <c r="Q977" i="64"/>
  <c r="Q1009" i="64"/>
  <c r="Q1081" i="64"/>
  <c r="Q1113" i="64"/>
  <c r="Q1145" i="64"/>
  <c r="Q1177" i="64"/>
  <c r="Q1149" i="64"/>
  <c r="Q417" i="64"/>
  <c r="Q713" i="64"/>
  <c r="Q817" i="64"/>
  <c r="Q881" i="64"/>
  <c r="Q985" i="64"/>
  <c r="Q1089" i="64"/>
  <c r="Q1153" i="64"/>
  <c r="Q673" i="64"/>
  <c r="Q933" i="64"/>
  <c r="Q1101" i="64"/>
  <c r="Q865" i="64"/>
  <c r="Q1105" i="64"/>
  <c r="Q733" i="64"/>
  <c r="Q1109" i="64"/>
  <c r="Q401" i="64"/>
  <c r="Q569" i="64"/>
  <c r="Q709" i="64"/>
  <c r="Q741" i="64"/>
  <c r="Q813" i="64"/>
  <c r="Q845" i="64"/>
  <c r="Q877" i="64"/>
  <c r="Q949" i="64"/>
  <c r="Q981" i="64"/>
  <c r="Q1013" i="64"/>
  <c r="Q1085" i="64"/>
  <c r="Q1117" i="64"/>
  <c r="Q1181" i="64"/>
  <c r="Q249" i="64"/>
  <c r="Q585" i="64"/>
  <c r="Q785" i="64"/>
  <c r="Q849" i="64"/>
  <c r="Q953" i="64"/>
  <c r="Q1017" i="64"/>
  <c r="Q1121" i="64"/>
  <c r="Q1225" i="64"/>
  <c r="Q725" i="64"/>
  <c r="Q861" i="64"/>
  <c r="Q997" i="64"/>
  <c r="Q1165" i="64"/>
  <c r="Q833" i="64"/>
  <c r="Q1001" i="64"/>
  <c r="Q537" i="64"/>
  <c r="Q837" i="64"/>
  <c r="Q941" i="64"/>
  <c r="Q1005" i="64"/>
  <c r="Q1141" i="64"/>
  <c r="Q701" i="64"/>
  <c r="Q265" i="64"/>
  <c r="Q433" i="64"/>
  <c r="Q641" i="64"/>
  <c r="Q717" i="64"/>
  <c r="Q789" i="64"/>
  <c r="Q821" i="64"/>
  <c r="Q853" i="64"/>
  <c r="Q885" i="64"/>
  <c r="Q957" i="64"/>
  <c r="Q989" i="64"/>
  <c r="Q1021" i="64"/>
  <c r="Q1093" i="64"/>
  <c r="Q1125" i="64"/>
  <c r="Q1157" i="64"/>
  <c r="Q1229" i="64"/>
  <c r="Q505" i="64"/>
  <c r="Q829" i="64"/>
  <c r="Q1029" i="64"/>
  <c r="Q1237" i="64"/>
  <c r="Q969" i="64"/>
  <c r="Q1137" i="64"/>
  <c r="Q281" i="64"/>
  <c r="Q489" i="64"/>
  <c r="Q657" i="64"/>
  <c r="Q721" i="64"/>
  <c r="Q793" i="64"/>
  <c r="Q825" i="64"/>
  <c r="Q857" i="64"/>
  <c r="Q889" i="64"/>
  <c r="Q961" i="64"/>
  <c r="Q993" i="64"/>
  <c r="Q1025" i="64"/>
  <c r="Q1097" i="64"/>
  <c r="Q1129" i="64"/>
  <c r="Q1161" i="64"/>
  <c r="Q1233" i="64"/>
  <c r="Q297" i="64"/>
  <c r="Q797" i="64"/>
  <c r="Q965" i="64"/>
  <c r="Q1133" i="64"/>
  <c r="Q801" i="64"/>
  <c r="Q1033" i="64"/>
  <c r="Q1241" i="64"/>
  <c r="Q329" i="64"/>
  <c r="Q869" i="64"/>
  <c r="Q973" i="64"/>
  <c r="Q1077" i="64"/>
  <c r="Q1173" i="64"/>
  <c r="Q313" i="64"/>
  <c r="Q521" i="64"/>
  <c r="Q689" i="64"/>
  <c r="Q729" i="64"/>
  <c r="Q937" i="64"/>
  <c r="Q1169" i="64"/>
  <c r="Q805" i="64"/>
  <c r="AN1" i="39" a="1"/>
  <c r="AN1" i="39" s="1"/>
  <c r="AQ1" i="39" a="1"/>
  <c r="AQ1" i="39" s="1"/>
  <c r="AM1" i="39" a="1"/>
  <c r="AM1" i="39" s="1"/>
  <c r="H37" i="66"/>
  <c r="I20" i="66"/>
  <c r="AK1" i="39" a="1"/>
  <c r="AK1" i="39" s="1"/>
  <c r="I9" i="66"/>
  <c r="I11" i="66"/>
  <c r="I23" i="66"/>
  <c r="J23" i="66" s="1"/>
  <c r="J24" i="66" s="1"/>
  <c r="I18" i="66"/>
  <c r="J18" i="66" s="1"/>
  <c r="I24" i="66"/>
  <c r="J11" i="66"/>
  <c r="I60" i="66"/>
  <c r="I59" i="66"/>
  <c r="I56" i="66"/>
  <c r="I43" i="66"/>
  <c r="I42" i="66"/>
  <c r="I37" i="66"/>
  <c r="I27" i="66"/>
  <c r="I26" i="66"/>
  <c r="I66" i="66" s="1"/>
  <c r="J66" i="66" s="1"/>
  <c r="I25" i="66"/>
  <c r="I62" i="66" s="1"/>
  <c r="I51" i="66"/>
  <c r="I50" i="66"/>
  <c r="I40" i="66"/>
  <c r="E21" i="66"/>
  <c r="I22" i="66"/>
  <c r="I61" i="66" s="1"/>
  <c r="J61" i="66" s="1"/>
  <c r="J8" i="66"/>
  <c r="I17" i="66"/>
  <c r="I19" i="66"/>
  <c r="F8" i="66"/>
  <c r="E9" i="66" s="1"/>
  <c r="F9" i="66" s="1"/>
  <c r="E10" i="66" s="1"/>
  <c r="F10" i="66" s="1"/>
  <c r="I10" i="66"/>
  <c r="J17" i="66"/>
  <c r="I21" i="66"/>
  <c r="I58" i="66" s="1"/>
  <c r="J20" i="66" l="1"/>
  <c r="J57" i="66" s="1"/>
  <c r="I57" i="66"/>
  <c r="I38" i="66"/>
  <c r="I52" i="66"/>
  <c r="J52" i="66" s="1"/>
  <c r="J51" i="66"/>
  <c r="J49" i="66"/>
  <c r="J25" i="66"/>
  <c r="J62" i="66" s="1"/>
  <c r="I41" i="66"/>
  <c r="J21" i="66"/>
  <c r="J58" i="66" s="1"/>
  <c r="J41" i="66"/>
  <c r="J9" i="66"/>
  <c r="J38" i="66" s="1"/>
  <c r="E11" i="66"/>
  <c r="F21" i="66"/>
  <c r="J59" i="66"/>
  <c r="J53" i="66"/>
  <c r="J22" i="66"/>
  <c r="J50" i="66"/>
  <c r="J19" i="66"/>
  <c r="J65" i="66"/>
  <c r="J60" i="66"/>
  <c r="J56" i="66"/>
  <c r="J27" i="66"/>
  <c r="J26" i="66"/>
  <c r="J37" i="66"/>
  <c r="I45" i="66"/>
  <c r="I44" i="66"/>
  <c r="I46" i="66"/>
  <c r="I14" i="66"/>
  <c r="J10" i="66"/>
  <c r="J39" i="66" s="1"/>
  <c r="I16" i="66"/>
  <c r="I39" i="66"/>
  <c r="B25" i="39" s="1"/>
  <c r="I12" i="66"/>
  <c r="I48" i="66"/>
  <c r="I15" i="66"/>
  <c r="I13" i="66"/>
  <c r="I49" i="66"/>
  <c r="I63" i="66"/>
  <c r="I55" i="66"/>
  <c r="I54" i="66"/>
  <c r="I47" i="66"/>
  <c r="J47" i="66" s="1"/>
  <c r="L6" i="62" a="1"/>
  <c r="J10" i="39" l="1"/>
  <c r="S7" i="62"/>
  <c r="R8" i="62"/>
  <c r="Q9" i="62"/>
  <c r="Y9" i="62"/>
  <c r="X10" i="62"/>
  <c r="W11" i="62"/>
  <c r="V12" i="62"/>
  <c r="U13" i="62"/>
  <c r="T14" i="62"/>
  <c r="S15" i="62"/>
  <c r="R16" i="62"/>
  <c r="Q17" i="62"/>
  <c r="Y17" i="62"/>
  <c r="X18" i="62"/>
  <c r="W19" i="62"/>
  <c r="V20" i="62"/>
  <c r="U21" i="62"/>
  <c r="T22" i="62"/>
  <c r="S23" i="62"/>
  <c r="R24" i="62"/>
  <c r="Q25" i="62"/>
  <c r="Y25" i="62"/>
  <c r="X26" i="62"/>
  <c r="W27" i="62"/>
  <c r="V28" i="62"/>
  <c r="U17" i="62"/>
  <c r="W23" i="62"/>
  <c r="T26" i="62"/>
  <c r="W8" i="62"/>
  <c r="T11" i="62"/>
  <c r="R13" i="62"/>
  <c r="X15" i="62"/>
  <c r="U18" i="62"/>
  <c r="S20" i="62"/>
  <c r="Q22" i="62"/>
  <c r="W24" i="62"/>
  <c r="S28" i="62"/>
  <c r="T7" i="62"/>
  <c r="S8" i="62"/>
  <c r="R9" i="62"/>
  <c r="Q10" i="62"/>
  <c r="Y10" i="62"/>
  <c r="X11" i="62"/>
  <c r="W12" i="62"/>
  <c r="V13" i="62"/>
  <c r="U14" i="62"/>
  <c r="T15" i="62"/>
  <c r="S16" i="62"/>
  <c r="R17" i="62"/>
  <c r="Q18" i="62"/>
  <c r="Y18" i="62"/>
  <c r="X19" i="62"/>
  <c r="W20" i="62"/>
  <c r="V21" i="62"/>
  <c r="U22" i="62"/>
  <c r="T23" i="62"/>
  <c r="S24" i="62"/>
  <c r="R25" i="62"/>
  <c r="Q26" i="62"/>
  <c r="Y26" i="62"/>
  <c r="X27" i="62"/>
  <c r="W28" i="62"/>
  <c r="W7" i="62"/>
  <c r="U9" i="62"/>
  <c r="T10" i="62"/>
  <c r="R12" i="62"/>
  <c r="Y13" i="62"/>
  <c r="W15" i="62"/>
  <c r="T18" i="62"/>
  <c r="R20" i="62"/>
  <c r="Y21" i="62"/>
  <c r="V24" i="62"/>
  <c r="S27" i="62"/>
  <c r="X7" i="62"/>
  <c r="U10" i="62"/>
  <c r="S12" i="62"/>
  <c r="Y14" i="62"/>
  <c r="W16" i="62"/>
  <c r="T19" i="62"/>
  <c r="Y22" i="62"/>
  <c r="V25" i="62"/>
  <c r="U7" i="62"/>
  <c r="T8" i="62"/>
  <c r="S9" i="62"/>
  <c r="R10" i="62"/>
  <c r="Q11" i="62"/>
  <c r="Y11" i="62"/>
  <c r="X12" i="62"/>
  <c r="W13" i="62"/>
  <c r="V14" i="62"/>
  <c r="U15" i="62"/>
  <c r="T16" i="62"/>
  <c r="S17" i="62"/>
  <c r="R18" i="62"/>
  <c r="Q19" i="62"/>
  <c r="Y19" i="62"/>
  <c r="X20" i="62"/>
  <c r="W21" i="62"/>
  <c r="V22" i="62"/>
  <c r="U23" i="62"/>
  <c r="T24" i="62"/>
  <c r="S25" i="62"/>
  <c r="R26" i="62"/>
  <c r="Q27" i="62"/>
  <c r="Y27" i="62"/>
  <c r="X28" i="62"/>
  <c r="V7" i="62"/>
  <c r="U8" i="62"/>
  <c r="T9" i="62"/>
  <c r="S10" i="62"/>
  <c r="R11" i="62"/>
  <c r="Q12" i="62"/>
  <c r="Y12" i="62"/>
  <c r="X13" i="62"/>
  <c r="W14" i="62"/>
  <c r="V15" i="62"/>
  <c r="U16" i="62"/>
  <c r="T17" i="62"/>
  <c r="S18" i="62"/>
  <c r="R19" i="62"/>
  <c r="Q20" i="62"/>
  <c r="Y20" i="62"/>
  <c r="X21" i="62"/>
  <c r="W22" i="62"/>
  <c r="V23" i="62"/>
  <c r="U24" i="62"/>
  <c r="T25" i="62"/>
  <c r="S26" i="62"/>
  <c r="R27" i="62"/>
  <c r="Q28" i="62"/>
  <c r="Y28" i="62"/>
  <c r="V8" i="62"/>
  <c r="S11" i="62"/>
  <c r="Q13" i="62"/>
  <c r="X14" i="62"/>
  <c r="V16" i="62"/>
  <c r="S19" i="62"/>
  <c r="Q21" i="62"/>
  <c r="X22" i="62"/>
  <c r="U25" i="62"/>
  <c r="R28" i="62"/>
  <c r="V9" i="62"/>
  <c r="Q14" i="62"/>
  <c r="V17" i="62"/>
  <c r="R21" i="62"/>
  <c r="X23" i="62"/>
  <c r="U26" i="62"/>
  <c r="Q7" i="62"/>
  <c r="Y7" i="62"/>
  <c r="X8" i="62"/>
  <c r="W9" i="62"/>
  <c r="V10" i="62"/>
  <c r="U11" i="62"/>
  <c r="T12" i="62"/>
  <c r="S13" i="62"/>
  <c r="R14" i="62"/>
  <c r="Q15" i="62"/>
  <c r="Y15" i="62"/>
  <c r="X16" i="62"/>
  <c r="W17" i="62"/>
  <c r="V18" i="62"/>
  <c r="U19" i="62"/>
  <c r="T20" i="62"/>
  <c r="S21" i="62"/>
  <c r="R22" i="62"/>
  <c r="Q23" i="62"/>
  <c r="Y23" i="62"/>
  <c r="X24" i="62"/>
  <c r="W25" i="62"/>
  <c r="V26" i="62"/>
  <c r="U27" i="62"/>
  <c r="T28" i="62"/>
  <c r="R7" i="62"/>
  <c r="Q8" i="62"/>
  <c r="Y8" i="62"/>
  <c r="X9" i="62"/>
  <c r="W10" i="62"/>
  <c r="V11" i="62"/>
  <c r="U12" i="62"/>
  <c r="T13" i="62"/>
  <c r="S14" i="62"/>
  <c r="R15" i="62"/>
  <c r="Q16" i="62"/>
  <c r="Y16" i="62"/>
  <c r="X17" i="62"/>
  <c r="W18" i="62"/>
  <c r="V19" i="62"/>
  <c r="U20" i="62"/>
  <c r="T21" i="62"/>
  <c r="S22" i="62"/>
  <c r="R23" i="62"/>
  <c r="Q24" i="62"/>
  <c r="Y24" i="62"/>
  <c r="X25" i="62"/>
  <c r="W26" i="62"/>
  <c r="V27" i="62"/>
  <c r="U28" i="62"/>
  <c r="T27" i="62"/>
  <c r="J63" i="66"/>
  <c r="J54" i="66"/>
  <c r="F8" i="39"/>
  <c r="F11" i="66"/>
  <c r="E12" i="66" s="1"/>
  <c r="E22" i="66"/>
  <c r="J55" i="66"/>
  <c r="J16" i="66"/>
  <c r="J13" i="66"/>
  <c r="J46" i="66"/>
  <c r="J14" i="66"/>
  <c r="J48" i="66"/>
  <c r="J45" i="66"/>
  <c r="J15" i="66"/>
  <c r="J44" i="66"/>
  <c r="I10" i="39" s="1"/>
  <c r="J43" i="66"/>
  <c r="J12" i="66"/>
  <c r="J40" i="66" s="1"/>
  <c r="C25" i="39" s="1"/>
  <c r="L6" i="62"/>
  <c r="G5" i="39"/>
  <c r="F10" i="39" l="1"/>
  <c r="K10" i="39"/>
  <c r="R6" i="62"/>
  <c r="U6" i="62"/>
  <c r="Y6" i="62"/>
  <c r="Q6" i="62"/>
  <c r="X6" i="62"/>
  <c r="W6" i="62"/>
  <c r="V6" i="62"/>
  <c r="T6" i="62"/>
  <c r="S6" i="62"/>
  <c r="H10" i="39"/>
  <c r="G10" i="39"/>
  <c r="E20" i="66"/>
  <c r="F12" i="66"/>
  <c r="E13" i="66" s="1"/>
  <c r="F13" i="66" s="1"/>
  <c r="B323" i="63"/>
  <c r="B324" i="63"/>
  <c r="B325" i="63"/>
  <c r="B326" i="63"/>
  <c r="B327" i="63"/>
  <c r="B328" i="63"/>
  <c r="B329" i="63"/>
  <c r="B330" i="63"/>
  <c r="B331" i="63"/>
  <c r="B332" i="63"/>
  <c r="B333" i="63"/>
  <c r="B273" i="63"/>
  <c r="B274" i="63"/>
  <c r="B275" i="63"/>
  <c r="B276" i="63"/>
  <c r="B277" i="63"/>
  <c r="B100"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C37" i="63" l="1"/>
  <c r="C98" i="63"/>
  <c r="C90" i="63"/>
  <c r="C82" i="63"/>
  <c r="C74" i="63"/>
  <c r="C66" i="63"/>
  <c r="C97" i="63"/>
  <c r="C89" i="63"/>
  <c r="C81" i="63"/>
  <c r="C73" i="63"/>
  <c r="C65" i="63"/>
  <c r="C45" i="63"/>
  <c r="C80" i="63"/>
  <c r="C32" i="63"/>
  <c r="C86" i="63"/>
  <c r="C70" i="63"/>
  <c r="C29" i="63"/>
  <c r="C88" i="63"/>
  <c r="C72" i="63"/>
  <c r="C329" i="63"/>
  <c r="C39" i="63"/>
  <c r="C63" i="63"/>
  <c r="C275" i="63"/>
  <c r="C53" i="63"/>
  <c r="C96" i="63"/>
  <c r="C64" i="63"/>
  <c r="C79" i="63"/>
  <c r="C48" i="63"/>
  <c r="C55" i="63"/>
  <c r="C47" i="63"/>
  <c r="C31" i="63"/>
  <c r="C54" i="63"/>
  <c r="C46" i="63"/>
  <c r="C38" i="63"/>
  <c r="C30" i="63"/>
  <c r="F22" i="66"/>
  <c r="E14" i="66"/>
  <c r="F20" i="66"/>
  <c r="C277" i="63"/>
  <c r="C276" i="63"/>
  <c r="C273" i="63"/>
  <c r="C274" i="63"/>
  <c r="C328" i="63"/>
  <c r="C327" i="63"/>
  <c r="C326" i="63"/>
  <c r="C333" i="63"/>
  <c r="C325" i="63"/>
  <c r="C332" i="63"/>
  <c r="C324" i="63"/>
  <c r="C331" i="63"/>
  <c r="C323" i="63"/>
  <c r="C330" i="63"/>
  <c r="C93" i="63"/>
  <c r="C85" i="63"/>
  <c r="C77" i="63"/>
  <c r="C69" i="63"/>
  <c r="C100" i="63"/>
  <c r="C92" i="63"/>
  <c r="C84" i="63"/>
  <c r="C76" i="63"/>
  <c r="C68" i="63"/>
  <c r="C59" i="63"/>
  <c r="C51" i="63"/>
  <c r="C43" i="63"/>
  <c r="C35" i="63"/>
  <c r="C27" i="63"/>
  <c r="C58" i="63"/>
  <c r="C50" i="63"/>
  <c r="C42" i="63"/>
  <c r="C34" i="63"/>
  <c r="C26" i="63"/>
  <c r="C57" i="63"/>
  <c r="C49" i="63"/>
  <c r="C41" i="63"/>
  <c r="C33" i="63"/>
  <c r="C25" i="63"/>
  <c r="C56" i="63"/>
  <c r="C40" i="63"/>
  <c r="C24" i="63"/>
  <c r="C60" i="63"/>
  <c r="C52" i="63"/>
  <c r="C44" i="63"/>
  <c r="C36" i="63"/>
  <c r="C28" i="63"/>
  <c r="C95" i="63"/>
  <c r="C87" i="63"/>
  <c r="C71" i="63"/>
  <c r="C94" i="63"/>
  <c r="C78" i="63"/>
  <c r="C99" i="63"/>
  <c r="C91" i="63"/>
  <c r="C83" i="63"/>
  <c r="C75" i="63"/>
  <c r="C67" i="63"/>
  <c r="B8" i="63"/>
  <c r="B9" i="63"/>
  <c r="B10" i="63"/>
  <c r="B11" i="63"/>
  <c r="B12" i="63"/>
  <c r="B13" i="63"/>
  <c r="B14" i="63"/>
  <c r="B15" i="63"/>
  <c r="B16" i="63"/>
  <c r="B17" i="63"/>
  <c r="B18" i="63"/>
  <c r="B19" i="63"/>
  <c r="B20" i="63"/>
  <c r="B21" i="63"/>
  <c r="B22" i="63"/>
  <c r="B23" i="63"/>
  <c r="B7" i="63"/>
  <c r="D62" i="63" l="1"/>
  <c r="D307" i="63"/>
  <c r="D228" i="63"/>
  <c r="C21" i="63"/>
  <c r="C17" i="63"/>
  <c r="C23" i="63"/>
  <c r="C15" i="63"/>
  <c r="C18" i="63"/>
  <c r="C7" i="63"/>
  <c r="C16" i="63"/>
  <c r="C8" i="63"/>
  <c r="C20" i="63"/>
  <c r="C12" i="63"/>
  <c r="C19" i="63"/>
  <c r="E23" i="66"/>
  <c r="F14" i="66"/>
  <c r="E15" i="66" s="1"/>
  <c r="F15" i="66" s="1"/>
  <c r="E25" i="66"/>
  <c r="C13" i="63"/>
  <c r="C11" i="63"/>
  <c r="C14" i="63"/>
  <c r="C10" i="63"/>
  <c r="C9" i="63"/>
  <c r="C22" i="63"/>
  <c r="D383" i="63" l="1" a="1"/>
  <c r="F23" i="66"/>
  <c r="E16" i="66"/>
  <c r="C3" i="63"/>
  <c r="D6" i="63"/>
  <c r="D383" i="63" l="1"/>
  <c r="E24" i="66"/>
  <c r="F16" i="66"/>
  <c r="E17" i="66" s="1"/>
  <c r="F17" i="66" s="1"/>
  <c r="F39" i="52"/>
  <c r="G39" i="52"/>
  <c r="J39" i="52"/>
  <c r="K39" i="52"/>
  <c r="F38" i="52"/>
  <c r="G38" i="52"/>
  <c r="I38" i="52"/>
  <c r="K38" i="52"/>
  <c r="G174" i="61"/>
  <c r="Z66" i="66" s="1"/>
  <c r="G342" i="61"/>
  <c r="Y66" i="66" s="1"/>
  <c r="G150" i="61"/>
  <c r="H150" i="61" s="1"/>
  <c r="F150" i="61"/>
  <c r="B1768" i="64" s="1" a="1"/>
  <c r="B1768" i="64" s="1"/>
  <c r="G149" i="61"/>
  <c r="H149" i="61" s="1"/>
  <c r="F149" i="61"/>
  <c r="B1767" i="64" s="1" a="1"/>
  <c r="B1767" i="64" s="1"/>
  <c r="G148" i="61"/>
  <c r="H148" i="61" s="1"/>
  <c r="F148" i="61"/>
  <c r="B1766" i="64" s="1" a="1"/>
  <c r="B1766" i="64" s="1"/>
  <c r="G147" i="61"/>
  <c r="H147" i="61" s="1"/>
  <c r="F147" i="61"/>
  <c r="B1765" i="64" s="1" a="1"/>
  <c r="B1765" i="64" s="1"/>
  <c r="G146" i="61"/>
  <c r="H146" i="61" s="1"/>
  <c r="F146" i="61"/>
  <c r="B1764" i="64" s="1" a="1"/>
  <c r="B1764" i="64" s="1"/>
  <c r="G145" i="61"/>
  <c r="H145" i="61" s="1"/>
  <c r="F145" i="61"/>
  <c r="B1763" i="64" s="1" a="1"/>
  <c r="B1763" i="64" s="1"/>
  <c r="G144" i="61"/>
  <c r="H144" i="61" s="1"/>
  <c r="F144" i="61"/>
  <c r="B1762" i="64" s="1" a="1"/>
  <c r="B1762" i="64" s="1"/>
  <c r="G143" i="61"/>
  <c r="H143" i="61" s="1"/>
  <c r="F143" i="61"/>
  <c r="B1761" i="64" s="1" a="1"/>
  <c r="B1761" i="64" s="1"/>
  <c r="G142" i="61"/>
  <c r="H142" i="61" s="1"/>
  <c r="F142" i="61"/>
  <c r="B1760" i="64" s="1" a="1"/>
  <c r="B1760" i="64" s="1"/>
  <c r="G141" i="61"/>
  <c r="H141" i="61" s="1"/>
  <c r="F141" i="61"/>
  <c r="B1759" i="64" s="1" a="1"/>
  <c r="B1759" i="64" s="1"/>
  <c r="G129" i="61"/>
  <c r="H129" i="61" s="1"/>
  <c r="F129" i="61"/>
  <c r="B1748" i="64" s="1" a="1"/>
  <c r="B1748" i="64" s="1"/>
  <c r="G128" i="61"/>
  <c r="H128" i="61" s="1"/>
  <c r="F128" i="61"/>
  <c r="B1747" i="64" s="1" a="1"/>
  <c r="B1747" i="64" s="1"/>
  <c r="G127" i="61"/>
  <c r="H127" i="61" s="1"/>
  <c r="F127" i="61"/>
  <c r="B1746" i="64" s="1" a="1"/>
  <c r="B1746" i="64" s="1"/>
  <c r="G126" i="61"/>
  <c r="H126" i="61" s="1"/>
  <c r="F126" i="61"/>
  <c r="B1745" i="64" s="1" a="1"/>
  <c r="B1745" i="64" s="1"/>
  <c r="G125" i="61"/>
  <c r="H125" i="61" s="1"/>
  <c r="F125" i="61"/>
  <c r="B1744" i="64" s="1" a="1"/>
  <c r="B1744" i="64" s="1"/>
  <c r="G124" i="61"/>
  <c r="H124" i="61" s="1"/>
  <c r="F124" i="61"/>
  <c r="B1743" i="64" s="1" a="1"/>
  <c r="B1743" i="64" s="1"/>
  <c r="G123" i="61"/>
  <c r="H123" i="61" s="1"/>
  <c r="F123" i="61"/>
  <c r="B1742" i="64" s="1" a="1"/>
  <c r="B1742" i="64" s="1"/>
  <c r="G122" i="61"/>
  <c r="H122" i="61" s="1"/>
  <c r="F122" i="61"/>
  <c r="B1741" i="64" s="1" a="1"/>
  <c r="B1741" i="64" s="1"/>
  <c r="G121" i="61"/>
  <c r="H121" i="61" s="1"/>
  <c r="F121" i="61"/>
  <c r="B1740" i="64" s="1" a="1"/>
  <c r="B1740" i="64" s="1"/>
  <c r="G120" i="61"/>
  <c r="H120" i="61" s="1"/>
  <c r="F120" i="61"/>
  <c r="B1739" i="64" s="1" a="1"/>
  <c r="B1739" i="64" s="1"/>
  <c r="G119" i="61"/>
  <c r="H119" i="61" s="1"/>
  <c r="F119" i="61"/>
  <c r="B1738" i="64" s="1" a="1"/>
  <c r="B1738" i="64" s="1"/>
  <c r="G118" i="61"/>
  <c r="H118" i="61" s="1"/>
  <c r="F118" i="61"/>
  <c r="B1737" i="64" s="1" a="1"/>
  <c r="B1737" i="64" s="1"/>
  <c r="G117" i="61"/>
  <c r="H117" i="61" s="1"/>
  <c r="F117" i="61"/>
  <c r="B1736" i="64" s="1" a="1"/>
  <c r="B1736" i="64" s="1"/>
  <c r="G116" i="61"/>
  <c r="H116" i="61" s="1"/>
  <c r="F116" i="61"/>
  <c r="B1735" i="64" s="1" a="1"/>
  <c r="B1735" i="64" s="1"/>
  <c r="G115" i="61"/>
  <c r="H115" i="61" s="1"/>
  <c r="F115" i="61"/>
  <c r="G114" i="61"/>
  <c r="H114" i="61" s="1"/>
  <c r="F114" i="61"/>
  <c r="G113" i="61"/>
  <c r="H113" i="61" s="1"/>
  <c r="F113" i="61"/>
  <c r="B1732" i="64" s="1" a="1"/>
  <c r="B1732" i="64" s="1"/>
  <c r="G112" i="61"/>
  <c r="H112" i="61" s="1"/>
  <c r="F112" i="61"/>
  <c r="G5" i="61"/>
  <c r="H5" i="61" s="1"/>
  <c r="F5" i="61"/>
  <c r="G4" i="61"/>
  <c r="H4" i="61" s="1"/>
  <c r="F4" i="61"/>
  <c r="G174" i="60"/>
  <c r="G342" i="60"/>
  <c r="G150" i="60"/>
  <c r="H150" i="60" s="1"/>
  <c r="F150" i="60"/>
  <c r="B1622" i="64" s="1" a="1"/>
  <c r="B1622" i="64" s="1"/>
  <c r="G149" i="60"/>
  <c r="H149" i="60" s="1"/>
  <c r="F149" i="60"/>
  <c r="B1621" i="64" s="1" a="1"/>
  <c r="B1621" i="64" s="1"/>
  <c r="G148" i="60"/>
  <c r="H148" i="60" s="1"/>
  <c r="F148" i="60"/>
  <c r="B1620" i="64" s="1" a="1"/>
  <c r="B1620" i="64" s="1"/>
  <c r="G147" i="60"/>
  <c r="H147" i="60" s="1"/>
  <c r="F147" i="60"/>
  <c r="B1619" i="64" s="1" a="1"/>
  <c r="B1619" i="64" s="1"/>
  <c r="G146" i="60"/>
  <c r="H146" i="60" s="1"/>
  <c r="F146" i="60"/>
  <c r="B1618" i="64" s="1" a="1"/>
  <c r="B1618" i="64" s="1"/>
  <c r="G145" i="60"/>
  <c r="H145" i="60" s="1"/>
  <c r="F145" i="60"/>
  <c r="B1617" i="64" s="1" a="1"/>
  <c r="B1617" i="64" s="1"/>
  <c r="G144" i="60"/>
  <c r="H144" i="60" s="1"/>
  <c r="F144" i="60"/>
  <c r="B1616" i="64" s="1" a="1"/>
  <c r="B1616" i="64" s="1"/>
  <c r="G143" i="60"/>
  <c r="H143" i="60" s="1"/>
  <c r="F143" i="60"/>
  <c r="B1615" i="64" s="1" a="1"/>
  <c r="B1615" i="64" s="1"/>
  <c r="G142" i="60"/>
  <c r="H142" i="60" s="1"/>
  <c r="F142" i="60"/>
  <c r="B1614" i="64" s="1" a="1"/>
  <c r="B1614" i="64" s="1"/>
  <c r="G141" i="60"/>
  <c r="H141" i="60" s="1"/>
  <c r="F141" i="60"/>
  <c r="B1613" i="64" s="1" a="1"/>
  <c r="B1613" i="64" s="1"/>
  <c r="G130" i="60"/>
  <c r="H130" i="60" s="1"/>
  <c r="F130" i="60"/>
  <c r="B1602" i="64" s="1" a="1"/>
  <c r="B1602" i="64" s="1"/>
  <c r="G129" i="60"/>
  <c r="H129" i="60" s="1"/>
  <c r="F129" i="60"/>
  <c r="B1601" i="64" s="1" a="1"/>
  <c r="B1601" i="64" s="1"/>
  <c r="G128" i="60"/>
  <c r="H128" i="60" s="1"/>
  <c r="F128" i="60"/>
  <c r="B1600" i="64" s="1" a="1"/>
  <c r="B1600" i="64" s="1"/>
  <c r="G127" i="60"/>
  <c r="H127" i="60" s="1"/>
  <c r="F127" i="60"/>
  <c r="B1599" i="64" s="1" a="1"/>
  <c r="B1599" i="64" s="1"/>
  <c r="G126" i="60"/>
  <c r="H126" i="60" s="1"/>
  <c r="F126" i="60"/>
  <c r="B1598" i="64" s="1" a="1"/>
  <c r="B1598" i="64" s="1"/>
  <c r="G125" i="60"/>
  <c r="H125" i="60" s="1"/>
  <c r="F125" i="60"/>
  <c r="B1597" i="64" s="1" a="1"/>
  <c r="B1597" i="64" s="1"/>
  <c r="G124" i="60"/>
  <c r="H124" i="60" s="1"/>
  <c r="F124" i="60"/>
  <c r="B1596" i="64" s="1" a="1"/>
  <c r="B1596" i="64" s="1"/>
  <c r="G123" i="60"/>
  <c r="H123" i="60" s="1"/>
  <c r="F123" i="60"/>
  <c r="B1595" i="64" s="1" a="1"/>
  <c r="B1595" i="64" s="1"/>
  <c r="G122" i="60"/>
  <c r="H122" i="60" s="1"/>
  <c r="F122" i="60"/>
  <c r="B1594" i="64" s="1" a="1"/>
  <c r="B1594" i="64" s="1"/>
  <c r="G121" i="60"/>
  <c r="H121" i="60" s="1"/>
  <c r="F121" i="60"/>
  <c r="B1593" i="64" s="1" a="1"/>
  <c r="B1593" i="64" s="1"/>
  <c r="G120" i="60"/>
  <c r="H120" i="60" s="1"/>
  <c r="F120" i="60"/>
  <c r="B1592" i="64" s="1" a="1"/>
  <c r="B1592" i="64" s="1"/>
  <c r="G119" i="60"/>
  <c r="H119" i="60" s="1"/>
  <c r="F119" i="60"/>
  <c r="B1591" i="64" s="1" a="1"/>
  <c r="B1591" i="64" s="1"/>
  <c r="G118" i="60"/>
  <c r="H118" i="60" s="1"/>
  <c r="F118" i="60"/>
  <c r="B1590" i="64" s="1" a="1"/>
  <c r="B1590" i="64" s="1"/>
  <c r="G117" i="60"/>
  <c r="H117" i="60" s="1"/>
  <c r="F117" i="60"/>
  <c r="B1589" i="64" s="1" a="1"/>
  <c r="B1589" i="64" s="1"/>
  <c r="G116" i="60"/>
  <c r="H116" i="60" s="1"/>
  <c r="F116" i="60"/>
  <c r="B1588" i="64" s="1" a="1"/>
  <c r="B1588" i="64" s="1"/>
  <c r="G115" i="60"/>
  <c r="H115" i="60" s="1"/>
  <c r="F115" i="60"/>
  <c r="B1587" i="64" s="1" a="1"/>
  <c r="B1587" i="64" s="1"/>
  <c r="G114" i="60"/>
  <c r="H114" i="60" s="1"/>
  <c r="F114" i="60"/>
  <c r="B1586" i="64" s="1" a="1"/>
  <c r="B1586" i="64" s="1"/>
  <c r="G113" i="60"/>
  <c r="H113" i="60" s="1"/>
  <c r="F113" i="60"/>
  <c r="B1585" i="64" s="1" a="1"/>
  <c r="B1585" i="64" s="1"/>
  <c r="G5" i="60"/>
  <c r="H5" i="60" s="1"/>
  <c r="F5" i="60"/>
  <c r="B1477" i="64" s="1" a="1"/>
  <c r="B1477" i="64" s="1"/>
  <c r="G4" i="60"/>
  <c r="H4" i="60" s="1"/>
  <c r="F4" i="60"/>
  <c r="F5" i="51"/>
  <c r="B1330" i="64" s="1" a="1"/>
  <c r="B1330" i="64" s="1"/>
  <c r="F113" i="51"/>
  <c r="B1438" i="64" s="1" a="1"/>
  <c r="B1438" i="64" s="1"/>
  <c r="F114" i="51"/>
  <c r="B1439" i="64" s="1" a="1"/>
  <c r="B1439" i="64" s="1"/>
  <c r="F115" i="51"/>
  <c r="B1440" i="64" s="1" a="1"/>
  <c r="B1440" i="64" s="1"/>
  <c r="F116" i="51"/>
  <c r="B1441" i="64" s="1" a="1"/>
  <c r="B1441" i="64" s="1"/>
  <c r="F117" i="51"/>
  <c r="B1442" i="64" s="1" a="1"/>
  <c r="B1442" i="64" s="1"/>
  <c r="F118" i="51"/>
  <c r="B1443" i="64" s="1" a="1"/>
  <c r="B1443" i="64" s="1"/>
  <c r="F119" i="51"/>
  <c r="B1444" i="64" s="1" a="1"/>
  <c r="B1444" i="64" s="1"/>
  <c r="F120" i="51"/>
  <c r="B1445" i="64" s="1" a="1"/>
  <c r="B1445" i="64" s="1"/>
  <c r="F121" i="51"/>
  <c r="B1446" i="64" s="1" a="1"/>
  <c r="B1446" i="64" s="1"/>
  <c r="F122" i="51"/>
  <c r="B1447" i="64" s="1" a="1"/>
  <c r="B1447" i="64" s="1"/>
  <c r="F123" i="51"/>
  <c r="B1448" i="64" s="1" a="1"/>
  <c r="B1448" i="64" s="1"/>
  <c r="F124" i="51"/>
  <c r="B1449" i="64" s="1" a="1"/>
  <c r="B1449" i="64" s="1"/>
  <c r="F125" i="51"/>
  <c r="B1450" i="64" s="1" a="1"/>
  <c r="B1450" i="64" s="1"/>
  <c r="F126" i="51"/>
  <c r="B1451" i="64" s="1" a="1"/>
  <c r="B1451" i="64" s="1"/>
  <c r="F127" i="51"/>
  <c r="B1452" i="64" s="1" a="1"/>
  <c r="B1452" i="64" s="1"/>
  <c r="F128" i="51"/>
  <c r="B1453" i="64" s="1" a="1"/>
  <c r="B1453" i="64" s="1"/>
  <c r="F129" i="51"/>
  <c r="B1454" i="64" s="1" a="1"/>
  <c r="B1454" i="64" s="1"/>
  <c r="F130" i="51"/>
  <c r="B1455" i="64" s="1" a="1"/>
  <c r="B1455" i="64" s="1"/>
  <c r="F141" i="51"/>
  <c r="B1466" i="64" s="1" a="1"/>
  <c r="B1466" i="64" s="1"/>
  <c r="F142" i="51"/>
  <c r="B1467" i="64" s="1" a="1"/>
  <c r="B1467" i="64" s="1"/>
  <c r="F143" i="51"/>
  <c r="B1468" i="64" s="1" a="1"/>
  <c r="B1468" i="64" s="1"/>
  <c r="F144" i="51"/>
  <c r="B1469" i="64" s="1" a="1"/>
  <c r="B1469" i="64" s="1"/>
  <c r="F145" i="51"/>
  <c r="B1470" i="64" s="1" a="1"/>
  <c r="B1470" i="64" s="1"/>
  <c r="F146" i="51"/>
  <c r="B1471" i="64" s="1" a="1"/>
  <c r="B1471" i="64" s="1"/>
  <c r="F147" i="51"/>
  <c r="B1472" i="64" s="1" a="1"/>
  <c r="B1472" i="64" s="1"/>
  <c r="F148" i="51"/>
  <c r="B1473" i="64" s="1" a="1"/>
  <c r="B1473" i="64" s="1"/>
  <c r="F149" i="51"/>
  <c r="B1474" i="64" s="1" a="1"/>
  <c r="B1474" i="64" s="1"/>
  <c r="F150" i="51"/>
  <c r="B1475" i="64" s="1" a="1"/>
  <c r="B1475" i="64" s="1"/>
  <c r="F5" i="50"/>
  <c r="B1183" i="64" s="1" a="1"/>
  <c r="B1183" i="64" s="1"/>
  <c r="F113" i="50"/>
  <c r="B1291" i="64" s="1" a="1"/>
  <c r="B1291" i="64" s="1"/>
  <c r="F114" i="50"/>
  <c r="B1292" i="64" s="1" a="1"/>
  <c r="B1292" i="64" s="1"/>
  <c r="F115" i="50"/>
  <c r="B1293" i="64" s="1" a="1"/>
  <c r="B1293" i="64" s="1"/>
  <c r="F116" i="50"/>
  <c r="B1294" i="64" s="1" a="1"/>
  <c r="B1294" i="64" s="1"/>
  <c r="F117" i="50"/>
  <c r="B1295" i="64" s="1" a="1"/>
  <c r="B1295" i="64" s="1"/>
  <c r="F118" i="50"/>
  <c r="B1296" i="64" s="1" a="1"/>
  <c r="B1296" i="64" s="1"/>
  <c r="F119" i="50"/>
  <c r="B1297" i="64" s="1" a="1"/>
  <c r="B1297" i="64" s="1"/>
  <c r="F120" i="50"/>
  <c r="B1298" i="64" s="1" a="1"/>
  <c r="B1298" i="64" s="1"/>
  <c r="F121" i="50"/>
  <c r="B1299" i="64" s="1" a="1"/>
  <c r="B1299" i="64" s="1"/>
  <c r="F122" i="50"/>
  <c r="B1300" i="64" s="1" a="1"/>
  <c r="B1300" i="64" s="1"/>
  <c r="F123" i="50"/>
  <c r="B1301" i="64" s="1" a="1"/>
  <c r="B1301" i="64" s="1"/>
  <c r="F124" i="50"/>
  <c r="B1302" i="64" s="1" a="1"/>
  <c r="B1302" i="64" s="1"/>
  <c r="F125" i="50"/>
  <c r="B1303" i="64" s="1" a="1"/>
  <c r="B1303" i="64" s="1"/>
  <c r="F126" i="50"/>
  <c r="B1304" i="64" s="1" a="1"/>
  <c r="B1304" i="64" s="1"/>
  <c r="F127" i="50"/>
  <c r="B1305" i="64" s="1" a="1"/>
  <c r="B1305" i="64" s="1"/>
  <c r="F128" i="50"/>
  <c r="B1306" i="64" s="1" a="1"/>
  <c r="B1306" i="64" s="1"/>
  <c r="F129" i="50"/>
  <c r="B1307" i="64" s="1" a="1"/>
  <c r="B1307" i="64" s="1"/>
  <c r="F130" i="50"/>
  <c r="B1308" i="64" s="1" a="1"/>
  <c r="B1308" i="64" s="1"/>
  <c r="F141" i="50"/>
  <c r="B1319" i="64" s="1" a="1"/>
  <c r="B1319" i="64" s="1"/>
  <c r="F142" i="50"/>
  <c r="B1320" i="64" s="1" a="1"/>
  <c r="B1320" i="64" s="1"/>
  <c r="F143" i="50"/>
  <c r="B1321" i="64" s="1" a="1"/>
  <c r="B1321" i="64" s="1"/>
  <c r="F144" i="50"/>
  <c r="B1322" i="64" s="1" a="1"/>
  <c r="B1322" i="64" s="1"/>
  <c r="F145" i="50"/>
  <c r="B1323" i="64" s="1" a="1"/>
  <c r="B1323" i="64" s="1"/>
  <c r="F146" i="50"/>
  <c r="B1324" i="64" s="1" a="1"/>
  <c r="B1324" i="64" s="1"/>
  <c r="F147" i="50"/>
  <c r="B1325" i="64" s="1" a="1"/>
  <c r="B1325" i="64" s="1"/>
  <c r="F148" i="50"/>
  <c r="B1326" i="64" s="1" a="1"/>
  <c r="B1326" i="64" s="1"/>
  <c r="F149" i="50"/>
  <c r="B1327" i="64" s="1" a="1"/>
  <c r="B1327" i="64" s="1"/>
  <c r="F150" i="50"/>
  <c r="B1328" i="64" s="1" a="1"/>
  <c r="B1328" i="64" s="1"/>
  <c r="F5" i="48"/>
  <c r="F113" i="48"/>
  <c r="B1144" i="64" s="1" a="1"/>
  <c r="B1144" i="64" s="1"/>
  <c r="F114" i="48"/>
  <c r="B1145" i="64" s="1" a="1"/>
  <c r="B1145" i="64" s="1"/>
  <c r="F115" i="48"/>
  <c r="B1146" i="64" s="1" a="1"/>
  <c r="B1146" i="64" s="1"/>
  <c r="F116" i="48"/>
  <c r="B1147" i="64" s="1" a="1"/>
  <c r="B1147" i="64" s="1"/>
  <c r="F117" i="48"/>
  <c r="B1148" i="64" s="1" a="1"/>
  <c r="B1148" i="64" s="1"/>
  <c r="F118" i="48"/>
  <c r="B1149" i="64" s="1" a="1"/>
  <c r="B1149" i="64" s="1"/>
  <c r="F119" i="48"/>
  <c r="B1150" i="64" s="1" a="1"/>
  <c r="B1150" i="64" s="1"/>
  <c r="F120" i="48"/>
  <c r="B1151" i="64" s="1" a="1"/>
  <c r="B1151" i="64" s="1"/>
  <c r="F121" i="48"/>
  <c r="B1152" i="64" s="1" a="1"/>
  <c r="B1152" i="64" s="1"/>
  <c r="F122" i="48"/>
  <c r="B1153" i="64" s="1" a="1"/>
  <c r="B1153" i="64" s="1"/>
  <c r="F123" i="48"/>
  <c r="B1154" i="64" s="1" a="1"/>
  <c r="B1154" i="64" s="1"/>
  <c r="F124" i="48"/>
  <c r="B1155" i="64" s="1" a="1"/>
  <c r="B1155" i="64" s="1"/>
  <c r="F125" i="48"/>
  <c r="B1156" i="64" s="1" a="1"/>
  <c r="B1156" i="64" s="1"/>
  <c r="F126" i="48"/>
  <c r="B1157" i="64" s="1" a="1"/>
  <c r="B1157" i="64" s="1"/>
  <c r="F127" i="48"/>
  <c r="B1158" i="64" s="1" a="1"/>
  <c r="B1158" i="64" s="1"/>
  <c r="F128" i="48"/>
  <c r="B1159" i="64" s="1" a="1"/>
  <c r="B1159" i="64" s="1"/>
  <c r="F129" i="48"/>
  <c r="B1160" i="64" s="1" a="1"/>
  <c r="B1160" i="64" s="1"/>
  <c r="F130" i="48"/>
  <c r="B1161" i="64" s="1" a="1"/>
  <c r="B1161" i="64" s="1"/>
  <c r="F141" i="48"/>
  <c r="B1172" i="64" s="1" a="1"/>
  <c r="B1172" i="64" s="1"/>
  <c r="F142" i="48"/>
  <c r="B1173" i="64" s="1" a="1"/>
  <c r="B1173" i="64" s="1"/>
  <c r="F143" i="48"/>
  <c r="B1174" i="64" s="1" a="1"/>
  <c r="B1174" i="64" s="1"/>
  <c r="F144" i="48"/>
  <c r="B1175" i="64" s="1" a="1"/>
  <c r="B1175" i="64" s="1"/>
  <c r="F145" i="48"/>
  <c r="B1176" i="64" s="1" a="1"/>
  <c r="B1176" i="64" s="1"/>
  <c r="F146" i="48"/>
  <c r="B1177" i="64" s="1" a="1"/>
  <c r="B1177" i="64" s="1"/>
  <c r="F147" i="48"/>
  <c r="B1178" i="64" s="1" a="1"/>
  <c r="B1178" i="64" s="1"/>
  <c r="F148" i="48"/>
  <c r="B1179" i="64" s="1" a="1"/>
  <c r="B1179" i="64" s="1"/>
  <c r="F149" i="48"/>
  <c r="B1180" i="64" s="1" a="1"/>
  <c r="B1180" i="64" s="1"/>
  <c r="F150" i="48"/>
  <c r="B1181" i="64" s="1" a="1"/>
  <c r="B1181" i="64" s="1"/>
  <c r="B889" i="64" a="1"/>
  <c r="B889" i="64" s="1"/>
  <c r="B997" i="64" a="1"/>
  <c r="B997" i="64" s="1"/>
  <c r="B998" i="64" a="1"/>
  <c r="B998" i="64" s="1"/>
  <c r="B999" i="64" a="1"/>
  <c r="B999" i="64" s="1"/>
  <c r="B1000" i="64" a="1"/>
  <c r="B1000" i="64" s="1"/>
  <c r="B1001" i="64" a="1"/>
  <c r="B1001" i="64" s="1"/>
  <c r="B1002" i="64" a="1"/>
  <c r="B1002" i="64" s="1"/>
  <c r="B1003" i="64" a="1"/>
  <c r="B1003" i="64" s="1"/>
  <c r="B1004" i="64" a="1"/>
  <c r="B1004" i="64" s="1"/>
  <c r="B1005" i="64" a="1"/>
  <c r="B1005" i="64" s="1"/>
  <c r="B1006" i="64" a="1"/>
  <c r="B1006" i="64" s="1"/>
  <c r="B1007" i="64" a="1"/>
  <c r="B1007" i="64" s="1"/>
  <c r="B1008" i="64" a="1"/>
  <c r="B1008" i="64" s="1"/>
  <c r="B1009" i="64" a="1"/>
  <c r="B1009" i="64" s="1"/>
  <c r="B1010" i="64" a="1"/>
  <c r="B1010" i="64" s="1"/>
  <c r="B1011" i="64" a="1"/>
  <c r="B1011" i="64" s="1"/>
  <c r="B1012" i="64" a="1"/>
  <c r="B1012" i="64" s="1"/>
  <c r="B1013" i="64" a="1"/>
  <c r="B1013" i="64" s="1"/>
  <c r="F5" i="46"/>
  <c r="B742" i="64" s="1" a="1"/>
  <c r="B742" i="64" s="1"/>
  <c r="F46" i="46"/>
  <c r="B783" i="64" s="1" a="1"/>
  <c r="B783" i="64" s="1"/>
  <c r="F114" i="46"/>
  <c r="B851" i="64" s="1" a="1"/>
  <c r="B851" i="64" s="1"/>
  <c r="F115" i="46"/>
  <c r="B852" i="64" s="1" a="1"/>
  <c r="B852" i="64" s="1"/>
  <c r="F116" i="46"/>
  <c r="B853" i="64" s="1" a="1"/>
  <c r="B853" i="64" s="1"/>
  <c r="F117" i="46"/>
  <c r="B854" i="64" s="1" a="1"/>
  <c r="B854" i="64" s="1"/>
  <c r="F118" i="46"/>
  <c r="B855" i="64" s="1" a="1"/>
  <c r="B855" i="64" s="1"/>
  <c r="F119" i="46"/>
  <c r="B856" i="64" s="1" a="1"/>
  <c r="B856" i="64" s="1"/>
  <c r="F120" i="46"/>
  <c r="B857" i="64" s="1" a="1"/>
  <c r="B857" i="64" s="1"/>
  <c r="F121" i="46"/>
  <c r="B858" i="64" s="1" a="1"/>
  <c r="B858" i="64" s="1"/>
  <c r="F122" i="46"/>
  <c r="B859" i="64" s="1" a="1"/>
  <c r="B859" i="64" s="1"/>
  <c r="F123" i="46"/>
  <c r="B860" i="64" s="1" a="1"/>
  <c r="B860" i="64" s="1"/>
  <c r="F124" i="46"/>
  <c r="B861" i="64" s="1" a="1"/>
  <c r="B861" i="64" s="1"/>
  <c r="F125" i="46"/>
  <c r="B862" i="64" s="1" a="1"/>
  <c r="B862" i="64" s="1"/>
  <c r="F126" i="46"/>
  <c r="B863" i="64" s="1" a="1"/>
  <c r="B863" i="64" s="1"/>
  <c r="F127" i="46"/>
  <c r="B864" i="64" s="1" a="1"/>
  <c r="B864" i="64" s="1"/>
  <c r="F128" i="46"/>
  <c r="B865" i="64" s="1" a="1"/>
  <c r="B865" i="64" s="1"/>
  <c r="F129" i="46"/>
  <c r="B866" i="64" s="1" a="1"/>
  <c r="B866" i="64" s="1"/>
  <c r="F130" i="46"/>
  <c r="B867" i="64" s="1" a="1"/>
  <c r="B867" i="64" s="1"/>
  <c r="F141" i="46"/>
  <c r="B878" i="64" s="1" a="1"/>
  <c r="B878" i="64" s="1"/>
  <c r="F142" i="46"/>
  <c r="B879" i="64" s="1" a="1"/>
  <c r="B879" i="64" s="1"/>
  <c r="F143" i="46"/>
  <c r="B880" i="64" s="1" a="1"/>
  <c r="B880" i="64" s="1"/>
  <c r="F144" i="46"/>
  <c r="B881" i="64" s="1" a="1"/>
  <c r="B881" i="64" s="1"/>
  <c r="F145" i="46"/>
  <c r="B882" i="64" s="1" a="1"/>
  <c r="B882" i="64" s="1"/>
  <c r="F146" i="46"/>
  <c r="B883" i="64" s="1" a="1"/>
  <c r="B883" i="64" s="1"/>
  <c r="F147" i="46"/>
  <c r="B884" i="64" s="1" a="1"/>
  <c r="B884" i="64" s="1"/>
  <c r="F148" i="46"/>
  <c r="B885" i="64" s="1" a="1"/>
  <c r="B885" i="64" s="1"/>
  <c r="F149" i="46"/>
  <c r="B886" i="64" s="1" a="1"/>
  <c r="B886" i="64" s="1"/>
  <c r="F150" i="46"/>
  <c r="B887" i="64" s="1" a="1"/>
  <c r="B887" i="64" s="1"/>
  <c r="F5" i="45"/>
  <c r="B595" i="64" s="1" a="1"/>
  <c r="B595" i="64" s="1"/>
  <c r="F113" i="45"/>
  <c r="B703" i="64" s="1" a="1"/>
  <c r="B703" i="64" s="1"/>
  <c r="F114" i="45"/>
  <c r="B704" i="64" s="1" a="1"/>
  <c r="B704" i="64" s="1"/>
  <c r="F115" i="45"/>
  <c r="B705" i="64" s="1" a="1"/>
  <c r="B705" i="64" s="1"/>
  <c r="F116" i="45"/>
  <c r="B706" i="64" s="1" a="1"/>
  <c r="B706" i="64" s="1"/>
  <c r="F117" i="45"/>
  <c r="B707" i="64" s="1" a="1"/>
  <c r="B707" i="64" s="1"/>
  <c r="F118" i="45"/>
  <c r="B708" i="64" s="1" a="1"/>
  <c r="B708" i="64" s="1"/>
  <c r="F119" i="45"/>
  <c r="B709" i="64" s="1" a="1"/>
  <c r="B709" i="64" s="1"/>
  <c r="F120" i="45"/>
  <c r="B710" i="64" s="1" a="1"/>
  <c r="B710" i="64" s="1"/>
  <c r="F121" i="45"/>
  <c r="B711" i="64" s="1" a="1"/>
  <c r="B711" i="64" s="1"/>
  <c r="F122" i="45"/>
  <c r="B712" i="64" s="1" a="1"/>
  <c r="B712" i="64" s="1"/>
  <c r="F123" i="45"/>
  <c r="B713" i="64" s="1" a="1"/>
  <c r="B713" i="64" s="1"/>
  <c r="F124" i="45"/>
  <c r="B714" i="64" s="1" a="1"/>
  <c r="B714" i="64" s="1"/>
  <c r="F125" i="45"/>
  <c r="B715" i="64" s="1" a="1"/>
  <c r="B715" i="64" s="1"/>
  <c r="F126" i="45"/>
  <c r="B716" i="64" s="1" a="1"/>
  <c r="B716" i="64" s="1"/>
  <c r="F127" i="45"/>
  <c r="B717" i="64" s="1" a="1"/>
  <c r="B717" i="64" s="1"/>
  <c r="F128" i="45"/>
  <c r="B718" i="64" s="1" a="1"/>
  <c r="B718" i="64" s="1"/>
  <c r="F129" i="45"/>
  <c r="B719" i="64" s="1" a="1"/>
  <c r="B719" i="64" s="1"/>
  <c r="F130" i="45"/>
  <c r="B720" i="64" s="1" a="1"/>
  <c r="B720" i="64" s="1"/>
  <c r="F141" i="45"/>
  <c r="B731" i="64" s="1" a="1"/>
  <c r="B731" i="64" s="1"/>
  <c r="F142" i="45"/>
  <c r="B732" i="64" s="1" a="1"/>
  <c r="B732" i="64" s="1"/>
  <c r="F143" i="45"/>
  <c r="B733" i="64" s="1" a="1"/>
  <c r="B733" i="64" s="1"/>
  <c r="F144" i="45"/>
  <c r="B734" i="64" s="1" a="1"/>
  <c r="B734" i="64" s="1"/>
  <c r="F145" i="45"/>
  <c r="B735" i="64" s="1" a="1"/>
  <c r="B735" i="64" s="1"/>
  <c r="F146" i="45"/>
  <c r="B736" i="64" s="1" a="1"/>
  <c r="B736" i="64" s="1"/>
  <c r="F147" i="45"/>
  <c r="B737" i="64" s="1" a="1"/>
  <c r="B737" i="64" s="1"/>
  <c r="F148" i="45"/>
  <c r="B738" i="64" s="1" a="1"/>
  <c r="B738" i="64" s="1"/>
  <c r="F149" i="45"/>
  <c r="B739" i="64" s="1" a="1"/>
  <c r="B739" i="64" s="1"/>
  <c r="F150" i="45"/>
  <c r="B740" i="64" s="1" a="1"/>
  <c r="B740" i="64" s="1"/>
  <c r="L3" i="52" l="1"/>
  <c r="B38" i="52" s="1"/>
  <c r="L11" i="52"/>
  <c r="J38" i="52" s="1"/>
  <c r="S62" i="66" s="1"/>
  <c r="T26" i="66"/>
  <c r="T66" i="66"/>
  <c r="S26" i="66"/>
  <c r="S66" i="66"/>
  <c r="P26" i="66"/>
  <c r="P66" i="66"/>
  <c r="O26" i="66"/>
  <c r="O66" i="66"/>
  <c r="T25" i="66"/>
  <c r="T63" i="66"/>
  <c r="T62" i="66"/>
  <c r="R25" i="66"/>
  <c r="R62" i="66"/>
  <c r="O25" i="66"/>
  <c r="O62" i="66"/>
  <c r="O63" i="66"/>
  <c r="P25" i="66"/>
  <c r="P63" i="66"/>
  <c r="P62" i="66"/>
  <c r="B1036" i="64" a="1"/>
  <c r="B1036" i="64" s="1"/>
  <c r="I4" i="52"/>
  <c r="M3" i="52"/>
  <c r="B39" i="52" s="1"/>
  <c r="S191" i="74"/>
  <c r="S199" i="74"/>
  <c r="S207" i="74"/>
  <c r="S215" i="74"/>
  <c r="S223" i="74"/>
  <c r="S231" i="74"/>
  <c r="S239" i="74"/>
  <c r="S247" i="74"/>
  <c r="S255" i="74"/>
  <c r="S263" i="74"/>
  <c r="S271" i="74"/>
  <c r="S279" i="74"/>
  <c r="S287" i="74"/>
  <c r="S295" i="74"/>
  <c r="S303" i="74"/>
  <c r="S311" i="74"/>
  <c r="S319" i="74"/>
  <c r="S327" i="74"/>
  <c r="S335" i="74"/>
  <c r="S343" i="74"/>
  <c r="S351" i="74"/>
  <c r="S359" i="74"/>
  <c r="S367" i="74"/>
  <c r="S375" i="74"/>
  <c r="S383" i="74"/>
  <c r="S391" i="74"/>
  <c r="S399" i="74"/>
  <c r="S407" i="74"/>
  <c r="S415" i="74"/>
  <c r="S423" i="74"/>
  <c r="S431" i="74"/>
  <c r="S439" i="74"/>
  <c r="S447" i="74"/>
  <c r="S455" i="74"/>
  <c r="S463" i="74"/>
  <c r="S471" i="74"/>
  <c r="S479" i="74"/>
  <c r="S487" i="74"/>
  <c r="S495" i="74"/>
  <c r="S503" i="74"/>
  <c r="S511" i="74"/>
  <c r="S519" i="74"/>
  <c r="S527" i="74"/>
  <c r="S535" i="74"/>
  <c r="S192" i="74"/>
  <c r="S200" i="74"/>
  <c r="S208" i="74"/>
  <c r="S216" i="74"/>
  <c r="S224" i="74"/>
  <c r="S232" i="74"/>
  <c r="S184" i="74"/>
  <c r="S185" i="74"/>
  <c r="S193" i="74"/>
  <c r="S201" i="74"/>
  <c r="S209" i="74"/>
  <c r="S217" i="74"/>
  <c r="S225" i="74"/>
  <c r="S233" i="74"/>
  <c r="S241" i="74"/>
  <c r="S249" i="74"/>
  <c r="S257" i="74"/>
  <c r="S265" i="74"/>
  <c r="S273" i="74"/>
  <c r="S281" i="74"/>
  <c r="S289" i="74"/>
  <c r="S297" i="74"/>
  <c r="S305" i="74"/>
  <c r="S313" i="74"/>
  <c r="S321" i="74"/>
  <c r="S329" i="74"/>
  <c r="S337" i="74"/>
  <c r="S345" i="74"/>
  <c r="S353" i="74"/>
  <c r="S361" i="74"/>
  <c r="S369" i="74"/>
  <c r="S377" i="74"/>
  <c r="S385" i="74"/>
  <c r="S393" i="74"/>
  <c r="S401" i="74"/>
  <c r="S409" i="74"/>
  <c r="S417" i="74"/>
  <c r="S425" i="74"/>
  <c r="S433" i="74"/>
  <c r="S441" i="74"/>
  <c r="S449" i="74"/>
  <c r="S457" i="74"/>
  <c r="S465" i="74"/>
  <c r="S473" i="74"/>
  <c r="S481" i="74"/>
  <c r="S489" i="74"/>
  <c r="S497" i="74"/>
  <c r="S505" i="74"/>
  <c r="S513" i="74"/>
  <c r="S521" i="74"/>
  <c r="S529" i="74"/>
  <c r="S537" i="74"/>
  <c r="S204" i="74"/>
  <c r="S220" i="74"/>
  <c r="S244" i="74"/>
  <c r="S268" i="74"/>
  <c r="S292" i="74"/>
  <c r="S316" i="74"/>
  <c r="S340" i="74"/>
  <c r="S356" i="74"/>
  <c r="S380" i="74"/>
  <c r="S186" i="74"/>
  <c r="S194" i="74"/>
  <c r="S202" i="74"/>
  <c r="S210" i="74"/>
  <c r="S218" i="74"/>
  <c r="S226" i="74"/>
  <c r="S234" i="74"/>
  <c r="S242" i="74"/>
  <c r="S250" i="74"/>
  <c r="S258" i="74"/>
  <c r="S266" i="74"/>
  <c r="S274" i="74"/>
  <c r="S282" i="74"/>
  <c r="S290" i="74"/>
  <c r="S298" i="74"/>
  <c r="S306" i="74"/>
  <c r="S314" i="74"/>
  <c r="S322" i="74"/>
  <c r="S330" i="74"/>
  <c r="S338" i="74"/>
  <c r="S346" i="74"/>
  <c r="S354" i="74"/>
  <c r="S362" i="74"/>
  <c r="S370" i="74"/>
  <c r="S378" i="74"/>
  <c r="S386" i="74"/>
  <c r="S394" i="74"/>
  <c r="S402" i="74"/>
  <c r="S410" i="74"/>
  <c r="S418" i="74"/>
  <c r="S426" i="74"/>
  <c r="S434" i="74"/>
  <c r="S442" i="74"/>
  <c r="S450" i="74"/>
  <c r="S458" i="74"/>
  <c r="S466" i="74"/>
  <c r="S474" i="74"/>
  <c r="S482" i="74"/>
  <c r="S490" i="74"/>
  <c r="S498" i="74"/>
  <c r="S506" i="74"/>
  <c r="S514" i="74"/>
  <c r="S522" i="74"/>
  <c r="S530" i="74"/>
  <c r="S538" i="74"/>
  <c r="S188" i="74"/>
  <c r="S212" i="74"/>
  <c r="S228" i="74"/>
  <c r="S252" i="74"/>
  <c r="S276" i="74"/>
  <c r="S300" i="74"/>
  <c r="S324" i="74"/>
  <c r="S348" i="74"/>
  <c r="S364" i="74"/>
  <c r="S187" i="74"/>
  <c r="S195" i="74"/>
  <c r="S203" i="74"/>
  <c r="S211" i="74"/>
  <c r="S219" i="74"/>
  <c r="S227" i="74"/>
  <c r="S235" i="74"/>
  <c r="S243" i="74"/>
  <c r="S251" i="74"/>
  <c r="S259" i="74"/>
  <c r="S267" i="74"/>
  <c r="S275" i="74"/>
  <c r="S283" i="74"/>
  <c r="S291" i="74"/>
  <c r="S299" i="74"/>
  <c r="S307" i="74"/>
  <c r="S315" i="74"/>
  <c r="S323" i="74"/>
  <c r="S331" i="74"/>
  <c r="S339" i="74"/>
  <c r="S347" i="74"/>
  <c r="S355" i="74"/>
  <c r="S363" i="74"/>
  <c r="S371" i="74"/>
  <c r="S379" i="74"/>
  <c r="S387" i="74"/>
  <c r="S395" i="74"/>
  <c r="S403" i="74"/>
  <c r="S411" i="74"/>
  <c r="S419" i="74"/>
  <c r="S427" i="74"/>
  <c r="S435" i="74"/>
  <c r="S443" i="74"/>
  <c r="S451" i="74"/>
  <c r="S459" i="74"/>
  <c r="S467" i="74"/>
  <c r="S475" i="74"/>
  <c r="S483" i="74"/>
  <c r="S491" i="74"/>
  <c r="S499" i="74"/>
  <c r="S507" i="74"/>
  <c r="S515" i="74"/>
  <c r="S523" i="74"/>
  <c r="S531" i="74"/>
  <c r="S539" i="74"/>
  <c r="S196" i="74"/>
  <c r="S236" i="74"/>
  <c r="S260" i="74"/>
  <c r="S284" i="74"/>
  <c r="S308" i="74"/>
  <c r="S332" i="74"/>
  <c r="S372" i="74"/>
  <c r="S205" i="74"/>
  <c r="S237" i="74"/>
  <c r="S256" i="74"/>
  <c r="S278" i="74"/>
  <c r="S301" i="74"/>
  <c r="S320" i="74"/>
  <c r="S342" i="74"/>
  <c r="S365" i="74"/>
  <c r="S384" i="74"/>
  <c r="S400" i="74"/>
  <c r="S416" i="74"/>
  <c r="S432" i="74"/>
  <c r="S448" i="74"/>
  <c r="S464" i="74"/>
  <c r="S480" i="74"/>
  <c r="S496" i="74"/>
  <c r="S512" i="74"/>
  <c r="S528" i="74"/>
  <c r="S516" i="74"/>
  <c r="S240" i="74"/>
  <c r="S304" i="74"/>
  <c r="S368" i="74"/>
  <c r="S421" i="74"/>
  <c r="S469" i="74"/>
  <c r="S517" i="74"/>
  <c r="S456" i="74"/>
  <c r="S536" i="74"/>
  <c r="S272" i="74"/>
  <c r="S381" i="74"/>
  <c r="S461" i="74"/>
  <c r="S541" i="74"/>
  <c r="S206" i="74"/>
  <c r="S238" i="74"/>
  <c r="S261" i="74"/>
  <c r="S280" i="74"/>
  <c r="S302" i="74"/>
  <c r="S325" i="74"/>
  <c r="S344" i="74"/>
  <c r="S366" i="74"/>
  <c r="S388" i="74"/>
  <c r="S404" i="74"/>
  <c r="S420" i="74"/>
  <c r="S436" i="74"/>
  <c r="S452" i="74"/>
  <c r="S468" i="74"/>
  <c r="S484" i="74"/>
  <c r="S500" i="74"/>
  <c r="S532" i="74"/>
  <c r="S285" i="74"/>
  <c r="S349" i="74"/>
  <c r="S405" i="74"/>
  <c r="S453" i="74"/>
  <c r="S501" i="74"/>
  <c r="S472" i="74"/>
  <c r="S253" i="74"/>
  <c r="S358" i="74"/>
  <c r="S413" i="74"/>
  <c r="S493" i="74"/>
  <c r="S277" i="74"/>
  <c r="S382" i="74"/>
  <c r="S446" i="74"/>
  <c r="S510" i="74"/>
  <c r="S213" i="74"/>
  <c r="S262" i="74"/>
  <c r="S326" i="74"/>
  <c r="S389" i="74"/>
  <c r="S437" i="74"/>
  <c r="S485" i="74"/>
  <c r="S533" i="74"/>
  <c r="S504" i="74"/>
  <c r="S229" i="74"/>
  <c r="S336" i="74"/>
  <c r="S429" i="74"/>
  <c r="S525" i="74"/>
  <c r="S230" i="74"/>
  <c r="S341" i="74"/>
  <c r="S414" i="74"/>
  <c r="S462" i="74"/>
  <c r="S214" i="74"/>
  <c r="S245" i="74"/>
  <c r="S264" i="74"/>
  <c r="S286" i="74"/>
  <c r="S309" i="74"/>
  <c r="S328" i="74"/>
  <c r="S350" i="74"/>
  <c r="S373" i="74"/>
  <c r="S390" i="74"/>
  <c r="S406" i="74"/>
  <c r="S422" i="74"/>
  <c r="S438" i="74"/>
  <c r="S454" i="74"/>
  <c r="S470" i="74"/>
  <c r="S486" i="74"/>
  <c r="S502" i="74"/>
  <c r="S518" i="74"/>
  <c r="S534" i="74"/>
  <c r="S520" i="74"/>
  <c r="S197" i="74"/>
  <c r="S317" i="74"/>
  <c r="S445" i="74"/>
  <c r="S509" i="74"/>
  <c r="S254" i="74"/>
  <c r="S318" i="74"/>
  <c r="S398" i="74"/>
  <c r="S478" i="74"/>
  <c r="S526" i="74"/>
  <c r="S189" i="74"/>
  <c r="S221" i="74"/>
  <c r="S246" i="74"/>
  <c r="S269" i="74"/>
  <c r="S288" i="74"/>
  <c r="S310" i="74"/>
  <c r="S333" i="74"/>
  <c r="S352" i="74"/>
  <c r="S374" i="74"/>
  <c r="S392" i="74"/>
  <c r="S408" i="74"/>
  <c r="S424" i="74"/>
  <c r="S440" i="74"/>
  <c r="S488" i="74"/>
  <c r="S294" i="74"/>
  <c r="S397" i="74"/>
  <c r="S477" i="74"/>
  <c r="S198" i="74"/>
  <c r="S296" i="74"/>
  <c r="S360" i="74"/>
  <c r="S430" i="74"/>
  <c r="S494" i="74"/>
  <c r="S190" i="74"/>
  <c r="S222" i="74"/>
  <c r="S248" i="74"/>
  <c r="S270" i="74"/>
  <c r="S293" i="74"/>
  <c r="S312" i="74"/>
  <c r="S334" i="74"/>
  <c r="S357" i="74"/>
  <c r="S376" i="74"/>
  <c r="S396" i="74"/>
  <c r="S412" i="74"/>
  <c r="S428" i="74"/>
  <c r="S444" i="74"/>
  <c r="S460" i="74"/>
  <c r="S476" i="74"/>
  <c r="S492" i="74"/>
  <c r="S508" i="74"/>
  <c r="S524" i="74"/>
  <c r="S540" i="74"/>
  <c r="M4" i="52"/>
  <c r="C39" i="52" s="1"/>
  <c r="A1619" i="70" a="1"/>
  <c r="A1619" i="70" s="1"/>
  <c r="A1472" i="70" a="1"/>
  <c r="A1472" i="70" s="1"/>
  <c r="Y63" i="66"/>
  <c r="Z63" i="66"/>
  <c r="B1623" i="64" a="1"/>
  <c r="B1623" i="64" s="1"/>
  <c r="M10" i="52"/>
  <c r="I39" i="52" s="1"/>
  <c r="B1476" i="64" a="1"/>
  <c r="B1476" i="64" s="1"/>
  <c r="L9" i="52"/>
  <c r="H38" i="52" s="1"/>
  <c r="B1624" i="64" a="1"/>
  <c r="B1624" i="64" s="1"/>
  <c r="H39" i="52"/>
  <c r="B1731" i="64" a="1"/>
  <c r="B1731" i="64" s="1"/>
  <c r="D39" i="52"/>
  <c r="B1734" i="64" a="1"/>
  <c r="B1734" i="64" s="1"/>
  <c r="B1733" i="64" a="1"/>
  <c r="B1733" i="64" s="1"/>
  <c r="G175" i="61"/>
  <c r="Z26" i="66"/>
  <c r="G343" i="61"/>
  <c r="Y26" i="66"/>
  <c r="G175" i="60"/>
  <c r="Z25" i="66"/>
  <c r="G343" i="60"/>
  <c r="Y25" i="66"/>
  <c r="F25" i="66"/>
  <c r="F24" i="66"/>
  <c r="E18" i="66"/>
  <c r="F18" i="66" s="1"/>
  <c r="E19" i="66" s="1"/>
  <c r="F19" i="66" s="1"/>
  <c r="E39" i="52"/>
  <c r="F152" i="60"/>
  <c r="E38" i="52"/>
  <c r="D38" i="52"/>
  <c r="C38" i="52"/>
  <c r="F152" i="61"/>
  <c r="H152" i="61"/>
  <c r="G152" i="61"/>
  <c r="H152" i="60"/>
  <c r="G152" i="60"/>
  <c r="U62" i="66" s="1"/>
  <c r="F5" i="44"/>
  <c r="B448" i="64" s="1" a="1"/>
  <c r="B448" i="64" s="1"/>
  <c r="F113" i="44"/>
  <c r="B556" i="64" s="1" a="1"/>
  <c r="B556" i="64" s="1"/>
  <c r="F114" i="44"/>
  <c r="B557" i="64" s="1" a="1"/>
  <c r="B557" i="64" s="1"/>
  <c r="F115" i="44"/>
  <c r="B558" i="64" s="1" a="1"/>
  <c r="B558" i="64" s="1"/>
  <c r="F116" i="44"/>
  <c r="B559" i="64" s="1" a="1"/>
  <c r="B559" i="64" s="1"/>
  <c r="F117" i="44"/>
  <c r="B560" i="64" s="1" a="1"/>
  <c r="B560" i="64" s="1"/>
  <c r="F118" i="44"/>
  <c r="B561" i="64" s="1" a="1"/>
  <c r="B561" i="64" s="1"/>
  <c r="F119" i="44"/>
  <c r="B562" i="64" s="1" a="1"/>
  <c r="B562" i="64" s="1"/>
  <c r="F120" i="44"/>
  <c r="B563" i="64" s="1" a="1"/>
  <c r="B563" i="64" s="1"/>
  <c r="F121" i="44"/>
  <c r="B564" i="64" s="1" a="1"/>
  <c r="B564" i="64" s="1"/>
  <c r="F122" i="44"/>
  <c r="B565" i="64" s="1" a="1"/>
  <c r="B565" i="64" s="1"/>
  <c r="F123" i="44"/>
  <c r="B566" i="64" s="1" a="1"/>
  <c r="B566" i="64" s="1"/>
  <c r="F124" i="44"/>
  <c r="B567" i="64" s="1" a="1"/>
  <c r="B567" i="64" s="1"/>
  <c r="F125" i="44"/>
  <c r="B568" i="64" s="1" a="1"/>
  <c r="B568" i="64" s="1"/>
  <c r="F126" i="44"/>
  <c r="B569" i="64" s="1" a="1"/>
  <c r="B569" i="64" s="1"/>
  <c r="F127" i="44"/>
  <c r="B570" i="64" s="1" a="1"/>
  <c r="B570" i="64" s="1"/>
  <c r="F128" i="44"/>
  <c r="B571" i="64" s="1" a="1"/>
  <c r="B571" i="64" s="1"/>
  <c r="F129" i="44"/>
  <c r="B572" i="64" s="1" a="1"/>
  <c r="B572" i="64" s="1"/>
  <c r="F130" i="44"/>
  <c r="B573" i="64" s="1" a="1"/>
  <c r="B573" i="64" s="1"/>
  <c r="F141" i="44"/>
  <c r="B584" i="64" s="1" a="1"/>
  <c r="B584" i="64" s="1"/>
  <c r="F142" i="44"/>
  <c r="B585" i="64" s="1" a="1"/>
  <c r="B585" i="64" s="1"/>
  <c r="F143" i="44"/>
  <c r="B586" i="64" s="1" a="1"/>
  <c r="B586" i="64" s="1"/>
  <c r="F144" i="44"/>
  <c r="B587" i="64" s="1" a="1"/>
  <c r="B587" i="64" s="1"/>
  <c r="F145" i="44"/>
  <c r="B588" i="64" s="1" a="1"/>
  <c r="B588" i="64" s="1"/>
  <c r="F146" i="44"/>
  <c r="B589" i="64" s="1" a="1"/>
  <c r="B589" i="64" s="1"/>
  <c r="F147" i="44"/>
  <c r="B590" i="64" s="1" a="1"/>
  <c r="B590" i="64" s="1"/>
  <c r="F148" i="44"/>
  <c r="B591" i="64" s="1" a="1"/>
  <c r="B591" i="64" s="1"/>
  <c r="F149" i="44"/>
  <c r="B592" i="64" s="1" a="1"/>
  <c r="B592" i="64" s="1"/>
  <c r="F150" i="44"/>
  <c r="B593" i="64" s="1" a="1"/>
  <c r="B593" i="64" s="1"/>
  <c r="F4" i="51"/>
  <c r="F4" i="50"/>
  <c r="J3" i="52" s="1"/>
  <c r="F4" i="48"/>
  <c r="I3" i="52" s="1"/>
  <c r="F4" i="47"/>
  <c r="H3" i="52" s="1"/>
  <c r="F4" i="46"/>
  <c r="G3" i="52" s="1"/>
  <c r="F4" i="45"/>
  <c r="F5" i="52" s="1"/>
  <c r="F4" i="44"/>
  <c r="E3" i="52" s="1"/>
  <c r="F112" i="43"/>
  <c r="F113" i="43"/>
  <c r="B409" i="64" s="1" a="1"/>
  <c r="B409" i="64" s="1"/>
  <c r="F114" i="43"/>
  <c r="F115" i="43"/>
  <c r="F116" i="43"/>
  <c r="F117" i="43"/>
  <c r="B413" i="64" s="1" a="1"/>
  <c r="B413" i="64" s="1"/>
  <c r="F118" i="43"/>
  <c r="B414" i="64" s="1" a="1"/>
  <c r="B414" i="64" s="1"/>
  <c r="F119" i="43"/>
  <c r="B415" i="64" s="1" a="1"/>
  <c r="B415" i="64" s="1"/>
  <c r="F120" i="43"/>
  <c r="B416" i="64" s="1" a="1"/>
  <c r="B416" i="64" s="1"/>
  <c r="F121" i="43"/>
  <c r="B417" i="64" s="1" a="1"/>
  <c r="B417" i="64" s="1"/>
  <c r="F122" i="43"/>
  <c r="B418" i="64" s="1" a="1"/>
  <c r="B418" i="64" s="1"/>
  <c r="F123" i="43"/>
  <c r="B419" i="64" s="1" a="1"/>
  <c r="B419" i="64" s="1"/>
  <c r="F124" i="43"/>
  <c r="B420" i="64" s="1" a="1"/>
  <c r="B420" i="64" s="1"/>
  <c r="F125" i="43"/>
  <c r="B421" i="64" s="1" a="1"/>
  <c r="B421" i="64" s="1"/>
  <c r="F126" i="43"/>
  <c r="B422" i="64" s="1" a="1"/>
  <c r="B422" i="64" s="1"/>
  <c r="F127" i="43"/>
  <c r="B423" i="64" s="1" a="1"/>
  <c r="B423" i="64" s="1"/>
  <c r="F128" i="43"/>
  <c r="B424" i="64" s="1" a="1"/>
  <c r="B424" i="64" s="1"/>
  <c r="F129" i="43"/>
  <c r="B425" i="64" s="1" a="1"/>
  <c r="B425" i="64" s="1"/>
  <c r="F130" i="43"/>
  <c r="B426" i="64" s="1" a="1"/>
  <c r="B426" i="64" s="1"/>
  <c r="F141" i="43"/>
  <c r="B437" i="64" s="1" a="1"/>
  <c r="B437" i="64" s="1"/>
  <c r="F142" i="43"/>
  <c r="B438" i="64" s="1" a="1"/>
  <c r="B438" i="64" s="1"/>
  <c r="F143" i="43"/>
  <c r="B439" i="64" s="1" a="1"/>
  <c r="B439" i="64" s="1"/>
  <c r="F144" i="43"/>
  <c r="B440" i="64" s="1" a="1"/>
  <c r="B440" i="64" s="1"/>
  <c r="F145" i="43"/>
  <c r="B441" i="64" s="1" a="1"/>
  <c r="B441" i="64" s="1"/>
  <c r="F146" i="43"/>
  <c r="B442" i="64" s="1" a="1"/>
  <c r="B442" i="64" s="1"/>
  <c r="F147" i="43"/>
  <c r="B443" i="64" s="1" a="1"/>
  <c r="B443" i="64" s="1"/>
  <c r="F148" i="43"/>
  <c r="B444" i="64" s="1" a="1"/>
  <c r="B444" i="64" s="1"/>
  <c r="F149" i="43"/>
  <c r="B445" i="64" s="1" a="1"/>
  <c r="B445" i="64" s="1"/>
  <c r="F150" i="43"/>
  <c r="B446" i="64" s="1" a="1"/>
  <c r="B446" i="64" s="1"/>
  <c r="F4" i="43"/>
  <c r="F5" i="42"/>
  <c r="C9" i="52" s="1"/>
  <c r="F6" i="42"/>
  <c r="B155" i="64" s="1" a="1"/>
  <c r="B155" i="64" s="1"/>
  <c r="F7" i="42"/>
  <c r="F8" i="42"/>
  <c r="F9" i="42"/>
  <c r="C8" i="52" s="1"/>
  <c r="F10" i="42"/>
  <c r="B159" i="64" s="1" a="1"/>
  <c r="B159" i="64" s="1"/>
  <c r="F11" i="42"/>
  <c r="F119" i="42"/>
  <c r="B268" i="64" s="1" a="1"/>
  <c r="B268" i="64" s="1"/>
  <c r="F120" i="42"/>
  <c r="B269" i="64" s="1" a="1"/>
  <c r="B269" i="64" s="1"/>
  <c r="F121" i="42"/>
  <c r="B270" i="64" s="1" a="1"/>
  <c r="B270" i="64" s="1"/>
  <c r="F122" i="42"/>
  <c r="B271" i="64" s="1" a="1"/>
  <c r="B271" i="64" s="1"/>
  <c r="F123" i="42"/>
  <c r="B272" i="64" s="1" a="1"/>
  <c r="B272" i="64" s="1"/>
  <c r="F124" i="42"/>
  <c r="B273" i="64" s="1" a="1"/>
  <c r="B273" i="64" s="1"/>
  <c r="F125" i="42"/>
  <c r="B274" i="64" s="1" a="1"/>
  <c r="B274" i="64" s="1"/>
  <c r="F126" i="42"/>
  <c r="B275" i="64" s="1" a="1"/>
  <c r="B275" i="64" s="1"/>
  <c r="F127" i="42"/>
  <c r="B276" i="64" s="1" a="1"/>
  <c r="B276" i="64" s="1"/>
  <c r="F128" i="42"/>
  <c r="B277" i="64" s="1" a="1"/>
  <c r="B277" i="64" s="1"/>
  <c r="F129" i="42"/>
  <c r="B278" i="64" s="1" a="1"/>
  <c r="B278" i="64" s="1"/>
  <c r="F130" i="42"/>
  <c r="B279" i="64" s="1" a="1"/>
  <c r="B279" i="64" s="1"/>
  <c r="F141" i="42"/>
  <c r="B290" i="64" s="1" a="1"/>
  <c r="B290" i="64" s="1"/>
  <c r="F142" i="42"/>
  <c r="B291" i="64" s="1" a="1"/>
  <c r="B291" i="64" s="1"/>
  <c r="F143" i="42"/>
  <c r="B292" i="64" s="1" a="1"/>
  <c r="B292" i="64" s="1"/>
  <c r="F144" i="42"/>
  <c r="B293" i="64" s="1" a="1"/>
  <c r="B293" i="64" s="1"/>
  <c r="F145" i="42"/>
  <c r="B294" i="64" s="1" a="1"/>
  <c r="B294" i="64" s="1"/>
  <c r="F146" i="42"/>
  <c r="B295" i="64" s="1" a="1"/>
  <c r="B295" i="64" s="1"/>
  <c r="F147" i="42"/>
  <c r="B296" i="64" s="1" a="1"/>
  <c r="B296" i="64" s="1"/>
  <c r="F148" i="42"/>
  <c r="B297" i="64" s="1" a="1"/>
  <c r="B297" i="64" s="1"/>
  <c r="F149" i="42"/>
  <c r="B298" i="64" s="1" a="1"/>
  <c r="B298" i="64" s="1"/>
  <c r="F150" i="42"/>
  <c r="B299" i="64" s="1" a="1"/>
  <c r="B299" i="64" s="1"/>
  <c r="F4" i="42"/>
  <c r="F113" i="37"/>
  <c r="B115" i="64" s="1" a="1"/>
  <c r="B115" i="64" s="1"/>
  <c r="F114" i="37"/>
  <c r="B116" i="64" s="1" a="1"/>
  <c r="B116" i="64" s="1"/>
  <c r="F115" i="37"/>
  <c r="B117" i="64" s="1" a="1"/>
  <c r="B117" i="64" s="1"/>
  <c r="F116" i="37"/>
  <c r="B118" i="64" s="1" a="1"/>
  <c r="B118" i="64" s="1"/>
  <c r="F117" i="37"/>
  <c r="B119" i="64" s="1" a="1"/>
  <c r="B119" i="64" s="1"/>
  <c r="F118" i="37"/>
  <c r="B120" i="64" s="1" a="1"/>
  <c r="B120" i="64" s="1"/>
  <c r="F119" i="37"/>
  <c r="B121" i="64" s="1" a="1"/>
  <c r="B121" i="64" s="1"/>
  <c r="F120" i="37"/>
  <c r="B122" i="64" s="1" a="1"/>
  <c r="B122" i="64" s="1"/>
  <c r="F121" i="37"/>
  <c r="B123" i="64" s="1" a="1"/>
  <c r="B123" i="64" s="1"/>
  <c r="F122" i="37"/>
  <c r="B124" i="64" s="1" a="1"/>
  <c r="B124" i="64" s="1"/>
  <c r="F123" i="37"/>
  <c r="B125" i="64" s="1" a="1"/>
  <c r="B125" i="64" s="1"/>
  <c r="F124" i="37"/>
  <c r="B126" i="64" s="1" a="1"/>
  <c r="B126" i="64" s="1"/>
  <c r="F125" i="37"/>
  <c r="B127" i="64" s="1" a="1"/>
  <c r="B127" i="64" s="1"/>
  <c r="F126" i="37"/>
  <c r="B128" i="64" s="1" a="1"/>
  <c r="B128" i="64" s="1"/>
  <c r="F127" i="37"/>
  <c r="B129" i="64" s="1" a="1"/>
  <c r="B129" i="64" s="1"/>
  <c r="F128" i="37"/>
  <c r="B130" i="64" s="1" a="1"/>
  <c r="B130" i="64" s="1"/>
  <c r="F129" i="37"/>
  <c r="B131" i="64" s="1" a="1"/>
  <c r="B131" i="64" s="1"/>
  <c r="F140" i="37"/>
  <c r="B142" i="64" s="1" a="1"/>
  <c r="B142" i="64" s="1"/>
  <c r="F141" i="37"/>
  <c r="B143" i="64" s="1" a="1"/>
  <c r="B143" i="64" s="1"/>
  <c r="F142" i="37"/>
  <c r="B144" i="64" s="1" a="1"/>
  <c r="B144" i="64" s="1"/>
  <c r="F143" i="37"/>
  <c r="B145" i="64" s="1" a="1"/>
  <c r="B145" i="64" s="1"/>
  <c r="F144" i="37"/>
  <c r="B146" i="64" s="1" a="1"/>
  <c r="B146" i="64" s="1"/>
  <c r="F145" i="37"/>
  <c r="B147" i="64" s="1" a="1"/>
  <c r="B147" i="64" s="1"/>
  <c r="F146" i="37"/>
  <c r="B148" i="64" s="1" a="1"/>
  <c r="B148" i="64" s="1"/>
  <c r="F147" i="37"/>
  <c r="B149" i="64" s="1" a="1"/>
  <c r="B149" i="64" s="1"/>
  <c r="F148" i="37"/>
  <c r="B150" i="64" s="1" a="1"/>
  <c r="B150" i="64" s="1"/>
  <c r="F149" i="37"/>
  <c r="B151" i="64" s="1" a="1"/>
  <c r="B151" i="64" s="1"/>
  <c r="F150" i="37"/>
  <c r="B152" i="64" s="1" a="1"/>
  <c r="B152" i="64" s="1"/>
  <c r="F112" i="37"/>
  <c r="B114" i="64" s="1" a="1"/>
  <c r="B114" i="64" s="1"/>
  <c r="F4" i="37"/>
  <c r="B6" i="64" s="1" a="1"/>
  <c r="B6" i="64" s="1"/>
  <c r="S25" i="66" l="1"/>
  <c r="S63" i="66"/>
  <c r="K3" i="52"/>
  <c r="K12" i="52"/>
  <c r="J6" i="64" a="1"/>
  <c r="J6" i="64" s="1"/>
  <c r="N26" i="66"/>
  <c r="N66" i="66"/>
  <c r="R26" i="66"/>
  <c r="R66" i="66"/>
  <c r="U26" i="66"/>
  <c r="U66" i="66"/>
  <c r="M26" i="66"/>
  <c r="M66" i="66"/>
  <c r="Q26" i="66"/>
  <c r="Q66" i="66"/>
  <c r="K26" i="66"/>
  <c r="K66" i="66"/>
  <c r="L26" i="66"/>
  <c r="L66" i="66"/>
  <c r="R63" i="66"/>
  <c r="M25" i="66"/>
  <c r="M62" i="66"/>
  <c r="M63" i="66"/>
  <c r="K25" i="66"/>
  <c r="K62" i="66"/>
  <c r="K63" i="66"/>
  <c r="Q25" i="66"/>
  <c r="Q62" i="66"/>
  <c r="Q63" i="66"/>
  <c r="L25" i="66"/>
  <c r="L62" i="66"/>
  <c r="L63" i="66"/>
  <c r="N25" i="66"/>
  <c r="N63" i="66"/>
  <c r="N62" i="66"/>
  <c r="B157" i="64" a="1"/>
  <c r="B157" i="64" s="1"/>
  <c r="C7" i="52"/>
  <c r="B160" i="64" a="1"/>
  <c r="B160" i="64" s="1"/>
  <c r="C10" i="52"/>
  <c r="B412" i="64" a="1"/>
  <c r="B412" i="64" s="1"/>
  <c r="D6" i="52"/>
  <c r="B411" i="64" a="1"/>
  <c r="B411" i="64" s="1"/>
  <c r="D5" i="52"/>
  <c r="B410" i="64" a="1"/>
  <c r="B410" i="64" s="1"/>
  <c r="D4" i="52"/>
  <c r="B408" i="64" a="1"/>
  <c r="B408" i="64" s="1"/>
  <c r="D9" i="52"/>
  <c r="B158" i="64" a="1"/>
  <c r="B158" i="64" s="1"/>
  <c r="C6" i="52"/>
  <c r="B156" i="64" a="1"/>
  <c r="B156" i="64" s="1"/>
  <c r="C4" i="52"/>
  <c r="D3" i="52"/>
  <c r="U25" i="66"/>
  <c r="U63" i="66"/>
  <c r="B1329" i="64" a="1"/>
  <c r="B1329" i="64" s="1"/>
  <c r="K8" i="52"/>
  <c r="B1182" i="64" a="1"/>
  <c r="B1182" i="64" s="1"/>
  <c r="J7" i="52"/>
  <c r="B1035" i="64" a="1"/>
  <c r="B1035" i="64" s="1"/>
  <c r="I6" i="52"/>
  <c r="B888" i="64" a="1"/>
  <c r="B888" i="64" s="1"/>
  <c r="H5" i="52"/>
  <c r="B741" i="64" a="1"/>
  <c r="B741" i="64" s="1"/>
  <c r="G4" i="52"/>
  <c r="B594" i="64" a="1"/>
  <c r="B594" i="64" s="1"/>
  <c r="F3" i="52"/>
  <c r="B447" i="64" a="1"/>
  <c r="B447" i="64" s="1"/>
  <c r="E12" i="52"/>
  <c r="B300" i="64" a="1"/>
  <c r="B300" i="64" s="1"/>
  <c r="D11" i="52"/>
  <c r="B154" i="64" a="1"/>
  <c r="B154" i="64" s="1"/>
  <c r="C5" i="52"/>
  <c r="B153" i="64" a="1"/>
  <c r="B153" i="64" s="1"/>
  <c r="C3" i="52"/>
  <c r="G155" i="61"/>
  <c r="G153" i="61"/>
  <c r="G155" i="60"/>
  <c r="G153" i="60"/>
  <c r="B26" i="49"/>
  <c r="P184" i="53"/>
  <c r="Q184" i="53"/>
  <c r="R184" i="53"/>
  <c r="P185" i="53"/>
  <c r="Q185" i="53"/>
  <c r="R185" i="53"/>
  <c r="P186" i="53"/>
  <c r="Q186" i="53"/>
  <c r="R186" i="53"/>
  <c r="P187" i="53"/>
  <c r="Q187" i="53"/>
  <c r="R187" i="53"/>
  <c r="P188" i="53"/>
  <c r="Q188" i="53"/>
  <c r="R188" i="53"/>
  <c r="P189" i="53"/>
  <c r="Q189" i="53"/>
  <c r="R189" i="53"/>
  <c r="P190" i="53"/>
  <c r="Q190" i="53"/>
  <c r="R190" i="53"/>
  <c r="P191" i="53"/>
  <c r="Q191" i="53"/>
  <c r="R191" i="53"/>
  <c r="P192" i="53"/>
  <c r="Q192" i="53"/>
  <c r="R192" i="53"/>
  <c r="P193" i="53"/>
  <c r="Q193" i="53"/>
  <c r="R193" i="53"/>
  <c r="P194" i="53"/>
  <c r="Q194" i="53"/>
  <c r="R194" i="53"/>
  <c r="P195" i="53"/>
  <c r="Q195" i="53"/>
  <c r="R195" i="53"/>
  <c r="P196" i="53"/>
  <c r="Q196" i="53"/>
  <c r="R196" i="53"/>
  <c r="P197" i="53"/>
  <c r="Q197" i="53"/>
  <c r="R197" i="53"/>
  <c r="P198" i="53"/>
  <c r="Q198" i="53"/>
  <c r="R198" i="53"/>
  <c r="P199" i="53"/>
  <c r="Q199" i="53"/>
  <c r="R199" i="53"/>
  <c r="P200" i="53"/>
  <c r="Q200" i="53"/>
  <c r="R200" i="53"/>
  <c r="P201" i="53"/>
  <c r="Q201" i="53"/>
  <c r="R201" i="53"/>
  <c r="P202" i="53"/>
  <c r="Q202" i="53"/>
  <c r="R202" i="53"/>
  <c r="P203" i="53"/>
  <c r="Q203" i="53"/>
  <c r="R203" i="53"/>
  <c r="P204" i="53"/>
  <c r="Q204" i="53"/>
  <c r="R204" i="53"/>
  <c r="P205" i="53"/>
  <c r="Q205" i="53"/>
  <c r="R205" i="53"/>
  <c r="P206" i="53"/>
  <c r="Q206" i="53"/>
  <c r="R206" i="53"/>
  <c r="P207" i="53"/>
  <c r="Q207" i="53"/>
  <c r="R207" i="53"/>
  <c r="P208" i="53"/>
  <c r="Q208" i="53"/>
  <c r="R208" i="53"/>
  <c r="P209" i="53"/>
  <c r="Q209" i="53"/>
  <c r="R209" i="53"/>
  <c r="P210" i="53"/>
  <c r="Q210" i="53"/>
  <c r="R210" i="53"/>
  <c r="P211" i="53"/>
  <c r="Q211" i="53"/>
  <c r="R211" i="53"/>
  <c r="P212" i="53"/>
  <c r="Q212" i="53"/>
  <c r="R212" i="53"/>
  <c r="P213" i="53"/>
  <c r="Q213" i="53"/>
  <c r="R213" i="53"/>
  <c r="P214" i="53"/>
  <c r="Q214" i="53"/>
  <c r="R214" i="53"/>
  <c r="P215" i="53"/>
  <c r="Q215" i="53"/>
  <c r="R215" i="53"/>
  <c r="P216" i="53"/>
  <c r="Q216" i="53"/>
  <c r="R216" i="53"/>
  <c r="P217" i="53"/>
  <c r="Q217" i="53"/>
  <c r="R217" i="53"/>
  <c r="P218" i="53"/>
  <c r="Q218" i="53"/>
  <c r="R218" i="53"/>
  <c r="P219" i="53"/>
  <c r="Q219" i="53"/>
  <c r="R219" i="53"/>
  <c r="P220" i="53"/>
  <c r="Q220" i="53"/>
  <c r="R220" i="53"/>
  <c r="P221" i="53"/>
  <c r="Q221" i="53"/>
  <c r="R221" i="53"/>
  <c r="P222" i="53"/>
  <c r="Q222" i="53"/>
  <c r="R222" i="53"/>
  <c r="P223" i="53"/>
  <c r="Q223" i="53"/>
  <c r="R223" i="53"/>
  <c r="P224" i="53"/>
  <c r="Q224" i="53"/>
  <c r="R224" i="53"/>
  <c r="P225" i="53"/>
  <c r="Q225" i="53"/>
  <c r="R225" i="53"/>
  <c r="P226" i="53"/>
  <c r="Q226" i="53"/>
  <c r="R226" i="53"/>
  <c r="P227" i="53"/>
  <c r="Q227" i="53"/>
  <c r="R227" i="53"/>
  <c r="P228" i="53"/>
  <c r="Q228" i="53"/>
  <c r="R228" i="53"/>
  <c r="P229" i="53"/>
  <c r="Q229" i="53"/>
  <c r="R229" i="53"/>
  <c r="P230" i="53"/>
  <c r="Q230" i="53"/>
  <c r="R230" i="53"/>
  <c r="P231" i="53"/>
  <c r="Q231" i="53"/>
  <c r="R231" i="53"/>
  <c r="P232" i="53"/>
  <c r="Q232" i="53"/>
  <c r="R232" i="53"/>
  <c r="P233" i="53"/>
  <c r="Q233" i="53"/>
  <c r="R233" i="53"/>
  <c r="P234" i="53"/>
  <c r="Q234" i="53"/>
  <c r="R234" i="53"/>
  <c r="P235" i="53"/>
  <c r="Q235" i="53"/>
  <c r="R235" i="53"/>
  <c r="P236" i="53"/>
  <c r="Q236" i="53"/>
  <c r="R236" i="53"/>
  <c r="P237" i="53"/>
  <c r="Q237" i="53"/>
  <c r="R237" i="53"/>
  <c r="P238" i="53"/>
  <c r="Q238" i="53"/>
  <c r="R238" i="53"/>
  <c r="P239" i="53"/>
  <c r="Q239" i="53"/>
  <c r="R239" i="53"/>
  <c r="P240" i="53"/>
  <c r="Q240" i="53"/>
  <c r="R240" i="53"/>
  <c r="P241" i="53"/>
  <c r="Q241" i="53"/>
  <c r="R241" i="53"/>
  <c r="P242" i="53"/>
  <c r="Q242" i="53"/>
  <c r="R242" i="53"/>
  <c r="P243" i="53"/>
  <c r="Q243" i="53"/>
  <c r="R243" i="53"/>
  <c r="P244" i="53"/>
  <c r="Q244" i="53"/>
  <c r="R244" i="53"/>
  <c r="P245" i="53"/>
  <c r="Q245" i="53"/>
  <c r="R245" i="53"/>
  <c r="P246" i="53"/>
  <c r="Q246" i="53"/>
  <c r="R246" i="53"/>
  <c r="P247" i="53"/>
  <c r="Q247" i="53"/>
  <c r="R247" i="53"/>
  <c r="P248" i="53"/>
  <c r="Q248" i="53"/>
  <c r="R248" i="53"/>
  <c r="P249" i="53"/>
  <c r="Q249" i="53"/>
  <c r="R249" i="53"/>
  <c r="P250" i="53"/>
  <c r="Q250" i="53"/>
  <c r="R250" i="53"/>
  <c r="P251" i="53"/>
  <c r="Q251" i="53"/>
  <c r="R251" i="53"/>
  <c r="P252" i="53"/>
  <c r="Q252" i="53"/>
  <c r="R252" i="53"/>
  <c r="P253" i="53"/>
  <c r="Q253" i="53"/>
  <c r="R253" i="53"/>
  <c r="P254" i="53"/>
  <c r="Q254" i="53"/>
  <c r="R254" i="53"/>
  <c r="P255" i="53"/>
  <c r="Q255" i="53"/>
  <c r="R255" i="53"/>
  <c r="P256" i="53"/>
  <c r="Q256" i="53"/>
  <c r="R256" i="53"/>
  <c r="P257" i="53"/>
  <c r="Q257" i="53"/>
  <c r="R257" i="53"/>
  <c r="P258" i="53"/>
  <c r="Q258" i="53"/>
  <c r="R258" i="53"/>
  <c r="P259" i="53"/>
  <c r="Q259" i="53"/>
  <c r="R259" i="53"/>
  <c r="P260" i="53"/>
  <c r="Q260" i="53"/>
  <c r="R260" i="53"/>
  <c r="P261" i="53"/>
  <c r="Q261" i="53"/>
  <c r="R261" i="53"/>
  <c r="P262" i="53"/>
  <c r="Q262" i="53"/>
  <c r="R262" i="53"/>
  <c r="P263" i="53"/>
  <c r="Q263" i="53"/>
  <c r="R263" i="53"/>
  <c r="P264" i="53"/>
  <c r="Q264" i="53"/>
  <c r="R264" i="53"/>
  <c r="P265" i="53"/>
  <c r="Q265" i="53"/>
  <c r="R265" i="53"/>
  <c r="P266" i="53"/>
  <c r="Q266" i="53"/>
  <c r="R266" i="53"/>
  <c r="P267" i="53"/>
  <c r="Q267" i="53"/>
  <c r="R267" i="53"/>
  <c r="P268" i="53"/>
  <c r="Q268" i="53"/>
  <c r="R268" i="53"/>
  <c r="P269" i="53"/>
  <c r="Q269" i="53"/>
  <c r="R269" i="53"/>
  <c r="P270" i="53"/>
  <c r="Q270" i="53"/>
  <c r="R270" i="53"/>
  <c r="P271" i="53"/>
  <c r="Q271" i="53"/>
  <c r="R271" i="53"/>
  <c r="P272" i="53"/>
  <c r="Q272" i="53"/>
  <c r="R272" i="53"/>
  <c r="P273" i="53"/>
  <c r="Q273" i="53"/>
  <c r="R273" i="53"/>
  <c r="P274" i="53"/>
  <c r="Q274" i="53"/>
  <c r="R274" i="53"/>
  <c r="P275" i="53"/>
  <c r="Q275" i="53"/>
  <c r="R275" i="53"/>
  <c r="P276" i="53"/>
  <c r="Q276" i="53"/>
  <c r="R276" i="53"/>
  <c r="P277" i="53"/>
  <c r="Q277" i="53"/>
  <c r="R277" i="53"/>
  <c r="P278" i="53"/>
  <c r="Q278" i="53"/>
  <c r="R278" i="53"/>
  <c r="P279" i="53"/>
  <c r="Q279" i="53"/>
  <c r="R279" i="53"/>
  <c r="P280" i="53"/>
  <c r="Q280" i="53"/>
  <c r="R280" i="53"/>
  <c r="P281" i="53"/>
  <c r="Q281" i="53"/>
  <c r="R281" i="53"/>
  <c r="P282" i="53"/>
  <c r="Q282" i="53"/>
  <c r="R282" i="53"/>
  <c r="P283" i="53"/>
  <c r="Q283" i="53"/>
  <c r="R283" i="53"/>
  <c r="P284" i="53"/>
  <c r="Q284" i="53"/>
  <c r="R284" i="53"/>
  <c r="P285" i="53"/>
  <c r="Q285" i="53"/>
  <c r="R285" i="53"/>
  <c r="P286" i="53"/>
  <c r="Q286" i="53"/>
  <c r="R286" i="53"/>
  <c r="P287" i="53"/>
  <c r="Q287" i="53"/>
  <c r="R287" i="53"/>
  <c r="P288" i="53"/>
  <c r="Q288" i="53"/>
  <c r="R288" i="53"/>
  <c r="P289" i="53"/>
  <c r="Q289" i="53"/>
  <c r="R289" i="53"/>
  <c r="P290" i="53"/>
  <c r="Q290" i="53"/>
  <c r="R290" i="53"/>
  <c r="P291" i="53"/>
  <c r="Q291" i="53"/>
  <c r="R291" i="53"/>
  <c r="P292" i="53"/>
  <c r="Q292" i="53"/>
  <c r="R292" i="53"/>
  <c r="P293" i="53"/>
  <c r="Q293" i="53"/>
  <c r="R293" i="53"/>
  <c r="P294" i="53"/>
  <c r="Q294" i="53"/>
  <c r="R294" i="53"/>
  <c r="P295" i="53"/>
  <c r="Q295" i="53"/>
  <c r="R295" i="53"/>
  <c r="P296" i="53"/>
  <c r="Q296" i="53"/>
  <c r="R296" i="53"/>
  <c r="P297" i="53"/>
  <c r="Q297" i="53"/>
  <c r="R297" i="53"/>
  <c r="P298" i="53"/>
  <c r="Q298" i="53"/>
  <c r="R298" i="53"/>
  <c r="P299" i="53"/>
  <c r="Q299" i="53"/>
  <c r="R299" i="53"/>
  <c r="P300" i="53"/>
  <c r="Q300" i="53"/>
  <c r="R300" i="53"/>
  <c r="P301" i="53"/>
  <c r="Q301" i="53"/>
  <c r="R301" i="53"/>
  <c r="P302" i="53"/>
  <c r="Q302" i="53"/>
  <c r="R302" i="53"/>
  <c r="P303" i="53"/>
  <c r="Q303" i="53"/>
  <c r="R303" i="53"/>
  <c r="P304" i="53"/>
  <c r="Q304" i="53"/>
  <c r="R304" i="53"/>
  <c r="P305" i="53"/>
  <c r="Q305" i="53"/>
  <c r="R305" i="53"/>
  <c r="P306" i="53"/>
  <c r="Q306" i="53"/>
  <c r="R306" i="53"/>
  <c r="P307" i="53"/>
  <c r="Q307" i="53"/>
  <c r="R307" i="53"/>
  <c r="P308" i="53"/>
  <c r="Q308" i="53"/>
  <c r="R308" i="53"/>
  <c r="P309" i="53"/>
  <c r="Q309" i="53"/>
  <c r="R309" i="53"/>
  <c r="P310" i="53"/>
  <c r="Q310" i="53"/>
  <c r="R310" i="53"/>
  <c r="P311" i="53"/>
  <c r="Q311" i="53"/>
  <c r="R311" i="53"/>
  <c r="P312" i="53"/>
  <c r="Q312" i="53"/>
  <c r="R312" i="53"/>
  <c r="P313" i="53"/>
  <c r="Q313" i="53"/>
  <c r="R313" i="53"/>
  <c r="P314" i="53"/>
  <c r="Q314" i="53"/>
  <c r="R314" i="53"/>
  <c r="P315" i="53"/>
  <c r="Q315" i="53"/>
  <c r="R315" i="53"/>
  <c r="P316" i="53"/>
  <c r="Q316" i="53"/>
  <c r="R316" i="53"/>
  <c r="P317" i="53"/>
  <c r="Q317" i="53"/>
  <c r="R317" i="53"/>
  <c r="P318" i="53"/>
  <c r="Q318" i="53"/>
  <c r="R318" i="53"/>
  <c r="P319" i="53"/>
  <c r="Q319" i="53"/>
  <c r="R319" i="53"/>
  <c r="P320" i="53"/>
  <c r="Q320" i="53"/>
  <c r="R320" i="53"/>
  <c r="P321" i="53"/>
  <c r="Q321" i="53"/>
  <c r="R321" i="53"/>
  <c r="P322" i="53"/>
  <c r="Q322" i="53"/>
  <c r="R322" i="53"/>
  <c r="P323" i="53"/>
  <c r="Q323" i="53"/>
  <c r="R323" i="53"/>
  <c r="P324" i="53"/>
  <c r="Q324" i="53"/>
  <c r="R324" i="53"/>
  <c r="P325" i="53"/>
  <c r="Q325" i="53"/>
  <c r="R325" i="53"/>
  <c r="P326" i="53"/>
  <c r="Q326" i="53"/>
  <c r="R326" i="53"/>
  <c r="P327" i="53"/>
  <c r="Q327" i="53"/>
  <c r="R327" i="53"/>
  <c r="P328" i="53"/>
  <c r="Q328" i="53"/>
  <c r="R328" i="53"/>
  <c r="P329" i="53"/>
  <c r="Q329" i="53"/>
  <c r="R329" i="53"/>
  <c r="P330" i="53"/>
  <c r="Q330" i="53"/>
  <c r="R330" i="53"/>
  <c r="P331" i="53"/>
  <c r="Q331" i="53"/>
  <c r="R331" i="53"/>
  <c r="P332" i="53"/>
  <c r="Q332" i="53"/>
  <c r="R332" i="53"/>
  <c r="P333" i="53"/>
  <c r="Q333" i="53"/>
  <c r="R333" i="53"/>
  <c r="P334" i="53"/>
  <c r="Q334" i="53"/>
  <c r="R334" i="53"/>
  <c r="P335" i="53"/>
  <c r="Q335" i="53"/>
  <c r="R335" i="53"/>
  <c r="P336" i="53"/>
  <c r="Q336" i="53"/>
  <c r="R336" i="53"/>
  <c r="P337" i="53"/>
  <c r="Q337" i="53"/>
  <c r="R337" i="53"/>
  <c r="P338" i="53"/>
  <c r="Q338" i="53"/>
  <c r="R338" i="53"/>
  <c r="P339" i="53"/>
  <c r="Q339" i="53"/>
  <c r="R339" i="53"/>
  <c r="P340" i="53"/>
  <c r="Q340" i="53"/>
  <c r="R340" i="53"/>
  <c r="P341" i="53"/>
  <c r="Q341" i="53"/>
  <c r="R341" i="53"/>
  <c r="P342" i="53"/>
  <c r="Q342" i="53"/>
  <c r="R342" i="53"/>
  <c r="P343" i="53"/>
  <c r="Q343" i="53"/>
  <c r="R343" i="53"/>
  <c r="P344" i="53"/>
  <c r="Q344" i="53"/>
  <c r="R344" i="53"/>
  <c r="P345" i="53"/>
  <c r="Q345" i="53"/>
  <c r="R345" i="53"/>
  <c r="P346" i="53"/>
  <c r="Q346" i="53"/>
  <c r="R346" i="53"/>
  <c r="P347" i="53"/>
  <c r="Q347" i="53"/>
  <c r="R347" i="53"/>
  <c r="P348" i="53"/>
  <c r="Q348" i="53"/>
  <c r="R348" i="53"/>
  <c r="P349" i="53"/>
  <c r="Q349" i="53"/>
  <c r="R349" i="53"/>
  <c r="P350" i="53"/>
  <c r="Q350" i="53"/>
  <c r="R350" i="53"/>
  <c r="P351" i="53"/>
  <c r="Q351" i="53"/>
  <c r="R351" i="53"/>
  <c r="P352" i="53"/>
  <c r="Q352" i="53"/>
  <c r="R352" i="53"/>
  <c r="P353" i="53"/>
  <c r="Q353" i="53"/>
  <c r="R353" i="53"/>
  <c r="P354" i="53"/>
  <c r="Q354" i="53"/>
  <c r="R354" i="53"/>
  <c r="P355" i="53"/>
  <c r="Q355" i="53"/>
  <c r="R355" i="53"/>
  <c r="P356" i="53"/>
  <c r="Q356" i="53"/>
  <c r="R356" i="53"/>
  <c r="P357" i="53"/>
  <c r="Q357" i="53"/>
  <c r="R357" i="53"/>
  <c r="P358" i="53"/>
  <c r="Q358" i="53"/>
  <c r="R358" i="53"/>
  <c r="P359" i="53"/>
  <c r="Q359" i="53"/>
  <c r="R359" i="53"/>
  <c r="P360" i="53"/>
  <c r="Q360" i="53"/>
  <c r="R360" i="53"/>
  <c r="P361" i="53"/>
  <c r="Q361" i="53"/>
  <c r="R361" i="53"/>
  <c r="P362" i="53"/>
  <c r="Q362" i="53"/>
  <c r="R362" i="53"/>
  <c r="P363" i="53"/>
  <c r="Q363" i="53"/>
  <c r="R363" i="53"/>
  <c r="P364" i="53"/>
  <c r="Q364" i="53"/>
  <c r="R364" i="53"/>
  <c r="P365" i="53"/>
  <c r="Q365" i="53"/>
  <c r="R365" i="53"/>
  <c r="P366" i="53"/>
  <c r="Q366" i="53"/>
  <c r="R366" i="53"/>
  <c r="P367" i="53"/>
  <c r="Q367" i="53"/>
  <c r="R367" i="53"/>
  <c r="P368" i="53"/>
  <c r="Q368" i="53"/>
  <c r="R368" i="53"/>
  <c r="P369" i="53"/>
  <c r="Q369" i="53"/>
  <c r="R369" i="53"/>
  <c r="P370" i="53"/>
  <c r="Q370" i="53"/>
  <c r="R370" i="53"/>
  <c r="P371" i="53"/>
  <c r="Q371" i="53"/>
  <c r="R371" i="53"/>
  <c r="P372" i="53"/>
  <c r="Q372" i="53"/>
  <c r="R372" i="53"/>
  <c r="P373" i="53"/>
  <c r="Q373" i="53"/>
  <c r="R373" i="53"/>
  <c r="P374" i="53"/>
  <c r="Q374" i="53"/>
  <c r="R374" i="53"/>
  <c r="P375" i="53"/>
  <c r="Q375" i="53"/>
  <c r="R375" i="53"/>
  <c r="P376" i="53"/>
  <c r="Q376" i="53"/>
  <c r="R376" i="53"/>
  <c r="P377" i="53"/>
  <c r="Q377" i="53"/>
  <c r="R377" i="53"/>
  <c r="P378" i="53"/>
  <c r="Q378" i="53"/>
  <c r="R378" i="53"/>
  <c r="P379" i="53"/>
  <c r="Q379" i="53"/>
  <c r="R379" i="53"/>
  <c r="P380" i="53"/>
  <c r="Q380" i="53"/>
  <c r="R380" i="53"/>
  <c r="P381" i="53"/>
  <c r="Q381" i="53"/>
  <c r="R381" i="53"/>
  <c r="P382" i="53"/>
  <c r="Q382" i="53"/>
  <c r="R382" i="53"/>
  <c r="P383" i="53"/>
  <c r="Q383" i="53"/>
  <c r="R383" i="53"/>
  <c r="P384" i="53"/>
  <c r="Q384" i="53"/>
  <c r="R384" i="53"/>
  <c r="P385" i="53"/>
  <c r="Q385" i="53"/>
  <c r="R385" i="53"/>
  <c r="P386" i="53"/>
  <c r="Q386" i="53"/>
  <c r="R386" i="53"/>
  <c r="P387" i="53"/>
  <c r="Q387" i="53"/>
  <c r="R387" i="53"/>
  <c r="P388" i="53"/>
  <c r="Q388" i="53"/>
  <c r="R388" i="53"/>
  <c r="P389" i="53"/>
  <c r="Q389" i="53"/>
  <c r="R389" i="53"/>
  <c r="P390" i="53"/>
  <c r="Q390" i="53"/>
  <c r="R390" i="53"/>
  <c r="P391" i="53"/>
  <c r="Q391" i="53"/>
  <c r="R391" i="53"/>
  <c r="P392" i="53"/>
  <c r="Q392" i="53"/>
  <c r="R392" i="53"/>
  <c r="P393" i="53"/>
  <c r="Q393" i="53"/>
  <c r="R393" i="53"/>
  <c r="P394" i="53"/>
  <c r="Q394" i="53"/>
  <c r="R394" i="53"/>
  <c r="P395" i="53"/>
  <c r="Q395" i="53"/>
  <c r="R395" i="53"/>
  <c r="P396" i="53"/>
  <c r="Q396" i="53"/>
  <c r="R396" i="53"/>
  <c r="P397" i="53"/>
  <c r="Q397" i="53"/>
  <c r="R397" i="53"/>
  <c r="P398" i="53"/>
  <c r="Q398" i="53"/>
  <c r="R398" i="53"/>
  <c r="P399" i="53"/>
  <c r="Q399" i="53"/>
  <c r="R399" i="53"/>
  <c r="P400" i="53"/>
  <c r="Q400" i="53"/>
  <c r="R400" i="53"/>
  <c r="P401" i="53"/>
  <c r="Q401" i="53"/>
  <c r="R401" i="53"/>
  <c r="P402" i="53"/>
  <c r="Q402" i="53"/>
  <c r="R402" i="53"/>
  <c r="P403" i="53"/>
  <c r="Q403" i="53"/>
  <c r="R403" i="53"/>
  <c r="P404" i="53"/>
  <c r="Q404" i="53"/>
  <c r="R404" i="53"/>
  <c r="P405" i="53"/>
  <c r="Q405" i="53"/>
  <c r="R405" i="53"/>
  <c r="P406" i="53"/>
  <c r="Q406" i="53"/>
  <c r="R406" i="53"/>
  <c r="P407" i="53"/>
  <c r="Q407" i="53"/>
  <c r="R407" i="53"/>
  <c r="P408" i="53"/>
  <c r="Q408" i="53"/>
  <c r="R408" i="53"/>
  <c r="P409" i="53"/>
  <c r="Q409" i="53"/>
  <c r="R409" i="53"/>
  <c r="P410" i="53"/>
  <c r="Q410" i="53"/>
  <c r="R410" i="53"/>
  <c r="P411" i="53"/>
  <c r="Q411" i="53"/>
  <c r="R411" i="53"/>
  <c r="P412" i="53"/>
  <c r="Q412" i="53"/>
  <c r="R412" i="53"/>
  <c r="P413" i="53"/>
  <c r="Q413" i="53"/>
  <c r="R413" i="53"/>
  <c r="P414" i="53"/>
  <c r="Q414" i="53"/>
  <c r="R414" i="53"/>
  <c r="P415" i="53"/>
  <c r="Q415" i="53"/>
  <c r="R415" i="53"/>
  <c r="P416" i="53"/>
  <c r="Q416" i="53"/>
  <c r="R416" i="53"/>
  <c r="P417" i="53"/>
  <c r="Q417" i="53"/>
  <c r="R417" i="53"/>
  <c r="P418" i="53"/>
  <c r="Q418" i="53"/>
  <c r="R418" i="53"/>
  <c r="P419" i="53"/>
  <c r="Q419" i="53"/>
  <c r="R419" i="53"/>
  <c r="P420" i="53"/>
  <c r="Q420" i="53"/>
  <c r="R420" i="53"/>
  <c r="P421" i="53"/>
  <c r="Q421" i="53"/>
  <c r="R421" i="53"/>
  <c r="P422" i="53"/>
  <c r="Q422" i="53"/>
  <c r="R422" i="53"/>
  <c r="P423" i="53"/>
  <c r="Q423" i="53"/>
  <c r="R423" i="53"/>
  <c r="P424" i="53"/>
  <c r="Q424" i="53"/>
  <c r="R424" i="53"/>
  <c r="P425" i="53"/>
  <c r="Q425" i="53"/>
  <c r="R425" i="53"/>
  <c r="P426" i="53"/>
  <c r="Q426" i="53"/>
  <c r="R426" i="53"/>
  <c r="P427" i="53"/>
  <c r="Q427" i="53"/>
  <c r="R427" i="53"/>
  <c r="P428" i="53"/>
  <c r="Q428" i="53"/>
  <c r="R428" i="53"/>
  <c r="P429" i="53"/>
  <c r="Q429" i="53"/>
  <c r="R429" i="53"/>
  <c r="P430" i="53"/>
  <c r="Q430" i="53"/>
  <c r="R430" i="53"/>
  <c r="P431" i="53"/>
  <c r="Q431" i="53"/>
  <c r="R431" i="53"/>
  <c r="P432" i="53"/>
  <c r="Q432" i="53"/>
  <c r="R432" i="53"/>
  <c r="P433" i="53"/>
  <c r="Q433" i="53"/>
  <c r="R433" i="53"/>
  <c r="P434" i="53"/>
  <c r="Q434" i="53"/>
  <c r="R434" i="53"/>
  <c r="P435" i="53"/>
  <c r="Q435" i="53"/>
  <c r="R435" i="53"/>
  <c r="P436" i="53"/>
  <c r="Q436" i="53"/>
  <c r="R436" i="53"/>
  <c r="P437" i="53"/>
  <c r="Q437" i="53"/>
  <c r="R437" i="53"/>
  <c r="P438" i="53"/>
  <c r="Q438" i="53"/>
  <c r="R438" i="53"/>
  <c r="P439" i="53"/>
  <c r="Q439" i="53"/>
  <c r="R439" i="53"/>
  <c r="P440" i="53"/>
  <c r="Q440" i="53"/>
  <c r="R440" i="53"/>
  <c r="P441" i="53"/>
  <c r="Q441" i="53"/>
  <c r="R441" i="53"/>
  <c r="P442" i="53"/>
  <c r="Q442" i="53"/>
  <c r="R442" i="53"/>
  <c r="P443" i="53"/>
  <c r="Q443" i="53"/>
  <c r="R443" i="53"/>
  <c r="P444" i="53"/>
  <c r="Q444" i="53"/>
  <c r="R444" i="53"/>
  <c r="P445" i="53"/>
  <c r="Q445" i="53"/>
  <c r="R445" i="53"/>
  <c r="P446" i="53"/>
  <c r="Q446" i="53"/>
  <c r="R446" i="53"/>
  <c r="P447" i="53"/>
  <c r="Q447" i="53"/>
  <c r="R447" i="53"/>
  <c r="P448" i="53"/>
  <c r="Q448" i="53"/>
  <c r="R448" i="53"/>
  <c r="P449" i="53"/>
  <c r="Q449" i="53"/>
  <c r="R449" i="53"/>
  <c r="P450" i="53"/>
  <c r="Q450" i="53"/>
  <c r="R450" i="53"/>
  <c r="P451" i="53"/>
  <c r="Q451" i="53"/>
  <c r="R451" i="53"/>
  <c r="P452" i="53"/>
  <c r="Q452" i="53"/>
  <c r="R452" i="53"/>
  <c r="P453" i="53"/>
  <c r="Q453" i="53"/>
  <c r="R453" i="53"/>
  <c r="P454" i="53"/>
  <c r="Q454" i="53"/>
  <c r="R454" i="53"/>
  <c r="P455" i="53"/>
  <c r="Q455" i="53"/>
  <c r="R455" i="53"/>
  <c r="P456" i="53"/>
  <c r="Q456" i="53"/>
  <c r="R456" i="53"/>
  <c r="P457" i="53"/>
  <c r="Q457" i="53"/>
  <c r="R457" i="53"/>
  <c r="P458" i="53"/>
  <c r="Q458" i="53"/>
  <c r="R458" i="53"/>
  <c r="P459" i="53"/>
  <c r="Q459" i="53"/>
  <c r="R459" i="53"/>
  <c r="P460" i="53"/>
  <c r="Q460" i="53"/>
  <c r="R460" i="53"/>
  <c r="P461" i="53"/>
  <c r="Q461" i="53"/>
  <c r="R461" i="53"/>
  <c r="P462" i="53"/>
  <c r="Q462" i="53"/>
  <c r="R462" i="53"/>
  <c r="P463" i="53"/>
  <c r="Q463" i="53"/>
  <c r="R463" i="53"/>
  <c r="P464" i="53"/>
  <c r="Q464" i="53"/>
  <c r="R464" i="53"/>
  <c r="P465" i="53"/>
  <c r="Q465" i="53"/>
  <c r="R465" i="53"/>
  <c r="P466" i="53"/>
  <c r="Q466" i="53"/>
  <c r="R466" i="53"/>
  <c r="P467" i="53"/>
  <c r="Q467" i="53"/>
  <c r="R467" i="53"/>
  <c r="P468" i="53"/>
  <c r="Q468" i="53"/>
  <c r="R468" i="53"/>
  <c r="P469" i="53"/>
  <c r="Q469" i="53"/>
  <c r="R469" i="53"/>
  <c r="P470" i="53"/>
  <c r="Q470" i="53"/>
  <c r="R470" i="53"/>
  <c r="P471" i="53"/>
  <c r="Q471" i="53"/>
  <c r="R471" i="53"/>
  <c r="P472" i="53"/>
  <c r="Q472" i="53"/>
  <c r="R472" i="53"/>
  <c r="P473" i="53"/>
  <c r="Q473" i="53"/>
  <c r="R473" i="53"/>
  <c r="P474" i="53"/>
  <c r="Q474" i="53"/>
  <c r="R474" i="53"/>
  <c r="P475" i="53"/>
  <c r="Q475" i="53"/>
  <c r="R475" i="53"/>
  <c r="P476" i="53"/>
  <c r="Q476" i="53"/>
  <c r="R476" i="53"/>
  <c r="P477" i="53"/>
  <c r="Q477" i="53"/>
  <c r="R477" i="53"/>
  <c r="P478" i="53"/>
  <c r="Q478" i="53"/>
  <c r="R478" i="53"/>
  <c r="P479" i="53"/>
  <c r="Q479" i="53"/>
  <c r="R479" i="53"/>
  <c r="P480" i="53"/>
  <c r="Q480" i="53"/>
  <c r="R480" i="53"/>
  <c r="P481" i="53"/>
  <c r="Q481" i="53"/>
  <c r="R481" i="53"/>
  <c r="P482" i="53"/>
  <c r="Q482" i="53"/>
  <c r="R482" i="53"/>
  <c r="P483" i="53"/>
  <c r="Q483" i="53"/>
  <c r="R483" i="53"/>
  <c r="P484" i="53"/>
  <c r="Q484" i="53"/>
  <c r="R484" i="53"/>
  <c r="P485" i="53"/>
  <c r="Q485" i="53"/>
  <c r="R485" i="53"/>
  <c r="P486" i="53"/>
  <c r="Q486" i="53"/>
  <c r="R486" i="53"/>
  <c r="P487" i="53"/>
  <c r="Q487" i="53"/>
  <c r="R487" i="53"/>
  <c r="P488" i="53"/>
  <c r="Q488" i="53"/>
  <c r="R488" i="53"/>
  <c r="P489" i="53"/>
  <c r="Q489" i="53"/>
  <c r="R489" i="53"/>
  <c r="P490" i="53"/>
  <c r="Q490" i="53"/>
  <c r="R490" i="53"/>
  <c r="P491" i="53"/>
  <c r="Q491" i="53"/>
  <c r="R491" i="53"/>
  <c r="P492" i="53"/>
  <c r="Q492" i="53"/>
  <c r="R492" i="53"/>
  <c r="P493" i="53"/>
  <c r="Q493" i="53"/>
  <c r="R493" i="53"/>
  <c r="P494" i="53"/>
  <c r="Q494" i="53"/>
  <c r="R494" i="53"/>
  <c r="P495" i="53"/>
  <c r="Q495" i="53"/>
  <c r="R495" i="53"/>
  <c r="P496" i="53"/>
  <c r="Q496" i="53"/>
  <c r="R496" i="53"/>
  <c r="P497" i="53"/>
  <c r="Q497" i="53"/>
  <c r="R497" i="53"/>
  <c r="P498" i="53"/>
  <c r="Q498" i="53"/>
  <c r="R498" i="53"/>
  <c r="P499" i="53"/>
  <c r="Q499" i="53"/>
  <c r="R499" i="53"/>
  <c r="P500" i="53"/>
  <c r="Q500" i="53"/>
  <c r="R500" i="53"/>
  <c r="P501" i="53"/>
  <c r="Q501" i="53"/>
  <c r="R501" i="53"/>
  <c r="P502" i="53"/>
  <c r="Q502" i="53"/>
  <c r="R502" i="53"/>
  <c r="P503" i="53"/>
  <c r="Q503" i="53"/>
  <c r="R503" i="53"/>
  <c r="P504" i="53"/>
  <c r="Q504" i="53"/>
  <c r="R504" i="53"/>
  <c r="P505" i="53"/>
  <c r="Q505" i="53"/>
  <c r="R505" i="53"/>
  <c r="P506" i="53"/>
  <c r="Q506" i="53"/>
  <c r="R506" i="53"/>
  <c r="P507" i="53"/>
  <c r="Q507" i="53"/>
  <c r="R507" i="53"/>
  <c r="P508" i="53"/>
  <c r="Q508" i="53"/>
  <c r="R508" i="53"/>
  <c r="P509" i="53"/>
  <c r="Q509" i="53"/>
  <c r="R509" i="53"/>
  <c r="P510" i="53"/>
  <c r="Q510" i="53"/>
  <c r="R510" i="53"/>
  <c r="P511" i="53"/>
  <c r="Q511" i="53"/>
  <c r="R511" i="53"/>
  <c r="P512" i="53"/>
  <c r="Q512" i="53"/>
  <c r="R512" i="53"/>
  <c r="P513" i="53"/>
  <c r="Q513" i="53"/>
  <c r="R513" i="53"/>
  <c r="P514" i="53"/>
  <c r="Q514" i="53"/>
  <c r="R514" i="53"/>
  <c r="P515" i="53"/>
  <c r="Q515" i="53"/>
  <c r="R515" i="53"/>
  <c r="P516" i="53"/>
  <c r="Q516" i="53"/>
  <c r="R516" i="53"/>
  <c r="P517" i="53"/>
  <c r="Q517" i="53"/>
  <c r="R517" i="53"/>
  <c r="P518" i="53"/>
  <c r="Q518" i="53"/>
  <c r="R518" i="53"/>
  <c r="P519" i="53"/>
  <c r="Q519" i="53"/>
  <c r="R519" i="53"/>
  <c r="P520" i="53"/>
  <c r="Q520" i="53"/>
  <c r="R520" i="53"/>
  <c r="P521" i="53"/>
  <c r="Q521" i="53"/>
  <c r="R521" i="53"/>
  <c r="P522" i="53"/>
  <c r="Q522" i="53"/>
  <c r="R522" i="53"/>
  <c r="P523" i="53"/>
  <c r="Q523" i="53"/>
  <c r="R523" i="53"/>
  <c r="P524" i="53"/>
  <c r="Q524" i="53"/>
  <c r="R524" i="53"/>
  <c r="P525" i="53"/>
  <c r="Q525" i="53"/>
  <c r="R525" i="53"/>
  <c r="P526" i="53"/>
  <c r="Q526" i="53"/>
  <c r="R526" i="53"/>
  <c r="P527" i="53"/>
  <c r="Q527" i="53"/>
  <c r="R527" i="53"/>
  <c r="P528" i="53"/>
  <c r="Q528" i="53"/>
  <c r="R528" i="53"/>
  <c r="P529" i="53"/>
  <c r="Q529" i="53"/>
  <c r="R529" i="53"/>
  <c r="P530" i="53"/>
  <c r="Q530" i="53"/>
  <c r="R530" i="53"/>
  <c r="P531" i="53"/>
  <c r="Q531" i="53"/>
  <c r="R531" i="53"/>
  <c r="P532" i="53"/>
  <c r="Q532" i="53"/>
  <c r="R532" i="53"/>
  <c r="P533" i="53"/>
  <c r="Q533" i="53"/>
  <c r="R533" i="53"/>
  <c r="P534" i="53"/>
  <c r="Q534" i="53"/>
  <c r="R534" i="53"/>
  <c r="P535" i="53"/>
  <c r="Q535" i="53"/>
  <c r="R535" i="53"/>
  <c r="P536" i="53"/>
  <c r="Q536" i="53"/>
  <c r="R536" i="53"/>
  <c r="P537" i="53"/>
  <c r="Q537" i="53"/>
  <c r="R537" i="53"/>
  <c r="P538" i="53"/>
  <c r="Q538" i="53"/>
  <c r="R538" i="53"/>
  <c r="P539" i="53"/>
  <c r="Q539" i="53"/>
  <c r="R539" i="53"/>
  <c r="P540" i="53"/>
  <c r="Q540" i="53"/>
  <c r="R540" i="53"/>
  <c r="P541" i="53"/>
  <c r="Q541" i="53"/>
  <c r="R541" i="53"/>
  <c r="P542" i="53"/>
  <c r="Q542" i="53"/>
  <c r="R542" i="53"/>
  <c r="P543" i="53"/>
  <c r="Q543" i="53"/>
  <c r="R543" i="53"/>
  <c r="P544" i="53"/>
  <c r="Q544" i="53"/>
  <c r="R544" i="53"/>
  <c r="P545" i="53"/>
  <c r="Q545" i="53"/>
  <c r="R545" i="53"/>
  <c r="P546" i="53"/>
  <c r="Q546" i="53"/>
  <c r="R546" i="53"/>
  <c r="P547" i="53"/>
  <c r="Q547" i="53"/>
  <c r="R547" i="53"/>
  <c r="P548" i="53"/>
  <c r="Q548" i="53"/>
  <c r="R548" i="53"/>
  <c r="P549" i="53"/>
  <c r="Q549" i="53"/>
  <c r="R549" i="53"/>
  <c r="P550" i="53"/>
  <c r="Q550" i="53"/>
  <c r="R550" i="53"/>
  <c r="P551" i="53"/>
  <c r="Q551" i="53"/>
  <c r="R551" i="53"/>
  <c r="P552" i="53"/>
  <c r="Q552" i="53"/>
  <c r="R552" i="53"/>
  <c r="P553" i="53"/>
  <c r="Q553" i="53"/>
  <c r="R553" i="53"/>
  <c r="P554" i="53"/>
  <c r="Q554" i="53"/>
  <c r="R554" i="53"/>
  <c r="P555" i="53"/>
  <c r="Q555" i="53"/>
  <c r="R555" i="53"/>
  <c r="P556" i="53"/>
  <c r="Q556" i="53"/>
  <c r="R556" i="53"/>
  <c r="P557" i="53"/>
  <c r="Q557" i="53"/>
  <c r="R557" i="53"/>
  <c r="P558" i="53"/>
  <c r="Q558" i="53"/>
  <c r="R558" i="53"/>
  <c r="P559" i="53"/>
  <c r="Q559" i="53"/>
  <c r="R559" i="53"/>
  <c r="P560" i="53"/>
  <c r="Q560" i="53"/>
  <c r="R560" i="53"/>
  <c r="P561" i="53"/>
  <c r="Q561" i="53"/>
  <c r="R561" i="53"/>
  <c r="P562" i="53"/>
  <c r="Q562" i="53"/>
  <c r="R562" i="53"/>
  <c r="P563" i="53"/>
  <c r="Q563" i="53"/>
  <c r="R563" i="53"/>
  <c r="P564" i="53"/>
  <c r="Q564" i="53"/>
  <c r="R564" i="53"/>
  <c r="P565" i="53"/>
  <c r="Q565" i="53"/>
  <c r="R565" i="53"/>
  <c r="P566" i="53"/>
  <c r="Q566" i="53"/>
  <c r="R566" i="53"/>
  <c r="P567" i="53"/>
  <c r="Q567" i="53"/>
  <c r="R567" i="53"/>
  <c r="P568" i="53"/>
  <c r="Q568" i="53"/>
  <c r="R568" i="53"/>
  <c r="P569" i="53"/>
  <c r="Q569" i="53"/>
  <c r="R569" i="53"/>
  <c r="P570" i="53"/>
  <c r="Q570" i="53"/>
  <c r="R570" i="53"/>
  <c r="P571" i="53"/>
  <c r="Q571" i="53"/>
  <c r="R571" i="53"/>
  <c r="P572" i="53"/>
  <c r="Q572" i="53"/>
  <c r="R572" i="53"/>
  <c r="P573" i="53"/>
  <c r="Q573" i="53"/>
  <c r="R573" i="53"/>
  <c r="P574" i="53"/>
  <c r="Q574" i="53"/>
  <c r="R574" i="53"/>
  <c r="P575" i="53"/>
  <c r="Q575" i="53"/>
  <c r="R575" i="53"/>
  <c r="P576" i="53"/>
  <c r="Q576" i="53"/>
  <c r="R576" i="53"/>
  <c r="P577" i="53"/>
  <c r="Q577" i="53"/>
  <c r="R577" i="53"/>
  <c r="P578" i="53"/>
  <c r="Q578" i="53"/>
  <c r="R578" i="53"/>
  <c r="P579" i="53"/>
  <c r="Q579" i="53"/>
  <c r="R579" i="53"/>
  <c r="P580" i="53"/>
  <c r="Q580" i="53"/>
  <c r="R580" i="53"/>
  <c r="P581" i="53"/>
  <c r="Q581" i="53"/>
  <c r="R581" i="53"/>
  <c r="P582" i="53"/>
  <c r="Q582" i="53"/>
  <c r="R582" i="53"/>
  <c r="P583" i="53"/>
  <c r="Q583" i="53"/>
  <c r="R583" i="53"/>
  <c r="P584" i="53"/>
  <c r="Q584" i="53"/>
  <c r="R584" i="53"/>
  <c r="P585" i="53"/>
  <c r="Q585" i="53"/>
  <c r="R585" i="53"/>
  <c r="P586" i="53"/>
  <c r="Q586" i="53"/>
  <c r="R586" i="53"/>
  <c r="P587" i="53"/>
  <c r="Q587" i="53"/>
  <c r="R587" i="53"/>
  <c r="P588" i="53"/>
  <c r="Q588" i="53"/>
  <c r="R588" i="53"/>
  <c r="P589" i="53"/>
  <c r="Q589" i="53"/>
  <c r="R589" i="53"/>
  <c r="P590" i="53"/>
  <c r="Q590" i="53"/>
  <c r="R590" i="53"/>
  <c r="P591" i="53"/>
  <c r="Q591" i="53"/>
  <c r="R591" i="53"/>
  <c r="P592" i="53"/>
  <c r="Q592" i="53"/>
  <c r="R592" i="53"/>
  <c r="P593" i="53"/>
  <c r="Q593" i="53"/>
  <c r="R593" i="53"/>
  <c r="P594" i="53"/>
  <c r="Q594" i="53"/>
  <c r="R594" i="53"/>
  <c r="P595" i="53"/>
  <c r="Q595" i="53"/>
  <c r="R595" i="53"/>
  <c r="P596" i="53"/>
  <c r="Q596" i="53"/>
  <c r="R596" i="53"/>
  <c r="P597" i="53"/>
  <c r="Q597" i="53"/>
  <c r="R597" i="53"/>
  <c r="P598" i="53"/>
  <c r="Q598" i="53"/>
  <c r="R598" i="53"/>
  <c r="P599" i="53"/>
  <c r="Q599" i="53"/>
  <c r="R599" i="53"/>
  <c r="P600" i="53"/>
  <c r="Q600" i="53"/>
  <c r="R600" i="53"/>
  <c r="P601" i="53"/>
  <c r="Q601" i="53"/>
  <c r="R601" i="53"/>
  <c r="P602" i="53"/>
  <c r="Q602" i="53"/>
  <c r="R602" i="53"/>
  <c r="P603" i="53"/>
  <c r="Q603" i="53"/>
  <c r="R603" i="53"/>
  <c r="P604" i="53"/>
  <c r="Q604" i="53"/>
  <c r="R604" i="53"/>
  <c r="P605" i="53"/>
  <c r="Q605" i="53"/>
  <c r="R605" i="53"/>
  <c r="P606" i="53"/>
  <c r="Q606" i="53"/>
  <c r="R606" i="53"/>
  <c r="P607" i="53"/>
  <c r="Q607" i="53"/>
  <c r="R607" i="53"/>
  <c r="P608" i="53"/>
  <c r="Q608" i="53"/>
  <c r="R608" i="53"/>
  <c r="P609" i="53"/>
  <c r="Q609" i="53"/>
  <c r="R609" i="53"/>
  <c r="P610" i="53"/>
  <c r="Q610" i="53"/>
  <c r="R610" i="53"/>
  <c r="P611" i="53"/>
  <c r="Q611" i="53"/>
  <c r="R611" i="53"/>
  <c r="P612" i="53"/>
  <c r="Q612" i="53"/>
  <c r="R612" i="53"/>
  <c r="P613" i="53"/>
  <c r="Q613" i="53"/>
  <c r="R613" i="53"/>
  <c r="P614" i="53"/>
  <c r="Q614" i="53"/>
  <c r="R614" i="53"/>
  <c r="P615" i="53"/>
  <c r="Q615" i="53"/>
  <c r="R615" i="53"/>
  <c r="P616" i="53"/>
  <c r="Q616" i="53"/>
  <c r="R616" i="53"/>
  <c r="P617" i="53"/>
  <c r="Q617" i="53"/>
  <c r="R617" i="53"/>
  <c r="P618" i="53"/>
  <c r="Q618" i="53"/>
  <c r="R618" i="53"/>
  <c r="P619" i="53"/>
  <c r="Q619" i="53"/>
  <c r="R619" i="53"/>
  <c r="P620" i="53"/>
  <c r="Q620" i="53"/>
  <c r="R620" i="53"/>
  <c r="P621" i="53"/>
  <c r="Q621" i="53"/>
  <c r="R621" i="53"/>
  <c r="P622" i="53"/>
  <c r="Q622" i="53"/>
  <c r="R622" i="53"/>
  <c r="P623" i="53"/>
  <c r="Q623" i="53"/>
  <c r="R623" i="53"/>
  <c r="P624" i="53"/>
  <c r="Q624" i="53"/>
  <c r="R624" i="53"/>
  <c r="P625" i="53"/>
  <c r="Q625" i="53"/>
  <c r="R625" i="53"/>
  <c r="P626" i="53"/>
  <c r="Q626" i="53"/>
  <c r="R626" i="53"/>
  <c r="P627" i="53"/>
  <c r="Q627" i="53"/>
  <c r="R627" i="53"/>
  <c r="P628" i="53"/>
  <c r="Q628" i="53"/>
  <c r="R628" i="53"/>
  <c r="P629" i="53"/>
  <c r="Q629" i="53"/>
  <c r="R629" i="53"/>
  <c r="P630" i="53"/>
  <c r="Q630" i="53"/>
  <c r="R630" i="53"/>
  <c r="P631" i="53"/>
  <c r="Q631" i="53"/>
  <c r="R631" i="53"/>
  <c r="P632" i="53"/>
  <c r="Q632" i="53"/>
  <c r="R632" i="53"/>
  <c r="P633" i="53"/>
  <c r="Q633" i="53"/>
  <c r="R633" i="53"/>
  <c r="P634" i="53"/>
  <c r="Q634" i="53"/>
  <c r="R634" i="53"/>
  <c r="P635" i="53"/>
  <c r="Q635" i="53"/>
  <c r="R635" i="53"/>
  <c r="P636" i="53"/>
  <c r="Q636" i="53"/>
  <c r="R636" i="53"/>
  <c r="P637" i="53"/>
  <c r="Q637" i="53"/>
  <c r="R637" i="53"/>
  <c r="P638" i="53"/>
  <c r="Q638" i="53"/>
  <c r="R638" i="53"/>
  <c r="P639" i="53"/>
  <c r="Q639" i="53"/>
  <c r="R639" i="53"/>
  <c r="P640" i="53"/>
  <c r="Q640" i="53"/>
  <c r="R640" i="53"/>
  <c r="P641" i="53"/>
  <c r="Q641" i="53"/>
  <c r="R641" i="53"/>
  <c r="P642" i="53"/>
  <c r="Q642" i="53"/>
  <c r="R642" i="53"/>
  <c r="P643" i="53"/>
  <c r="Q643" i="53"/>
  <c r="R643" i="53"/>
  <c r="P644" i="53"/>
  <c r="Q644" i="53"/>
  <c r="R644" i="53"/>
  <c r="P645" i="53"/>
  <c r="Q645" i="53"/>
  <c r="R645" i="53"/>
  <c r="P646" i="53"/>
  <c r="Q646" i="53"/>
  <c r="R646" i="53"/>
  <c r="P647" i="53"/>
  <c r="Q647" i="53"/>
  <c r="R647" i="53"/>
  <c r="P648" i="53"/>
  <c r="Q648" i="53"/>
  <c r="R648" i="53"/>
  <c r="P649" i="53"/>
  <c r="Q649" i="53"/>
  <c r="R649" i="53"/>
  <c r="P650" i="53"/>
  <c r="Q650" i="53"/>
  <c r="R650" i="53"/>
  <c r="P651" i="53"/>
  <c r="Q651" i="53"/>
  <c r="R651" i="53"/>
  <c r="P652" i="53"/>
  <c r="Q652" i="53"/>
  <c r="R652" i="53"/>
  <c r="P653" i="53"/>
  <c r="Q653" i="53"/>
  <c r="R653" i="53"/>
  <c r="P654" i="53"/>
  <c r="Q654" i="53"/>
  <c r="R654" i="53"/>
  <c r="P655" i="53"/>
  <c r="Q655" i="53"/>
  <c r="R655" i="53"/>
  <c r="P656" i="53"/>
  <c r="Q656" i="53"/>
  <c r="R656" i="53"/>
  <c r="P657" i="53"/>
  <c r="Q657" i="53"/>
  <c r="R657" i="53"/>
  <c r="P658" i="53"/>
  <c r="Q658" i="53"/>
  <c r="R658" i="53"/>
  <c r="P659" i="53"/>
  <c r="Q659" i="53"/>
  <c r="R659" i="53"/>
  <c r="P660" i="53"/>
  <c r="Q660" i="53"/>
  <c r="R660" i="53"/>
  <c r="P661" i="53"/>
  <c r="Q661" i="53"/>
  <c r="R661" i="53"/>
  <c r="P662" i="53"/>
  <c r="Q662" i="53"/>
  <c r="R662" i="53"/>
  <c r="P663" i="53"/>
  <c r="Q663" i="53"/>
  <c r="R663" i="53"/>
  <c r="P664" i="53"/>
  <c r="Q664" i="53"/>
  <c r="R664" i="53"/>
  <c r="P665" i="53"/>
  <c r="Q665" i="53"/>
  <c r="R665" i="53"/>
  <c r="P666" i="53"/>
  <c r="Q666" i="53"/>
  <c r="R666" i="53"/>
  <c r="P667" i="53"/>
  <c r="Q667" i="53"/>
  <c r="R667" i="53"/>
  <c r="P668" i="53"/>
  <c r="Q668" i="53"/>
  <c r="R668" i="53"/>
  <c r="P669" i="53"/>
  <c r="Q669" i="53"/>
  <c r="R669" i="53"/>
  <c r="P670" i="53"/>
  <c r="Q670" i="53"/>
  <c r="R670" i="53"/>
  <c r="P671" i="53"/>
  <c r="Q671" i="53"/>
  <c r="R671" i="53"/>
  <c r="P672" i="53"/>
  <c r="Q672" i="53"/>
  <c r="R672" i="53"/>
  <c r="P673" i="53"/>
  <c r="Q673" i="53"/>
  <c r="R673" i="53"/>
  <c r="P674" i="53"/>
  <c r="Q674" i="53"/>
  <c r="R674" i="53"/>
  <c r="P675" i="53"/>
  <c r="Q675" i="53"/>
  <c r="R675" i="53"/>
  <c r="P676" i="53"/>
  <c r="Q676" i="53"/>
  <c r="R676" i="53"/>
  <c r="P677" i="53"/>
  <c r="Q677" i="53"/>
  <c r="R677" i="53"/>
  <c r="P678" i="53"/>
  <c r="Q678" i="53"/>
  <c r="R678" i="53"/>
  <c r="P679" i="53"/>
  <c r="Q679" i="53"/>
  <c r="R679" i="53"/>
  <c r="P680" i="53"/>
  <c r="Q680" i="53"/>
  <c r="R680" i="53"/>
  <c r="P681" i="53"/>
  <c r="Q681" i="53"/>
  <c r="R681" i="53"/>
  <c r="P682" i="53"/>
  <c r="Q682" i="53"/>
  <c r="R682" i="53"/>
  <c r="P683" i="53"/>
  <c r="Q683" i="53"/>
  <c r="R683" i="53"/>
  <c r="P684" i="53"/>
  <c r="Q684" i="53"/>
  <c r="R684" i="53"/>
  <c r="P685" i="53"/>
  <c r="Q685" i="53"/>
  <c r="R685" i="53"/>
  <c r="P686" i="53"/>
  <c r="Q686" i="53"/>
  <c r="R686" i="53"/>
  <c r="P687" i="53"/>
  <c r="Q687" i="53"/>
  <c r="R687" i="53"/>
  <c r="P688" i="53"/>
  <c r="Q688" i="53"/>
  <c r="R688" i="53"/>
  <c r="P689" i="53"/>
  <c r="Q689" i="53"/>
  <c r="R689" i="53"/>
  <c r="P690" i="53"/>
  <c r="Q690" i="53"/>
  <c r="R690" i="53"/>
  <c r="P691" i="53"/>
  <c r="Q691" i="53"/>
  <c r="R691" i="53"/>
  <c r="P692" i="53"/>
  <c r="Q692" i="53"/>
  <c r="R692" i="53"/>
  <c r="P693" i="53"/>
  <c r="Q693" i="53"/>
  <c r="R693" i="53"/>
  <c r="P694" i="53"/>
  <c r="Q694" i="53"/>
  <c r="R694" i="53"/>
  <c r="P695" i="53"/>
  <c r="Q695" i="53"/>
  <c r="R695" i="53"/>
  <c r="P696" i="53"/>
  <c r="Q696" i="53"/>
  <c r="R696" i="53"/>
  <c r="P697" i="53"/>
  <c r="Q697" i="53"/>
  <c r="R697" i="53"/>
  <c r="P698" i="53"/>
  <c r="Q698" i="53"/>
  <c r="R698" i="53"/>
  <c r="P699" i="53"/>
  <c r="Q699" i="53"/>
  <c r="R699" i="53"/>
  <c r="P700" i="53"/>
  <c r="Q700" i="53"/>
  <c r="R700" i="53"/>
  <c r="P701" i="53"/>
  <c r="Q701" i="53"/>
  <c r="R701" i="53"/>
  <c r="P702" i="53"/>
  <c r="Q702" i="53"/>
  <c r="R702" i="53"/>
  <c r="P703" i="53"/>
  <c r="Q703" i="53"/>
  <c r="R703" i="53"/>
  <c r="P704" i="53"/>
  <c r="Q704" i="53"/>
  <c r="R704" i="53"/>
  <c r="P705" i="53"/>
  <c r="Q705" i="53"/>
  <c r="R705" i="53"/>
  <c r="P706" i="53"/>
  <c r="Q706" i="53"/>
  <c r="R706" i="53"/>
  <c r="P707" i="53"/>
  <c r="Q707" i="53"/>
  <c r="R707" i="53"/>
  <c r="P708" i="53"/>
  <c r="Q708" i="53"/>
  <c r="R708" i="53"/>
  <c r="P709" i="53"/>
  <c r="Q709" i="53"/>
  <c r="R709" i="53"/>
  <c r="P710" i="53"/>
  <c r="Q710" i="53"/>
  <c r="R710" i="53"/>
  <c r="P711" i="53"/>
  <c r="Q711" i="53"/>
  <c r="R711" i="53"/>
  <c r="P712" i="53"/>
  <c r="Q712" i="53"/>
  <c r="R712" i="53"/>
  <c r="P713" i="53"/>
  <c r="Q713" i="53"/>
  <c r="R713" i="53"/>
  <c r="P714" i="53"/>
  <c r="Q714" i="53"/>
  <c r="R714" i="53"/>
  <c r="P715" i="53"/>
  <c r="Q715" i="53"/>
  <c r="R715" i="53"/>
  <c r="P716" i="53"/>
  <c r="Q716" i="53"/>
  <c r="R716" i="53"/>
  <c r="P717" i="53"/>
  <c r="Q717" i="53"/>
  <c r="R717" i="53"/>
  <c r="P718" i="53"/>
  <c r="Q718" i="53"/>
  <c r="R718" i="53"/>
  <c r="P719" i="53"/>
  <c r="Q719" i="53"/>
  <c r="R719" i="53"/>
  <c r="P720" i="53"/>
  <c r="Q720" i="53"/>
  <c r="R720" i="53"/>
  <c r="P721" i="53"/>
  <c r="Q721" i="53"/>
  <c r="R721" i="53"/>
  <c r="P722" i="53"/>
  <c r="Q722" i="53"/>
  <c r="R722" i="53"/>
  <c r="P723" i="53"/>
  <c r="Q723" i="53"/>
  <c r="R723" i="53"/>
  <c r="P724" i="53"/>
  <c r="Q724" i="53"/>
  <c r="R724" i="53"/>
  <c r="P725" i="53"/>
  <c r="Q725" i="53"/>
  <c r="R725" i="53"/>
  <c r="P726" i="53"/>
  <c r="Q726" i="53"/>
  <c r="R726" i="53"/>
  <c r="P727" i="53"/>
  <c r="Q727" i="53"/>
  <c r="R727" i="53"/>
  <c r="P728" i="53"/>
  <c r="Q728" i="53"/>
  <c r="R728" i="53"/>
  <c r="P729" i="53"/>
  <c r="Q729" i="53"/>
  <c r="R729" i="53"/>
  <c r="P730" i="53"/>
  <c r="Q730" i="53"/>
  <c r="R730" i="53"/>
  <c r="P731" i="53"/>
  <c r="Q731" i="53"/>
  <c r="R731" i="53"/>
  <c r="P732" i="53"/>
  <c r="Q732" i="53"/>
  <c r="R732" i="53"/>
  <c r="P733" i="53"/>
  <c r="Q733" i="53"/>
  <c r="R733" i="53"/>
  <c r="P734" i="53"/>
  <c r="Q734" i="53"/>
  <c r="R734" i="53"/>
  <c r="P735" i="53"/>
  <c r="Q735" i="53"/>
  <c r="R735" i="53"/>
  <c r="P736" i="53"/>
  <c r="Q736" i="53"/>
  <c r="R736" i="53"/>
  <c r="P737" i="53"/>
  <c r="Q737" i="53"/>
  <c r="R737" i="53"/>
  <c r="P738" i="53"/>
  <c r="Q738" i="53"/>
  <c r="R738" i="53"/>
  <c r="P739" i="53"/>
  <c r="Q739" i="53"/>
  <c r="R739" i="53"/>
  <c r="P740" i="53"/>
  <c r="Q740" i="53"/>
  <c r="R740" i="53"/>
  <c r="P741" i="53"/>
  <c r="Q741" i="53"/>
  <c r="R741" i="53"/>
  <c r="P742" i="53"/>
  <c r="Q742" i="53"/>
  <c r="R742" i="53"/>
  <c r="P743" i="53"/>
  <c r="Q743" i="53"/>
  <c r="R743" i="53"/>
  <c r="P744" i="53"/>
  <c r="Q744" i="53"/>
  <c r="R744" i="53"/>
  <c r="P745" i="53"/>
  <c r="Q745" i="53"/>
  <c r="R745" i="53"/>
  <c r="P746" i="53"/>
  <c r="Q746" i="53"/>
  <c r="R746" i="53"/>
  <c r="P747" i="53"/>
  <c r="Q747" i="53"/>
  <c r="R747" i="53"/>
  <c r="P748" i="53"/>
  <c r="Q748" i="53"/>
  <c r="R748" i="53"/>
  <c r="P749" i="53"/>
  <c r="Q749" i="53"/>
  <c r="R749" i="53"/>
  <c r="P750" i="53"/>
  <c r="Q750" i="53"/>
  <c r="R750" i="53"/>
  <c r="P751" i="53"/>
  <c r="Q751" i="53"/>
  <c r="R751" i="53"/>
  <c r="P752" i="53"/>
  <c r="Q752" i="53"/>
  <c r="R752" i="53"/>
  <c r="P753" i="53"/>
  <c r="Q753" i="53"/>
  <c r="R753" i="53"/>
  <c r="P754" i="53"/>
  <c r="Q754" i="53"/>
  <c r="R754" i="53"/>
  <c r="P755" i="53"/>
  <c r="Q755" i="53"/>
  <c r="R755" i="53"/>
  <c r="P756" i="53"/>
  <c r="Q756" i="53"/>
  <c r="R756" i="53"/>
  <c r="P757" i="53"/>
  <c r="Q757" i="53"/>
  <c r="R757" i="53"/>
  <c r="P758" i="53"/>
  <c r="Q758" i="53"/>
  <c r="R758" i="53"/>
  <c r="P759" i="53"/>
  <c r="Q759" i="53"/>
  <c r="R759" i="53"/>
  <c r="P760" i="53"/>
  <c r="Q760" i="53"/>
  <c r="R760" i="53"/>
  <c r="P761" i="53"/>
  <c r="Q761" i="53"/>
  <c r="R761" i="53"/>
  <c r="P762" i="53"/>
  <c r="Q762" i="53"/>
  <c r="R762" i="53"/>
  <c r="P763" i="53"/>
  <c r="Q763" i="53"/>
  <c r="R763" i="53"/>
  <c r="P764" i="53"/>
  <c r="Q764" i="53"/>
  <c r="R764" i="53"/>
  <c r="P765" i="53"/>
  <c r="Q765" i="53"/>
  <c r="R765" i="53"/>
  <c r="P766" i="53"/>
  <c r="Q766" i="53"/>
  <c r="R766" i="53"/>
  <c r="P767" i="53"/>
  <c r="Q767" i="53"/>
  <c r="R767" i="53"/>
  <c r="P768" i="53"/>
  <c r="Q768" i="53"/>
  <c r="R768" i="53"/>
  <c r="P769" i="53"/>
  <c r="Q769" i="53"/>
  <c r="R769" i="53"/>
  <c r="P770" i="53"/>
  <c r="Q770" i="53"/>
  <c r="R770" i="53"/>
  <c r="P771" i="53"/>
  <c r="Q771" i="53"/>
  <c r="R771" i="53"/>
  <c r="P772" i="53"/>
  <c r="Q772" i="53"/>
  <c r="R772" i="53"/>
  <c r="P773" i="53"/>
  <c r="Q773" i="53"/>
  <c r="R773" i="53"/>
  <c r="P774" i="53"/>
  <c r="Q774" i="53"/>
  <c r="R774" i="53"/>
  <c r="P775" i="53"/>
  <c r="Q775" i="53"/>
  <c r="R775" i="53"/>
  <c r="P776" i="53"/>
  <c r="Q776" i="53"/>
  <c r="R776" i="53"/>
  <c r="P777" i="53"/>
  <c r="Q777" i="53"/>
  <c r="R777" i="53"/>
  <c r="P778" i="53"/>
  <c r="Q778" i="53"/>
  <c r="R778" i="53"/>
  <c r="P779" i="53"/>
  <c r="Q779" i="53"/>
  <c r="R779" i="53"/>
  <c r="P780" i="53"/>
  <c r="Q780" i="53"/>
  <c r="R780" i="53"/>
  <c r="P781" i="53"/>
  <c r="Q781" i="53"/>
  <c r="R781" i="53"/>
  <c r="P782" i="53"/>
  <c r="Q782" i="53"/>
  <c r="R782" i="53"/>
  <c r="P783" i="53"/>
  <c r="Q783" i="53"/>
  <c r="R783" i="53"/>
  <c r="P784" i="53"/>
  <c r="Q784" i="53"/>
  <c r="R784" i="53"/>
  <c r="P785" i="53"/>
  <c r="Q785" i="53"/>
  <c r="R785" i="53"/>
  <c r="P786" i="53"/>
  <c r="Q786" i="53"/>
  <c r="R786" i="53"/>
  <c r="P787" i="53"/>
  <c r="Q787" i="53"/>
  <c r="R787" i="53"/>
  <c r="P788" i="53"/>
  <c r="Q788" i="53"/>
  <c r="R788" i="53"/>
  <c r="P789" i="53"/>
  <c r="Q789" i="53"/>
  <c r="R789" i="53"/>
  <c r="P790" i="53"/>
  <c r="Q790" i="53"/>
  <c r="R790" i="53"/>
  <c r="P791" i="53"/>
  <c r="Q791" i="53"/>
  <c r="R791" i="53"/>
  <c r="P792" i="53"/>
  <c r="Q792" i="53"/>
  <c r="R792" i="53"/>
  <c r="P793" i="53"/>
  <c r="Q793" i="53"/>
  <c r="R793" i="53"/>
  <c r="P794" i="53"/>
  <c r="Q794" i="53"/>
  <c r="R794" i="53"/>
  <c r="P795" i="53"/>
  <c r="Q795" i="53"/>
  <c r="R795" i="53"/>
  <c r="P796" i="53"/>
  <c r="Q796" i="53"/>
  <c r="R796" i="53"/>
  <c r="P797" i="53"/>
  <c r="Q797" i="53"/>
  <c r="R797" i="53"/>
  <c r="P798" i="53"/>
  <c r="Q798" i="53"/>
  <c r="R798" i="53"/>
  <c r="P799" i="53"/>
  <c r="Q799" i="53"/>
  <c r="R799" i="53"/>
  <c r="P800" i="53"/>
  <c r="Q800" i="53"/>
  <c r="R800" i="53"/>
  <c r="P801" i="53"/>
  <c r="Q801" i="53"/>
  <c r="R801" i="53"/>
  <c r="P802" i="53"/>
  <c r="Q802" i="53"/>
  <c r="R802" i="53"/>
  <c r="P803" i="53"/>
  <c r="Q803" i="53"/>
  <c r="R803" i="53"/>
  <c r="P804" i="53"/>
  <c r="Q804" i="53"/>
  <c r="R804" i="53"/>
  <c r="P805" i="53"/>
  <c r="Q805" i="53"/>
  <c r="R805" i="53"/>
  <c r="P806" i="53"/>
  <c r="Q806" i="53"/>
  <c r="R806" i="53"/>
  <c r="P807" i="53"/>
  <c r="Q807" i="53"/>
  <c r="R807" i="53"/>
  <c r="P808" i="53"/>
  <c r="Q808" i="53"/>
  <c r="R808" i="53"/>
  <c r="P809" i="53"/>
  <c r="Q809" i="53"/>
  <c r="R809" i="53"/>
  <c r="P810" i="53"/>
  <c r="Q810" i="53"/>
  <c r="R810" i="53"/>
  <c r="P811" i="53"/>
  <c r="Q811" i="53"/>
  <c r="R811" i="53"/>
  <c r="P812" i="53"/>
  <c r="Q812" i="53"/>
  <c r="R812" i="53"/>
  <c r="P813" i="53"/>
  <c r="Q813" i="53"/>
  <c r="R813" i="53"/>
  <c r="P814" i="53"/>
  <c r="Q814" i="53"/>
  <c r="R814" i="53"/>
  <c r="P815" i="53"/>
  <c r="Q815" i="53"/>
  <c r="R815" i="53"/>
  <c r="P816" i="53"/>
  <c r="Q816" i="53"/>
  <c r="R816" i="53"/>
  <c r="P817" i="53"/>
  <c r="Q817" i="53"/>
  <c r="R817" i="53"/>
  <c r="P818" i="53"/>
  <c r="Q818" i="53"/>
  <c r="R818" i="53"/>
  <c r="P819" i="53"/>
  <c r="Q819" i="53"/>
  <c r="R819" i="53"/>
  <c r="P820" i="53"/>
  <c r="Q820" i="53"/>
  <c r="R820" i="53"/>
  <c r="P821" i="53"/>
  <c r="Q821" i="53"/>
  <c r="R821" i="53"/>
  <c r="P822" i="53"/>
  <c r="Q822" i="53"/>
  <c r="R822" i="53"/>
  <c r="P823" i="53"/>
  <c r="Q823" i="53"/>
  <c r="R823" i="53"/>
  <c r="P824" i="53"/>
  <c r="Q824" i="53"/>
  <c r="R824" i="53"/>
  <c r="P825" i="53"/>
  <c r="Q825" i="53"/>
  <c r="R825" i="53"/>
  <c r="P826" i="53"/>
  <c r="Q826" i="53"/>
  <c r="R826" i="53"/>
  <c r="P827" i="53"/>
  <c r="Q827" i="53"/>
  <c r="R827" i="53"/>
  <c r="P828" i="53"/>
  <c r="Q828" i="53"/>
  <c r="R828" i="53"/>
  <c r="P829" i="53"/>
  <c r="Q829" i="53"/>
  <c r="R829" i="53"/>
  <c r="P830" i="53"/>
  <c r="Q830" i="53"/>
  <c r="R830" i="53"/>
  <c r="P831" i="53"/>
  <c r="Q831" i="53"/>
  <c r="R831" i="53"/>
  <c r="P832" i="53"/>
  <c r="Q832" i="53"/>
  <c r="R832" i="53"/>
  <c r="P833" i="53"/>
  <c r="Q833" i="53"/>
  <c r="R833" i="53"/>
  <c r="P834" i="53"/>
  <c r="Q834" i="53"/>
  <c r="R834" i="53"/>
  <c r="P835" i="53"/>
  <c r="Q835" i="53"/>
  <c r="R835" i="53"/>
  <c r="P836" i="53"/>
  <c r="Q836" i="53"/>
  <c r="R836" i="53"/>
  <c r="P837" i="53"/>
  <c r="Q837" i="53"/>
  <c r="R837" i="53"/>
  <c r="P838" i="53"/>
  <c r="Q838" i="53"/>
  <c r="R838" i="53"/>
  <c r="P839" i="53"/>
  <c r="Q839" i="53"/>
  <c r="R839" i="53"/>
  <c r="P840" i="53"/>
  <c r="Q840" i="53"/>
  <c r="R840" i="53"/>
  <c r="P841" i="53"/>
  <c r="Q841" i="53"/>
  <c r="R841" i="53"/>
  <c r="P842" i="53"/>
  <c r="Q842" i="53"/>
  <c r="R842" i="53"/>
  <c r="P843" i="53"/>
  <c r="Q843" i="53"/>
  <c r="R843" i="53"/>
  <c r="P844" i="53"/>
  <c r="Q844" i="53"/>
  <c r="R844" i="53"/>
  <c r="P845" i="53"/>
  <c r="Q845" i="53"/>
  <c r="R845" i="53"/>
  <c r="P846" i="53"/>
  <c r="Q846" i="53"/>
  <c r="R846" i="53"/>
  <c r="P847" i="53"/>
  <c r="Q847" i="53"/>
  <c r="R847" i="53"/>
  <c r="P848" i="53"/>
  <c r="Q848" i="53"/>
  <c r="R848" i="53"/>
  <c r="P849" i="53"/>
  <c r="Q849" i="53"/>
  <c r="R849" i="53"/>
  <c r="P850" i="53"/>
  <c r="Q850" i="53"/>
  <c r="R850" i="53"/>
  <c r="P851" i="53"/>
  <c r="Q851" i="53"/>
  <c r="R851" i="53"/>
  <c r="P852" i="53"/>
  <c r="Q852" i="53"/>
  <c r="R852" i="53"/>
  <c r="P853" i="53"/>
  <c r="Q853" i="53"/>
  <c r="R853" i="53"/>
  <c r="P854" i="53"/>
  <c r="Q854" i="53"/>
  <c r="R854" i="53"/>
  <c r="P855" i="53"/>
  <c r="Q855" i="53"/>
  <c r="R855" i="53"/>
  <c r="P856" i="53"/>
  <c r="Q856" i="53"/>
  <c r="R856" i="53"/>
  <c r="P857" i="53"/>
  <c r="Q857" i="53"/>
  <c r="R857" i="53"/>
  <c r="P858" i="53"/>
  <c r="Q858" i="53"/>
  <c r="R858" i="53"/>
  <c r="P859" i="53"/>
  <c r="Q859" i="53"/>
  <c r="R859" i="53"/>
  <c r="P860" i="53"/>
  <c r="Q860" i="53"/>
  <c r="R860" i="53"/>
  <c r="P861" i="53"/>
  <c r="Q861" i="53"/>
  <c r="R861" i="53"/>
  <c r="P862" i="53"/>
  <c r="Q862" i="53"/>
  <c r="R862" i="53"/>
  <c r="P863" i="53"/>
  <c r="Q863" i="53"/>
  <c r="R863" i="53"/>
  <c r="P864" i="53"/>
  <c r="Q864" i="53"/>
  <c r="R864" i="53"/>
  <c r="P865" i="53"/>
  <c r="Q865" i="53"/>
  <c r="R865" i="53"/>
  <c r="P866" i="53"/>
  <c r="Q866" i="53"/>
  <c r="R866" i="53"/>
  <c r="P867" i="53"/>
  <c r="Q867" i="53"/>
  <c r="R867" i="53"/>
  <c r="P868" i="53"/>
  <c r="Q868" i="53"/>
  <c r="R868" i="53"/>
  <c r="P869" i="53"/>
  <c r="Q869" i="53"/>
  <c r="R869" i="53"/>
  <c r="P870" i="53"/>
  <c r="Q870" i="53"/>
  <c r="R870" i="53"/>
  <c r="P871" i="53"/>
  <c r="Q871" i="53"/>
  <c r="R871" i="53"/>
  <c r="P872" i="53"/>
  <c r="Q872" i="53"/>
  <c r="R872" i="53"/>
  <c r="P873" i="53"/>
  <c r="Q873" i="53"/>
  <c r="R873" i="53"/>
  <c r="P874" i="53"/>
  <c r="Q874" i="53"/>
  <c r="R874" i="53"/>
  <c r="P875" i="53"/>
  <c r="Q875" i="53"/>
  <c r="R875" i="53"/>
  <c r="P876" i="53"/>
  <c r="Q876" i="53"/>
  <c r="R876" i="53"/>
  <c r="P877" i="53"/>
  <c r="Q877" i="53"/>
  <c r="R877" i="53"/>
  <c r="P878" i="53"/>
  <c r="Q878" i="53"/>
  <c r="R878" i="53"/>
  <c r="P879" i="53"/>
  <c r="Q879" i="53"/>
  <c r="R879" i="53"/>
  <c r="P880" i="53"/>
  <c r="Q880" i="53"/>
  <c r="R880" i="53"/>
  <c r="P881" i="53"/>
  <c r="Q881" i="53"/>
  <c r="R881" i="53"/>
  <c r="P882" i="53"/>
  <c r="Q882" i="53"/>
  <c r="R882" i="53"/>
  <c r="P883" i="53"/>
  <c r="Q883" i="53"/>
  <c r="R883" i="53"/>
  <c r="P884" i="53"/>
  <c r="Q884" i="53"/>
  <c r="R884" i="53"/>
  <c r="P885" i="53"/>
  <c r="Q885" i="53"/>
  <c r="R885" i="53"/>
  <c r="P886" i="53"/>
  <c r="Q886" i="53"/>
  <c r="R886" i="53"/>
  <c r="P887" i="53"/>
  <c r="Q887" i="53"/>
  <c r="R887" i="53"/>
  <c r="P888" i="53"/>
  <c r="Q888" i="53"/>
  <c r="R888" i="53"/>
  <c r="P889" i="53"/>
  <c r="Q889" i="53"/>
  <c r="R889" i="53"/>
  <c r="P890" i="53"/>
  <c r="Q890" i="53"/>
  <c r="R890" i="53"/>
  <c r="P891" i="53"/>
  <c r="Q891" i="53"/>
  <c r="R891" i="53"/>
  <c r="P892" i="53"/>
  <c r="Q892" i="53"/>
  <c r="R892" i="53"/>
  <c r="P893" i="53"/>
  <c r="Q893" i="53"/>
  <c r="R893" i="53"/>
  <c r="P894" i="53"/>
  <c r="Q894" i="53"/>
  <c r="R894" i="53"/>
  <c r="P895" i="53"/>
  <c r="Q895" i="53"/>
  <c r="R895" i="53"/>
  <c r="P896" i="53"/>
  <c r="Q896" i="53"/>
  <c r="R896" i="53"/>
  <c r="P897" i="53"/>
  <c r="Q897" i="53"/>
  <c r="R897" i="53"/>
  <c r="P898" i="53"/>
  <c r="Q898" i="53"/>
  <c r="R898" i="53"/>
  <c r="P899" i="53"/>
  <c r="Q899" i="53"/>
  <c r="R899" i="53"/>
  <c r="P900" i="53"/>
  <c r="Q900" i="53"/>
  <c r="R900" i="53"/>
  <c r="P901" i="53"/>
  <c r="Q901" i="53"/>
  <c r="R901" i="53"/>
  <c r="P902" i="53"/>
  <c r="Q902" i="53"/>
  <c r="R902" i="53"/>
  <c r="P903" i="53"/>
  <c r="Q903" i="53"/>
  <c r="R903" i="53"/>
  <c r="P904" i="53"/>
  <c r="Q904" i="53"/>
  <c r="R904" i="53"/>
  <c r="P905" i="53"/>
  <c r="Q905" i="53"/>
  <c r="R905" i="53"/>
  <c r="P906" i="53"/>
  <c r="Q906" i="53"/>
  <c r="R906" i="53"/>
  <c r="P907" i="53"/>
  <c r="Q907" i="53"/>
  <c r="R907" i="53"/>
  <c r="P908" i="53"/>
  <c r="Q908" i="53"/>
  <c r="R908" i="53"/>
  <c r="P909" i="53"/>
  <c r="Q909" i="53"/>
  <c r="R909" i="53"/>
  <c r="P910" i="53"/>
  <c r="Q910" i="53"/>
  <c r="R910" i="53"/>
  <c r="P911" i="53"/>
  <c r="Q911" i="53"/>
  <c r="R911" i="53"/>
  <c r="P912" i="53"/>
  <c r="Q912" i="53"/>
  <c r="R912" i="53"/>
  <c r="P913" i="53"/>
  <c r="Q913" i="53"/>
  <c r="R913" i="53"/>
  <c r="P914" i="53"/>
  <c r="Q914" i="53"/>
  <c r="R914" i="53"/>
  <c r="P915" i="53"/>
  <c r="Q915" i="53"/>
  <c r="R915" i="53"/>
  <c r="P916" i="53"/>
  <c r="Q916" i="53"/>
  <c r="R916" i="53"/>
  <c r="P917" i="53"/>
  <c r="Q917" i="53"/>
  <c r="R917" i="53"/>
  <c r="P918" i="53"/>
  <c r="Q918" i="53"/>
  <c r="R918" i="53"/>
  <c r="P919" i="53"/>
  <c r="Q919" i="53"/>
  <c r="R919" i="53"/>
  <c r="P920" i="53"/>
  <c r="Q920" i="53"/>
  <c r="R920" i="53"/>
  <c r="P921" i="53"/>
  <c r="Q921" i="53"/>
  <c r="R921" i="53"/>
  <c r="P922" i="53"/>
  <c r="Q922" i="53"/>
  <c r="R922" i="53"/>
  <c r="P923" i="53"/>
  <c r="Q923" i="53"/>
  <c r="R923" i="53"/>
  <c r="P924" i="53"/>
  <c r="Q924" i="53"/>
  <c r="R924" i="53"/>
  <c r="P925" i="53"/>
  <c r="Q925" i="53"/>
  <c r="R925" i="53"/>
  <c r="P926" i="53"/>
  <c r="Q926" i="53"/>
  <c r="R926" i="53"/>
  <c r="P927" i="53"/>
  <c r="Q927" i="53"/>
  <c r="R927" i="53"/>
  <c r="P928" i="53"/>
  <c r="Q928" i="53"/>
  <c r="R928" i="53"/>
  <c r="P929" i="53"/>
  <c r="Q929" i="53"/>
  <c r="R929" i="53"/>
  <c r="P930" i="53"/>
  <c r="Q930" i="53"/>
  <c r="R930" i="53"/>
  <c r="P931" i="53"/>
  <c r="Q931" i="53"/>
  <c r="R931" i="53"/>
  <c r="P932" i="53"/>
  <c r="Q932" i="53"/>
  <c r="R932" i="53"/>
  <c r="P933" i="53"/>
  <c r="Q933" i="53"/>
  <c r="R933" i="53"/>
  <c r="P934" i="53"/>
  <c r="Q934" i="53"/>
  <c r="R934" i="53"/>
  <c r="P935" i="53"/>
  <c r="Q935" i="53"/>
  <c r="R935" i="53"/>
  <c r="P936" i="53"/>
  <c r="Q936" i="53"/>
  <c r="R936" i="53"/>
  <c r="P937" i="53"/>
  <c r="Q937" i="53"/>
  <c r="R937" i="53"/>
  <c r="P938" i="53"/>
  <c r="Q938" i="53"/>
  <c r="R938" i="53"/>
  <c r="P939" i="53"/>
  <c r="Q939" i="53"/>
  <c r="R939" i="53"/>
  <c r="P940" i="53"/>
  <c r="Q940" i="53"/>
  <c r="R940" i="53"/>
  <c r="P941" i="53"/>
  <c r="Q941" i="53"/>
  <c r="R941" i="53"/>
  <c r="P942" i="53"/>
  <c r="Q942" i="53"/>
  <c r="R942" i="53"/>
  <c r="P943" i="53"/>
  <c r="Q943" i="53"/>
  <c r="R943" i="53"/>
  <c r="P944" i="53"/>
  <c r="Q944" i="53"/>
  <c r="R944" i="53"/>
  <c r="P945" i="53"/>
  <c r="Q945" i="53"/>
  <c r="R945" i="53"/>
  <c r="P946" i="53"/>
  <c r="Q946" i="53"/>
  <c r="R946" i="53"/>
  <c r="P947" i="53"/>
  <c r="Q947" i="53"/>
  <c r="R947" i="53"/>
  <c r="P948" i="53"/>
  <c r="Q948" i="53"/>
  <c r="R948" i="53"/>
  <c r="P949" i="53"/>
  <c r="Q949" i="53"/>
  <c r="R949" i="53"/>
  <c r="P950" i="53"/>
  <c r="Q950" i="53"/>
  <c r="R950" i="53"/>
  <c r="P951" i="53"/>
  <c r="Q951" i="53"/>
  <c r="R951" i="53"/>
  <c r="P952" i="53"/>
  <c r="Q952" i="53"/>
  <c r="R952" i="53"/>
  <c r="P953" i="53"/>
  <c r="Q953" i="53"/>
  <c r="R953" i="53"/>
  <c r="P954" i="53"/>
  <c r="Q954" i="53"/>
  <c r="R954" i="53"/>
  <c r="P955" i="53"/>
  <c r="Q955" i="53"/>
  <c r="R955" i="53"/>
  <c r="P956" i="53"/>
  <c r="Q956" i="53"/>
  <c r="R956" i="53"/>
  <c r="P957" i="53"/>
  <c r="Q957" i="53"/>
  <c r="R957" i="53"/>
  <c r="P958" i="53"/>
  <c r="Q958" i="53"/>
  <c r="R958" i="53"/>
  <c r="P959" i="53"/>
  <c r="Q959" i="53"/>
  <c r="R959" i="53"/>
  <c r="P960" i="53"/>
  <c r="Q960" i="53"/>
  <c r="R960" i="53"/>
  <c r="P961" i="53"/>
  <c r="Q961" i="53"/>
  <c r="R961" i="53"/>
  <c r="P962" i="53"/>
  <c r="Q962" i="53"/>
  <c r="R962" i="53"/>
  <c r="P963" i="53"/>
  <c r="Q963" i="53"/>
  <c r="R963" i="53"/>
  <c r="P964" i="53"/>
  <c r="Q964" i="53"/>
  <c r="R964" i="53"/>
  <c r="P965" i="53"/>
  <c r="Q965" i="53"/>
  <c r="R965" i="53"/>
  <c r="P966" i="53"/>
  <c r="Q966" i="53"/>
  <c r="R966" i="53"/>
  <c r="P967" i="53"/>
  <c r="Q967" i="53"/>
  <c r="R967" i="53"/>
  <c r="P968" i="53"/>
  <c r="Q968" i="53"/>
  <c r="R968" i="53"/>
  <c r="P969" i="53"/>
  <c r="Q969" i="53"/>
  <c r="R969" i="53"/>
  <c r="P970" i="53"/>
  <c r="Q970" i="53"/>
  <c r="R970" i="53"/>
  <c r="P971" i="53"/>
  <c r="Q971" i="53"/>
  <c r="R971" i="53"/>
  <c r="P972" i="53"/>
  <c r="Q972" i="53"/>
  <c r="R972" i="53"/>
  <c r="P973" i="53"/>
  <c r="Q973" i="53"/>
  <c r="R973" i="53"/>
  <c r="P974" i="53"/>
  <c r="Q974" i="53"/>
  <c r="R974" i="53"/>
  <c r="P975" i="53"/>
  <c r="Q975" i="53"/>
  <c r="R975" i="53"/>
  <c r="P976" i="53"/>
  <c r="Q976" i="53"/>
  <c r="R976" i="53"/>
  <c r="P977" i="53"/>
  <c r="Q977" i="53"/>
  <c r="R977" i="53"/>
  <c r="P978" i="53"/>
  <c r="Q978" i="53"/>
  <c r="R978" i="53"/>
  <c r="P979" i="53"/>
  <c r="Q979" i="53"/>
  <c r="R979" i="53"/>
  <c r="P980" i="53"/>
  <c r="Q980" i="53"/>
  <c r="R980" i="53"/>
  <c r="P981" i="53"/>
  <c r="Q981" i="53"/>
  <c r="R981" i="53"/>
  <c r="P982" i="53"/>
  <c r="Q982" i="53"/>
  <c r="R982" i="53"/>
  <c r="P983" i="53"/>
  <c r="Q983" i="53"/>
  <c r="R983" i="53"/>
  <c r="P984" i="53"/>
  <c r="Q984" i="53"/>
  <c r="R984" i="53"/>
  <c r="P985" i="53"/>
  <c r="Q985" i="53"/>
  <c r="R985" i="53"/>
  <c r="P986" i="53"/>
  <c r="Q986" i="53"/>
  <c r="R986" i="53"/>
  <c r="P987" i="53"/>
  <c r="Q987" i="53"/>
  <c r="R987" i="53"/>
  <c r="P988" i="53"/>
  <c r="Q988" i="53"/>
  <c r="R988" i="53"/>
  <c r="P989" i="53"/>
  <c r="Q989" i="53"/>
  <c r="R989" i="53"/>
  <c r="P990" i="53"/>
  <c r="Q990" i="53"/>
  <c r="R990" i="53"/>
  <c r="P991" i="53"/>
  <c r="Q991" i="53"/>
  <c r="R991" i="53"/>
  <c r="P992" i="53"/>
  <c r="Q992" i="53"/>
  <c r="R992" i="53"/>
  <c r="P993" i="53"/>
  <c r="Q993" i="53"/>
  <c r="R993" i="53"/>
  <c r="P994" i="53"/>
  <c r="Q994" i="53"/>
  <c r="R994" i="53"/>
  <c r="P995" i="53"/>
  <c r="Q995" i="53"/>
  <c r="R995" i="53"/>
  <c r="P996" i="53"/>
  <c r="Q996" i="53"/>
  <c r="R996" i="53"/>
  <c r="P997" i="53"/>
  <c r="Q997" i="53"/>
  <c r="R997" i="53"/>
  <c r="P998" i="53"/>
  <c r="Q998" i="53"/>
  <c r="R998" i="53"/>
  <c r="P999" i="53"/>
  <c r="Q999" i="53"/>
  <c r="R999" i="53"/>
  <c r="P1000" i="53"/>
  <c r="Q1000" i="53"/>
  <c r="R1000" i="53"/>
  <c r="P1001" i="53"/>
  <c r="Q1001" i="53"/>
  <c r="R1001" i="53"/>
  <c r="P1002" i="53"/>
  <c r="Q1002" i="53"/>
  <c r="R1002" i="53"/>
  <c r="P183" i="53"/>
  <c r="Q183" i="53"/>
  <c r="R183" i="53"/>
  <c r="A2" i="49" l="1"/>
  <c r="B15" i="49"/>
  <c r="B72" i="49"/>
  <c r="A69" i="49"/>
  <c r="A17" i="49"/>
  <c r="A13" i="49"/>
  <c r="B74" i="49"/>
  <c r="B71" i="49"/>
  <c r="B70" i="49"/>
  <c r="B27" i="49"/>
  <c r="B24" i="49"/>
  <c r="B23" i="49"/>
  <c r="B22" i="49"/>
  <c r="B21" i="49"/>
  <c r="B20" i="49"/>
  <c r="B19" i="49"/>
  <c r="B18" i="49"/>
  <c r="B14" i="49"/>
  <c r="B9" i="49"/>
  <c r="B7" i="49"/>
  <c r="B6" i="49"/>
  <c r="P9" i="53"/>
  <c r="B4" i="39"/>
  <c r="C7" i="76" s="1"/>
  <c r="R2" i="53"/>
  <c r="R3" i="53"/>
  <c r="R4" i="53"/>
  <c r="R5" i="53"/>
  <c r="R6" i="53"/>
  <c r="R7" i="53"/>
  <c r="R8" i="53"/>
  <c r="R9" i="53"/>
  <c r="R10" i="53"/>
  <c r="R11" i="53"/>
  <c r="R12" i="53"/>
  <c r="R13" i="53"/>
  <c r="R14" i="53"/>
  <c r="R15" i="53"/>
  <c r="R16" i="53"/>
  <c r="R17" i="53"/>
  <c r="R18" i="53"/>
  <c r="R19" i="53"/>
  <c r="R20" i="53"/>
  <c r="R21" i="53"/>
  <c r="R22" i="53"/>
  <c r="R23" i="53"/>
  <c r="R24" i="53"/>
  <c r="R25" i="53"/>
  <c r="R26" i="53"/>
  <c r="R27" i="53"/>
  <c r="R28" i="53"/>
  <c r="R29" i="53"/>
  <c r="R30" i="53"/>
  <c r="R31" i="53"/>
  <c r="R32" i="53"/>
  <c r="R33" i="53"/>
  <c r="R34" i="53"/>
  <c r="R35" i="53"/>
  <c r="R36" i="53"/>
  <c r="R37" i="53"/>
  <c r="R38" i="53"/>
  <c r="R39" i="53"/>
  <c r="R40" i="53"/>
  <c r="R41" i="53"/>
  <c r="R42" i="53"/>
  <c r="R43" i="53"/>
  <c r="R44" i="53"/>
  <c r="R45" i="53"/>
  <c r="R46" i="53"/>
  <c r="R47" i="53"/>
  <c r="R48" i="53"/>
  <c r="R49" i="53"/>
  <c r="R50" i="53"/>
  <c r="R51" i="53"/>
  <c r="R52" i="53"/>
  <c r="R53" i="53"/>
  <c r="R54" i="53"/>
  <c r="R55" i="53"/>
  <c r="R56" i="53"/>
  <c r="R57" i="53"/>
  <c r="R58" i="53"/>
  <c r="R59" i="53"/>
  <c r="R60" i="53"/>
  <c r="R61" i="53"/>
  <c r="R62" i="53"/>
  <c r="R63" i="53"/>
  <c r="R64" i="53"/>
  <c r="R65" i="53"/>
  <c r="R66" i="53"/>
  <c r="R67" i="53"/>
  <c r="R68" i="53"/>
  <c r="R69" i="53"/>
  <c r="R70" i="53"/>
  <c r="R71" i="53"/>
  <c r="R72" i="53"/>
  <c r="R73" i="53"/>
  <c r="R74" i="53"/>
  <c r="R75" i="53"/>
  <c r="R76" i="53"/>
  <c r="R77" i="53"/>
  <c r="R78" i="53"/>
  <c r="R79" i="53"/>
  <c r="R80" i="53"/>
  <c r="R81" i="53"/>
  <c r="R82" i="53"/>
  <c r="R83" i="53"/>
  <c r="R84" i="53"/>
  <c r="R85" i="53"/>
  <c r="R86" i="53"/>
  <c r="R87" i="53"/>
  <c r="R88" i="53"/>
  <c r="R89" i="53"/>
  <c r="R90" i="53"/>
  <c r="R91" i="53"/>
  <c r="R92" i="53"/>
  <c r="R93" i="53"/>
  <c r="R94" i="53"/>
  <c r="R95" i="53"/>
  <c r="R96" i="53"/>
  <c r="R97" i="53"/>
  <c r="R98" i="53"/>
  <c r="R99" i="53"/>
  <c r="R100" i="53"/>
  <c r="R101" i="53"/>
  <c r="R102" i="53"/>
  <c r="R103" i="53"/>
  <c r="R104" i="53"/>
  <c r="R105" i="53"/>
  <c r="R106" i="53"/>
  <c r="R107" i="53"/>
  <c r="R108" i="53"/>
  <c r="R109" i="53"/>
  <c r="R110" i="53"/>
  <c r="R111" i="53"/>
  <c r="R112" i="53"/>
  <c r="R113" i="53"/>
  <c r="R114" i="53"/>
  <c r="R115" i="53"/>
  <c r="R116" i="53"/>
  <c r="R117" i="53"/>
  <c r="R118" i="53"/>
  <c r="R119" i="53"/>
  <c r="R120" i="53"/>
  <c r="R121" i="53"/>
  <c r="R122" i="53"/>
  <c r="R123" i="53"/>
  <c r="R124" i="53"/>
  <c r="R125" i="53"/>
  <c r="R126" i="53"/>
  <c r="R127" i="53"/>
  <c r="R128" i="53"/>
  <c r="R129" i="53"/>
  <c r="R130" i="53"/>
  <c r="R131" i="53"/>
  <c r="R132" i="53"/>
  <c r="R133" i="53"/>
  <c r="R134" i="53"/>
  <c r="R135" i="53"/>
  <c r="R136" i="53"/>
  <c r="R137" i="53"/>
  <c r="R138" i="53"/>
  <c r="R139" i="53"/>
  <c r="R140" i="53"/>
  <c r="R141" i="53"/>
  <c r="R142" i="53"/>
  <c r="R143" i="53"/>
  <c r="R144" i="53"/>
  <c r="R145" i="53"/>
  <c r="R146" i="53"/>
  <c r="R147" i="53"/>
  <c r="R148" i="53"/>
  <c r="R149" i="53"/>
  <c r="R150" i="53"/>
  <c r="R151" i="53"/>
  <c r="R152" i="53"/>
  <c r="R153" i="53"/>
  <c r="R154" i="53"/>
  <c r="R155" i="53"/>
  <c r="R156" i="53"/>
  <c r="R157" i="53"/>
  <c r="R158" i="53"/>
  <c r="R159" i="53"/>
  <c r="R160" i="53"/>
  <c r="R161" i="53"/>
  <c r="R162" i="53"/>
  <c r="R163" i="53"/>
  <c r="R164" i="53"/>
  <c r="R165" i="53"/>
  <c r="R166" i="53"/>
  <c r="R167" i="53"/>
  <c r="R168" i="53"/>
  <c r="R169" i="53"/>
  <c r="R170" i="53"/>
  <c r="R171" i="53"/>
  <c r="R172" i="53"/>
  <c r="R173" i="53"/>
  <c r="R174" i="53"/>
  <c r="R175" i="53"/>
  <c r="R176" i="53"/>
  <c r="R177" i="53"/>
  <c r="R178" i="53"/>
  <c r="R179" i="53"/>
  <c r="R180" i="53"/>
  <c r="R181" i="53"/>
  <c r="R182" i="53"/>
  <c r="Q2" i="53"/>
  <c r="Q3" i="53"/>
  <c r="Q4" i="53"/>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61" i="64" l="1"/>
  <c r="Q165" i="64"/>
  <c r="Q169" i="64"/>
  <c r="Q173" i="64"/>
  <c r="Q177" i="64"/>
  <c r="Q181" i="64"/>
  <c r="Q185" i="64"/>
  <c r="Q229" i="64"/>
  <c r="Q233" i="64"/>
  <c r="Q237" i="64"/>
  <c r="R175" i="64"/>
  <c r="R183" i="64"/>
  <c r="R235" i="64"/>
  <c r="R161" i="64"/>
  <c r="R165" i="64"/>
  <c r="R169" i="64"/>
  <c r="R173" i="64"/>
  <c r="R177" i="64"/>
  <c r="R181" i="64"/>
  <c r="R185" i="64"/>
  <c r="R229" i="64"/>
  <c r="R233" i="64"/>
  <c r="R237" i="64"/>
  <c r="R179" i="64"/>
  <c r="Q162" i="64"/>
  <c r="Q166" i="64"/>
  <c r="Q170" i="64"/>
  <c r="Q174" i="64"/>
  <c r="Q178" i="64"/>
  <c r="Q182" i="64"/>
  <c r="Q186" i="64"/>
  <c r="Q230" i="64"/>
  <c r="Q234" i="64"/>
  <c r="Q238" i="64"/>
  <c r="R171" i="64"/>
  <c r="R231" i="64"/>
  <c r="R162" i="64"/>
  <c r="R166" i="64"/>
  <c r="R170" i="64"/>
  <c r="R174" i="64"/>
  <c r="R178" i="64"/>
  <c r="R182" i="64"/>
  <c r="R186" i="64"/>
  <c r="R230" i="64"/>
  <c r="R234" i="64"/>
  <c r="R238" i="64"/>
  <c r="R167" i="64"/>
  <c r="Q163" i="64"/>
  <c r="Q167" i="64"/>
  <c r="Q171" i="64"/>
  <c r="Q175" i="64"/>
  <c r="Q179" i="64"/>
  <c r="Q183" i="64"/>
  <c r="Q187" i="64"/>
  <c r="Q231" i="64"/>
  <c r="Q235" i="64"/>
  <c r="Q239" i="64"/>
  <c r="R163" i="64"/>
  <c r="R187" i="64"/>
  <c r="R239" i="64"/>
  <c r="Q164" i="64"/>
  <c r="Q168" i="64"/>
  <c r="Q172" i="64"/>
  <c r="Q176" i="64"/>
  <c r="Q180" i="64"/>
  <c r="Q184" i="64"/>
  <c r="Q188" i="64"/>
  <c r="Q232" i="64"/>
  <c r="Q236" i="64"/>
  <c r="R164" i="64"/>
  <c r="R168" i="64"/>
  <c r="R172" i="64"/>
  <c r="R176" i="64"/>
  <c r="R180" i="64"/>
  <c r="R184" i="64"/>
  <c r="R188" i="64"/>
  <c r="R232" i="64"/>
  <c r="R236" i="64"/>
  <c r="Q160" i="64"/>
  <c r="R160" i="64"/>
  <c r="Q155" i="64"/>
  <c r="R155" i="64"/>
  <c r="R156" i="64"/>
  <c r="Q154" i="64"/>
  <c r="R158" i="64"/>
  <c r="Q158" i="64"/>
  <c r="R152" i="64"/>
  <c r="R157" i="64"/>
  <c r="R154" i="64"/>
  <c r="Q153" i="64"/>
  <c r="Q157" i="64"/>
  <c r="R159" i="64"/>
  <c r="Q159" i="64"/>
  <c r="Q156" i="64"/>
  <c r="Q152" i="64"/>
  <c r="R153" i="64"/>
  <c r="Q149" i="64"/>
  <c r="Q147" i="64"/>
  <c r="R147" i="64"/>
  <c r="R144" i="64"/>
  <c r="R148" i="64"/>
  <c r="Q144" i="64"/>
  <c r="Q145" i="64"/>
  <c r="R146" i="64"/>
  <c r="Q148" i="64"/>
  <c r="R149" i="64"/>
  <c r="R151" i="64"/>
  <c r="R150" i="64"/>
  <c r="Q146" i="64"/>
  <c r="Q151" i="64"/>
  <c r="R145" i="64"/>
  <c r="Q150" i="64"/>
  <c r="R137" i="64"/>
  <c r="Q143" i="64"/>
  <c r="R139" i="64"/>
  <c r="R138" i="64"/>
  <c r="R140" i="64"/>
  <c r="Q138" i="64"/>
  <c r="R141" i="64"/>
  <c r="Q139" i="64"/>
  <c r="R142" i="64"/>
  <c r="Q137" i="64"/>
  <c r="Q140" i="64"/>
  <c r="Q141" i="64"/>
  <c r="R143" i="64"/>
  <c r="Q142" i="64"/>
  <c r="R136" i="64"/>
  <c r="Q136" i="64"/>
  <c r="Q135" i="64"/>
  <c r="R135" i="64"/>
  <c r="Q134" i="64"/>
  <c r="R134" i="64"/>
  <c r="R133" i="64"/>
  <c r="Q133" i="64"/>
  <c r="R132" i="64"/>
  <c r="Q132" i="64"/>
  <c r="R131" i="64"/>
  <c r="Q131" i="64"/>
  <c r="Q130" i="64"/>
  <c r="R130" i="64"/>
  <c r="Q127" i="64"/>
  <c r="Q128" i="64"/>
  <c r="R127" i="64"/>
  <c r="Q129" i="64"/>
  <c r="R128" i="64"/>
  <c r="R129" i="64"/>
  <c r="Q126" i="64"/>
  <c r="Q125" i="64"/>
  <c r="R125" i="64"/>
  <c r="R124" i="64"/>
  <c r="Q124" i="64"/>
  <c r="R126" i="64"/>
  <c r="R123" i="64"/>
  <c r="Q123" i="64"/>
  <c r="Q122" i="64"/>
  <c r="R122" i="64"/>
  <c r="Q121" i="64"/>
  <c r="R121" i="64"/>
  <c r="Q120" i="64"/>
  <c r="R120" i="64"/>
  <c r="R115" i="64"/>
  <c r="Q116" i="64"/>
  <c r="R116" i="64"/>
  <c r="Q117" i="64"/>
  <c r="R117" i="64"/>
  <c r="Q39" i="64"/>
  <c r="Q118" i="64"/>
  <c r="R118" i="64"/>
  <c r="Q40" i="64"/>
  <c r="Q119" i="64"/>
  <c r="R39" i="64"/>
  <c r="R40" i="64"/>
  <c r="R119" i="64"/>
  <c r="Q41" i="64"/>
  <c r="R41" i="64"/>
  <c r="Q105" i="64"/>
  <c r="R105" i="64"/>
  <c r="Q114" i="64"/>
  <c r="R114" i="64"/>
  <c r="Q115" i="64"/>
  <c r="R37" i="64"/>
  <c r="R38" i="64"/>
  <c r="Q37" i="64"/>
  <c r="Q38" i="64"/>
  <c r="R36" i="64"/>
  <c r="Q36" i="64"/>
  <c r="Q35" i="64"/>
  <c r="R35" i="64"/>
  <c r="R34" i="64"/>
  <c r="Q34" i="64"/>
  <c r="R33" i="64"/>
  <c r="Q33" i="64"/>
  <c r="R32" i="64"/>
  <c r="Q32" i="64"/>
  <c r="Q6" i="64"/>
  <c r="Q7" i="64"/>
  <c r="Q12" i="64"/>
  <c r="Q29" i="64"/>
  <c r="Q26" i="64"/>
  <c r="R9" i="64"/>
  <c r="Q20" i="64"/>
  <c r="Q31" i="64"/>
  <c r="R7" i="64"/>
  <c r="R21" i="64"/>
  <c r="R10" i="64"/>
  <c r="Q19" i="64"/>
  <c r="R12" i="64"/>
  <c r="Q23" i="64"/>
  <c r="Q21" i="64"/>
  <c r="Q28" i="64"/>
  <c r="Q30" i="64"/>
  <c r="R6" i="64"/>
  <c r="R22" i="64"/>
  <c r="R11" i="64"/>
  <c r="Q8" i="64"/>
  <c r="R8" i="64"/>
  <c r="Q9" i="64"/>
  <c r="Q24" i="64"/>
  <c r="Q22" i="64"/>
  <c r="Q27" i="64"/>
  <c r="Q10" i="64"/>
  <c r="Q11" i="64"/>
  <c r="Q25" i="64"/>
  <c r="Q14" i="64"/>
  <c r="R31" i="64"/>
  <c r="R26" i="64"/>
  <c r="R20" i="64"/>
  <c r="Q18" i="64"/>
  <c r="R30" i="64"/>
  <c r="R23" i="64"/>
  <c r="Q17" i="64"/>
  <c r="R25" i="64"/>
  <c r="R19" i="64"/>
  <c r="R27" i="64"/>
  <c r="R24" i="64"/>
  <c r="R29" i="64"/>
  <c r="Q15" i="64"/>
  <c r="Q13" i="64"/>
  <c r="R28" i="64"/>
  <c r="Q16" i="64"/>
  <c r="R16" i="64"/>
  <c r="R13" i="64"/>
  <c r="R17" i="64"/>
  <c r="R14" i="64"/>
  <c r="R18" i="64"/>
  <c r="R15" i="64"/>
  <c r="AA20" i="66"/>
  <c r="AE20" i="66"/>
  <c r="AA11" i="66"/>
  <c r="AE18" i="66"/>
  <c r="AA18" i="66"/>
  <c r="AF21" i="66"/>
  <c r="AE25" i="66"/>
  <c r="AK25" i="66" s="1"/>
  <c r="AF25" i="66"/>
  <c r="AL25" i="66" s="1"/>
  <c r="AA21" i="66"/>
  <c r="AF8" i="66"/>
  <c r="AF20" i="66"/>
  <c r="AF11" i="66"/>
  <c r="AE17" i="66"/>
  <c r="AE24" i="66"/>
  <c r="AF23" i="66"/>
  <c r="AA9" i="66"/>
  <c r="AA25" i="66"/>
  <c r="AG25" i="66" s="1"/>
  <c r="AF17" i="66"/>
  <c r="AE9" i="66"/>
  <c r="AE23" i="66"/>
  <c r="AA17" i="66"/>
  <c r="AE21" i="66"/>
  <c r="AA8" i="66"/>
  <c r="AE8" i="66"/>
  <c r="AF18" i="66"/>
  <c r="AA24" i="66"/>
  <c r="AE11" i="66"/>
  <c r="AF24" i="66"/>
  <c r="AA23" i="66"/>
  <c r="AE26" i="66"/>
  <c r="AK26" i="66" s="1"/>
  <c r="AF27" i="66"/>
  <c r="AA19" i="66"/>
  <c r="AF9" i="66"/>
  <c r="AF19" i="66"/>
  <c r="AE10" i="66"/>
  <c r="AE19" i="66"/>
  <c r="AF26" i="66"/>
  <c r="AL26" i="66" s="1"/>
  <c r="AA10" i="66"/>
  <c r="AA26" i="66"/>
  <c r="AG26" i="66" s="1"/>
  <c r="AF22" i="66"/>
  <c r="AE22" i="66"/>
  <c r="AE27" i="66"/>
  <c r="AA22" i="66"/>
  <c r="AA27" i="66"/>
  <c r="AF10" i="66"/>
  <c r="AF14" i="66"/>
  <c r="AE14" i="66"/>
  <c r="AA15" i="66"/>
  <c r="AF15" i="66"/>
  <c r="AF13" i="66"/>
  <c r="AA13" i="66"/>
  <c r="AF12" i="66"/>
  <c r="AA16" i="66"/>
  <c r="AE13" i="66"/>
  <c r="AE15" i="66"/>
  <c r="AA12" i="66"/>
  <c r="AE16" i="66"/>
  <c r="AA14" i="66"/>
  <c r="AF16" i="66"/>
  <c r="AE12" i="66"/>
  <c r="AH11" i="57"/>
  <c r="AH12" i="57"/>
  <c r="AH13" i="57"/>
  <c r="AH14" i="57"/>
  <c r="AH15" i="57"/>
  <c r="AH16" i="57"/>
  <c r="AH17" i="57"/>
  <c r="AH18" i="57"/>
  <c r="AH19" i="57"/>
  <c r="AH20" i="57"/>
  <c r="AH21" i="57"/>
  <c r="AH22" i="57"/>
  <c r="AH23" i="57"/>
  <c r="AH24" i="57"/>
  <c r="AH25" i="57"/>
  <c r="AH26" i="57"/>
  <c r="AH27" i="57"/>
  <c r="AH28" i="57"/>
  <c r="AH29" i="57"/>
  <c r="AH30" i="57"/>
  <c r="AH31" i="57"/>
  <c r="AH32" i="57"/>
  <c r="AH33" i="57"/>
  <c r="AH34" i="57"/>
  <c r="AH35" i="57"/>
  <c r="AH10" i="57"/>
  <c r="B4" i="57"/>
  <c r="O22" i="57" a="1"/>
  <c r="O22" i="57" s="1"/>
  <c r="O23" i="57" a="1"/>
  <c r="O23" i="57" s="1"/>
  <c r="O24" i="57" a="1"/>
  <c r="O24" i="57" s="1"/>
  <c r="O25" i="57" a="1"/>
  <c r="O25" i="57" s="1"/>
  <c r="O26" i="57" a="1"/>
  <c r="O26" i="57" s="1"/>
  <c r="O27" i="57" a="1"/>
  <c r="O27" i="57" s="1"/>
  <c r="O28" i="57" a="1"/>
  <c r="O28" i="57" s="1"/>
  <c r="O29" i="57" a="1"/>
  <c r="O29" i="57" s="1"/>
  <c r="O30" i="57" a="1"/>
  <c r="O30" i="57" s="1"/>
  <c r="O31" i="57" a="1"/>
  <c r="O31" i="57" s="1"/>
  <c r="O32" i="57" a="1"/>
  <c r="O32" i="57" s="1"/>
  <c r="O33" i="57" a="1"/>
  <c r="O33" i="57" s="1"/>
  <c r="O34" i="57" a="1"/>
  <c r="O34" i="57" s="1"/>
  <c r="O35" i="57" a="1"/>
  <c r="O35" i="57" s="1"/>
  <c r="O36" i="57" a="1"/>
  <c r="O36" i="57" s="1"/>
  <c r="O37" i="57" a="1"/>
  <c r="O37" i="57" s="1"/>
  <c r="O38" i="57" a="1"/>
  <c r="O38" i="57" s="1"/>
  <c r="H25" i="57"/>
  <c r="H31" i="57"/>
  <c r="H38" i="57"/>
  <c r="E574" i="56"/>
  <c r="E231" i="56"/>
  <c r="E232" i="56"/>
  <c r="E233" i="56"/>
  <c r="E234" i="56"/>
  <c r="E235" i="56"/>
  <c r="E236" i="56"/>
  <c r="E237" i="56"/>
  <c r="E238" i="56"/>
  <c r="E239" i="56"/>
  <c r="E240" i="56"/>
  <c r="E241" i="56"/>
  <c r="E242" i="56"/>
  <c r="E243" i="56"/>
  <c r="E244" i="56"/>
  <c r="E245" i="56"/>
  <c r="E246" i="56"/>
  <c r="E247" i="56"/>
  <c r="E248" i="56"/>
  <c r="E249" i="56"/>
  <c r="E250" i="56"/>
  <c r="E251" i="56"/>
  <c r="E252" i="56"/>
  <c r="E253" i="56"/>
  <c r="E254" i="56"/>
  <c r="E255" i="56"/>
  <c r="E256" i="56"/>
  <c r="E257" i="56"/>
  <c r="E258" i="56"/>
  <c r="E259" i="56"/>
  <c r="E260" i="56"/>
  <c r="E261" i="56"/>
  <c r="E262" i="56"/>
  <c r="E263" i="56"/>
  <c r="E264" i="56"/>
  <c r="E265" i="56"/>
  <c r="E266" i="56"/>
  <c r="E267" i="56"/>
  <c r="E268" i="56"/>
  <c r="E269" i="56"/>
  <c r="E270" i="56"/>
  <c r="E271" i="56"/>
  <c r="E272" i="56"/>
  <c r="E273" i="56"/>
  <c r="E274" i="56"/>
  <c r="E275" i="56"/>
  <c r="E276" i="56"/>
  <c r="E277" i="56"/>
  <c r="E278" i="56"/>
  <c r="E279" i="56"/>
  <c r="E280" i="56"/>
  <c r="E281" i="56"/>
  <c r="E282" i="56"/>
  <c r="E283" i="56"/>
  <c r="E284" i="56"/>
  <c r="E285" i="56"/>
  <c r="E286" i="56"/>
  <c r="E287" i="56"/>
  <c r="E288" i="56"/>
  <c r="E289" i="56"/>
  <c r="E290" i="56"/>
  <c r="E291" i="56"/>
  <c r="E292" i="56"/>
  <c r="E293" i="56"/>
  <c r="E294" i="56"/>
  <c r="E295" i="56"/>
  <c r="E296" i="56"/>
  <c r="E297" i="56"/>
  <c r="E298" i="56"/>
  <c r="E299" i="56"/>
  <c r="E300" i="56"/>
  <c r="E301" i="56"/>
  <c r="E302" i="56"/>
  <c r="E303" i="56"/>
  <c r="E304" i="56"/>
  <c r="E305" i="56"/>
  <c r="E306" i="56"/>
  <c r="E307" i="56"/>
  <c r="E308" i="56"/>
  <c r="E309" i="56"/>
  <c r="E310" i="56"/>
  <c r="E311" i="56"/>
  <c r="E312" i="56"/>
  <c r="E313" i="56"/>
  <c r="E314" i="56"/>
  <c r="E315" i="56"/>
  <c r="E316" i="56"/>
  <c r="E317" i="56"/>
  <c r="E318" i="56"/>
  <c r="E319" i="56"/>
  <c r="E320" i="56"/>
  <c r="E321" i="56"/>
  <c r="E322" i="56"/>
  <c r="E323" i="56"/>
  <c r="E324" i="56"/>
  <c r="E325" i="56"/>
  <c r="E326" i="56"/>
  <c r="E327" i="56"/>
  <c r="E328" i="56"/>
  <c r="E329" i="56"/>
  <c r="E330" i="56"/>
  <c r="E331" i="56"/>
  <c r="E332" i="56"/>
  <c r="E333" i="56"/>
  <c r="E334" i="56"/>
  <c r="E335" i="56"/>
  <c r="E336" i="56"/>
  <c r="E337" i="56"/>
  <c r="E338" i="56"/>
  <c r="E339" i="56"/>
  <c r="E340" i="56"/>
  <c r="E341" i="56"/>
  <c r="E342" i="56"/>
  <c r="E343" i="56"/>
  <c r="E344" i="56"/>
  <c r="E345" i="56"/>
  <c r="E346" i="56"/>
  <c r="E347" i="56"/>
  <c r="E348" i="56"/>
  <c r="E349" i="56"/>
  <c r="E350" i="56"/>
  <c r="E351" i="56"/>
  <c r="E352" i="56"/>
  <c r="E353" i="56"/>
  <c r="E354" i="56"/>
  <c r="E355" i="56"/>
  <c r="E356" i="56"/>
  <c r="E357" i="56"/>
  <c r="E358" i="56"/>
  <c r="E359" i="56"/>
  <c r="E360" i="56"/>
  <c r="E361" i="56"/>
  <c r="E362" i="56"/>
  <c r="E363" i="56"/>
  <c r="E364" i="56"/>
  <c r="E365" i="56"/>
  <c r="E366" i="56"/>
  <c r="E367" i="56"/>
  <c r="E368" i="56"/>
  <c r="E369" i="56"/>
  <c r="E370" i="56"/>
  <c r="E371" i="56"/>
  <c r="E372" i="56"/>
  <c r="E373" i="56"/>
  <c r="E374" i="56"/>
  <c r="E375" i="56"/>
  <c r="E376" i="56"/>
  <c r="E377" i="56"/>
  <c r="E378" i="56"/>
  <c r="E379" i="56"/>
  <c r="E380" i="56"/>
  <c r="E381" i="56"/>
  <c r="E382" i="56"/>
  <c r="E383" i="56"/>
  <c r="E384" i="56"/>
  <c r="E385" i="56"/>
  <c r="E386" i="56"/>
  <c r="E387" i="56"/>
  <c r="E388" i="56"/>
  <c r="E389" i="56"/>
  <c r="E390" i="56"/>
  <c r="E391" i="56"/>
  <c r="E392" i="56"/>
  <c r="E393" i="56"/>
  <c r="E394" i="56"/>
  <c r="E395" i="56"/>
  <c r="E396" i="56"/>
  <c r="E397" i="56"/>
  <c r="E398" i="56"/>
  <c r="E399" i="56"/>
  <c r="E400" i="56"/>
  <c r="E401" i="56"/>
  <c r="E402" i="56"/>
  <c r="E403" i="56"/>
  <c r="E404" i="56"/>
  <c r="E405" i="56"/>
  <c r="E406" i="56"/>
  <c r="E407" i="56"/>
  <c r="E408" i="56"/>
  <c r="E409" i="56"/>
  <c r="E410" i="56"/>
  <c r="E411" i="56"/>
  <c r="E412" i="56"/>
  <c r="E413" i="56"/>
  <c r="E414" i="56"/>
  <c r="E415" i="56"/>
  <c r="E416" i="56"/>
  <c r="E417" i="56"/>
  <c r="E418" i="56"/>
  <c r="E419" i="56"/>
  <c r="E420" i="56"/>
  <c r="E421" i="56"/>
  <c r="E422" i="56"/>
  <c r="E423" i="56"/>
  <c r="E424" i="56"/>
  <c r="E425" i="56"/>
  <c r="E426" i="56"/>
  <c r="E427" i="56"/>
  <c r="E428" i="56"/>
  <c r="E429" i="56"/>
  <c r="E430" i="56"/>
  <c r="E431" i="56"/>
  <c r="E432" i="56"/>
  <c r="E433" i="56"/>
  <c r="E434" i="56"/>
  <c r="E435" i="56"/>
  <c r="E436" i="56"/>
  <c r="E437" i="56"/>
  <c r="E438" i="56"/>
  <c r="E439" i="56"/>
  <c r="E440" i="56"/>
  <c r="E441" i="56"/>
  <c r="E442" i="56"/>
  <c r="E443" i="56"/>
  <c r="E444" i="56"/>
  <c r="E445" i="56"/>
  <c r="E446" i="56"/>
  <c r="E447" i="56"/>
  <c r="E448" i="56"/>
  <c r="E449" i="56"/>
  <c r="E450" i="56"/>
  <c r="E451" i="56"/>
  <c r="E452" i="56"/>
  <c r="E453" i="56"/>
  <c r="E454" i="56"/>
  <c r="E455" i="56"/>
  <c r="E456" i="56"/>
  <c r="E457" i="56"/>
  <c r="E458" i="56"/>
  <c r="E459" i="56"/>
  <c r="E460" i="56"/>
  <c r="E461" i="56"/>
  <c r="E462" i="56"/>
  <c r="E463" i="56"/>
  <c r="E464" i="56"/>
  <c r="E465" i="56"/>
  <c r="E466" i="56"/>
  <c r="E467" i="56"/>
  <c r="E468" i="56"/>
  <c r="E469" i="56"/>
  <c r="E470" i="56"/>
  <c r="E471" i="56"/>
  <c r="E472" i="56"/>
  <c r="E473" i="56"/>
  <c r="E474" i="56"/>
  <c r="E475" i="56"/>
  <c r="E476" i="56"/>
  <c r="E477" i="56"/>
  <c r="E478" i="56"/>
  <c r="E479" i="56"/>
  <c r="E480" i="56"/>
  <c r="E481" i="56"/>
  <c r="E482" i="56"/>
  <c r="E483" i="56"/>
  <c r="E484" i="56"/>
  <c r="E485" i="56"/>
  <c r="E486" i="56"/>
  <c r="E487" i="56"/>
  <c r="E488" i="56"/>
  <c r="E489" i="56"/>
  <c r="E490" i="56"/>
  <c r="E491" i="56"/>
  <c r="E492" i="56"/>
  <c r="E493" i="56"/>
  <c r="E494" i="56"/>
  <c r="E495" i="56"/>
  <c r="E496" i="56"/>
  <c r="E497" i="56"/>
  <c r="E498" i="56"/>
  <c r="E499" i="56"/>
  <c r="E500" i="56"/>
  <c r="E501" i="56"/>
  <c r="E502" i="56"/>
  <c r="E503" i="56"/>
  <c r="E504" i="56"/>
  <c r="E505" i="56"/>
  <c r="E506" i="56"/>
  <c r="E507" i="56"/>
  <c r="E508" i="56"/>
  <c r="E509" i="56"/>
  <c r="E510" i="56"/>
  <c r="E511" i="56"/>
  <c r="E512" i="56"/>
  <c r="E513" i="56"/>
  <c r="E514" i="56"/>
  <c r="E515" i="56"/>
  <c r="E516" i="56"/>
  <c r="E517" i="56"/>
  <c r="E518" i="56"/>
  <c r="E519" i="56"/>
  <c r="E520" i="56"/>
  <c r="E521" i="56"/>
  <c r="E522" i="56"/>
  <c r="E523" i="56"/>
  <c r="E524" i="56"/>
  <c r="E525" i="56"/>
  <c r="E526" i="56"/>
  <c r="E527" i="56"/>
  <c r="E528" i="56"/>
  <c r="E529" i="56"/>
  <c r="E530" i="56"/>
  <c r="E531" i="56"/>
  <c r="E532" i="56"/>
  <c r="E533" i="56"/>
  <c r="E534" i="56"/>
  <c r="E535" i="56"/>
  <c r="E536" i="56"/>
  <c r="E537" i="56"/>
  <c r="E538" i="56"/>
  <c r="E539" i="56"/>
  <c r="E540" i="56"/>
  <c r="E541" i="56"/>
  <c r="E542" i="56"/>
  <c r="E543" i="56"/>
  <c r="E544" i="56"/>
  <c r="E545" i="56"/>
  <c r="E546" i="56"/>
  <c r="E547" i="56"/>
  <c r="E548" i="56"/>
  <c r="E549" i="56"/>
  <c r="E550" i="56"/>
  <c r="E551" i="56"/>
  <c r="E552" i="56"/>
  <c r="E553" i="56"/>
  <c r="E554" i="56"/>
  <c r="E555" i="56"/>
  <c r="E556" i="56"/>
  <c r="E557" i="56"/>
  <c r="E558" i="56"/>
  <c r="E559" i="56"/>
  <c r="E560" i="56"/>
  <c r="E561" i="56"/>
  <c r="E562" i="56"/>
  <c r="E563" i="56"/>
  <c r="E564" i="56"/>
  <c r="E565" i="56"/>
  <c r="E566" i="56"/>
  <c r="E567" i="56"/>
  <c r="E568" i="56"/>
  <c r="E569" i="56"/>
  <c r="E570" i="56"/>
  <c r="E571" i="56"/>
  <c r="E572" i="56"/>
  <c r="E573" i="56"/>
  <c r="E3" i="56"/>
  <c r="E4" i="56"/>
  <c r="E5" i="56"/>
  <c r="E6" i="56"/>
  <c r="E7" i="56"/>
  <c r="E8" i="56"/>
  <c r="E9" i="56"/>
  <c r="E10" i="56"/>
  <c r="E11" i="56"/>
  <c r="E12" i="56"/>
  <c r="E13" i="56"/>
  <c r="E14" i="56"/>
  <c r="E15" i="56"/>
  <c r="E16" i="56"/>
  <c r="E17" i="56"/>
  <c r="E18" i="56"/>
  <c r="E19" i="56"/>
  <c r="E20" i="56"/>
  <c r="E21" i="56"/>
  <c r="E22" i="56"/>
  <c r="E23" i="56"/>
  <c r="E24" i="56"/>
  <c r="E25" i="56"/>
  <c r="E26" i="56"/>
  <c r="E27" i="56"/>
  <c r="E28" i="56"/>
  <c r="E29" i="56"/>
  <c r="E30" i="56"/>
  <c r="E31" i="56"/>
  <c r="E32" i="56"/>
  <c r="E33" i="56"/>
  <c r="E34" i="56"/>
  <c r="E35" i="56"/>
  <c r="E36" i="56"/>
  <c r="E37" i="56"/>
  <c r="E38" i="56"/>
  <c r="E39" i="56"/>
  <c r="E40" i="56"/>
  <c r="E41" i="56"/>
  <c r="E42" i="56"/>
  <c r="E43" i="56"/>
  <c r="E44" i="56"/>
  <c r="E45" i="56"/>
  <c r="E46" i="56"/>
  <c r="E47" i="56"/>
  <c r="E48" i="56"/>
  <c r="E49" i="56"/>
  <c r="E50" i="56"/>
  <c r="E51" i="56"/>
  <c r="E52" i="56"/>
  <c r="E53" i="56"/>
  <c r="E54" i="56"/>
  <c r="E55" i="56"/>
  <c r="E56" i="56"/>
  <c r="E57" i="56"/>
  <c r="E58" i="56"/>
  <c r="E59" i="56"/>
  <c r="E60" i="56"/>
  <c r="E61" i="56"/>
  <c r="E62" i="56"/>
  <c r="E63" i="56"/>
  <c r="E64" i="56"/>
  <c r="E65" i="56"/>
  <c r="E66" i="56"/>
  <c r="E67" i="56"/>
  <c r="E68" i="56"/>
  <c r="E69" i="56"/>
  <c r="E70" i="56"/>
  <c r="E71" i="56"/>
  <c r="E72" i="56"/>
  <c r="E73" i="56"/>
  <c r="E74" i="56"/>
  <c r="E75" i="56"/>
  <c r="E76" i="56"/>
  <c r="E77" i="56"/>
  <c r="E78" i="56"/>
  <c r="E79" i="56"/>
  <c r="E80" i="56"/>
  <c r="E81" i="56"/>
  <c r="E82" i="56"/>
  <c r="E83" i="56"/>
  <c r="E84" i="56"/>
  <c r="E85" i="56"/>
  <c r="E86" i="56"/>
  <c r="E87" i="56"/>
  <c r="E88" i="56"/>
  <c r="E89" i="56"/>
  <c r="E90" i="56"/>
  <c r="E91" i="56"/>
  <c r="E92" i="56"/>
  <c r="E93" i="56"/>
  <c r="E94" i="56"/>
  <c r="E95" i="56"/>
  <c r="E96" i="56"/>
  <c r="E97" i="56"/>
  <c r="E98" i="56"/>
  <c r="E99" i="56"/>
  <c r="E100" i="56"/>
  <c r="E101" i="56"/>
  <c r="E102" i="56"/>
  <c r="E103" i="56"/>
  <c r="E104" i="56"/>
  <c r="E105" i="56"/>
  <c r="E106" i="56"/>
  <c r="E107" i="56"/>
  <c r="E108" i="56"/>
  <c r="E109" i="56"/>
  <c r="E110" i="56"/>
  <c r="E111" i="56"/>
  <c r="E112" i="56"/>
  <c r="E113" i="56"/>
  <c r="E114" i="56"/>
  <c r="E115" i="56"/>
  <c r="E116" i="56"/>
  <c r="E117" i="56"/>
  <c r="E118" i="56"/>
  <c r="E119" i="56"/>
  <c r="E120" i="56"/>
  <c r="E121" i="56"/>
  <c r="E122" i="56"/>
  <c r="E123" i="56"/>
  <c r="E124" i="56"/>
  <c r="E125" i="56"/>
  <c r="E126" i="56"/>
  <c r="E127" i="56"/>
  <c r="E128" i="56"/>
  <c r="E129" i="56"/>
  <c r="E130" i="56"/>
  <c r="E131" i="56"/>
  <c r="E132" i="56"/>
  <c r="E133" i="56"/>
  <c r="E134" i="56"/>
  <c r="E135" i="56"/>
  <c r="E136" i="56"/>
  <c r="E137" i="56"/>
  <c r="E138" i="56"/>
  <c r="E139" i="56"/>
  <c r="E140" i="56"/>
  <c r="E141" i="56"/>
  <c r="E142" i="56"/>
  <c r="E143" i="56"/>
  <c r="E144" i="56"/>
  <c r="E145" i="56"/>
  <c r="E146" i="56"/>
  <c r="E147" i="56"/>
  <c r="E148" i="56"/>
  <c r="E149" i="56"/>
  <c r="E150" i="56"/>
  <c r="E151" i="56"/>
  <c r="E152" i="56"/>
  <c r="E153" i="56"/>
  <c r="E154" i="56"/>
  <c r="E155" i="56"/>
  <c r="E156" i="56"/>
  <c r="E157" i="56"/>
  <c r="E158" i="56"/>
  <c r="E159" i="56"/>
  <c r="E160" i="56"/>
  <c r="E161" i="56"/>
  <c r="E162" i="56"/>
  <c r="E163" i="56"/>
  <c r="E164" i="56"/>
  <c r="E165" i="56"/>
  <c r="E166" i="56"/>
  <c r="E167"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208" i="56"/>
  <c r="E209" i="56"/>
  <c r="E210" i="56"/>
  <c r="E211" i="56"/>
  <c r="E212" i="56"/>
  <c r="E213" i="56"/>
  <c r="E214" i="56"/>
  <c r="E215" i="56"/>
  <c r="E216" i="56"/>
  <c r="E217" i="56"/>
  <c r="E218" i="56"/>
  <c r="E219" i="56"/>
  <c r="E220" i="56"/>
  <c r="E221" i="56"/>
  <c r="E222" i="56"/>
  <c r="E223" i="56"/>
  <c r="E224" i="56"/>
  <c r="E225" i="56"/>
  <c r="E226" i="56"/>
  <c r="E227" i="56"/>
  <c r="E228" i="56"/>
  <c r="E229" i="56"/>
  <c r="E230" i="56"/>
  <c r="E198" i="56"/>
  <c r="E199" i="56"/>
  <c r="E200" i="56"/>
  <c r="E201" i="56"/>
  <c r="E202" i="56"/>
  <c r="E203" i="56"/>
  <c r="E204" i="56"/>
  <c r="E205" i="56"/>
  <c r="E206" i="56"/>
  <c r="E207" i="56"/>
  <c r="E197" i="56"/>
  <c r="P3" i="58" l="1"/>
  <c r="P4" i="58"/>
  <c r="P5" i="58"/>
  <c r="P6" i="58"/>
  <c r="P7" i="58"/>
  <c r="P8" i="58"/>
  <c r="P9" i="58"/>
  <c r="P10" i="58"/>
  <c r="P11" i="58"/>
  <c r="P12" i="58"/>
  <c r="P13" i="58"/>
  <c r="P14" i="58"/>
  <c r="P15" i="58"/>
  <c r="P16" i="58"/>
  <c r="P17" i="58"/>
  <c r="P18" i="58"/>
  <c r="P19" i="58"/>
  <c r="P20" i="58"/>
  <c r="P21" i="58"/>
  <c r="P22" i="58"/>
  <c r="P23" i="58"/>
  <c r="P24" i="58"/>
  <c r="P25" i="58"/>
  <c r="P26" i="58"/>
  <c r="P27" i="58"/>
  <c r="P28" i="58"/>
  <c r="P29" i="58"/>
  <c r="P30" i="58"/>
  <c r="P31" i="58"/>
  <c r="P32" i="58"/>
  <c r="P33" i="58"/>
  <c r="P34" i="58"/>
  <c r="P35" i="58"/>
  <c r="P36" i="58"/>
  <c r="P37" i="58"/>
  <c r="P38" i="58"/>
  <c r="P39" i="58"/>
  <c r="P40" i="58"/>
  <c r="P41" i="58"/>
  <c r="P42" i="58"/>
  <c r="P43" i="58"/>
  <c r="P44" i="58"/>
  <c r="P45" i="58"/>
  <c r="P46" i="58"/>
  <c r="P47" i="58"/>
  <c r="P48" i="58"/>
  <c r="P49" i="58"/>
  <c r="P50" i="58"/>
  <c r="P51" i="58"/>
  <c r="P52" i="58"/>
  <c r="P53" i="58"/>
  <c r="P54" i="58"/>
  <c r="P55" i="58"/>
  <c r="P56" i="58"/>
  <c r="P57" i="58"/>
  <c r="P58" i="58"/>
  <c r="P59" i="58"/>
  <c r="P60" i="58"/>
  <c r="P61" i="58"/>
  <c r="P62" i="58"/>
  <c r="P63" i="58"/>
  <c r="P64" i="58"/>
  <c r="P65" i="58"/>
  <c r="P66" i="58"/>
  <c r="P67" i="58"/>
  <c r="P68" i="58"/>
  <c r="P69" i="58"/>
  <c r="P70" i="58"/>
  <c r="P71" i="58"/>
  <c r="P72" i="58"/>
  <c r="P73" i="58"/>
  <c r="P74" i="58"/>
  <c r="P75" i="58"/>
  <c r="P76" i="58"/>
  <c r="P77" i="58"/>
  <c r="P78" i="58"/>
  <c r="P79" i="58"/>
  <c r="P80" i="58"/>
  <c r="P81" i="58"/>
  <c r="P82" i="58"/>
  <c r="P83" i="58"/>
  <c r="P84" i="58"/>
  <c r="P85" i="58"/>
  <c r="P86" i="58"/>
  <c r="P87" i="58"/>
  <c r="P88" i="58"/>
  <c r="P89" i="58"/>
  <c r="P90" i="58"/>
  <c r="P91" i="58"/>
  <c r="P92" i="58"/>
  <c r="P93" i="58"/>
  <c r="P94" i="58"/>
  <c r="P95" i="58"/>
  <c r="P96" i="58"/>
  <c r="P97" i="58"/>
  <c r="P98" i="58"/>
  <c r="P99" i="58"/>
  <c r="P100" i="58"/>
  <c r="P101" i="58"/>
  <c r="P102" i="58"/>
  <c r="P103" i="58"/>
  <c r="P2" i="58"/>
  <c r="P2" i="53"/>
  <c r="P3" i="53"/>
  <c r="P4" i="53"/>
  <c r="P5" i="53"/>
  <c r="P6" i="53"/>
  <c r="P7" i="53"/>
  <c r="P8" i="53"/>
  <c r="P10" i="53"/>
  <c r="P11" i="53"/>
  <c r="M9" i="62" s="1" a="1"/>
  <c r="M9" i="62" s="1"/>
  <c r="P12" i="53"/>
  <c r="M10" i="62" s="1" a="1"/>
  <c r="M10" i="62" s="1"/>
  <c r="P13" i="53"/>
  <c r="M11" i="62" s="1" a="1"/>
  <c r="M11" i="62" s="1"/>
  <c r="P14" i="53"/>
  <c r="P15" i="53"/>
  <c r="M12" i="62" s="1" a="1"/>
  <c r="M12" i="62" s="1"/>
  <c r="P16" i="53"/>
  <c r="M13" i="62" s="1" a="1"/>
  <c r="M13" i="62" s="1"/>
  <c r="P17" i="53"/>
  <c r="P18" i="53"/>
  <c r="P19" i="53"/>
  <c r="M14" i="62" s="1" a="1"/>
  <c r="M14" i="62" s="1"/>
  <c r="P20" i="53"/>
  <c r="P21" i="53"/>
  <c r="P22" i="53"/>
  <c r="M15" i="62" s="1" a="1"/>
  <c r="M15" i="62" s="1"/>
  <c r="P23" i="53"/>
  <c r="P24" i="53"/>
  <c r="P25" i="53"/>
  <c r="M16" i="62" s="1" a="1"/>
  <c r="M16" i="62" s="1"/>
  <c r="P26" i="53"/>
  <c r="P27" i="53"/>
  <c r="P28" i="53"/>
  <c r="P29" i="53"/>
  <c r="M17" i="62" s="1" a="1"/>
  <c r="M17" i="62" s="1"/>
  <c r="P30" i="53"/>
  <c r="M18" i="62" s="1" a="1"/>
  <c r="M18" i="62" s="1"/>
  <c r="P31" i="53"/>
  <c r="M19" i="62" s="1" a="1"/>
  <c r="M19" i="62" s="1"/>
  <c r="P32" i="53"/>
  <c r="P33" i="53"/>
  <c r="P34" i="53"/>
  <c r="P35" i="53"/>
  <c r="P36" i="53"/>
  <c r="P37" i="53"/>
  <c r="P38" i="53"/>
  <c r="P39" i="53"/>
  <c r="P40" i="53"/>
  <c r="P41" i="53"/>
  <c r="P42" i="53"/>
  <c r="P43" i="53"/>
  <c r="P44" i="53"/>
  <c r="P45" i="53"/>
  <c r="P46" i="53"/>
  <c r="P47" i="53"/>
  <c r="P48" i="53"/>
  <c r="P49" i="53"/>
  <c r="P50" i="53"/>
  <c r="P51" i="53"/>
  <c r="P52" i="53"/>
  <c r="P53" i="53"/>
  <c r="P54" i="53"/>
  <c r="P55" i="53"/>
  <c r="P56" i="53"/>
  <c r="P57" i="53"/>
  <c r="P58" i="53"/>
  <c r="P59" i="53"/>
  <c r="P60" i="53"/>
  <c r="P61" i="53"/>
  <c r="P62" i="53"/>
  <c r="P63" i="53"/>
  <c r="P64" i="53"/>
  <c r="P65" i="53"/>
  <c r="P66" i="53"/>
  <c r="P67" i="53"/>
  <c r="P68" i="53"/>
  <c r="P69" i="53"/>
  <c r="P70" i="53"/>
  <c r="P71" i="53"/>
  <c r="P72" i="53"/>
  <c r="P73" i="53"/>
  <c r="P74" i="53"/>
  <c r="P75" i="53"/>
  <c r="P76" i="53"/>
  <c r="P77" i="53"/>
  <c r="P78" i="53"/>
  <c r="P79" i="53"/>
  <c r="P80" i="53"/>
  <c r="P81" i="53"/>
  <c r="P82" i="53"/>
  <c r="P83" i="53"/>
  <c r="P84" i="53"/>
  <c r="P85" i="53"/>
  <c r="P86" i="53"/>
  <c r="P87" i="53"/>
  <c r="P88" i="53"/>
  <c r="P89" i="53"/>
  <c r="P90" i="53"/>
  <c r="P91" i="53"/>
  <c r="P92" i="53"/>
  <c r="P93" i="53"/>
  <c r="P94" i="53"/>
  <c r="P95" i="53"/>
  <c r="P96" i="53"/>
  <c r="P97" i="53"/>
  <c r="P98" i="53"/>
  <c r="P99" i="53"/>
  <c r="P100" i="53"/>
  <c r="P101" i="53"/>
  <c r="P102" i="53"/>
  <c r="P103" i="53"/>
  <c r="P104" i="53"/>
  <c r="P105" i="53"/>
  <c r="P106" i="53"/>
  <c r="P107" i="53"/>
  <c r="P108" i="53"/>
  <c r="P109" i="53"/>
  <c r="P110" i="53"/>
  <c r="P111" i="53"/>
  <c r="P112" i="53"/>
  <c r="P113" i="53"/>
  <c r="P114" i="53"/>
  <c r="P115" i="53"/>
  <c r="P116" i="53"/>
  <c r="P117" i="53"/>
  <c r="P118" i="53"/>
  <c r="P119" i="53"/>
  <c r="P120" i="53"/>
  <c r="P121" i="53"/>
  <c r="P122" i="53"/>
  <c r="P123" i="53"/>
  <c r="P124" i="53"/>
  <c r="P125" i="53"/>
  <c r="P126" i="53"/>
  <c r="P127" i="53"/>
  <c r="P128" i="53"/>
  <c r="P129" i="53"/>
  <c r="P130" i="53"/>
  <c r="P131" i="53"/>
  <c r="P132" i="53"/>
  <c r="P133" i="53"/>
  <c r="P134" i="53"/>
  <c r="P135" i="53"/>
  <c r="P136" i="53"/>
  <c r="P137" i="53"/>
  <c r="P138" i="53"/>
  <c r="P139" i="53"/>
  <c r="P140" i="53"/>
  <c r="P141" i="53"/>
  <c r="P142" i="53"/>
  <c r="P143" i="53"/>
  <c r="P144" i="53"/>
  <c r="P145" i="53"/>
  <c r="P146" i="53"/>
  <c r="P147" i="53"/>
  <c r="P148" i="53"/>
  <c r="P149" i="53"/>
  <c r="P150" i="53"/>
  <c r="P151" i="53"/>
  <c r="P152" i="53"/>
  <c r="P153" i="53"/>
  <c r="P154" i="53"/>
  <c r="P155" i="53"/>
  <c r="P156" i="53"/>
  <c r="P157" i="53"/>
  <c r="P158" i="53"/>
  <c r="P159" i="53"/>
  <c r="P160" i="53"/>
  <c r="P161" i="53"/>
  <c r="P162" i="53"/>
  <c r="P163" i="53"/>
  <c r="P164" i="53"/>
  <c r="P165" i="53"/>
  <c r="P166" i="53"/>
  <c r="P167" i="53"/>
  <c r="P168" i="53"/>
  <c r="P169" i="53"/>
  <c r="P170" i="53"/>
  <c r="P171" i="53"/>
  <c r="P172" i="53"/>
  <c r="P173" i="53"/>
  <c r="P174" i="53"/>
  <c r="P175" i="53"/>
  <c r="M26" i="62" s="1" a="1"/>
  <c r="M26" i="62" s="1"/>
  <c r="P176" i="53"/>
  <c r="P177" i="53"/>
  <c r="P178" i="53"/>
  <c r="P179" i="53"/>
  <c r="P180" i="53"/>
  <c r="P181" i="53"/>
  <c r="P182" i="53"/>
  <c r="C4" i="57"/>
  <c r="B18" i="57"/>
  <c r="D18" i="57" s="1"/>
  <c r="A4" i="74" l="1" a="1"/>
  <c r="M24" i="62" a="1"/>
  <c r="M24" i="62" s="1"/>
  <c r="M20" i="62" a="1"/>
  <c r="M20" i="62" s="1"/>
  <c r="D4" i="73" a="1"/>
  <c r="D4" i="73" s="1"/>
  <c r="M25" i="62" a="1"/>
  <c r="M25" i="62" s="1"/>
  <c r="M27" i="62" a="1"/>
  <c r="M27" i="62" s="1"/>
  <c r="M22" i="62" a="1"/>
  <c r="M22" i="62" s="1"/>
  <c r="M21" i="62" a="1"/>
  <c r="M21" i="62" s="1"/>
  <c r="M23" i="62" a="1"/>
  <c r="M23" i="62" s="1"/>
  <c r="M8" i="62" a="1"/>
  <c r="M8" i="62" s="1"/>
  <c r="M7" i="62" a="1"/>
  <c r="M7" i="62" s="1"/>
  <c r="M6" i="62" a="1"/>
  <c r="M6" i="62" s="1"/>
  <c r="M33" i="62" a="1"/>
  <c r="M33" i="62" s="1"/>
  <c r="M41" i="62" a="1"/>
  <c r="M41" i="62" s="1"/>
  <c r="M97" i="62" a="1"/>
  <c r="M97" i="62" s="1"/>
  <c r="M90" i="62" a="1"/>
  <c r="M90" i="62" s="1"/>
  <c r="M83" i="62" a="1"/>
  <c r="M83" i="62" s="1"/>
  <c r="M84" i="62" a="1"/>
  <c r="M84" i="62" s="1"/>
  <c r="M85" i="62" a="1"/>
  <c r="M85" i="62" s="1"/>
  <c r="M86" i="62" a="1"/>
  <c r="M86" i="62" s="1"/>
  <c r="M79" i="62" a="1"/>
  <c r="M79" i="62" s="1"/>
  <c r="M49" i="62" a="1"/>
  <c r="M49" i="62" s="1"/>
  <c r="M34" i="62" a="1"/>
  <c r="M34" i="62" s="1"/>
  <c r="M99" i="62" a="1"/>
  <c r="M99" i="62" s="1"/>
  <c r="M91" i="62" a="1"/>
  <c r="M91" i="62" s="1"/>
  <c r="M92" i="62" a="1"/>
  <c r="M92" i="62" s="1"/>
  <c r="M100" i="62" a="1"/>
  <c r="M100" i="62" s="1"/>
  <c r="M93" i="62" a="1"/>
  <c r="M93" i="62" s="1"/>
  <c r="M87" i="62" a="1"/>
  <c r="M87" i="62" s="1"/>
  <c r="M88" i="62" a="1"/>
  <c r="M88" i="62" s="1"/>
  <c r="M57" i="62" a="1"/>
  <c r="M57" i="62" s="1"/>
  <c r="M42" i="62" a="1"/>
  <c r="M42" i="62" s="1"/>
  <c r="M35" i="62" a="1"/>
  <c r="M35" i="62" s="1"/>
  <c r="M36" i="62" a="1"/>
  <c r="M36" i="62" s="1"/>
  <c r="M37" i="62" a="1"/>
  <c r="M37" i="62" s="1"/>
  <c r="M38" i="62" a="1"/>
  <c r="M38" i="62" s="1"/>
  <c r="M98" i="62" a="1"/>
  <c r="M98" i="62" s="1"/>
  <c r="M94" i="62" a="1"/>
  <c r="M94" i="62" s="1"/>
  <c r="M95" i="62" a="1"/>
  <c r="M95" i="62" s="1"/>
  <c r="M40" i="62" a="1"/>
  <c r="M40" i="62" s="1"/>
  <c r="M32" i="62" a="1"/>
  <c r="M32" i="62" s="1"/>
  <c r="M65" i="62" a="1"/>
  <c r="M65" i="62" s="1"/>
  <c r="M50" i="62" a="1"/>
  <c r="M50" i="62" s="1"/>
  <c r="M43" i="62" a="1"/>
  <c r="M43" i="62" s="1"/>
  <c r="M44" i="62" a="1"/>
  <c r="M44" i="62" s="1"/>
  <c r="M45" i="62" a="1"/>
  <c r="M45" i="62" s="1"/>
  <c r="M46" i="62" a="1"/>
  <c r="M46" i="62" s="1"/>
  <c r="M39" i="62" a="1"/>
  <c r="M39" i="62" s="1"/>
  <c r="M29" i="62" a="1"/>
  <c r="M29" i="62" s="1"/>
  <c r="M73" i="62" a="1"/>
  <c r="M73" i="62" s="1"/>
  <c r="M58" i="62" a="1"/>
  <c r="M58" i="62" s="1"/>
  <c r="M51" i="62" a="1"/>
  <c r="M51" i="62" s="1"/>
  <c r="M52" i="62" a="1"/>
  <c r="M52" i="62" s="1"/>
  <c r="M53" i="62" a="1"/>
  <c r="M53" i="62" s="1"/>
  <c r="M54" i="62" a="1"/>
  <c r="M54" i="62" s="1"/>
  <c r="M47" i="62" a="1"/>
  <c r="M47" i="62" s="1"/>
  <c r="M48" i="62" a="1"/>
  <c r="M48" i="62" s="1"/>
  <c r="M31" i="62" a="1"/>
  <c r="M31" i="62" s="1"/>
  <c r="M81" i="62" a="1"/>
  <c r="M81" i="62" s="1"/>
  <c r="M66" i="62" a="1"/>
  <c r="M66" i="62" s="1"/>
  <c r="M59" i="62" a="1"/>
  <c r="M59" i="62" s="1"/>
  <c r="M60" i="62" a="1"/>
  <c r="M60" i="62" s="1"/>
  <c r="M61" i="62" a="1"/>
  <c r="M61" i="62" s="1"/>
  <c r="M62" i="62" a="1"/>
  <c r="M62" i="62" s="1"/>
  <c r="M55" i="62" a="1"/>
  <c r="M55" i="62" s="1"/>
  <c r="M56" i="62" a="1"/>
  <c r="M56" i="62" s="1"/>
  <c r="M30" i="62" a="1"/>
  <c r="M30" i="62" s="1"/>
  <c r="M89" i="62" a="1"/>
  <c r="M89" i="62" s="1"/>
  <c r="M74" i="62" a="1"/>
  <c r="M74" i="62" s="1"/>
  <c r="M67" i="62" a="1"/>
  <c r="M67" i="62" s="1"/>
  <c r="M68" i="62" a="1"/>
  <c r="M68" i="62" s="1"/>
  <c r="M69" i="62" a="1"/>
  <c r="M69" i="62" s="1"/>
  <c r="M70" i="62" a="1"/>
  <c r="M70" i="62" s="1"/>
  <c r="M63" i="62" a="1"/>
  <c r="M63" i="62" s="1"/>
  <c r="M64" i="62" a="1"/>
  <c r="M64" i="62" s="1"/>
  <c r="M80" i="62" a="1"/>
  <c r="M80" i="62" s="1"/>
  <c r="M28" i="62" a="1"/>
  <c r="M28" i="62" s="1"/>
  <c r="M96" i="62" a="1"/>
  <c r="M96" i="62" s="1"/>
  <c r="M82" i="62" a="1"/>
  <c r="M82" i="62" s="1"/>
  <c r="M75" i="62" a="1"/>
  <c r="M75" i="62" s="1"/>
  <c r="M76" i="62" a="1"/>
  <c r="M76" i="62" s="1"/>
  <c r="M77" i="62" a="1"/>
  <c r="M77" i="62" s="1"/>
  <c r="M78" i="62" a="1"/>
  <c r="M78" i="62" s="1"/>
  <c r="M71" i="62" a="1"/>
  <c r="M71" i="62" s="1"/>
  <c r="M72" i="62" a="1"/>
  <c r="M72" i="62" s="1"/>
  <c r="P2" i="55"/>
  <c r="P3" i="55"/>
  <c r="P4" i="55"/>
  <c r="P5" i="55"/>
  <c r="P6" i="55"/>
  <c r="P7" i="55"/>
  <c r="P8" i="55"/>
  <c r="P9" i="55"/>
  <c r="P10" i="55"/>
  <c r="P11" i="55"/>
  <c r="P12" i="55"/>
  <c r="P13" i="55"/>
  <c r="P14" i="55"/>
  <c r="P15" i="55"/>
  <c r="P16" i="55"/>
  <c r="P17" i="55"/>
  <c r="P18" i="55"/>
  <c r="P19" i="55"/>
  <c r="P20" i="55"/>
  <c r="P21" i="55"/>
  <c r="P22" i="55"/>
  <c r="P23" i="55"/>
  <c r="P24" i="55"/>
  <c r="P25" i="55"/>
  <c r="P26" i="55"/>
  <c r="P27" i="55"/>
  <c r="P28" i="55"/>
  <c r="P29" i="55"/>
  <c r="P30" i="55"/>
  <c r="P31" i="55"/>
  <c r="P32" i="55"/>
  <c r="P33" i="55"/>
  <c r="P34" i="55"/>
  <c r="P35" i="55"/>
  <c r="P36" i="55"/>
  <c r="P37" i="55"/>
  <c r="P38" i="55"/>
  <c r="P39" i="55"/>
  <c r="P40" i="55"/>
  <c r="P41" i="55"/>
  <c r="P42" i="55"/>
  <c r="P43" i="55"/>
  <c r="P44" i="55"/>
  <c r="P45" i="55"/>
  <c r="P46" i="55"/>
  <c r="P47" i="55"/>
  <c r="P48" i="55"/>
  <c r="P49" i="55"/>
  <c r="P50" i="55"/>
  <c r="P51" i="55"/>
  <c r="P52" i="55"/>
  <c r="P53" i="55"/>
  <c r="P54" i="55"/>
  <c r="P55" i="55"/>
  <c r="P56" i="55"/>
  <c r="P57" i="55"/>
  <c r="P58" i="55"/>
  <c r="P59" i="55"/>
  <c r="P60" i="55"/>
  <c r="P61" i="55"/>
  <c r="P62" i="55"/>
  <c r="P63" i="55"/>
  <c r="P64" i="55"/>
  <c r="P65" i="55"/>
  <c r="P66" i="55"/>
  <c r="P67" i="55"/>
  <c r="P68" i="55"/>
  <c r="P69" i="55"/>
  <c r="P70" i="55"/>
  <c r="P71" i="55"/>
  <c r="P72" i="55"/>
  <c r="P73" i="55"/>
  <c r="P74" i="55"/>
  <c r="P75" i="55"/>
  <c r="P76" i="55"/>
  <c r="P77" i="55"/>
  <c r="P78" i="55"/>
  <c r="P79" i="55"/>
  <c r="P80" i="55"/>
  <c r="P81" i="55"/>
  <c r="P82" i="55"/>
  <c r="P83" i="55"/>
  <c r="P84" i="55"/>
  <c r="P85" i="55"/>
  <c r="P86" i="55"/>
  <c r="P87" i="55"/>
  <c r="P88" i="55"/>
  <c r="P89" i="55"/>
  <c r="P90" i="55"/>
  <c r="P91" i="55"/>
  <c r="P92" i="55"/>
  <c r="P93" i="55"/>
  <c r="P94" i="55"/>
  <c r="P95" i="55"/>
  <c r="P96" i="55"/>
  <c r="P97" i="55"/>
  <c r="P98" i="55"/>
  <c r="P99" i="55"/>
  <c r="P100" i="55"/>
  <c r="P101" i="55"/>
  <c r="P102" i="55"/>
  <c r="P103" i="55"/>
  <c r="P104" i="55"/>
  <c r="P105" i="55"/>
  <c r="P106" i="55"/>
  <c r="P107" i="55"/>
  <c r="P108" i="55"/>
  <c r="P109" i="55"/>
  <c r="P110" i="55"/>
  <c r="P111" i="55"/>
  <c r="P112" i="55"/>
  <c r="P113" i="55"/>
  <c r="P114" i="55"/>
  <c r="P115" i="55"/>
  <c r="P116" i="55"/>
  <c r="P117" i="55"/>
  <c r="P118" i="55"/>
  <c r="P119" i="55"/>
  <c r="P120" i="55"/>
  <c r="P121" i="55"/>
  <c r="P122" i="55"/>
  <c r="P123" i="55"/>
  <c r="P124" i="55"/>
  <c r="P125" i="55"/>
  <c r="P126" i="55"/>
  <c r="P127" i="55"/>
  <c r="P128" i="55"/>
  <c r="P129" i="55"/>
  <c r="P130" i="55"/>
  <c r="P131" i="55"/>
  <c r="P132" i="55"/>
  <c r="P133" i="55"/>
  <c r="P134" i="55"/>
  <c r="P135" i="55"/>
  <c r="P136" i="55"/>
  <c r="P137" i="55"/>
  <c r="P138" i="55"/>
  <c r="P139" i="55"/>
  <c r="P140" i="55"/>
  <c r="P141" i="55"/>
  <c r="P142" i="55"/>
  <c r="P143" i="55"/>
  <c r="P144" i="55"/>
  <c r="P145" i="55"/>
  <c r="P146" i="55"/>
  <c r="P147" i="55"/>
  <c r="P148" i="55"/>
  <c r="P149" i="55"/>
  <c r="P150" i="55"/>
  <c r="P151" i="55"/>
  <c r="P152" i="55"/>
  <c r="P153" i="55"/>
  <c r="P154" i="55"/>
  <c r="P155" i="55"/>
  <c r="P156" i="55"/>
  <c r="P157" i="55"/>
  <c r="P158" i="55"/>
  <c r="P159" i="55"/>
  <c r="P160" i="55"/>
  <c r="P161" i="55"/>
  <c r="P162" i="55"/>
  <c r="P163" i="55"/>
  <c r="P164" i="55"/>
  <c r="P165" i="55"/>
  <c r="P166" i="55"/>
  <c r="P167" i="55"/>
  <c r="P168" i="55"/>
  <c r="P169" i="55"/>
  <c r="P170" i="55"/>
  <c r="P171" i="55"/>
  <c r="P172" i="55"/>
  <c r="P173" i="55"/>
  <c r="P174" i="55"/>
  <c r="P175" i="55"/>
  <c r="P176" i="55"/>
  <c r="P177" i="55"/>
  <c r="P178" i="55"/>
  <c r="P179" i="55"/>
  <c r="P180" i="55"/>
  <c r="P181" i="55"/>
  <c r="P182" i="55"/>
  <c r="S162" i="74" l="1"/>
  <c r="S164" i="74"/>
  <c r="S165" i="74"/>
  <c r="S181" i="74"/>
  <c r="S160" i="74"/>
  <c r="S170" i="74"/>
  <c r="S168" i="74"/>
  <c r="S178" i="74"/>
  <c r="S155" i="74"/>
  <c r="S180" i="74"/>
  <c r="S179" i="74"/>
  <c r="S159" i="74"/>
  <c r="S176" i="74"/>
  <c r="S163" i="74"/>
  <c r="S156" i="74"/>
  <c r="S158" i="74"/>
  <c r="S167" i="74"/>
  <c r="S171" i="74"/>
  <c r="S172" i="74"/>
  <c r="S173" i="74"/>
  <c r="S157" i="74"/>
  <c r="S175" i="74"/>
  <c r="S183" i="74"/>
  <c r="S169" i="74"/>
  <c r="S174" i="74"/>
  <c r="S161" i="74"/>
  <c r="S166" i="74"/>
  <c r="S177" i="74"/>
  <c r="S154" i="74"/>
  <c r="S182" i="74"/>
  <c r="S141" i="74"/>
  <c r="S153" i="74"/>
  <c r="S140" i="74"/>
  <c r="S150" i="74"/>
  <c r="S132" i="74"/>
  <c r="S148" i="74"/>
  <c r="S127" i="74"/>
  <c r="S142" i="74"/>
  <c r="S125" i="74"/>
  <c r="S135" i="74"/>
  <c r="S130" i="74"/>
  <c r="S131" i="74"/>
  <c r="S134" i="74"/>
  <c r="S137" i="74"/>
  <c r="S146" i="74"/>
  <c r="S133" i="74"/>
  <c r="S144" i="74"/>
  <c r="S149" i="74"/>
  <c r="S126" i="74"/>
  <c r="S124" i="74"/>
  <c r="S143" i="74"/>
  <c r="S128" i="74"/>
  <c r="S129" i="74"/>
  <c r="S138" i="74"/>
  <c r="S139" i="74"/>
  <c r="S151" i="74"/>
  <c r="S136" i="74"/>
  <c r="S147" i="74"/>
  <c r="S145" i="74"/>
  <c r="S152" i="74"/>
  <c r="S104" i="74"/>
  <c r="S114" i="74"/>
  <c r="S117" i="74"/>
  <c r="S119" i="74"/>
  <c r="S107" i="74"/>
  <c r="S110" i="74"/>
  <c r="S98" i="74"/>
  <c r="S123" i="74"/>
  <c r="S95" i="74"/>
  <c r="S112" i="74"/>
  <c r="S122" i="74"/>
  <c r="S101" i="74"/>
  <c r="S116" i="74"/>
  <c r="S103" i="74"/>
  <c r="S120" i="74"/>
  <c r="S118" i="74"/>
  <c r="S94" i="74"/>
  <c r="S105" i="74"/>
  <c r="S121" i="74"/>
  <c r="S108" i="74"/>
  <c r="S96" i="74"/>
  <c r="S106" i="74"/>
  <c r="S109" i="74"/>
  <c r="S111" i="74"/>
  <c r="S97" i="74"/>
  <c r="S99" i="74"/>
  <c r="S100" i="74"/>
  <c r="S102" i="74"/>
  <c r="S113" i="74"/>
  <c r="S115" i="74"/>
  <c r="S76" i="74"/>
  <c r="S70" i="74"/>
  <c r="S71" i="74"/>
  <c r="S66" i="74"/>
  <c r="S92" i="74"/>
  <c r="S85" i="74"/>
  <c r="S68" i="74"/>
  <c r="S79" i="74"/>
  <c r="S64" i="74"/>
  <c r="S65" i="74"/>
  <c r="S74" i="74"/>
  <c r="S89" i="74"/>
  <c r="S86" i="74"/>
  <c r="S87" i="74"/>
  <c r="S72" i="74"/>
  <c r="S73" i="74"/>
  <c r="S82" i="74"/>
  <c r="S80" i="74"/>
  <c r="S81" i="74"/>
  <c r="S90" i="74"/>
  <c r="S67" i="74"/>
  <c r="S78" i="74"/>
  <c r="S69" i="74"/>
  <c r="S88" i="74"/>
  <c r="S75" i="74"/>
  <c r="S84" i="74"/>
  <c r="S83" i="74"/>
  <c r="S77" i="74"/>
  <c r="S93" i="74"/>
  <c r="S91" i="74"/>
  <c r="S56" i="74"/>
  <c r="S37" i="74"/>
  <c r="S39" i="74"/>
  <c r="S41" i="74"/>
  <c r="S47" i="74"/>
  <c r="S49" i="74"/>
  <c r="S53" i="74"/>
  <c r="S61" i="74"/>
  <c r="S57" i="74"/>
  <c r="S34" i="74"/>
  <c r="S36" i="74"/>
  <c r="S46" i="74"/>
  <c r="S55" i="74"/>
  <c r="S63" i="74"/>
  <c r="S42" i="74"/>
  <c r="S52" i="74"/>
  <c r="S35" i="74"/>
  <c r="S44" i="74"/>
  <c r="S45" i="74"/>
  <c r="S38" i="74"/>
  <c r="S58" i="74"/>
  <c r="S51" i="74"/>
  <c r="S50" i="74"/>
  <c r="S43" i="74"/>
  <c r="S60" i="74"/>
  <c r="S62" i="74"/>
  <c r="S40" i="74"/>
  <c r="S48" i="74"/>
  <c r="S59" i="74"/>
  <c r="S54" i="74"/>
  <c r="A4" i="74"/>
  <c r="S7" i="74"/>
  <c r="S9" i="74"/>
  <c r="S26" i="74"/>
  <c r="S13" i="74"/>
  <c r="S14" i="74"/>
  <c r="S21" i="74"/>
  <c r="S30" i="74"/>
  <c r="S5" i="74"/>
  <c r="S15" i="74"/>
  <c r="S8" i="74"/>
  <c r="S17" i="74"/>
  <c r="S28" i="74"/>
  <c r="S23" i="74"/>
  <c r="S16" i="74"/>
  <c r="S25" i="74"/>
  <c r="S6" i="74"/>
  <c r="S29" i="74"/>
  <c r="S31" i="74"/>
  <c r="S24" i="74"/>
  <c r="S33" i="74"/>
  <c r="S11" i="74"/>
  <c r="S32" i="74"/>
  <c r="S19" i="74"/>
  <c r="S27" i="74"/>
  <c r="S10" i="74"/>
  <c r="S20" i="74"/>
  <c r="S4" i="74"/>
  <c r="S18" i="74"/>
  <c r="S12" i="74"/>
  <c r="S22" i="74"/>
  <c r="O2" i="74"/>
  <c r="R2" i="73"/>
  <c r="J5" i="42"/>
  <c r="J6" i="42"/>
  <c r="J7" i="42"/>
  <c r="J8" i="42"/>
  <c r="J9" i="42"/>
  <c r="J10" i="42"/>
  <c r="J11" i="42"/>
  <c r="J119" i="42"/>
  <c r="J120" i="42"/>
  <c r="J121" i="42"/>
  <c r="J122" i="42"/>
  <c r="J123" i="42"/>
  <c r="J124" i="42"/>
  <c r="J125" i="42"/>
  <c r="J126" i="42"/>
  <c r="J127" i="42"/>
  <c r="J128" i="42"/>
  <c r="J129" i="42"/>
  <c r="J130" i="42"/>
  <c r="J141" i="42"/>
  <c r="J142" i="42"/>
  <c r="J143" i="42"/>
  <c r="J144" i="42"/>
  <c r="J145" i="42"/>
  <c r="J146" i="42"/>
  <c r="J147" i="42"/>
  <c r="J148" i="42"/>
  <c r="J149" i="42"/>
  <c r="J150" i="42"/>
  <c r="J4" i="42"/>
  <c r="J112" i="37"/>
  <c r="J113" i="37"/>
  <c r="J114" i="37"/>
  <c r="J115" i="37"/>
  <c r="J116" i="37"/>
  <c r="J117" i="37"/>
  <c r="J118" i="37"/>
  <c r="J119" i="37"/>
  <c r="J120" i="37"/>
  <c r="J121" i="37"/>
  <c r="J122" i="37"/>
  <c r="J123" i="37"/>
  <c r="J124" i="37"/>
  <c r="J125" i="37"/>
  <c r="J126" i="37"/>
  <c r="J127" i="37"/>
  <c r="J128" i="37"/>
  <c r="J129" i="37"/>
  <c r="J140" i="37"/>
  <c r="J141" i="37"/>
  <c r="J142" i="37"/>
  <c r="J143" i="37"/>
  <c r="J144" i="37"/>
  <c r="J145" i="37"/>
  <c r="J146" i="37"/>
  <c r="J147" i="37"/>
  <c r="J148" i="37"/>
  <c r="J149" i="37"/>
  <c r="J150" i="37"/>
  <c r="J4" i="37"/>
  <c r="C19" i="52"/>
  <c r="D19" i="52"/>
  <c r="E19" i="52"/>
  <c r="F19" i="52"/>
  <c r="G19" i="52"/>
  <c r="H19" i="52"/>
  <c r="I19" i="52"/>
  <c r="J19" i="52"/>
  <c r="K19" i="52"/>
  <c r="C37" i="52"/>
  <c r="D37" i="52"/>
  <c r="E37" i="52"/>
  <c r="F37" i="52"/>
  <c r="G37" i="52"/>
  <c r="H37" i="52"/>
  <c r="I37" i="52"/>
  <c r="J37" i="52"/>
  <c r="K37" i="52"/>
  <c r="B37" i="52"/>
  <c r="C36" i="52"/>
  <c r="D36" i="52"/>
  <c r="E36" i="52"/>
  <c r="F36" i="52"/>
  <c r="G36" i="52"/>
  <c r="H36" i="52"/>
  <c r="I36" i="52"/>
  <c r="J36" i="52"/>
  <c r="K36" i="52"/>
  <c r="B36" i="52"/>
  <c r="C35" i="52"/>
  <c r="D35" i="52"/>
  <c r="E35" i="52"/>
  <c r="F35" i="52"/>
  <c r="G35" i="52"/>
  <c r="H35" i="52"/>
  <c r="I35" i="52"/>
  <c r="J35" i="52"/>
  <c r="K35" i="52"/>
  <c r="B35" i="52"/>
  <c r="K34" i="52"/>
  <c r="C34" i="52"/>
  <c r="D34" i="52"/>
  <c r="E34" i="52"/>
  <c r="F34" i="52"/>
  <c r="G34" i="52"/>
  <c r="H34" i="52"/>
  <c r="I34" i="52"/>
  <c r="J34" i="52"/>
  <c r="B34" i="52"/>
  <c r="C33" i="52"/>
  <c r="D33" i="52"/>
  <c r="E33" i="52"/>
  <c r="F33" i="52"/>
  <c r="G33" i="52"/>
  <c r="H33" i="52"/>
  <c r="I33" i="52"/>
  <c r="J33" i="52"/>
  <c r="K33" i="52"/>
  <c r="B33" i="52"/>
  <c r="K47" i="66" s="1"/>
  <c r="C32" i="52"/>
  <c r="D32" i="52"/>
  <c r="E32" i="52"/>
  <c r="F32" i="52"/>
  <c r="G32" i="52"/>
  <c r="H32" i="52"/>
  <c r="I32" i="52"/>
  <c r="J32" i="52"/>
  <c r="K32" i="52"/>
  <c r="B32" i="52"/>
  <c r="C29" i="52"/>
  <c r="L41" i="66" s="1"/>
  <c r="D29" i="52"/>
  <c r="M41" i="66" s="1"/>
  <c r="E29" i="52"/>
  <c r="N41" i="66" s="1"/>
  <c r="F29" i="52"/>
  <c r="O41" i="66" s="1"/>
  <c r="G29" i="52"/>
  <c r="P41" i="66" s="1"/>
  <c r="H29" i="52"/>
  <c r="Q41" i="66" s="1"/>
  <c r="I29" i="52"/>
  <c r="R41" i="66" s="1"/>
  <c r="J29" i="52"/>
  <c r="S41" i="66" s="1"/>
  <c r="K29" i="52"/>
  <c r="T41" i="66" s="1"/>
  <c r="B29" i="52"/>
  <c r="K41" i="66" s="1"/>
  <c r="C30" i="52"/>
  <c r="L42" i="66" s="1"/>
  <c r="D30" i="52"/>
  <c r="M42" i="66" s="1"/>
  <c r="E30" i="52"/>
  <c r="N42" i="66" s="1"/>
  <c r="F30" i="52"/>
  <c r="O42" i="66" s="1"/>
  <c r="G30" i="52"/>
  <c r="P42" i="66" s="1"/>
  <c r="H30" i="52"/>
  <c r="Q42" i="66" s="1"/>
  <c r="I30" i="52"/>
  <c r="R42" i="66" s="1"/>
  <c r="J30" i="52"/>
  <c r="S42" i="66" s="1"/>
  <c r="K30" i="52"/>
  <c r="T42" i="66" s="1"/>
  <c r="B30" i="52"/>
  <c r="K42" i="66" s="1"/>
  <c r="H31" i="52"/>
  <c r="Q44" i="66" s="1"/>
  <c r="I31" i="52"/>
  <c r="R44" i="66" s="1"/>
  <c r="J31" i="52"/>
  <c r="S44" i="66" s="1"/>
  <c r="K31" i="52"/>
  <c r="T44" i="66" s="1"/>
  <c r="B31" i="52"/>
  <c r="K44" i="66" s="1"/>
  <c r="C31" i="52"/>
  <c r="L44" i="66" s="1"/>
  <c r="D31" i="52"/>
  <c r="M44" i="66" s="1"/>
  <c r="E31" i="52"/>
  <c r="N44" i="66" s="1"/>
  <c r="F31" i="52"/>
  <c r="O44" i="66" s="1"/>
  <c r="G31" i="52"/>
  <c r="P44" i="66" s="1"/>
  <c r="B6" i="52"/>
  <c r="E28" i="52" s="1"/>
  <c r="B7" i="52"/>
  <c r="F28" i="52" s="1"/>
  <c r="B8" i="52"/>
  <c r="G28" i="52" s="1"/>
  <c r="B9" i="52"/>
  <c r="H28" i="52" s="1"/>
  <c r="B10" i="52"/>
  <c r="I28" i="52" s="1"/>
  <c r="B11" i="52"/>
  <c r="J28" i="52" s="1"/>
  <c r="B12" i="52"/>
  <c r="K28" i="52" s="1"/>
  <c r="B5" i="52"/>
  <c r="D28" i="52" s="1"/>
  <c r="B4" i="52"/>
  <c r="C28" i="52" s="1"/>
  <c r="B3" i="52"/>
  <c r="B28" i="52" s="1"/>
  <c r="C25" i="52"/>
  <c r="D25" i="52"/>
  <c r="E25" i="52"/>
  <c r="F25" i="52"/>
  <c r="G25" i="52"/>
  <c r="H25" i="52"/>
  <c r="I25" i="52"/>
  <c r="J25" i="52"/>
  <c r="K25" i="52"/>
  <c r="C24" i="52"/>
  <c r="D24" i="52"/>
  <c r="E24" i="52"/>
  <c r="F24" i="52"/>
  <c r="G24" i="52"/>
  <c r="H24" i="52"/>
  <c r="I24" i="52"/>
  <c r="J24" i="52"/>
  <c r="K24" i="52"/>
  <c r="C23" i="52"/>
  <c r="D23" i="52"/>
  <c r="E23" i="52"/>
  <c r="F23" i="52"/>
  <c r="G23" i="52"/>
  <c r="H23" i="52"/>
  <c r="I23" i="52"/>
  <c r="J23" i="52"/>
  <c r="K23" i="52"/>
  <c r="C22" i="52"/>
  <c r="D22" i="52"/>
  <c r="E22" i="52"/>
  <c r="F22" i="52"/>
  <c r="G22" i="52"/>
  <c r="H22" i="52"/>
  <c r="I22" i="52"/>
  <c r="J22" i="52"/>
  <c r="K22" i="52"/>
  <c r="C21" i="52"/>
  <c r="D21" i="52"/>
  <c r="E21" i="52"/>
  <c r="F21" i="52"/>
  <c r="G21" i="52"/>
  <c r="H21" i="52"/>
  <c r="I21" i="52"/>
  <c r="J21" i="52"/>
  <c r="K21" i="52"/>
  <c r="D20" i="52"/>
  <c r="E20" i="52"/>
  <c r="F20" i="52"/>
  <c r="G20" i="52"/>
  <c r="H20" i="52"/>
  <c r="I20" i="52"/>
  <c r="J20" i="52"/>
  <c r="K20" i="52"/>
  <c r="C20" i="52"/>
  <c r="B20" i="52"/>
  <c r="B21" i="52"/>
  <c r="B22" i="52"/>
  <c r="B23" i="52"/>
  <c r="B24" i="52"/>
  <c r="B25" i="52"/>
  <c r="B19" i="52"/>
  <c r="C18" i="52"/>
  <c r="D18" i="52"/>
  <c r="E18" i="52"/>
  <c r="F18" i="52"/>
  <c r="G18" i="52"/>
  <c r="H18" i="52"/>
  <c r="I18" i="52"/>
  <c r="J18" i="52"/>
  <c r="K18" i="52"/>
  <c r="B18" i="52"/>
  <c r="C17" i="52"/>
  <c r="D17" i="52"/>
  <c r="E17" i="52"/>
  <c r="F17" i="52"/>
  <c r="G17" i="52"/>
  <c r="H17" i="52"/>
  <c r="I17" i="52"/>
  <c r="J17" i="52"/>
  <c r="K17" i="52"/>
  <c r="B17" i="52"/>
  <c r="D16" i="52"/>
  <c r="E16" i="52"/>
  <c r="F16" i="52"/>
  <c r="G16" i="52"/>
  <c r="H16" i="52"/>
  <c r="I16" i="52"/>
  <c r="J16" i="52"/>
  <c r="K16" i="52"/>
  <c r="C16" i="52"/>
  <c r="B16" i="52"/>
  <c r="H36" i="57"/>
  <c r="H35" i="57"/>
  <c r="H34" i="57"/>
  <c r="H29" i="57"/>
  <c r="G174" i="51"/>
  <c r="Z61" i="66" s="1"/>
  <c r="G342" i="51"/>
  <c r="F152" i="51"/>
  <c r="G150" i="51"/>
  <c r="H150" i="51" s="1"/>
  <c r="G149" i="51"/>
  <c r="H149" i="51" s="1"/>
  <c r="G148" i="51"/>
  <c r="H148" i="51" s="1"/>
  <c r="G147" i="51"/>
  <c r="H147" i="51" s="1"/>
  <c r="G146" i="51"/>
  <c r="H146" i="51" s="1"/>
  <c r="G145" i="51"/>
  <c r="H145" i="51" s="1"/>
  <c r="G144" i="51"/>
  <c r="H144" i="51" s="1"/>
  <c r="G143" i="51"/>
  <c r="H143" i="51" s="1"/>
  <c r="G142" i="51"/>
  <c r="H142" i="51" s="1"/>
  <c r="G141" i="51"/>
  <c r="H141" i="51" s="1"/>
  <c r="G130" i="51"/>
  <c r="H130" i="51" s="1"/>
  <c r="G129" i="51"/>
  <c r="H129" i="51" s="1"/>
  <c r="G128" i="51"/>
  <c r="H128" i="51" s="1"/>
  <c r="G127" i="51"/>
  <c r="H127" i="51" s="1"/>
  <c r="G126" i="51"/>
  <c r="H126" i="51" s="1"/>
  <c r="G125" i="51"/>
  <c r="H125" i="51" s="1"/>
  <c r="G124" i="51"/>
  <c r="H124" i="51" s="1"/>
  <c r="G123" i="51"/>
  <c r="H123" i="51" s="1"/>
  <c r="G122" i="51"/>
  <c r="H122" i="51" s="1"/>
  <c r="G121" i="51"/>
  <c r="H121" i="51" s="1"/>
  <c r="G120" i="51"/>
  <c r="H120" i="51" s="1"/>
  <c r="G119" i="51"/>
  <c r="H119" i="51" s="1"/>
  <c r="G118" i="51"/>
  <c r="H118" i="51" s="1"/>
  <c r="G117" i="51"/>
  <c r="H117" i="51" s="1"/>
  <c r="G116" i="51"/>
  <c r="H116" i="51" s="1"/>
  <c r="G115" i="51"/>
  <c r="H115" i="51" s="1"/>
  <c r="G114" i="51"/>
  <c r="H114" i="51" s="1"/>
  <c r="G113" i="51"/>
  <c r="H113" i="51" s="1"/>
  <c r="G5" i="51"/>
  <c r="H5" i="51" s="1"/>
  <c r="G4" i="51"/>
  <c r="G174" i="50"/>
  <c r="Z58" i="66" s="1"/>
  <c r="G342" i="50"/>
  <c r="Y58" i="66" s="1"/>
  <c r="F152" i="50"/>
  <c r="G150" i="50"/>
  <c r="H150" i="50" s="1"/>
  <c r="G149" i="50"/>
  <c r="H149" i="50" s="1"/>
  <c r="G148" i="50"/>
  <c r="H148" i="50" s="1"/>
  <c r="G147" i="50"/>
  <c r="H147" i="50" s="1"/>
  <c r="G146" i="50"/>
  <c r="H146" i="50" s="1"/>
  <c r="G145" i="50"/>
  <c r="H145" i="50" s="1"/>
  <c r="G144" i="50"/>
  <c r="H144" i="50" s="1"/>
  <c r="G143" i="50"/>
  <c r="H143" i="50" s="1"/>
  <c r="G142" i="50"/>
  <c r="H142" i="50" s="1"/>
  <c r="G141" i="50"/>
  <c r="H141" i="50" s="1"/>
  <c r="G130" i="50"/>
  <c r="H130" i="50" s="1"/>
  <c r="G129" i="50"/>
  <c r="H129" i="50" s="1"/>
  <c r="G128" i="50"/>
  <c r="H128" i="50" s="1"/>
  <c r="G127" i="50"/>
  <c r="H127" i="50" s="1"/>
  <c r="G126" i="50"/>
  <c r="H126" i="50" s="1"/>
  <c r="G125" i="50"/>
  <c r="H125" i="50" s="1"/>
  <c r="G124" i="50"/>
  <c r="H124" i="50" s="1"/>
  <c r="G123" i="50"/>
  <c r="H123" i="50" s="1"/>
  <c r="G122" i="50"/>
  <c r="H122" i="50" s="1"/>
  <c r="G121" i="50"/>
  <c r="H121" i="50" s="1"/>
  <c r="G120" i="50"/>
  <c r="H120" i="50" s="1"/>
  <c r="G119" i="50"/>
  <c r="H119" i="50" s="1"/>
  <c r="G118" i="50"/>
  <c r="H118" i="50" s="1"/>
  <c r="G117" i="50"/>
  <c r="H117" i="50" s="1"/>
  <c r="G116" i="50"/>
  <c r="H116" i="50" s="1"/>
  <c r="G115" i="50"/>
  <c r="H115" i="50" s="1"/>
  <c r="G114" i="50"/>
  <c r="H114" i="50" s="1"/>
  <c r="G113" i="50"/>
  <c r="H113" i="50" s="1"/>
  <c r="G5" i="50"/>
  <c r="H5" i="50" s="1"/>
  <c r="G4" i="50"/>
  <c r="G174" i="48"/>
  <c r="Z57" i="66" s="1"/>
  <c r="G342" i="48"/>
  <c r="Y57" i="66" s="1"/>
  <c r="F152" i="48"/>
  <c r="G150" i="48"/>
  <c r="H150" i="48" s="1"/>
  <c r="G149" i="48"/>
  <c r="H149" i="48" s="1"/>
  <c r="G148" i="48"/>
  <c r="H148" i="48" s="1"/>
  <c r="G147" i="48"/>
  <c r="H147" i="48" s="1"/>
  <c r="G146" i="48"/>
  <c r="H146" i="48" s="1"/>
  <c r="G145" i="48"/>
  <c r="H145" i="48" s="1"/>
  <c r="G144" i="48"/>
  <c r="H144" i="48" s="1"/>
  <c r="G143" i="48"/>
  <c r="H143" i="48" s="1"/>
  <c r="G142" i="48"/>
  <c r="H142" i="48" s="1"/>
  <c r="G141" i="48"/>
  <c r="H141" i="48" s="1"/>
  <c r="G130" i="48"/>
  <c r="H130" i="48" s="1"/>
  <c r="G129" i="48"/>
  <c r="H129" i="48" s="1"/>
  <c r="G128" i="48"/>
  <c r="H128" i="48" s="1"/>
  <c r="G127" i="48"/>
  <c r="H127" i="48" s="1"/>
  <c r="G126" i="48"/>
  <c r="H126" i="48" s="1"/>
  <c r="G125" i="48"/>
  <c r="H125" i="48" s="1"/>
  <c r="G124" i="48"/>
  <c r="H124" i="48" s="1"/>
  <c r="G123" i="48"/>
  <c r="H123" i="48" s="1"/>
  <c r="G122" i="48"/>
  <c r="H122" i="48" s="1"/>
  <c r="G121" i="48"/>
  <c r="H121" i="48" s="1"/>
  <c r="G120" i="48"/>
  <c r="H120" i="48" s="1"/>
  <c r="G119" i="48"/>
  <c r="H119" i="48" s="1"/>
  <c r="G118" i="48"/>
  <c r="H118" i="48" s="1"/>
  <c r="G117" i="48"/>
  <c r="H117" i="48" s="1"/>
  <c r="G116" i="48"/>
  <c r="H116" i="48" s="1"/>
  <c r="G115" i="48"/>
  <c r="H115" i="48" s="1"/>
  <c r="G114" i="48"/>
  <c r="H114" i="48" s="1"/>
  <c r="G113" i="48"/>
  <c r="H113" i="48" s="1"/>
  <c r="G5" i="48"/>
  <c r="H5" i="48" s="1"/>
  <c r="G4" i="48"/>
  <c r="G174" i="47"/>
  <c r="G342" i="47"/>
  <c r="F152" i="47"/>
  <c r="G4" i="47"/>
  <c r="G174" i="46"/>
  <c r="Z47" i="66" s="1"/>
  <c r="G342" i="46"/>
  <c r="Y47" i="66" s="1"/>
  <c r="F152" i="46"/>
  <c r="G150" i="46"/>
  <c r="H150" i="46" s="1"/>
  <c r="G149" i="46"/>
  <c r="H149" i="46" s="1"/>
  <c r="G148" i="46"/>
  <c r="H148" i="46" s="1"/>
  <c r="G147" i="46"/>
  <c r="H147" i="46" s="1"/>
  <c r="G146" i="46"/>
  <c r="H146" i="46" s="1"/>
  <c r="G145" i="46"/>
  <c r="H145" i="46" s="1"/>
  <c r="G144" i="46"/>
  <c r="H144" i="46" s="1"/>
  <c r="G143" i="46"/>
  <c r="H143" i="46" s="1"/>
  <c r="G142" i="46"/>
  <c r="H142" i="46" s="1"/>
  <c r="G141" i="46"/>
  <c r="H141" i="46" s="1"/>
  <c r="G130" i="46"/>
  <c r="H130" i="46" s="1"/>
  <c r="G129" i="46"/>
  <c r="H129" i="46" s="1"/>
  <c r="G128" i="46"/>
  <c r="H128" i="46" s="1"/>
  <c r="G127" i="46"/>
  <c r="H127" i="46" s="1"/>
  <c r="G126" i="46"/>
  <c r="H126" i="46" s="1"/>
  <c r="G125" i="46"/>
  <c r="H125" i="46" s="1"/>
  <c r="G124" i="46"/>
  <c r="H124" i="46" s="1"/>
  <c r="G123" i="46"/>
  <c r="H123" i="46" s="1"/>
  <c r="G122" i="46"/>
  <c r="H122" i="46" s="1"/>
  <c r="G121" i="46"/>
  <c r="H121" i="46" s="1"/>
  <c r="G120" i="46"/>
  <c r="H120" i="46" s="1"/>
  <c r="G119" i="46"/>
  <c r="H119" i="46" s="1"/>
  <c r="G118" i="46"/>
  <c r="H118" i="46" s="1"/>
  <c r="G117" i="46"/>
  <c r="H117" i="46" s="1"/>
  <c r="G116" i="46"/>
  <c r="H116" i="46" s="1"/>
  <c r="G115" i="46"/>
  <c r="H115" i="46" s="1"/>
  <c r="G114" i="46"/>
  <c r="H114" i="46" s="1"/>
  <c r="G46" i="46"/>
  <c r="H46" i="46" s="1"/>
  <c r="G5" i="46"/>
  <c r="H5" i="46" s="1"/>
  <c r="G4" i="46"/>
  <c r="G174" i="45"/>
  <c r="G342" i="45"/>
  <c r="F152" i="45"/>
  <c r="G150" i="45"/>
  <c r="H150" i="45" s="1"/>
  <c r="G149" i="45"/>
  <c r="H149" i="45" s="1"/>
  <c r="G148" i="45"/>
  <c r="H148" i="45" s="1"/>
  <c r="G147" i="45"/>
  <c r="H147" i="45" s="1"/>
  <c r="G146" i="45"/>
  <c r="H146" i="45" s="1"/>
  <c r="G145" i="45"/>
  <c r="H145" i="45" s="1"/>
  <c r="G144" i="45"/>
  <c r="H144" i="45" s="1"/>
  <c r="G143" i="45"/>
  <c r="H143" i="45" s="1"/>
  <c r="G142" i="45"/>
  <c r="H142" i="45" s="1"/>
  <c r="G141" i="45"/>
  <c r="H141" i="45" s="1"/>
  <c r="G130" i="45"/>
  <c r="H130" i="45" s="1"/>
  <c r="G129" i="45"/>
  <c r="H129" i="45" s="1"/>
  <c r="G128" i="45"/>
  <c r="H128" i="45" s="1"/>
  <c r="G127" i="45"/>
  <c r="H127" i="45" s="1"/>
  <c r="G126" i="45"/>
  <c r="H126" i="45" s="1"/>
  <c r="G125" i="45"/>
  <c r="H125" i="45" s="1"/>
  <c r="G124" i="45"/>
  <c r="H124" i="45" s="1"/>
  <c r="G123" i="45"/>
  <c r="H123" i="45" s="1"/>
  <c r="G122" i="45"/>
  <c r="H122" i="45" s="1"/>
  <c r="G121" i="45"/>
  <c r="H121" i="45" s="1"/>
  <c r="G120" i="45"/>
  <c r="H120" i="45" s="1"/>
  <c r="G119" i="45"/>
  <c r="H119" i="45" s="1"/>
  <c r="G118" i="45"/>
  <c r="H118" i="45" s="1"/>
  <c r="G117" i="45"/>
  <c r="H117" i="45" s="1"/>
  <c r="G116" i="45"/>
  <c r="H116" i="45" s="1"/>
  <c r="G115" i="45"/>
  <c r="H115" i="45" s="1"/>
  <c r="G114" i="45"/>
  <c r="H114" i="45" s="1"/>
  <c r="G113" i="45"/>
  <c r="H113" i="45" s="1"/>
  <c r="G5" i="45"/>
  <c r="G4" i="45"/>
  <c r="G174" i="44"/>
  <c r="Z44" i="66" s="1"/>
  <c r="G342" i="44"/>
  <c r="G343" i="44" s="1"/>
  <c r="F152" i="44"/>
  <c r="G150" i="44"/>
  <c r="H150" i="44" s="1"/>
  <c r="G149" i="44"/>
  <c r="H149" i="44" s="1"/>
  <c r="G148" i="44"/>
  <c r="H148" i="44" s="1"/>
  <c r="G147" i="44"/>
  <c r="H147" i="44" s="1"/>
  <c r="G146" i="44"/>
  <c r="H146" i="44" s="1"/>
  <c r="G145" i="44"/>
  <c r="H145" i="44" s="1"/>
  <c r="G144" i="44"/>
  <c r="H144" i="44" s="1"/>
  <c r="G143" i="44"/>
  <c r="H143" i="44" s="1"/>
  <c r="G142" i="44"/>
  <c r="H142" i="44" s="1"/>
  <c r="G141" i="44"/>
  <c r="H141" i="44" s="1"/>
  <c r="G130" i="44"/>
  <c r="H130" i="44" s="1"/>
  <c r="G129" i="44"/>
  <c r="H129" i="44" s="1"/>
  <c r="G128" i="44"/>
  <c r="H128" i="44" s="1"/>
  <c r="G127" i="44"/>
  <c r="H127" i="44" s="1"/>
  <c r="G126" i="44"/>
  <c r="H126" i="44" s="1"/>
  <c r="G125" i="44"/>
  <c r="H125" i="44" s="1"/>
  <c r="G124" i="44"/>
  <c r="H124" i="44" s="1"/>
  <c r="G123" i="44"/>
  <c r="H123" i="44" s="1"/>
  <c r="G122" i="44"/>
  <c r="H122" i="44" s="1"/>
  <c r="G121" i="44"/>
  <c r="H121" i="44" s="1"/>
  <c r="G120" i="44"/>
  <c r="H120" i="44" s="1"/>
  <c r="G119" i="44"/>
  <c r="H119" i="44" s="1"/>
  <c r="G118" i="44"/>
  <c r="H118" i="44" s="1"/>
  <c r="G117" i="44"/>
  <c r="H117" i="44" s="1"/>
  <c r="G116" i="44"/>
  <c r="H116" i="44" s="1"/>
  <c r="G115" i="44"/>
  <c r="H115" i="44" s="1"/>
  <c r="G114" i="44"/>
  <c r="H114" i="44" s="1"/>
  <c r="G113" i="44"/>
  <c r="H113" i="44" s="1"/>
  <c r="G5" i="44"/>
  <c r="H5" i="44" s="1"/>
  <c r="G4" i="44"/>
  <c r="G174" i="43"/>
  <c r="G342" i="43"/>
  <c r="F152" i="43"/>
  <c r="G150" i="43"/>
  <c r="H150" i="43" s="1"/>
  <c r="G149" i="43"/>
  <c r="H149" i="43" s="1"/>
  <c r="G148" i="43"/>
  <c r="H148" i="43" s="1"/>
  <c r="G147" i="43"/>
  <c r="H147" i="43" s="1"/>
  <c r="G146" i="43"/>
  <c r="H146" i="43" s="1"/>
  <c r="G145" i="43"/>
  <c r="H145" i="43" s="1"/>
  <c r="G144" i="43"/>
  <c r="H144" i="43" s="1"/>
  <c r="G143" i="43"/>
  <c r="H143" i="43" s="1"/>
  <c r="G142" i="43"/>
  <c r="H142" i="43" s="1"/>
  <c r="G141" i="43"/>
  <c r="H141" i="43" s="1"/>
  <c r="G130" i="43"/>
  <c r="H130" i="43" s="1"/>
  <c r="G129" i="43"/>
  <c r="H129" i="43" s="1"/>
  <c r="G128" i="43"/>
  <c r="H128" i="43" s="1"/>
  <c r="G127" i="43"/>
  <c r="H127" i="43" s="1"/>
  <c r="G126" i="43"/>
  <c r="H126" i="43" s="1"/>
  <c r="G125" i="43"/>
  <c r="H125" i="43" s="1"/>
  <c r="G124" i="43"/>
  <c r="H124" i="43" s="1"/>
  <c r="G123" i="43"/>
  <c r="H123" i="43" s="1"/>
  <c r="G122" i="43"/>
  <c r="H122" i="43" s="1"/>
  <c r="G121" i="43"/>
  <c r="H121" i="43" s="1"/>
  <c r="G120" i="43"/>
  <c r="H120" i="43" s="1"/>
  <c r="G119" i="43"/>
  <c r="H119" i="43" s="1"/>
  <c r="G118" i="43"/>
  <c r="H118" i="43" s="1"/>
  <c r="G117" i="43"/>
  <c r="H117" i="43" s="1"/>
  <c r="G116" i="43"/>
  <c r="H116" i="43" s="1"/>
  <c r="G115" i="43"/>
  <c r="H115" i="43" s="1"/>
  <c r="G114" i="43"/>
  <c r="H114" i="43" s="1"/>
  <c r="G113" i="43"/>
  <c r="H113" i="43" s="1"/>
  <c r="G112" i="43"/>
  <c r="G4" i="43"/>
  <c r="G174" i="42"/>
  <c r="G342" i="42"/>
  <c r="F152" i="42"/>
  <c r="G150" i="42"/>
  <c r="H150" i="42" s="1"/>
  <c r="G149" i="42"/>
  <c r="H149" i="42" s="1"/>
  <c r="G148" i="42"/>
  <c r="H148" i="42" s="1"/>
  <c r="G147" i="42"/>
  <c r="H147" i="42" s="1"/>
  <c r="G146" i="42"/>
  <c r="H146" i="42" s="1"/>
  <c r="G145" i="42"/>
  <c r="H145" i="42" s="1"/>
  <c r="G144" i="42"/>
  <c r="H144" i="42" s="1"/>
  <c r="G143" i="42"/>
  <c r="H143" i="42" s="1"/>
  <c r="G142" i="42"/>
  <c r="H142" i="42" s="1"/>
  <c r="G141" i="42"/>
  <c r="H141" i="42" s="1"/>
  <c r="G130" i="42"/>
  <c r="H130" i="42" s="1"/>
  <c r="G129" i="42"/>
  <c r="H129" i="42" s="1"/>
  <c r="G128" i="42"/>
  <c r="H128" i="42" s="1"/>
  <c r="G127" i="42"/>
  <c r="H127" i="42" s="1"/>
  <c r="G126" i="42"/>
  <c r="H126" i="42" s="1"/>
  <c r="G125" i="42"/>
  <c r="H125" i="42" s="1"/>
  <c r="G124" i="42"/>
  <c r="H124" i="42" s="1"/>
  <c r="G123" i="42"/>
  <c r="H123" i="42" s="1"/>
  <c r="G122" i="42"/>
  <c r="H122" i="42" s="1"/>
  <c r="G121" i="42"/>
  <c r="H121" i="42" s="1"/>
  <c r="G120" i="42"/>
  <c r="H120" i="42" s="1"/>
  <c r="G119" i="42"/>
  <c r="H119" i="42" s="1"/>
  <c r="G11" i="42"/>
  <c r="H11" i="42" s="1"/>
  <c r="G10" i="42"/>
  <c r="H10" i="42" s="1"/>
  <c r="G9" i="42"/>
  <c r="H9" i="42" s="1"/>
  <c r="G8" i="42"/>
  <c r="H8" i="42" s="1"/>
  <c r="G7" i="42"/>
  <c r="H7" i="42" s="1"/>
  <c r="G6" i="42"/>
  <c r="H6" i="42" s="1"/>
  <c r="G5" i="42"/>
  <c r="H5" i="42" s="1"/>
  <c r="G4" i="42"/>
  <c r="O22" i="66" l="1"/>
  <c r="O61" i="66"/>
  <c r="N22" i="66"/>
  <c r="N61" i="66"/>
  <c r="K22" i="66"/>
  <c r="K61" i="66"/>
  <c r="M22" i="66"/>
  <c r="M61" i="66"/>
  <c r="T22" i="66"/>
  <c r="T61" i="66"/>
  <c r="L22" i="66"/>
  <c r="L61" i="66"/>
  <c r="S22" i="66"/>
  <c r="S61" i="66"/>
  <c r="R22" i="66"/>
  <c r="R61" i="66"/>
  <c r="Q22" i="66"/>
  <c r="Q61" i="66"/>
  <c r="P22" i="66"/>
  <c r="P61" i="66"/>
  <c r="M21" i="66"/>
  <c r="M58" i="66"/>
  <c r="T21" i="66"/>
  <c r="T58" i="66"/>
  <c r="L21" i="66"/>
  <c r="L58" i="66"/>
  <c r="K21" i="66"/>
  <c r="K58" i="66"/>
  <c r="S21" i="66"/>
  <c r="S60" i="66" s="1"/>
  <c r="S58" i="66"/>
  <c r="S59" i="66" s="1"/>
  <c r="R21" i="66"/>
  <c r="R58" i="66"/>
  <c r="Q21" i="66"/>
  <c r="Q60" i="66" s="1"/>
  <c r="Q58" i="66"/>
  <c r="Q59" i="66" s="1"/>
  <c r="P21" i="66"/>
  <c r="P60" i="66" s="1"/>
  <c r="P58" i="66"/>
  <c r="P59" i="66" s="1"/>
  <c r="O21" i="66"/>
  <c r="O58" i="66"/>
  <c r="N21" i="66"/>
  <c r="N60" i="66" s="1"/>
  <c r="N58" i="66"/>
  <c r="O19" i="66"/>
  <c r="O50" i="66"/>
  <c r="N19" i="66"/>
  <c r="N50" i="66"/>
  <c r="M19" i="66"/>
  <c r="M50" i="66"/>
  <c r="K19" i="66"/>
  <c r="K50" i="66"/>
  <c r="L19" i="66"/>
  <c r="L50" i="66"/>
  <c r="P19" i="66"/>
  <c r="P50" i="66"/>
  <c r="S19" i="66"/>
  <c r="S50" i="66"/>
  <c r="T19" i="66"/>
  <c r="T50" i="66"/>
  <c r="R19" i="66"/>
  <c r="R50" i="66"/>
  <c r="Q19" i="66"/>
  <c r="Q50" i="66"/>
  <c r="K14" i="66"/>
  <c r="K46" i="66"/>
  <c r="K48" i="66" s="1"/>
  <c r="K45" i="66" s="1"/>
  <c r="S14" i="66"/>
  <c r="S46" i="66"/>
  <c r="R14" i="66"/>
  <c r="R46" i="66"/>
  <c r="M14" i="66"/>
  <c r="M46" i="66"/>
  <c r="T14" i="66"/>
  <c r="T46" i="66"/>
  <c r="Q14" i="66"/>
  <c r="Q46" i="66"/>
  <c r="P14" i="66"/>
  <c r="P46" i="66"/>
  <c r="O14" i="66"/>
  <c r="O46" i="66"/>
  <c r="L14" i="66"/>
  <c r="L46" i="66"/>
  <c r="N14" i="66"/>
  <c r="N46" i="66"/>
  <c r="Q43" i="66"/>
  <c r="O43" i="66"/>
  <c r="P43" i="66"/>
  <c r="N43" i="66"/>
  <c r="K43" i="66"/>
  <c r="M43" i="66"/>
  <c r="T43" i="66"/>
  <c r="L43" i="66"/>
  <c r="S43" i="66"/>
  <c r="R43" i="66"/>
  <c r="O8" i="66"/>
  <c r="O37" i="66"/>
  <c r="O38" i="66" s="1"/>
  <c r="O39" i="66" s="1"/>
  <c r="O40" i="66" s="1"/>
  <c r="L8" i="66"/>
  <c r="L37" i="66"/>
  <c r="L38" i="66" s="1"/>
  <c r="L39" i="66" s="1"/>
  <c r="L40" i="66" s="1"/>
  <c r="N8" i="66"/>
  <c r="N37" i="66"/>
  <c r="N38" i="66" s="1"/>
  <c r="N39" i="66" s="1"/>
  <c r="N40" i="66" s="1"/>
  <c r="N54" i="66" s="1"/>
  <c r="M8" i="66"/>
  <c r="M37" i="66"/>
  <c r="M38" i="66" s="1"/>
  <c r="M39" i="66" s="1"/>
  <c r="M40" i="66" s="1"/>
  <c r="T8" i="66"/>
  <c r="T37" i="66"/>
  <c r="T38" i="66" s="1"/>
  <c r="T39" i="66" s="1"/>
  <c r="T40" i="66" s="1"/>
  <c r="S8" i="66"/>
  <c r="S37" i="66"/>
  <c r="S38" i="66" s="1"/>
  <c r="S39" i="66" s="1"/>
  <c r="S40" i="66" s="1"/>
  <c r="R8" i="66"/>
  <c r="R37" i="66"/>
  <c r="R38" i="66" s="1"/>
  <c r="R39" i="66" s="1"/>
  <c r="R40" i="66" s="1"/>
  <c r="K8" i="66"/>
  <c r="K37" i="66"/>
  <c r="K38" i="66" s="1"/>
  <c r="K39" i="66" s="1"/>
  <c r="K40" i="66" s="1"/>
  <c r="Q8" i="66"/>
  <c r="Q37" i="66"/>
  <c r="Q38" i="66" s="1"/>
  <c r="Q39" i="66" s="1"/>
  <c r="Q40" i="66" s="1"/>
  <c r="P8" i="66"/>
  <c r="P37" i="66"/>
  <c r="P38" i="66" s="1"/>
  <c r="P39" i="66" s="1"/>
  <c r="P40" i="66" s="1"/>
  <c r="O20" i="66"/>
  <c r="O57" i="66"/>
  <c r="P20" i="66"/>
  <c r="P57" i="66"/>
  <c r="N20" i="66"/>
  <c r="N57" i="66"/>
  <c r="K20" i="66"/>
  <c r="K57" i="66"/>
  <c r="M20" i="66"/>
  <c r="M57" i="66"/>
  <c r="T20" i="66"/>
  <c r="T57" i="66"/>
  <c r="L20" i="66"/>
  <c r="L57" i="66"/>
  <c r="S20" i="66"/>
  <c r="S57" i="66"/>
  <c r="Q20" i="66"/>
  <c r="Q57" i="66"/>
  <c r="R20" i="66"/>
  <c r="R57" i="66"/>
  <c r="Y22" i="66"/>
  <c r="AK22" i="66" s="1"/>
  <c r="Y61" i="66"/>
  <c r="G343" i="47"/>
  <c r="Y52" i="66"/>
  <c r="H4" i="51"/>
  <c r="A1325" i="70" s="1" a="1"/>
  <c r="A1325" i="70" s="1"/>
  <c r="H4" i="50"/>
  <c r="A1178" i="70" s="1" a="1"/>
  <c r="A1178" i="70" s="1"/>
  <c r="H4" i="48"/>
  <c r="H152" i="48" s="1"/>
  <c r="H4" i="47"/>
  <c r="H152" i="47" s="1"/>
  <c r="H4" i="45"/>
  <c r="H4" i="44"/>
  <c r="A443" i="70" s="1" a="1"/>
  <c r="A443" i="70" s="1"/>
  <c r="H4" i="43"/>
  <c r="H4" i="42"/>
  <c r="A149" i="70" s="1" a="1"/>
  <c r="A149" i="70" s="1"/>
  <c r="G343" i="46"/>
  <c r="Z21" i="66"/>
  <c r="AL21" i="66" s="1"/>
  <c r="Z60" i="66"/>
  <c r="Z59" i="66"/>
  <c r="Y21" i="66"/>
  <c r="AK21" i="66" s="1"/>
  <c r="Y59" i="66"/>
  <c r="Y60" i="66"/>
  <c r="Y19" i="66"/>
  <c r="AK19" i="66" s="1"/>
  <c r="Y53" i="66"/>
  <c r="Y55" i="66" s="1"/>
  <c r="Y51" i="66"/>
  <c r="Y50" i="66"/>
  <c r="Z53" i="66"/>
  <c r="Z56" i="66" s="1"/>
  <c r="Z50" i="66"/>
  <c r="Y46" i="66"/>
  <c r="Y49" i="66"/>
  <c r="Y48" i="66"/>
  <c r="Y14" i="66"/>
  <c r="AK14" i="66" s="1"/>
  <c r="G175" i="45"/>
  <c r="Z48" i="66"/>
  <c r="Z46" i="66"/>
  <c r="Z49" i="66"/>
  <c r="Z14" i="66"/>
  <c r="AL14" i="66" s="1"/>
  <c r="Y44" i="66"/>
  <c r="Y45" i="66"/>
  <c r="Y43" i="66"/>
  <c r="Y42" i="66"/>
  <c r="Z42" i="66"/>
  <c r="Z43" i="66"/>
  <c r="Y11" i="66"/>
  <c r="AK11" i="66" s="1"/>
  <c r="Y41" i="66"/>
  <c r="Z11" i="66"/>
  <c r="AL11" i="66" s="1"/>
  <c r="Z41" i="66"/>
  <c r="G175" i="51"/>
  <c r="Z22" i="66"/>
  <c r="AL22" i="66" s="1"/>
  <c r="G343" i="50"/>
  <c r="G175" i="47"/>
  <c r="Z19" i="66"/>
  <c r="G175" i="46"/>
  <c r="Z18" i="66"/>
  <c r="Z15" i="66"/>
  <c r="AL15" i="66" s="1"/>
  <c r="Y15" i="66"/>
  <c r="AK15" i="66" s="1"/>
  <c r="Y18" i="66"/>
  <c r="G175" i="44"/>
  <c r="Z13" i="66"/>
  <c r="Z16" i="66"/>
  <c r="Y16" i="66"/>
  <c r="Y13" i="66"/>
  <c r="Z17" i="66"/>
  <c r="AL17" i="66" s="1"/>
  <c r="Z12" i="66"/>
  <c r="Y17" i="66"/>
  <c r="AK17" i="66" s="1"/>
  <c r="Y12" i="66"/>
  <c r="Q9" i="66"/>
  <c r="Q11" i="66"/>
  <c r="P9" i="66"/>
  <c r="P11" i="66"/>
  <c r="O9" i="66"/>
  <c r="O11" i="66"/>
  <c r="N9" i="66"/>
  <c r="N11" i="66"/>
  <c r="K9" i="66"/>
  <c r="K11" i="66"/>
  <c r="M9" i="66"/>
  <c r="M11" i="66"/>
  <c r="R11" i="66"/>
  <c r="R9" i="66"/>
  <c r="T11" i="66"/>
  <c r="T9" i="66"/>
  <c r="L11" i="66"/>
  <c r="L9" i="66"/>
  <c r="S11" i="66"/>
  <c r="S9" i="66"/>
  <c r="P10" i="66"/>
  <c r="P17" i="66"/>
  <c r="O10" i="66"/>
  <c r="O17" i="66"/>
  <c r="N10" i="66"/>
  <c r="N17" i="66"/>
  <c r="K17" i="66"/>
  <c r="K10" i="66"/>
  <c r="M10" i="66"/>
  <c r="M17" i="66"/>
  <c r="L17" i="66"/>
  <c r="L10" i="66"/>
  <c r="T17" i="66"/>
  <c r="T10" i="66"/>
  <c r="S17" i="66"/>
  <c r="S10" i="66"/>
  <c r="R17" i="66"/>
  <c r="R10" i="66"/>
  <c r="Q17" i="66"/>
  <c r="Q10" i="66"/>
  <c r="P13" i="66"/>
  <c r="P12" i="66"/>
  <c r="R13" i="66"/>
  <c r="R12" i="66"/>
  <c r="O13" i="66"/>
  <c r="O12" i="66"/>
  <c r="Q13" i="66"/>
  <c r="Q12" i="66"/>
  <c r="N13" i="66"/>
  <c r="N12" i="66"/>
  <c r="M13" i="66"/>
  <c r="M12" i="66"/>
  <c r="S13" i="66"/>
  <c r="S12" i="66"/>
  <c r="L13" i="66"/>
  <c r="L12" i="66"/>
  <c r="K13" i="66"/>
  <c r="K12" i="66"/>
  <c r="T13" i="66"/>
  <c r="T12" i="66"/>
  <c r="K18" i="66"/>
  <c r="K15" i="66"/>
  <c r="M15" i="66"/>
  <c r="M18" i="66"/>
  <c r="M48" i="66" s="1"/>
  <c r="M45" i="66" s="1"/>
  <c r="T18" i="66"/>
  <c r="T48" i="66" s="1"/>
  <c r="T15" i="66"/>
  <c r="L15" i="66"/>
  <c r="L18" i="66"/>
  <c r="L48" i="66" s="1"/>
  <c r="S18" i="66"/>
  <c r="S48" i="66" s="1"/>
  <c r="S15" i="66"/>
  <c r="G152" i="46"/>
  <c r="R18" i="66"/>
  <c r="R48" i="66" s="1"/>
  <c r="R45" i="66" s="1"/>
  <c r="R15" i="66"/>
  <c r="Q18" i="66"/>
  <c r="Q48" i="66" s="1"/>
  <c r="Q15" i="66"/>
  <c r="P15" i="66"/>
  <c r="P18" i="66"/>
  <c r="P48" i="66" s="1"/>
  <c r="P47" i="66" s="1"/>
  <c r="N15" i="66"/>
  <c r="N18" i="66"/>
  <c r="N48" i="66" s="1"/>
  <c r="N47" i="66" s="1"/>
  <c r="O15" i="66"/>
  <c r="O18" i="66"/>
  <c r="O48" i="66" s="1"/>
  <c r="O45" i="66" s="1"/>
  <c r="G175" i="48"/>
  <c r="Z23" i="66"/>
  <c r="Z20" i="66"/>
  <c r="Y20" i="66"/>
  <c r="Y23" i="66"/>
  <c r="G152" i="47"/>
  <c r="H27" i="57"/>
  <c r="H28" i="57"/>
  <c r="H37" i="57"/>
  <c r="H23" i="57"/>
  <c r="H30" i="57"/>
  <c r="H33" i="57"/>
  <c r="H24" i="57"/>
  <c r="A22" i="57"/>
  <c r="F22" i="57" s="1"/>
  <c r="M22" i="57" s="1"/>
  <c r="G175" i="50"/>
  <c r="G152" i="45"/>
  <c r="G175" i="43"/>
  <c r="G175" i="42"/>
  <c r="H22" i="57"/>
  <c r="H26" i="57"/>
  <c r="H32" i="57"/>
  <c r="G152" i="43"/>
  <c r="G343" i="51"/>
  <c r="G152" i="51"/>
  <c r="U61" i="66" s="1"/>
  <c r="G152" i="50"/>
  <c r="U58" i="66" s="1"/>
  <c r="G343" i="48"/>
  <c r="G152" i="48"/>
  <c r="H4" i="46"/>
  <c r="H152" i="46" s="1"/>
  <c r="G343" i="45"/>
  <c r="H5" i="45"/>
  <c r="A590" i="70" s="1" a="1"/>
  <c r="A590" i="70" s="1"/>
  <c r="G152" i="44"/>
  <c r="G343" i="43"/>
  <c r="H112" i="43"/>
  <c r="G343" i="42"/>
  <c r="G152" i="42"/>
  <c r="U41" i="66" s="1"/>
  <c r="T60" i="66" l="1"/>
  <c r="S23" i="66"/>
  <c r="S27" i="66" s="1"/>
  <c r="R60" i="66"/>
  <c r="N23" i="66"/>
  <c r="N27" i="66" s="1"/>
  <c r="S47" i="66"/>
  <c r="S55" i="66" s="1"/>
  <c r="O60" i="66"/>
  <c r="N59" i="66"/>
  <c r="T59" i="66"/>
  <c r="O59" i="66"/>
  <c r="M59" i="66"/>
  <c r="R59" i="66"/>
  <c r="M60" i="66"/>
  <c r="K59" i="66"/>
  <c r="L59" i="66"/>
  <c r="L60" i="66"/>
  <c r="T23" i="66"/>
  <c r="T27" i="66" s="1"/>
  <c r="Q23" i="66"/>
  <c r="Q27" i="66" s="1"/>
  <c r="A1031" i="70" a="1"/>
  <c r="A1031" i="70" s="1"/>
  <c r="K23" i="66"/>
  <c r="K27" i="66" s="1"/>
  <c r="P23" i="66"/>
  <c r="P27" i="66" s="1"/>
  <c r="R23" i="66"/>
  <c r="R27" i="66" s="1"/>
  <c r="A884" i="70" a="1"/>
  <c r="A884" i="70" s="1"/>
  <c r="M23" i="66"/>
  <c r="M27" i="66" s="1"/>
  <c r="O23" i="66"/>
  <c r="O27" i="66" s="1"/>
  <c r="L23" i="66"/>
  <c r="L27" i="66" s="1"/>
  <c r="L54" i="66"/>
  <c r="K54" i="66"/>
  <c r="L47" i="66"/>
  <c r="L55" i="66" s="1"/>
  <c r="M54" i="66"/>
  <c r="R54" i="66"/>
  <c r="S54" i="66"/>
  <c r="S64" i="66" s="1"/>
  <c r="P54" i="66"/>
  <c r="Q47" i="66"/>
  <c r="Q55" i="66" s="1"/>
  <c r="S45" i="66"/>
  <c r="Q54" i="66"/>
  <c r="L45" i="66"/>
  <c r="P45" i="66"/>
  <c r="T47" i="66"/>
  <c r="T55" i="66" s="1"/>
  <c r="T54" i="66"/>
  <c r="O54" i="66"/>
  <c r="O64" i="66" s="1"/>
  <c r="N45" i="66"/>
  <c r="O47" i="66"/>
  <c r="O55" i="66" s="1"/>
  <c r="R47" i="66"/>
  <c r="R55" i="66" s="1"/>
  <c r="M47" i="66"/>
  <c r="M55" i="66" s="1"/>
  <c r="T45" i="66"/>
  <c r="Q45" i="66"/>
  <c r="S51" i="66"/>
  <c r="S52" i="66" s="1"/>
  <c r="S53" i="66" s="1"/>
  <c r="S49" i="66"/>
  <c r="K49" i="66"/>
  <c r="K55" i="66"/>
  <c r="K51" i="66"/>
  <c r="K52" i="66" s="1"/>
  <c r="K53" i="66" s="1"/>
  <c r="L51" i="66"/>
  <c r="L52" i="66" s="1"/>
  <c r="L53" i="66" s="1"/>
  <c r="L49" i="66"/>
  <c r="N49" i="66"/>
  <c r="N51" i="66"/>
  <c r="N52" i="66" s="1"/>
  <c r="N53" i="66" s="1"/>
  <c r="N55" i="66"/>
  <c r="N64" i="66" s="1"/>
  <c r="R49" i="66"/>
  <c r="R51" i="66"/>
  <c r="R52" i="66" s="1"/>
  <c r="R53" i="66" s="1"/>
  <c r="T51" i="66"/>
  <c r="T52" i="66" s="1"/>
  <c r="T53" i="66" s="1"/>
  <c r="T49" i="66"/>
  <c r="P51" i="66"/>
  <c r="P52" i="66" s="1"/>
  <c r="P53" i="66" s="1"/>
  <c r="P55" i="66"/>
  <c r="P49" i="66"/>
  <c r="U20" i="66"/>
  <c r="AG20" i="66" s="1"/>
  <c r="U57" i="66"/>
  <c r="Q51" i="66"/>
  <c r="Q52" i="66" s="1"/>
  <c r="Q53" i="66" s="1"/>
  <c r="Q49" i="66"/>
  <c r="M51" i="66"/>
  <c r="M52" i="66" s="1"/>
  <c r="M53" i="66" s="1"/>
  <c r="M49" i="66"/>
  <c r="O49" i="66"/>
  <c r="O51" i="66"/>
  <c r="O52" i="66" s="1"/>
  <c r="O53" i="66" s="1"/>
  <c r="H152" i="51"/>
  <c r="G153" i="51" s="1"/>
  <c r="H152" i="50"/>
  <c r="G153" i="50" s="1"/>
  <c r="U52" i="66"/>
  <c r="Z52" i="66"/>
  <c r="A296" i="70" a="1"/>
  <c r="A296" i="70" s="1"/>
  <c r="H152" i="42"/>
  <c r="G153" i="42" s="1"/>
  <c r="H152" i="44"/>
  <c r="G153" i="44" s="1"/>
  <c r="A737" i="70" a="1"/>
  <c r="A737" i="70" s="1"/>
  <c r="H152" i="45"/>
  <c r="G153" i="45" s="1"/>
  <c r="H152" i="43"/>
  <c r="G153" i="43" s="1"/>
  <c r="Q16" i="66"/>
  <c r="L16" i="66"/>
  <c r="Z55" i="66"/>
  <c r="U21" i="66"/>
  <c r="AG21" i="66" s="1"/>
  <c r="U60" i="66"/>
  <c r="U59" i="66"/>
  <c r="U19" i="66"/>
  <c r="AG19" i="66" s="1"/>
  <c r="U50" i="66"/>
  <c r="U51" i="66"/>
  <c r="U53" i="66"/>
  <c r="G155" i="46"/>
  <c r="U47" i="66"/>
  <c r="U46" i="66"/>
  <c r="U49" i="66"/>
  <c r="U48" i="66"/>
  <c r="S16" i="66"/>
  <c r="U45" i="66"/>
  <c r="U44" i="66"/>
  <c r="O16" i="66"/>
  <c r="U43" i="66"/>
  <c r="U42" i="66"/>
  <c r="R16" i="66"/>
  <c r="P16" i="66"/>
  <c r="M16" i="66"/>
  <c r="N16" i="66"/>
  <c r="K16" i="66"/>
  <c r="T16" i="66"/>
  <c r="G153" i="46"/>
  <c r="Y56" i="66"/>
  <c r="AL19" i="66"/>
  <c r="AL18" i="66"/>
  <c r="AK18" i="66"/>
  <c r="Z45" i="66"/>
  <c r="AL16" i="66"/>
  <c r="AL13" i="66"/>
  <c r="AK13" i="66"/>
  <c r="AK16" i="66"/>
  <c r="AL12" i="66"/>
  <c r="AK12" i="66"/>
  <c r="U11" i="66"/>
  <c r="U17" i="66"/>
  <c r="AG17" i="66" s="1"/>
  <c r="U12" i="66"/>
  <c r="U13" i="66"/>
  <c r="G155" i="45"/>
  <c r="U14" i="66"/>
  <c r="U15" i="66"/>
  <c r="AG15" i="66" s="1"/>
  <c r="U18" i="66"/>
  <c r="U16" i="66"/>
  <c r="G155" i="47"/>
  <c r="U23" i="66"/>
  <c r="U22" i="66"/>
  <c r="Z51" i="66"/>
  <c r="AL20" i="66"/>
  <c r="AL23" i="66"/>
  <c r="Z27" i="66"/>
  <c r="AK20" i="66"/>
  <c r="AK23" i="66"/>
  <c r="Y27" i="66"/>
  <c r="AL1" i="39" a="1"/>
  <c r="AL1" i="39" s="1"/>
  <c r="AU3" i="39" a="1"/>
  <c r="AU3" i="39" s="1"/>
  <c r="AW3" i="39" a="1"/>
  <c r="AW3" i="39" s="1"/>
  <c r="AV3" i="39" a="1"/>
  <c r="AV3" i="39" s="1"/>
  <c r="AX3" i="39" a="1"/>
  <c r="AX3" i="39" s="1"/>
  <c r="G153" i="47"/>
  <c r="AT3" i="39" a="1"/>
  <c r="AT3" i="39" s="1"/>
  <c r="AS3" i="39" a="1"/>
  <c r="AS3" i="39" s="1"/>
  <c r="G155" i="43"/>
  <c r="A37" i="57"/>
  <c r="F37" i="57" s="1"/>
  <c r="A38" i="57"/>
  <c r="F38" i="57" s="1"/>
  <c r="A4" i="57"/>
  <c r="E22" i="57"/>
  <c r="A24" i="57"/>
  <c r="A23" i="57"/>
  <c r="B35" i="57"/>
  <c r="G35" i="57" s="1"/>
  <c r="N35" i="57" s="1"/>
  <c r="A35" i="57"/>
  <c r="B36" i="57"/>
  <c r="G36" i="57" s="1"/>
  <c r="N36" i="57" s="1"/>
  <c r="A36" i="57"/>
  <c r="B34" i="57"/>
  <c r="G34" i="57" s="1"/>
  <c r="N34" i="57" s="1"/>
  <c r="A34" i="57"/>
  <c r="B33" i="57"/>
  <c r="G33" i="57" s="1"/>
  <c r="N33" i="57" s="1"/>
  <c r="A33" i="57"/>
  <c r="A25" i="57"/>
  <c r="A31" i="57"/>
  <c r="B32" i="57"/>
  <c r="G32" i="57" s="1"/>
  <c r="N32" i="57" s="1"/>
  <c r="A32" i="57"/>
  <c r="N23" i="39"/>
  <c r="B37" i="57"/>
  <c r="G37" i="57" s="1"/>
  <c r="N37" i="57" s="1"/>
  <c r="G155" i="51"/>
  <c r="G155" i="50"/>
  <c r="G153" i="48"/>
  <c r="G155" i="48"/>
  <c r="G155" i="44"/>
  <c r="G155" i="42"/>
  <c r="P64" i="66" l="1"/>
  <c r="T64" i="66"/>
  <c r="Q64" i="66"/>
  <c r="K64" i="66"/>
  <c r="R64" i="66"/>
  <c r="M64" i="66"/>
  <c r="L64" i="66"/>
  <c r="T56" i="66"/>
  <c r="L56" i="66"/>
  <c r="P56" i="66"/>
  <c r="N56" i="66"/>
  <c r="S56" i="66"/>
  <c r="M56" i="66"/>
  <c r="R56" i="66"/>
  <c r="O56" i="66"/>
  <c r="Q56" i="66"/>
  <c r="Q24" i="66"/>
  <c r="L24" i="66"/>
  <c r="M24" i="66"/>
  <c r="S24" i="66"/>
  <c r="U55" i="66"/>
  <c r="P24" i="66"/>
  <c r="O24" i="66"/>
  <c r="R24" i="66"/>
  <c r="K24" i="66"/>
  <c r="N24" i="66"/>
  <c r="T24" i="66"/>
  <c r="AG11" i="66"/>
  <c r="AG13" i="66"/>
  <c r="AG12" i="66"/>
  <c r="AG14" i="66"/>
  <c r="AG18" i="66"/>
  <c r="AG16" i="66"/>
  <c r="AG22" i="66"/>
  <c r="AG23" i="66"/>
  <c r="U27" i="66"/>
  <c r="AL27" i="66"/>
  <c r="AK27" i="66"/>
  <c r="B24" i="57"/>
  <c r="G24" i="57" s="1"/>
  <c r="N24" i="57" s="1"/>
  <c r="B23" i="57"/>
  <c r="G23" i="57" s="1"/>
  <c r="N23" i="57" s="1"/>
  <c r="I32" i="57"/>
  <c r="L32" i="57"/>
  <c r="K32" i="57"/>
  <c r="J32" i="57"/>
  <c r="I36" i="57"/>
  <c r="K36" i="57"/>
  <c r="J36" i="57"/>
  <c r="L36" i="57"/>
  <c r="L33" i="57"/>
  <c r="K33" i="57"/>
  <c r="J33" i="57"/>
  <c r="L37" i="57"/>
  <c r="L35" i="57"/>
  <c r="K35" i="57"/>
  <c r="J35" i="57"/>
  <c r="K37" i="57"/>
  <c r="L34" i="57"/>
  <c r="K34" i="57"/>
  <c r="J34" i="57"/>
  <c r="J37" i="57"/>
  <c r="F25" i="57"/>
  <c r="I33" i="57"/>
  <c r="F23" i="57"/>
  <c r="I34" i="57"/>
  <c r="F24" i="57"/>
  <c r="M38" i="57"/>
  <c r="M37" i="57"/>
  <c r="P37" i="57"/>
  <c r="F31" i="57"/>
  <c r="I35" i="57"/>
  <c r="I37" i="57"/>
  <c r="E34" i="57"/>
  <c r="F34" i="57"/>
  <c r="E33" i="57"/>
  <c r="F33" i="57"/>
  <c r="F32" i="57"/>
  <c r="E32" i="57"/>
  <c r="E36" i="57"/>
  <c r="F36" i="57"/>
  <c r="E35" i="57"/>
  <c r="F35" i="57"/>
  <c r="E37" i="57"/>
  <c r="B27" i="57"/>
  <c r="G27" i="57" s="1"/>
  <c r="N27" i="57" s="1"/>
  <c r="A27" i="57"/>
  <c r="B30" i="57"/>
  <c r="G30" i="57" s="1"/>
  <c r="N30" i="57" s="1"/>
  <c r="A30" i="57"/>
  <c r="A26" i="57"/>
  <c r="B28" i="57"/>
  <c r="G28" i="57" s="1"/>
  <c r="N28" i="57" s="1"/>
  <c r="A28" i="57"/>
  <c r="B29" i="57"/>
  <c r="G29" i="57" s="1"/>
  <c r="N29" i="57" s="1"/>
  <c r="A29" i="57"/>
  <c r="Q65" i="66" l="1"/>
  <c r="J24" i="39" s="1" a="1"/>
  <c r="J24" i="39" s="1"/>
  <c r="J25" i="39" s="1"/>
  <c r="L65" i="66"/>
  <c r="E24" i="39" s="1" a="1"/>
  <c r="E24" i="39" s="1"/>
  <c r="E25" i="39" s="1"/>
  <c r="M65" i="66"/>
  <c r="F24" i="39" s="1" a="1"/>
  <c r="F24" i="39" s="1"/>
  <c r="F25" i="39" s="1"/>
  <c r="N65" i="66"/>
  <c r="G24" i="39" s="1" a="1"/>
  <c r="G24" i="39" s="1"/>
  <c r="G25" i="39" s="1"/>
  <c r="S65" i="66"/>
  <c r="L24" i="39" s="1" a="1"/>
  <c r="L24" i="39" s="1"/>
  <c r="L25" i="39" s="1"/>
  <c r="P65" i="66"/>
  <c r="I24" i="39" s="1" a="1"/>
  <c r="I24" i="39" s="1"/>
  <c r="I25" i="39" s="1"/>
  <c r="R65" i="66"/>
  <c r="K24" i="39" s="1" a="1"/>
  <c r="K24" i="39" s="1"/>
  <c r="K25" i="39" s="1"/>
  <c r="O65" i="66"/>
  <c r="H24" i="39" s="1"/>
  <c r="H25" i="39" s="1"/>
  <c r="T65" i="66"/>
  <c r="M24" i="39" s="1" a="1"/>
  <c r="M24" i="39" s="1"/>
  <c r="M25" i="39" s="1"/>
  <c r="U56" i="66"/>
  <c r="AG27" i="66"/>
  <c r="I24" i="57"/>
  <c r="K23" i="57"/>
  <c r="J24" i="57"/>
  <c r="L23" i="57"/>
  <c r="I23" i="57"/>
  <c r="J23" i="57"/>
  <c r="A5" i="57"/>
  <c r="B26" i="57"/>
  <c r="G26" i="57" s="1"/>
  <c r="I13" i="57" s="1"/>
  <c r="K24" i="57"/>
  <c r="L24" i="57"/>
  <c r="B38" i="57"/>
  <c r="I38" i="57" s="1"/>
  <c r="E23" i="57"/>
  <c r="L30" i="57"/>
  <c r="K30" i="57"/>
  <c r="J30" i="57"/>
  <c r="K29" i="57"/>
  <c r="L29" i="57"/>
  <c r="J29" i="57"/>
  <c r="L27" i="57"/>
  <c r="K27" i="57"/>
  <c r="J27" i="57"/>
  <c r="J28" i="57"/>
  <c r="K28" i="57"/>
  <c r="L28" i="57"/>
  <c r="M24" i="57"/>
  <c r="P24" i="57"/>
  <c r="A6" i="57"/>
  <c r="F28" i="57"/>
  <c r="A10" i="57" s="1"/>
  <c r="I28" i="57"/>
  <c r="E24" i="57"/>
  <c r="P35" i="57"/>
  <c r="M35" i="57"/>
  <c r="I18" i="57" s="1"/>
  <c r="M36" i="57"/>
  <c r="P36" i="57"/>
  <c r="M33" i="57"/>
  <c r="P33" i="57"/>
  <c r="M31" i="57"/>
  <c r="F26" i="57"/>
  <c r="E26" i="57" s="1"/>
  <c r="F30" i="57"/>
  <c r="E30" i="57" s="1"/>
  <c r="I30" i="57"/>
  <c r="M23" i="57"/>
  <c r="P23" i="57"/>
  <c r="F29" i="57"/>
  <c r="A11" i="57" s="1"/>
  <c r="I29" i="57"/>
  <c r="F27" i="57"/>
  <c r="I27" i="57"/>
  <c r="M32" i="57"/>
  <c r="P32" i="57"/>
  <c r="M34" i="57"/>
  <c r="P34" i="57"/>
  <c r="M25" i="57"/>
  <c r="A15" i="57"/>
  <c r="A14" i="57"/>
  <c r="A17" i="57"/>
  <c r="A16" i="57"/>
  <c r="G342" i="37"/>
  <c r="G120" i="37"/>
  <c r="H120" i="37" s="1"/>
  <c r="G121" i="37"/>
  <c r="H121" i="37" s="1"/>
  <c r="G122" i="37"/>
  <c r="H122" i="37" s="1"/>
  <c r="G123" i="37"/>
  <c r="H123" i="37" s="1"/>
  <c r="G124" i="37"/>
  <c r="H124" i="37" s="1"/>
  <c r="G125" i="37"/>
  <c r="H125" i="37" s="1"/>
  <c r="G126" i="37"/>
  <c r="H126" i="37" s="1"/>
  <c r="G127" i="37"/>
  <c r="H127" i="37" s="1"/>
  <c r="G128" i="37"/>
  <c r="H128" i="37" s="1"/>
  <c r="G129" i="37"/>
  <c r="H129" i="37" s="1"/>
  <c r="G140" i="37"/>
  <c r="H140" i="37" s="1"/>
  <c r="G141" i="37"/>
  <c r="H141" i="37" s="1"/>
  <c r="G142" i="37"/>
  <c r="H142" i="37" s="1"/>
  <c r="G143" i="37"/>
  <c r="H143" i="37" s="1"/>
  <c r="G144" i="37"/>
  <c r="H144" i="37" s="1"/>
  <c r="G145" i="37"/>
  <c r="H145" i="37" s="1"/>
  <c r="G146" i="37"/>
  <c r="H146" i="37" s="1"/>
  <c r="G147" i="37"/>
  <c r="H147" i="37" s="1"/>
  <c r="G148" i="37"/>
  <c r="H148" i="37" s="1"/>
  <c r="G149" i="37"/>
  <c r="H149" i="37" s="1"/>
  <c r="G150" i="37"/>
  <c r="H150" i="37" s="1"/>
  <c r="Y38" i="66" l="1"/>
  <c r="Y40" i="66" s="1"/>
  <c r="Y39" i="66"/>
  <c r="Y37" i="66"/>
  <c r="Y9" i="66"/>
  <c r="Y10" i="66"/>
  <c r="Y8" i="66"/>
  <c r="I26" i="57"/>
  <c r="K26" i="57"/>
  <c r="N26" i="57"/>
  <c r="J26" i="57"/>
  <c r="L26" i="57"/>
  <c r="G38" i="57"/>
  <c r="G13" i="57" s="1"/>
  <c r="L38" i="57"/>
  <c r="E38" i="57"/>
  <c r="J38" i="57"/>
  <c r="K38" i="57"/>
  <c r="A12" i="57"/>
  <c r="E28" i="57"/>
  <c r="M27" i="57"/>
  <c r="P27" i="57"/>
  <c r="M26" i="57"/>
  <c r="P26" i="57"/>
  <c r="M29" i="57"/>
  <c r="P29" i="57"/>
  <c r="A8" i="57"/>
  <c r="M28" i="57"/>
  <c r="P28" i="57"/>
  <c r="E27" i="57"/>
  <c r="M30" i="57"/>
  <c r="P30" i="57"/>
  <c r="A9" i="57"/>
  <c r="G343" i="37"/>
  <c r="AK10" i="66" l="1"/>
  <c r="Y24" i="66"/>
  <c r="AK24" i="66" s="1"/>
  <c r="AK8" i="66"/>
  <c r="AK9" i="66"/>
  <c r="P38" i="57"/>
  <c r="N38" i="57"/>
  <c r="A18" i="57"/>
  <c r="A19" i="57"/>
  <c r="Y54" i="66" l="1"/>
  <c r="E4" i="63" a="1"/>
  <c r="E18" i="57"/>
  <c r="C18" i="57"/>
  <c r="B25" i="57"/>
  <c r="B22" i="57"/>
  <c r="B31" i="57"/>
  <c r="Y65" i="66" l="1"/>
  <c r="Y64" i="66"/>
  <c r="AG315" i="63"/>
  <c r="AG323" i="63"/>
  <c r="AG331" i="63"/>
  <c r="AG287" i="63"/>
  <c r="AG295" i="63"/>
  <c r="AG303" i="63"/>
  <c r="AG235" i="63"/>
  <c r="AG243" i="63"/>
  <c r="AG251" i="63"/>
  <c r="AG259" i="63"/>
  <c r="AG267" i="63"/>
  <c r="AG275" i="63"/>
  <c r="AG190" i="63"/>
  <c r="AG198" i="63"/>
  <c r="AG206" i="63"/>
  <c r="AG214" i="63"/>
  <c r="AG222" i="63"/>
  <c r="AG147" i="63"/>
  <c r="AG155" i="63"/>
  <c r="AG163" i="63"/>
  <c r="AG171" i="63"/>
  <c r="AG179" i="63"/>
  <c r="AG107" i="63"/>
  <c r="AG115" i="63"/>
  <c r="AG123" i="63"/>
  <c r="AG131" i="63"/>
  <c r="AG139" i="63"/>
  <c r="AG67" i="63"/>
  <c r="AG75" i="63"/>
  <c r="AG83" i="63"/>
  <c r="AG91" i="63"/>
  <c r="AG99" i="63"/>
  <c r="AG13" i="63"/>
  <c r="AG21" i="63"/>
  <c r="AG29" i="63"/>
  <c r="AG37" i="63"/>
  <c r="AG45" i="63"/>
  <c r="AG53" i="63"/>
  <c r="AG7" i="63"/>
  <c r="AG316" i="63"/>
  <c r="AG324" i="63"/>
  <c r="AG332" i="63"/>
  <c r="AG288" i="63"/>
  <c r="AG296" i="63"/>
  <c r="AG283" i="63"/>
  <c r="AG236" i="63"/>
  <c r="AG244" i="63"/>
  <c r="AG252" i="63"/>
  <c r="AG260" i="63"/>
  <c r="AG268" i="63"/>
  <c r="AG276" i="63"/>
  <c r="AG191" i="63"/>
  <c r="AG199" i="63"/>
  <c r="AG207" i="63"/>
  <c r="AG215" i="63"/>
  <c r="AG223" i="63"/>
  <c r="AG148" i="63"/>
  <c r="AG156" i="63"/>
  <c r="AG164" i="63"/>
  <c r="AG172" i="63"/>
  <c r="AG180" i="63"/>
  <c r="AG108" i="63"/>
  <c r="AG116" i="63"/>
  <c r="AG124" i="63"/>
  <c r="AG132" i="63"/>
  <c r="AG140" i="63"/>
  <c r="AG68" i="63"/>
  <c r="AG76" i="63"/>
  <c r="AG84" i="63"/>
  <c r="AG92" i="63"/>
  <c r="AG100" i="63"/>
  <c r="AG14" i="63"/>
  <c r="AG22" i="63"/>
  <c r="AG30" i="63"/>
  <c r="AG38" i="63"/>
  <c r="AG46" i="63"/>
  <c r="AG54" i="63"/>
  <c r="AG322" i="63"/>
  <c r="AG266" i="63"/>
  <c r="AG309" i="63"/>
  <c r="AG317" i="63"/>
  <c r="AG325" i="63"/>
  <c r="AG333" i="63"/>
  <c r="AG289" i="63"/>
  <c r="AG297" i="63"/>
  <c r="AG237" i="63"/>
  <c r="AG245" i="63"/>
  <c r="AG253" i="63"/>
  <c r="AG261" i="63"/>
  <c r="AG269" i="63"/>
  <c r="AG277" i="63"/>
  <c r="AG192" i="63"/>
  <c r="AG200" i="63"/>
  <c r="AG208" i="63"/>
  <c r="AG216" i="63"/>
  <c r="AG186" i="63"/>
  <c r="AG149" i="63"/>
  <c r="AG157" i="63"/>
  <c r="AG165" i="63"/>
  <c r="AG173" i="63"/>
  <c r="AG181" i="63"/>
  <c r="AG109" i="63"/>
  <c r="AG117" i="63"/>
  <c r="AG125" i="63"/>
  <c r="AG133" i="63"/>
  <c r="AG141" i="63"/>
  <c r="AG69" i="63"/>
  <c r="AG77" i="63"/>
  <c r="AG85" i="63"/>
  <c r="AG93" i="63"/>
  <c r="AG63" i="63"/>
  <c r="AG15" i="63"/>
  <c r="AG23" i="63"/>
  <c r="AG31" i="63"/>
  <c r="AG39" i="63"/>
  <c r="AG47" i="63"/>
  <c r="AG55" i="63"/>
  <c r="AG314" i="63"/>
  <c r="AG274" i="63"/>
  <c r="AG310" i="63"/>
  <c r="AG318" i="63"/>
  <c r="AG326" i="63"/>
  <c r="AG308" i="63"/>
  <c r="AG290" i="63"/>
  <c r="AG298" i="63"/>
  <c r="AG230" i="63"/>
  <c r="AG238" i="63"/>
  <c r="AG246" i="63"/>
  <c r="AG254" i="63"/>
  <c r="AG262" i="63"/>
  <c r="AG270" i="63"/>
  <c r="AG229" i="63"/>
  <c r="AG193" i="63"/>
  <c r="AG201" i="63"/>
  <c r="AG209" i="63"/>
  <c r="AG217" i="63"/>
  <c r="AD186" i="63"/>
  <c r="AG150" i="63"/>
  <c r="AG158" i="63"/>
  <c r="AG166" i="63"/>
  <c r="AG174" i="63"/>
  <c r="AG182" i="63"/>
  <c r="AG110" i="63"/>
  <c r="AG118" i="63"/>
  <c r="AG126" i="63"/>
  <c r="AG134" i="63"/>
  <c r="AG104" i="63"/>
  <c r="AG70" i="63"/>
  <c r="AG78" i="63"/>
  <c r="AG86" i="63"/>
  <c r="AG94" i="63"/>
  <c r="AG8" i="63"/>
  <c r="AG16" i="63"/>
  <c r="AG24" i="63"/>
  <c r="AG32" i="63"/>
  <c r="AG40" i="63"/>
  <c r="AG48" i="63"/>
  <c r="AG56" i="63"/>
  <c r="AG294" i="63"/>
  <c r="AG250" i="63"/>
  <c r="AG311" i="63"/>
  <c r="AG319" i="63"/>
  <c r="AG327" i="63"/>
  <c r="AG291" i="63"/>
  <c r="AG299" i="63"/>
  <c r="AG231" i="63"/>
  <c r="AG239" i="63"/>
  <c r="AG247" i="63"/>
  <c r="AG255" i="63"/>
  <c r="AG263" i="63"/>
  <c r="AG271" i="63"/>
  <c r="AG194" i="63"/>
  <c r="AG202" i="63"/>
  <c r="AG210" i="63"/>
  <c r="AG218" i="63"/>
  <c r="AE186" i="63"/>
  <c r="AG151" i="63"/>
  <c r="AG159" i="63"/>
  <c r="AG167" i="63"/>
  <c r="AG175" i="63"/>
  <c r="AG145" i="63"/>
  <c r="AG111" i="63"/>
  <c r="AG119" i="63"/>
  <c r="AG127" i="63"/>
  <c r="AG135" i="63"/>
  <c r="AG71" i="63"/>
  <c r="AG79" i="63"/>
  <c r="AG87" i="63"/>
  <c r="AG95" i="63"/>
  <c r="AG9" i="63"/>
  <c r="AG17" i="63"/>
  <c r="AG25" i="63"/>
  <c r="AG33" i="63"/>
  <c r="AG41" i="63"/>
  <c r="AG49" i="63"/>
  <c r="AG57" i="63"/>
  <c r="AG330" i="63"/>
  <c r="AG302" i="63"/>
  <c r="AG242" i="63"/>
  <c r="AG189" i="63"/>
  <c r="AG312" i="63"/>
  <c r="AG320" i="63"/>
  <c r="AG328" i="63"/>
  <c r="AG284" i="63"/>
  <c r="AG292" i="63"/>
  <c r="AG300" i="63"/>
  <c r="AG232" i="63"/>
  <c r="AG240" i="63"/>
  <c r="AG248" i="63"/>
  <c r="AG256" i="63"/>
  <c r="AG264" i="63"/>
  <c r="AG272" i="63"/>
  <c r="AG187" i="63"/>
  <c r="AG195" i="63"/>
  <c r="AG203" i="63"/>
  <c r="AG211" i="63"/>
  <c r="AG219" i="63"/>
  <c r="AF186" i="63"/>
  <c r="AG152" i="63"/>
  <c r="AG160" i="63"/>
  <c r="AG168" i="63"/>
  <c r="AG176" i="63"/>
  <c r="AG112" i="63"/>
  <c r="AG120" i="63"/>
  <c r="AG128" i="63"/>
  <c r="AG136" i="63"/>
  <c r="AG64" i="63"/>
  <c r="AG72" i="63"/>
  <c r="AG80" i="63"/>
  <c r="AG88" i="63"/>
  <c r="AG96" i="63"/>
  <c r="AG10" i="63"/>
  <c r="AG18" i="63"/>
  <c r="AG26" i="63"/>
  <c r="AG34" i="63"/>
  <c r="AG42" i="63"/>
  <c r="AG50" i="63"/>
  <c r="AG58" i="63"/>
  <c r="AG313" i="63"/>
  <c r="AG321" i="63"/>
  <c r="AG329" i="63"/>
  <c r="AG285" i="63"/>
  <c r="AG293" i="63"/>
  <c r="AG301" i="63"/>
  <c r="AG233" i="63"/>
  <c r="AG241" i="63"/>
  <c r="AG249" i="63"/>
  <c r="AG257" i="63"/>
  <c r="AG265" i="63"/>
  <c r="AG273" i="63"/>
  <c r="AG188" i="63"/>
  <c r="AG196" i="63"/>
  <c r="AG204" i="63"/>
  <c r="AG212" i="63"/>
  <c r="AG220" i="63"/>
  <c r="AG153" i="63"/>
  <c r="AG161" i="63"/>
  <c r="AG169" i="63"/>
  <c r="AG177" i="63"/>
  <c r="AG105" i="63"/>
  <c r="AG113" i="63"/>
  <c r="AG121" i="63"/>
  <c r="AG129" i="63"/>
  <c r="AG137" i="63"/>
  <c r="AG65" i="63"/>
  <c r="AG73" i="63"/>
  <c r="AG81" i="63"/>
  <c r="AG89" i="63"/>
  <c r="AG97" i="63"/>
  <c r="AG11" i="63"/>
  <c r="AG19" i="63"/>
  <c r="AG27" i="63"/>
  <c r="AG35" i="63"/>
  <c r="AG43" i="63"/>
  <c r="AG51" i="63"/>
  <c r="AG59" i="63"/>
  <c r="AG286" i="63"/>
  <c r="AG234" i="63"/>
  <c r="AG258" i="63"/>
  <c r="AG170" i="63"/>
  <c r="AG74" i="63"/>
  <c r="AG44" i="63"/>
  <c r="AG197" i="63"/>
  <c r="AG178" i="63"/>
  <c r="AG52" i="63"/>
  <c r="AG205" i="63"/>
  <c r="AG106" i="63"/>
  <c r="AG90" i="63"/>
  <c r="AG60" i="63"/>
  <c r="AG28" i="63"/>
  <c r="AG36" i="63"/>
  <c r="AG213" i="63"/>
  <c r="AG114" i="63"/>
  <c r="AG98" i="63"/>
  <c r="AG82" i="63"/>
  <c r="AG221" i="63"/>
  <c r="AG122" i="63"/>
  <c r="AG12" i="63"/>
  <c r="AG138" i="63"/>
  <c r="AG162" i="63"/>
  <c r="AG146" i="63"/>
  <c r="AG130" i="63"/>
  <c r="AG20" i="63"/>
  <c r="AG154" i="63"/>
  <c r="AG66" i="63"/>
  <c r="AE311" i="63"/>
  <c r="AD314" i="63"/>
  <c r="AF316" i="63"/>
  <c r="AE319" i="63"/>
  <c r="AD322" i="63"/>
  <c r="AF324" i="63"/>
  <c r="AE327" i="63"/>
  <c r="AD330" i="63"/>
  <c r="AF332" i="63"/>
  <c r="AE284" i="63"/>
  <c r="AD287" i="63"/>
  <c r="AF289" i="63"/>
  <c r="AE292" i="63"/>
  <c r="AD295" i="63"/>
  <c r="AF297" i="63"/>
  <c r="AE300" i="63"/>
  <c r="AD303" i="63"/>
  <c r="AF231" i="63"/>
  <c r="AE235" i="63"/>
  <c r="AD238" i="63"/>
  <c r="AF240" i="63"/>
  <c r="AE243" i="63"/>
  <c r="AD246" i="63"/>
  <c r="AF248" i="63"/>
  <c r="AE251" i="63"/>
  <c r="AD254" i="63"/>
  <c r="AF256" i="63"/>
  <c r="AE259" i="63"/>
  <c r="AD262" i="63"/>
  <c r="AF264" i="63"/>
  <c r="AE267" i="63"/>
  <c r="AD270" i="63"/>
  <c r="AF272" i="63"/>
  <c r="AE275" i="63"/>
  <c r="AD229" i="63"/>
  <c r="AF188" i="63"/>
  <c r="AE191" i="63"/>
  <c r="AD194" i="63"/>
  <c r="AF196" i="63"/>
  <c r="AE199" i="63"/>
  <c r="AD202" i="63"/>
  <c r="AF204" i="63"/>
  <c r="AE207" i="63"/>
  <c r="AD210" i="63"/>
  <c r="AF212" i="63"/>
  <c r="AE215" i="63"/>
  <c r="AD218" i="63"/>
  <c r="AF220" i="63"/>
  <c r="AE223" i="63"/>
  <c r="AD146" i="63"/>
  <c r="AF148" i="63"/>
  <c r="AE151" i="63"/>
  <c r="AD154" i="63"/>
  <c r="AF156" i="63"/>
  <c r="AE159" i="63"/>
  <c r="AD162" i="63"/>
  <c r="AF164" i="63"/>
  <c r="AE167" i="63"/>
  <c r="AD170" i="63"/>
  <c r="AF172" i="63"/>
  <c r="AE175" i="63"/>
  <c r="AD178" i="63"/>
  <c r="AF180" i="63"/>
  <c r="AE145" i="63"/>
  <c r="AD107" i="63"/>
  <c r="AF109" i="63"/>
  <c r="AE112" i="63"/>
  <c r="AD115" i="63"/>
  <c r="AF117" i="63"/>
  <c r="AE120" i="63"/>
  <c r="AD123" i="63"/>
  <c r="AF125" i="63"/>
  <c r="AE128" i="63"/>
  <c r="AD131" i="63"/>
  <c r="AF133" i="63"/>
  <c r="AE136" i="63"/>
  <c r="AD139" i="63"/>
  <c r="AF141" i="63"/>
  <c r="AC65" i="63"/>
  <c r="AC67" i="63"/>
  <c r="AD309" i="63"/>
  <c r="AF311" i="63"/>
  <c r="AE314" i="63"/>
  <c r="AD317" i="63"/>
  <c r="AF319" i="63"/>
  <c r="AE322" i="63"/>
  <c r="AD325" i="63"/>
  <c r="AF327" i="63"/>
  <c r="AE330" i="63"/>
  <c r="AD333" i="63"/>
  <c r="AF284" i="63"/>
  <c r="AE287" i="63"/>
  <c r="AD290" i="63"/>
  <c r="AF292" i="63"/>
  <c r="AE295" i="63"/>
  <c r="AD298" i="63"/>
  <c r="AF300" i="63"/>
  <c r="AE303" i="63"/>
  <c r="AD232" i="63"/>
  <c r="AF235" i="63"/>
  <c r="AE238" i="63"/>
  <c r="AD241" i="63"/>
  <c r="AF243" i="63"/>
  <c r="AE246" i="63"/>
  <c r="AD249" i="63"/>
  <c r="AF251" i="63"/>
  <c r="AE254" i="63"/>
  <c r="AD257" i="63"/>
  <c r="AF259" i="63"/>
  <c r="AE262" i="63"/>
  <c r="AD265" i="63"/>
  <c r="AF267" i="63"/>
  <c r="AE270" i="63"/>
  <c r="AD273" i="63"/>
  <c r="AF275" i="63"/>
  <c r="AE229" i="63"/>
  <c r="AD189" i="63"/>
  <c r="AF191" i="63"/>
  <c r="AE194" i="63"/>
  <c r="AD197" i="63"/>
  <c r="AF199" i="63"/>
  <c r="AE202" i="63"/>
  <c r="AD205" i="63"/>
  <c r="AF207" i="63"/>
  <c r="AE210" i="63"/>
  <c r="AD213" i="63"/>
  <c r="AF215" i="63"/>
  <c r="AE218" i="63"/>
  <c r="AD221" i="63"/>
  <c r="AF223" i="63"/>
  <c r="AE146" i="63"/>
  <c r="AD149" i="63"/>
  <c r="AF151" i="63"/>
  <c r="AE154" i="63"/>
  <c r="AD157" i="63"/>
  <c r="AF159" i="63"/>
  <c r="AE162" i="63"/>
  <c r="AD165" i="63"/>
  <c r="AF167" i="63"/>
  <c r="AE170" i="63"/>
  <c r="AD173" i="63"/>
  <c r="AF175" i="63"/>
  <c r="AE178" i="63"/>
  <c r="AD181" i="63"/>
  <c r="AF145" i="63"/>
  <c r="AE107" i="63"/>
  <c r="AD110" i="63"/>
  <c r="AF112" i="63"/>
  <c r="AE115" i="63"/>
  <c r="AD118" i="63"/>
  <c r="AF120" i="63"/>
  <c r="AE123" i="63"/>
  <c r="AD126" i="63"/>
  <c r="AF128" i="63"/>
  <c r="AE131" i="63"/>
  <c r="AD134" i="63"/>
  <c r="AF136" i="63"/>
  <c r="AE139" i="63"/>
  <c r="AD65" i="63"/>
  <c r="AD67" i="63"/>
  <c r="AE309" i="63"/>
  <c r="AD312" i="63"/>
  <c r="AF314" i="63"/>
  <c r="AE317" i="63"/>
  <c r="AD320" i="63"/>
  <c r="AF322" i="63"/>
  <c r="AE325" i="63"/>
  <c r="AD328" i="63"/>
  <c r="AF330" i="63"/>
  <c r="AE333" i="63"/>
  <c r="AD285" i="63"/>
  <c r="AF287" i="63"/>
  <c r="AE290" i="63"/>
  <c r="AD293" i="63"/>
  <c r="AF295" i="63"/>
  <c r="AE298" i="63"/>
  <c r="AD301" i="63"/>
  <c r="AF303" i="63"/>
  <c r="AE232" i="63"/>
  <c r="AD236" i="63"/>
  <c r="AF238" i="63"/>
  <c r="AE241" i="63"/>
  <c r="AD244" i="63"/>
  <c r="AF246" i="63"/>
  <c r="AE249" i="63"/>
  <c r="AD252" i="63"/>
  <c r="AF254" i="63"/>
  <c r="AE257" i="63"/>
  <c r="AD260" i="63"/>
  <c r="AF262" i="63"/>
  <c r="AE265" i="63"/>
  <c r="AD268" i="63"/>
  <c r="AF270" i="63"/>
  <c r="AE273" i="63"/>
  <c r="AD276" i="63"/>
  <c r="AF229" i="63"/>
  <c r="AE189" i="63"/>
  <c r="AD192" i="63"/>
  <c r="AF194" i="63"/>
  <c r="AE197" i="63"/>
  <c r="AD200" i="63"/>
  <c r="AF202" i="63"/>
  <c r="AE205" i="63"/>
  <c r="AD208" i="63"/>
  <c r="AF210" i="63"/>
  <c r="AE213" i="63"/>
  <c r="AD216" i="63"/>
  <c r="AF218" i="63"/>
  <c r="AE221" i="63"/>
  <c r="AD187" i="63"/>
  <c r="AF146" i="63"/>
  <c r="AE149" i="63"/>
  <c r="AD152" i="63"/>
  <c r="AF154" i="63"/>
  <c r="AE157" i="63"/>
  <c r="AD160" i="63"/>
  <c r="AF162" i="63"/>
  <c r="AE165" i="63"/>
  <c r="AD168" i="63"/>
  <c r="AF170" i="63"/>
  <c r="AE173" i="63"/>
  <c r="AD176" i="63"/>
  <c r="AF178" i="63"/>
  <c r="AE181" i="63"/>
  <c r="AD105" i="63"/>
  <c r="AF107" i="63"/>
  <c r="AE110" i="63"/>
  <c r="AD113" i="63"/>
  <c r="AF115" i="63"/>
  <c r="AE118" i="63"/>
  <c r="AD121" i="63"/>
  <c r="AF123" i="63"/>
  <c r="AE126" i="63"/>
  <c r="AD129" i="63"/>
  <c r="AF131" i="63"/>
  <c r="AE134" i="63"/>
  <c r="AD137" i="63"/>
  <c r="AF139" i="63"/>
  <c r="AE65" i="63"/>
  <c r="AE67" i="63"/>
  <c r="AF309" i="63"/>
  <c r="AE312" i="63"/>
  <c r="AD315" i="63"/>
  <c r="AF317" i="63"/>
  <c r="AE320" i="63"/>
  <c r="AD323" i="63"/>
  <c r="AF325" i="63"/>
  <c r="AE328" i="63"/>
  <c r="AD331" i="63"/>
  <c r="AF333" i="63"/>
  <c r="AE285" i="63"/>
  <c r="AD288" i="63"/>
  <c r="AF290" i="63"/>
  <c r="AE293" i="63"/>
  <c r="AD296" i="63"/>
  <c r="AF298" i="63"/>
  <c r="AE301" i="63"/>
  <c r="AD230" i="63"/>
  <c r="AF232" i="63"/>
  <c r="AE236" i="63"/>
  <c r="AD239" i="63"/>
  <c r="AF241" i="63"/>
  <c r="AE244" i="63"/>
  <c r="AD247" i="63"/>
  <c r="AF249" i="63"/>
  <c r="AE252" i="63"/>
  <c r="AD255" i="63"/>
  <c r="AF257" i="63"/>
  <c r="AE260" i="63"/>
  <c r="AD263" i="63"/>
  <c r="AF265" i="63"/>
  <c r="AE268" i="63"/>
  <c r="AD271" i="63"/>
  <c r="AF273" i="63"/>
  <c r="AE276" i="63"/>
  <c r="AF189" i="63"/>
  <c r="AE192" i="63"/>
  <c r="AD195" i="63"/>
  <c r="AF197" i="63"/>
  <c r="AE200" i="63"/>
  <c r="AD203" i="63"/>
  <c r="AF205" i="63"/>
  <c r="AE208" i="63"/>
  <c r="AD211" i="63"/>
  <c r="AF213" i="63"/>
  <c r="AE216" i="63"/>
  <c r="AD219" i="63"/>
  <c r="AF221" i="63"/>
  <c r="AE187" i="63"/>
  <c r="AD147" i="63"/>
  <c r="AF149" i="63"/>
  <c r="AE152" i="63"/>
  <c r="AD155" i="63"/>
  <c r="AF157" i="63"/>
  <c r="AE160" i="63"/>
  <c r="AD163" i="63"/>
  <c r="AF165" i="63"/>
  <c r="AE168" i="63"/>
  <c r="AD171" i="63"/>
  <c r="AF173" i="63"/>
  <c r="AE176" i="63"/>
  <c r="AD179" i="63"/>
  <c r="AF181" i="63"/>
  <c r="AE105" i="63"/>
  <c r="AD108" i="63"/>
  <c r="AF110" i="63"/>
  <c r="AE113" i="63"/>
  <c r="AD116" i="63"/>
  <c r="AF118" i="63"/>
  <c r="AE121" i="63"/>
  <c r="AD124" i="63"/>
  <c r="AF126" i="63"/>
  <c r="AE129" i="63"/>
  <c r="AD132" i="63"/>
  <c r="AF134" i="63"/>
  <c r="AE137" i="63"/>
  <c r="AD140" i="63"/>
  <c r="AF65" i="63"/>
  <c r="AF67" i="63"/>
  <c r="AF310" i="63"/>
  <c r="AE313" i="63"/>
  <c r="AD316" i="63"/>
  <c r="AF318" i="63"/>
  <c r="AE321" i="63"/>
  <c r="AD324" i="63"/>
  <c r="AF326" i="63"/>
  <c r="AE329" i="63"/>
  <c r="AD332" i="63"/>
  <c r="AF308" i="63"/>
  <c r="AE286" i="63"/>
  <c r="AD289" i="63"/>
  <c r="AF291" i="63"/>
  <c r="AE294" i="63"/>
  <c r="AD297" i="63"/>
  <c r="AF299" i="63"/>
  <c r="AE302" i="63"/>
  <c r="AD231" i="63"/>
  <c r="AF234" i="63"/>
  <c r="AE237" i="63"/>
  <c r="AD240" i="63"/>
  <c r="AF242" i="63"/>
  <c r="AE245" i="63"/>
  <c r="AD248" i="63"/>
  <c r="AF250" i="63"/>
  <c r="AE253" i="63"/>
  <c r="AD256" i="63"/>
  <c r="AF258" i="63"/>
  <c r="AE261" i="63"/>
  <c r="AD264" i="63"/>
  <c r="AF266" i="63"/>
  <c r="AE269" i="63"/>
  <c r="AD272" i="63"/>
  <c r="AF274" i="63"/>
  <c r="AE277" i="63"/>
  <c r="AD188" i="63"/>
  <c r="AF190" i="63"/>
  <c r="AE193" i="63"/>
  <c r="AD196" i="63"/>
  <c r="AF198" i="63"/>
  <c r="AE201" i="63"/>
  <c r="AD204" i="63"/>
  <c r="AF206" i="63"/>
  <c r="AE209" i="63"/>
  <c r="AD212" i="63"/>
  <c r="AF214" i="63"/>
  <c r="AE217" i="63"/>
  <c r="AD220" i="63"/>
  <c r="AF222" i="63"/>
  <c r="AD148" i="63"/>
  <c r="AF150" i="63"/>
  <c r="AE153" i="63"/>
  <c r="AD156" i="63"/>
  <c r="AF158" i="63"/>
  <c r="AE161" i="63"/>
  <c r="AD164" i="63"/>
  <c r="AF166" i="63"/>
  <c r="AE169" i="63"/>
  <c r="AD172" i="63"/>
  <c r="AF174" i="63"/>
  <c r="AE177" i="63"/>
  <c r="AD180" i="63"/>
  <c r="AF182" i="63"/>
  <c r="AE106" i="63"/>
  <c r="AD109" i="63"/>
  <c r="AF111" i="63"/>
  <c r="AE114" i="63"/>
  <c r="AD117" i="63"/>
  <c r="AF119" i="63"/>
  <c r="AE122" i="63"/>
  <c r="AD125" i="63"/>
  <c r="AF127" i="63"/>
  <c r="AE130" i="63"/>
  <c r="AD313" i="63"/>
  <c r="AF320" i="63"/>
  <c r="AD327" i="63"/>
  <c r="AE308" i="63"/>
  <c r="AD291" i="63"/>
  <c r="AE297" i="63"/>
  <c r="AF230" i="63"/>
  <c r="AE239" i="63"/>
  <c r="AF245" i="63"/>
  <c r="AD253" i="63"/>
  <c r="AF260" i="63"/>
  <c r="AD267" i="63"/>
  <c r="AE274" i="63"/>
  <c r="AD190" i="63"/>
  <c r="AE196" i="63"/>
  <c r="AF203" i="63"/>
  <c r="AE211" i="63"/>
  <c r="AF217" i="63"/>
  <c r="AF152" i="63"/>
  <c r="AD159" i="63"/>
  <c r="AE166" i="63"/>
  <c r="AD174" i="63"/>
  <c r="AE180" i="63"/>
  <c r="AF108" i="63"/>
  <c r="AE116" i="63"/>
  <c r="AF122" i="63"/>
  <c r="AD130" i="63"/>
  <c r="AF135" i="63"/>
  <c r="AD141" i="63"/>
  <c r="AE66" i="63"/>
  <c r="AE69" i="63"/>
  <c r="AE71" i="63"/>
  <c r="AE73" i="63"/>
  <c r="AE75" i="63"/>
  <c r="AE77" i="63"/>
  <c r="AE79" i="63"/>
  <c r="AE81" i="63"/>
  <c r="AE83" i="63"/>
  <c r="AE85" i="63"/>
  <c r="AE87" i="63"/>
  <c r="AE89" i="63"/>
  <c r="AE91" i="63"/>
  <c r="AE93" i="63"/>
  <c r="AE95" i="63"/>
  <c r="AE97" i="63"/>
  <c r="AE99" i="63"/>
  <c r="AF63" i="63"/>
  <c r="AE20" i="63"/>
  <c r="AD23" i="63"/>
  <c r="AF25" i="63"/>
  <c r="AE28" i="63"/>
  <c r="AD31" i="63"/>
  <c r="AF33" i="63"/>
  <c r="AE36" i="63"/>
  <c r="AD39" i="63"/>
  <c r="AF41" i="63"/>
  <c r="AE44" i="63"/>
  <c r="AD47" i="63"/>
  <c r="AF49" i="63"/>
  <c r="AE52" i="63"/>
  <c r="AD55" i="63"/>
  <c r="AF57" i="63"/>
  <c r="AE60" i="63"/>
  <c r="AD12" i="63"/>
  <c r="AF14" i="63"/>
  <c r="AE17" i="63"/>
  <c r="AD9" i="63"/>
  <c r="AF313" i="63"/>
  <c r="AD321" i="63"/>
  <c r="AF328" i="63"/>
  <c r="AD284" i="63"/>
  <c r="AE291" i="63"/>
  <c r="AD299" i="63"/>
  <c r="AE231" i="63"/>
  <c r="AF239" i="63"/>
  <c r="AE247" i="63"/>
  <c r="AF253" i="63"/>
  <c r="AD261" i="63"/>
  <c r="AF268" i="63"/>
  <c r="AD275" i="63"/>
  <c r="AE190" i="63"/>
  <c r="AD198" i="63"/>
  <c r="AE204" i="63"/>
  <c r="AF211" i="63"/>
  <c r="AE219" i="63"/>
  <c r="AD153" i="63"/>
  <c r="AF160" i="63"/>
  <c r="AD167" i="63"/>
  <c r="AE174" i="63"/>
  <c r="AD182" i="63"/>
  <c r="AE109" i="63"/>
  <c r="AF116" i="63"/>
  <c r="AE124" i="63"/>
  <c r="AF130" i="63"/>
  <c r="AD136" i="63"/>
  <c r="AE141" i="63"/>
  <c r="AF66" i="63"/>
  <c r="AF69" i="63"/>
  <c r="AF71" i="63"/>
  <c r="AF73" i="63"/>
  <c r="AF75" i="63"/>
  <c r="AF77" i="63"/>
  <c r="AF79" i="63"/>
  <c r="AF81" i="63"/>
  <c r="AF83" i="63"/>
  <c r="AF85" i="63"/>
  <c r="AF87" i="63"/>
  <c r="AF89" i="63"/>
  <c r="AF91" i="63"/>
  <c r="AF93" i="63"/>
  <c r="AF95" i="63"/>
  <c r="AF97" i="63"/>
  <c r="AF99" i="63"/>
  <c r="AF20" i="63"/>
  <c r="AE23" i="63"/>
  <c r="AD26" i="63"/>
  <c r="AF28" i="63"/>
  <c r="AE31" i="63"/>
  <c r="AD34" i="63"/>
  <c r="AF36" i="63"/>
  <c r="AE39" i="63"/>
  <c r="AD42" i="63"/>
  <c r="AF44" i="63"/>
  <c r="AE47" i="63"/>
  <c r="AD50" i="63"/>
  <c r="AF52" i="63"/>
  <c r="AE55" i="63"/>
  <c r="AD58" i="63"/>
  <c r="AF60" i="63"/>
  <c r="AE12" i="63"/>
  <c r="AD15" i="63"/>
  <c r="AF17" i="63"/>
  <c r="AE9" i="63"/>
  <c r="AE315" i="63"/>
  <c r="AF321" i="63"/>
  <c r="AD329" i="63"/>
  <c r="AF285" i="63"/>
  <c r="AD292" i="63"/>
  <c r="AE299" i="63"/>
  <c r="AD234" i="63"/>
  <c r="AE240" i="63"/>
  <c r="AF247" i="63"/>
  <c r="AE255" i="63"/>
  <c r="AF261" i="63"/>
  <c r="AD269" i="63"/>
  <c r="AF276" i="63"/>
  <c r="AD191" i="63"/>
  <c r="AE198" i="63"/>
  <c r="AD206" i="63"/>
  <c r="AE212" i="63"/>
  <c r="AF219" i="63"/>
  <c r="AE147" i="63"/>
  <c r="AF153" i="63"/>
  <c r="AD161" i="63"/>
  <c r="AF168" i="63"/>
  <c r="AD175" i="63"/>
  <c r="AE182" i="63"/>
  <c r="AD111" i="63"/>
  <c r="AE117" i="63"/>
  <c r="AF124" i="63"/>
  <c r="AE132" i="63"/>
  <c r="AF137" i="63"/>
  <c r="AC64" i="63"/>
  <c r="AC68" i="63"/>
  <c r="AC70" i="63"/>
  <c r="AC72" i="63"/>
  <c r="AC74" i="63"/>
  <c r="AC76" i="63"/>
  <c r="AC78" i="63"/>
  <c r="AC80" i="63"/>
  <c r="AC82" i="63"/>
  <c r="AC84" i="63"/>
  <c r="AC86" i="63"/>
  <c r="AC88" i="63"/>
  <c r="AC90" i="63"/>
  <c r="AC92" i="63"/>
  <c r="AC94" i="63"/>
  <c r="AC96" i="63"/>
  <c r="AC98" i="63"/>
  <c r="AC100" i="63"/>
  <c r="AD21" i="63"/>
  <c r="AF23" i="63"/>
  <c r="AE26" i="63"/>
  <c r="AD29" i="63"/>
  <c r="AF31" i="63"/>
  <c r="AE34" i="63"/>
  <c r="AD37" i="63"/>
  <c r="AF39" i="63"/>
  <c r="AE42" i="63"/>
  <c r="AD45" i="63"/>
  <c r="AF47" i="63"/>
  <c r="AE50" i="63"/>
  <c r="AD53" i="63"/>
  <c r="AF55" i="63"/>
  <c r="AE58" i="63"/>
  <c r="AD10" i="63"/>
  <c r="AF12" i="63"/>
  <c r="AE15" i="63"/>
  <c r="AD18" i="63"/>
  <c r="AF9" i="63"/>
  <c r="AF315" i="63"/>
  <c r="AE323" i="63"/>
  <c r="AF329" i="63"/>
  <c r="AD286" i="63"/>
  <c r="AF293" i="63"/>
  <c r="AD300" i="63"/>
  <c r="AE234" i="63"/>
  <c r="AD242" i="63"/>
  <c r="AE248" i="63"/>
  <c r="AF255" i="63"/>
  <c r="AE263" i="63"/>
  <c r="AF269" i="63"/>
  <c r="AD277" i="63"/>
  <c r="AF192" i="63"/>
  <c r="AD199" i="63"/>
  <c r="AE206" i="63"/>
  <c r="AD214" i="63"/>
  <c r="AE220" i="63"/>
  <c r="AF147" i="63"/>
  <c r="AE155" i="63"/>
  <c r="AF161" i="63"/>
  <c r="AD169" i="63"/>
  <c r="AF176" i="63"/>
  <c r="AD145" i="63"/>
  <c r="AE111" i="63"/>
  <c r="AD119" i="63"/>
  <c r="AE125" i="63"/>
  <c r="AF132" i="63"/>
  <c r="AD138" i="63"/>
  <c r="AD64" i="63"/>
  <c r="AD68" i="63"/>
  <c r="AD70" i="63"/>
  <c r="AD72" i="63"/>
  <c r="AD74" i="63"/>
  <c r="AD76" i="63"/>
  <c r="AD78" i="63"/>
  <c r="AD80" i="63"/>
  <c r="AD82" i="63"/>
  <c r="AD84" i="63"/>
  <c r="AD86" i="63"/>
  <c r="AD88" i="63"/>
  <c r="AD90" i="63"/>
  <c r="AD92" i="63"/>
  <c r="AD94" i="63"/>
  <c r="AD96" i="63"/>
  <c r="AD98" i="63"/>
  <c r="AD100" i="63"/>
  <c r="AE21" i="63"/>
  <c r="AD24" i="63"/>
  <c r="AF26" i="63"/>
  <c r="AE29" i="63"/>
  <c r="AD32" i="63"/>
  <c r="AF34" i="63"/>
  <c r="AE37" i="63"/>
  <c r="AD40" i="63"/>
  <c r="AF42" i="63"/>
  <c r="AE45" i="63"/>
  <c r="AD48" i="63"/>
  <c r="AF50" i="63"/>
  <c r="AE53" i="63"/>
  <c r="AD56" i="63"/>
  <c r="AF58" i="63"/>
  <c r="AE10" i="63"/>
  <c r="AD13" i="63"/>
  <c r="AF15" i="63"/>
  <c r="AE18" i="63"/>
  <c r="AD7" i="63"/>
  <c r="AD310" i="63"/>
  <c r="AE316" i="63"/>
  <c r="AF323" i="63"/>
  <c r="AE331" i="63"/>
  <c r="AF286" i="63"/>
  <c r="AD294" i="63"/>
  <c r="AF301" i="63"/>
  <c r="AD235" i="63"/>
  <c r="AE242" i="63"/>
  <c r="AD250" i="63"/>
  <c r="AE256" i="63"/>
  <c r="AF263" i="63"/>
  <c r="AE271" i="63"/>
  <c r="AF277" i="63"/>
  <c r="AD193" i="63"/>
  <c r="AF200" i="63"/>
  <c r="AD207" i="63"/>
  <c r="AE214" i="63"/>
  <c r="AD222" i="63"/>
  <c r="AE148" i="63"/>
  <c r="AF155" i="63"/>
  <c r="AE163" i="63"/>
  <c r="AF169" i="63"/>
  <c r="AD177" i="63"/>
  <c r="AF105" i="63"/>
  <c r="AD112" i="63"/>
  <c r="AE119" i="63"/>
  <c r="AD127" i="63"/>
  <c r="AD133" i="63"/>
  <c r="AE138" i="63"/>
  <c r="AE64" i="63"/>
  <c r="AE68" i="63"/>
  <c r="AE70" i="63"/>
  <c r="AE72" i="63"/>
  <c r="AE74" i="63"/>
  <c r="AE76" i="63"/>
  <c r="AE78" i="63"/>
  <c r="AE80" i="63"/>
  <c r="AE82" i="63"/>
  <c r="AE84" i="63"/>
  <c r="AE86" i="63"/>
  <c r="AE88" i="63"/>
  <c r="AE90" i="63"/>
  <c r="AE92" i="63"/>
  <c r="AE94" i="63"/>
  <c r="AE96" i="63"/>
  <c r="AE98" i="63"/>
  <c r="AE100" i="63"/>
  <c r="AD19" i="63"/>
  <c r="AF21" i="63"/>
  <c r="AE24" i="63"/>
  <c r="AD27" i="63"/>
  <c r="AF29" i="63"/>
  <c r="AE32" i="63"/>
  <c r="AD35" i="63"/>
  <c r="AF37" i="63"/>
  <c r="AE40" i="63"/>
  <c r="AD43" i="63"/>
  <c r="AF45" i="63"/>
  <c r="AE48" i="63"/>
  <c r="AD51" i="63"/>
  <c r="AF53" i="63"/>
  <c r="AE56" i="63"/>
  <c r="AD59" i="63"/>
  <c r="AF10" i="63"/>
  <c r="AE13" i="63"/>
  <c r="AD16" i="63"/>
  <c r="AF18" i="63"/>
  <c r="AE7" i="63"/>
  <c r="AE310" i="63"/>
  <c r="AD318" i="63"/>
  <c r="AE324" i="63"/>
  <c r="AF331" i="63"/>
  <c r="AE288" i="63"/>
  <c r="AF294" i="63"/>
  <c r="AD302" i="63"/>
  <c r="AF236" i="63"/>
  <c r="AD243" i="63"/>
  <c r="AE250" i="63"/>
  <c r="AD258" i="63"/>
  <c r="AE264" i="63"/>
  <c r="AF271" i="63"/>
  <c r="AF193" i="63"/>
  <c r="AD201" i="63"/>
  <c r="AF208" i="63"/>
  <c r="AD215" i="63"/>
  <c r="AE222" i="63"/>
  <c r="AD150" i="63"/>
  <c r="AE156" i="63"/>
  <c r="AF163" i="63"/>
  <c r="AE171" i="63"/>
  <c r="AF177" i="63"/>
  <c r="AD106" i="63"/>
  <c r="AF113" i="63"/>
  <c r="AD120" i="63"/>
  <c r="AE127" i="63"/>
  <c r="AE133" i="63"/>
  <c r="AF138" i="63"/>
  <c r="AF64" i="63"/>
  <c r="AF68" i="63"/>
  <c r="AF70" i="63"/>
  <c r="AF72" i="63"/>
  <c r="AF74" i="63"/>
  <c r="AF76" i="63"/>
  <c r="AF78" i="63"/>
  <c r="AF80" i="63"/>
  <c r="AF82" i="63"/>
  <c r="AF84" i="63"/>
  <c r="AF86" i="63"/>
  <c r="AF88" i="63"/>
  <c r="AF90" i="63"/>
  <c r="AF92" i="63"/>
  <c r="AF94" i="63"/>
  <c r="AF96" i="63"/>
  <c r="AF98" i="63"/>
  <c r="AF100" i="63"/>
  <c r="AE19" i="63"/>
  <c r="AD22" i="63"/>
  <c r="AF24" i="63"/>
  <c r="AE27" i="63"/>
  <c r="AD30" i="63"/>
  <c r="AF32" i="63"/>
  <c r="AE35" i="63"/>
  <c r="AD38" i="63"/>
  <c r="AF40" i="63"/>
  <c r="AE43" i="63"/>
  <c r="AD46" i="63"/>
  <c r="AF48" i="63"/>
  <c r="AE51" i="63"/>
  <c r="AD54" i="63"/>
  <c r="AF56" i="63"/>
  <c r="AE59" i="63"/>
  <c r="AD11" i="63"/>
  <c r="AF13" i="63"/>
  <c r="AE16" i="63"/>
  <c r="AD8" i="63"/>
  <c r="AF7" i="63"/>
  <c r="AD311" i="63"/>
  <c r="AE318" i="63"/>
  <c r="AD326" i="63"/>
  <c r="AE332" i="63"/>
  <c r="AF288" i="63"/>
  <c r="AE296" i="63"/>
  <c r="AF302" i="63"/>
  <c r="AD237" i="63"/>
  <c r="AF244" i="63"/>
  <c r="AD251" i="63"/>
  <c r="AE258" i="63"/>
  <c r="AD266" i="63"/>
  <c r="AE272" i="63"/>
  <c r="AE195" i="63"/>
  <c r="AF201" i="63"/>
  <c r="AD209" i="63"/>
  <c r="AF216" i="63"/>
  <c r="AD223" i="63"/>
  <c r="AE150" i="63"/>
  <c r="AD158" i="63"/>
  <c r="AE164" i="63"/>
  <c r="AF171" i="63"/>
  <c r="AE179" i="63"/>
  <c r="AF106" i="63"/>
  <c r="AD114" i="63"/>
  <c r="AF121" i="63"/>
  <c r="AD128" i="63"/>
  <c r="AD135" i="63"/>
  <c r="AE140" i="63"/>
  <c r="AC66" i="63"/>
  <c r="AC69" i="63"/>
  <c r="AC71" i="63"/>
  <c r="AC73" i="63"/>
  <c r="AC75" i="63"/>
  <c r="AC77" i="63"/>
  <c r="AC79" i="63"/>
  <c r="AC81" i="63"/>
  <c r="AC83" i="63"/>
  <c r="AC85" i="63"/>
  <c r="AC87" i="63"/>
  <c r="AC89" i="63"/>
  <c r="AC91" i="63"/>
  <c r="AC93" i="63"/>
  <c r="AC95" i="63"/>
  <c r="AC97" i="63"/>
  <c r="AC99" i="63"/>
  <c r="AD63" i="63"/>
  <c r="AF19" i="63"/>
  <c r="AE22" i="63"/>
  <c r="AD25" i="63"/>
  <c r="AF27" i="63"/>
  <c r="AE30" i="63"/>
  <c r="AD33" i="63"/>
  <c r="AF35" i="63"/>
  <c r="AE38" i="63"/>
  <c r="AD41" i="63"/>
  <c r="AF43" i="63"/>
  <c r="AE46" i="63"/>
  <c r="AD49" i="63"/>
  <c r="AF51" i="63"/>
  <c r="AE54" i="63"/>
  <c r="AD57" i="63"/>
  <c r="AF59" i="63"/>
  <c r="AE11" i="63"/>
  <c r="AD14" i="63"/>
  <c r="AF16" i="63"/>
  <c r="AE8" i="63"/>
  <c r="AF237" i="63"/>
  <c r="AE203" i="63"/>
  <c r="AF179" i="63"/>
  <c r="AD69" i="63"/>
  <c r="AD85" i="63"/>
  <c r="AE63" i="63"/>
  <c r="AF38" i="63"/>
  <c r="AD60" i="63"/>
  <c r="AF312" i="63"/>
  <c r="AD245" i="63"/>
  <c r="AF209" i="63"/>
  <c r="AE108" i="63"/>
  <c r="AD71" i="63"/>
  <c r="AD87" i="63"/>
  <c r="AD20" i="63"/>
  <c r="AE41" i="63"/>
  <c r="AF11" i="63"/>
  <c r="AD319" i="63"/>
  <c r="AF252" i="63"/>
  <c r="AD217" i="63"/>
  <c r="AF114" i="63"/>
  <c r="AD73" i="63"/>
  <c r="AD89" i="63"/>
  <c r="AF22" i="63"/>
  <c r="AD44" i="63"/>
  <c r="AE14" i="63"/>
  <c r="AE326" i="63"/>
  <c r="AD259" i="63"/>
  <c r="AF187" i="63"/>
  <c r="AD122" i="63"/>
  <c r="AD75" i="63"/>
  <c r="AD91" i="63"/>
  <c r="AE25" i="63"/>
  <c r="AF46" i="63"/>
  <c r="AD17" i="63"/>
  <c r="AD308" i="63"/>
  <c r="AE266" i="63"/>
  <c r="AD151" i="63"/>
  <c r="AF129" i="63"/>
  <c r="AD77" i="63"/>
  <c r="AD93" i="63"/>
  <c r="AD28" i="63"/>
  <c r="AE49" i="63"/>
  <c r="AF8" i="63"/>
  <c r="AE289" i="63"/>
  <c r="AD274" i="63"/>
  <c r="AE158" i="63"/>
  <c r="AE135" i="63"/>
  <c r="AD79" i="63"/>
  <c r="AD95" i="63"/>
  <c r="AF30" i="63"/>
  <c r="AD52" i="63"/>
  <c r="AF296" i="63"/>
  <c r="AE188" i="63"/>
  <c r="AD166" i="63"/>
  <c r="AF140" i="63"/>
  <c r="AD81" i="63"/>
  <c r="AD97" i="63"/>
  <c r="AE33" i="63"/>
  <c r="AF54" i="63"/>
  <c r="AE230" i="63"/>
  <c r="AF195" i="63"/>
  <c r="AE172" i="63"/>
  <c r="AD66" i="63"/>
  <c r="AD83" i="63"/>
  <c r="AD99" i="63"/>
  <c r="AD36" i="63"/>
  <c r="AE57" i="63"/>
  <c r="AE283" i="63"/>
  <c r="AF104" i="63"/>
  <c r="AF283" i="63"/>
  <c r="AD233" i="63"/>
  <c r="AD283" i="63"/>
  <c r="AE233" i="63"/>
  <c r="AE104" i="63"/>
  <c r="AF233" i="63"/>
  <c r="AD104" i="63"/>
  <c r="AB311" i="63"/>
  <c r="AB315" i="63"/>
  <c r="AB319" i="63"/>
  <c r="AB323" i="63"/>
  <c r="AB327" i="63"/>
  <c r="AB331" i="63"/>
  <c r="AB287" i="63"/>
  <c r="AB291" i="63"/>
  <c r="AB295" i="63"/>
  <c r="AB299" i="63"/>
  <c r="AB303" i="63"/>
  <c r="AB231" i="63"/>
  <c r="AB235" i="63"/>
  <c r="AB239" i="63"/>
  <c r="AB243" i="63"/>
  <c r="AB247" i="63"/>
  <c r="AB251" i="63"/>
  <c r="AB255" i="63"/>
  <c r="AB259" i="63"/>
  <c r="AB263" i="63"/>
  <c r="AB267" i="63"/>
  <c r="AB271" i="63"/>
  <c r="AB275" i="63"/>
  <c r="AB190" i="63"/>
  <c r="AB194" i="63"/>
  <c r="AB198" i="63"/>
  <c r="AB202" i="63"/>
  <c r="AB206" i="63"/>
  <c r="AB210" i="63"/>
  <c r="AB214" i="63"/>
  <c r="AB218" i="63"/>
  <c r="AB222" i="63"/>
  <c r="AB146" i="63"/>
  <c r="AB150" i="63"/>
  <c r="AB154" i="63"/>
  <c r="AB158" i="63"/>
  <c r="AB162" i="63"/>
  <c r="AB166" i="63"/>
  <c r="AB170" i="63"/>
  <c r="AB174" i="63"/>
  <c r="AB178" i="63"/>
  <c r="AB182" i="63"/>
  <c r="AB106" i="63"/>
  <c r="AB110" i="63"/>
  <c r="AB114" i="63"/>
  <c r="AB118" i="63"/>
  <c r="AB122" i="63"/>
  <c r="AB126" i="63"/>
  <c r="AB130" i="63"/>
  <c r="AB134" i="63"/>
  <c r="AB138" i="63"/>
  <c r="AB104" i="63"/>
  <c r="AB66" i="63"/>
  <c r="AB70" i="63"/>
  <c r="AB74" i="63"/>
  <c r="AB78" i="63"/>
  <c r="AB82" i="63"/>
  <c r="AB86" i="63"/>
  <c r="AB90" i="63"/>
  <c r="AB94" i="63"/>
  <c r="AB98" i="63"/>
  <c r="AB11" i="63"/>
  <c r="AB15" i="63"/>
  <c r="AB19" i="63"/>
  <c r="AB23" i="63"/>
  <c r="AB27" i="63"/>
  <c r="AB31" i="63"/>
  <c r="AB35" i="63"/>
  <c r="AB39" i="63"/>
  <c r="AC311" i="63"/>
  <c r="AC315" i="63"/>
  <c r="AC319" i="63"/>
  <c r="AC323" i="63"/>
  <c r="AC327" i="63"/>
  <c r="AC331" i="63"/>
  <c r="AC287" i="63"/>
  <c r="AC291" i="63"/>
  <c r="AC295" i="63"/>
  <c r="AC299" i="63"/>
  <c r="AC303" i="63"/>
  <c r="AC231" i="63"/>
  <c r="AC235" i="63"/>
  <c r="AC239" i="63"/>
  <c r="AC243" i="63"/>
  <c r="AC247" i="63"/>
  <c r="AC251" i="63"/>
  <c r="AC255" i="63"/>
  <c r="AC259" i="63"/>
  <c r="AC263" i="63"/>
  <c r="AC267" i="63"/>
  <c r="AC271" i="63"/>
  <c r="AC275" i="63"/>
  <c r="AC190" i="63"/>
  <c r="AC194" i="63"/>
  <c r="AC198" i="63"/>
  <c r="AC202" i="63"/>
  <c r="AC206" i="63"/>
  <c r="AC210" i="63"/>
  <c r="AC214" i="63"/>
  <c r="AC218" i="63"/>
  <c r="AC222" i="63"/>
  <c r="AC146" i="63"/>
  <c r="AC150" i="63"/>
  <c r="AC154" i="63"/>
  <c r="AC158" i="63"/>
  <c r="AC162" i="63"/>
  <c r="AC166" i="63"/>
  <c r="AC170" i="63"/>
  <c r="AC174" i="63"/>
  <c r="AC178" i="63"/>
  <c r="AC182" i="63"/>
  <c r="AC106" i="63"/>
  <c r="AC110" i="63"/>
  <c r="AC114" i="63"/>
  <c r="AC118" i="63"/>
  <c r="AC122" i="63"/>
  <c r="AC126" i="63"/>
  <c r="AC130" i="63"/>
  <c r="AC134" i="63"/>
  <c r="AC138" i="63"/>
  <c r="AC104" i="63"/>
  <c r="AC11" i="63"/>
  <c r="AC15" i="63"/>
  <c r="AC19" i="63"/>
  <c r="AC23" i="63"/>
  <c r="AC27" i="63"/>
  <c r="AC31" i="63"/>
  <c r="AC35" i="63"/>
  <c r="AB312" i="63"/>
  <c r="AB316" i="63"/>
  <c r="AB320" i="63"/>
  <c r="AB324" i="63"/>
  <c r="AB328" i="63"/>
  <c r="AB332" i="63"/>
  <c r="AB284" i="63"/>
  <c r="AB288" i="63"/>
  <c r="AB292" i="63"/>
  <c r="AB296" i="63"/>
  <c r="AB300" i="63"/>
  <c r="AB283" i="63"/>
  <c r="AB232" i="63"/>
  <c r="AB236" i="63"/>
  <c r="AB240" i="63"/>
  <c r="AB244" i="63"/>
  <c r="AB248" i="63"/>
  <c r="AB252" i="63"/>
  <c r="AB256" i="63"/>
  <c r="AB260" i="63"/>
  <c r="AB264" i="63"/>
  <c r="AB268" i="63"/>
  <c r="AB272" i="63"/>
  <c r="AB276" i="63"/>
  <c r="AB187" i="63"/>
  <c r="AB191" i="63"/>
  <c r="AB195" i="63"/>
  <c r="AB199" i="63"/>
  <c r="AB203" i="63"/>
  <c r="AB207" i="63"/>
  <c r="AB211" i="63"/>
  <c r="AB215" i="63"/>
  <c r="AB219" i="63"/>
  <c r="AB223" i="63"/>
  <c r="AB147" i="63"/>
  <c r="AB151" i="63"/>
  <c r="AB155" i="63"/>
  <c r="AB159" i="63"/>
  <c r="AB163" i="63"/>
  <c r="AB167" i="63"/>
  <c r="AB171" i="63"/>
  <c r="AB175" i="63"/>
  <c r="AB179" i="63"/>
  <c r="AB145" i="63"/>
  <c r="AB107" i="63"/>
  <c r="AB111" i="63"/>
  <c r="AB115" i="63"/>
  <c r="AB119" i="63"/>
  <c r="AB123" i="63"/>
  <c r="AB127" i="63"/>
  <c r="AB131" i="63"/>
  <c r="AB135" i="63"/>
  <c r="AB139" i="63"/>
  <c r="AB67" i="63"/>
  <c r="AB71" i="63"/>
  <c r="AB75" i="63"/>
  <c r="AB79" i="63"/>
  <c r="AB83" i="63"/>
  <c r="AB87" i="63"/>
  <c r="AB91" i="63"/>
  <c r="AB95" i="63"/>
  <c r="AB99" i="63"/>
  <c r="AB8" i="63"/>
  <c r="AB12" i="63"/>
  <c r="AB16" i="63"/>
  <c r="AB20" i="63"/>
  <c r="AB24" i="63"/>
  <c r="AB28" i="63"/>
  <c r="AB32" i="63"/>
  <c r="AB36" i="63"/>
  <c r="AB40" i="63"/>
  <c r="AB44" i="63"/>
  <c r="AB48" i="63"/>
  <c r="AB52" i="63"/>
  <c r="AB56" i="63"/>
  <c r="AB60" i="63"/>
  <c r="AC312" i="63"/>
  <c r="AC316" i="63"/>
  <c r="AC320" i="63"/>
  <c r="AC324" i="63"/>
  <c r="AC328" i="63"/>
  <c r="AC332" i="63"/>
  <c r="AC284" i="63"/>
  <c r="AC288" i="63"/>
  <c r="AC292" i="63"/>
  <c r="AC296" i="63"/>
  <c r="AC300" i="63"/>
  <c r="AC283" i="63"/>
  <c r="AC232" i="63"/>
  <c r="AC236" i="63"/>
  <c r="AC240" i="63"/>
  <c r="AC244" i="63"/>
  <c r="AC248" i="63"/>
  <c r="AC252" i="63"/>
  <c r="AC256" i="63"/>
  <c r="AC260" i="63"/>
  <c r="AC264" i="63"/>
  <c r="AC268" i="63"/>
  <c r="AC272" i="63"/>
  <c r="AC276" i="63"/>
  <c r="AC187" i="63"/>
  <c r="AC191" i="63"/>
  <c r="AC195" i="63"/>
  <c r="AC199" i="63"/>
  <c r="AC203" i="63"/>
  <c r="AC207" i="63"/>
  <c r="AC211" i="63"/>
  <c r="AC215" i="63"/>
  <c r="AC219" i="63"/>
  <c r="AC223" i="63"/>
  <c r="AC147" i="63"/>
  <c r="AC151" i="63"/>
  <c r="AC155" i="63"/>
  <c r="AC159" i="63"/>
  <c r="AC163" i="63"/>
  <c r="AC167" i="63"/>
  <c r="AC171" i="63"/>
  <c r="AC175" i="63"/>
  <c r="AC179" i="63"/>
  <c r="AC145" i="63"/>
  <c r="AC107" i="63"/>
  <c r="AC111" i="63"/>
  <c r="AC115" i="63"/>
  <c r="AC119" i="63"/>
  <c r="AC123" i="63"/>
  <c r="AC127" i="63"/>
  <c r="AC131" i="63"/>
  <c r="AC135" i="63"/>
  <c r="AC139" i="63"/>
  <c r="AC8" i="63"/>
  <c r="AC12" i="63"/>
  <c r="AC16" i="63"/>
  <c r="AC20" i="63"/>
  <c r="AC24" i="63"/>
  <c r="AC28" i="63"/>
  <c r="AC32" i="63"/>
  <c r="AC36" i="63"/>
  <c r="AC40" i="63"/>
  <c r="AC44" i="63"/>
  <c r="AC48" i="63"/>
  <c r="AC52" i="63"/>
  <c r="AC56" i="63"/>
  <c r="AC60" i="63"/>
  <c r="AB309" i="63"/>
  <c r="AB313" i="63"/>
  <c r="AB317" i="63"/>
  <c r="AB321" i="63"/>
  <c r="AB325" i="63"/>
  <c r="AB329" i="63"/>
  <c r="AB333" i="63"/>
  <c r="AB285" i="63"/>
  <c r="AB289" i="63"/>
  <c r="AB293" i="63"/>
  <c r="AB297" i="63"/>
  <c r="AB301" i="63"/>
  <c r="AB233" i="63"/>
  <c r="AB237" i="63"/>
  <c r="AB241" i="63"/>
  <c r="AB245" i="63"/>
  <c r="AB249" i="63"/>
  <c r="AB253" i="63"/>
  <c r="AB257" i="63"/>
  <c r="AB261" i="63"/>
  <c r="AB265" i="63"/>
  <c r="AB269" i="63"/>
  <c r="AB273" i="63"/>
  <c r="AB277" i="63"/>
  <c r="AB188" i="63"/>
  <c r="AB192" i="63"/>
  <c r="AB196" i="63"/>
  <c r="AB200" i="63"/>
  <c r="AB204" i="63"/>
  <c r="AB208" i="63"/>
  <c r="AB212" i="63"/>
  <c r="AB216" i="63"/>
  <c r="AB220" i="63"/>
  <c r="AB148" i="63"/>
  <c r="AB152" i="63"/>
  <c r="AB156" i="63"/>
  <c r="AB160" i="63"/>
  <c r="AB164" i="63"/>
  <c r="AB168" i="63"/>
  <c r="AB172" i="63"/>
  <c r="AB176" i="63"/>
  <c r="AB180" i="63"/>
  <c r="AB108" i="63"/>
  <c r="AB112" i="63"/>
  <c r="AB116" i="63"/>
  <c r="AB120" i="63"/>
  <c r="AB124" i="63"/>
  <c r="AB128" i="63"/>
  <c r="AB132" i="63"/>
  <c r="AB136" i="63"/>
  <c r="AB140" i="63"/>
  <c r="AB64" i="63"/>
  <c r="AB68" i="63"/>
  <c r="AB72" i="63"/>
  <c r="AB76" i="63"/>
  <c r="AB80" i="63"/>
  <c r="AB84" i="63"/>
  <c r="AB88" i="63"/>
  <c r="AB92" i="63"/>
  <c r="AB96" i="63"/>
  <c r="AB100" i="63"/>
  <c r="AB9" i="63"/>
  <c r="AB13" i="63"/>
  <c r="AB17" i="63"/>
  <c r="AB21" i="63"/>
  <c r="AB25" i="63"/>
  <c r="AB29" i="63"/>
  <c r="AB33" i="63"/>
  <c r="AB37" i="63"/>
  <c r="AB41" i="63"/>
  <c r="AB45" i="63"/>
  <c r="AB49" i="63"/>
  <c r="AB53" i="63"/>
  <c r="AB57" i="63"/>
  <c r="AC7" i="63"/>
  <c r="AC309" i="63"/>
  <c r="AC313" i="63"/>
  <c r="AC317" i="63"/>
  <c r="AC321" i="63"/>
  <c r="AC325" i="63"/>
  <c r="AC329" i="63"/>
  <c r="AC333" i="63"/>
  <c r="AC285" i="63"/>
  <c r="AC289" i="63"/>
  <c r="AC293" i="63"/>
  <c r="AC297" i="63"/>
  <c r="AC301" i="63"/>
  <c r="AC233" i="63"/>
  <c r="AC237" i="63"/>
  <c r="AC241" i="63"/>
  <c r="AC245" i="63"/>
  <c r="AC249" i="63"/>
  <c r="AC253" i="63"/>
  <c r="AC257" i="63"/>
  <c r="AC261" i="63"/>
  <c r="AC265" i="63"/>
  <c r="AC269" i="63"/>
  <c r="AC273" i="63"/>
  <c r="AC277" i="63"/>
  <c r="AC188" i="63"/>
  <c r="AC192" i="63"/>
  <c r="AC196" i="63"/>
  <c r="AC200" i="63"/>
  <c r="AC204" i="63"/>
  <c r="AC208" i="63"/>
  <c r="AC212" i="63"/>
  <c r="AC216" i="63"/>
  <c r="AC220" i="63"/>
  <c r="AC148" i="63"/>
  <c r="AC152" i="63"/>
  <c r="AC156" i="63"/>
  <c r="AC160" i="63"/>
  <c r="AC164" i="63"/>
  <c r="AC168" i="63"/>
  <c r="AC172" i="63"/>
  <c r="AC176" i="63"/>
  <c r="AC180" i="63"/>
  <c r="AC108" i="63"/>
  <c r="AC112" i="63"/>
  <c r="AC116" i="63"/>
  <c r="AC120" i="63"/>
  <c r="AC124" i="63"/>
  <c r="AC128" i="63"/>
  <c r="AC132" i="63"/>
  <c r="AC136" i="63"/>
  <c r="AC140" i="63"/>
  <c r="AC9" i="63"/>
  <c r="AC13" i="63"/>
  <c r="AC17" i="63"/>
  <c r="AC21" i="63"/>
  <c r="AC25" i="63"/>
  <c r="AC29" i="63"/>
  <c r="AC33" i="63"/>
  <c r="AC37" i="63"/>
  <c r="AC41" i="63"/>
  <c r="AC45" i="63"/>
  <c r="AC49" i="63"/>
  <c r="AC53" i="63"/>
  <c r="AC57" i="63"/>
  <c r="AB7" i="63"/>
  <c r="AB322" i="63"/>
  <c r="AB286" i="63"/>
  <c r="AB302" i="63"/>
  <c r="AB242" i="63"/>
  <c r="AB258" i="63"/>
  <c r="AB274" i="63"/>
  <c r="AB197" i="63"/>
  <c r="AB213" i="63"/>
  <c r="AB149" i="63"/>
  <c r="AB165" i="63"/>
  <c r="AB181" i="63"/>
  <c r="AB117" i="63"/>
  <c r="AB133" i="63"/>
  <c r="AB69" i="63"/>
  <c r="AB85" i="63"/>
  <c r="AB63" i="63"/>
  <c r="AB22" i="63"/>
  <c r="AB38" i="63"/>
  <c r="AC322" i="63"/>
  <c r="AC286" i="63"/>
  <c r="AC302" i="63"/>
  <c r="AC242" i="63"/>
  <c r="AC258" i="63"/>
  <c r="AC274" i="63"/>
  <c r="AC197" i="63"/>
  <c r="AC213" i="63"/>
  <c r="AC149" i="63"/>
  <c r="AC165" i="63"/>
  <c r="AC181" i="63"/>
  <c r="AC117" i="63"/>
  <c r="AC133" i="63"/>
  <c r="AC63" i="63"/>
  <c r="AC22" i="63"/>
  <c r="AC38" i="63"/>
  <c r="AB47" i="63"/>
  <c r="AB55" i="63"/>
  <c r="AB250" i="63"/>
  <c r="AB221" i="63"/>
  <c r="AB109" i="63"/>
  <c r="AB77" i="63"/>
  <c r="AC42" i="63"/>
  <c r="AC193" i="63"/>
  <c r="AC34" i="63"/>
  <c r="AB310" i="63"/>
  <c r="AB326" i="63"/>
  <c r="AB290" i="63"/>
  <c r="AB230" i="63"/>
  <c r="AB246" i="63"/>
  <c r="AB262" i="63"/>
  <c r="AB229" i="63"/>
  <c r="AB201" i="63"/>
  <c r="AB217" i="63"/>
  <c r="AB153" i="63"/>
  <c r="AB169" i="63"/>
  <c r="AB105" i="63"/>
  <c r="AB121" i="63"/>
  <c r="AB137" i="63"/>
  <c r="AB73" i="63"/>
  <c r="AB89" i="63"/>
  <c r="AB10" i="63"/>
  <c r="AB26" i="63"/>
  <c r="AC39" i="63"/>
  <c r="AC47" i="63"/>
  <c r="AC55" i="63"/>
  <c r="AB189" i="63"/>
  <c r="AB141" i="63"/>
  <c r="AB30" i="63"/>
  <c r="AC129" i="63"/>
  <c r="AC310" i="63"/>
  <c r="AC326" i="63"/>
  <c r="AC290" i="63"/>
  <c r="AC230" i="63"/>
  <c r="AC246" i="63"/>
  <c r="AC262" i="63"/>
  <c r="AC229" i="63"/>
  <c r="AC201" i="63"/>
  <c r="AC217" i="63"/>
  <c r="AC153" i="63"/>
  <c r="AC169" i="63"/>
  <c r="AC105" i="63"/>
  <c r="AC121" i="63"/>
  <c r="AC137" i="63"/>
  <c r="AC10" i="63"/>
  <c r="AC26" i="63"/>
  <c r="AB42" i="63"/>
  <c r="AB50" i="63"/>
  <c r="AB58" i="63"/>
  <c r="AB266" i="63"/>
  <c r="AB125" i="63"/>
  <c r="AB14" i="63"/>
  <c r="AC50" i="63"/>
  <c r="AC113" i="63"/>
  <c r="AB46" i="63"/>
  <c r="AC46" i="63"/>
  <c r="AB314" i="63"/>
  <c r="AB330" i="63"/>
  <c r="AB294" i="63"/>
  <c r="AB234" i="63"/>
  <c r="AB205" i="63"/>
  <c r="AB157" i="63"/>
  <c r="AB173" i="63"/>
  <c r="AB93" i="63"/>
  <c r="AC58" i="63"/>
  <c r="AC161" i="63"/>
  <c r="AC314" i="63"/>
  <c r="AC330" i="63"/>
  <c r="AC294" i="63"/>
  <c r="AC234" i="63"/>
  <c r="AC250" i="63"/>
  <c r="AC266" i="63"/>
  <c r="AC189" i="63"/>
  <c r="AC205" i="63"/>
  <c r="AC221" i="63"/>
  <c r="AC157" i="63"/>
  <c r="AC173" i="63"/>
  <c r="AC109" i="63"/>
  <c r="AC125" i="63"/>
  <c r="AC141" i="63"/>
  <c r="AC14" i="63"/>
  <c r="AC30" i="63"/>
  <c r="AB43" i="63"/>
  <c r="AB51" i="63"/>
  <c r="AB59" i="63"/>
  <c r="AC318" i="63"/>
  <c r="AC308" i="63"/>
  <c r="AC238" i="63"/>
  <c r="AC254" i="63"/>
  <c r="AC270" i="63"/>
  <c r="AC209" i="63"/>
  <c r="AC186" i="63"/>
  <c r="AC18" i="63"/>
  <c r="AB54" i="63"/>
  <c r="AB318" i="63"/>
  <c r="AB308" i="63"/>
  <c r="AB298" i="63"/>
  <c r="AB238" i="63"/>
  <c r="AB254" i="63"/>
  <c r="AB270" i="63"/>
  <c r="AB193" i="63"/>
  <c r="AB209" i="63"/>
  <c r="AB186" i="63"/>
  <c r="AB161" i="63"/>
  <c r="AB177" i="63"/>
  <c r="AB113" i="63"/>
  <c r="AB129" i="63"/>
  <c r="AB65" i="63"/>
  <c r="AB81" i="63"/>
  <c r="AB97" i="63"/>
  <c r="AB18" i="63"/>
  <c r="AB34" i="63"/>
  <c r="AC43" i="63"/>
  <c r="AC51" i="63"/>
  <c r="AC59" i="63"/>
  <c r="AC298" i="63"/>
  <c r="AC177" i="63"/>
  <c r="AC54" i="63"/>
  <c r="F187" i="63"/>
  <c r="G187" i="63"/>
  <c r="T221" i="63"/>
  <c r="L221" i="63"/>
  <c r="T220" i="63"/>
  <c r="L220" i="63"/>
  <c r="T219" i="63"/>
  <c r="L219" i="63"/>
  <c r="L218" i="63"/>
  <c r="U220" i="63"/>
  <c r="V219" i="63"/>
  <c r="N218" i="63"/>
  <c r="Y217" i="63"/>
  <c r="N217" i="63"/>
  <c r="Z216" i="63"/>
  <c r="O216" i="63"/>
  <c r="X210" i="63"/>
  <c r="M210" i="63"/>
  <c r="Y209" i="63"/>
  <c r="N209" i="63"/>
  <c r="Z208" i="63"/>
  <c r="O208" i="63"/>
  <c r="X202" i="63"/>
  <c r="M202" i="63"/>
  <c r="Y201" i="63"/>
  <c r="N201" i="63"/>
  <c r="Z200" i="63"/>
  <c r="O200" i="63"/>
  <c r="T192" i="63"/>
  <c r="L192" i="63"/>
  <c r="U191" i="63"/>
  <c r="M191" i="63"/>
  <c r="E191" i="63"/>
  <c r="V190" i="63"/>
  <c r="N190" i="63"/>
  <c r="F190" i="63"/>
  <c r="W189" i="63"/>
  <c r="O189" i="63"/>
  <c r="G189" i="63"/>
  <c r="N220" i="63"/>
  <c r="U219" i="63"/>
  <c r="M218" i="63"/>
  <c r="X217" i="63"/>
  <c r="M217" i="63"/>
  <c r="Y216" i="63"/>
  <c r="N216" i="63"/>
  <c r="W210" i="63"/>
  <c r="L210" i="63"/>
  <c r="X209" i="63"/>
  <c r="M209" i="63"/>
  <c r="Y208" i="63"/>
  <c r="N208" i="63"/>
  <c r="W202" i="63"/>
  <c r="L202" i="63"/>
  <c r="X201" i="63"/>
  <c r="M201" i="63"/>
  <c r="Y200" i="63"/>
  <c r="N200" i="63"/>
  <c r="P189" i="63"/>
  <c r="U221" i="63"/>
  <c r="M220" i="63"/>
  <c r="O219" i="63"/>
  <c r="X218" i="63"/>
  <c r="H218" i="63"/>
  <c r="W217" i="63"/>
  <c r="I217" i="63"/>
  <c r="X216" i="63"/>
  <c r="J216" i="63"/>
  <c r="V210" i="63"/>
  <c r="H210" i="63"/>
  <c r="W209" i="63"/>
  <c r="I209" i="63"/>
  <c r="X208" i="63"/>
  <c r="J208" i="63"/>
  <c r="V202" i="63"/>
  <c r="H202" i="63"/>
  <c r="W201" i="63"/>
  <c r="I201" i="63"/>
  <c r="X200" i="63"/>
  <c r="J200" i="63"/>
  <c r="Y188" i="63"/>
  <c r="M221" i="63"/>
  <c r="F220" i="63"/>
  <c r="N219" i="63"/>
  <c r="W218" i="63"/>
  <c r="G218" i="63"/>
  <c r="V217" i="63"/>
  <c r="H217" i="63"/>
  <c r="W216" i="63"/>
  <c r="I216" i="63"/>
  <c r="U210" i="63"/>
  <c r="G210" i="63"/>
  <c r="V209" i="63"/>
  <c r="H209" i="63"/>
  <c r="W208" i="63"/>
  <c r="I208" i="63"/>
  <c r="U202" i="63"/>
  <c r="G202" i="63"/>
  <c r="V201" i="63"/>
  <c r="H201" i="63"/>
  <c r="W200" i="63"/>
  <c r="I200" i="63"/>
  <c r="Y192" i="63"/>
  <c r="Q192" i="63"/>
  <c r="I192" i="63"/>
  <c r="Z191" i="63"/>
  <c r="R191" i="63"/>
  <c r="J191" i="63"/>
  <c r="T189" i="63"/>
  <c r="L189" i="63"/>
  <c r="E221" i="63"/>
  <c r="E220" i="63"/>
  <c r="M219" i="63"/>
  <c r="V218" i="63"/>
  <c r="F218" i="63"/>
  <c r="U217" i="63"/>
  <c r="G217" i="63"/>
  <c r="V216" i="63"/>
  <c r="H216" i="63"/>
  <c r="T210" i="63"/>
  <c r="F210" i="63"/>
  <c r="U209" i="63"/>
  <c r="G209" i="63"/>
  <c r="V208" i="63"/>
  <c r="H208" i="63"/>
  <c r="T202" i="63"/>
  <c r="F202" i="63"/>
  <c r="U201" i="63"/>
  <c r="G201" i="63"/>
  <c r="V200" i="63"/>
  <c r="H200" i="63"/>
  <c r="G219" i="63"/>
  <c r="U218" i="63"/>
  <c r="E218" i="63"/>
  <c r="Q217" i="63"/>
  <c r="F217" i="63"/>
  <c r="R216" i="63"/>
  <c r="G216" i="63"/>
  <c r="P210" i="63"/>
  <c r="E210" i="63"/>
  <c r="Q209" i="63"/>
  <c r="F209" i="63"/>
  <c r="R208" i="63"/>
  <c r="G208" i="63"/>
  <c r="P202" i="63"/>
  <c r="E202" i="63"/>
  <c r="Q201" i="63"/>
  <c r="F201" i="63"/>
  <c r="R200" i="63"/>
  <c r="G200" i="63"/>
  <c r="T195" i="63"/>
  <c r="L195" i="63"/>
  <c r="V193" i="63"/>
  <c r="N193" i="63"/>
  <c r="F193" i="63"/>
  <c r="W192" i="63"/>
  <c r="O192" i="63"/>
  <c r="G192" i="63"/>
  <c r="X191" i="63"/>
  <c r="P191" i="63"/>
  <c r="H191" i="63"/>
  <c r="Y190" i="63"/>
  <c r="Q190" i="63"/>
  <c r="I190" i="63"/>
  <c r="Z189" i="63"/>
  <c r="R189" i="63"/>
  <c r="J189" i="63"/>
  <c r="T187" i="63"/>
  <c r="L187" i="63"/>
  <c r="G190" i="63"/>
  <c r="Z187" i="63"/>
  <c r="J187" i="63"/>
  <c r="T222" i="63"/>
  <c r="F219" i="63"/>
  <c r="P218" i="63"/>
  <c r="P217" i="63"/>
  <c r="E217" i="63"/>
  <c r="Q216" i="63"/>
  <c r="F216" i="63"/>
  <c r="O210" i="63"/>
  <c r="P209" i="63"/>
  <c r="E209" i="63"/>
  <c r="Q208" i="63"/>
  <c r="F208" i="63"/>
  <c r="O202" i="63"/>
  <c r="P201" i="63"/>
  <c r="E201" i="63"/>
  <c r="Q200" i="63"/>
  <c r="F200" i="63"/>
  <c r="U193" i="63"/>
  <c r="M193" i="63"/>
  <c r="E193" i="63"/>
  <c r="V192" i="63"/>
  <c r="N192" i="63"/>
  <c r="F192" i="63"/>
  <c r="W191" i="63"/>
  <c r="O191" i="63"/>
  <c r="G191" i="63"/>
  <c r="X190" i="63"/>
  <c r="P190" i="63"/>
  <c r="H190" i="63"/>
  <c r="Y189" i="63"/>
  <c r="Q189" i="63"/>
  <c r="I189" i="63"/>
  <c r="L222" i="63"/>
  <c r="V220" i="63"/>
  <c r="W219" i="63"/>
  <c r="E219" i="63"/>
  <c r="O218" i="63"/>
  <c r="O217" i="63"/>
  <c r="P216" i="63"/>
  <c r="N210" i="63"/>
  <c r="O209" i="63"/>
  <c r="P208" i="63"/>
  <c r="N202" i="63"/>
  <c r="O201" i="63"/>
  <c r="P200" i="63"/>
  <c r="Q196" i="63"/>
  <c r="I196" i="63"/>
  <c r="Z195" i="63"/>
  <c r="R195" i="63"/>
  <c r="J195" i="63"/>
  <c r="T193" i="63"/>
  <c r="L193" i="63"/>
  <c r="U192" i="63"/>
  <c r="M192" i="63"/>
  <c r="E192" i="63"/>
  <c r="V191" i="63"/>
  <c r="N191" i="63"/>
  <c r="F191" i="63"/>
  <c r="W190" i="63"/>
  <c r="O190" i="63"/>
  <c r="X189" i="63"/>
  <c r="H189" i="63"/>
  <c r="Q188" i="63"/>
  <c r="I188" i="63"/>
  <c r="R187" i="63"/>
  <c r="X188" i="63"/>
  <c r="Z186" i="63"/>
  <c r="P197" i="63"/>
  <c r="Q197" i="63"/>
  <c r="M198" i="63"/>
  <c r="E199" i="63"/>
  <c r="Z203" i="63"/>
  <c r="H203" i="63"/>
  <c r="W204" i="63"/>
  <c r="O205" i="63"/>
  <c r="G206" i="63"/>
  <c r="V207" i="63"/>
  <c r="Y211" i="63"/>
  <c r="Q212" i="63"/>
  <c r="N212" i="63"/>
  <c r="N213" i="63"/>
  <c r="F214" i="63"/>
  <c r="U215" i="63"/>
  <c r="T217" i="63"/>
  <c r="J188" i="63"/>
  <c r="AA195" i="63"/>
  <c r="G207" i="63"/>
  <c r="U186" i="63"/>
  <c r="X196" i="63"/>
  <c r="H199" i="63"/>
  <c r="H206" i="63"/>
  <c r="E213" i="63"/>
  <c r="J223" i="63"/>
  <c r="O223" i="63"/>
  <c r="T223" i="63"/>
  <c r="U187" i="63"/>
  <c r="R190" i="63"/>
  <c r="G193" i="63"/>
  <c r="U195" i="63"/>
  <c r="I199" i="63"/>
  <c r="I206" i="63"/>
  <c r="I213" i="63"/>
  <c r="O186" i="63"/>
  <c r="K190" i="63"/>
  <c r="W194" i="63"/>
  <c r="U197" i="63"/>
  <c r="U204" i="63"/>
  <c r="U211" i="63"/>
  <c r="X215" i="63"/>
  <c r="W187" i="63"/>
  <c r="L190" i="63"/>
  <c r="I193" i="63"/>
  <c r="W195" i="63"/>
  <c r="K199" i="63"/>
  <c r="K206" i="63"/>
  <c r="K213" i="63"/>
  <c r="I186" i="63"/>
  <c r="W188" i="63"/>
  <c r="S192" i="63"/>
  <c r="P195" i="63"/>
  <c r="Z198" i="63"/>
  <c r="Z205" i="63"/>
  <c r="Z212" i="63"/>
  <c r="AA222" i="63"/>
  <c r="S193" i="63"/>
  <c r="M197" i="63"/>
  <c r="M204" i="63"/>
  <c r="M211" i="63"/>
  <c r="P215" i="63"/>
  <c r="I202" i="63"/>
  <c r="Z209" i="63"/>
  <c r="R217" i="63"/>
  <c r="G220" i="63"/>
  <c r="U222" i="63"/>
  <c r="R202" i="63"/>
  <c r="J210" i="63"/>
  <c r="AA217" i="63"/>
  <c r="P220" i="63"/>
  <c r="E200" i="63"/>
  <c r="K218" i="63"/>
  <c r="Y220" i="63"/>
  <c r="S219" i="63"/>
  <c r="P222" i="63"/>
  <c r="Q222" i="63"/>
  <c r="S222" i="63"/>
  <c r="AA193" i="63"/>
  <c r="AA192" i="63"/>
  <c r="H197" i="63"/>
  <c r="W198" i="63"/>
  <c r="E198" i="63"/>
  <c r="T199" i="63"/>
  <c r="R203" i="63"/>
  <c r="N203" i="63"/>
  <c r="O204" i="63"/>
  <c r="G205" i="63"/>
  <c r="V206" i="63"/>
  <c r="N207" i="63"/>
  <c r="Q207" i="63"/>
  <c r="Q211" i="63"/>
  <c r="I212" i="63"/>
  <c r="X213" i="63"/>
  <c r="F213" i="63"/>
  <c r="U214" i="63"/>
  <c r="M215" i="63"/>
  <c r="T218" i="63"/>
  <c r="R188" i="63"/>
  <c r="J196" i="63"/>
  <c r="O203" i="63"/>
  <c r="R207" i="63"/>
  <c r="R214" i="63"/>
  <c r="K188" i="63"/>
  <c r="W196" i="63"/>
  <c r="S199" i="63"/>
  <c r="S206" i="63"/>
  <c r="S213" i="63"/>
  <c r="Y223" i="63"/>
  <c r="G223" i="63"/>
  <c r="L223" i="63"/>
  <c r="Z190" i="63"/>
  <c r="O193" i="63"/>
  <c r="W199" i="63"/>
  <c r="T206" i="63"/>
  <c r="T213" i="63"/>
  <c r="W186" i="63"/>
  <c r="S190" i="63"/>
  <c r="F195" i="63"/>
  <c r="J198" i="63"/>
  <c r="J205" i="63"/>
  <c r="J212" i="63"/>
  <c r="S223" i="63"/>
  <c r="F188" i="63"/>
  <c r="T190" i="63"/>
  <c r="Q193" i="63"/>
  <c r="F196" i="63"/>
  <c r="Y199" i="63"/>
  <c r="Y206" i="63"/>
  <c r="Y213" i="63"/>
  <c r="Q186" i="63"/>
  <c r="F189" i="63"/>
  <c r="J193" i="63"/>
  <c r="X195" i="63"/>
  <c r="O199" i="63"/>
  <c r="L206" i="63"/>
  <c r="L213" i="63"/>
  <c r="J186" i="63"/>
  <c r="J194" i="63"/>
  <c r="AA197" i="63"/>
  <c r="AA204" i="63"/>
  <c r="AA211" i="63"/>
  <c r="AA215" i="63"/>
  <c r="Q202" i="63"/>
  <c r="I210" i="63"/>
  <c r="Z217" i="63"/>
  <c r="O220" i="63"/>
  <c r="Z202" i="63"/>
  <c r="R210" i="63"/>
  <c r="J218" i="63"/>
  <c r="X220" i="63"/>
  <c r="M200" i="63"/>
  <c r="L209" i="63"/>
  <c r="S218" i="63"/>
  <c r="H221" i="63"/>
  <c r="J220" i="63"/>
  <c r="X222" i="63"/>
  <c r="Y222" i="63"/>
  <c r="U190" i="63"/>
  <c r="P205" i="63"/>
  <c r="E207" i="63"/>
  <c r="H211" i="63"/>
  <c r="O213" i="63"/>
  <c r="V189" i="63"/>
  <c r="Y187" i="63"/>
  <c r="W197" i="63"/>
  <c r="O198" i="63"/>
  <c r="Q198" i="63"/>
  <c r="L199" i="63"/>
  <c r="J203" i="63"/>
  <c r="Y204" i="63"/>
  <c r="G204" i="63"/>
  <c r="V205" i="63"/>
  <c r="N206" i="63"/>
  <c r="F207" i="63"/>
  <c r="U208" i="63"/>
  <c r="I211" i="63"/>
  <c r="X212" i="63"/>
  <c r="P213" i="63"/>
  <c r="Q213" i="63"/>
  <c r="M214" i="63"/>
  <c r="E215" i="63"/>
  <c r="Z188" i="63"/>
  <c r="G215" i="63"/>
  <c r="S188" i="63"/>
  <c r="K196" i="63"/>
  <c r="E203" i="63"/>
  <c r="H207" i="63"/>
  <c r="H214" i="63"/>
  <c r="Q223" i="63"/>
  <c r="V223" i="63"/>
  <c r="L188" i="63"/>
  <c r="I191" i="63"/>
  <c r="W193" i="63"/>
  <c r="L196" i="63"/>
  <c r="F203" i="63"/>
  <c r="I207" i="63"/>
  <c r="I214" i="63"/>
  <c r="AA190" i="63"/>
  <c r="N195" i="63"/>
  <c r="X198" i="63"/>
  <c r="U205" i="63"/>
  <c r="U212" i="63"/>
  <c r="AA186" i="63"/>
  <c r="N188" i="63"/>
  <c r="K191" i="63"/>
  <c r="Y193" i="63"/>
  <c r="N196" i="63"/>
  <c r="K203" i="63"/>
  <c r="K207" i="63"/>
  <c r="K214" i="63"/>
  <c r="Y186" i="63"/>
  <c r="N189" i="63"/>
  <c r="R193" i="63"/>
  <c r="G196" i="63"/>
  <c r="Z199" i="63"/>
  <c r="Z206" i="63"/>
  <c r="Z213" i="63"/>
  <c r="R186" i="63"/>
  <c r="R194" i="63"/>
  <c r="P198" i="63"/>
  <c r="M205" i="63"/>
  <c r="M212" i="63"/>
  <c r="K200" i="63"/>
  <c r="Y202" i="63"/>
  <c r="Q210" i="63"/>
  <c r="I218" i="63"/>
  <c r="W220" i="63"/>
  <c r="L200" i="63"/>
  <c r="Z210" i="63"/>
  <c r="R218" i="63"/>
  <c r="G221" i="63"/>
  <c r="K210" i="63"/>
  <c r="AA218" i="63"/>
  <c r="P221" i="63"/>
  <c r="R220" i="63"/>
  <c r="K220" i="63"/>
  <c r="K221" i="63"/>
  <c r="U200" i="63"/>
  <c r="Z194" i="63"/>
  <c r="K186" i="63"/>
  <c r="O197" i="63"/>
  <c r="G198" i="63"/>
  <c r="V199" i="63"/>
  <c r="Y203" i="63"/>
  <c r="Q204" i="63"/>
  <c r="N204" i="63"/>
  <c r="N205" i="63"/>
  <c r="F206" i="63"/>
  <c r="U207" i="63"/>
  <c r="T209" i="63"/>
  <c r="X211" i="63"/>
  <c r="P212" i="63"/>
  <c r="H213" i="63"/>
  <c r="W214" i="63"/>
  <c r="E214" i="63"/>
  <c r="T215" i="63"/>
  <c r="L186" i="63"/>
  <c r="R197" i="63"/>
  <c r="R204" i="63"/>
  <c r="O211" i="63"/>
  <c r="R215" i="63"/>
  <c r="AA188" i="63"/>
  <c r="S196" i="63"/>
  <c r="S203" i="63"/>
  <c r="S207" i="63"/>
  <c r="S214" i="63"/>
  <c r="I223" i="63"/>
  <c r="N223" i="63"/>
  <c r="F186" i="63"/>
  <c r="T188" i="63"/>
  <c r="Q191" i="63"/>
  <c r="F194" i="63"/>
  <c r="T196" i="63"/>
  <c r="T203" i="63"/>
  <c r="W207" i="63"/>
  <c r="T214" i="63"/>
  <c r="N187" i="63"/>
  <c r="H193" i="63"/>
  <c r="V195" i="63"/>
  <c r="J199" i="63"/>
  <c r="J206" i="63"/>
  <c r="J213" i="63"/>
  <c r="H186" i="63"/>
  <c r="V188" i="63"/>
  <c r="S191" i="63"/>
  <c r="H194" i="63"/>
  <c r="V196" i="63"/>
  <c r="V203" i="63"/>
  <c r="Y207" i="63"/>
  <c r="Y214" i="63"/>
  <c r="H187" i="63"/>
  <c r="E190" i="63"/>
  <c r="Z193" i="63"/>
  <c r="O196" i="63"/>
  <c r="L203" i="63"/>
  <c r="O207" i="63"/>
  <c r="L214" i="63"/>
  <c r="I187" i="63"/>
  <c r="I195" i="63"/>
  <c r="AA198" i="63"/>
  <c r="AA205" i="63"/>
  <c r="AA212" i="63"/>
  <c r="S200" i="63"/>
  <c r="K208" i="63"/>
  <c r="Y210" i="63"/>
  <c r="Q218" i="63"/>
  <c r="F221" i="63"/>
  <c r="T200" i="63"/>
  <c r="L208" i="63"/>
  <c r="Z218" i="63"/>
  <c r="O221" i="63"/>
  <c r="L201" i="63"/>
  <c r="S210" i="63"/>
  <c r="J219" i="63"/>
  <c r="X221" i="63"/>
  <c r="Z220" i="63"/>
  <c r="S220" i="63"/>
  <c r="S221" i="63"/>
  <c r="Y195" i="63"/>
  <c r="K194" i="63"/>
  <c r="G197" i="63"/>
  <c r="V198" i="63"/>
  <c r="N199" i="63"/>
  <c r="Q199" i="63"/>
  <c r="Q203" i="63"/>
  <c r="I204" i="63"/>
  <c r="X205" i="63"/>
  <c r="F205" i="63"/>
  <c r="U206" i="63"/>
  <c r="M207" i="63"/>
  <c r="AA210" i="63"/>
  <c r="P211" i="63"/>
  <c r="H212" i="63"/>
  <c r="W213" i="63"/>
  <c r="O214" i="63"/>
  <c r="Q214" i="63"/>
  <c r="L215" i="63"/>
  <c r="T186" i="63"/>
  <c r="L194" i="63"/>
  <c r="AA220" i="63"/>
  <c r="E194" i="63"/>
  <c r="E197" i="63"/>
  <c r="E204" i="63"/>
  <c r="E211" i="63"/>
  <c r="H215" i="63"/>
  <c r="X223" i="63"/>
  <c r="F223" i="63"/>
  <c r="N186" i="63"/>
  <c r="K189" i="63"/>
  <c r="Y191" i="63"/>
  <c r="N194" i="63"/>
  <c r="I197" i="63"/>
  <c r="F204" i="63"/>
  <c r="F211" i="63"/>
  <c r="I215" i="63"/>
  <c r="V187" i="63"/>
  <c r="P193" i="63"/>
  <c r="E196" i="63"/>
  <c r="X199" i="63"/>
  <c r="X206" i="63"/>
  <c r="U213" i="63"/>
  <c r="P186" i="63"/>
  <c r="E189" i="63"/>
  <c r="AA191" i="63"/>
  <c r="P194" i="63"/>
  <c r="K197" i="63"/>
  <c r="K204" i="63"/>
  <c r="K211" i="63"/>
  <c r="K215" i="63"/>
  <c r="P187" i="63"/>
  <c r="M190" i="63"/>
  <c r="I194" i="63"/>
  <c r="Z196" i="63"/>
  <c r="W203" i="63"/>
  <c r="Z207" i="63"/>
  <c r="Z214" i="63"/>
  <c r="Q187" i="63"/>
  <c r="Q195" i="63"/>
  <c r="P199" i="63"/>
  <c r="P206" i="63"/>
  <c r="M213" i="63"/>
  <c r="AA200" i="63"/>
  <c r="S208" i="63"/>
  <c r="K216" i="63"/>
  <c r="Y218" i="63"/>
  <c r="N221" i="63"/>
  <c r="K201" i="63"/>
  <c r="T208" i="63"/>
  <c r="L216" i="63"/>
  <c r="I219" i="63"/>
  <c r="W221" i="63"/>
  <c r="K202" i="63"/>
  <c r="E216" i="63"/>
  <c r="R219" i="63"/>
  <c r="G222" i="63"/>
  <c r="I221" i="63"/>
  <c r="J221" i="63"/>
  <c r="J222" i="63"/>
  <c r="S194" i="63"/>
  <c r="V197" i="63"/>
  <c r="F199" i="63"/>
  <c r="I203" i="63"/>
  <c r="X204" i="63"/>
  <c r="Q205" i="63"/>
  <c r="M206" i="63"/>
  <c r="Z211" i="63"/>
  <c r="W212" i="63"/>
  <c r="G214" i="63"/>
  <c r="K187" i="63"/>
  <c r="T191" i="63"/>
  <c r="AA194" i="63"/>
  <c r="N197" i="63"/>
  <c r="F198" i="63"/>
  <c r="U199" i="63"/>
  <c r="T201" i="63"/>
  <c r="X203" i="63"/>
  <c r="P204" i="63"/>
  <c r="H205" i="63"/>
  <c r="W206" i="63"/>
  <c r="E206" i="63"/>
  <c r="T207" i="63"/>
  <c r="R211" i="63"/>
  <c r="N211" i="63"/>
  <c r="O212" i="63"/>
  <c r="G213" i="63"/>
  <c r="V214" i="63"/>
  <c r="N215" i="63"/>
  <c r="Q215" i="63"/>
  <c r="S187" i="63"/>
  <c r="K195" i="63"/>
  <c r="G199" i="63"/>
  <c r="E186" i="63"/>
  <c r="U194" i="63"/>
  <c r="H198" i="63"/>
  <c r="E205" i="63"/>
  <c r="E212" i="63"/>
  <c r="Z223" i="63"/>
  <c r="H223" i="63"/>
  <c r="M223" i="63"/>
  <c r="E187" i="63"/>
  <c r="AA189" i="63"/>
  <c r="P192" i="63"/>
  <c r="E195" i="63"/>
  <c r="I198" i="63"/>
  <c r="I205" i="63"/>
  <c r="F212" i="63"/>
  <c r="K223" i="63"/>
  <c r="M188" i="63"/>
  <c r="G194" i="63"/>
  <c r="U196" i="63"/>
  <c r="U203" i="63"/>
  <c r="X207" i="63"/>
  <c r="X214" i="63"/>
  <c r="U189" i="63"/>
  <c r="R192" i="63"/>
  <c r="G195" i="63"/>
  <c r="K198" i="63"/>
  <c r="K205" i="63"/>
  <c r="K212" i="63"/>
  <c r="AA223" i="63"/>
  <c r="G188" i="63"/>
  <c r="L191" i="63"/>
  <c r="Y194" i="63"/>
  <c r="Z197" i="63"/>
  <c r="Z204" i="63"/>
  <c r="W211" i="63"/>
  <c r="Z215" i="63"/>
  <c r="P188" i="63"/>
  <c r="P196" i="63"/>
  <c r="M203" i="63"/>
  <c r="P207" i="63"/>
  <c r="P214" i="63"/>
  <c r="R201" i="63"/>
  <c r="J209" i="63"/>
  <c r="AA216" i="63"/>
  <c r="P219" i="63"/>
  <c r="E222" i="63"/>
  <c r="AA201" i="63"/>
  <c r="S209" i="63"/>
  <c r="K217" i="63"/>
  <c r="Y219" i="63"/>
  <c r="N222" i="63"/>
  <c r="E208" i="63"/>
  <c r="I220" i="63"/>
  <c r="W222" i="63"/>
  <c r="Y221" i="63"/>
  <c r="Z221" i="63"/>
  <c r="Z222" i="63"/>
  <c r="R196" i="63"/>
  <c r="P203" i="63"/>
  <c r="Y212" i="63"/>
  <c r="R199" i="63"/>
  <c r="Y196" i="63"/>
  <c r="R223" i="63"/>
  <c r="T197" i="63"/>
  <c r="E188" i="63"/>
  <c r="J207" i="63"/>
  <c r="J192" i="63"/>
  <c r="V211" i="63"/>
  <c r="Q194" i="63"/>
  <c r="O215" i="63"/>
  <c r="AA206" i="63"/>
  <c r="S216" i="63"/>
  <c r="J202" i="63"/>
  <c r="H220" i="63"/>
  <c r="R221" i="63"/>
  <c r="X197" i="63"/>
  <c r="H204" i="63"/>
  <c r="G212" i="63"/>
  <c r="AA187" i="63"/>
  <c r="R212" i="63"/>
  <c r="S197" i="63"/>
  <c r="P223" i="63"/>
  <c r="S189" i="63"/>
  <c r="T198" i="63"/>
  <c r="U188" i="63"/>
  <c r="G211" i="63"/>
  <c r="Z192" i="63"/>
  <c r="V212" i="63"/>
  <c r="H195" i="63"/>
  <c r="AA219" i="63"/>
  <c r="AA207" i="63"/>
  <c r="J217" i="63"/>
  <c r="F222" i="63"/>
  <c r="L217" i="63"/>
  <c r="I222" i="63"/>
  <c r="F197" i="63"/>
  <c r="W205" i="63"/>
  <c r="V213" i="63"/>
  <c r="S198" i="63"/>
  <c r="W223" i="63"/>
  <c r="J190" i="63"/>
  <c r="T204" i="63"/>
  <c r="X193" i="63"/>
  <c r="J214" i="63"/>
  <c r="X194" i="63"/>
  <c r="Y215" i="63"/>
  <c r="L197" i="63"/>
  <c r="H188" i="63"/>
  <c r="AA213" i="63"/>
  <c r="H219" i="63"/>
  <c r="K209" i="63"/>
  <c r="V222" i="63"/>
  <c r="Z219" i="63"/>
  <c r="R222" i="63"/>
  <c r="N198" i="63"/>
  <c r="O206" i="63"/>
  <c r="N214" i="63"/>
  <c r="T194" i="63"/>
  <c r="R213" i="63"/>
  <c r="S204" i="63"/>
  <c r="U223" i="63"/>
  <c r="H192" i="63"/>
  <c r="T205" i="63"/>
  <c r="O194" i="63"/>
  <c r="J215" i="63"/>
  <c r="O195" i="63"/>
  <c r="S186" i="63"/>
  <c r="L198" i="63"/>
  <c r="K193" i="63"/>
  <c r="AA214" i="63"/>
  <c r="X219" i="63"/>
  <c r="AA209" i="63"/>
  <c r="Q220" i="63"/>
  <c r="K222" i="63"/>
  <c r="U216" i="63"/>
  <c r="Y205" i="63"/>
  <c r="AA203" i="63"/>
  <c r="S201" i="63"/>
  <c r="U198" i="63"/>
  <c r="Q206" i="63"/>
  <c r="V215" i="63"/>
  <c r="S195" i="63"/>
  <c r="R205" i="63"/>
  <c r="S205" i="63"/>
  <c r="E223" i="63"/>
  <c r="X192" i="63"/>
  <c r="T211" i="63"/>
  <c r="M196" i="63"/>
  <c r="X186" i="63"/>
  <c r="Y197" i="63"/>
  <c r="X187" i="63"/>
  <c r="L204" i="63"/>
  <c r="H196" i="63"/>
  <c r="J201" i="63"/>
  <c r="V221" i="63"/>
  <c r="S202" i="63"/>
  <c r="O222" i="63"/>
  <c r="M199" i="63"/>
  <c r="L207" i="63"/>
  <c r="F215" i="63"/>
  <c r="AA221" i="63"/>
  <c r="S211" i="63"/>
  <c r="V194" i="63"/>
  <c r="T212" i="63"/>
  <c r="J197" i="63"/>
  <c r="O187" i="63"/>
  <c r="Y198" i="63"/>
  <c r="O188" i="63"/>
  <c r="L205" i="63"/>
  <c r="AA196" i="63"/>
  <c r="Z201" i="63"/>
  <c r="M222" i="63"/>
  <c r="T216" i="63"/>
  <c r="M208" i="63"/>
  <c r="K219" i="63"/>
  <c r="R206" i="63"/>
  <c r="M186" i="63"/>
  <c r="S212" i="63"/>
  <c r="V186" i="63"/>
  <c r="M195" i="63"/>
  <c r="W215" i="63"/>
  <c r="G203" i="63"/>
  <c r="M189" i="63"/>
  <c r="V204" i="63"/>
  <c r="AA199" i="63"/>
  <c r="AA208" i="63"/>
  <c r="S217" i="63"/>
  <c r="Q221" i="63"/>
  <c r="AA202" i="63"/>
  <c r="R198" i="63"/>
  <c r="M194" i="63"/>
  <c r="M187" i="63"/>
  <c r="J204" i="63"/>
  <c r="K192" i="63"/>
  <c r="L212" i="63"/>
  <c r="R209" i="63"/>
  <c r="Q219" i="63"/>
  <c r="M216" i="63"/>
  <c r="H222" i="63"/>
  <c r="L211" i="63"/>
  <c r="J211" i="63"/>
  <c r="S215" i="63"/>
  <c r="G186" i="63"/>
  <c r="T180" i="63"/>
  <c r="L180" i="63"/>
  <c r="T179" i="63"/>
  <c r="L179" i="63"/>
  <c r="T178" i="63"/>
  <c r="L178" i="63"/>
  <c r="T177" i="63"/>
  <c r="L177" i="63"/>
  <c r="E181" i="63"/>
  <c r="E180" i="63"/>
  <c r="M179" i="63"/>
  <c r="V178" i="63"/>
  <c r="F178" i="63"/>
  <c r="U177" i="63"/>
  <c r="G177" i="63"/>
  <c r="W176" i="63"/>
  <c r="M176" i="63"/>
  <c r="Q169" i="63"/>
  <c r="G169" i="63"/>
  <c r="W168" i="63"/>
  <c r="M168" i="63"/>
  <c r="U160" i="63"/>
  <c r="L160" i="63"/>
  <c r="G179" i="63"/>
  <c r="U178" i="63"/>
  <c r="F179" i="63"/>
  <c r="P178" i="63"/>
  <c r="P177" i="63"/>
  <c r="E177" i="63"/>
  <c r="U176" i="63"/>
  <c r="I176" i="63"/>
  <c r="U173" i="63"/>
  <c r="K173" i="63"/>
  <c r="Y169" i="63"/>
  <c r="O169" i="63"/>
  <c r="E169" i="63"/>
  <c r="U168" i="63"/>
  <c r="I168" i="63"/>
  <c r="S164" i="63"/>
  <c r="J164" i="63"/>
  <c r="R160" i="63"/>
  <c r="I160" i="63"/>
  <c r="S156" i="63"/>
  <c r="J156" i="63"/>
  <c r="Z155" i="63"/>
  <c r="Q155" i="63"/>
  <c r="I155" i="63"/>
  <c r="V180" i="63"/>
  <c r="W179" i="63"/>
  <c r="E179" i="63"/>
  <c r="O178" i="63"/>
  <c r="O177" i="63"/>
  <c r="R176" i="63"/>
  <c r="H176" i="63"/>
  <c r="X175" i="63"/>
  <c r="N175" i="63"/>
  <c r="T173" i="63"/>
  <c r="J173" i="63"/>
  <c r="X169" i="63"/>
  <c r="N169" i="63"/>
  <c r="U181" i="63"/>
  <c r="U180" i="63"/>
  <c r="V179" i="63"/>
  <c r="N178" i="63"/>
  <c r="Y177" i="63"/>
  <c r="N177" i="63"/>
  <c r="Q176" i="63"/>
  <c r="G176" i="63"/>
  <c r="W175" i="63"/>
  <c r="K175" i="63"/>
  <c r="S173" i="63"/>
  <c r="I173" i="63"/>
  <c r="V172" i="63"/>
  <c r="L172" i="63"/>
  <c r="E171" i="63"/>
  <c r="W169" i="63"/>
  <c r="M169" i="63"/>
  <c r="Q168" i="63"/>
  <c r="G168" i="63"/>
  <c r="X167" i="63"/>
  <c r="O167" i="63"/>
  <c r="F167" i="63"/>
  <c r="S165" i="63"/>
  <c r="J165" i="63"/>
  <c r="Z164" i="63"/>
  <c r="Q164" i="63"/>
  <c r="H164" i="63"/>
  <c r="W163" i="63"/>
  <c r="N163" i="63"/>
  <c r="E163" i="63"/>
  <c r="S161" i="63"/>
  <c r="I161" i="63"/>
  <c r="Y160" i="63"/>
  <c r="T182" i="63"/>
  <c r="M181" i="63"/>
  <c r="M180" i="63"/>
  <c r="O179" i="63"/>
  <c r="X178" i="63"/>
  <c r="H178" i="63"/>
  <c r="W177" i="63"/>
  <c r="I177" i="63"/>
  <c r="Y176" i="63"/>
  <c r="O176" i="63"/>
  <c r="E176" i="63"/>
  <c r="S175" i="63"/>
  <c r="I175" i="63"/>
  <c r="AA173" i="63"/>
  <c r="Q173" i="63"/>
  <c r="E173" i="63"/>
  <c r="T172" i="63"/>
  <c r="J172" i="63"/>
  <c r="U169" i="63"/>
  <c r="I169" i="63"/>
  <c r="Y168" i="63"/>
  <c r="O168" i="63"/>
  <c r="E168" i="63"/>
  <c r="Z165" i="63"/>
  <c r="Q165" i="63"/>
  <c r="H165" i="63"/>
  <c r="X164" i="63"/>
  <c r="N164" i="63"/>
  <c r="E164" i="63"/>
  <c r="Y161" i="63"/>
  <c r="P161" i="63"/>
  <c r="G161" i="63"/>
  <c r="W160" i="63"/>
  <c r="N160" i="63"/>
  <c r="E160" i="63"/>
  <c r="Z157" i="63"/>
  <c r="Q157" i="63"/>
  <c r="H157" i="63"/>
  <c r="X156" i="63"/>
  <c r="AA182" i="63"/>
  <c r="F180" i="63"/>
  <c r="M178" i="63"/>
  <c r="M177" i="63"/>
  <c r="P176" i="63"/>
  <c r="P175" i="63"/>
  <c r="L173" i="63"/>
  <c r="K172" i="63"/>
  <c r="L171" i="63"/>
  <c r="H169" i="63"/>
  <c r="P168" i="63"/>
  <c r="Y167" i="63"/>
  <c r="G167" i="63"/>
  <c r="P166" i="63"/>
  <c r="Y165" i="63"/>
  <c r="G165" i="63"/>
  <c r="P164" i="63"/>
  <c r="Y163" i="63"/>
  <c r="F163" i="63"/>
  <c r="O162" i="63"/>
  <c r="X161" i="63"/>
  <c r="F161" i="63"/>
  <c r="P160" i="63"/>
  <c r="O159" i="63"/>
  <c r="W157" i="63"/>
  <c r="I157" i="63"/>
  <c r="T156" i="63"/>
  <c r="H156" i="63"/>
  <c r="V155" i="63"/>
  <c r="L155" i="63"/>
  <c r="T153" i="63"/>
  <c r="I153" i="63"/>
  <c r="S182" i="63"/>
  <c r="G178" i="63"/>
  <c r="H177" i="63"/>
  <c r="N176" i="63"/>
  <c r="J175" i="63"/>
  <c r="H173" i="63"/>
  <c r="I172" i="63"/>
  <c r="J171" i="63"/>
  <c r="G170" i="63"/>
  <c r="F169" i="63"/>
  <c r="N168" i="63"/>
  <c r="W167" i="63"/>
  <c r="E167" i="63"/>
  <c r="N166" i="63"/>
  <c r="W165" i="63"/>
  <c r="M164" i="63"/>
  <c r="V163" i="63"/>
  <c r="M162" i="63"/>
  <c r="V161" i="63"/>
  <c r="O160" i="63"/>
  <c r="AA159" i="63"/>
  <c r="N159" i="63"/>
  <c r="T157" i="63"/>
  <c r="G157" i="63"/>
  <c r="R156" i="63"/>
  <c r="F156" i="63"/>
  <c r="U155" i="63"/>
  <c r="J155" i="63"/>
  <c r="Y154" i="63"/>
  <c r="O154" i="63"/>
  <c r="E154" i="63"/>
  <c r="R153" i="63"/>
  <c r="H153" i="63"/>
  <c r="X152" i="63"/>
  <c r="M152" i="63"/>
  <c r="AA151" i="63"/>
  <c r="Q151" i="63"/>
  <c r="F151" i="63"/>
  <c r="E178" i="63"/>
  <c r="F177" i="63"/>
  <c r="J176" i="63"/>
  <c r="H175" i="63"/>
  <c r="E172" i="63"/>
  <c r="E170" i="63"/>
  <c r="J168" i="63"/>
  <c r="U167" i="63"/>
  <c r="K166" i="63"/>
  <c r="T165" i="63"/>
  <c r="K164" i="63"/>
  <c r="T163" i="63"/>
  <c r="K162" i="63"/>
  <c r="T161" i="63"/>
  <c r="M160" i="63"/>
  <c r="Y159" i="63"/>
  <c r="K159" i="63"/>
  <c r="S157" i="63"/>
  <c r="Q156" i="63"/>
  <c r="E156" i="63"/>
  <c r="T155" i="63"/>
  <c r="H155" i="63"/>
  <c r="Q153" i="63"/>
  <c r="G153" i="63"/>
  <c r="W152" i="63"/>
  <c r="K152" i="63"/>
  <c r="Z151" i="63"/>
  <c r="P151" i="63"/>
  <c r="T181" i="63"/>
  <c r="U179" i="63"/>
  <c r="F176" i="63"/>
  <c r="F175" i="63"/>
  <c r="H168" i="63"/>
  <c r="R167" i="63"/>
  <c r="AA166" i="63"/>
  <c r="I166" i="63"/>
  <c r="R165" i="63"/>
  <c r="AA164" i="63"/>
  <c r="I164" i="63"/>
  <c r="R163" i="63"/>
  <c r="AA162" i="63"/>
  <c r="H162" i="63"/>
  <c r="Q161" i="63"/>
  <c r="Z160" i="63"/>
  <c r="J160" i="63"/>
  <c r="X159" i="63"/>
  <c r="I159" i="63"/>
  <c r="R157" i="63"/>
  <c r="P156" i="63"/>
  <c r="R155" i="63"/>
  <c r="G155" i="63"/>
  <c r="Z153" i="63"/>
  <c r="P153" i="63"/>
  <c r="F153" i="63"/>
  <c r="U152" i="63"/>
  <c r="J152" i="63"/>
  <c r="G152" i="63"/>
  <c r="F149" i="63"/>
  <c r="K148" i="63"/>
  <c r="AA147" i="63"/>
  <c r="N180" i="63"/>
  <c r="W178" i="63"/>
  <c r="Q177" i="63"/>
  <c r="V176" i="63"/>
  <c r="R175" i="63"/>
  <c r="S174" i="63"/>
  <c r="P173" i="63"/>
  <c r="Q172" i="63"/>
  <c r="N171" i="63"/>
  <c r="O170" i="63"/>
  <c r="L169" i="63"/>
  <c r="R168" i="63"/>
  <c r="AA167" i="63"/>
  <c r="I167" i="63"/>
  <c r="R166" i="63"/>
  <c r="AA165" i="63"/>
  <c r="I165" i="63"/>
  <c r="R164" i="63"/>
  <c r="AA163" i="63"/>
  <c r="I163" i="63"/>
  <c r="R162" i="63"/>
  <c r="AA161" i="63"/>
  <c r="H161" i="63"/>
  <c r="Q160" i="63"/>
  <c r="L181" i="63"/>
  <c r="N179" i="63"/>
  <c r="Z173" i="63"/>
  <c r="AA172" i="63"/>
  <c r="Z171" i="63"/>
  <c r="AA170" i="63"/>
  <c r="V169" i="63"/>
  <c r="Z168" i="63"/>
  <c r="F168" i="63"/>
  <c r="P167" i="63"/>
  <c r="Y166" i="63"/>
  <c r="G166" i="63"/>
  <c r="P165" i="63"/>
  <c r="Y164" i="63"/>
  <c r="F164" i="63"/>
  <c r="O163" i="63"/>
  <c r="X162" i="63"/>
  <c r="F162" i="63"/>
  <c r="O161" i="63"/>
  <c r="X160" i="63"/>
  <c r="H160" i="63"/>
  <c r="W159" i="63"/>
  <c r="G159" i="63"/>
  <c r="P157" i="63"/>
  <c r="AA156" i="63"/>
  <c r="N156" i="63"/>
  <c r="P155" i="63"/>
  <c r="F155" i="63"/>
  <c r="Y153" i="63"/>
  <c r="O153" i="63"/>
  <c r="S152" i="63"/>
  <c r="I152" i="63"/>
  <c r="X151" i="63"/>
  <c r="L151" i="63"/>
  <c r="I156" i="63"/>
  <c r="P152" i="63"/>
  <c r="I151" i="63"/>
  <c r="L150" i="63"/>
  <c r="P149" i="63"/>
  <c r="E149" i="63"/>
  <c r="J148" i="63"/>
  <c r="Q147" i="63"/>
  <c r="Z146" i="63"/>
  <c r="J146" i="63"/>
  <c r="X177" i="63"/>
  <c r="Z176" i="63"/>
  <c r="Z175" i="63"/>
  <c r="X173" i="63"/>
  <c r="U172" i="63"/>
  <c r="V171" i="63"/>
  <c r="W170" i="63"/>
  <c r="T169" i="63"/>
  <c r="X168" i="63"/>
  <c r="N167" i="63"/>
  <c r="W166" i="63"/>
  <c r="M165" i="63"/>
  <c r="V164" i="63"/>
  <c r="M163" i="63"/>
  <c r="V162" i="63"/>
  <c r="M161" i="63"/>
  <c r="V160" i="63"/>
  <c r="G160" i="63"/>
  <c r="U159" i="63"/>
  <c r="F159" i="63"/>
  <c r="M157" i="63"/>
  <c r="Z156" i="63"/>
  <c r="M156" i="63"/>
  <c r="AA155" i="63"/>
  <c r="O155" i="63"/>
  <c r="E155" i="63"/>
  <c r="U154" i="63"/>
  <c r="I154" i="63"/>
  <c r="X153" i="63"/>
  <c r="N153" i="63"/>
  <c r="R152" i="63"/>
  <c r="H152" i="63"/>
  <c r="V151" i="63"/>
  <c r="K151" i="63"/>
  <c r="V177" i="63"/>
  <c r="X176" i="63"/>
  <c r="V175" i="63"/>
  <c r="W174" i="63"/>
  <c r="R173" i="63"/>
  <c r="S172" i="63"/>
  <c r="T171" i="63"/>
  <c r="S170" i="63"/>
  <c r="P169" i="63"/>
  <c r="V168" i="63"/>
  <c r="K167" i="63"/>
  <c r="T166" i="63"/>
  <c r="K165" i="63"/>
  <c r="T164" i="63"/>
  <c r="K163" i="63"/>
  <c r="T162" i="63"/>
  <c r="K161" i="63"/>
  <c r="T160" i="63"/>
  <c r="F160" i="63"/>
  <c r="R159" i="63"/>
  <c r="E159" i="63"/>
  <c r="P158" i="63"/>
  <c r="AA157" i="63"/>
  <c r="K157" i="63"/>
  <c r="Y156" i="63"/>
  <c r="K156" i="63"/>
  <c r="Y155" i="63"/>
  <c r="N155" i="63"/>
  <c r="S154" i="63"/>
  <c r="H154" i="63"/>
  <c r="W153" i="63"/>
  <c r="L153" i="63"/>
  <c r="AA152" i="63"/>
  <c r="Q152" i="63"/>
  <c r="T151" i="63"/>
  <c r="J151" i="63"/>
  <c r="R149" i="63"/>
  <c r="U148" i="63"/>
  <c r="R147" i="63"/>
  <c r="J147" i="63"/>
  <c r="P159" i="63"/>
  <c r="N158" i="63"/>
  <c r="Y157" i="63"/>
  <c r="J157" i="63"/>
  <c r="V156" i="63"/>
  <c r="W155" i="63"/>
  <c r="M155" i="63"/>
  <c r="Q154" i="63"/>
  <c r="G154" i="63"/>
  <c r="V153" i="63"/>
  <c r="J153" i="63"/>
  <c r="Z152" i="63"/>
  <c r="E152" i="63"/>
  <c r="S151" i="63"/>
  <c r="W150" i="63"/>
  <c r="AA149" i="63"/>
  <c r="T148" i="63"/>
  <c r="Z147" i="63"/>
  <c r="I147" i="63"/>
  <c r="R146" i="63"/>
  <c r="V149" i="63"/>
  <c r="T145" i="63"/>
  <c r="M150" i="63"/>
  <c r="X148" i="63"/>
  <c r="O150" i="63"/>
  <c r="H158" i="63"/>
  <c r="N145" i="63"/>
  <c r="K154" i="63"/>
  <c r="AA146" i="63"/>
  <c r="M147" i="63"/>
  <c r="R150" i="63"/>
  <c r="Y151" i="63"/>
  <c r="Q170" i="63"/>
  <c r="K170" i="63"/>
  <c r="U174" i="63"/>
  <c r="Q174" i="63"/>
  <c r="P145" i="63"/>
  <c r="F148" i="63"/>
  <c r="I174" i="63"/>
  <c r="O147" i="63"/>
  <c r="O149" i="63"/>
  <c r="K174" i="63"/>
  <c r="I148" i="63"/>
  <c r="R151" i="63"/>
  <c r="Y152" i="63"/>
  <c r="T159" i="63"/>
  <c r="H163" i="63"/>
  <c r="V167" i="63"/>
  <c r="W171" i="63"/>
  <c r="E166" i="63"/>
  <c r="R171" i="63"/>
  <c r="Y172" i="63"/>
  <c r="X182" i="63"/>
  <c r="F182" i="63"/>
  <c r="N157" i="63"/>
  <c r="R161" i="63"/>
  <c r="Q163" i="63"/>
  <c r="O166" i="63"/>
  <c r="N172" i="63"/>
  <c r="O175" i="63"/>
  <c r="X155" i="63"/>
  <c r="E157" i="63"/>
  <c r="W161" i="63"/>
  <c r="G164" i="63"/>
  <c r="Z166" i="63"/>
  <c r="W173" i="63"/>
  <c r="G175" i="63"/>
  <c r="AA168" i="63"/>
  <c r="R177" i="63"/>
  <c r="G180" i="63"/>
  <c r="S169" i="63"/>
  <c r="I179" i="63"/>
  <c r="W181" i="63"/>
  <c r="Y180" i="63"/>
  <c r="Z180" i="63"/>
  <c r="Z181" i="63"/>
  <c r="W154" i="63"/>
  <c r="K146" i="63"/>
  <c r="Y150" i="63"/>
  <c r="L146" i="63"/>
  <c r="P148" i="63"/>
  <c r="Z150" i="63"/>
  <c r="X158" i="63"/>
  <c r="V145" i="63"/>
  <c r="M148" i="63"/>
  <c r="V154" i="63"/>
  <c r="G145" i="63"/>
  <c r="U147" i="63"/>
  <c r="W151" i="63"/>
  <c r="M154" i="63"/>
  <c r="I170" i="63"/>
  <c r="T170" i="63"/>
  <c r="M174" i="63"/>
  <c r="G174" i="63"/>
  <c r="X145" i="63"/>
  <c r="O148" i="63"/>
  <c r="Z154" i="63"/>
  <c r="I145" i="63"/>
  <c r="W147" i="63"/>
  <c r="G149" i="63"/>
  <c r="J145" i="63"/>
  <c r="S148" i="63"/>
  <c r="V152" i="63"/>
  <c r="F154" i="63"/>
  <c r="L159" i="63"/>
  <c r="L163" i="63"/>
  <c r="Y171" i="63"/>
  <c r="Y162" i="63"/>
  <c r="L166" i="63"/>
  <c r="X172" i="63"/>
  <c r="AA178" i="63"/>
  <c r="P182" i="63"/>
  <c r="U182" i="63"/>
  <c r="F157" i="63"/>
  <c r="J161" i="63"/>
  <c r="Z163" i="63"/>
  <c r="X166" i="63"/>
  <c r="Z172" i="63"/>
  <c r="Y175" i="63"/>
  <c r="K155" i="63"/>
  <c r="O157" i="63"/>
  <c r="G162" i="63"/>
  <c r="L164" i="63"/>
  <c r="J167" i="63"/>
  <c r="O173" i="63"/>
  <c r="Q175" i="63"/>
  <c r="J169" i="63"/>
  <c r="Z177" i="63"/>
  <c r="O180" i="63"/>
  <c r="Q179" i="63"/>
  <c r="K178" i="63"/>
  <c r="H181" i="63"/>
  <c r="I181" i="63"/>
  <c r="K181" i="63"/>
  <c r="S147" i="63"/>
  <c r="N146" i="63"/>
  <c r="K149" i="63"/>
  <c r="M151" i="63"/>
  <c r="Z145" i="63"/>
  <c r="X150" i="63"/>
  <c r="S162" i="63"/>
  <c r="T146" i="63"/>
  <c r="H148" i="63"/>
  <c r="U153" i="63"/>
  <c r="O158" i="63"/>
  <c r="E146" i="63"/>
  <c r="W148" i="63"/>
  <c r="O145" i="63"/>
  <c r="E148" i="63"/>
  <c r="O151" i="63"/>
  <c r="G158" i="63"/>
  <c r="X170" i="63"/>
  <c r="H170" i="63"/>
  <c r="E174" i="63"/>
  <c r="Z174" i="63"/>
  <c r="G146" i="63"/>
  <c r="AA148" i="63"/>
  <c r="R154" i="63"/>
  <c r="Q145" i="63"/>
  <c r="G148" i="63"/>
  <c r="M149" i="63"/>
  <c r="R145" i="63"/>
  <c r="N152" i="63"/>
  <c r="P154" i="63"/>
  <c r="U163" i="63"/>
  <c r="Q171" i="63"/>
  <c r="Q162" i="63"/>
  <c r="V166" i="63"/>
  <c r="P172" i="63"/>
  <c r="Z182" i="63"/>
  <c r="H182" i="63"/>
  <c r="M182" i="63"/>
  <c r="L157" i="63"/>
  <c r="L161" i="63"/>
  <c r="V165" i="63"/>
  <c r="H167" i="63"/>
  <c r="U175" i="63"/>
  <c r="AA180" i="63"/>
  <c r="S155" i="63"/>
  <c r="X157" i="63"/>
  <c r="P162" i="63"/>
  <c r="U164" i="63"/>
  <c r="S167" i="63"/>
  <c r="G173" i="63"/>
  <c r="AA175" i="63"/>
  <c r="R169" i="63"/>
  <c r="I178" i="63"/>
  <c r="W180" i="63"/>
  <c r="L176" i="63"/>
  <c r="Y179" i="63"/>
  <c r="S178" i="63"/>
  <c r="P181" i="63"/>
  <c r="Q181" i="63"/>
  <c r="S181" i="63"/>
  <c r="E145" i="63"/>
  <c r="Y146" i="63"/>
  <c r="P150" i="63"/>
  <c r="S166" i="63"/>
  <c r="Y147" i="63"/>
  <c r="L148" i="63"/>
  <c r="U158" i="63"/>
  <c r="F158" i="63"/>
  <c r="M146" i="63"/>
  <c r="J149" i="63"/>
  <c r="T158" i="63"/>
  <c r="W145" i="63"/>
  <c r="N148" i="63"/>
  <c r="G151" i="63"/>
  <c r="V158" i="63"/>
  <c r="N170" i="63"/>
  <c r="P170" i="63"/>
  <c r="T174" i="63"/>
  <c r="P174" i="63"/>
  <c r="O146" i="63"/>
  <c r="L149" i="63"/>
  <c r="J154" i="63"/>
  <c r="Y145" i="63"/>
  <c r="Q148" i="63"/>
  <c r="X149" i="63"/>
  <c r="I146" i="63"/>
  <c r="N149" i="63"/>
  <c r="F152" i="63"/>
  <c r="AA154" i="63"/>
  <c r="M159" i="63"/>
  <c r="J166" i="63"/>
  <c r="I171" i="63"/>
  <c r="I162" i="63"/>
  <c r="AA169" i="63"/>
  <c r="H172" i="63"/>
  <c r="R182" i="63"/>
  <c r="W182" i="63"/>
  <c r="E182" i="63"/>
  <c r="U157" i="63"/>
  <c r="U161" i="63"/>
  <c r="N165" i="63"/>
  <c r="Q167" i="63"/>
  <c r="M175" i="63"/>
  <c r="AA181" i="63"/>
  <c r="W156" i="63"/>
  <c r="J159" i="63"/>
  <c r="Z162" i="63"/>
  <c r="E165" i="63"/>
  <c r="T168" i="63"/>
  <c r="V173" i="63"/>
  <c r="L182" i="63"/>
  <c r="Z169" i="63"/>
  <c r="Q178" i="63"/>
  <c r="F181" i="63"/>
  <c r="K177" i="63"/>
  <c r="H180" i="63"/>
  <c r="J179" i="63"/>
  <c r="X181" i="63"/>
  <c r="Y181" i="63"/>
  <c r="Y174" i="63"/>
  <c r="H150" i="63"/>
  <c r="AA179" i="63"/>
  <c r="K147" i="63"/>
  <c r="V148" i="63"/>
  <c r="M158" i="63"/>
  <c r="S158" i="63"/>
  <c r="U146" i="63"/>
  <c r="T149" i="63"/>
  <c r="T176" i="63"/>
  <c r="F146" i="63"/>
  <c r="Y148" i="63"/>
  <c r="U151" i="63"/>
  <c r="Z170" i="63"/>
  <c r="F170" i="63"/>
  <c r="J174" i="63"/>
  <c r="W146" i="63"/>
  <c r="I150" i="63"/>
  <c r="N154" i="63"/>
  <c r="H146" i="63"/>
  <c r="Y149" i="63"/>
  <c r="J150" i="63"/>
  <c r="Q146" i="63"/>
  <c r="Z149" i="63"/>
  <c r="T152" i="63"/>
  <c r="L158" i="63"/>
  <c r="V159" i="63"/>
  <c r="T167" i="63"/>
  <c r="X171" i="63"/>
  <c r="L162" i="63"/>
  <c r="O171" i="63"/>
  <c r="W172" i="63"/>
  <c r="J182" i="63"/>
  <c r="O182" i="63"/>
  <c r="K153" i="63"/>
  <c r="H159" i="63"/>
  <c r="E162" i="63"/>
  <c r="F165" i="63"/>
  <c r="Z167" i="63"/>
  <c r="E175" i="63"/>
  <c r="O156" i="63"/>
  <c r="S159" i="63"/>
  <c r="J163" i="63"/>
  <c r="O165" i="63"/>
  <c r="K171" i="63"/>
  <c r="N173" i="63"/>
  <c r="K160" i="63"/>
  <c r="K176" i="63"/>
  <c r="Y178" i="63"/>
  <c r="N181" i="63"/>
  <c r="S177" i="63"/>
  <c r="P180" i="63"/>
  <c r="R179" i="63"/>
  <c r="K179" i="63"/>
  <c r="K180" i="63"/>
  <c r="V150" i="63"/>
  <c r="H149" i="63"/>
  <c r="E158" i="63"/>
  <c r="J158" i="63"/>
  <c r="E150" i="63"/>
  <c r="S145" i="63"/>
  <c r="N150" i="63"/>
  <c r="M145" i="63"/>
  <c r="Z148" i="63"/>
  <c r="S149" i="63"/>
  <c r="Z158" i="63"/>
  <c r="R158" i="63"/>
  <c r="L147" i="63"/>
  <c r="Q150" i="63"/>
  <c r="L145" i="63"/>
  <c r="V146" i="63"/>
  <c r="U149" i="63"/>
  <c r="E151" i="63"/>
  <c r="J170" i="63"/>
  <c r="L170" i="63"/>
  <c r="N174" i="63"/>
  <c r="H174" i="63"/>
  <c r="L174" i="63"/>
  <c r="N147" i="63"/>
  <c r="T154" i="63"/>
  <c r="I158" i="63"/>
  <c r="X146" i="63"/>
  <c r="I149" i="63"/>
  <c r="K158" i="63"/>
  <c r="P147" i="63"/>
  <c r="U150" i="63"/>
  <c r="M170" i="63"/>
  <c r="X163" i="63"/>
  <c r="H171" i="63"/>
  <c r="U166" i="63"/>
  <c r="AA177" i="63"/>
  <c r="G172" i="63"/>
  <c r="Q182" i="63"/>
  <c r="V182" i="63"/>
  <c r="AA153" i="63"/>
  <c r="Z159" i="63"/>
  <c r="W162" i="63"/>
  <c r="U165" i="63"/>
  <c r="S171" i="63"/>
  <c r="L175" i="63"/>
  <c r="E153" i="63"/>
  <c r="L156" i="63"/>
  <c r="E161" i="63"/>
  <c r="W164" i="63"/>
  <c r="H166" i="63"/>
  <c r="F172" i="63"/>
  <c r="M173" i="63"/>
  <c r="K168" i="63"/>
  <c r="AA176" i="63"/>
  <c r="P179" i="63"/>
  <c r="L168" i="63"/>
  <c r="R178" i="63"/>
  <c r="G181" i="63"/>
  <c r="I180" i="63"/>
  <c r="J180" i="63"/>
  <c r="J181" i="63"/>
  <c r="Q158" i="63"/>
  <c r="F145" i="63"/>
  <c r="T147" i="63"/>
  <c r="AA150" i="63"/>
  <c r="S146" i="63"/>
  <c r="E147" i="63"/>
  <c r="G150" i="63"/>
  <c r="N151" i="63"/>
  <c r="Y170" i="63"/>
  <c r="U170" i="63"/>
  <c r="F174" i="63"/>
  <c r="AA174" i="63"/>
  <c r="H145" i="63"/>
  <c r="V147" i="63"/>
  <c r="L154" i="63"/>
  <c r="W158" i="63"/>
  <c r="G147" i="63"/>
  <c r="W149" i="63"/>
  <c r="Y158" i="63"/>
  <c r="X147" i="63"/>
  <c r="H151" i="63"/>
  <c r="O152" i="63"/>
  <c r="O174" i="63"/>
  <c r="P163" i="63"/>
  <c r="M167" i="63"/>
  <c r="M171" i="63"/>
  <c r="M166" i="63"/>
  <c r="F171" i="63"/>
  <c r="M172" i="63"/>
  <c r="AA145" i="63"/>
  <c r="F150" i="63"/>
  <c r="U145" i="63"/>
  <c r="R148" i="63"/>
  <c r="K145" i="63"/>
  <c r="L152" i="63"/>
  <c r="U162" i="63"/>
  <c r="V157" i="63"/>
  <c r="AA160" i="63"/>
  <c r="F173" i="63"/>
  <c r="V181" i="63"/>
  <c r="Q180" i="63"/>
  <c r="V170" i="63"/>
  <c r="X154" i="63"/>
  <c r="AA171" i="63"/>
  <c r="Q159" i="63"/>
  <c r="T175" i="63"/>
  <c r="N161" i="63"/>
  <c r="Y173" i="63"/>
  <c r="K169" i="63"/>
  <c r="S179" i="63"/>
  <c r="V174" i="63"/>
  <c r="P146" i="63"/>
  <c r="AA158" i="63"/>
  <c r="O172" i="63"/>
  <c r="Z161" i="63"/>
  <c r="S163" i="63"/>
  <c r="S160" i="63"/>
  <c r="R180" i="63"/>
  <c r="R174" i="63"/>
  <c r="Q149" i="63"/>
  <c r="Y182" i="63"/>
  <c r="N162" i="63"/>
  <c r="O164" i="63"/>
  <c r="S168" i="63"/>
  <c r="J178" i="63"/>
  <c r="S180" i="63"/>
  <c r="X174" i="63"/>
  <c r="L167" i="63"/>
  <c r="L165" i="63"/>
  <c r="Q166" i="63"/>
  <c r="X180" i="63"/>
  <c r="S153" i="63"/>
  <c r="R172" i="63"/>
  <c r="T150" i="63"/>
  <c r="J162" i="63"/>
  <c r="I182" i="63"/>
  <c r="G163" i="63"/>
  <c r="K182" i="63"/>
  <c r="X165" i="63"/>
  <c r="S176" i="63"/>
  <c r="Z178" i="63"/>
  <c r="R181" i="63"/>
  <c r="H147" i="63"/>
  <c r="G182" i="63"/>
  <c r="M153" i="63"/>
  <c r="J177" i="63"/>
  <c r="P171" i="63"/>
  <c r="X179" i="63"/>
  <c r="F147" i="63"/>
  <c r="N182" i="63"/>
  <c r="F166" i="63"/>
  <c r="G156" i="63"/>
  <c r="U171" i="63"/>
  <c r="H179" i="63"/>
  <c r="O181" i="63"/>
  <c r="R170" i="63"/>
  <c r="S150" i="63"/>
  <c r="K150" i="63"/>
  <c r="G171" i="63"/>
  <c r="U156" i="63"/>
  <c r="Z179" i="63"/>
  <c r="T139" i="63"/>
  <c r="L139" i="63"/>
  <c r="T138" i="63"/>
  <c r="L138" i="63"/>
  <c r="T136" i="63"/>
  <c r="L136" i="63"/>
  <c r="V140" i="63"/>
  <c r="N140" i="63"/>
  <c r="F140" i="63"/>
  <c r="W139" i="63"/>
  <c r="O139" i="63"/>
  <c r="G139" i="63"/>
  <c r="X138" i="63"/>
  <c r="P138" i="63"/>
  <c r="H138" i="63"/>
  <c r="Y137" i="63"/>
  <c r="Q137" i="63"/>
  <c r="I137" i="63"/>
  <c r="Z136" i="63"/>
  <c r="R136" i="63"/>
  <c r="J136" i="63"/>
  <c r="N138" i="63"/>
  <c r="U137" i="63"/>
  <c r="M136" i="63"/>
  <c r="R134" i="63"/>
  <c r="H134" i="63"/>
  <c r="U128" i="63"/>
  <c r="J128" i="63"/>
  <c r="R126" i="63"/>
  <c r="H126" i="63"/>
  <c r="U120" i="63"/>
  <c r="J120" i="63"/>
  <c r="R118" i="63"/>
  <c r="H118" i="63"/>
  <c r="U139" i="63"/>
  <c r="M138" i="63"/>
  <c r="O137" i="63"/>
  <c r="X136" i="63"/>
  <c r="H136" i="63"/>
  <c r="Q134" i="63"/>
  <c r="G134" i="63"/>
  <c r="T128" i="63"/>
  <c r="H128" i="63"/>
  <c r="Q126" i="63"/>
  <c r="G126" i="63"/>
  <c r="T120" i="63"/>
  <c r="H120" i="63"/>
  <c r="Q118" i="63"/>
  <c r="G118" i="63"/>
  <c r="M139" i="63"/>
  <c r="F138" i="63"/>
  <c r="N137" i="63"/>
  <c r="W136" i="63"/>
  <c r="G136" i="63"/>
  <c r="W135" i="63"/>
  <c r="M135" i="63"/>
  <c r="Z134" i="63"/>
  <c r="P134" i="63"/>
  <c r="F134" i="63"/>
  <c r="U130" i="63"/>
  <c r="K130" i="63"/>
  <c r="R128" i="63"/>
  <c r="G128" i="63"/>
  <c r="W127" i="63"/>
  <c r="M127" i="63"/>
  <c r="Z126" i="63"/>
  <c r="P126" i="63"/>
  <c r="F126" i="63"/>
  <c r="U122" i="63"/>
  <c r="K122" i="63"/>
  <c r="R120" i="63"/>
  <c r="G120" i="63"/>
  <c r="W119" i="63"/>
  <c r="M119" i="63"/>
  <c r="Z118" i="63"/>
  <c r="P118" i="63"/>
  <c r="F118" i="63"/>
  <c r="U114" i="63"/>
  <c r="M114" i="63"/>
  <c r="E114" i="63"/>
  <c r="Y110" i="63"/>
  <c r="Q110" i="63"/>
  <c r="I110" i="63"/>
  <c r="Z109" i="63"/>
  <c r="E139" i="63"/>
  <c r="E138" i="63"/>
  <c r="M137" i="63"/>
  <c r="V136" i="63"/>
  <c r="F136" i="63"/>
  <c r="Y134" i="63"/>
  <c r="O134" i="63"/>
  <c r="G137" i="63"/>
  <c r="U136" i="63"/>
  <c r="E136" i="63"/>
  <c r="U135" i="63"/>
  <c r="I135" i="63"/>
  <c r="X134" i="63"/>
  <c r="N134" i="63"/>
  <c r="Z128" i="63"/>
  <c r="O128" i="63"/>
  <c r="E128" i="63"/>
  <c r="X126" i="63"/>
  <c r="N126" i="63"/>
  <c r="Z120" i="63"/>
  <c r="O120" i="63"/>
  <c r="E120" i="63"/>
  <c r="X118" i="63"/>
  <c r="N118" i="63"/>
  <c r="U138" i="63"/>
  <c r="Q135" i="63"/>
  <c r="T134" i="63"/>
  <c r="H132" i="63"/>
  <c r="P130" i="63"/>
  <c r="X128" i="63"/>
  <c r="H127" i="63"/>
  <c r="O126" i="63"/>
  <c r="H124" i="63"/>
  <c r="L123" i="63"/>
  <c r="P122" i="63"/>
  <c r="X120" i="63"/>
  <c r="H119" i="63"/>
  <c r="O118" i="63"/>
  <c r="H116" i="63"/>
  <c r="L115" i="63"/>
  <c r="Q114" i="63"/>
  <c r="T112" i="63"/>
  <c r="V110" i="63"/>
  <c r="F110" i="63"/>
  <c r="R109" i="63"/>
  <c r="F109" i="63"/>
  <c r="S108" i="63"/>
  <c r="G108" i="63"/>
  <c r="S107" i="63"/>
  <c r="G107" i="63"/>
  <c r="R106" i="63"/>
  <c r="E106" i="63"/>
  <c r="S105" i="63"/>
  <c r="F105" i="63"/>
  <c r="T104" i="63"/>
  <c r="L104" i="63"/>
  <c r="T140" i="63"/>
  <c r="P136" i="63"/>
  <c r="P135" i="63"/>
  <c r="L134" i="63"/>
  <c r="S133" i="63"/>
  <c r="X132" i="63"/>
  <c r="N130" i="63"/>
  <c r="W128" i="63"/>
  <c r="G127" i="63"/>
  <c r="L126" i="63"/>
  <c r="X124" i="63"/>
  <c r="N122" i="63"/>
  <c r="W120" i="63"/>
  <c r="G119" i="63"/>
  <c r="L118" i="63"/>
  <c r="X116" i="63"/>
  <c r="P114" i="63"/>
  <c r="U110" i="63"/>
  <c r="E110" i="63"/>
  <c r="Q109" i="63"/>
  <c r="E109" i="63"/>
  <c r="Q106" i="63"/>
  <c r="R105" i="63"/>
  <c r="E105" i="63"/>
  <c r="I116" i="63"/>
  <c r="V112" i="63"/>
  <c r="O111" i="63"/>
  <c r="H110" i="63"/>
  <c r="V108" i="63"/>
  <c r="L140" i="63"/>
  <c r="O136" i="63"/>
  <c r="H135" i="63"/>
  <c r="J134" i="63"/>
  <c r="Q133" i="63"/>
  <c r="T132" i="63"/>
  <c r="J130" i="63"/>
  <c r="V128" i="63"/>
  <c r="AA127" i="63"/>
  <c r="F127" i="63"/>
  <c r="J126" i="63"/>
  <c r="T124" i="63"/>
  <c r="J122" i="63"/>
  <c r="V120" i="63"/>
  <c r="AA119" i="63"/>
  <c r="F119" i="63"/>
  <c r="J118" i="63"/>
  <c r="T116" i="63"/>
  <c r="L114" i="63"/>
  <c r="T110" i="63"/>
  <c r="O109" i="63"/>
  <c r="P106" i="63"/>
  <c r="L110" i="63"/>
  <c r="J108" i="63"/>
  <c r="U106" i="63"/>
  <c r="V105" i="63"/>
  <c r="W104" i="63"/>
  <c r="F104" i="63"/>
  <c r="W137" i="63"/>
  <c r="N136" i="63"/>
  <c r="G135" i="63"/>
  <c r="I134" i="63"/>
  <c r="P133" i="63"/>
  <c r="S132" i="63"/>
  <c r="F130" i="63"/>
  <c r="P128" i="63"/>
  <c r="V127" i="63"/>
  <c r="I126" i="63"/>
  <c r="S124" i="63"/>
  <c r="F122" i="63"/>
  <c r="P120" i="63"/>
  <c r="V119" i="63"/>
  <c r="I118" i="63"/>
  <c r="S116" i="63"/>
  <c r="J114" i="63"/>
  <c r="N112" i="63"/>
  <c r="P110" i="63"/>
  <c r="N109" i="63"/>
  <c r="Z106" i="63"/>
  <c r="M106" i="63"/>
  <c r="V137" i="63"/>
  <c r="F135" i="63"/>
  <c r="O133" i="63"/>
  <c r="R132" i="63"/>
  <c r="AA130" i="63"/>
  <c r="E130" i="63"/>
  <c r="N128" i="63"/>
  <c r="S127" i="63"/>
  <c r="Y126" i="63"/>
  <c r="O125" i="63"/>
  <c r="R124" i="63"/>
  <c r="W123" i="63"/>
  <c r="AA122" i="63"/>
  <c r="E122" i="63"/>
  <c r="N120" i="63"/>
  <c r="S119" i="63"/>
  <c r="Y118" i="63"/>
  <c r="O117" i="63"/>
  <c r="R116" i="63"/>
  <c r="W115" i="63"/>
  <c r="AA114" i="63"/>
  <c r="I114" i="63"/>
  <c r="L112" i="63"/>
  <c r="N110" i="63"/>
  <c r="Y109" i="63"/>
  <c r="M109" i="63"/>
  <c r="Z108" i="63"/>
  <c r="N108" i="63"/>
  <c r="Y107" i="63"/>
  <c r="L107" i="63"/>
  <c r="Y106" i="63"/>
  <c r="L106" i="63"/>
  <c r="Z105" i="63"/>
  <c r="M105" i="63"/>
  <c r="Z104" i="63"/>
  <c r="P104" i="63"/>
  <c r="H104" i="63"/>
  <c r="E137" i="63"/>
  <c r="AA135" i="63"/>
  <c r="W134" i="63"/>
  <c r="AA133" i="63"/>
  <c r="G133" i="63"/>
  <c r="J132" i="63"/>
  <c r="Q131" i="63"/>
  <c r="T130" i="63"/>
  <c r="L128" i="63"/>
  <c r="P127" i="63"/>
  <c r="V126" i="63"/>
  <c r="AA125" i="63"/>
  <c r="G125" i="63"/>
  <c r="J124" i="63"/>
  <c r="Q123" i="63"/>
  <c r="T122" i="63"/>
  <c r="L120" i="63"/>
  <c r="P119" i="63"/>
  <c r="V118" i="63"/>
  <c r="AA117" i="63"/>
  <c r="G117" i="63"/>
  <c r="J116" i="63"/>
  <c r="Q115" i="63"/>
  <c r="T114" i="63"/>
  <c r="U109" i="63"/>
  <c r="F137" i="63"/>
  <c r="I133" i="63"/>
  <c r="L132" i="63"/>
  <c r="Z130" i="63"/>
  <c r="M128" i="63"/>
  <c r="Q127" i="63"/>
  <c r="W126" i="63"/>
  <c r="I125" i="63"/>
  <c r="L124" i="63"/>
  <c r="U123" i="63"/>
  <c r="Z122" i="63"/>
  <c r="M120" i="63"/>
  <c r="Q119" i="63"/>
  <c r="W118" i="63"/>
  <c r="I117" i="63"/>
  <c r="L116" i="63"/>
  <c r="U115" i="63"/>
  <c r="Z114" i="63"/>
  <c r="H114" i="63"/>
  <c r="AA112" i="63"/>
  <c r="K112" i="63"/>
  <c r="M110" i="63"/>
  <c r="W109" i="63"/>
  <c r="J109" i="63"/>
  <c r="X108" i="63"/>
  <c r="K108" i="63"/>
  <c r="X107" i="63"/>
  <c r="K107" i="63"/>
  <c r="X106" i="63"/>
  <c r="J106" i="63"/>
  <c r="Y105" i="63"/>
  <c r="K105" i="63"/>
  <c r="Y104" i="63"/>
  <c r="O104" i="63"/>
  <c r="G104" i="63"/>
  <c r="Q113" i="63"/>
  <c r="Z112" i="63"/>
  <c r="J112" i="63"/>
  <c r="V109" i="63"/>
  <c r="I109" i="63"/>
  <c r="W108" i="63"/>
  <c r="W107" i="63"/>
  <c r="I107" i="63"/>
  <c r="I106" i="63"/>
  <c r="J105" i="63"/>
  <c r="N104" i="63"/>
  <c r="V138" i="63"/>
  <c r="S135" i="63"/>
  <c r="V134" i="63"/>
  <c r="Z133" i="63"/>
  <c r="E133" i="63"/>
  <c r="I132" i="63"/>
  <c r="M131" i="63"/>
  <c r="R130" i="63"/>
  <c r="F128" i="63"/>
  <c r="K127" i="63"/>
  <c r="T126" i="63"/>
  <c r="Z125" i="63"/>
  <c r="E125" i="63"/>
  <c r="I124" i="63"/>
  <c r="M123" i="63"/>
  <c r="R122" i="63"/>
  <c r="F120" i="63"/>
  <c r="K119" i="63"/>
  <c r="T118" i="63"/>
  <c r="Z117" i="63"/>
  <c r="E117" i="63"/>
  <c r="M115" i="63"/>
  <c r="R114" i="63"/>
  <c r="M113" i="63"/>
  <c r="F112" i="63"/>
  <c r="X110" i="63"/>
  <c r="G109" i="63"/>
  <c r="H108" i="63"/>
  <c r="H106" i="63"/>
  <c r="E104" i="63"/>
  <c r="U105" i="63"/>
  <c r="T107" i="63"/>
  <c r="I105" i="63"/>
  <c r="H107" i="63"/>
  <c r="V104" i="63"/>
  <c r="T106" i="63"/>
  <c r="M104" i="63"/>
  <c r="AA107" i="63"/>
  <c r="W131" i="63"/>
  <c r="F121" i="63"/>
  <c r="L121" i="63"/>
  <c r="Q129" i="63"/>
  <c r="V129" i="63"/>
  <c r="I111" i="63"/>
  <c r="V122" i="63"/>
  <c r="H113" i="63"/>
  <c r="L113" i="63"/>
  <c r="N105" i="63"/>
  <c r="X115" i="63"/>
  <c r="S115" i="63"/>
  <c r="P117" i="63"/>
  <c r="F123" i="63"/>
  <c r="O123" i="63"/>
  <c r="H131" i="63"/>
  <c r="R131" i="63"/>
  <c r="P105" i="63"/>
  <c r="Q105" i="63"/>
  <c r="Z107" i="63"/>
  <c r="L108" i="63"/>
  <c r="AA111" i="63"/>
  <c r="AA123" i="63"/>
  <c r="K104" i="63"/>
  <c r="Q112" i="63"/>
  <c r="U112" i="63"/>
  <c r="AA120" i="63"/>
  <c r="M111" i="63"/>
  <c r="H117" i="63"/>
  <c r="H125" i="63"/>
  <c r="L133" i="63"/>
  <c r="R133" i="63"/>
  <c r="X109" i="63"/>
  <c r="K116" i="63"/>
  <c r="H130" i="63"/>
  <c r="Q141" i="63"/>
  <c r="V141" i="63"/>
  <c r="E116" i="63"/>
  <c r="E124" i="63"/>
  <c r="E132" i="63"/>
  <c r="S109" i="63"/>
  <c r="J119" i="63"/>
  <c r="L127" i="63"/>
  <c r="J135" i="63"/>
  <c r="K110" i="63"/>
  <c r="E119" i="63"/>
  <c r="G122" i="63"/>
  <c r="Y127" i="63"/>
  <c r="X130" i="63"/>
  <c r="AA140" i="63"/>
  <c r="S126" i="63"/>
  <c r="I136" i="63"/>
  <c r="W138" i="63"/>
  <c r="M118" i="63"/>
  <c r="M134" i="63"/>
  <c r="Y138" i="63"/>
  <c r="S137" i="63"/>
  <c r="H140" i="63"/>
  <c r="Z139" i="63"/>
  <c r="Z140" i="63"/>
  <c r="J138" i="63"/>
  <c r="S140" i="63"/>
  <c r="E108" i="63"/>
  <c r="K131" i="63"/>
  <c r="T125" i="63"/>
  <c r="U133" i="63"/>
  <c r="U126" i="63"/>
  <c r="U116" i="63"/>
  <c r="N114" i="63"/>
  <c r="X127" i="63"/>
  <c r="E127" i="63"/>
  <c r="S134" i="63"/>
  <c r="I138" i="63"/>
  <c r="J140" i="63"/>
  <c r="H129" i="63"/>
  <c r="S111" i="63"/>
  <c r="P113" i="63"/>
  <c r="J115" i="63"/>
  <c r="P131" i="63"/>
  <c r="E107" i="63"/>
  <c r="K111" i="63"/>
  <c r="Y112" i="63"/>
  <c r="L117" i="63"/>
  <c r="L125" i="63"/>
  <c r="S117" i="63"/>
  <c r="Z121" i="63"/>
  <c r="AA121" i="63"/>
  <c r="W121" i="63"/>
  <c r="F129" i="63"/>
  <c r="L129" i="63"/>
  <c r="X111" i="63"/>
  <c r="T111" i="63"/>
  <c r="G129" i="63"/>
  <c r="W113" i="63"/>
  <c r="O107" i="63"/>
  <c r="P115" i="63"/>
  <c r="I115" i="63"/>
  <c r="U119" i="63"/>
  <c r="T123" i="63"/>
  <c r="V131" i="63"/>
  <c r="G131" i="63"/>
  <c r="H105" i="63"/>
  <c r="W106" i="63"/>
  <c r="R107" i="63"/>
  <c r="I113" i="63"/>
  <c r="Q125" i="63"/>
  <c r="S104" i="63"/>
  <c r="I112" i="63"/>
  <c r="M112" i="63"/>
  <c r="T121" i="63"/>
  <c r="K113" i="63"/>
  <c r="X117" i="63"/>
  <c r="Y117" i="63"/>
  <c r="X125" i="63"/>
  <c r="Y125" i="63"/>
  <c r="H133" i="63"/>
  <c r="G110" i="63"/>
  <c r="U118" i="63"/>
  <c r="S130" i="63"/>
  <c r="I141" i="63"/>
  <c r="N141" i="63"/>
  <c r="K135" i="63"/>
  <c r="N116" i="63"/>
  <c r="N124" i="63"/>
  <c r="N132" i="63"/>
  <c r="AA109" i="63"/>
  <c r="P116" i="63"/>
  <c r="N119" i="63"/>
  <c r="P132" i="63"/>
  <c r="N135" i="63"/>
  <c r="S110" i="63"/>
  <c r="O119" i="63"/>
  <c r="M122" i="63"/>
  <c r="Y130" i="63"/>
  <c r="F132" i="63"/>
  <c r="K118" i="63"/>
  <c r="AA126" i="63"/>
  <c r="Q136" i="63"/>
  <c r="F139" i="63"/>
  <c r="K120" i="63"/>
  <c r="K136" i="63"/>
  <c r="H139" i="63"/>
  <c r="AA137" i="63"/>
  <c r="P140" i="63"/>
  <c r="I140" i="63"/>
  <c r="K140" i="63"/>
  <c r="X104" i="63"/>
  <c r="T141" i="63"/>
  <c r="Z124" i="63"/>
  <c r="W122" i="63"/>
  <c r="Y120" i="63"/>
  <c r="S128" i="63"/>
  <c r="J139" i="63"/>
  <c r="V121" i="63"/>
  <c r="U113" i="63"/>
  <c r="Z123" i="63"/>
  <c r="R113" i="63"/>
  <c r="R121" i="63"/>
  <c r="O121" i="63"/>
  <c r="Z129" i="63"/>
  <c r="AA129" i="63"/>
  <c r="W129" i="63"/>
  <c r="P111" i="63"/>
  <c r="I121" i="63"/>
  <c r="V130" i="63"/>
  <c r="O113" i="63"/>
  <c r="S113" i="63"/>
  <c r="O108" i="63"/>
  <c r="H115" i="63"/>
  <c r="R115" i="63"/>
  <c r="M121" i="63"/>
  <c r="J123" i="63"/>
  <c r="Y123" i="63"/>
  <c r="N131" i="63"/>
  <c r="Z131" i="63"/>
  <c r="W105" i="63"/>
  <c r="V107" i="63"/>
  <c r="J107" i="63"/>
  <c r="Y108" i="63"/>
  <c r="Y113" i="63"/>
  <c r="S129" i="63"/>
  <c r="X112" i="63"/>
  <c r="E112" i="63"/>
  <c r="K123" i="63"/>
  <c r="AA113" i="63"/>
  <c r="M117" i="63"/>
  <c r="U121" i="63"/>
  <c r="M125" i="63"/>
  <c r="U129" i="63"/>
  <c r="X133" i="63"/>
  <c r="Y133" i="63"/>
  <c r="O110" i="63"/>
  <c r="I119" i="63"/>
  <c r="K132" i="63"/>
  <c r="X141" i="63"/>
  <c r="F141" i="63"/>
  <c r="K141" i="63"/>
  <c r="Y116" i="63"/>
  <c r="Y124" i="63"/>
  <c r="Y132" i="63"/>
  <c r="J110" i="63"/>
  <c r="Z116" i="63"/>
  <c r="X119" i="63"/>
  <c r="Z127" i="63"/>
  <c r="Z132" i="63"/>
  <c r="X135" i="63"/>
  <c r="G114" i="63"/>
  <c r="Y119" i="63"/>
  <c r="X122" i="63"/>
  <c r="Q130" i="63"/>
  <c r="Q132" i="63"/>
  <c r="S118" i="63"/>
  <c r="I128" i="63"/>
  <c r="Y136" i="63"/>
  <c r="N139" i="63"/>
  <c r="S120" i="63"/>
  <c r="S136" i="63"/>
  <c r="P139" i="63"/>
  <c r="X140" i="63"/>
  <c r="Q140" i="63"/>
  <c r="X131" i="63"/>
  <c r="K115" i="63"/>
  <c r="J117" i="63"/>
  <c r="F133" i="63"/>
  <c r="K114" i="63"/>
  <c r="O141" i="63"/>
  <c r="V106" i="63"/>
  <c r="Z135" i="63"/>
  <c r="G130" i="63"/>
  <c r="U140" i="63"/>
  <c r="Q139" i="63"/>
  <c r="Q121" i="63"/>
  <c r="T113" i="63"/>
  <c r="Y115" i="63"/>
  <c r="I131" i="63"/>
  <c r="T108" i="63"/>
  <c r="E123" i="63"/>
  <c r="G112" i="63"/>
  <c r="R117" i="63"/>
  <c r="T133" i="63"/>
  <c r="S125" i="63"/>
  <c r="J121" i="63"/>
  <c r="E121" i="63"/>
  <c r="R129" i="63"/>
  <c r="O129" i="63"/>
  <c r="Z111" i="63"/>
  <c r="H111" i="63"/>
  <c r="I129" i="63"/>
  <c r="AA139" i="63"/>
  <c r="G113" i="63"/>
  <c r="K121" i="63"/>
  <c r="AA110" i="63"/>
  <c r="V115" i="63"/>
  <c r="G115" i="63"/>
  <c r="X123" i="63"/>
  <c r="S123" i="63"/>
  <c r="P125" i="63"/>
  <c r="F131" i="63"/>
  <c r="O131" i="63"/>
  <c r="O105" i="63"/>
  <c r="N107" i="63"/>
  <c r="P107" i="63"/>
  <c r="Q108" i="63"/>
  <c r="E115" i="63"/>
  <c r="E131" i="63"/>
  <c r="Q107" i="63"/>
  <c r="P112" i="63"/>
  <c r="S112" i="63"/>
  <c r="V124" i="63"/>
  <c r="V117" i="63"/>
  <c r="W117" i="63"/>
  <c r="V125" i="63"/>
  <c r="W125" i="63"/>
  <c r="L131" i="63"/>
  <c r="M133" i="63"/>
  <c r="K106" i="63"/>
  <c r="W110" i="63"/>
  <c r="H122" i="63"/>
  <c r="U134" i="63"/>
  <c r="P141" i="63"/>
  <c r="U141" i="63"/>
  <c r="W116" i="63"/>
  <c r="W124" i="63"/>
  <c r="W132" i="63"/>
  <c r="S141" i="63"/>
  <c r="R110" i="63"/>
  <c r="T119" i="63"/>
  <c r="L122" i="63"/>
  <c r="R127" i="63"/>
  <c r="T135" i="63"/>
  <c r="AA141" i="63"/>
  <c r="O114" i="63"/>
  <c r="Y122" i="63"/>
  <c r="F124" i="63"/>
  <c r="I130" i="63"/>
  <c r="AA132" i="63"/>
  <c r="AA118" i="63"/>
  <c r="Q128" i="63"/>
  <c r="H137" i="63"/>
  <c r="V139" i="63"/>
  <c r="E126" i="63"/>
  <c r="J137" i="63"/>
  <c r="X139" i="63"/>
  <c r="R138" i="63"/>
  <c r="L137" i="63"/>
  <c r="Y140" i="63"/>
  <c r="S131" i="63"/>
  <c r="U124" i="63"/>
  <c r="R104" i="63"/>
  <c r="Q111" i="63"/>
  <c r="G121" i="63"/>
  <c r="AA104" i="63"/>
  <c r="N123" i="63"/>
  <c r="X105" i="63"/>
  <c r="U104" i="63"/>
  <c r="V132" i="63"/>
  <c r="R125" i="63"/>
  <c r="AA105" i="63"/>
  <c r="X121" i="63"/>
  <c r="Y121" i="63"/>
  <c r="J129" i="63"/>
  <c r="E129" i="63"/>
  <c r="R111" i="63"/>
  <c r="V111" i="63"/>
  <c r="U131" i="63"/>
  <c r="E111" i="63"/>
  <c r="V113" i="63"/>
  <c r="K129" i="63"/>
  <c r="G111" i="63"/>
  <c r="N115" i="63"/>
  <c r="Z115" i="63"/>
  <c r="P123" i="63"/>
  <c r="I123" i="63"/>
  <c r="U127" i="63"/>
  <c r="T131" i="63"/>
  <c r="G105" i="63"/>
  <c r="F107" i="63"/>
  <c r="U108" i="63"/>
  <c r="I108" i="63"/>
  <c r="AA115" i="63"/>
  <c r="AA131" i="63"/>
  <c r="F108" i="63"/>
  <c r="H112" i="63"/>
  <c r="J113" i="63"/>
  <c r="AA128" i="63"/>
  <c r="N117" i="63"/>
  <c r="K117" i="63"/>
  <c r="N125" i="63"/>
  <c r="K125" i="63"/>
  <c r="V133" i="63"/>
  <c r="W133" i="63"/>
  <c r="S106" i="63"/>
  <c r="Y114" i="63"/>
  <c r="S122" i="63"/>
  <c r="Z141" i="63"/>
  <c r="H141" i="63"/>
  <c r="M141" i="63"/>
  <c r="O116" i="63"/>
  <c r="O124" i="63"/>
  <c r="O132" i="63"/>
  <c r="F106" i="63"/>
  <c r="Z110" i="63"/>
  <c r="L119" i="63"/>
  <c r="J127" i="63"/>
  <c r="L135" i="63"/>
  <c r="G106" i="63"/>
  <c r="X114" i="63"/>
  <c r="Q122" i="63"/>
  <c r="Q124" i="63"/>
  <c r="W130" i="63"/>
  <c r="E135" i="63"/>
  <c r="I120" i="63"/>
  <c r="Y128" i="63"/>
  <c r="P137" i="63"/>
  <c r="E140" i="63"/>
  <c r="M126" i="63"/>
  <c r="R137" i="63"/>
  <c r="G140" i="63"/>
  <c r="Z138" i="63"/>
  <c r="K138" i="63"/>
  <c r="K139" i="63"/>
  <c r="R112" i="63"/>
  <c r="P121" i="63"/>
  <c r="N121" i="63"/>
  <c r="X129" i="63"/>
  <c r="Y129" i="63"/>
  <c r="J111" i="63"/>
  <c r="N111" i="63"/>
  <c r="V135" i="63"/>
  <c r="U111" i="63"/>
  <c r="N113" i="63"/>
  <c r="I104" i="63"/>
  <c r="W111" i="63"/>
  <c r="F115" i="63"/>
  <c r="O115" i="63"/>
  <c r="H123" i="63"/>
  <c r="R123" i="63"/>
  <c r="M129" i="63"/>
  <c r="J131" i="63"/>
  <c r="Y131" i="63"/>
  <c r="T105" i="63"/>
  <c r="U107" i="63"/>
  <c r="M108" i="63"/>
  <c r="P108" i="63"/>
  <c r="Q117" i="63"/>
  <c r="AA138" i="63"/>
  <c r="R108" i="63"/>
  <c r="W112" i="63"/>
  <c r="Z113" i="63"/>
  <c r="T129" i="63"/>
  <c r="F117" i="63"/>
  <c r="U117" i="63"/>
  <c r="F125" i="63"/>
  <c r="U125" i="63"/>
  <c r="N133" i="63"/>
  <c r="K133" i="63"/>
  <c r="AA106" i="63"/>
  <c r="W114" i="63"/>
  <c r="K124" i="63"/>
  <c r="R141" i="63"/>
  <c r="W141" i="63"/>
  <c r="E141" i="63"/>
  <c r="G116" i="63"/>
  <c r="G124" i="63"/>
  <c r="G132" i="63"/>
  <c r="N106" i="63"/>
  <c r="F114" i="63"/>
  <c r="P124" i="63"/>
  <c r="N127" i="63"/>
  <c r="O106" i="63"/>
  <c r="F116" i="63"/>
  <c r="I122" i="63"/>
  <c r="AA124" i="63"/>
  <c r="O130" i="63"/>
  <c r="O135" i="63"/>
  <c r="Q120" i="63"/>
  <c r="K134" i="63"/>
  <c r="X137" i="63"/>
  <c r="M140" i="63"/>
  <c r="K128" i="63"/>
  <c r="Z137" i="63"/>
  <c r="O140" i="63"/>
  <c r="I139" i="63"/>
  <c r="S138" i="63"/>
  <c r="S139" i="63"/>
  <c r="AA108" i="63"/>
  <c r="H121" i="63"/>
  <c r="P129" i="63"/>
  <c r="N129" i="63"/>
  <c r="Y111" i="63"/>
  <c r="F111" i="63"/>
  <c r="AA136" i="63"/>
  <c r="X113" i="63"/>
  <c r="F113" i="63"/>
  <c r="Q104" i="63"/>
  <c r="E113" i="63"/>
  <c r="T115" i="63"/>
  <c r="V123" i="63"/>
  <c r="G123" i="63"/>
  <c r="J104" i="63"/>
  <c r="L105" i="63"/>
  <c r="M107" i="63"/>
  <c r="T109" i="63"/>
  <c r="S121" i="63"/>
  <c r="L111" i="63"/>
  <c r="O112" i="63"/>
  <c r="T117" i="63"/>
  <c r="J125" i="63"/>
  <c r="H109" i="63"/>
  <c r="J141" i="63"/>
  <c r="U132" i="63"/>
  <c r="Z119" i="63"/>
  <c r="Q116" i="63"/>
  <c r="Y135" i="63"/>
  <c r="G138" i="63"/>
  <c r="W140" i="63"/>
  <c r="V116" i="63"/>
  <c r="J133" i="63"/>
  <c r="Y141" i="63"/>
  <c r="V114" i="63"/>
  <c r="M130" i="63"/>
  <c r="K137" i="63"/>
  <c r="G141" i="63"/>
  <c r="T137" i="63"/>
  <c r="Y139" i="63"/>
  <c r="R135" i="63"/>
  <c r="K126" i="63"/>
  <c r="R139" i="63"/>
  <c r="R140" i="63"/>
  <c r="M132" i="63"/>
  <c r="I127" i="63"/>
  <c r="L141" i="63"/>
  <c r="R119" i="63"/>
  <c r="AA134" i="63"/>
  <c r="M116" i="63"/>
  <c r="L109" i="63"/>
  <c r="O138" i="63"/>
  <c r="S114" i="63"/>
  <c r="E134" i="63"/>
  <c r="L130" i="63"/>
  <c r="O127" i="63"/>
  <c r="P109" i="63"/>
  <c r="M124" i="63"/>
  <c r="T127" i="63"/>
  <c r="AA116" i="63"/>
  <c r="E118" i="63"/>
  <c r="O122" i="63"/>
  <c r="K109" i="63"/>
  <c r="Q138" i="63"/>
  <c r="S229" i="63"/>
  <c r="O232" i="63"/>
  <c r="I234" i="63"/>
  <c r="Y234" i="63"/>
  <c r="H235" i="63"/>
  <c r="P235" i="63"/>
  <c r="X235" i="63"/>
  <c r="N238" i="63"/>
  <c r="Y238" i="63"/>
  <c r="I239" i="63"/>
  <c r="R239" i="63"/>
  <c r="AA239" i="63"/>
  <c r="L240" i="63"/>
  <c r="W240" i="63"/>
  <c r="X241" i="63"/>
  <c r="S242" i="63"/>
  <c r="F243" i="63"/>
  <c r="N243" i="63"/>
  <c r="V243" i="63"/>
  <c r="E244" i="63"/>
  <c r="AA244" i="63"/>
  <c r="N245" i="63"/>
  <c r="Z245" i="63"/>
  <c r="N246" i="63"/>
  <c r="L247" i="63"/>
  <c r="U247" i="63"/>
  <c r="E248" i="63"/>
  <c r="O248" i="63"/>
  <c r="X248" i="63"/>
  <c r="I251" i="63"/>
  <c r="Q251" i="63"/>
  <c r="Y251" i="63"/>
  <c r="T252" i="63"/>
  <c r="M253" i="63"/>
  <c r="AA253" i="63"/>
  <c r="N254" i="63"/>
  <c r="Z254" i="63"/>
  <c r="S255" i="63"/>
  <c r="U256" i="63"/>
  <c r="O257" i="63"/>
  <c r="P258" i="63"/>
  <c r="K259" i="63"/>
  <c r="S259" i="63"/>
  <c r="AA259" i="63"/>
  <c r="K262" i="63"/>
  <c r="T262" i="63"/>
  <c r="Q265" i="63"/>
  <c r="M240" i="63"/>
  <c r="X240" i="63"/>
  <c r="U242" i="63"/>
  <c r="O245" i="63"/>
  <c r="AA245" i="63"/>
  <c r="O254" i="63"/>
  <c r="U255" i="63"/>
  <c r="L262" i="63"/>
  <c r="U262" i="63"/>
  <c r="V255" i="63"/>
  <c r="R257" i="63"/>
  <c r="L260" i="63"/>
  <c r="Y240" i="63"/>
  <c r="E242" i="63"/>
  <c r="V242" i="63"/>
  <c r="P245" i="63"/>
  <c r="R246" i="63"/>
  <c r="K251" i="63"/>
  <c r="S251" i="63"/>
  <c r="AA251" i="63"/>
  <c r="X252" i="63"/>
  <c r="P253" i="63"/>
  <c r="E254" i="63"/>
  <c r="Q254" i="63"/>
  <c r="M262" i="63"/>
  <c r="V262" i="63"/>
  <c r="F257" i="63"/>
  <c r="W257" i="63"/>
  <c r="J258" i="63"/>
  <c r="V258" i="63"/>
  <c r="G259" i="63"/>
  <c r="W259" i="63"/>
  <c r="V261" i="63"/>
  <c r="P262" i="63"/>
  <c r="Y244" i="63"/>
  <c r="L245" i="63"/>
  <c r="X245" i="63"/>
  <c r="M246" i="63"/>
  <c r="AA246" i="63"/>
  <c r="K247" i="63"/>
  <c r="K235" i="63"/>
  <c r="S235" i="63"/>
  <c r="AA235" i="63"/>
  <c r="L239" i="63"/>
  <c r="U239" i="63"/>
  <c r="E240" i="63"/>
  <c r="P240" i="63"/>
  <c r="AA240" i="63"/>
  <c r="I242" i="63"/>
  <c r="Y242" i="63"/>
  <c r="I243" i="63"/>
  <c r="Q243" i="63"/>
  <c r="Y243" i="63"/>
  <c r="F245" i="63"/>
  <c r="R245" i="63"/>
  <c r="R253" i="63"/>
  <c r="F254" i="63"/>
  <c r="S254" i="63"/>
  <c r="I255" i="63"/>
  <c r="AA255" i="63"/>
  <c r="U260" i="63"/>
  <c r="E262" i="63"/>
  <c r="N262" i="63"/>
  <c r="X262" i="63"/>
  <c r="M239" i="63"/>
  <c r="V239" i="63"/>
  <c r="G240" i="63"/>
  <c r="Q240" i="63"/>
  <c r="U253" i="63"/>
  <c r="G254" i="63"/>
  <c r="T254" i="63"/>
  <c r="J255" i="63"/>
  <c r="N257" i="63"/>
  <c r="Z258" i="63"/>
  <c r="R259" i="63"/>
  <c r="F261" i="63"/>
  <c r="Z261" i="63"/>
  <c r="S262" i="63"/>
  <c r="S263" i="63"/>
  <c r="O265" i="63"/>
  <c r="X229" i="63"/>
  <c r="Q234" i="63"/>
  <c r="L235" i="63"/>
  <c r="T235" i="63"/>
  <c r="J242" i="63"/>
  <c r="Z242" i="63"/>
  <c r="J243" i="63"/>
  <c r="R243" i="63"/>
  <c r="Z243" i="63"/>
  <c r="P244" i="63"/>
  <c r="G245" i="63"/>
  <c r="T245" i="63"/>
  <c r="G246" i="63"/>
  <c r="V246" i="63"/>
  <c r="J248" i="63"/>
  <c r="S248" i="63"/>
  <c r="E251" i="63"/>
  <c r="M251" i="63"/>
  <c r="U251" i="63"/>
  <c r="F252" i="63"/>
  <c r="O259" i="63"/>
  <c r="M261" i="63"/>
  <c r="F262" i="63"/>
  <c r="Y262" i="63"/>
  <c r="J265" i="63"/>
  <c r="W265" i="63"/>
  <c r="T247" i="63"/>
  <c r="M248" i="63"/>
  <c r="W248" i="63"/>
  <c r="N250" i="63"/>
  <c r="X250" i="63"/>
  <c r="H251" i="63"/>
  <c r="P251" i="63"/>
  <c r="X251" i="63"/>
  <c r="O252" i="63"/>
  <c r="H253" i="63"/>
  <c r="Z253" i="63"/>
  <c r="L254" i="63"/>
  <c r="Y254" i="63"/>
  <c r="R255" i="63"/>
  <c r="P256" i="63"/>
  <c r="AA257" i="63"/>
  <c r="O258" i="63"/>
  <c r="J259" i="63"/>
  <c r="Z259" i="63"/>
  <c r="Q261" i="63"/>
  <c r="J262" i="63"/>
  <c r="AA264" i="63"/>
  <c r="AA265" i="63"/>
  <c r="R234" i="63"/>
  <c r="E235" i="63"/>
  <c r="M235" i="63"/>
  <c r="U235" i="63"/>
  <c r="E239" i="63"/>
  <c r="N239" i="63"/>
  <c r="X239" i="63"/>
  <c r="H240" i="63"/>
  <c r="S240" i="63"/>
  <c r="K242" i="63"/>
  <c r="K243" i="63"/>
  <c r="S243" i="63"/>
  <c r="AA243" i="63"/>
  <c r="J245" i="63"/>
  <c r="V245" i="63"/>
  <c r="J254" i="63"/>
  <c r="U254" i="63"/>
  <c r="W251" i="63"/>
  <c r="W253" i="63"/>
  <c r="W254" i="63"/>
  <c r="R262" i="63"/>
  <c r="AA262" i="63"/>
  <c r="S234" i="63"/>
  <c r="F235" i="63"/>
  <c r="N235" i="63"/>
  <c r="V235" i="63"/>
  <c r="F239" i="63"/>
  <c r="P239" i="63"/>
  <c r="Y239" i="63"/>
  <c r="I240" i="63"/>
  <c r="T240" i="63"/>
  <c r="N242" i="63"/>
  <c r="L243" i="63"/>
  <c r="T243" i="63"/>
  <c r="X244" i="63"/>
  <c r="K245" i="63"/>
  <c r="W245" i="63"/>
  <c r="K246" i="63"/>
  <c r="Y246" i="63"/>
  <c r="L248" i="63"/>
  <c r="U248" i="63"/>
  <c r="G251" i="63"/>
  <c r="O251" i="63"/>
  <c r="L252" i="63"/>
  <c r="G253" i="63"/>
  <c r="K254" i="63"/>
  <c r="M255" i="63"/>
  <c r="I262" i="63"/>
  <c r="R229" i="63"/>
  <c r="Q230" i="63"/>
  <c r="L231" i="63"/>
  <c r="U231" i="63"/>
  <c r="G232" i="63"/>
  <c r="E234" i="63"/>
  <c r="U234" i="63"/>
  <c r="G235" i="63"/>
  <c r="O235" i="63"/>
  <c r="W235" i="63"/>
  <c r="P237" i="63"/>
  <c r="M238" i="63"/>
  <c r="W238" i="63"/>
  <c r="H239" i="63"/>
  <c r="Q239" i="63"/>
  <c r="Z239" i="63"/>
  <c r="K240" i="63"/>
  <c r="U240" i="63"/>
  <c r="S241" i="63"/>
  <c r="O242" i="63"/>
  <c r="E243" i="63"/>
  <c r="M243" i="63"/>
  <c r="U243" i="63"/>
  <c r="J251" i="63"/>
  <c r="L255" i="63"/>
  <c r="G231" i="63"/>
  <c r="W250" i="63"/>
  <c r="O237" i="63"/>
  <c r="P229" i="63"/>
  <c r="L256" i="63"/>
  <c r="N261" i="63"/>
  <c r="H257" i="63"/>
  <c r="K250" i="63"/>
  <c r="T244" i="63"/>
  <c r="Z229" i="63"/>
  <c r="H247" i="63"/>
  <c r="K230" i="63"/>
  <c r="V259" i="63"/>
  <c r="L251" i="63"/>
  <c r="P247" i="63"/>
  <c r="AA232" i="63"/>
  <c r="L263" i="63"/>
  <c r="G250" i="63"/>
  <c r="M244" i="63"/>
  <c r="Q238" i="63"/>
  <c r="Y231" i="63"/>
  <c r="K261" i="63"/>
  <c r="R265" i="63"/>
  <c r="T259" i="63"/>
  <c r="R251" i="63"/>
  <c r="Q246" i="63"/>
  <c r="E238" i="63"/>
  <c r="S230" i="63"/>
  <c r="H261" i="63"/>
  <c r="R230" i="63"/>
  <c r="I233" i="63"/>
  <c r="U233" i="63"/>
  <c r="S244" i="63"/>
  <c r="R241" i="63"/>
  <c r="U249" i="63"/>
  <c r="Q237" i="63"/>
  <c r="O255" i="63"/>
  <c r="Z263" i="63"/>
  <c r="Y257" i="63"/>
  <c r="I254" i="63"/>
  <c r="T250" i="63"/>
  <c r="I245" i="63"/>
  <c r="F241" i="63"/>
  <c r="X232" i="63"/>
  <c r="M232" i="63"/>
  <c r="N256" i="63"/>
  <c r="Z241" i="63"/>
  <c r="M236" i="63"/>
  <c r="X264" i="63"/>
  <c r="Y241" i="63"/>
  <c r="N233" i="63"/>
  <c r="N264" i="63"/>
  <c r="E257" i="63"/>
  <c r="N244" i="63"/>
  <c r="H237" i="63"/>
  <c r="P260" i="63"/>
  <c r="S252" i="63"/>
  <c r="E264" i="63"/>
  <c r="G261" i="63"/>
  <c r="R256" i="63"/>
  <c r="K253" i="63"/>
  <c r="O249" i="63"/>
  <c r="H245" i="63"/>
  <c r="G237" i="63"/>
  <c r="T264" i="63"/>
  <c r="L258" i="63"/>
  <c r="N255" i="63"/>
  <c r="P252" i="63"/>
  <c r="H246" i="63"/>
  <c r="T241" i="63"/>
  <c r="R237" i="63"/>
  <c r="O247" i="63"/>
  <c r="I229" i="63"/>
  <c r="X234" i="63"/>
  <c r="W234" i="63"/>
  <c r="J266" i="63"/>
  <c r="O266" i="63"/>
  <c r="T266" i="63"/>
  <c r="J264" i="63"/>
  <c r="Y232" i="63"/>
  <c r="R252" i="63"/>
  <c r="N236" i="63"/>
  <c r="K256" i="63"/>
  <c r="Z233" i="63"/>
  <c r="I235" i="63"/>
  <c r="S264" i="63"/>
  <c r="M250" i="63"/>
  <c r="F234" i="63"/>
  <c r="Z265" i="63"/>
  <c r="V249" i="63"/>
  <c r="G256" i="63"/>
  <c r="T248" i="63"/>
  <c r="H241" i="63"/>
  <c r="O229" i="63"/>
  <c r="S238" i="63"/>
  <c r="K229" i="63"/>
  <c r="N259" i="63"/>
  <c r="F247" i="63"/>
  <c r="Z231" i="63"/>
  <c r="I261" i="63"/>
  <c r="Z248" i="63"/>
  <c r="X243" i="63"/>
  <c r="F238" i="63"/>
  <c r="P231" i="63"/>
  <c r="U259" i="63"/>
  <c r="F265" i="63"/>
  <c r="L259" i="63"/>
  <c r="AA250" i="63"/>
  <c r="I244" i="63"/>
  <c r="Y235" i="63"/>
  <c r="G230" i="63"/>
  <c r="E258" i="63"/>
  <c r="F230" i="63"/>
  <c r="Q233" i="63"/>
  <c r="Z264" i="63"/>
  <c r="H244" i="63"/>
  <c r="G241" i="63"/>
  <c r="Y237" i="63"/>
  <c r="W255" i="63"/>
  <c r="R263" i="63"/>
  <c r="P257" i="63"/>
  <c r="X253" i="63"/>
  <c r="S249" i="63"/>
  <c r="Q245" i="63"/>
  <c r="Z237" i="63"/>
  <c r="I232" i="63"/>
  <c r="U232" i="63"/>
  <c r="V256" i="63"/>
  <c r="O241" i="63"/>
  <c r="U236" i="63"/>
  <c r="P264" i="63"/>
  <c r="E241" i="63"/>
  <c r="AA260" i="63"/>
  <c r="F264" i="63"/>
  <c r="M257" i="63"/>
  <c r="V244" i="63"/>
  <c r="T236" i="63"/>
  <c r="G260" i="63"/>
  <c r="Y249" i="63"/>
  <c r="V263" i="63"/>
  <c r="W260" i="63"/>
  <c r="I256" i="63"/>
  <c r="AA252" i="63"/>
  <c r="F249" i="63"/>
  <c r="W244" i="63"/>
  <c r="S236" i="63"/>
  <c r="L264" i="63"/>
  <c r="T258" i="63"/>
  <c r="E255" i="63"/>
  <c r="G252" i="63"/>
  <c r="P246" i="63"/>
  <c r="J241" i="63"/>
  <c r="F237" i="63"/>
  <c r="W239" i="63"/>
  <c r="W231" i="63"/>
  <c r="U230" i="63"/>
  <c r="P234" i="63"/>
  <c r="O234" i="63"/>
  <c r="AA266" i="63"/>
  <c r="G266" i="63"/>
  <c r="L266" i="63"/>
  <c r="F246" i="63"/>
  <c r="P263" i="63"/>
  <c r="Q263" i="63"/>
  <c r="S247" i="63"/>
  <c r="N265" i="63"/>
  <c r="Y265" i="63"/>
  <c r="X259" i="63"/>
  <c r="V253" i="63"/>
  <c r="K248" i="63"/>
  <c r="U238" i="63"/>
  <c r="E263" i="63"/>
  <c r="I238" i="63"/>
  <c r="U266" i="63"/>
  <c r="F259" i="63"/>
  <c r="S250" i="63"/>
  <c r="S246" i="63"/>
  <c r="Q231" i="63"/>
  <c r="M266" i="63"/>
  <c r="Q248" i="63"/>
  <c r="P243" i="63"/>
  <c r="Z235" i="63"/>
  <c r="F231" i="63"/>
  <c r="M259" i="63"/>
  <c r="X263" i="63"/>
  <c r="Q258" i="63"/>
  <c r="P250" i="63"/>
  <c r="W243" i="63"/>
  <c r="Q235" i="63"/>
  <c r="T229" i="63"/>
  <c r="Y250" i="63"/>
  <c r="G233" i="63"/>
  <c r="Y233" i="63"/>
  <c r="T260" i="63"/>
  <c r="H242" i="63"/>
  <c r="AA237" i="63"/>
  <c r="L237" i="63"/>
  <c r="R264" i="63"/>
  <c r="X265" i="63"/>
  <c r="J263" i="63"/>
  <c r="W256" i="63"/>
  <c r="O253" i="63"/>
  <c r="J249" i="63"/>
  <c r="Y245" i="63"/>
  <c r="N237" i="63"/>
  <c r="Q232" i="63"/>
  <c r="F232" i="63"/>
  <c r="J252" i="63"/>
  <c r="X237" i="63"/>
  <c r="F236" i="63"/>
  <c r="H264" i="63"/>
  <c r="M241" i="63"/>
  <c r="T256" i="63"/>
  <c r="W263" i="63"/>
  <c r="U257" i="63"/>
  <c r="J244" i="63"/>
  <c r="H236" i="63"/>
  <c r="L257" i="63"/>
  <c r="P249" i="63"/>
  <c r="N263" i="63"/>
  <c r="N260" i="63"/>
  <c r="Y255" i="63"/>
  <c r="Q252" i="63"/>
  <c r="F248" i="63"/>
  <c r="L244" i="63"/>
  <c r="G236" i="63"/>
  <c r="U263" i="63"/>
  <c r="S257" i="63"/>
  <c r="H254" i="63"/>
  <c r="W249" i="63"/>
  <c r="X246" i="63"/>
  <c r="J240" i="63"/>
  <c r="Q236" i="63"/>
  <c r="O239" i="63"/>
  <c r="O231" i="63"/>
  <c r="M230" i="63"/>
  <c r="H234" i="63"/>
  <c r="G234" i="63"/>
  <c r="Y266" i="63"/>
  <c r="K266" i="63"/>
  <c r="U246" i="63"/>
  <c r="U241" i="63"/>
  <c r="S232" i="63"/>
  <c r="E250" i="63"/>
  <c r="Y261" i="63"/>
  <c r="J247" i="63"/>
  <c r="T231" i="63"/>
  <c r="E261" i="63"/>
  <c r="K265" i="63"/>
  <c r="P259" i="63"/>
  <c r="K252" i="63"/>
  <c r="AA247" i="63"/>
  <c r="J238" i="63"/>
  <c r="U250" i="63"/>
  <c r="K236" i="63"/>
  <c r="V265" i="63"/>
  <c r="U258" i="63"/>
  <c r="I250" i="63"/>
  <c r="O244" i="63"/>
  <c r="H231" i="63"/>
  <c r="S265" i="63"/>
  <c r="H248" i="63"/>
  <c r="H243" i="63"/>
  <c r="R235" i="63"/>
  <c r="V230" i="63"/>
  <c r="E259" i="63"/>
  <c r="H263" i="63"/>
  <c r="Q257" i="63"/>
  <c r="F250" i="63"/>
  <c r="O243" i="63"/>
  <c r="Z234" i="63"/>
  <c r="G229" i="63"/>
  <c r="O250" i="63"/>
  <c r="O233" i="63"/>
  <c r="K260" i="63"/>
  <c r="P242" i="63"/>
  <c r="AA236" i="63"/>
  <c r="T237" i="63"/>
  <c r="P265" i="63"/>
  <c r="S260" i="63"/>
  <c r="M256" i="63"/>
  <c r="F253" i="63"/>
  <c r="Q244" i="63"/>
  <c r="Y236" i="63"/>
  <c r="N232" i="63"/>
  <c r="K237" i="63"/>
  <c r="Z249" i="63"/>
  <c r="O263" i="63"/>
  <c r="E253" i="63"/>
  <c r="L261" i="63"/>
  <c r="O261" i="63"/>
  <c r="G244" i="63"/>
  <c r="K231" i="63"/>
  <c r="Q259" i="63"/>
  <c r="K264" i="63"/>
  <c r="H259" i="63"/>
  <c r="V251" i="63"/>
  <c r="R247" i="63"/>
  <c r="S231" i="63"/>
  <c r="J250" i="63"/>
  <c r="AA231" i="63"/>
  <c r="I265" i="63"/>
  <c r="H258" i="63"/>
  <c r="AA248" i="63"/>
  <c r="G239" i="63"/>
  <c r="W230" i="63"/>
  <c r="G265" i="63"/>
  <c r="X247" i="63"/>
  <c r="O240" i="63"/>
  <c r="J235" i="63"/>
  <c r="I230" i="63"/>
  <c r="S258" i="63"/>
  <c r="G262" i="63"/>
  <c r="Y256" i="63"/>
  <c r="Y248" i="63"/>
  <c r="S239" i="63"/>
  <c r="J234" i="63"/>
  <c r="T263" i="63"/>
  <c r="G247" i="63"/>
  <c r="W233" i="63"/>
  <c r="L233" i="63"/>
  <c r="W252" i="63"/>
  <c r="X242" i="63"/>
  <c r="O236" i="63"/>
  <c r="E237" i="63"/>
  <c r="X256" i="63"/>
  <c r="H265" i="63"/>
  <c r="I260" i="63"/>
  <c r="T255" i="63"/>
  <c r="V252" i="63"/>
  <c r="J246" i="63"/>
  <c r="W242" i="63"/>
  <c r="L236" i="63"/>
  <c r="J232" i="63"/>
  <c r="V232" i="63"/>
  <c r="Z252" i="63"/>
  <c r="X236" i="63"/>
  <c r="V236" i="63"/>
  <c r="Q249" i="63"/>
  <c r="W237" i="63"/>
  <c r="U265" i="63"/>
  <c r="G263" i="63"/>
  <c r="Q255" i="63"/>
  <c r="Z244" i="63"/>
  <c r="W264" i="63"/>
  <c r="Z255" i="63"/>
  <c r="T265" i="63"/>
  <c r="W262" i="63"/>
  <c r="N258" i="63"/>
  <c r="F255" i="63"/>
  <c r="Z250" i="63"/>
  <c r="V248" i="63"/>
  <c r="G242" i="63"/>
  <c r="L232" i="63"/>
  <c r="V260" i="63"/>
  <c r="Z256" i="63"/>
  <c r="X254" i="63"/>
  <c r="K244" i="63"/>
  <c r="Z240" i="63"/>
  <c r="AA233" i="63"/>
  <c r="P238" i="63"/>
  <c r="P230" i="63"/>
  <c r="N229" i="63"/>
  <c r="L230" i="63"/>
  <c r="V234" i="63"/>
  <c r="H266" i="63"/>
  <c r="P266" i="63"/>
  <c r="F258" i="63"/>
  <c r="Z257" i="63"/>
  <c r="Y258" i="63"/>
  <c r="K258" i="63"/>
  <c r="J231" i="63"/>
  <c r="Y230" i="63"/>
  <c r="R248" i="63"/>
  <c r="J229" i="63"/>
  <c r="K239" i="63"/>
  <c r="G258" i="63"/>
  <c r="Z251" i="63"/>
  <c r="N231" i="63"/>
  <c r="H233" i="63"/>
  <c r="E252" i="63"/>
  <c r="Q264" i="63"/>
  <c r="M252" i="63"/>
  <c r="P241" i="63"/>
  <c r="H260" i="63"/>
  <c r="J236" i="63"/>
  <c r="I236" i="63"/>
  <c r="H255" i="63"/>
  <c r="O264" i="63"/>
  <c r="L265" i="63"/>
  <c r="T257" i="63"/>
  <c r="Q250" i="63"/>
  <c r="V241" i="63"/>
  <c r="M260" i="63"/>
  <c r="S253" i="63"/>
  <c r="U244" i="63"/>
  <c r="L238" i="63"/>
  <c r="R266" i="63"/>
  <c r="F266" i="63"/>
  <c r="AA242" i="63"/>
  <c r="T230" i="63"/>
  <c r="Y259" i="63"/>
  <c r="T251" i="63"/>
  <c r="E246" i="63"/>
  <c r="M233" i="63"/>
  <c r="AA254" i="63"/>
  <c r="J237" i="63"/>
  <c r="Y253" i="63"/>
  <c r="L246" i="63"/>
  <c r="N234" i="63"/>
  <c r="M249" i="63"/>
  <c r="E236" i="63"/>
  <c r="G249" i="63"/>
  <c r="R242" i="63"/>
  <c r="T246" i="63"/>
  <c r="Z266" i="63"/>
  <c r="L249" i="63"/>
  <c r="N241" i="63"/>
  <c r="M258" i="63"/>
  <c r="X257" i="63"/>
  <c r="Z230" i="63"/>
  <c r="AA263" i="63"/>
  <c r="I248" i="63"/>
  <c r="Y263" i="63"/>
  <c r="AA238" i="63"/>
  <c r="G257" i="63"/>
  <c r="P248" i="63"/>
  <c r="E231" i="63"/>
  <c r="P233" i="63"/>
  <c r="T249" i="63"/>
  <c r="M237" i="63"/>
  <c r="I264" i="63"/>
  <c r="S233" i="63"/>
  <c r="F256" i="63"/>
  <c r="R236" i="63"/>
  <c r="M265" i="63"/>
  <c r="I252" i="63"/>
  <c r="G264" i="63"/>
  <c r="U264" i="63"/>
  <c r="K257" i="63"/>
  <c r="H250" i="63"/>
  <c r="K241" i="63"/>
  <c r="J253" i="63"/>
  <c r="F233" i="63"/>
  <c r="X230" i="63"/>
  <c r="I266" i="63"/>
  <c r="O230" i="63"/>
  <c r="R231" i="63"/>
  <c r="H229" i="63"/>
  <c r="M231" i="63"/>
  <c r="G255" i="63"/>
  <c r="T232" i="63"/>
  <c r="P261" i="63"/>
  <c r="X255" i="63"/>
  <c r="V266" i="63"/>
  <c r="I259" i="63"/>
  <c r="I246" i="63"/>
  <c r="I231" i="63"/>
  <c r="T239" i="63"/>
  <c r="H262" i="63"/>
  <c r="V238" i="63"/>
  <c r="I257" i="63"/>
  <c r="N251" i="63"/>
  <c r="N230" i="63"/>
  <c r="K263" i="63"/>
  <c r="Y247" i="63"/>
  <c r="I263" i="63"/>
  <c r="AA234" i="63"/>
  <c r="E266" i="63"/>
  <c r="V247" i="63"/>
  <c r="X233" i="63"/>
  <c r="U237" i="63"/>
  <c r="AA258" i="63"/>
  <c r="L250" i="63"/>
  <c r="H232" i="63"/>
  <c r="AA249" i="63"/>
  <c r="Z236" i="63"/>
  <c r="E265" i="63"/>
  <c r="F244" i="63"/>
  <c r="Y260" i="63"/>
  <c r="M264" i="63"/>
  <c r="AA256" i="63"/>
  <c r="X249" i="63"/>
  <c r="S237" i="63"/>
  <c r="Y252" i="63"/>
  <c r="Q242" i="63"/>
  <c r="K232" i="63"/>
  <c r="H230" i="63"/>
  <c r="U229" i="63"/>
  <c r="S266" i="63"/>
  <c r="O238" i="63"/>
  <c r="T253" i="63"/>
  <c r="T234" i="63"/>
  <c r="U252" i="63"/>
  <c r="AA241" i="63"/>
  <c r="W236" i="63"/>
  <c r="W258" i="63"/>
  <c r="M263" i="63"/>
  <c r="T238" i="63"/>
  <c r="G248" i="63"/>
  <c r="K238" i="63"/>
  <c r="Z262" i="63"/>
  <c r="F251" i="63"/>
  <c r="K249" i="63"/>
  <c r="U261" i="63"/>
  <c r="R238" i="63"/>
  <c r="R250" i="63"/>
  <c r="K234" i="63"/>
  <c r="S261" i="63"/>
  <c r="M247" i="63"/>
  <c r="AA261" i="63"/>
  <c r="L242" i="63"/>
  <c r="I237" i="63"/>
  <c r="R258" i="63"/>
  <c r="E245" i="63"/>
  <c r="P232" i="63"/>
  <c r="R249" i="63"/>
  <c r="H249" i="63"/>
  <c r="V264" i="63"/>
  <c r="R244" i="63"/>
  <c r="S256" i="63"/>
  <c r="F263" i="63"/>
  <c r="P255" i="63"/>
  <c r="N248" i="63"/>
  <c r="J233" i="63"/>
  <c r="J257" i="63"/>
  <c r="N249" i="63"/>
  <c r="F242" i="63"/>
  <c r="W247" i="63"/>
  <c r="Y229" i="63"/>
  <c r="M229" i="63"/>
  <c r="X266" i="63"/>
  <c r="P236" i="63"/>
  <c r="AA230" i="63"/>
  <c r="W261" i="63"/>
  <c r="Q247" i="63"/>
  <c r="L253" i="63"/>
  <c r="M234" i="63"/>
  <c r="E247" i="63"/>
  <c r="V229" i="63"/>
  <c r="E260" i="63"/>
  <c r="V231" i="63"/>
  <c r="V233" i="63"/>
  <c r="K255" i="63"/>
  <c r="Z232" i="63"/>
  <c r="Q241" i="63"/>
  <c r="L241" i="63"/>
  <c r="X261" i="63"/>
  <c r="O246" i="63"/>
  <c r="H256" i="63"/>
  <c r="F240" i="63"/>
  <c r="H238" i="63"/>
  <c r="E230" i="63"/>
  <c r="L229" i="63"/>
  <c r="Q266" i="63"/>
  <c r="J230" i="63"/>
  <c r="N253" i="63"/>
  <c r="E249" i="63"/>
  <c r="E232" i="63"/>
  <c r="F260" i="63"/>
  <c r="S245" i="63"/>
  <c r="N240" i="63"/>
  <c r="J256" i="63"/>
  <c r="V240" i="63"/>
  <c r="G243" i="63"/>
  <c r="Q262" i="63"/>
  <c r="V250" i="63"/>
  <c r="Z247" i="63"/>
  <c r="V257" i="63"/>
  <c r="G238" i="63"/>
  <c r="N247" i="63"/>
  <c r="W232" i="63"/>
  <c r="J261" i="63"/>
  <c r="J239" i="63"/>
  <c r="R261" i="63"/>
  <c r="T233" i="63"/>
  <c r="T242" i="63"/>
  <c r="O256" i="63"/>
  <c r="I258" i="63"/>
  <c r="M245" i="63"/>
  <c r="R232" i="63"/>
  <c r="I249" i="63"/>
  <c r="I241" i="63"/>
  <c r="X260" i="63"/>
  <c r="W241" i="63"/>
  <c r="I253" i="63"/>
  <c r="O262" i="63"/>
  <c r="V254" i="63"/>
  <c r="Z246" i="63"/>
  <c r="J260" i="63"/>
  <c r="Q256" i="63"/>
  <c r="R240" i="63"/>
  <c r="X238" i="63"/>
  <c r="Q229" i="63"/>
  <c r="E229" i="63"/>
  <c r="W266" i="63"/>
  <c r="I247" i="63"/>
  <c r="Z238" i="63"/>
  <c r="E233" i="63"/>
  <c r="E256" i="63"/>
  <c r="U245" i="63"/>
  <c r="R233" i="63"/>
  <c r="O260" i="63"/>
  <c r="Q253" i="63"/>
  <c r="M254" i="63"/>
  <c r="R260" i="63"/>
  <c r="W246" i="63"/>
  <c r="M242" i="63"/>
  <c r="V237" i="63"/>
  <c r="Z260" i="63"/>
  <c r="F229" i="63"/>
  <c r="AA229" i="63"/>
  <c r="X258" i="63"/>
  <c r="W229" i="63"/>
  <c r="T261" i="63"/>
  <c r="X231" i="63"/>
  <c r="N252" i="63"/>
  <c r="Y264" i="63"/>
  <c r="R254" i="63"/>
  <c r="Q260" i="63"/>
  <c r="K233" i="63"/>
  <c r="H252" i="63"/>
  <c r="P254" i="63"/>
  <c r="L234" i="63"/>
  <c r="N266" i="63"/>
  <c r="E269" i="63"/>
  <c r="M269" i="63"/>
  <c r="U269" i="63"/>
  <c r="K271" i="63"/>
  <c r="S271" i="63"/>
  <c r="AA271" i="63"/>
  <c r="R283" i="63"/>
  <c r="H284" i="63"/>
  <c r="S284" i="63"/>
  <c r="W287" i="63"/>
  <c r="L289" i="63"/>
  <c r="G269" i="63"/>
  <c r="O269" i="63"/>
  <c r="W269" i="63"/>
  <c r="H269" i="63"/>
  <c r="P269" i="63"/>
  <c r="X269" i="63"/>
  <c r="K284" i="63"/>
  <c r="Y284" i="63"/>
  <c r="S289" i="63"/>
  <c r="N292" i="63"/>
  <c r="Y292" i="63"/>
  <c r="K269" i="63"/>
  <c r="S269" i="63"/>
  <c r="AA269" i="63"/>
  <c r="R268" i="63"/>
  <c r="F269" i="63"/>
  <c r="V269" i="63"/>
  <c r="M270" i="63"/>
  <c r="R271" i="63"/>
  <c r="Z283" i="63"/>
  <c r="Q284" i="63"/>
  <c r="H285" i="63"/>
  <c r="W285" i="63"/>
  <c r="G287" i="63"/>
  <c r="F288" i="63"/>
  <c r="P288" i="63"/>
  <c r="AA288" i="63"/>
  <c r="T289" i="63"/>
  <c r="F292" i="63"/>
  <c r="R292" i="63"/>
  <c r="AA295" i="63"/>
  <c r="K296" i="63"/>
  <c r="T296" i="63"/>
  <c r="S301" i="63"/>
  <c r="N303" i="63"/>
  <c r="S308" i="63"/>
  <c r="E310" i="63"/>
  <c r="Q310" i="63"/>
  <c r="F313" i="63"/>
  <c r="S313" i="63"/>
  <c r="I314" i="63"/>
  <c r="Y289" i="63"/>
  <c r="I292" i="63"/>
  <c r="T292" i="63"/>
  <c r="G295" i="63"/>
  <c r="S268" i="63"/>
  <c r="I269" i="63"/>
  <c r="Y269" i="63"/>
  <c r="T271" i="63"/>
  <c r="AA283" i="63"/>
  <c r="R284" i="63"/>
  <c r="X285" i="63"/>
  <c r="N287" i="63"/>
  <c r="R288" i="63"/>
  <c r="U289" i="63"/>
  <c r="H292" i="63"/>
  <c r="S292" i="63"/>
  <c r="L296" i="63"/>
  <c r="U296" i="63"/>
  <c r="Z269" i="63"/>
  <c r="Q270" i="63"/>
  <c r="G271" i="63"/>
  <c r="W271" i="63"/>
  <c r="V284" i="63"/>
  <c r="K285" i="63"/>
  <c r="Y285" i="63"/>
  <c r="O287" i="63"/>
  <c r="H288" i="63"/>
  <c r="S288" i="63"/>
  <c r="M296" i="63"/>
  <c r="V296" i="63"/>
  <c r="H301" i="63"/>
  <c r="E268" i="63"/>
  <c r="U268" i="63"/>
  <c r="J269" i="63"/>
  <c r="G268" i="63"/>
  <c r="W268" i="63"/>
  <c r="L269" i="63"/>
  <c r="S270" i="63"/>
  <c r="H271" i="63"/>
  <c r="X271" i="63"/>
  <c r="J283" i="63"/>
  <c r="F284" i="63"/>
  <c r="X284" i="63"/>
  <c r="M285" i="63"/>
  <c r="Z285" i="63"/>
  <c r="S287" i="63"/>
  <c r="J288" i="63"/>
  <c r="U288" i="63"/>
  <c r="E289" i="63"/>
  <c r="AA289" i="63"/>
  <c r="J292" i="63"/>
  <c r="V292" i="63"/>
  <c r="E296" i="63"/>
  <c r="N296" i="63"/>
  <c r="W296" i="63"/>
  <c r="S303" i="63"/>
  <c r="I310" i="63"/>
  <c r="U310" i="63"/>
  <c r="K313" i="63"/>
  <c r="Y313" i="63"/>
  <c r="M268" i="63"/>
  <c r="R269" i="63"/>
  <c r="O271" i="63"/>
  <c r="S283" i="63"/>
  <c r="N284" i="63"/>
  <c r="R285" i="63"/>
  <c r="N288" i="63"/>
  <c r="X288" i="63"/>
  <c r="M289" i="63"/>
  <c r="P292" i="63"/>
  <c r="AA292" i="63"/>
  <c r="I296" i="63"/>
  <c r="R296" i="63"/>
  <c r="AA296" i="63"/>
  <c r="N310" i="63"/>
  <c r="Y310" i="63"/>
  <c r="Q313" i="63"/>
  <c r="X267" i="63"/>
  <c r="O268" i="63"/>
  <c r="T269" i="63"/>
  <c r="K270" i="63"/>
  <c r="AA270" i="63"/>
  <c r="P271" i="63"/>
  <c r="K268" i="63"/>
  <c r="E270" i="63"/>
  <c r="Z271" i="63"/>
  <c r="O285" i="63"/>
  <c r="S286" i="63"/>
  <c r="E288" i="63"/>
  <c r="AA291" i="63"/>
  <c r="W295" i="63"/>
  <c r="S296" i="63"/>
  <c r="Q300" i="63"/>
  <c r="X301" i="63"/>
  <c r="R302" i="63"/>
  <c r="K303" i="63"/>
  <c r="N308" i="63"/>
  <c r="K309" i="63"/>
  <c r="AA309" i="63"/>
  <c r="V310" i="63"/>
  <c r="Z268" i="63"/>
  <c r="H270" i="63"/>
  <c r="I284" i="63"/>
  <c r="P285" i="63"/>
  <c r="Z286" i="63"/>
  <c r="K288" i="63"/>
  <c r="I289" i="63"/>
  <c r="Y296" i="63"/>
  <c r="AA301" i="63"/>
  <c r="Q303" i="63"/>
  <c r="Q308" i="63"/>
  <c r="W310" i="63"/>
  <c r="J313" i="63"/>
  <c r="H314" i="63"/>
  <c r="AA268" i="63"/>
  <c r="U270" i="63"/>
  <c r="J284" i="63"/>
  <c r="S285" i="63"/>
  <c r="AA286" i="63"/>
  <c r="K289" i="63"/>
  <c r="AA310" i="63"/>
  <c r="L313" i="63"/>
  <c r="Y314" i="63"/>
  <c r="Q272" i="63"/>
  <c r="M288" i="63"/>
  <c r="Z296" i="63"/>
  <c r="Y300" i="63"/>
  <c r="V302" i="63"/>
  <c r="V303" i="63"/>
  <c r="W308" i="63"/>
  <c r="P309" i="63"/>
  <c r="X270" i="63"/>
  <c r="P284" i="63"/>
  <c r="O288" i="63"/>
  <c r="Q289" i="63"/>
  <c r="K292" i="63"/>
  <c r="F296" i="63"/>
  <c r="R299" i="63"/>
  <c r="W303" i="63"/>
  <c r="AA308" i="63"/>
  <c r="G310" i="63"/>
  <c r="N313" i="63"/>
  <c r="F287" i="63"/>
  <c r="L292" i="63"/>
  <c r="G296" i="63"/>
  <c r="AA303" i="63"/>
  <c r="L310" i="63"/>
  <c r="K311" i="63"/>
  <c r="S267" i="63"/>
  <c r="N269" i="63"/>
  <c r="K283" i="63"/>
  <c r="AA284" i="63"/>
  <c r="H286" i="63"/>
  <c r="V287" i="63"/>
  <c r="W288" i="63"/>
  <c r="Q292" i="63"/>
  <c r="M297" i="63"/>
  <c r="K301" i="63"/>
  <c r="U309" i="63"/>
  <c r="AA311" i="63"/>
  <c r="V313" i="63"/>
  <c r="P267" i="63"/>
  <c r="Z284" i="63"/>
  <c r="V288" i="63"/>
  <c r="L297" i="63"/>
  <c r="R313" i="63"/>
  <c r="K290" i="63"/>
  <c r="J296" i="63"/>
  <c r="F300" i="63"/>
  <c r="K302" i="63"/>
  <c r="E309" i="63"/>
  <c r="M310" i="63"/>
  <c r="Q269" i="63"/>
  <c r="J271" i="63"/>
  <c r="Q283" i="63"/>
  <c r="AA287" i="63"/>
  <c r="Z288" i="63"/>
  <c r="X292" i="63"/>
  <c r="N295" i="63"/>
  <c r="O296" i="63"/>
  <c r="Q297" i="63"/>
  <c r="M301" i="63"/>
  <c r="F303" i="63"/>
  <c r="G308" i="63"/>
  <c r="O310" i="63"/>
  <c r="Z313" i="63"/>
  <c r="J268" i="63"/>
  <c r="L271" i="63"/>
  <c r="W283" i="63"/>
  <c r="E285" i="63"/>
  <c r="Q286" i="63"/>
  <c r="Z291" i="63"/>
  <c r="Z292" i="63"/>
  <c r="L294" i="63"/>
  <c r="O295" i="63"/>
  <c r="Q296" i="63"/>
  <c r="AA297" i="63"/>
  <c r="N300" i="63"/>
  <c r="Q301" i="63"/>
  <c r="O302" i="63"/>
  <c r="G303" i="63"/>
  <c r="K308" i="63"/>
  <c r="J309" i="63"/>
  <c r="Z309" i="63"/>
  <c r="T310" i="63"/>
  <c r="AA313" i="63"/>
  <c r="S272" i="63"/>
  <c r="I270" i="63"/>
  <c r="K291" i="63"/>
  <c r="O309" i="63"/>
  <c r="E301" i="63"/>
  <c r="I294" i="63"/>
  <c r="S294" i="63"/>
  <c r="I302" i="63"/>
  <c r="K300" i="63"/>
  <c r="X302" i="63"/>
  <c r="T297" i="63"/>
  <c r="E286" i="63"/>
  <c r="J286" i="63"/>
  <c r="E302" i="63"/>
  <c r="S302" i="63"/>
  <c r="T302" i="63"/>
  <c r="T272" i="63"/>
  <c r="Y272" i="63"/>
  <c r="W272" i="63"/>
  <c r="S298" i="63"/>
  <c r="S293" i="63"/>
  <c r="R267" i="63"/>
  <c r="S295" i="63"/>
  <c r="I301" i="63"/>
  <c r="G270" i="63"/>
  <c r="T313" i="63"/>
  <c r="P296" i="63"/>
  <c r="F267" i="63"/>
  <c r="I271" i="63"/>
  <c r="E292" i="63"/>
  <c r="Q268" i="63"/>
  <c r="M271" i="63"/>
  <c r="S312" i="63"/>
  <c r="M298" i="63"/>
  <c r="H298" i="63"/>
  <c r="Z298" i="63"/>
  <c r="F299" i="63"/>
  <c r="X299" i="63"/>
  <c r="N312" i="63"/>
  <c r="J314" i="63"/>
  <c r="V314" i="63"/>
  <c r="E311" i="63"/>
  <c r="I311" i="63"/>
  <c r="T311" i="63"/>
  <c r="L300" i="63"/>
  <c r="S291" i="63"/>
  <c r="W309" i="63"/>
  <c r="AA293" i="63"/>
  <c r="R294" i="63"/>
  <c r="K294" i="63"/>
  <c r="E300" i="63"/>
  <c r="V300" i="63"/>
  <c r="AA300" i="63"/>
  <c r="G297" i="63"/>
  <c r="K286" i="63"/>
  <c r="V286" i="63"/>
  <c r="G302" i="63"/>
  <c r="X300" i="63"/>
  <c r="E272" i="63"/>
  <c r="K272" i="63"/>
  <c r="AA298" i="63"/>
  <c r="H293" i="63"/>
  <c r="G267" i="63"/>
  <c r="Z267" i="63"/>
  <c r="I288" i="63"/>
  <c r="G285" i="63"/>
  <c r="K295" i="63"/>
  <c r="O270" i="63"/>
  <c r="I313" i="63"/>
  <c r="X296" i="63"/>
  <c r="S311" i="63"/>
  <c r="T268" i="63"/>
  <c r="F289" i="63"/>
  <c r="I268" i="63"/>
  <c r="X268" i="63"/>
  <c r="R312" i="63"/>
  <c r="U298" i="63"/>
  <c r="P298" i="63"/>
  <c r="S314" i="63"/>
  <c r="N299" i="63"/>
  <c r="I299" i="63"/>
  <c r="V312" i="63"/>
  <c r="R314" i="63"/>
  <c r="G314" i="63"/>
  <c r="M311" i="63"/>
  <c r="Q311" i="63"/>
  <c r="Z299" i="63"/>
  <c r="U312" i="63"/>
  <c r="K310" i="63"/>
  <c r="M295" i="63"/>
  <c r="U287" i="63"/>
  <c r="G313" i="63"/>
  <c r="L303" i="63"/>
  <c r="O300" i="63"/>
  <c r="U294" i="63"/>
  <c r="X291" i="63"/>
  <c r="J289" i="63"/>
  <c r="W284" i="63"/>
  <c r="O291" i="63"/>
  <c r="P310" i="63"/>
  <c r="L301" i="63"/>
  <c r="R295" i="63"/>
  <c r="N291" i="63"/>
  <c r="Z287" i="63"/>
  <c r="V283" i="63"/>
  <c r="E291" i="63"/>
  <c r="Q287" i="63"/>
  <c r="P308" i="63"/>
  <c r="P295" i="63"/>
  <c r="V289" i="63"/>
  <c r="Y283" i="63"/>
  <c r="F298" i="63"/>
  <c r="X298" i="63"/>
  <c r="V299" i="63"/>
  <c r="Q299" i="63"/>
  <c r="H312" i="63"/>
  <c r="Z314" i="63"/>
  <c r="O314" i="63"/>
  <c r="U311" i="63"/>
  <c r="Y311" i="63"/>
  <c r="M312" i="63"/>
  <c r="E312" i="63"/>
  <c r="U308" i="63"/>
  <c r="E295" i="63"/>
  <c r="M287" i="63"/>
  <c r="M293" i="63"/>
  <c r="O312" i="63"/>
  <c r="I309" i="63"/>
  <c r="AA294" i="63"/>
  <c r="V294" i="63"/>
  <c r="H300" i="63"/>
  <c r="F297" i="63"/>
  <c r="W297" i="63"/>
  <c r="T286" i="63"/>
  <c r="L286" i="63"/>
  <c r="P302" i="63"/>
  <c r="N302" i="63"/>
  <c r="P294" i="63"/>
  <c r="M272" i="63"/>
  <c r="AA272" i="63"/>
  <c r="W293" i="63"/>
  <c r="O267" i="63"/>
  <c r="Q314" i="63"/>
  <c r="Q288" i="63"/>
  <c r="Q285" i="63"/>
  <c r="W270" i="63"/>
  <c r="K267" i="63"/>
  <c r="S310" i="63"/>
  <c r="G288" i="63"/>
  <c r="H308" i="63"/>
  <c r="L268" i="63"/>
  <c r="P268" i="63"/>
  <c r="Z310" i="63"/>
  <c r="G300" i="63"/>
  <c r="M294" i="63"/>
  <c r="P291" i="63"/>
  <c r="T287" i="63"/>
  <c r="O284" i="63"/>
  <c r="G291" i="63"/>
  <c r="F302" i="63"/>
  <c r="X309" i="63"/>
  <c r="F295" i="63"/>
  <c r="Q309" i="63"/>
  <c r="AA290" i="63"/>
  <c r="G294" i="63"/>
  <c r="R300" i="63"/>
  <c r="P300" i="63"/>
  <c r="I297" i="63"/>
  <c r="K297" i="63"/>
  <c r="F286" i="63"/>
  <c r="X286" i="63"/>
  <c r="Y302" i="63"/>
  <c r="W302" i="63"/>
  <c r="J272" i="63"/>
  <c r="U272" i="63"/>
  <c r="N272" i="63"/>
  <c r="N294" i="63"/>
  <c r="G293" i="63"/>
  <c r="W267" i="63"/>
  <c r="L267" i="63"/>
  <c r="E313" i="63"/>
  <c r="Y288" i="63"/>
  <c r="AA285" i="63"/>
  <c r="V311" i="63"/>
  <c r="L270" i="63"/>
  <c r="J270" i="63"/>
  <c r="F310" i="63"/>
  <c r="I285" i="63"/>
  <c r="J301" i="63"/>
  <c r="I283" i="63"/>
  <c r="H268" i="63"/>
  <c r="H287" i="63"/>
  <c r="U314" i="63"/>
  <c r="N298" i="63"/>
  <c r="I298" i="63"/>
  <c r="L299" i="63"/>
  <c r="G299" i="63"/>
  <c r="Y299" i="63"/>
  <c r="P312" i="63"/>
  <c r="W314" i="63"/>
  <c r="G311" i="63"/>
  <c r="J311" i="63"/>
  <c r="M314" i="63"/>
  <c r="L311" i="63"/>
  <c r="M308" i="63"/>
  <c r="Y291" i="63"/>
  <c r="E287" i="63"/>
  <c r="R310" i="63"/>
  <c r="U302" i="63"/>
  <c r="Z297" i="63"/>
  <c r="V293" i="63"/>
  <c r="H291" i="63"/>
  <c r="L287" i="63"/>
  <c r="G284" i="63"/>
  <c r="X290" i="63"/>
  <c r="R308" i="63"/>
  <c r="U300" i="63"/>
  <c r="T293" i="63"/>
  <c r="W290" i="63"/>
  <c r="J287" i="63"/>
  <c r="F283" i="63"/>
  <c r="N290" i="63"/>
  <c r="T284" i="63"/>
  <c r="P303" i="63"/>
  <c r="R293" i="63"/>
  <c r="X287" i="63"/>
  <c r="F294" i="63"/>
  <c r="L302" i="63"/>
  <c r="F309" i="63"/>
  <c r="Y309" i="63"/>
  <c r="S290" i="63"/>
  <c r="Q294" i="63"/>
  <c r="O294" i="63"/>
  <c r="I300" i="63"/>
  <c r="Z300" i="63"/>
  <c r="U297" i="63"/>
  <c r="Y297" i="63"/>
  <c r="O286" i="63"/>
  <c r="N286" i="63"/>
  <c r="H302" i="63"/>
  <c r="K299" i="63"/>
  <c r="R272" i="63"/>
  <c r="H272" i="63"/>
  <c r="O272" i="63"/>
  <c r="J293" i="63"/>
  <c r="U293" i="63"/>
  <c r="I267" i="63"/>
  <c r="T267" i="63"/>
  <c r="H310" i="63"/>
  <c r="J285" i="63"/>
  <c r="Y308" i="63"/>
  <c r="T270" i="63"/>
  <c r="R270" i="63"/>
  <c r="V308" i="63"/>
  <c r="P270" i="63"/>
  <c r="H295" i="63"/>
  <c r="V271" i="63"/>
  <c r="V268" i="63"/>
  <c r="E314" i="63"/>
  <c r="V298" i="63"/>
  <c r="Q298" i="63"/>
  <c r="T299" i="63"/>
  <c r="O299" i="63"/>
  <c r="X312" i="63"/>
  <c r="L314" i="63"/>
  <c r="P314" i="63"/>
  <c r="O311" i="63"/>
  <c r="R311" i="63"/>
  <c r="W312" i="63"/>
  <c r="S299" i="63"/>
  <c r="E308" i="63"/>
  <c r="Q291" i="63"/>
  <c r="W301" i="63"/>
  <c r="J310" i="63"/>
  <c r="M302" i="63"/>
  <c r="R297" i="63"/>
  <c r="N293" i="63"/>
  <c r="Y290" i="63"/>
  <c r="X283" i="63"/>
  <c r="P290" i="63"/>
  <c r="J308" i="63"/>
  <c r="M300" i="63"/>
  <c r="L293" i="63"/>
  <c r="O290" i="63"/>
  <c r="T285" i="63"/>
  <c r="Y295" i="63"/>
  <c r="F290" i="63"/>
  <c r="L284" i="63"/>
  <c r="Z301" i="63"/>
  <c r="T291" i="63"/>
  <c r="P287" i="63"/>
  <c r="P286" i="63"/>
  <c r="N309" i="63"/>
  <c r="F308" i="63"/>
  <c r="K298" i="63"/>
  <c r="J291" i="63"/>
  <c r="V309" i="63"/>
  <c r="L309" i="63"/>
  <c r="I303" i="63"/>
  <c r="T294" i="63"/>
  <c r="S309" i="63"/>
  <c r="J300" i="63"/>
  <c r="F311" i="63"/>
  <c r="S297" i="63"/>
  <c r="X294" i="63"/>
  <c r="I286" i="63"/>
  <c r="G286" i="63"/>
  <c r="Z302" i="63"/>
  <c r="O293" i="63"/>
  <c r="X272" i="63"/>
  <c r="V272" i="63"/>
  <c r="X293" i="63"/>
  <c r="Y293" i="63"/>
  <c r="Y267" i="63"/>
  <c r="M267" i="63"/>
  <c r="Y303" i="63"/>
  <c r="T288" i="63"/>
  <c r="Y270" i="63"/>
  <c r="H303" i="63"/>
  <c r="N270" i="63"/>
  <c r="N267" i="63"/>
  <c r="J299" i="63"/>
  <c r="U301" i="63"/>
  <c r="H267" i="63"/>
  <c r="E271" i="63"/>
  <c r="Y271" i="63"/>
  <c r="F271" i="63"/>
  <c r="O298" i="63"/>
  <c r="J298" i="63"/>
  <c r="M299" i="63"/>
  <c r="H299" i="63"/>
  <c r="T312" i="63"/>
  <c r="Q312" i="63"/>
  <c r="F314" i="63"/>
  <c r="J312" i="63"/>
  <c r="H311" i="63"/>
  <c r="AA312" i="63"/>
  <c r="N311" i="63"/>
  <c r="X313" i="63"/>
  <c r="M303" i="63"/>
  <c r="Z290" i="63"/>
  <c r="G301" i="63"/>
  <c r="L308" i="63"/>
  <c r="N301" i="63"/>
  <c r="T295" i="63"/>
  <c r="W292" i="63"/>
  <c r="I290" i="63"/>
  <c r="V285" i="63"/>
  <c r="H283" i="63"/>
  <c r="U313" i="63"/>
  <c r="R303" i="63"/>
  <c r="P297" i="63"/>
  <c r="U292" i="63"/>
  <c r="X289" i="63"/>
  <c r="U284" i="63"/>
  <c r="I295" i="63"/>
  <c r="O289" i="63"/>
  <c r="M283" i="63"/>
  <c r="V297" i="63"/>
  <c r="U290" i="63"/>
  <c r="L283" i="63"/>
  <c r="H309" i="63"/>
  <c r="R291" i="63"/>
  <c r="G309" i="63"/>
  <c r="Y294" i="63"/>
  <c r="E297" i="63"/>
  <c r="J302" i="63"/>
  <c r="I272" i="63"/>
  <c r="J267" i="63"/>
  <c r="H296" i="63"/>
  <c r="V295" i="63"/>
  <c r="E298" i="63"/>
  <c r="W299" i="63"/>
  <c r="T314" i="63"/>
  <c r="G312" i="63"/>
  <c r="U295" i="63"/>
  <c r="M286" i="63"/>
  <c r="M291" i="63"/>
  <c r="R301" i="63"/>
  <c r="AA302" i="63"/>
  <c r="O297" i="63"/>
  <c r="F272" i="63"/>
  <c r="T298" i="63"/>
  <c r="L288" i="63"/>
  <c r="F270" i="63"/>
  <c r="F268" i="63"/>
  <c r="AA267" i="63"/>
  <c r="U271" i="63"/>
  <c r="G298" i="63"/>
  <c r="P299" i="63"/>
  <c r="N314" i="63"/>
  <c r="AA314" i="63"/>
  <c r="I291" i="63"/>
  <c r="T303" i="63"/>
  <c r="F293" i="63"/>
  <c r="N285" i="63"/>
  <c r="Z308" i="63"/>
  <c r="J295" i="63"/>
  <c r="R287" i="63"/>
  <c r="V290" i="63"/>
  <c r="X303" i="63"/>
  <c r="N289" i="63"/>
  <c r="T309" i="63"/>
  <c r="S300" i="63"/>
  <c r="Q293" i="63"/>
  <c r="W294" i="63"/>
  <c r="G272" i="63"/>
  <c r="E267" i="63"/>
  <c r="K287" i="63"/>
  <c r="V270" i="63"/>
  <c r="O283" i="63"/>
  <c r="W298" i="63"/>
  <c r="Z312" i="63"/>
  <c r="K314" i="63"/>
  <c r="R290" i="63"/>
  <c r="O292" i="63"/>
  <c r="F285" i="63"/>
  <c r="Z303" i="63"/>
  <c r="T300" i="63"/>
  <c r="W286" i="63"/>
  <c r="M309" i="63"/>
  <c r="K293" i="63"/>
  <c r="U267" i="63"/>
  <c r="Z270" i="63"/>
  <c r="Q271" i="63"/>
  <c r="Y298" i="63"/>
  <c r="L312" i="63"/>
  <c r="AA299" i="63"/>
  <c r="L298" i="63"/>
  <c r="J290" i="63"/>
  <c r="V301" i="63"/>
  <c r="G292" i="63"/>
  <c r="P283" i="63"/>
  <c r="J303" i="63"/>
  <c r="M292" i="63"/>
  <c r="M284" i="63"/>
  <c r="G289" i="63"/>
  <c r="N297" i="63"/>
  <c r="T290" i="63"/>
  <c r="E303" i="63"/>
  <c r="M313" i="63"/>
  <c r="E283" i="63"/>
  <c r="X310" i="63"/>
  <c r="E294" i="63"/>
  <c r="U286" i="63"/>
  <c r="Z272" i="63"/>
  <c r="E293" i="63"/>
  <c r="U285" i="63"/>
  <c r="N271" i="63"/>
  <c r="N268" i="63"/>
  <c r="R298" i="63"/>
  <c r="F312" i="63"/>
  <c r="W311" i="63"/>
  <c r="P313" i="63"/>
  <c r="O301" i="63"/>
  <c r="F301" i="63"/>
  <c r="Q290" i="63"/>
  <c r="G283" i="63"/>
  <c r="T301" i="63"/>
  <c r="V291" i="63"/>
  <c r="E284" i="63"/>
  <c r="Y287" i="63"/>
  <c r="X295" i="63"/>
  <c r="L290" i="63"/>
  <c r="O303" i="63"/>
  <c r="H297" i="63"/>
  <c r="M290" i="63"/>
  <c r="H289" i="63"/>
  <c r="J294" i="63"/>
  <c r="Z294" i="63"/>
  <c r="Y286" i="63"/>
  <c r="I293" i="63"/>
  <c r="V267" i="63"/>
  <c r="Y268" i="63"/>
  <c r="I312" i="63"/>
  <c r="P311" i="63"/>
  <c r="H313" i="63"/>
  <c r="W313" i="63"/>
  <c r="W300" i="63"/>
  <c r="Z289" i="63"/>
  <c r="W291" i="63"/>
  <c r="F291" i="63"/>
  <c r="N283" i="63"/>
  <c r="I287" i="63"/>
  <c r="Z293" i="63"/>
  <c r="U299" i="63"/>
  <c r="T308" i="63"/>
  <c r="U291" i="63"/>
  <c r="E290" i="63"/>
  <c r="W289" i="63"/>
  <c r="T283" i="63"/>
  <c r="H294" i="63"/>
  <c r="R309" i="63"/>
  <c r="R286" i="63"/>
  <c r="L272" i="63"/>
  <c r="P293" i="63"/>
  <c r="O308" i="63"/>
  <c r="I308" i="63"/>
  <c r="X314" i="63"/>
  <c r="X311" i="63"/>
  <c r="E299" i="63"/>
  <c r="Y312" i="63"/>
  <c r="Z311" i="63"/>
  <c r="U303" i="63"/>
  <c r="O313" i="63"/>
  <c r="J297" i="63"/>
  <c r="R289" i="63"/>
  <c r="H290" i="63"/>
  <c r="X297" i="63"/>
  <c r="G290" i="63"/>
  <c r="Q295" i="63"/>
  <c r="U283" i="63"/>
  <c r="L291" i="63"/>
  <c r="Q302" i="63"/>
  <c r="P272" i="63"/>
  <c r="Q267" i="63"/>
  <c r="P301" i="63"/>
  <c r="Y301" i="63"/>
  <c r="K312" i="63"/>
  <c r="L295" i="63"/>
  <c r="P289" i="63"/>
  <c r="Z295" i="63"/>
  <c r="X308" i="63"/>
  <c r="L285" i="63"/>
  <c r="J315" i="63"/>
  <c r="R315" i="63"/>
  <c r="Z315" i="63"/>
  <c r="Q316" i="63"/>
  <c r="Y316" i="63"/>
  <c r="X317" i="63"/>
  <c r="G318" i="63"/>
  <c r="O318" i="63"/>
  <c r="W318" i="63"/>
  <c r="E320" i="63"/>
  <c r="M320" i="63"/>
  <c r="U320" i="63"/>
  <c r="K322" i="63"/>
  <c r="S322" i="63"/>
  <c r="AA322" i="63"/>
  <c r="O317" i="63"/>
  <c r="M319" i="63"/>
  <c r="J322" i="63"/>
  <c r="K315" i="63"/>
  <c r="S315" i="63"/>
  <c r="AA315" i="63"/>
  <c r="Z316" i="63"/>
  <c r="X318" i="63"/>
  <c r="N320" i="63"/>
  <c r="V320" i="63"/>
  <c r="I315" i="63"/>
  <c r="W317" i="63"/>
  <c r="E319" i="63"/>
  <c r="T320" i="63"/>
  <c r="R322" i="63"/>
  <c r="L315" i="63"/>
  <c r="T315" i="63"/>
  <c r="K316" i="63"/>
  <c r="S316" i="63"/>
  <c r="AA316" i="63"/>
  <c r="Y318" i="63"/>
  <c r="O320" i="63"/>
  <c r="W320" i="63"/>
  <c r="G315" i="63"/>
  <c r="F316" i="63"/>
  <c r="V316" i="63"/>
  <c r="M317" i="63"/>
  <c r="L318" i="63"/>
  <c r="T318" i="63"/>
  <c r="K319" i="63"/>
  <c r="S319" i="63"/>
  <c r="AA319" i="63"/>
  <c r="J320" i="63"/>
  <c r="R320" i="63"/>
  <c r="Z320" i="63"/>
  <c r="H322" i="63"/>
  <c r="P322" i="63"/>
  <c r="X322" i="63"/>
  <c r="M315" i="63"/>
  <c r="U315" i="63"/>
  <c r="T316" i="63"/>
  <c r="K317" i="63"/>
  <c r="S317" i="63"/>
  <c r="AA317" i="63"/>
  <c r="J318" i="63"/>
  <c r="R318" i="63"/>
  <c r="Z318" i="63"/>
  <c r="H320" i="63"/>
  <c r="P320" i="63"/>
  <c r="X320" i="63"/>
  <c r="F322" i="63"/>
  <c r="N322" i="63"/>
  <c r="V322" i="63"/>
  <c r="Q315" i="63"/>
  <c r="P316" i="63"/>
  <c r="G317" i="63"/>
  <c r="V318" i="63"/>
  <c r="L320" i="63"/>
  <c r="AA321" i="63"/>
  <c r="Z322" i="63"/>
  <c r="N315" i="63"/>
  <c r="V315" i="63"/>
  <c r="K318" i="63"/>
  <c r="S318" i="63"/>
  <c r="AA318" i="63"/>
  <c r="I320" i="63"/>
  <c r="Q320" i="63"/>
  <c r="Y320" i="63"/>
  <c r="O315" i="63"/>
  <c r="W315" i="63"/>
  <c r="N316" i="63"/>
  <c r="E317" i="63"/>
  <c r="U317" i="63"/>
  <c r="H316" i="63"/>
  <c r="X316" i="63"/>
  <c r="N318" i="63"/>
  <c r="P315" i="63"/>
  <c r="X315" i="63"/>
  <c r="U318" i="63"/>
  <c r="K320" i="63"/>
  <c r="S320" i="63"/>
  <c r="AA320" i="63"/>
  <c r="Y315" i="63"/>
  <c r="F318" i="63"/>
  <c r="U319" i="63"/>
  <c r="K321" i="63"/>
  <c r="F319" i="63"/>
  <c r="Z321" i="63"/>
  <c r="V317" i="63"/>
  <c r="W322" i="63"/>
  <c r="J319" i="63"/>
  <c r="L316" i="63"/>
  <c r="I321" i="63"/>
  <c r="X319" i="63"/>
  <c r="O319" i="63"/>
  <c r="F320" i="63"/>
  <c r="R321" i="63"/>
  <c r="N317" i="63"/>
  <c r="O322" i="63"/>
  <c r="T317" i="63"/>
  <c r="S321" i="63"/>
  <c r="U322" i="63"/>
  <c r="P319" i="63"/>
  <c r="G319" i="63"/>
  <c r="T321" i="63"/>
  <c r="H318" i="63"/>
  <c r="J321" i="63"/>
  <c r="F317" i="63"/>
  <c r="G322" i="63"/>
  <c r="L317" i="63"/>
  <c r="W321" i="63"/>
  <c r="E315" i="63"/>
  <c r="M322" i="63"/>
  <c r="H319" i="63"/>
  <c r="T322" i="63"/>
  <c r="P318" i="63"/>
  <c r="L321" i="63"/>
  <c r="H317" i="63"/>
  <c r="T319" i="63"/>
  <c r="W316" i="63"/>
  <c r="X321" i="63"/>
  <c r="O321" i="63"/>
  <c r="E322" i="63"/>
  <c r="Q318" i="63"/>
  <c r="L322" i="63"/>
  <c r="Y317" i="63"/>
  <c r="V319" i="63"/>
  <c r="I316" i="63"/>
  <c r="L319" i="63"/>
  <c r="O316" i="63"/>
  <c r="P321" i="63"/>
  <c r="U316" i="63"/>
  <c r="G321" i="63"/>
  <c r="V321" i="63"/>
  <c r="I318" i="63"/>
  <c r="U321" i="63"/>
  <c r="Q317" i="63"/>
  <c r="N319" i="63"/>
  <c r="Y322" i="63"/>
  <c r="G316" i="63"/>
  <c r="H321" i="63"/>
  <c r="M316" i="63"/>
  <c r="Y319" i="63"/>
  <c r="N321" i="63"/>
  <c r="Z317" i="63"/>
  <c r="M321" i="63"/>
  <c r="I317" i="63"/>
  <c r="P317" i="63"/>
  <c r="Q322" i="63"/>
  <c r="M318" i="63"/>
  <c r="H315" i="63"/>
  <c r="Z319" i="63"/>
  <c r="E316" i="63"/>
  <c r="Q319" i="63"/>
  <c r="Y321" i="63"/>
  <c r="F321" i="63"/>
  <c r="R317" i="63"/>
  <c r="E321" i="63"/>
  <c r="R316" i="63"/>
  <c r="I322" i="63"/>
  <c r="E318" i="63"/>
  <c r="R319" i="63"/>
  <c r="F315" i="63"/>
  <c r="I319" i="63"/>
  <c r="Q321" i="63"/>
  <c r="G320" i="63"/>
  <c r="J317" i="63"/>
  <c r="W319" i="63"/>
  <c r="J316" i="63"/>
  <c r="E47" i="63"/>
  <c r="Y99" i="63"/>
  <c r="Y324" i="63"/>
  <c r="Z52" i="63"/>
  <c r="X36" i="63"/>
  <c r="X98" i="63"/>
  <c r="AA74" i="63"/>
  <c r="Z323" i="63"/>
  <c r="AA59" i="63"/>
  <c r="AA43" i="63"/>
  <c r="Z27" i="63"/>
  <c r="AA81" i="63"/>
  <c r="X65" i="63"/>
  <c r="AA330" i="63"/>
  <c r="Z45" i="63"/>
  <c r="AA75" i="63"/>
  <c r="AA26" i="63"/>
  <c r="X33" i="63"/>
  <c r="Y277" i="63"/>
  <c r="Z40" i="63"/>
  <c r="X24" i="63"/>
  <c r="X78" i="63"/>
  <c r="X276" i="63"/>
  <c r="Y29" i="63"/>
  <c r="Z34" i="63"/>
  <c r="X49" i="63"/>
  <c r="Z39" i="63"/>
  <c r="X93" i="63"/>
  <c r="X77" i="63"/>
  <c r="Z53" i="63"/>
  <c r="Z273" i="63"/>
  <c r="Z42" i="63"/>
  <c r="Y64" i="63"/>
  <c r="AA57" i="63"/>
  <c r="X25" i="63"/>
  <c r="Z71" i="63"/>
  <c r="X328" i="63"/>
  <c r="X55" i="63"/>
  <c r="Z47" i="63"/>
  <c r="X54" i="63"/>
  <c r="Z30" i="63"/>
  <c r="Z92" i="63"/>
  <c r="X76" i="63"/>
  <c r="AA274" i="63"/>
  <c r="X325" i="63"/>
  <c r="AA37" i="63"/>
  <c r="Y67" i="63"/>
  <c r="Z324" i="63"/>
  <c r="X52" i="63"/>
  <c r="AA36" i="63"/>
  <c r="Z98" i="63"/>
  <c r="Y82" i="63"/>
  <c r="X74" i="63"/>
  <c r="AA323" i="63"/>
  <c r="X59" i="63"/>
  <c r="Y43" i="63"/>
  <c r="Y27" i="63"/>
  <c r="X89" i="63"/>
  <c r="X81" i="63"/>
  <c r="Y65" i="63"/>
  <c r="X330" i="63"/>
  <c r="X91" i="63"/>
  <c r="Y50" i="63"/>
  <c r="Y33" i="63"/>
  <c r="Z277" i="63"/>
  <c r="X40" i="63"/>
  <c r="Y24" i="63"/>
  <c r="Y86" i="63"/>
  <c r="Z276" i="63"/>
  <c r="X327" i="63"/>
  <c r="Z29" i="63"/>
  <c r="AA34" i="63"/>
  <c r="Y72" i="63"/>
  <c r="AA49" i="63"/>
  <c r="X39" i="63"/>
  <c r="Y93" i="63"/>
  <c r="Y77" i="63"/>
  <c r="X275" i="63"/>
  <c r="AA326" i="63"/>
  <c r="AA53" i="63"/>
  <c r="AA273" i="63"/>
  <c r="AA42" i="63"/>
  <c r="Z64" i="63"/>
  <c r="Y41" i="63"/>
  <c r="AA71" i="63"/>
  <c r="Y328" i="63"/>
  <c r="Y55" i="63"/>
  <c r="AA54" i="63"/>
  <c r="Y38" i="63"/>
  <c r="AA30" i="63"/>
  <c r="X92" i="63"/>
  <c r="Z76" i="63"/>
  <c r="X274" i="63"/>
  <c r="Y325" i="63"/>
  <c r="Z37" i="63"/>
  <c r="Z67" i="63"/>
  <c r="AA332" i="63"/>
  <c r="Y60" i="63"/>
  <c r="Y44" i="63"/>
  <c r="X28" i="63"/>
  <c r="AA98" i="63"/>
  <c r="X82" i="63"/>
  <c r="Y323" i="63"/>
  <c r="Y59" i="63"/>
  <c r="X43" i="63"/>
  <c r="X27" i="63"/>
  <c r="Y89" i="63"/>
  <c r="Z65" i="63"/>
  <c r="Y330" i="63"/>
  <c r="Y91" i="63"/>
  <c r="Z50" i="63"/>
  <c r="Y80" i="63"/>
  <c r="Z33" i="63"/>
  <c r="AA277" i="63"/>
  <c r="AA40" i="63"/>
  <c r="Z24" i="63"/>
  <c r="X86" i="63"/>
  <c r="Y70" i="63"/>
  <c r="Y327" i="63"/>
  <c r="X34" i="63"/>
  <c r="X72" i="63"/>
  <c r="X329" i="63"/>
  <c r="X95" i="63"/>
  <c r="Y56" i="63"/>
  <c r="Y39" i="63"/>
  <c r="Z93" i="63"/>
  <c r="Z77" i="63"/>
  <c r="Y275" i="63"/>
  <c r="X326" i="63"/>
  <c r="Z83" i="63"/>
  <c r="Y58" i="63"/>
  <c r="X64" i="63"/>
  <c r="Z41" i="63"/>
  <c r="X79" i="63"/>
  <c r="Z55" i="63"/>
  <c r="AA31" i="63"/>
  <c r="Z54" i="63"/>
  <c r="Z38" i="63"/>
  <c r="Y100" i="63"/>
  <c r="Y84" i="63"/>
  <c r="Y68" i="63"/>
  <c r="AA325" i="63"/>
  <c r="X37" i="63"/>
  <c r="AA67" i="63"/>
  <c r="X332" i="63"/>
  <c r="X60" i="63"/>
  <c r="AA44" i="63"/>
  <c r="Y28" i="63"/>
  <c r="Z82" i="63"/>
  <c r="Y66" i="63"/>
  <c r="X331" i="63"/>
  <c r="Z51" i="63"/>
  <c r="AA35" i="63"/>
  <c r="Z89" i="63"/>
  <c r="X73" i="63"/>
  <c r="AA65" i="63"/>
  <c r="Z330" i="63"/>
  <c r="Z91" i="63"/>
  <c r="AA50" i="63"/>
  <c r="X80" i="63"/>
  <c r="AA87" i="63"/>
  <c r="AA24" i="63"/>
  <c r="Z86" i="63"/>
  <c r="X70" i="63"/>
  <c r="Z327" i="63"/>
  <c r="Z72" i="63"/>
  <c r="Y329" i="63"/>
  <c r="Y95" i="63"/>
  <c r="X56" i="63"/>
  <c r="AA93" i="63"/>
  <c r="AA77" i="63"/>
  <c r="Z275" i="63"/>
  <c r="Y326" i="63"/>
  <c r="AA83" i="63"/>
  <c r="X58" i="63"/>
  <c r="Y96" i="63"/>
  <c r="AA64" i="63"/>
  <c r="AA41" i="63"/>
  <c r="Y79" i="63"/>
  <c r="Y48" i="63"/>
  <c r="AA55" i="63"/>
  <c r="Z31" i="63"/>
  <c r="X38" i="63"/>
  <c r="X100" i="63"/>
  <c r="X84" i="63"/>
  <c r="X68" i="63"/>
  <c r="Z325" i="63"/>
  <c r="AA70" i="63"/>
  <c r="AA329" i="63"/>
  <c r="AA56" i="63"/>
  <c r="X85" i="63"/>
  <c r="Y37" i="63"/>
  <c r="X67" i="63"/>
  <c r="Y332" i="63"/>
  <c r="AA60" i="63"/>
  <c r="X44" i="63"/>
  <c r="Z28" i="63"/>
  <c r="Y90" i="63"/>
  <c r="AA82" i="63"/>
  <c r="X66" i="63"/>
  <c r="Z331" i="63"/>
  <c r="X51" i="63"/>
  <c r="X35" i="63"/>
  <c r="Y97" i="63"/>
  <c r="AA89" i="63"/>
  <c r="Y73" i="63"/>
  <c r="AA91" i="63"/>
  <c r="X50" i="63"/>
  <c r="Z80" i="63"/>
  <c r="Z87" i="63"/>
  <c r="Y32" i="63"/>
  <c r="Y94" i="63"/>
  <c r="AA86" i="63"/>
  <c r="Z70" i="63"/>
  <c r="AA327" i="63"/>
  <c r="Y88" i="63"/>
  <c r="AA72" i="63"/>
  <c r="Z329" i="63"/>
  <c r="Z95" i="63"/>
  <c r="Z56" i="63"/>
  <c r="AA63" i="63"/>
  <c r="AA85" i="63"/>
  <c r="AA69" i="63"/>
  <c r="AA275" i="63"/>
  <c r="Z326" i="63"/>
  <c r="Y83" i="63"/>
  <c r="Z58" i="63"/>
  <c r="AA96" i="63"/>
  <c r="X41" i="63"/>
  <c r="Z79" i="63"/>
  <c r="X48" i="63"/>
  <c r="Y31" i="63"/>
  <c r="Y46" i="63"/>
  <c r="AA38" i="63"/>
  <c r="Z100" i="63"/>
  <c r="Z84" i="63"/>
  <c r="Z68" i="63"/>
  <c r="X333" i="63"/>
  <c r="Y57" i="63"/>
  <c r="Z48" i="63"/>
  <c r="Z99" i="63"/>
  <c r="Z332" i="63"/>
  <c r="Z60" i="63"/>
  <c r="Z44" i="63"/>
  <c r="AA28" i="63"/>
  <c r="Z90" i="63"/>
  <c r="Z66" i="63"/>
  <c r="AA331" i="63"/>
  <c r="AA51" i="63"/>
  <c r="Y35" i="63"/>
  <c r="Z97" i="63"/>
  <c r="AA73" i="63"/>
  <c r="AA45" i="63"/>
  <c r="X75" i="63"/>
  <c r="X26" i="63"/>
  <c r="AA80" i="63"/>
  <c r="X87" i="63"/>
  <c r="Z32" i="63"/>
  <c r="X94" i="63"/>
  <c r="Y78" i="63"/>
  <c r="X88" i="63"/>
  <c r="AA95" i="63"/>
  <c r="Y63" i="63"/>
  <c r="Z69" i="63"/>
  <c r="X83" i="63"/>
  <c r="AA58" i="63"/>
  <c r="X96" i="63"/>
  <c r="AA25" i="63"/>
  <c r="AA79" i="63"/>
  <c r="AA47" i="63"/>
  <c r="AA99" i="63"/>
  <c r="AA324" i="63"/>
  <c r="Y52" i="63"/>
  <c r="Y36" i="63"/>
  <c r="AA90" i="63"/>
  <c r="Y74" i="63"/>
  <c r="AA66" i="63"/>
  <c r="Y331" i="63"/>
  <c r="Y51" i="63"/>
  <c r="Z35" i="63"/>
  <c r="AA97" i="63"/>
  <c r="Y81" i="63"/>
  <c r="Z73" i="63"/>
  <c r="X45" i="63"/>
  <c r="Y75" i="63"/>
  <c r="Y26" i="63"/>
  <c r="Y87" i="63"/>
  <c r="X32" i="63"/>
  <c r="Z94" i="63"/>
  <c r="AA78" i="63"/>
  <c r="Y276" i="63"/>
  <c r="AA29" i="63"/>
  <c r="Z88" i="63"/>
  <c r="Z49" i="63"/>
  <c r="Z63" i="63"/>
  <c r="Y85" i="63"/>
  <c r="X69" i="63"/>
  <c r="X53" i="63"/>
  <c r="X273" i="63"/>
  <c r="Y42" i="63"/>
  <c r="Z96" i="63"/>
  <c r="Z57" i="63"/>
  <c r="Y25" i="63"/>
  <c r="X71" i="63"/>
  <c r="AA328" i="63"/>
  <c r="AA48" i="63"/>
  <c r="X47" i="63"/>
  <c r="Z46" i="63"/>
  <c r="X30" i="63"/>
  <c r="Y92" i="63"/>
  <c r="Y76" i="63"/>
  <c r="Y274" i="63"/>
  <c r="Z333" i="63"/>
  <c r="X99" i="63"/>
  <c r="X324" i="63"/>
  <c r="AA52" i="63"/>
  <c r="Z36" i="63"/>
  <c r="Y98" i="63"/>
  <c r="X90" i="63"/>
  <c r="Z74" i="63"/>
  <c r="X323" i="63"/>
  <c r="Z59" i="63"/>
  <c r="Z43" i="63"/>
  <c r="AA27" i="63"/>
  <c r="X97" i="63"/>
  <c r="Z81" i="63"/>
  <c r="Z26" i="63"/>
  <c r="AA32" i="63"/>
  <c r="AA88" i="63"/>
  <c r="X57" i="63"/>
  <c r="AA46" i="63"/>
  <c r="AA68" i="63"/>
  <c r="AA94" i="63"/>
  <c r="X63" i="63"/>
  <c r="Y53" i="63"/>
  <c r="Z25" i="63"/>
  <c r="Y47" i="63"/>
  <c r="Z274" i="63"/>
  <c r="Z85" i="63"/>
  <c r="Y273" i="63"/>
  <c r="Z78" i="63"/>
  <c r="Y69" i="63"/>
  <c r="X42" i="63"/>
  <c r="Y71" i="63"/>
  <c r="X31" i="63"/>
  <c r="Y30" i="63"/>
  <c r="AA33" i="63"/>
  <c r="X29" i="63"/>
  <c r="Y49" i="63"/>
  <c r="Z328" i="63"/>
  <c r="AA100" i="63"/>
  <c r="Y333" i="63"/>
  <c r="X277" i="63"/>
  <c r="AA276" i="63"/>
  <c r="Y54" i="63"/>
  <c r="AA92" i="63"/>
  <c r="Y45" i="63"/>
  <c r="Y40" i="63"/>
  <c r="Y34" i="63"/>
  <c r="AA84" i="63"/>
  <c r="AA333" i="63"/>
  <c r="Z75" i="63"/>
  <c r="AA39" i="63"/>
  <c r="X46" i="63"/>
  <c r="AA76" i="63"/>
  <c r="Y13" i="63"/>
  <c r="Y9" i="63"/>
  <c r="AA15" i="63"/>
  <c r="X18" i="63"/>
  <c r="Z16" i="63"/>
  <c r="AA22" i="63"/>
  <c r="AA21" i="63"/>
  <c r="Z9" i="63"/>
  <c r="X15" i="63"/>
  <c r="X21" i="63"/>
  <c r="AA17" i="63"/>
  <c r="Y15" i="63"/>
  <c r="X7" i="63"/>
  <c r="X16" i="63"/>
  <c r="Z22" i="63"/>
  <c r="X20" i="63"/>
  <c r="X11" i="63"/>
  <c r="Y19" i="63"/>
  <c r="Y18" i="63"/>
  <c r="Y16" i="63"/>
  <c r="Y8" i="63"/>
  <c r="AA14" i="63"/>
  <c r="AA11" i="63"/>
  <c r="Y21" i="63"/>
  <c r="X17" i="63"/>
  <c r="AA23" i="63"/>
  <c r="Z15" i="63"/>
  <c r="Z7" i="63"/>
  <c r="Y22" i="63"/>
  <c r="Y20" i="63"/>
  <c r="AA19" i="63"/>
  <c r="AA10" i="63"/>
  <c r="Y7" i="63"/>
  <c r="AA8" i="63"/>
  <c r="X14" i="63"/>
  <c r="Z20" i="63"/>
  <c r="X19" i="63"/>
  <c r="X10" i="63"/>
  <c r="Z12" i="63"/>
  <c r="X22" i="63"/>
  <c r="AA12" i="63"/>
  <c r="Y11" i="63"/>
  <c r="Z21" i="63"/>
  <c r="Y17" i="63"/>
  <c r="X23" i="63"/>
  <c r="Z10" i="63"/>
  <c r="AA13" i="63"/>
  <c r="Z17" i="63"/>
  <c r="Y23" i="63"/>
  <c r="Z18" i="63"/>
  <c r="AA7" i="63"/>
  <c r="X8" i="63"/>
  <c r="Y14" i="63"/>
  <c r="Y12" i="63"/>
  <c r="Z11" i="63"/>
  <c r="AA16" i="63"/>
  <c r="AA20" i="63"/>
  <c r="Z13" i="63"/>
  <c r="X9" i="63"/>
  <c r="Z23" i="63"/>
  <c r="AA18" i="63"/>
  <c r="Z8" i="63"/>
  <c r="Z14" i="63"/>
  <c r="X12" i="63"/>
  <c r="Z19" i="63"/>
  <c r="Y10" i="63"/>
  <c r="X13" i="63"/>
  <c r="AA9" i="63"/>
  <c r="F19" i="63"/>
  <c r="F20" i="63"/>
  <c r="H19" i="63"/>
  <c r="E8" i="63"/>
  <c r="O63" i="63"/>
  <c r="K19" i="63"/>
  <c r="T64" i="63"/>
  <c r="U8" i="63"/>
  <c r="T36" i="63"/>
  <c r="H64" i="63"/>
  <c r="S66" i="63"/>
  <c r="P8" i="63"/>
  <c r="J66" i="63"/>
  <c r="M20" i="63"/>
  <c r="P17" i="63"/>
  <c r="R64" i="63"/>
  <c r="O20" i="63"/>
  <c r="E20" i="63"/>
  <c r="S63" i="63"/>
  <c r="J20" i="63"/>
  <c r="T17" i="63"/>
  <c r="L20" i="63"/>
  <c r="R19" i="63"/>
  <c r="V64" i="63"/>
  <c r="P64" i="63"/>
  <c r="G18" i="63"/>
  <c r="K63" i="63"/>
  <c r="E63" i="63"/>
  <c r="L8" i="63"/>
  <c r="S8" i="63"/>
  <c r="R17" i="63"/>
  <c r="K64" i="63"/>
  <c r="K20" i="63"/>
  <c r="W8" i="63"/>
  <c r="H66" i="63"/>
  <c r="P20" i="63"/>
  <c r="H20" i="63"/>
  <c r="S64" i="63"/>
  <c r="W66" i="63"/>
  <c r="N17" i="63"/>
  <c r="I17" i="63"/>
  <c r="N8" i="63"/>
  <c r="E17" i="63"/>
  <c r="F8" i="63"/>
  <c r="M41" i="63"/>
  <c r="K66" i="63"/>
  <c r="L64" i="63"/>
  <c r="G19" i="63"/>
  <c r="Q17" i="63"/>
  <c r="T19" i="63"/>
  <c r="J18" i="63"/>
  <c r="O19" i="63"/>
  <c r="V17" i="63"/>
  <c r="M18" i="63"/>
  <c r="G64" i="63"/>
  <c r="H63" i="63"/>
  <c r="L66" i="63"/>
  <c r="H77" i="63"/>
  <c r="T8" i="63"/>
  <c r="W18" i="63"/>
  <c r="U17" i="63"/>
  <c r="M17" i="63"/>
  <c r="W63" i="63"/>
  <c r="F64" i="63"/>
  <c r="Q8" i="63"/>
  <c r="K18" i="63"/>
  <c r="R8" i="63"/>
  <c r="J63" i="63"/>
  <c r="W17" i="63"/>
  <c r="N20" i="63"/>
  <c r="U64" i="63"/>
  <c r="P78" i="63"/>
  <c r="S96" i="63"/>
  <c r="P19" i="63"/>
  <c r="R18" i="63"/>
  <c r="P18" i="63"/>
  <c r="R63" i="63"/>
  <c r="I19" i="63"/>
  <c r="M8" i="63"/>
  <c r="V18" i="63"/>
  <c r="F63" i="63"/>
  <c r="I8" i="63"/>
  <c r="N18" i="63"/>
  <c r="I66" i="63"/>
  <c r="G8" i="63"/>
  <c r="L17" i="63"/>
  <c r="N63" i="63"/>
  <c r="N64" i="63"/>
  <c r="P63" i="63"/>
  <c r="S17" i="63"/>
  <c r="I64" i="63"/>
  <c r="K17" i="63"/>
  <c r="T55" i="63"/>
  <c r="M63" i="63"/>
  <c r="H18" i="63"/>
  <c r="W19" i="63"/>
  <c r="R66" i="63"/>
  <c r="R20" i="63"/>
  <c r="V8" i="63"/>
  <c r="S18" i="63"/>
  <c r="T66" i="63"/>
  <c r="O8" i="63"/>
  <c r="Q20" i="63"/>
  <c r="E64" i="63"/>
  <c r="I18" i="63"/>
  <c r="G63" i="63"/>
  <c r="H17" i="63"/>
  <c r="E19" i="63"/>
  <c r="Q19" i="63"/>
  <c r="S40" i="63"/>
  <c r="U20" i="63"/>
  <c r="T63" i="63"/>
  <c r="Q64" i="63"/>
  <c r="L19" i="63"/>
  <c r="P66" i="63"/>
  <c r="E66" i="63"/>
  <c r="U66" i="63"/>
  <c r="U18" i="63"/>
  <c r="J19" i="63"/>
  <c r="G66" i="63"/>
  <c r="O17" i="63"/>
  <c r="V20" i="63"/>
  <c r="U63" i="63"/>
  <c r="I63" i="63"/>
  <c r="W41" i="63"/>
  <c r="O18" i="63"/>
  <c r="N66" i="63"/>
  <c r="V19" i="63"/>
  <c r="N19" i="63"/>
  <c r="Q66" i="63"/>
  <c r="I20" i="63"/>
  <c r="V63" i="63"/>
  <c r="Q38" i="63"/>
  <c r="E16" i="63"/>
  <c r="O66" i="63"/>
  <c r="F17" i="63"/>
  <c r="T20" i="63"/>
  <c r="J64" i="63"/>
  <c r="M64" i="63"/>
  <c r="M19" i="63"/>
  <c r="K8" i="63"/>
  <c r="I21" i="63"/>
  <c r="T60" i="63"/>
  <c r="V79" i="63"/>
  <c r="F35" i="63"/>
  <c r="E18" i="63"/>
  <c r="Q63" i="63"/>
  <c r="J17" i="63"/>
  <c r="W20" i="63"/>
  <c r="V66" i="63"/>
  <c r="W86" i="63"/>
  <c r="N54" i="63"/>
  <c r="Q76" i="63"/>
  <c r="N93" i="63"/>
  <c r="Q18" i="63"/>
  <c r="T18" i="63"/>
  <c r="H8" i="63"/>
  <c r="G17" i="63"/>
  <c r="S20" i="63"/>
  <c r="E79" i="63"/>
  <c r="N27" i="63"/>
  <c r="F82" i="63"/>
  <c r="O10" i="63"/>
  <c r="S19" i="63"/>
  <c r="U19" i="63"/>
  <c r="M66" i="63"/>
  <c r="F18" i="63"/>
  <c r="V55" i="63"/>
  <c r="Q53" i="63"/>
  <c r="Q56" i="63"/>
  <c r="V7" i="63"/>
  <c r="W64" i="63"/>
  <c r="G20" i="63"/>
  <c r="L18" i="63"/>
  <c r="O64" i="63"/>
  <c r="G65" i="63"/>
  <c r="V39" i="63"/>
  <c r="K60" i="63"/>
  <c r="J52" i="63"/>
  <c r="F66" i="63"/>
  <c r="I33" i="63"/>
  <c r="H48" i="63"/>
  <c r="I99" i="63"/>
  <c r="P49" i="63"/>
  <c r="M39" i="63"/>
  <c r="S36" i="63"/>
  <c r="F87" i="63"/>
  <c r="I22" i="63"/>
  <c r="R93" i="63"/>
  <c r="R60" i="63"/>
  <c r="M91" i="63"/>
  <c r="J21" i="63"/>
  <c r="U73" i="63"/>
  <c r="Q79" i="63"/>
  <c r="M65" i="63"/>
  <c r="H38" i="63"/>
  <c r="J82" i="63"/>
  <c r="T326" i="63"/>
  <c r="M35" i="63"/>
  <c r="K73" i="63"/>
  <c r="T67" i="63"/>
  <c r="T56" i="63"/>
  <c r="O65" i="63"/>
  <c r="V15" i="63"/>
  <c r="L68" i="63"/>
  <c r="R82" i="63"/>
  <c r="O54" i="63"/>
  <c r="L63" i="63"/>
  <c r="J8" i="63"/>
  <c r="L51" i="63"/>
  <c r="G96" i="63"/>
  <c r="O88" i="63"/>
  <c r="Q59" i="63"/>
  <c r="Q30" i="63"/>
  <c r="L99" i="63"/>
  <c r="N56" i="63"/>
  <c r="S53" i="63"/>
  <c r="V12" i="63"/>
  <c r="E95" i="63"/>
  <c r="Q23" i="63"/>
  <c r="G34" i="63"/>
  <c r="J53" i="63"/>
  <c r="L98" i="63"/>
  <c r="Q68" i="63"/>
  <c r="P21" i="63"/>
  <c r="T50" i="63"/>
  <c r="P33" i="63"/>
  <c r="J90" i="63"/>
  <c r="H45" i="63"/>
  <c r="I38" i="63"/>
  <c r="S55" i="63"/>
  <c r="N38" i="63"/>
  <c r="V43" i="63"/>
  <c r="H26" i="63"/>
  <c r="G67" i="63"/>
  <c r="J37" i="63"/>
  <c r="J85" i="63"/>
  <c r="K57" i="63"/>
  <c r="K44" i="63"/>
  <c r="O92" i="63"/>
  <c r="W49" i="63"/>
  <c r="Q327" i="63"/>
  <c r="E41" i="63"/>
  <c r="O89" i="63"/>
  <c r="S30" i="63"/>
  <c r="E29" i="63"/>
  <c r="L27" i="63"/>
  <c r="H34" i="63"/>
  <c r="U55" i="63"/>
  <c r="J29" i="63"/>
  <c r="M97" i="63"/>
  <c r="I50" i="63"/>
  <c r="F31" i="63"/>
  <c r="K35" i="63"/>
  <c r="U28" i="63"/>
  <c r="S22" i="63"/>
  <c r="L52" i="63"/>
  <c r="W52" i="63"/>
  <c r="G76" i="63"/>
  <c r="O97" i="63"/>
  <c r="L72" i="63"/>
  <c r="M52" i="63"/>
  <c r="P77" i="63"/>
  <c r="G47" i="63"/>
  <c r="M100" i="63"/>
  <c r="K38" i="63"/>
  <c r="J47" i="63"/>
  <c r="R68" i="63"/>
  <c r="K54" i="63"/>
  <c r="V30" i="63"/>
  <c r="P42" i="63"/>
  <c r="K52" i="63"/>
  <c r="U100" i="63"/>
  <c r="T40" i="63"/>
  <c r="E54" i="63"/>
  <c r="N21" i="63"/>
  <c r="T53" i="63"/>
  <c r="L50" i="63"/>
  <c r="M55" i="63"/>
  <c r="E72" i="63"/>
  <c r="E100" i="63"/>
  <c r="R325" i="63"/>
  <c r="T86" i="63"/>
  <c r="I13" i="63"/>
  <c r="J55" i="63"/>
  <c r="J60" i="63"/>
  <c r="E21" i="63"/>
  <c r="G81" i="63"/>
  <c r="T98" i="63"/>
  <c r="M16" i="63"/>
  <c r="E48" i="63"/>
  <c r="S88" i="63"/>
  <c r="Q98" i="63"/>
  <c r="S11" i="63"/>
  <c r="Q21" i="63"/>
  <c r="H54" i="63"/>
  <c r="E90" i="63"/>
  <c r="L23" i="63"/>
  <c r="R10" i="63"/>
  <c r="E98" i="63"/>
  <c r="Q57" i="63"/>
  <c r="P39" i="63"/>
  <c r="K25" i="63"/>
  <c r="Q46" i="63"/>
  <c r="V81" i="63"/>
  <c r="K51" i="63"/>
  <c r="K33" i="63"/>
  <c r="F52" i="63"/>
  <c r="T69" i="63"/>
  <c r="E13" i="63"/>
  <c r="H78" i="63"/>
  <c r="O99" i="63"/>
  <c r="L55" i="63"/>
  <c r="O74" i="63"/>
  <c r="P54" i="63"/>
  <c r="T44" i="63"/>
  <c r="S15" i="63"/>
  <c r="H44" i="63"/>
  <c r="H53" i="63"/>
  <c r="Q39" i="63"/>
  <c r="P74" i="63"/>
  <c r="L75" i="63"/>
  <c r="U35" i="63"/>
  <c r="V48" i="63"/>
  <c r="R14" i="63"/>
  <c r="G58" i="63"/>
  <c r="G44" i="63"/>
  <c r="E45" i="63"/>
  <c r="J78" i="63"/>
  <c r="I51" i="63"/>
  <c r="R44" i="63"/>
  <c r="L21" i="63"/>
  <c r="K95" i="63"/>
  <c r="Q81" i="63"/>
  <c r="Q84" i="63"/>
  <c r="R30" i="63"/>
  <c r="R87" i="63"/>
  <c r="L22" i="63"/>
  <c r="H73" i="63"/>
  <c r="U37" i="63"/>
  <c r="I98" i="63"/>
  <c r="I83" i="63"/>
  <c r="J30" i="63"/>
  <c r="T32" i="63"/>
  <c r="S98" i="63"/>
  <c r="O84" i="63"/>
  <c r="U47" i="63"/>
  <c r="V50" i="63"/>
  <c r="P38" i="63"/>
  <c r="P23" i="63"/>
  <c r="F78" i="63"/>
  <c r="K85" i="63"/>
  <c r="L79" i="63"/>
  <c r="I86" i="63"/>
  <c r="I91" i="63"/>
  <c r="P328" i="63"/>
  <c r="Q95" i="63"/>
  <c r="N23" i="63"/>
  <c r="Q274" i="63"/>
  <c r="E87" i="63"/>
  <c r="V85" i="63"/>
  <c r="I79" i="63"/>
  <c r="F55" i="63"/>
  <c r="G54" i="63"/>
  <c r="R41" i="63"/>
  <c r="L39" i="63"/>
  <c r="G88" i="63"/>
  <c r="T23" i="63"/>
  <c r="G79" i="63"/>
  <c r="K98" i="63"/>
  <c r="G28" i="63"/>
  <c r="O40" i="63"/>
  <c r="N51" i="63"/>
  <c r="E30" i="63"/>
  <c r="G80" i="63"/>
  <c r="F27" i="63"/>
  <c r="H90" i="63"/>
  <c r="F39" i="63"/>
  <c r="W38" i="63"/>
  <c r="E43" i="63"/>
  <c r="O72" i="63"/>
  <c r="E46" i="63"/>
  <c r="H49" i="63"/>
  <c r="I78" i="63"/>
  <c r="M71" i="63"/>
  <c r="N86" i="63"/>
  <c r="V92" i="63"/>
  <c r="W60" i="63"/>
  <c r="J323" i="63"/>
  <c r="N42" i="63"/>
  <c r="J15" i="63"/>
  <c r="U76" i="63"/>
  <c r="R47" i="63"/>
  <c r="E94" i="63"/>
  <c r="O55" i="63"/>
  <c r="G46" i="63"/>
  <c r="P57" i="63"/>
  <c r="L53" i="63"/>
  <c r="P48" i="63"/>
  <c r="S58" i="63"/>
  <c r="U99" i="63"/>
  <c r="Q14" i="63"/>
  <c r="S12" i="63"/>
  <c r="E77" i="63"/>
  <c r="G97" i="63"/>
  <c r="G51" i="63"/>
  <c r="I56" i="63"/>
  <c r="N81" i="63"/>
  <c r="R48" i="63"/>
  <c r="L36" i="63"/>
  <c r="V31" i="63"/>
  <c r="U31" i="63"/>
  <c r="H39" i="63"/>
  <c r="L42" i="63"/>
  <c r="F22" i="63"/>
  <c r="M96" i="63"/>
  <c r="E50" i="63"/>
  <c r="G40" i="63"/>
  <c r="O50" i="63"/>
  <c r="P96" i="63"/>
  <c r="V21" i="63"/>
  <c r="T58" i="63"/>
  <c r="P72" i="63"/>
  <c r="N55" i="63"/>
  <c r="O38" i="63"/>
  <c r="P30" i="63"/>
  <c r="W47" i="63"/>
  <c r="S90" i="63"/>
  <c r="T99" i="63"/>
  <c r="I77" i="63"/>
  <c r="L10" i="63"/>
  <c r="M33" i="63"/>
  <c r="I52" i="63"/>
  <c r="G38" i="63"/>
  <c r="N78" i="63"/>
  <c r="F21" i="63"/>
  <c r="U33" i="63"/>
  <c r="J87" i="63"/>
  <c r="N39" i="63"/>
  <c r="I88" i="63"/>
  <c r="M48" i="63"/>
  <c r="H37" i="63"/>
  <c r="U15" i="63"/>
  <c r="S73" i="63"/>
  <c r="L25" i="63"/>
  <c r="Q32" i="63"/>
  <c r="W32" i="63"/>
  <c r="Q7" i="63"/>
  <c r="P65" i="63"/>
  <c r="Q29" i="63"/>
  <c r="F99" i="63"/>
  <c r="S52" i="63"/>
  <c r="E37" i="63"/>
  <c r="J38" i="63"/>
  <c r="I43" i="63"/>
  <c r="V37" i="63"/>
  <c r="T85" i="63"/>
  <c r="L59" i="63"/>
  <c r="S37" i="63"/>
  <c r="L77" i="63"/>
  <c r="O67" i="63"/>
  <c r="N16" i="63"/>
  <c r="S84" i="63"/>
  <c r="S59" i="63"/>
  <c r="P60" i="63"/>
  <c r="R11" i="63"/>
  <c r="I65" i="63"/>
  <c r="L82" i="63"/>
  <c r="V67" i="63"/>
  <c r="H21" i="63"/>
  <c r="R34" i="63"/>
  <c r="U90" i="63"/>
  <c r="R53" i="63"/>
  <c r="J36" i="63"/>
  <c r="U44" i="63"/>
  <c r="U36" i="63"/>
  <c r="U91" i="63"/>
  <c r="E69" i="63"/>
  <c r="I30" i="63"/>
  <c r="O100" i="63"/>
  <c r="P90" i="63"/>
  <c r="F16" i="63"/>
  <c r="W40" i="63"/>
  <c r="K76" i="63"/>
  <c r="O12" i="63"/>
  <c r="G90" i="63"/>
  <c r="S333" i="63"/>
  <c r="T16" i="63"/>
  <c r="W70" i="63"/>
  <c r="S21" i="63"/>
  <c r="N25" i="63"/>
  <c r="L71" i="63"/>
  <c r="P37" i="63"/>
  <c r="W73" i="63"/>
  <c r="I37" i="63"/>
  <c r="Q88" i="63"/>
  <c r="Q82" i="63"/>
  <c r="G24" i="63"/>
  <c r="J333" i="63"/>
  <c r="S95" i="63"/>
  <c r="T68" i="63"/>
  <c r="R39" i="63"/>
  <c r="E85" i="63"/>
  <c r="J58" i="63"/>
  <c r="J43" i="63"/>
  <c r="F51" i="63"/>
  <c r="K13" i="63"/>
  <c r="E32" i="63"/>
  <c r="Q11" i="63"/>
  <c r="V34" i="63"/>
  <c r="H91" i="63"/>
  <c r="N70" i="63"/>
  <c r="M81" i="63"/>
  <c r="P50" i="63"/>
  <c r="S56" i="63"/>
  <c r="G15" i="63"/>
  <c r="P28" i="63"/>
  <c r="K47" i="63"/>
  <c r="K15" i="63"/>
  <c r="J59" i="63"/>
  <c r="U29" i="63"/>
  <c r="Q80" i="63"/>
  <c r="M67" i="63"/>
  <c r="Q91" i="63"/>
  <c r="L33" i="63"/>
  <c r="M7" i="63"/>
  <c r="T29" i="63"/>
  <c r="R58" i="63"/>
  <c r="G100" i="63"/>
  <c r="I82" i="63"/>
  <c r="O34" i="63"/>
  <c r="N34" i="63"/>
  <c r="O58" i="63"/>
  <c r="F30" i="63"/>
  <c r="M28" i="63"/>
  <c r="J70" i="63"/>
  <c r="G68" i="63"/>
  <c r="I326" i="63"/>
  <c r="W15" i="63"/>
  <c r="E70" i="63"/>
  <c r="H68" i="63"/>
  <c r="P36" i="63"/>
  <c r="O77" i="63"/>
  <c r="K49" i="63"/>
  <c r="M43" i="63"/>
  <c r="S82" i="63"/>
  <c r="I92" i="63"/>
  <c r="S16" i="63"/>
  <c r="E73" i="63"/>
  <c r="T48" i="63"/>
  <c r="P53" i="63"/>
  <c r="S70" i="63"/>
  <c r="K29" i="63"/>
  <c r="S69" i="63"/>
  <c r="S47" i="63"/>
  <c r="U16" i="63"/>
  <c r="W76" i="63"/>
  <c r="T93" i="63"/>
  <c r="N53" i="63"/>
  <c r="M32" i="63"/>
  <c r="H46" i="63"/>
  <c r="T42" i="63"/>
  <c r="W75" i="63"/>
  <c r="M14" i="63"/>
  <c r="G77" i="63"/>
  <c r="S48" i="63"/>
  <c r="N50" i="63"/>
  <c r="H47" i="63"/>
  <c r="E15" i="63"/>
  <c r="U32" i="63"/>
  <c r="F65" i="63"/>
  <c r="V26" i="63"/>
  <c r="U56" i="63"/>
  <c r="J31" i="63"/>
  <c r="F53" i="63"/>
  <c r="R52" i="63"/>
  <c r="T47" i="63"/>
  <c r="M60" i="63"/>
  <c r="L29" i="63"/>
  <c r="W23" i="63"/>
  <c r="Q26" i="63"/>
  <c r="W65" i="63"/>
  <c r="E22" i="63"/>
  <c r="T46" i="63"/>
  <c r="K56" i="63"/>
  <c r="M83" i="63"/>
  <c r="P34" i="63"/>
  <c r="I44" i="63"/>
  <c r="I46" i="63"/>
  <c r="U81" i="63"/>
  <c r="S23" i="63"/>
  <c r="S25" i="63"/>
  <c r="W71" i="63"/>
  <c r="J22" i="63"/>
  <c r="S38" i="63"/>
  <c r="E12" i="63"/>
  <c r="O69" i="63"/>
  <c r="S26" i="63"/>
  <c r="Q55" i="63"/>
  <c r="O36" i="63"/>
  <c r="L327" i="63"/>
  <c r="F273" i="63"/>
  <c r="I26" i="63"/>
  <c r="O30" i="63"/>
  <c r="E96" i="63"/>
  <c r="J39" i="63"/>
  <c r="G91" i="63"/>
  <c r="Q44" i="63"/>
  <c r="M31" i="63"/>
  <c r="O81" i="63"/>
  <c r="S85" i="63"/>
  <c r="Q92" i="63"/>
  <c r="Q332" i="63"/>
  <c r="G89" i="63"/>
  <c r="T65" i="63"/>
  <c r="T35" i="63"/>
  <c r="K23" i="63"/>
  <c r="U50" i="63"/>
  <c r="F36" i="63"/>
  <c r="R327" i="63"/>
  <c r="W16" i="63"/>
  <c r="L323" i="63"/>
  <c r="S67" i="63"/>
  <c r="I58" i="63"/>
  <c r="K84" i="63"/>
  <c r="T92" i="63"/>
  <c r="W21" i="63"/>
  <c r="V38" i="63"/>
  <c r="K90" i="63"/>
  <c r="G74" i="63"/>
  <c r="U26" i="63"/>
  <c r="T80" i="63"/>
  <c r="G330" i="63"/>
  <c r="M275" i="63"/>
  <c r="K100" i="63"/>
  <c r="M77" i="63"/>
  <c r="T52" i="63"/>
  <c r="P29" i="63"/>
  <c r="U88" i="63"/>
  <c r="F47" i="63"/>
  <c r="Q275" i="63"/>
  <c r="R42" i="63"/>
  <c r="F83" i="63"/>
  <c r="K74" i="63"/>
  <c r="L31" i="63"/>
  <c r="I15" i="63"/>
  <c r="K16" i="63"/>
  <c r="O21" i="63"/>
  <c r="K45" i="63"/>
  <c r="M69" i="63"/>
  <c r="V42" i="63"/>
  <c r="W68" i="63"/>
  <c r="N82" i="63"/>
  <c r="K88" i="63"/>
  <c r="H57" i="63"/>
  <c r="Q70" i="63"/>
  <c r="R49" i="63"/>
  <c r="G72" i="63"/>
  <c r="V25" i="63"/>
  <c r="G70" i="63"/>
  <c r="G84" i="63"/>
  <c r="P80" i="63"/>
  <c r="N330" i="63"/>
  <c r="H55" i="63"/>
  <c r="R56" i="63"/>
  <c r="F43" i="63"/>
  <c r="Q83" i="63"/>
  <c r="J12" i="63"/>
  <c r="G32" i="63"/>
  <c r="M38" i="63"/>
  <c r="U27" i="63"/>
  <c r="T37" i="63"/>
  <c r="O35" i="63"/>
  <c r="G22" i="63"/>
  <c r="W69" i="63"/>
  <c r="I47" i="63"/>
  <c r="F44" i="63"/>
  <c r="F71" i="63"/>
  <c r="J26" i="63"/>
  <c r="O275" i="63"/>
  <c r="J73" i="63"/>
  <c r="T45" i="63"/>
  <c r="W59" i="63"/>
  <c r="H13" i="63"/>
  <c r="S32" i="63"/>
  <c r="Q51" i="63"/>
  <c r="N31" i="63"/>
  <c r="R74" i="63"/>
  <c r="K58" i="63"/>
  <c r="N47" i="63"/>
  <c r="I41" i="63"/>
  <c r="F38" i="63"/>
  <c r="Q24" i="63"/>
  <c r="S33" i="63"/>
  <c r="W82" i="63"/>
  <c r="N89" i="63"/>
  <c r="N22" i="63"/>
  <c r="W46" i="63"/>
  <c r="H16" i="63"/>
  <c r="N92" i="63"/>
  <c r="V35" i="63"/>
  <c r="H30" i="63"/>
  <c r="V75" i="63"/>
  <c r="N46" i="63"/>
  <c r="G29" i="63"/>
  <c r="M12" i="63"/>
  <c r="I10" i="63"/>
  <c r="J327" i="63"/>
  <c r="G25" i="63"/>
  <c r="L43" i="63"/>
  <c r="F68" i="63"/>
  <c r="W99" i="63"/>
  <c r="K24" i="63"/>
  <c r="H89" i="63"/>
  <c r="P41" i="63"/>
  <c r="E31" i="63"/>
  <c r="S81" i="63"/>
  <c r="H88" i="63"/>
  <c r="T275" i="63"/>
  <c r="T94" i="63"/>
  <c r="G30" i="63"/>
  <c r="H42" i="63"/>
  <c r="M50" i="63"/>
  <c r="G55" i="63"/>
  <c r="E28" i="63"/>
  <c r="R28" i="63"/>
  <c r="O16" i="63"/>
  <c r="F325" i="63"/>
  <c r="V91" i="63"/>
  <c r="P44" i="63"/>
  <c r="E38" i="63"/>
  <c r="H32" i="63"/>
  <c r="W31" i="63"/>
  <c r="G92" i="63"/>
  <c r="I57" i="63"/>
  <c r="M23" i="63"/>
  <c r="E27" i="63"/>
  <c r="E80" i="63"/>
  <c r="R33" i="63"/>
  <c r="S24" i="63"/>
  <c r="I80" i="63"/>
  <c r="S29" i="63"/>
  <c r="T26" i="63"/>
  <c r="G23" i="63"/>
  <c r="O49" i="63"/>
  <c r="G37" i="63"/>
  <c r="W34" i="63"/>
  <c r="I42" i="63"/>
  <c r="L15" i="63"/>
  <c r="F91" i="63"/>
  <c r="I72" i="63"/>
  <c r="P7" i="63"/>
  <c r="W88" i="63"/>
  <c r="T77" i="63"/>
  <c r="N73" i="63"/>
  <c r="L92" i="63"/>
  <c r="V74" i="63"/>
  <c r="J32" i="63"/>
  <c r="G26" i="63"/>
  <c r="W54" i="63"/>
  <c r="U98" i="63"/>
  <c r="P55" i="63"/>
  <c r="M15" i="63"/>
  <c r="U51" i="63"/>
  <c r="K97" i="63"/>
  <c r="M49" i="63"/>
  <c r="O73" i="63"/>
  <c r="R26" i="63"/>
  <c r="S76" i="63"/>
  <c r="N14" i="63"/>
  <c r="K55" i="63"/>
  <c r="E76" i="63"/>
  <c r="J83" i="63"/>
  <c r="I29" i="63"/>
  <c r="M44" i="63"/>
  <c r="J57" i="63"/>
  <c r="P89" i="63"/>
  <c r="V41" i="63"/>
  <c r="M99" i="63"/>
  <c r="U46" i="63"/>
  <c r="H75" i="63"/>
  <c r="W95" i="63"/>
  <c r="P47" i="63"/>
  <c r="H36" i="63"/>
  <c r="J74" i="63"/>
  <c r="I67" i="63"/>
  <c r="M56" i="63"/>
  <c r="E89" i="63"/>
  <c r="I27" i="63"/>
  <c r="N24" i="63"/>
  <c r="S78" i="63"/>
  <c r="H33" i="63"/>
  <c r="Q25" i="63"/>
  <c r="E26" i="63"/>
  <c r="E86" i="63"/>
  <c r="P31" i="63"/>
  <c r="O23" i="63"/>
  <c r="T27" i="63"/>
  <c r="V80" i="63"/>
  <c r="P22" i="63"/>
  <c r="F90" i="63"/>
  <c r="P98" i="63"/>
  <c r="V11" i="63"/>
  <c r="G9" i="63"/>
  <c r="U65" i="63"/>
  <c r="Q15" i="63"/>
  <c r="W67" i="63"/>
  <c r="G59" i="63"/>
  <c r="F29" i="63"/>
  <c r="E42" i="63"/>
  <c r="O47" i="63"/>
  <c r="Q41" i="63"/>
  <c r="V46" i="63"/>
  <c r="R46" i="63"/>
  <c r="O15" i="63"/>
  <c r="P32" i="63"/>
  <c r="E74" i="63"/>
  <c r="H81" i="63"/>
  <c r="S39" i="63"/>
  <c r="H67" i="63"/>
  <c r="G27" i="63"/>
  <c r="F45" i="63"/>
  <c r="W77" i="63"/>
  <c r="L96" i="63"/>
  <c r="L46" i="63"/>
  <c r="R97" i="63"/>
  <c r="L60" i="63"/>
  <c r="W96" i="63"/>
  <c r="V84" i="63"/>
  <c r="K80" i="63"/>
  <c r="L81" i="63"/>
  <c r="Q28" i="63"/>
  <c r="P73" i="63"/>
  <c r="P97" i="63"/>
  <c r="K37" i="63"/>
  <c r="V70" i="63"/>
  <c r="U21" i="63"/>
  <c r="E83" i="63"/>
  <c r="V54" i="63"/>
  <c r="L47" i="63"/>
  <c r="S74" i="63"/>
  <c r="I75" i="63"/>
  <c r="R35" i="63"/>
  <c r="R80" i="63"/>
  <c r="E52" i="63"/>
  <c r="Q45" i="63"/>
  <c r="R40" i="63"/>
  <c r="I54" i="63"/>
  <c r="E81" i="63"/>
  <c r="H23" i="63"/>
  <c r="E57" i="63"/>
  <c r="P95" i="63"/>
  <c r="V22" i="63"/>
  <c r="S97" i="63"/>
  <c r="J65" i="63"/>
  <c r="E40" i="63"/>
  <c r="I60" i="63"/>
  <c r="G75" i="63"/>
  <c r="T71" i="63"/>
  <c r="L30" i="63"/>
  <c r="M88" i="63"/>
  <c r="J33" i="63"/>
  <c r="J46" i="63"/>
  <c r="V24" i="63"/>
  <c r="U95" i="63"/>
  <c r="W22" i="63"/>
  <c r="H28" i="63"/>
  <c r="G87" i="63"/>
  <c r="N28" i="63"/>
  <c r="M90" i="63"/>
  <c r="I34" i="63"/>
  <c r="T43" i="63"/>
  <c r="N44" i="63"/>
  <c r="S45" i="63"/>
  <c r="S91" i="63"/>
  <c r="E88" i="63"/>
  <c r="M21" i="63"/>
  <c r="W57" i="63"/>
  <c r="M95" i="63"/>
  <c r="P46" i="63"/>
  <c r="S28" i="63"/>
  <c r="Q54" i="63"/>
  <c r="W39" i="63"/>
  <c r="W72" i="63"/>
  <c r="R23" i="63"/>
  <c r="S57" i="63"/>
  <c r="L94" i="63"/>
  <c r="H93" i="63"/>
  <c r="E82" i="63"/>
  <c r="W79" i="63"/>
  <c r="J274" i="63"/>
  <c r="V16" i="63"/>
  <c r="U86" i="63"/>
  <c r="L90" i="63"/>
  <c r="K34" i="63"/>
  <c r="N91" i="63"/>
  <c r="M333" i="63"/>
  <c r="P43" i="63"/>
  <c r="H96" i="63"/>
  <c r="U82" i="63"/>
  <c r="M47" i="63"/>
  <c r="F46" i="63"/>
  <c r="W55" i="63"/>
  <c r="E97" i="63"/>
  <c r="I23" i="63"/>
  <c r="M26" i="63"/>
  <c r="V36" i="63"/>
  <c r="F42" i="63"/>
  <c r="F88" i="63"/>
  <c r="V60" i="63"/>
  <c r="L38" i="63"/>
  <c r="R38" i="63"/>
  <c r="Q69" i="63"/>
  <c r="H325" i="63"/>
  <c r="E60" i="63"/>
  <c r="U39" i="63"/>
  <c r="L37" i="63"/>
  <c r="M57" i="63"/>
  <c r="O94" i="63"/>
  <c r="Q33" i="63"/>
  <c r="H80" i="63"/>
  <c r="E10" i="63"/>
  <c r="F11" i="63"/>
  <c r="L9" i="63"/>
  <c r="R15" i="63"/>
  <c r="R22" i="63"/>
  <c r="P92" i="63"/>
  <c r="I87" i="63"/>
  <c r="O46" i="63"/>
  <c r="J44" i="63"/>
  <c r="P15" i="63"/>
  <c r="G21" i="63"/>
  <c r="Q42" i="63"/>
  <c r="G94" i="63"/>
  <c r="N30" i="63"/>
  <c r="N59" i="63"/>
  <c r="Q37" i="63"/>
  <c r="K79" i="63"/>
  <c r="O31" i="63"/>
  <c r="R85" i="63"/>
  <c r="R83" i="63"/>
  <c r="I16" i="63"/>
  <c r="F100" i="63"/>
  <c r="R32" i="63"/>
  <c r="M25" i="63"/>
  <c r="H100" i="63"/>
  <c r="K21" i="63"/>
  <c r="I55" i="63"/>
  <c r="O71" i="63"/>
  <c r="K36" i="63"/>
  <c r="E44" i="63"/>
  <c r="K41" i="63"/>
  <c r="K28" i="63"/>
  <c r="M36" i="63"/>
  <c r="S93" i="63"/>
  <c r="P91" i="63"/>
  <c r="Q16" i="63"/>
  <c r="E68" i="63"/>
  <c r="E25" i="63"/>
  <c r="W92" i="63"/>
  <c r="P11" i="63"/>
  <c r="T70" i="63"/>
  <c r="E23" i="63"/>
  <c r="R76" i="63"/>
  <c r="K69" i="63"/>
  <c r="S75" i="63"/>
  <c r="O39" i="63"/>
  <c r="S79" i="63"/>
  <c r="N83" i="63"/>
  <c r="P16" i="63"/>
  <c r="W50" i="63"/>
  <c r="Q77" i="63"/>
  <c r="K40" i="63"/>
  <c r="F13" i="63"/>
  <c r="N68" i="63"/>
  <c r="P68" i="63"/>
  <c r="K91" i="63"/>
  <c r="G35" i="63"/>
  <c r="V27" i="63"/>
  <c r="V47" i="63"/>
  <c r="M86" i="63"/>
  <c r="V23" i="63"/>
  <c r="G69" i="63"/>
  <c r="O29" i="63"/>
  <c r="J45" i="63"/>
  <c r="I45" i="63"/>
  <c r="W30" i="63"/>
  <c r="L28" i="63"/>
  <c r="U89" i="63"/>
  <c r="M74" i="63"/>
  <c r="J76" i="63"/>
  <c r="U94" i="63"/>
  <c r="J16" i="63"/>
  <c r="J51" i="63"/>
  <c r="V51" i="63"/>
  <c r="J42" i="63"/>
  <c r="R94" i="63"/>
  <c r="T15" i="63"/>
  <c r="Q36" i="63"/>
  <c r="R16" i="63"/>
  <c r="R59" i="63"/>
  <c r="N48" i="63"/>
  <c r="J68" i="63"/>
  <c r="U14" i="63"/>
  <c r="O333" i="63"/>
  <c r="F33" i="63"/>
  <c r="H41" i="63"/>
  <c r="Q58" i="63"/>
  <c r="R36" i="63"/>
  <c r="I53" i="63"/>
  <c r="H29" i="63"/>
  <c r="E93" i="63"/>
  <c r="R84" i="63"/>
  <c r="Q96" i="63"/>
  <c r="L24" i="63"/>
  <c r="E53" i="63"/>
  <c r="M51" i="63"/>
  <c r="M70" i="63"/>
  <c r="R54" i="63"/>
  <c r="N15" i="63"/>
  <c r="K87" i="63"/>
  <c r="T89" i="63"/>
  <c r="W43" i="63"/>
  <c r="L49" i="63"/>
  <c r="H40" i="63"/>
  <c r="P67" i="63"/>
  <c r="S327" i="63"/>
  <c r="T28" i="63"/>
  <c r="I39" i="63"/>
  <c r="F93" i="63"/>
  <c r="W13" i="63"/>
  <c r="R21" i="63"/>
  <c r="G31" i="63"/>
  <c r="I49" i="63"/>
  <c r="E14" i="63"/>
  <c r="O95" i="63"/>
  <c r="N49" i="63"/>
  <c r="S41" i="63"/>
  <c r="G333" i="63"/>
  <c r="R90" i="63"/>
  <c r="Q100" i="63"/>
  <c r="W10" i="63"/>
  <c r="L87" i="63"/>
  <c r="R57" i="63"/>
  <c r="P71" i="63"/>
  <c r="T24" i="63"/>
  <c r="U52" i="63"/>
  <c r="L93" i="63"/>
  <c r="R50" i="63"/>
  <c r="K75" i="63"/>
  <c r="T31" i="63"/>
  <c r="I100" i="63"/>
  <c r="R45" i="63"/>
  <c r="G85" i="63"/>
  <c r="U10" i="63"/>
  <c r="U57" i="63"/>
  <c r="L89" i="63"/>
  <c r="M40" i="63"/>
  <c r="T39" i="63"/>
  <c r="F15" i="63"/>
  <c r="O52" i="63"/>
  <c r="J91" i="63"/>
  <c r="W51" i="63"/>
  <c r="J93" i="63"/>
  <c r="F69" i="63"/>
  <c r="V45" i="63"/>
  <c r="N80" i="63"/>
  <c r="S44" i="63"/>
  <c r="K53" i="63"/>
  <c r="F23" i="63"/>
  <c r="N87" i="63"/>
  <c r="F89" i="63"/>
  <c r="M46" i="63"/>
  <c r="R92" i="63"/>
  <c r="M93" i="63"/>
  <c r="T82" i="63"/>
  <c r="T21" i="63"/>
  <c r="H95" i="63"/>
  <c r="E78" i="63"/>
  <c r="G39" i="63"/>
  <c r="J23" i="63"/>
  <c r="H86" i="63"/>
  <c r="J95" i="63"/>
  <c r="F73" i="63"/>
  <c r="K50" i="63"/>
  <c r="J40" i="63"/>
  <c r="I95" i="63"/>
  <c r="F54" i="63"/>
  <c r="N35" i="63"/>
  <c r="L45" i="63"/>
  <c r="J48" i="63"/>
  <c r="N98" i="63"/>
  <c r="T25" i="63"/>
  <c r="L14" i="63"/>
  <c r="G93" i="63"/>
  <c r="N10" i="63"/>
  <c r="E84" i="63"/>
  <c r="P27" i="63"/>
  <c r="E36" i="63"/>
  <c r="R37" i="63"/>
  <c r="U97" i="63"/>
  <c r="V49" i="63"/>
  <c r="H22" i="63"/>
  <c r="O60" i="63"/>
  <c r="Q27" i="63"/>
  <c r="J10" i="63"/>
  <c r="R99" i="63"/>
  <c r="L328" i="63"/>
  <c r="K93" i="63"/>
  <c r="L67" i="63"/>
  <c r="P58" i="63"/>
  <c r="M59" i="63"/>
  <c r="L44" i="63"/>
  <c r="P45" i="63"/>
  <c r="J28" i="63"/>
  <c r="E65" i="63"/>
  <c r="J25" i="63"/>
  <c r="W98" i="63"/>
  <c r="G16" i="63"/>
  <c r="G56" i="63"/>
  <c r="K65" i="63"/>
  <c r="U75" i="63"/>
  <c r="O11" i="63"/>
  <c r="U9" i="63"/>
  <c r="Q22" i="63"/>
  <c r="V83" i="63"/>
  <c r="U67" i="63"/>
  <c r="W24" i="63"/>
  <c r="E91" i="63"/>
  <c r="H58" i="63"/>
  <c r="O98" i="63"/>
  <c r="N43" i="63"/>
  <c r="O42" i="63"/>
  <c r="R29" i="63"/>
  <c r="S86" i="63"/>
  <c r="W80" i="63"/>
  <c r="Q72" i="63"/>
  <c r="F76" i="63"/>
  <c r="T54" i="63"/>
  <c r="Q93" i="63"/>
  <c r="W35" i="63"/>
  <c r="R100" i="63"/>
  <c r="H12" i="63"/>
  <c r="H59" i="63"/>
  <c r="M22" i="63"/>
  <c r="V87" i="63"/>
  <c r="N90" i="63"/>
  <c r="O93" i="63"/>
  <c r="M30" i="63"/>
  <c r="N84" i="63"/>
  <c r="S71" i="63"/>
  <c r="E59" i="63"/>
  <c r="U60" i="63"/>
  <c r="Q49" i="63"/>
  <c r="E58" i="63"/>
  <c r="J54" i="63"/>
  <c r="H15" i="63"/>
  <c r="V56" i="63"/>
  <c r="J81" i="63"/>
  <c r="G48" i="63"/>
  <c r="U41" i="63"/>
  <c r="R24" i="63"/>
  <c r="L85" i="63"/>
  <c r="T13" i="63"/>
  <c r="U78" i="63"/>
  <c r="K22" i="63"/>
  <c r="P86" i="63"/>
  <c r="V53" i="63"/>
  <c r="E67" i="63"/>
  <c r="I24" i="63"/>
  <c r="E39" i="63"/>
  <c r="R25" i="63"/>
  <c r="S60" i="63"/>
  <c r="N58" i="63"/>
  <c r="W89" i="63"/>
  <c r="H31" i="63"/>
  <c r="U23" i="63"/>
  <c r="M58" i="63"/>
  <c r="T72" i="63"/>
  <c r="U22" i="63"/>
  <c r="I90" i="63"/>
  <c r="Q90" i="63"/>
  <c r="N26" i="63"/>
  <c r="G71" i="63"/>
  <c r="J24" i="63"/>
  <c r="U45" i="63"/>
  <c r="Q10" i="63"/>
  <c r="M24" i="63"/>
  <c r="L54" i="63"/>
  <c r="L56" i="63"/>
  <c r="I89" i="63"/>
  <c r="J41" i="63"/>
  <c r="K81" i="63"/>
  <c r="K12" i="63"/>
  <c r="I73" i="63"/>
  <c r="G327" i="63"/>
  <c r="H84" i="63"/>
  <c r="M73" i="63"/>
  <c r="V76" i="63"/>
  <c r="Q47" i="63"/>
  <c r="I93" i="63"/>
  <c r="U96" i="63"/>
  <c r="K94" i="63"/>
  <c r="S80" i="63"/>
  <c r="O56" i="63"/>
  <c r="V78" i="63"/>
  <c r="T84" i="63"/>
  <c r="W11" i="63"/>
  <c r="O96" i="63"/>
  <c r="V77" i="63"/>
  <c r="N97" i="63"/>
  <c r="I36" i="63"/>
  <c r="O27" i="63"/>
  <c r="J50" i="63"/>
  <c r="U72" i="63"/>
  <c r="J96" i="63"/>
  <c r="R27" i="63"/>
  <c r="N60" i="63"/>
  <c r="N13" i="63"/>
  <c r="I273" i="63"/>
  <c r="P99" i="63"/>
  <c r="L74" i="63"/>
  <c r="S49" i="63"/>
  <c r="F41" i="63"/>
  <c r="T79" i="63"/>
  <c r="W12" i="63"/>
  <c r="N57" i="63"/>
  <c r="J71" i="63"/>
  <c r="L13" i="63"/>
  <c r="R329" i="63"/>
  <c r="T38" i="63"/>
  <c r="L70" i="63"/>
  <c r="G14" i="63"/>
  <c r="S329" i="63"/>
  <c r="K326" i="63"/>
  <c r="N99" i="63"/>
  <c r="U69" i="63"/>
  <c r="V90" i="63"/>
  <c r="K11" i="63"/>
  <c r="T9" i="63"/>
  <c r="N76" i="63"/>
  <c r="M11" i="63"/>
  <c r="W84" i="63"/>
  <c r="H98" i="63"/>
  <c r="N67" i="63"/>
  <c r="O327" i="63"/>
  <c r="U79" i="63"/>
  <c r="N9" i="63"/>
  <c r="T90" i="63"/>
  <c r="M72" i="63"/>
  <c r="T73" i="63"/>
  <c r="P14" i="63"/>
  <c r="O14" i="63"/>
  <c r="U7" i="63"/>
  <c r="E328" i="63"/>
  <c r="P333" i="63"/>
  <c r="N326" i="63"/>
  <c r="O79" i="63"/>
  <c r="O70" i="63"/>
  <c r="J14" i="63"/>
  <c r="I7" i="63"/>
  <c r="P327" i="63"/>
  <c r="J100" i="63"/>
  <c r="T34" i="63"/>
  <c r="H50" i="63"/>
  <c r="J273" i="63"/>
  <c r="U58" i="63"/>
  <c r="M68" i="63"/>
  <c r="L40" i="63"/>
  <c r="T7" i="63"/>
  <c r="R276" i="63"/>
  <c r="E56" i="63"/>
  <c r="F34" i="63"/>
  <c r="G49" i="63"/>
  <c r="I48" i="63"/>
  <c r="L32" i="63"/>
  <c r="E277" i="63"/>
  <c r="P24" i="63"/>
  <c r="U40" i="63"/>
  <c r="Q78" i="63"/>
  <c r="R51" i="63"/>
  <c r="O28" i="63"/>
  <c r="N45" i="63"/>
  <c r="O82" i="63"/>
  <c r="M85" i="63"/>
  <c r="O75" i="63"/>
  <c r="M84" i="63"/>
  <c r="M42" i="63"/>
  <c r="W81" i="63"/>
  <c r="R12" i="63"/>
  <c r="R65" i="63"/>
  <c r="V33" i="63"/>
  <c r="U71" i="63"/>
  <c r="H85" i="63"/>
  <c r="V95" i="63"/>
  <c r="W333" i="63"/>
  <c r="U276" i="63"/>
  <c r="F48" i="63"/>
  <c r="R81" i="63"/>
  <c r="O85" i="63"/>
  <c r="M54" i="63"/>
  <c r="P10" i="63"/>
  <c r="H76" i="63"/>
  <c r="Q75" i="63"/>
  <c r="O326" i="63"/>
  <c r="K30" i="63"/>
  <c r="G52" i="63"/>
  <c r="N100" i="63"/>
  <c r="G82" i="63"/>
  <c r="T10" i="63"/>
  <c r="W56" i="63"/>
  <c r="P13" i="63"/>
  <c r="Q330" i="63"/>
  <c r="P94" i="63"/>
  <c r="I14" i="63"/>
  <c r="W330" i="63"/>
  <c r="J94" i="63"/>
  <c r="I276" i="63"/>
  <c r="R88" i="63"/>
  <c r="U328" i="63"/>
  <c r="U12" i="63"/>
  <c r="N41" i="63"/>
  <c r="J11" i="63"/>
  <c r="U323" i="63"/>
  <c r="N331" i="63"/>
  <c r="J69" i="63"/>
  <c r="J99" i="63"/>
  <c r="I35" i="63"/>
  <c r="U93" i="63"/>
  <c r="V97" i="63"/>
  <c r="O37" i="63"/>
  <c r="E99" i="63"/>
  <c r="I323" i="63"/>
  <c r="R73" i="63"/>
  <c r="V88" i="63"/>
  <c r="S13" i="63"/>
  <c r="Q94" i="63"/>
  <c r="N323" i="63"/>
  <c r="T30" i="63"/>
  <c r="S100" i="63"/>
  <c r="W329" i="63"/>
  <c r="O323" i="63"/>
  <c r="T323" i="63"/>
  <c r="L58" i="63"/>
  <c r="L7" i="63"/>
  <c r="W28" i="63"/>
  <c r="W53" i="63"/>
  <c r="U11" i="63"/>
  <c r="T14" i="63"/>
  <c r="I330" i="63"/>
  <c r="H7" i="63"/>
  <c r="S323" i="63"/>
  <c r="F77" i="63"/>
  <c r="N85" i="63"/>
  <c r="M330" i="63"/>
  <c r="Q276" i="63"/>
  <c r="N52" i="63"/>
  <c r="Q86" i="63"/>
  <c r="F333" i="63"/>
  <c r="K324" i="63"/>
  <c r="H43" i="63"/>
  <c r="O48" i="63"/>
  <c r="E323" i="63"/>
  <c r="N32" i="63"/>
  <c r="G36" i="63"/>
  <c r="F324" i="63"/>
  <c r="H35" i="63"/>
  <c r="O329" i="63"/>
  <c r="H60" i="63"/>
  <c r="W44" i="63"/>
  <c r="R9" i="63"/>
  <c r="E326" i="63"/>
  <c r="K39" i="63"/>
  <c r="S68" i="63"/>
  <c r="E324" i="63"/>
  <c r="K274" i="63"/>
  <c r="T274" i="63"/>
  <c r="O78" i="63"/>
  <c r="V65" i="63"/>
  <c r="F9" i="63"/>
  <c r="W48" i="63"/>
  <c r="O7" i="63"/>
  <c r="R70" i="63"/>
  <c r="G12" i="63"/>
  <c r="K89" i="63"/>
  <c r="G273" i="63"/>
  <c r="Q324" i="63"/>
  <c r="P275" i="63"/>
  <c r="U43" i="63"/>
  <c r="G60" i="63"/>
  <c r="E49" i="63"/>
  <c r="K43" i="63"/>
  <c r="W93" i="63"/>
  <c r="V57" i="63"/>
  <c r="F26" i="63"/>
  <c r="Q67" i="63"/>
  <c r="T83" i="63"/>
  <c r="L48" i="63"/>
  <c r="M328" i="63"/>
  <c r="W83" i="63"/>
  <c r="O25" i="63"/>
  <c r="K99" i="63"/>
  <c r="R13" i="63"/>
  <c r="L88" i="63"/>
  <c r="T78" i="63"/>
  <c r="L73" i="63"/>
  <c r="K48" i="63"/>
  <c r="R91" i="63"/>
  <c r="P75" i="63"/>
  <c r="F32" i="63"/>
  <c r="Q326" i="63"/>
  <c r="S83" i="63"/>
  <c r="U92" i="63"/>
  <c r="W74" i="63"/>
  <c r="Q48" i="63"/>
  <c r="W323" i="63"/>
  <c r="L97" i="63"/>
  <c r="G95" i="63"/>
  <c r="H71" i="63"/>
  <c r="E51" i="63"/>
  <c r="H97" i="63"/>
  <c r="G33" i="63"/>
  <c r="Q9" i="63"/>
  <c r="W14" i="63"/>
  <c r="Q12" i="63"/>
  <c r="L83" i="63"/>
  <c r="E11" i="63"/>
  <c r="H14" i="63"/>
  <c r="I70" i="63"/>
  <c r="L16" i="63"/>
  <c r="P69" i="63"/>
  <c r="V10" i="63"/>
  <c r="J77" i="63"/>
  <c r="U38" i="63"/>
  <c r="T11" i="63"/>
  <c r="S14" i="63"/>
  <c r="S7" i="63"/>
  <c r="O33" i="63"/>
  <c r="G50" i="63"/>
  <c r="S10" i="63"/>
  <c r="V100" i="63"/>
  <c r="H74" i="63"/>
  <c r="I11" i="63"/>
  <c r="E333" i="63"/>
  <c r="G7" i="63"/>
  <c r="O22" i="63"/>
  <c r="F57" i="63"/>
  <c r="Q74" i="63"/>
  <c r="P76" i="63"/>
  <c r="U68" i="63"/>
  <c r="T97" i="63"/>
  <c r="L76" i="63"/>
  <c r="Q329" i="63"/>
  <c r="H69" i="63"/>
  <c r="S31" i="63"/>
  <c r="R89" i="63"/>
  <c r="K59" i="63"/>
  <c r="J72" i="63"/>
  <c r="F96" i="63"/>
  <c r="H27" i="63"/>
  <c r="U24" i="63"/>
  <c r="W274" i="63"/>
  <c r="S34" i="63"/>
  <c r="O53" i="63"/>
  <c r="V28" i="63"/>
  <c r="P12" i="63"/>
  <c r="U42" i="63"/>
  <c r="O87" i="63"/>
  <c r="V13" i="63"/>
  <c r="G325" i="63"/>
  <c r="W90" i="63"/>
  <c r="S72" i="63"/>
  <c r="N36" i="63"/>
  <c r="J89" i="63"/>
  <c r="U54" i="63"/>
  <c r="K10" i="63"/>
  <c r="M323" i="63"/>
  <c r="N11" i="63"/>
  <c r="T327" i="63"/>
  <c r="Q65" i="63"/>
  <c r="N95" i="63"/>
  <c r="O68" i="63"/>
  <c r="T33" i="63"/>
  <c r="Q333" i="63"/>
  <c r="R332" i="63"/>
  <c r="M274" i="63"/>
  <c r="L276" i="63"/>
  <c r="I97" i="63"/>
  <c r="Q43" i="63"/>
  <c r="T96" i="63"/>
  <c r="L84" i="63"/>
  <c r="T74" i="63"/>
  <c r="U59" i="63"/>
  <c r="M79" i="63"/>
  <c r="U70" i="63"/>
  <c r="J27" i="63"/>
  <c r="L57" i="63"/>
  <c r="K330" i="63"/>
  <c r="T22" i="63"/>
  <c r="N33" i="63"/>
  <c r="I71" i="63"/>
  <c r="I32" i="63"/>
  <c r="S94" i="63"/>
  <c r="N12" i="63"/>
  <c r="I68" i="63"/>
  <c r="N72" i="63"/>
  <c r="U333" i="63"/>
  <c r="J329" i="63"/>
  <c r="M27" i="63"/>
  <c r="H99" i="63"/>
  <c r="F40" i="63"/>
  <c r="S35" i="63"/>
  <c r="N88" i="63"/>
  <c r="I12" i="63"/>
  <c r="U13" i="63"/>
  <c r="K273" i="63"/>
  <c r="I25" i="63"/>
  <c r="R77" i="63"/>
  <c r="M92" i="63"/>
  <c r="V82" i="63"/>
  <c r="F67" i="63"/>
  <c r="I31" i="63"/>
  <c r="H94" i="63"/>
  <c r="L34" i="63"/>
  <c r="F79" i="63"/>
  <c r="L273" i="63"/>
  <c r="I277" i="63"/>
  <c r="E34" i="63"/>
  <c r="L35" i="63"/>
  <c r="R31" i="63"/>
  <c r="O80" i="63"/>
  <c r="G83" i="63"/>
  <c r="H10" i="63"/>
  <c r="O83" i="63"/>
  <c r="P273" i="63"/>
  <c r="T12" i="63"/>
  <c r="W25" i="63"/>
  <c r="G78" i="63"/>
  <c r="J13" i="63"/>
  <c r="K72" i="63"/>
  <c r="I9" i="63"/>
  <c r="L41" i="63"/>
  <c r="F97" i="63"/>
  <c r="N77" i="63"/>
  <c r="K31" i="63"/>
  <c r="L11" i="63"/>
  <c r="K14" i="63"/>
  <c r="T328" i="63"/>
  <c r="V331" i="63"/>
  <c r="F7" i="63"/>
  <c r="T324" i="63"/>
  <c r="L86" i="63"/>
  <c r="Q71" i="63"/>
  <c r="E331" i="63"/>
  <c r="J92" i="63"/>
  <c r="M82" i="63"/>
  <c r="M45" i="63"/>
  <c r="V330" i="63"/>
  <c r="L26" i="63"/>
  <c r="G99" i="63"/>
  <c r="M89" i="63"/>
  <c r="G42" i="63"/>
  <c r="H332" i="63"/>
  <c r="P40" i="63"/>
  <c r="S46" i="63"/>
  <c r="J67" i="63"/>
  <c r="S92" i="63"/>
  <c r="V329" i="63"/>
  <c r="J276" i="63"/>
  <c r="P87" i="63"/>
  <c r="J325" i="63"/>
  <c r="Q73" i="63"/>
  <c r="R43" i="63"/>
  <c r="F72" i="63"/>
  <c r="M13" i="63"/>
  <c r="K42" i="63"/>
  <c r="W33" i="63"/>
  <c r="I329" i="63"/>
  <c r="W94" i="63"/>
  <c r="K68" i="63"/>
  <c r="J56" i="63"/>
  <c r="R330" i="63"/>
  <c r="N65" i="63"/>
  <c r="P93" i="63"/>
  <c r="P35" i="63"/>
  <c r="T81" i="63"/>
  <c r="O332" i="63"/>
  <c r="W9" i="63"/>
  <c r="U274" i="63"/>
  <c r="J88" i="63"/>
  <c r="L69" i="63"/>
  <c r="F98" i="63"/>
  <c r="U77" i="63"/>
  <c r="S276" i="63"/>
  <c r="F95" i="63"/>
  <c r="P84" i="63"/>
  <c r="W45" i="63"/>
  <c r="E9" i="63"/>
  <c r="T49" i="63"/>
  <c r="U273" i="63"/>
  <c r="O86" i="63"/>
  <c r="H24" i="63"/>
  <c r="I28" i="63"/>
  <c r="F58" i="63"/>
  <c r="V94" i="63"/>
  <c r="E329" i="63"/>
  <c r="W26" i="63"/>
  <c r="L80" i="63"/>
  <c r="W36" i="63"/>
  <c r="U49" i="63"/>
  <c r="L326" i="63"/>
  <c r="T76" i="63"/>
  <c r="O44" i="63"/>
  <c r="U275" i="63"/>
  <c r="O24" i="63"/>
  <c r="F10" i="63"/>
  <c r="S99" i="63"/>
  <c r="L332" i="63"/>
  <c r="R7" i="63"/>
  <c r="N7" i="63"/>
  <c r="S9" i="63"/>
  <c r="H276" i="63"/>
  <c r="Q328" i="63"/>
  <c r="U30" i="63"/>
  <c r="G11" i="63"/>
  <c r="L331" i="63"/>
  <c r="N277" i="63"/>
  <c r="K67" i="63"/>
  <c r="N332" i="63"/>
  <c r="O51" i="63"/>
  <c r="I69" i="63"/>
  <c r="G13" i="63"/>
  <c r="H324" i="63"/>
  <c r="I325" i="63"/>
  <c r="R323" i="63"/>
  <c r="H83" i="63"/>
  <c r="K277" i="63"/>
  <c r="T75" i="63"/>
  <c r="V32" i="63"/>
  <c r="F14" i="63"/>
  <c r="K329" i="63"/>
  <c r="S331" i="63"/>
  <c r="N274" i="63"/>
  <c r="K325" i="63"/>
  <c r="O276" i="63"/>
  <c r="W78" i="63"/>
  <c r="Q60" i="63"/>
  <c r="V73" i="63"/>
  <c r="S87" i="63"/>
  <c r="G10" i="63"/>
  <c r="F92" i="63"/>
  <c r="K70" i="63"/>
  <c r="P85" i="63"/>
  <c r="R324" i="63"/>
  <c r="F49" i="63"/>
  <c r="T277" i="63"/>
  <c r="J7" i="63"/>
  <c r="I84" i="63"/>
  <c r="P330" i="63"/>
  <c r="Q273" i="63"/>
  <c r="E55" i="63"/>
  <c r="N71" i="63"/>
  <c r="R79" i="63"/>
  <c r="V52" i="63"/>
  <c r="U85" i="63"/>
  <c r="F332" i="63"/>
  <c r="O90" i="63"/>
  <c r="Q89" i="63"/>
  <c r="H56" i="63"/>
  <c r="E35" i="63"/>
  <c r="V89" i="63"/>
  <c r="M53" i="63"/>
  <c r="T330" i="63"/>
  <c r="E325" i="63"/>
  <c r="S42" i="63"/>
  <c r="U83" i="63"/>
  <c r="G329" i="63"/>
  <c r="Q277" i="63"/>
  <c r="F275" i="63"/>
  <c r="G277" i="63"/>
  <c r="O325" i="63"/>
  <c r="W327" i="63"/>
  <c r="K9" i="63"/>
  <c r="F24" i="63"/>
  <c r="V327" i="63"/>
  <c r="L274" i="63"/>
  <c r="F327" i="63"/>
  <c r="R95" i="63"/>
  <c r="F12" i="63"/>
  <c r="K26" i="63"/>
  <c r="H79" i="63"/>
  <c r="O13" i="63"/>
  <c r="E75" i="63"/>
  <c r="R71" i="63"/>
  <c r="V93" i="63"/>
  <c r="I274" i="63"/>
  <c r="M94" i="63"/>
  <c r="P9" i="63"/>
  <c r="E33" i="63"/>
  <c r="V274" i="63"/>
  <c r="S277" i="63"/>
  <c r="L325" i="63"/>
  <c r="M325" i="63"/>
  <c r="S50" i="63"/>
  <c r="E71" i="63"/>
  <c r="I74" i="63"/>
  <c r="K27" i="63"/>
  <c r="F86" i="63"/>
  <c r="L12" i="63"/>
  <c r="Q50" i="63"/>
  <c r="R78" i="63"/>
  <c r="Q13" i="63"/>
  <c r="G73" i="63"/>
  <c r="H9" i="63"/>
  <c r="V99" i="63"/>
  <c r="L324" i="63"/>
  <c r="M9" i="63"/>
  <c r="N37" i="63"/>
  <c r="V276" i="63"/>
  <c r="H328" i="63"/>
  <c r="K276" i="63"/>
  <c r="Q323" i="63"/>
  <c r="Q331" i="63"/>
  <c r="O274" i="63"/>
  <c r="W37" i="63"/>
  <c r="G326" i="63"/>
  <c r="G276" i="63"/>
  <c r="V273" i="63"/>
  <c r="K332" i="63"/>
  <c r="E4" i="63"/>
  <c r="M10" i="63"/>
  <c r="F50" i="63"/>
  <c r="M75" i="63"/>
  <c r="H11" i="63"/>
  <c r="V14" i="63"/>
  <c r="E7" i="63"/>
  <c r="S274" i="63"/>
  <c r="N79" i="63"/>
  <c r="J97" i="63"/>
  <c r="J324" i="63"/>
  <c r="T87" i="63"/>
  <c r="G275" i="63"/>
  <c r="U34" i="63"/>
  <c r="W42" i="63"/>
  <c r="O330" i="63"/>
  <c r="L330" i="63"/>
  <c r="G331" i="63"/>
  <c r="V324" i="63"/>
  <c r="O331" i="63"/>
  <c r="N69" i="63"/>
  <c r="J9" i="63"/>
  <c r="Q87" i="63"/>
  <c r="L95" i="63"/>
  <c r="E332" i="63"/>
  <c r="P323" i="63"/>
  <c r="G324" i="63"/>
  <c r="L65" i="63"/>
  <c r="V86" i="63"/>
  <c r="H92" i="63"/>
  <c r="H275" i="63"/>
  <c r="N276" i="63"/>
  <c r="H277" i="63"/>
  <c r="K32" i="63"/>
  <c r="R275" i="63"/>
  <c r="W275" i="63"/>
  <c r="P277" i="63"/>
  <c r="W277" i="63"/>
  <c r="F276" i="63"/>
  <c r="K331" i="63"/>
  <c r="V323" i="63"/>
  <c r="W331" i="63"/>
  <c r="F329" i="63"/>
  <c r="G328" i="63"/>
  <c r="W324" i="63"/>
  <c r="J35" i="63"/>
  <c r="P81" i="63"/>
  <c r="I324" i="63"/>
  <c r="M326" i="63"/>
  <c r="N275" i="63"/>
  <c r="K7" i="63"/>
  <c r="R69" i="63"/>
  <c r="V69" i="63"/>
  <c r="H274" i="63"/>
  <c r="F331" i="63"/>
  <c r="T273" i="63"/>
  <c r="M331" i="63"/>
  <c r="S27" i="63"/>
  <c r="W7" i="63"/>
  <c r="P59" i="63"/>
  <c r="E276" i="63"/>
  <c r="J277" i="63"/>
  <c r="G332" i="63"/>
  <c r="F37" i="63"/>
  <c r="J84" i="63"/>
  <c r="P329" i="63"/>
  <c r="T57" i="63"/>
  <c r="G98" i="63"/>
  <c r="O91" i="63"/>
  <c r="S275" i="63"/>
  <c r="H72" i="63"/>
  <c r="H326" i="63"/>
  <c r="T88" i="63"/>
  <c r="M98" i="63"/>
  <c r="N329" i="63"/>
  <c r="F330" i="63"/>
  <c r="W273" i="63"/>
  <c r="W276" i="63"/>
  <c r="J275" i="63"/>
  <c r="H330" i="63"/>
  <c r="S43" i="63"/>
  <c r="V96" i="63"/>
  <c r="K82" i="63"/>
  <c r="V275" i="63"/>
  <c r="P79" i="63"/>
  <c r="I59" i="63"/>
  <c r="K327" i="63"/>
  <c r="U277" i="63"/>
  <c r="H273" i="63"/>
  <c r="R274" i="63"/>
  <c r="V328" i="63"/>
  <c r="U74" i="63"/>
  <c r="S332" i="63"/>
  <c r="I94" i="63"/>
  <c r="G323" i="63"/>
  <c r="V9" i="63"/>
  <c r="W29" i="63"/>
  <c r="L277" i="63"/>
  <c r="F274" i="63"/>
  <c r="S51" i="63"/>
  <c r="O9" i="63"/>
  <c r="R67" i="63"/>
  <c r="R326" i="63"/>
  <c r="P26" i="63"/>
  <c r="V277" i="63"/>
  <c r="M276" i="63"/>
  <c r="T276" i="63"/>
  <c r="E274" i="63"/>
  <c r="R273" i="63"/>
  <c r="U327" i="63"/>
  <c r="H329" i="63"/>
  <c r="K275" i="63"/>
  <c r="P88" i="63"/>
  <c r="I328" i="63"/>
  <c r="R331" i="63"/>
  <c r="T95" i="63"/>
  <c r="S273" i="63"/>
  <c r="L329" i="63"/>
  <c r="H323" i="63"/>
  <c r="R96" i="63"/>
  <c r="Q325" i="63"/>
  <c r="P331" i="63"/>
  <c r="P326" i="63"/>
  <c r="M87" i="63"/>
  <c r="U48" i="63"/>
  <c r="Q99" i="63"/>
  <c r="P51" i="63"/>
  <c r="H331" i="63"/>
  <c r="K86" i="63"/>
  <c r="O32" i="63"/>
  <c r="M273" i="63"/>
  <c r="N273" i="63"/>
  <c r="I275" i="63"/>
  <c r="K333" i="63"/>
  <c r="F56" i="63"/>
  <c r="F75" i="63"/>
  <c r="J332" i="63"/>
  <c r="S89" i="63"/>
  <c r="M37" i="63"/>
  <c r="Q97" i="63"/>
  <c r="S54" i="63"/>
  <c r="J49" i="63"/>
  <c r="N327" i="63"/>
  <c r="F60" i="63"/>
  <c r="W58" i="63"/>
  <c r="P56" i="63"/>
  <c r="V59" i="63"/>
  <c r="V71" i="63"/>
  <c r="O76" i="63"/>
  <c r="G41" i="63"/>
  <c r="F94" i="63"/>
  <c r="F328" i="63"/>
  <c r="N328" i="63"/>
  <c r="O328" i="63"/>
  <c r="E273" i="63"/>
  <c r="I327" i="63"/>
  <c r="K96" i="63"/>
  <c r="V333" i="63"/>
  <c r="O324" i="63"/>
  <c r="U332" i="63"/>
  <c r="J86" i="63"/>
  <c r="M327" i="63"/>
  <c r="L275" i="63"/>
  <c r="U329" i="63"/>
  <c r="M80" i="63"/>
  <c r="T332" i="63"/>
  <c r="Q85" i="63"/>
  <c r="S325" i="63"/>
  <c r="S330" i="63"/>
  <c r="Q52" i="63"/>
  <c r="N40" i="63"/>
  <c r="Q31" i="63"/>
  <c r="H70" i="63"/>
  <c r="K77" i="63"/>
  <c r="L91" i="63"/>
  <c r="M34" i="63"/>
  <c r="W27" i="63"/>
  <c r="F84" i="63"/>
  <c r="N75" i="63"/>
  <c r="L333" i="63"/>
  <c r="J80" i="63"/>
  <c r="P325" i="63"/>
  <c r="E24" i="63"/>
  <c r="W91" i="63"/>
  <c r="P82" i="63"/>
  <c r="S328" i="63"/>
  <c r="J75" i="63"/>
  <c r="T325" i="63"/>
  <c r="M332" i="63"/>
  <c r="T100" i="63"/>
  <c r="F323" i="63"/>
  <c r="O59" i="63"/>
  <c r="O277" i="63"/>
  <c r="Q35" i="63"/>
  <c r="I331" i="63"/>
  <c r="P83" i="63"/>
  <c r="M329" i="63"/>
  <c r="E275" i="63"/>
  <c r="V58" i="63"/>
  <c r="N324" i="63"/>
  <c r="I40" i="63"/>
  <c r="N96" i="63"/>
  <c r="F326" i="63"/>
  <c r="O45" i="63"/>
  <c r="N94" i="63"/>
  <c r="P274" i="63"/>
  <c r="W100" i="63"/>
  <c r="U330" i="63"/>
  <c r="V29" i="63"/>
  <c r="I85" i="63"/>
  <c r="V332" i="63"/>
  <c r="G86" i="63"/>
  <c r="M76" i="63"/>
  <c r="I81" i="63"/>
  <c r="U331" i="63"/>
  <c r="W97" i="63"/>
  <c r="E92" i="63"/>
  <c r="G45" i="63"/>
  <c r="J326" i="63"/>
  <c r="H82" i="63"/>
  <c r="U84" i="63"/>
  <c r="T331" i="63"/>
  <c r="V44" i="63"/>
  <c r="O273" i="63"/>
  <c r="T91" i="63"/>
  <c r="T41" i="63"/>
  <c r="F28" i="63"/>
  <c r="W328" i="63"/>
  <c r="F85" i="63"/>
  <c r="R98" i="63"/>
  <c r="J328" i="63"/>
  <c r="O41" i="63"/>
  <c r="U326" i="63"/>
  <c r="V325" i="63"/>
  <c r="K323" i="63"/>
  <c r="M29" i="63"/>
  <c r="Q40" i="63"/>
  <c r="T329" i="63"/>
  <c r="T51" i="63"/>
  <c r="W326" i="63"/>
  <c r="P100" i="63"/>
  <c r="V68" i="63"/>
  <c r="G274" i="63"/>
  <c r="H87" i="63"/>
  <c r="N333" i="63"/>
  <c r="R328" i="63"/>
  <c r="P25" i="63"/>
  <c r="F277" i="63"/>
  <c r="H51" i="63"/>
  <c r="V40" i="63"/>
  <c r="O43" i="63"/>
  <c r="N74" i="63"/>
  <c r="F74" i="63"/>
  <c r="W332" i="63"/>
  <c r="I76" i="63"/>
  <c r="R72" i="63"/>
  <c r="S326" i="63"/>
  <c r="R75" i="63"/>
  <c r="R86" i="63"/>
  <c r="K46" i="63"/>
  <c r="M324" i="63"/>
  <c r="R277" i="63"/>
  <c r="G57" i="63"/>
  <c r="I96" i="63"/>
  <c r="V72" i="63"/>
  <c r="L100" i="63"/>
  <c r="H327" i="63"/>
  <c r="M277" i="63"/>
  <c r="L78" i="63"/>
  <c r="G43" i="63"/>
  <c r="H333" i="63"/>
  <c r="H25" i="63"/>
  <c r="U324" i="63"/>
  <c r="V98" i="63"/>
  <c r="T333" i="63"/>
  <c r="K328" i="63"/>
  <c r="K92" i="63"/>
  <c r="H52" i="63"/>
  <c r="U80" i="63"/>
  <c r="F59" i="63"/>
  <c r="F81" i="63"/>
  <c r="P52" i="63"/>
  <c r="R333" i="63"/>
  <c r="P332" i="63"/>
  <c r="W87" i="63"/>
  <c r="F70" i="63"/>
  <c r="J330" i="63"/>
  <c r="T59" i="63"/>
  <c r="G53" i="63"/>
  <c r="J331" i="63"/>
  <c r="S65" i="63"/>
  <c r="K71" i="63"/>
  <c r="K83" i="63"/>
  <c r="N325" i="63"/>
  <c r="I332" i="63"/>
  <c r="E330" i="63"/>
  <c r="J98" i="63"/>
  <c r="K78" i="63"/>
  <c r="O57" i="63"/>
  <c r="S324" i="63"/>
  <c r="J34" i="63"/>
  <c r="O26" i="63"/>
  <c r="Q34" i="63"/>
  <c r="J79" i="63"/>
  <c r="U87" i="63"/>
  <c r="W325" i="63"/>
  <c r="F25" i="63"/>
  <c r="P324" i="63"/>
  <c r="U53" i="63"/>
  <c r="W85" i="63"/>
  <c r="M78" i="63"/>
  <c r="F80" i="63"/>
  <c r="P276" i="63"/>
  <c r="P70" i="63"/>
  <c r="S77" i="63"/>
  <c r="I333" i="63"/>
  <c r="U25" i="63"/>
  <c r="U325" i="63"/>
  <c r="H65" i="63"/>
  <c r="R55" i="63"/>
  <c r="V326" i="63"/>
  <c r="E327" i="63"/>
  <c r="N29" i="63"/>
  <c r="G22" i="57"/>
  <c r="F13" i="57" s="1"/>
  <c r="L22" i="57"/>
  <c r="K22" i="57"/>
  <c r="I22" i="57"/>
  <c r="J22" i="57"/>
  <c r="F18" i="57"/>
  <c r="G18" i="57"/>
  <c r="E25" i="57" s="1"/>
  <c r="I31" i="57"/>
  <c r="L31" i="57"/>
  <c r="K31" i="57"/>
  <c r="J31" i="57"/>
  <c r="L25" i="57"/>
  <c r="K25" i="57"/>
  <c r="J25" i="57"/>
  <c r="G25" i="57"/>
  <c r="I25" i="57"/>
  <c r="E31" i="57"/>
  <c r="G31" i="57"/>
  <c r="J5" i="39"/>
  <c r="AF2" i="39" s="1"/>
  <c r="J6" i="39" s="1"/>
  <c r="AG61" i="63" l="1"/>
  <c r="AA65" i="66" s="1"/>
  <c r="AG224" i="63"/>
  <c r="AM65" i="66" s="1"/>
  <c r="AG101" i="63"/>
  <c r="AB65" i="66" s="1"/>
  <c r="AG183" i="63"/>
  <c r="AD65" i="66" s="1"/>
  <c r="AJ65" i="66" s="1"/>
  <c r="AG304" i="63"/>
  <c r="AF65" i="66" s="1"/>
  <c r="AG278" i="63"/>
  <c r="AE65" i="66" s="1"/>
  <c r="AK65" i="66" s="1"/>
  <c r="AG142" i="63"/>
  <c r="AC65" i="66" s="1"/>
  <c r="AI65" i="66" s="1"/>
  <c r="AG334" i="63"/>
  <c r="AD304" i="63"/>
  <c r="AF62" i="66" s="1"/>
  <c r="AL62" i="66" s="1"/>
  <c r="AD278" i="63"/>
  <c r="AE62" i="66" s="1"/>
  <c r="AK62" i="66" s="1"/>
  <c r="AF101" i="63"/>
  <c r="AB64" i="66" s="1"/>
  <c r="AD183" i="63"/>
  <c r="AD62" i="66" s="1"/>
  <c r="AJ62" i="66" s="1"/>
  <c r="AF304" i="63"/>
  <c r="AF64" i="66" s="1"/>
  <c r="AF142" i="63"/>
  <c r="AC64" i="66" s="1"/>
  <c r="AI64" i="66" s="1"/>
  <c r="AE101" i="63"/>
  <c r="AE61" i="63"/>
  <c r="AA66" i="66" s="1"/>
  <c r="AG66" i="66" s="1"/>
  <c r="AD142" i="63"/>
  <c r="AC62" i="66" s="1"/>
  <c r="AI62" i="66" s="1"/>
  <c r="AE304" i="63"/>
  <c r="AF66" i="66" s="1"/>
  <c r="AL66" i="66" s="1"/>
  <c r="AF224" i="63"/>
  <c r="AM64" i="66" s="1"/>
  <c r="AF61" i="63"/>
  <c r="AA64" i="66" s="1"/>
  <c r="AE334" i="63"/>
  <c r="AE183" i="63"/>
  <c r="AF278" i="63"/>
  <c r="AE64" i="66" s="1"/>
  <c r="AK64" i="66" s="1"/>
  <c r="AD334" i="63"/>
  <c r="AD101" i="63"/>
  <c r="AB62" i="66" s="1"/>
  <c r="AH62" i="66" s="1"/>
  <c r="AD61" i="63"/>
  <c r="AA62" i="66" s="1"/>
  <c r="AG62" i="66" s="1"/>
  <c r="AE142" i="63"/>
  <c r="AD224" i="63"/>
  <c r="AM62" i="66" s="1"/>
  <c r="AE278" i="63"/>
  <c r="AF334" i="63"/>
  <c r="AE224" i="63"/>
  <c r="AF183" i="63"/>
  <c r="AD64" i="66" s="1"/>
  <c r="AJ64" i="66" s="1"/>
  <c r="AC224" i="63"/>
  <c r="AM61" i="66" s="1"/>
  <c r="AB101" i="63"/>
  <c r="AB61" i="63"/>
  <c r="AB334" i="63"/>
  <c r="AC278" i="63"/>
  <c r="AE61" i="66" s="1"/>
  <c r="AK61" i="66" s="1"/>
  <c r="AB183" i="63"/>
  <c r="AB304" i="63"/>
  <c r="AB224" i="63"/>
  <c r="AM60" i="66" s="1"/>
  <c r="AB278" i="63"/>
  <c r="AC61" i="63"/>
  <c r="AA61" i="66" s="1"/>
  <c r="AG61" i="66" s="1"/>
  <c r="AB142" i="63"/>
  <c r="AC334" i="63"/>
  <c r="AC101" i="63"/>
  <c r="AB61" i="66" s="1"/>
  <c r="AH61" i="66" s="1"/>
  <c r="AC183" i="63"/>
  <c r="AD61" i="66" s="1"/>
  <c r="AJ61" i="66" s="1"/>
  <c r="AC304" i="63"/>
  <c r="AF61" i="66" s="1"/>
  <c r="AL61" i="66" s="1"/>
  <c r="AC142" i="63"/>
  <c r="AC61" i="66" s="1"/>
  <c r="AI61" i="66" s="1"/>
  <c r="E224" i="63"/>
  <c r="AM37" i="66" s="1"/>
  <c r="K224" i="63"/>
  <c r="AM43" i="66" s="1"/>
  <c r="J224" i="63"/>
  <c r="AM42" i="66" s="1"/>
  <c r="I224" i="63"/>
  <c r="AM41" i="66" s="1"/>
  <c r="Q224" i="63"/>
  <c r="AM49" i="66" s="1"/>
  <c r="M224" i="63"/>
  <c r="AM45" i="66" s="1"/>
  <c r="S224" i="63"/>
  <c r="AM51" i="66" s="1"/>
  <c r="Z224" i="63"/>
  <c r="AM58" i="66" s="1"/>
  <c r="X224" i="63"/>
  <c r="AM56" i="66" s="1"/>
  <c r="F224" i="63"/>
  <c r="AM38" i="66" s="1"/>
  <c r="N224" i="63"/>
  <c r="AM46" i="66" s="1"/>
  <c r="G224" i="63"/>
  <c r="AM39" i="66" s="1"/>
  <c r="V224" i="63"/>
  <c r="AM54" i="66" s="1"/>
  <c r="H224" i="63"/>
  <c r="AM40" i="66" s="1"/>
  <c r="Y224" i="63"/>
  <c r="AM57" i="66" s="1"/>
  <c r="AA224" i="63"/>
  <c r="AM59" i="66" s="1"/>
  <c r="W224" i="63"/>
  <c r="AM55" i="66" s="1"/>
  <c r="U224" i="63"/>
  <c r="AM53" i="66" s="1"/>
  <c r="L224" i="63"/>
  <c r="AM44" i="66" s="1"/>
  <c r="P224" i="63"/>
  <c r="AM48" i="66" s="1"/>
  <c r="T224" i="63"/>
  <c r="AM52" i="66" s="1"/>
  <c r="R224" i="63"/>
  <c r="AM50" i="66" s="1"/>
  <c r="O224" i="63"/>
  <c r="AM47" i="66" s="1"/>
  <c r="K183" i="63"/>
  <c r="AD43" i="66" s="1"/>
  <c r="AJ43" i="66" s="1"/>
  <c r="F183" i="63"/>
  <c r="AD38" i="66" s="1"/>
  <c r="AJ38" i="66" s="1"/>
  <c r="L183" i="63"/>
  <c r="AD44" i="66" s="1"/>
  <c r="AJ44" i="66" s="1"/>
  <c r="E183" i="63"/>
  <c r="AD37" i="66" s="1"/>
  <c r="Z183" i="63"/>
  <c r="AD58" i="66" s="1"/>
  <c r="AJ58" i="66" s="1"/>
  <c r="N183" i="63"/>
  <c r="AD46" i="66" s="1"/>
  <c r="AJ46" i="66" s="1"/>
  <c r="O183" i="63"/>
  <c r="AD47" i="66" s="1"/>
  <c r="AJ47" i="66" s="1"/>
  <c r="S183" i="63"/>
  <c r="AD51" i="66" s="1"/>
  <c r="AJ51" i="66" s="1"/>
  <c r="R183" i="63"/>
  <c r="AD50" i="66" s="1"/>
  <c r="AJ50" i="66" s="1"/>
  <c r="I183" i="63"/>
  <c r="AD41" i="66" s="1"/>
  <c r="AJ41" i="66" s="1"/>
  <c r="V183" i="63"/>
  <c r="U183" i="63"/>
  <c r="AD53" i="66" s="1"/>
  <c r="AJ53" i="66" s="1"/>
  <c r="Y183" i="63"/>
  <c r="AD57" i="66" s="1"/>
  <c r="AJ57" i="66" s="1"/>
  <c r="M183" i="63"/>
  <c r="AD45" i="66" s="1"/>
  <c r="AJ45" i="66" s="1"/>
  <c r="AA183" i="63"/>
  <c r="AD59" i="66" s="1"/>
  <c r="AJ59" i="66" s="1"/>
  <c r="Q183" i="63"/>
  <c r="AD49" i="66" s="1"/>
  <c r="AJ49" i="66" s="1"/>
  <c r="X183" i="63"/>
  <c r="G183" i="63"/>
  <c r="AD39" i="66" s="1"/>
  <c r="AJ39" i="66" s="1"/>
  <c r="H183" i="63"/>
  <c r="AD40" i="66" s="1"/>
  <c r="AJ40" i="66" s="1"/>
  <c r="W183" i="63"/>
  <c r="T183" i="63"/>
  <c r="J183" i="63"/>
  <c r="AD42" i="66" s="1"/>
  <c r="AJ42" i="66" s="1"/>
  <c r="P183" i="63"/>
  <c r="AD48" i="66" s="1"/>
  <c r="AJ48" i="66" s="1"/>
  <c r="U142" i="63"/>
  <c r="AC53" i="66" s="1"/>
  <c r="AI53" i="66" s="1"/>
  <c r="X142" i="63"/>
  <c r="AC56" i="66" s="1"/>
  <c r="AI56" i="66" s="1"/>
  <c r="S142" i="63"/>
  <c r="AC51" i="66" s="1"/>
  <c r="AI51" i="66" s="1"/>
  <c r="H142" i="63"/>
  <c r="AC40" i="66" s="1"/>
  <c r="AI40" i="66" s="1"/>
  <c r="N142" i="63"/>
  <c r="AC46" i="66" s="1"/>
  <c r="AI46" i="66" s="1"/>
  <c r="P142" i="63"/>
  <c r="AC48" i="66" s="1"/>
  <c r="AI48" i="66" s="1"/>
  <c r="Z142" i="63"/>
  <c r="AC58" i="66" s="1"/>
  <c r="AI58" i="66" s="1"/>
  <c r="I142" i="63"/>
  <c r="AC41" i="66" s="1"/>
  <c r="AI41" i="66" s="1"/>
  <c r="AA142" i="63"/>
  <c r="AC59" i="66" s="1"/>
  <c r="AI59" i="66" s="1"/>
  <c r="K142" i="63"/>
  <c r="AC43" i="66" s="1"/>
  <c r="AI43" i="66" s="1"/>
  <c r="E142" i="63"/>
  <c r="AC37" i="66" s="1"/>
  <c r="F142" i="63"/>
  <c r="AC38" i="66" s="1"/>
  <c r="AI38" i="66" s="1"/>
  <c r="Q142" i="63"/>
  <c r="AC49" i="66" s="1"/>
  <c r="AI49" i="66" s="1"/>
  <c r="M142" i="63"/>
  <c r="AC45" i="66" s="1"/>
  <c r="AI45" i="66" s="1"/>
  <c r="G142" i="63"/>
  <c r="AC39" i="66" s="1"/>
  <c r="AI39" i="66" s="1"/>
  <c r="W142" i="63"/>
  <c r="L142" i="63"/>
  <c r="AC44" i="66" s="1"/>
  <c r="AI44" i="66" s="1"/>
  <c r="O142" i="63"/>
  <c r="AC47" i="66" s="1"/>
  <c r="AI47" i="66" s="1"/>
  <c r="T142" i="63"/>
  <c r="AC52" i="66" s="1"/>
  <c r="AI52" i="66" s="1"/>
  <c r="R142" i="63"/>
  <c r="AC50" i="66" s="1"/>
  <c r="AI50" i="66" s="1"/>
  <c r="V142" i="63"/>
  <c r="Y142" i="63"/>
  <c r="AC57" i="66" s="1"/>
  <c r="AI57" i="66" s="1"/>
  <c r="J142" i="63"/>
  <c r="AC42" i="66" s="1"/>
  <c r="AI42" i="66" s="1"/>
  <c r="G304" i="63"/>
  <c r="AF39" i="66" s="1"/>
  <c r="N304" i="63"/>
  <c r="AF46" i="66" s="1"/>
  <c r="AL46" i="66" s="1"/>
  <c r="O304" i="63"/>
  <c r="AF47" i="66" s="1"/>
  <c r="L304" i="63"/>
  <c r="AF44" i="66" s="1"/>
  <c r="AL44" i="66" s="1"/>
  <c r="X304" i="63"/>
  <c r="AF56" i="66" s="1"/>
  <c r="AL56" i="66" s="1"/>
  <c r="W304" i="63"/>
  <c r="AF55" i="66" s="1"/>
  <c r="AL55" i="66" s="1"/>
  <c r="AA304" i="63"/>
  <c r="S304" i="63"/>
  <c r="AF51" i="66" s="1"/>
  <c r="AL51" i="66" s="1"/>
  <c r="Y304" i="63"/>
  <c r="AF57" i="66" s="1"/>
  <c r="AL57" i="66" s="1"/>
  <c r="M304" i="63"/>
  <c r="AF45" i="66" s="1"/>
  <c r="AL45" i="66" s="1"/>
  <c r="Q304" i="63"/>
  <c r="Z304" i="63"/>
  <c r="AF58" i="66" s="1"/>
  <c r="AL58" i="66" s="1"/>
  <c r="U304" i="63"/>
  <c r="AF53" i="66" s="1"/>
  <c r="AL53" i="66" s="1"/>
  <c r="E304" i="63"/>
  <c r="AF37" i="66" s="1"/>
  <c r="H304" i="63"/>
  <c r="AF40" i="66" s="1"/>
  <c r="F304" i="63"/>
  <c r="AF38" i="66" s="1"/>
  <c r="J304" i="63"/>
  <c r="AF42" i="66" s="1"/>
  <c r="AL42" i="66" s="1"/>
  <c r="T304" i="63"/>
  <c r="AF52" i="66" s="1"/>
  <c r="AL52" i="66" s="1"/>
  <c r="P304" i="63"/>
  <c r="V304" i="63"/>
  <c r="I304" i="63"/>
  <c r="AF41" i="66" s="1"/>
  <c r="AL41" i="66" s="1"/>
  <c r="R304" i="63"/>
  <c r="K304" i="63"/>
  <c r="AF43" i="66" s="1"/>
  <c r="AL43" i="66" s="1"/>
  <c r="Y334" i="63"/>
  <c r="AA101" i="63"/>
  <c r="AB59" i="66" s="1"/>
  <c r="AH59" i="66" s="1"/>
  <c r="X61" i="63"/>
  <c r="AA56" i="66" s="1"/>
  <c r="AG56" i="66" s="1"/>
  <c r="Y101" i="63"/>
  <c r="AB57" i="66" s="1"/>
  <c r="AH57" i="66" s="1"/>
  <c r="Z101" i="63"/>
  <c r="AB58" i="66" s="1"/>
  <c r="AH58" i="66" s="1"/>
  <c r="Z61" i="63"/>
  <c r="AA58" i="66" s="1"/>
  <c r="AG58" i="66" s="1"/>
  <c r="AA334" i="63"/>
  <c r="AA278" i="63"/>
  <c r="AA61" i="63"/>
  <c r="X101" i="63"/>
  <c r="X278" i="63"/>
  <c r="AE56" i="66" s="1"/>
  <c r="AK56" i="66" s="1"/>
  <c r="Y278" i="63"/>
  <c r="AE57" i="66" s="1"/>
  <c r="AK57" i="66" s="1"/>
  <c r="Y61" i="63"/>
  <c r="AA57" i="66" s="1"/>
  <c r="AG57" i="66" s="1"/>
  <c r="X334" i="63"/>
  <c r="Z278" i="63"/>
  <c r="AE58" i="66" s="1"/>
  <c r="AK58" i="66" s="1"/>
  <c r="Z334" i="63"/>
  <c r="E101" i="63"/>
  <c r="AB37" i="66" s="1"/>
  <c r="L61" i="63"/>
  <c r="AA44" i="66" s="1"/>
  <c r="AG44" i="66" s="1"/>
  <c r="R61" i="63"/>
  <c r="I61" i="63"/>
  <c r="AA41" i="66" s="1"/>
  <c r="AG41" i="66" s="1"/>
  <c r="E61" i="63"/>
  <c r="AA37" i="66" s="1"/>
  <c r="S61" i="63"/>
  <c r="AA51" i="66" s="1"/>
  <c r="AG51" i="66" s="1"/>
  <c r="O101" i="63"/>
  <c r="AB47" i="66" s="1"/>
  <c r="AH47" i="66" s="1"/>
  <c r="G101" i="63"/>
  <c r="AB39" i="66" s="1"/>
  <c r="H101" i="63"/>
  <c r="AB40" i="66" s="1"/>
  <c r="O334" i="63"/>
  <c r="J61" i="63"/>
  <c r="AA42" i="66" s="1"/>
  <c r="AG42" i="66" s="1"/>
  <c r="K61" i="63"/>
  <c r="AA43" i="66" s="1"/>
  <c r="AG43" i="66" s="1"/>
  <c r="N61" i="63"/>
  <c r="AA46" i="66" s="1"/>
  <c r="AG46" i="66" s="1"/>
  <c r="N278" i="63"/>
  <c r="V101" i="63"/>
  <c r="V61" i="63"/>
  <c r="Q101" i="63"/>
  <c r="AB49" i="66" s="1"/>
  <c r="AH49" i="66" s="1"/>
  <c r="J334" i="63"/>
  <c r="W61" i="63"/>
  <c r="AA55" i="66" s="1"/>
  <c r="AG55" i="66" s="1"/>
  <c r="H61" i="63"/>
  <c r="AA40" i="66" s="1"/>
  <c r="L334" i="63"/>
  <c r="M61" i="63"/>
  <c r="AA45" i="66" s="1"/>
  <c r="AG45" i="66" s="1"/>
  <c r="G278" i="63"/>
  <c r="AE39" i="66" s="1"/>
  <c r="AK39" i="66" s="1"/>
  <c r="I278" i="63"/>
  <c r="F61" i="63"/>
  <c r="AA38" i="66" s="1"/>
  <c r="L101" i="63"/>
  <c r="N101" i="63"/>
  <c r="P61" i="63"/>
  <c r="T101" i="63"/>
  <c r="W278" i="63"/>
  <c r="AE55" i="66" s="1"/>
  <c r="AK55" i="66" s="1"/>
  <c r="T278" i="63"/>
  <c r="P334" i="63"/>
  <c r="Q334" i="63"/>
  <c r="O61" i="63"/>
  <c r="AA47" i="66" s="1"/>
  <c r="J278" i="63"/>
  <c r="G61" i="63"/>
  <c r="AA39" i="66" s="1"/>
  <c r="W334" i="63"/>
  <c r="K334" i="63"/>
  <c r="R101" i="63"/>
  <c r="AB50" i="66" s="1"/>
  <c r="AH50" i="66" s="1"/>
  <c r="M101" i="63"/>
  <c r="Q61" i="63"/>
  <c r="M278" i="63"/>
  <c r="H278" i="63"/>
  <c r="O278" i="63"/>
  <c r="AE47" i="66" s="1"/>
  <c r="Q278" i="63"/>
  <c r="R334" i="63"/>
  <c r="T334" i="63"/>
  <c r="L278" i="63"/>
  <c r="K278" i="63"/>
  <c r="S101" i="63"/>
  <c r="AB51" i="66" s="1"/>
  <c r="AH51" i="66" s="1"/>
  <c r="W101" i="63"/>
  <c r="R278" i="63"/>
  <c r="F101" i="63"/>
  <c r="AB38" i="66" s="1"/>
  <c r="N334" i="63"/>
  <c r="F278" i="63"/>
  <c r="AE38" i="66" s="1"/>
  <c r="AK38" i="66" s="1"/>
  <c r="F334" i="63"/>
  <c r="E278" i="63"/>
  <c r="AE37" i="66" s="1"/>
  <c r="U334" i="63"/>
  <c r="S278" i="63"/>
  <c r="AE51" i="66" s="1"/>
  <c r="AK51" i="66" s="1"/>
  <c r="S334" i="63"/>
  <c r="K101" i="63"/>
  <c r="P101" i="63"/>
  <c r="AB48" i="66" s="1"/>
  <c r="AH48" i="66" s="1"/>
  <c r="H334" i="63"/>
  <c r="I101" i="63"/>
  <c r="G334" i="63"/>
  <c r="V278" i="63"/>
  <c r="U61" i="63"/>
  <c r="AA53" i="66" s="1"/>
  <c r="AG53" i="66" s="1"/>
  <c r="P278" i="63"/>
  <c r="U101" i="63"/>
  <c r="AB53" i="66" s="1"/>
  <c r="AH53" i="66" s="1"/>
  <c r="V334" i="63"/>
  <c r="J101" i="63"/>
  <c r="M334" i="63"/>
  <c r="T61" i="63"/>
  <c r="AA52" i="66" s="1"/>
  <c r="AG52" i="66" s="1"/>
  <c r="U278" i="63"/>
  <c r="AE53" i="66" s="1"/>
  <c r="AK53" i="66" s="1"/>
  <c r="E334" i="63"/>
  <c r="I334" i="63"/>
  <c r="Q22" i="57"/>
  <c r="N22" i="57"/>
  <c r="P22" i="57"/>
  <c r="E29" i="57"/>
  <c r="A13" i="57"/>
  <c r="N31" i="57"/>
  <c r="P31" i="57"/>
  <c r="A7" i="57"/>
  <c r="N25" i="57"/>
  <c r="P25" i="57"/>
  <c r="A1" i="42"/>
  <c r="A1" i="46"/>
  <c r="A1" i="45"/>
  <c r="A1" i="44"/>
  <c r="A1" i="43"/>
  <c r="AD66" i="66" l="1"/>
  <c r="AJ66" i="66" s="1"/>
  <c r="J16" i="39"/>
  <c r="AK47" i="66"/>
  <c r="AM63" i="66"/>
  <c r="AM66" i="66"/>
  <c r="AB66" i="66"/>
  <c r="AH66" i="66" s="1"/>
  <c r="J11" i="39"/>
  <c r="AG47" i="66"/>
  <c r="AE66" i="66"/>
  <c r="AK66" i="66" s="1"/>
  <c r="AC66" i="66"/>
  <c r="AI66" i="66" s="1"/>
  <c r="J12" i="39"/>
  <c r="AL47" i="66"/>
  <c r="AB63" i="66"/>
  <c r="AH63" i="66" s="1"/>
  <c r="AF63" i="66"/>
  <c r="AL63" i="66" s="1"/>
  <c r="AD60" i="66"/>
  <c r="AJ60" i="66" s="1"/>
  <c r="AA59" i="66"/>
  <c r="AG59" i="66" s="1"/>
  <c r="AA60" i="66"/>
  <c r="AG60" i="66" s="1"/>
  <c r="AB60" i="66"/>
  <c r="AH60" i="66" s="1"/>
  <c r="AE59" i="66"/>
  <c r="AK59" i="66" s="1"/>
  <c r="AE60" i="66"/>
  <c r="AK60" i="66" s="1"/>
  <c r="AF60" i="66"/>
  <c r="AL60" i="66" s="1"/>
  <c r="AF59" i="66"/>
  <c r="AL59" i="66" s="1"/>
  <c r="AC60" i="66"/>
  <c r="AI60" i="66" s="1"/>
  <c r="C17" i="39"/>
  <c r="G11" i="39"/>
  <c r="K15" i="39"/>
  <c r="H11" i="39"/>
  <c r="AK37" i="66"/>
  <c r="F16" i="39"/>
  <c r="K13" i="39"/>
  <c r="AJ37" i="66"/>
  <c r="F15" i="39"/>
  <c r="H12" i="39"/>
  <c r="G14" i="39"/>
  <c r="J15" i="39"/>
  <c r="G12" i="39"/>
  <c r="K14" i="39"/>
  <c r="I15" i="39"/>
  <c r="AI37" i="66"/>
  <c r="F14" i="39"/>
  <c r="G15" i="39"/>
  <c r="AD56" i="66"/>
  <c r="AJ56" i="66" s="1"/>
  <c r="AB55" i="66"/>
  <c r="AH55" i="66" s="1"/>
  <c r="AE54" i="66"/>
  <c r="AK54" i="66" s="1"/>
  <c r="AB56" i="66"/>
  <c r="AH56" i="66" s="1"/>
  <c r="AC55" i="66"/>
  <c r="AI55" i="66" s="1"/>
  <c r="AB52" i="66"/>
  <c r="AH52" i="66" s="1"/>
  <c r="AF54" i="66"/>
  <c r="AA54" i="66"/>
  <c r="AD52" i="66"/>
  <c r="AJ52" i="66" s="1"/>
  <c r="AB54" i="66"/>
  <c r="AC54" i="66"/>
  <c r="AI54" i="66" s="1"/>
  <c r="AD55" i="66"/>
  <c r="AJ55" i="66" s="1"/>
  <c r="AD54" i="66"/>
  <c r="AJ54" i="66" s="1"/>
  <c r="C18" i="39"/>
  <c r="AE45" i="66"/>
  <c r="AK45" i="66" s="1"/>
  <c r="AE50" i="66"/>
  <c r="AK50" i="66" s="1"/>
  <c r="AE42" i="66"/>
  <c r="AK42" i="66" s="1"/>
  <c r="AE43" i="66"/>
  <c r="AK43" i="66" s="1"/>
  <c r="AF48" i="66"/>
  <c r="AL48" i="66" s="1"/>
  <c r="AF50" i="66"/>
  <c r="AL50" i="66" s="1"/>
  <c r="AF49" i="66"/>
  <c r="AL49" i="66" s="1"/>
  <c r="AE44" i="66"/>
  <c r="AK44" i="66" s="1"/>
  <c r="AE41" i="66"/>
  <c r="AK41" i="66" s="1"/>
  <c r="AE46" i="66"/>
  <c r="AK46" i="66" s="1"/>
  <c r="AE48" i="66"/>
  <c r="AK48" i="66" s="1"/>
  <c r="AE49" i="66"/>
  <c r="AK49" i="66" s="1"/>
  <c r="AB44" i="66"/>
  <c r="AH44" i="66" s="1"/>
  <c r="AB45" i="66"/>
  <c r="AH45" i="66" s="1"/>
  <c r="AB43" i="66"/>
  <c r="AH43" i="66" s="1"/>
  <c r="AB41" i="66"/>
  <c r="AH41" i="66" s="1"/>
  <c r="AB42" i="66"/>
  <c r="AH42" i="66" s="1"/>
  <c r="AB46" i="66"/>
  <c r="AH46" i="66" s="1"/>
  <c r="AA49" i="66"/>
  <c r="AG49" i="66" s="1"/>
  <c r="AA50" i="66"/>
  <c r="AG50" i="66" s="1"/>
  <c r="AA48" i="66"/>
  <c r="AG48" i="66" s="1"/>
  <c r="AE40" i="66"/>
  <c r="AK40" i="66" s="1"/>
  <c r="A1" i="50"/>
  <c r="I116" i="50" s="1"/>
  <c r="A1" i="47"/>
  <c r="I120" i="47" s="1"/>
  <c r="A1" i="48"/>
  <c r="I149" i="48" s="1"/>
  <c r="I118" i="46"/>
  <c r="I126" i="46"/>
  <c r="I144" i="46"/>
  <c r="I119" i="46"/>
  <c r="I127" i="46"/>
  <c r="I145" i="46"/>
  <c r="I5" i="46"/>
  <c r="I120" i="46"/>
  <c r="I128" i="46"/>
  <c r="I146" i="46"/>
  <c r="I143" i="46"/>
  <c r="I46" i="46"/>
  <c r="I121" i="46"/>
  <c r="I129" i="46"/>
  <c r="I147" i="46"/>
  <c r="I123" i="46"/>
  <c r="I117" i="46"/>
  <c r="I4" i="46"/>
  <c r="I114" i="46"/>
  <c r="I122" i="46"/>
  <c r="I130" i="46"/>
  <c r="I148" i="46"/>
  <c r="I115" i="46"/>
  <c r="I141" i="46"/>
  <c r="I149" i="46"/>
  <c r="I125" i="46"/>
  <c r="I116" i="46"/>
  <c r="I124" i="46"/>
  <c r="I142" i="46"/>
  <c r="I150" i="46"/>
  <c r="I114" i="43"/>
  <c r="I122" i="43"/>
  <c r="I130" i="43"/>
  <c r="I148" i="43"/>
  <c r="I115" i="43"/>
  <c r="I123" i="43"/>
  <c r="I141" i="43"/>
  <c r="I149" i="43"/>
  <c r="I116" i="43"/>
  <c r="I124" i="43"/>
  <c r="I142" i="43"/>
  <c r="I150" i="43"/>
  <c r="I121" i="43"/>
  <c r="I117" i="43"/>
  <c r="I125" i="43"/>
  <c r="I143" i="43"/>
  <c r="I4" i="43"/>
  <c r="I129" i="43"/>
  <c r="I118" i="43"/>
  <c r="I126" i="43"/>
  <c r="I144" i="43"/>
  <c r="I119" i="43"/>
  <c r="I127" i="43"/>
  <c r="I145" i="43"/>
  <c r="I113" i="43"/>
  <c r="I147" i="43"/>
  <c r="I112" i="43"/>
  <c r="I120" i="43"/>
  <c r="I128" i="43"/>
  <c r="I146" i="43"/>
  <c r="I116" i="44"/>
  <c r="I124" i="44"/>
  <c r="I142" i="44"/>
  <c r="I150" i="44"/>
  <c r="I117" i="44"/>
  <c r="I125" i="44"/>
  <c r="I143" i="44"/>
  <c r="I4" i="44"/>
  <c r="I118" i="44"/>
  <c r="I126" i="44"/>
  <c r="I144" i="44"/>
  <c r="I141" i="44"/>
  <c r="I119" i="44"/>
  <c r="I127" i="44"/>
  <c r="I145" i="44"/>
  <c r="I121" i="44"/>
  <c r="I123" i="44"/>
  <c r="I5" i="44"/>
  <c r="I120" i="44"/>
  <c r="I128" i="44"/>
  <c r="I146" i="44"/>
  <c r="I113" i="44"/>
  <c r="I129" i="44"/>
  <c r="I147" i="44"/>
  <c r="I115" i="44"/>
  <c r="I149" i="44"/>
  <c r="I114" i="44"/>
  <c r="I122" i="44"/>
  <c r="I130" i="44"/>
  <c r="I148" i="44"/>
  <c r="I147" i="45"/>
  <c r="I130" i="45"/>
  <c r="I113" i="45"/>
  <c r="I144" i="45"/>
  <c r="I143" i="45"/>
  <c r="I123" i="45"/>
  <c r="I120" i="45"/>
  <c r="I117" i="45"/>
  <c r="I150" i="45"/>
  <c r="I129" i="45"/>
  <c r="I126" i="45"/>
  <c r="I116" i="45"/>
  <c r="I146" i="45"/>
  <c r="I122" i="45"/>
  <c r="I119" i="45"/>
  <c r="I5" i="45"/>
  <c r="I149" i="45"/>
  <c r="I142" i="45"/>
  <c r="I125" i="45"/>
  <c r="I115" i="45"/>
  <c r="I145" i="45"/>
  <c r="I128" i="45"/>
  <c r="I118" i="45"/>
  <c r="I4" i="45"/>
  <c r="I127" i="45"/>
  <c r="I148" i="45"/>
  <c r="I141" i="45"/>
  <c r="I121" i="45"/>
  <c r="I114" i="45"/>
  <c r="I124" i="45"/>
  <c r="I8" i="42"/>
  <c r="M8" i="42" s="1"/>
  <c r="I123" i="42"/>
  <c r="M123" i="42" s="1"/>
  <c r="I141" i="42"/>
  <c r="M141" i="42" s="1"/>
  <c r="I149" i="42"/>
  <c r="M149" i="42" s="1"/>
  <c r="I11" i="42"/>
  <c r="M11" i="42" s="1"/>
  <c r="I122" i="42"/>
  <c r="M122" i="42" s="1"/>
  <c r="I9" i="42"/>
  <c r="M9" i="42" s="1"/>
  <c r="I124" i="42"/>
  <c r="M124" i="42" s="1"/>
  <c r="I142" i="42"/>
  <c r="M142" i="42" s="1"/>
  <c r="I150" i="42"/>
  <c r="M150" i="42" s="1"/>
  <c r="I126" i="42"/>
  <c r="M126" i="42" s="1"/>
  <c r="I10" i="42"/>
  <c r="M10" i="42" s="1"/>
  <c r="I125" i="42"/>
  <c r="M125" i="42" s="1"/>
  <c r="I143" i="42"/>
  <c r="M143" i="42" s="1"/>
  <c r="I4" i="42"/>
  <c r="M4" i="42" s="1"/>
  <c r="I144" i="42"/>
  <c r="M144" i="42" s="1"/>
  <c r="I7" i="42"/>
  <c r="M7" i="42" s="1"/>
  <c r="I119" i="42"/>
  <c r="M119" i="42" s="1"/>
  <c r="I127" i="42"/>
  <c r="M127" i="42" s="1"/>
  <c r="I145" i="42"/>
  <c r="M145" i="42" s="1"/>
  <c r="I148" i="42"/>
  <c r="M148" i="42" s="1"/>
  <c r="I5" i="42"/>
  <c r="M5" i="42" s="1"/>
  <c r="I120" i="42"/>
  <c r="M120" i="42" s="1"/>
  <c r="I128" i="42"/>
  <c r="M128" i="42" s="1"/>
  <c r="I146" i="42"/>
  <c r="M146" i="42" s="1"/>
  <c r="I130" i="42"/>
  <c r="M130" i="42" s="1"/>
  <c r="I6" i="42"/>
  <c r="M6" i="42" s="1"/>
  <c r="I121" i="42"/>
  <c r="M121" i="42" s="1"/>
  <c r="I129" i="42"/>
  <c r="M129" i="42" s="1"/>
  <c r="I147" i="42"/>
  <c r="M147" i="42" s="1"/>
  <c r="AD63" i="66" l="1"/>
  <c r="AJ63" i="66" s="1"/>
  <c r="AC63" i="66"/>
  <c r="AI63" i="66" s="1"/>
  <c r="AE63" i="66"/>
  <c r="AK63" i="66" s="1"/>
  <c r="C20" i="39"/>
  <c r="H14" i="39"/>
  <c r="J14" i="39"/>
  <c r="I14" i="39"/>
  <c r="H15" i="39"/>
  <c r="L15" i="39" s="1"/>
  <c r="N15" i="39" s="1"/>
  <c r="I12" i="39"/>
  <c r="J13" i="39"/>
  <c r="I11" i="39"/>
  <c r="G16" i="39"/>
  <c r="K11" i="39"/>
  <c r="G13" i="39"/>
  <c r="G17" i="39" s="1"/>
  <c r="I16" i="39"/>
  <c r="I13" i="39"/>
  <c r="K12" i="39"/>
  <c r="H16" i="39"/>
  <c r="K16" i="39"/>
  <c r="H13" i="39"/>
  <c r="I121" i="47"/>
  <c r="A1" i="51"/>
  <c r="I121" i="51" s="1"/>
  <c r="I150" i="47"/>
  <c r="I141" i="47"/>
  <c r="I130" i="47"/>
  <c r="I147" i="47"/>
  <c r="I126" i="47"/>
  <c r="I125" i="47"/>
  <c r="I128" i="47"/>
  <c r="I142" i="47"/>
  <c r="I116" i="47"/>
  <c r="I149" i="47"/>
  <c r="I5" i="47"/>
  <c r="I119" i="47"/>
  <c r="I123" i="47"/>
  <c r="I4" i="47"/>
  <c r="I115" i="47"/>
  <c r="I120" i="50"/>
  <c r="I121" i="50"/>
  <c r="I127" i="50"/>
  <c r="I144" i="47"/>
  <c r="I124" i="47"/>
  <c r="I114" i="47"/>
  <c r="I147" i="50"/>
  <c r="I145" i="50"/>
  <c r="I119" i="50"/>
  <c r="I115" i="50"/>
  <c r="I113" i="50"/>
  <c r="I118" i="47"/>
  <c r="I143" i="47"/>
  <c r="I129" i="47"/>
  <c r="I114" i="50"/>
  <c r="I149" i="50"/>
  <c r="I125" i="50"/>
  <c r="I145" i="47"/>
  <c r="I113" i="47"/>
  <c r="I124" i="50"/>
  <c r="I150" i="50"/>
  <c r="I143" i="50"/>
  <c r="I146" i="50"/>
  <c r="I127" i="47"/>
  <c r="I148" i="47"/>
  <c r="I146" i="47"/>
  <c r="I126" i="50"/>
  <c r="I129" i="50"/>
  <c r="I128" i="50"/>
  <c r="I130" i="50"/>
  <c r="I117" i="47"/>
  <c r="I122" i="47"/>
  <c r="I141" i="50"/>
  <c r="I122" i="50"/>
  <c r="I148" i="50"/>
  <c r="I142" i="50"/>
  <c r="I117" i="50"/>
  <c r="I4" i="50"/>
  <c r="I118" i="50"/>
  <c r="I144" i="50"/>
  <c r="I5" i="50"/>
  <c r="I123" i="50"/>
  <c r="I146" i="48"/>
  <c r="I147" i="48"/>
  <c r="I150" i="48"/>
  <c r="I145" i="48"/>
  <c r="I141" i="48"/>
  <c r="I115" i="48"/>
  <c r="I126" i="48"/>
  <c r="I113" i="48"/>
  <c r="I123" i="48"/>
  <c r="I128" i="48"/>
  <c r="I125" i="48"/>
  <c r="I148" i="48"/>
  <c r="I120" i="48"/>
  <c r="I117" i="48"/>
  <c r="I130" i="48"/>
  <c r="I5" i="48"/>
  <c r="I121" i="48"/>
  <c r="I118" i="48"/>
  <c r="I142" i="48"/>
  <c r="I129" i="48"/>
  <c r="I119" i="48"/>
  <c r="I124" i="48"/>
  <c r="I122" i="48"/>
  <c r="I127" i="48"/>
  <c r="I4" i="48"/>
  <c r="I116" i="48"/>
  <c r="I114" i="48"/>
  <c r="I144" i="48"/>
  <c r="I143" i="48"/>
  <c r="A1" i="37"/>
  <c r="J17" i="39" l="1"/>
  <c r="I17" i="39"/>
  <c r="I18" i="39" s="1"/>
  <c r="L14" i="39"/>
  <c r="M14" i="39" s="1"/>
  <c r="M15" i="39"/>
  <c r="H17" i="39"/>
  <c r="K17" i="39"/>
  <c r="I117" i="51"/>
  <c r="I122" i="51"/>
  <c r="I125" i="51"/>
  <c r="I142" i="51"/>
  <c r="I119" i="51"/>
  <c r="I129" i="51"/>
  <c r="I124" i="51"/>
  <c r="I130" i="51"/>
  <c r="I113" i="51"/>
  <c r="I114" i="51"/>
  <c r="I127" i="51"/>
  <c r="I150" i="51"/>
  <c r="I145" i="51"/>
  <c r="I146" i="51"/>
  <c r="I126" i="51"/>
  <c r="I5" i="51"/>
  <c r="I148" i="51"/>
  <c r="I120" i="51"/>
  <c r="I115" i="51"/>
  <c r="I128" i="51"/>
  <c r="I141" i="51"/>
  <c r="I123" i="51"/>
  <c r="I143" i="51"/>
  <c r="I116" i="51"/>
  <c r="I147" i="51"/>
  <c r="I118" i="51"/>
  <c r="I149" i="51"/>
  <c r="I144" i="51"/>
  <c r="I4" i="51"/>
  <c r="I112" i="37"/>
  <c r="I120" i="37"/>
  <c r="I128" i="37"/>
  <c r="I146" i="37"/>
  <c r="I121" i="37"/>
  <c r="I147" i="37"/>
  <c r="I122" i="37"/>
  <c r="I148" i="37"/>
  <c r="I123" i="37"/>
  <c r="I149" i="37"/>
  <c r="I116" i="37"/>
  <c r="I113" i="37"/>
  <c r="I129" i="37"/>
  <c r="I114" i="37"/>
  <c r="I140" i="37"/>
  <c r="I141" i="37"/>
  <c r="I150" i="37"/>
  <c r="I115" i="37"/>
  <c r="I124" i="37"/>
  <c r="I117" i="37"/>
  <c r="I125" i="37"/>
  <c r="I143" i="37"/>
  <c r="I4" i="37"/>
  <c r="I118" i="37"/>
  <c r="I126" i="37"/>
  <c r="I144" i="37"/>
  <c r="I119" i="37"/>
  <c r="I127" i="37"/>
  <c r="I145" i="37"/>
  <c r="I142" i="37"/>
  <c r="E18" i="39"/>
  <c r="G174" i="37"/>
  <c r="G228" i="37"/>
  <c r="H226" i="37"/>
  <c r="H225" i="37"/>
  <c r="H224" i="37"/>
  <c r="H223" i="37"/>
  <c r="H222" i="37"/>
  <c r="H221" i="37"/>
  <c r="H220" i="37"/>
  <c r="H219" i="37"/>
  <c r="H181" i="37"/>
  <c r="H180" i="37"/>
  <c r="F152" i="37"/>
  <c r="G119" i="37"/>
  <c r="H119" i="37" s="1"/>
  <c r="G118" i="37"/>
  <c r="H118" i="37" s="1"/>
  <c r="G117" i="37"/>
  <c r="H117" i="37" s="1"/>
  <c r="G116" i="37"/>
  <c r="H116" i="37" s="1"/>
  <c r="G115" i="37"/>
  <c r="H115" i="37" s="1"/>
  <c r="G114" i="37"/>
  <c r="H114" i="37" s="1"/>
  <c r="G113" i="37"/>
  <c r="H113" i="37" s="1"/>
  <c r="G112" i="37"/>
  <c r="H112" i="37" s="1"/>
  <c r="G4" i="37"/>
  <c r="A158" i="68" l="1" a="1"/>
  <c r="N14" i="39"/>
  <c r="L16" i="39"/>
  <c r="N16" i="39" s="1"/>
  <c r="H18" i="39"/>
  <c r="V37" i="66"/>
  <c r="V38" i="66"/>
  <c r="AH38" i="66" s="1"/>
  <c r="V39" i="66"/>
  <c r="AH39" i="66" s="1"/>
  <c r="Z39" i="66"/>
  <c r="AL39" i="66" s="1"/>
  <c r="Z38" i="66"/>
  <c r="Z37" i="66"/>
  <c r="Z10" i="66"/>
  <c r="Z8" i="66"/>
  <c r="Z9" i="66"/>
  <c r="A1" i="60"/>
  <c r="I149" i="60" s="1"/>
  <c r="A1" i="61"/>
  <c r="G175" i="37"/>
  <c r="G152" i="37"/>
  <c r="H228" i="37"/>
  <c r="G229" i="37" s="1"/>
  <c r="H4" i="37"/>
  <c r="H152" i="37" s="1"/>
  <c r="F12" i="39" l="1"/>
  <c r="Z40" i="66"/>
  <c r="AL40" i="66" s="1"/>
  <c r="AL38" i="66"/>
  <c r="A158" i="68"/>
  <c r="A5" i="69" a="1"/>
  <c r="AH37" i="66"/>
  <c r="F13" i="39"/>
  <c r="A2" i="70" a="1"/>
  <c r="M16" i="39"/>
  <c r="V40" i="66"/>
  <c r="AH40" i="66" s="1"/>
  <c r="U39" i="66"/>
  <c r="AG39" i="66" s="1"/>
  <c r="U37" i="66"/>
  <c r="F11" i="39" s="1"/>
  <c r="U38" i="66"/>
  <c r="AL9" i="66"/>
  <c r="AL37" i="66"/>
  <c r="AL8" i="66"/>
  <c r="AL10" i="66"/>
  <c r="Z24" i="66"/>
  <c r="AL24" i="66" s="1"/>
  <c r="G155" i="37"/>
  <c r="U8" i="66"/>
  <c r="U9" i="66"/>
  <c r="U10" i="66"/>
  <c r="I145" i="60"/>
  <c r="I123" i="60"/>
  <c r="I150" i="60"/>
  <c r="I124" i="60"/>
  <c r="I121" i="60"/>
  <c r="I142" i="60"/>
  <c r="I115" i="60"/>
  <c r="I141" i="60"/>
  <c r="I126" i="60"/>
  <c r="I130" i="60"/>
  <c r="I113" i="60"/>
  <c r="I129" i="60"/>
  <c r="I119" i="60"/>
  <c r="I122" i="60"/>
  <c r="I144" i="60"/>
  <c r="I120" i="60"/>
  <c r="I143" i="60"/>
  <c r="I118" i="60"/>
  <c r="I148" i="60"/>
  <c r="I117" i="60"/>
  <c r="I127" i="60"/>
  <c r="I4" i="60"/>
  <c r="I146" i="60"/>
  <c r="I128" i="60"/>
  <c r="I147" i="60"/>
  <c r="I5" i="60"/>
  <c r="I125" i="60"/>
  <c r="I116" i="60"/>
  <c r="I114" i="60"/>
  <c r="I122" i="61"/>
  <c r="I126" i="61"/>
  <c r="I115" i="61"/>
  <c r="I5" i="61"/>
  <c r="I121" i="61"/>
  <c r="I116" i="61"/>
  <c r="I127" i="61"/>
  <c r="I119" i="61"/>
  <c r="I129" i="61"/>
  <c r="I123" i="61"/>
  <c r="I125" i="61"/>
  <c r="I146" i="61"/>
  <c r="I147" i="61"/>
  <c r="I150" i="61"/>
  <c r="I142" i="61"/>
  <c r="I113" i="61"/>
  <c r="I118" i="61"/>
  <c r="I128" i="61"/>
  <c r="I124" i="61"/>
  <c r="I117" i="61"/>
  <c r="I114" i="61"/>
  <c r="I120" i="61"/>
  <c r="I148" i="61"/>
  <c r="I141" i="61"/>
  <c r="I149" i="61"/>
  <c r="I112" i="61"/>
  <c r="I143" i="61"/>
  <c r="I144" i="61"/>
  <c r="I145" i="61"/>
  <c r="I4" i="61"/>
  <c r="G153" i="37"/>
  <c r="U40" i="66" l="1"/>
  <c r="AG40" i="66" s="1"/>
  <c r="AG38" i="66"/>
  <c r="A5" i="69"/>
  <c r="G3" i="69"/>
  <c r="H3" i="69"/>
  <c r="A6" i="71" a="1"/>
  <c r="A6" i="71" s="1"/>
  <c r="A2" i="70"/>
  <c r="V54" i="66"/>
  <c r="G18" i="39"/>
  <c r="Z54" i="66"/>
  <c r="U24" i="66"/>
  <c r="AG24" i="66" s="1"/>
  <c r="AG10" i="66"/>
  <c r="AG9" i="66"/>
  <c r="AG37" i="66"/>
  <c r="AG8" i="66"/>
  <c r="V64" i="66" l="1"/>
  <c r="AH64" i="66" s="1"/>
  <c r="AH54" i="66"/>
  <c r="Z64" i="66"/>
  <c r="AL64" i="66" s="1"/>
  <c r="AL54" i="66"/>
  <c r="L18" i="70" a="1"/>
  <c r="F4" i="71"/>
  <c r="D4" i="71"/>
  <c r="G4" i="71"/>
  <c r="H4" i="71"/>
  <c r="V65" i="66"/>
  <c r="AH65" i="66" s="1"/>
  <c r="Z65" i="66"/>
  <c r="AL65" i="66" s="1"/>
  <c r="U54" i="66"/>
  <c r="K18" i="39"/>
  <c r="U64" i="66" l="1"/>
  <c r="AG64" i="66" s="1"/>
  <c r="AG54" i="66"/>
  <c r="Z19" i="70"/>
  <c r="Z27" i="70"/>
  <c r="Z35" i="70"/>
  <c r="Z43" i="70"/>
  <c r="Y19" i="70"/>
  <c r="Y27" i="70"/>
  <c r="Y35" i="70"/>
  <c r="Y43" i="70"/>
  <c r="X19" i="70"/>
  <c r="X27" i="70"/>
  <c r="X35" i="70"/>
  <c r="X43" i="70"/>
  <c r="W19" i="70"/>
  <c r="W27" i="70"/>
  <c r="W35" i="70"/>
  <c r="W43" i="70"/>
  <c r="V19" i="70"/>
  <c r="V27" i="70"/>
  <c r="V35" i="70"/>
  <c r="V43" i="70"/>
  <c r="U20" i="70"/>
  <c r="U28" i="70"/>
  <c r="U36" i="70"/>
  <c r="U44" i="70"/>
  <c r="Z48" i="70"/>
  <c r="U25" i="70"/>
  <c r="Z20" i="70"/>
  <c r="Z28" i="70"/>
  <c r="Z36" i="70"/>
  <c r="Z44" i="70"/>
  <c r="Y20" i="70"/>
  <c r="Y28" i="70"/>
  <c r="Y36" i="70"/>
  <c r="Y44" i="70"/>
  <c r="X20" i="70"/>
  <c r="X28" i="70"/>
  <c r="X36" i="70"/>
  <c r="X44" i="70"/>
  <c r="W20" i="70"/>
  <c r="W28" i="70"/>
  <c r="W36" i="70"/>
  <c r="W44" i="70"/>
  <c r="V20" i="70"/>
  <c r="V28" i="70"/>
  <c r="V36" i="70"/>
  <c r="V44" i="70"/>
  <c r="U21" i="70"/>
  <c r="U29" i="70"/>
  <c r="U37" i="70"/>
  <c r="U45" i="70"/>
  <c r="Y24" i="70"/>
  <c r="Z21" i="70"/>
  <c r="Z29" i="70"/>
  <c r="Z37" i="70"/>
  <c r="Z45" i="70"/>
  <c r="Y21" i="70"/>
  <c r="Y29" i="70"/>
  <c r="Y37" i="70"/>
  <c r="Y45" i="70"/>
  <c r="X21" i="70"/>
  <c r="X29" i="70"/>
  <c r="X37" i="70"/>
  <c r="X45" i="70"/>
  <c r="W21" i="70"/>
  <c r="W29" i="70"/>
  <c r="W37" i="70"/>
  <c r="W45" i="70"/>
  <c r="V21" i="70"/>
  <c r="V29" i="70"/>
  <c r="V37" i="70"/>
  <c r="V45" i="70"/>
  <c r="U22" i="70"/>
  <c r="U30" i="70"/>
  <c r="U38" i="70"/>
  <c r="U46" i="70"/>
  <c r="Z40" i="70"/>
  <c r="V48" i="70"/>
  <c r="Z22" i="70"/>
  <c r="Z30" i="70"/>
  <c r="Z38" i="70"/>
  <c r="Z46" i="70"/>
  <c r="Y22" i="70"/>
  <c r="Y30" i="70"/>
  <c r="Y38" i="70"/>
  <c r="Y46" i="70"/>
  <c r="X22" i="70"/>
  <c r="X30" i="70"/>
  <c r="X38" i="70"/>
  <c r="X46" i="70"/>
  <c r="W22" i="70"/>
  <c r="W30" i="70"/>
  <c r="W38" i="70"/>
  <c r="W46" i="70"/>
  <c r="V22" i="70"/>
  <c r="V30" i="70"/>
  <c r="V38" i="70"/>
  <c r="V46" i="70"/>
  <c r="U23" i="70"/>
  <c r="U31" i="70"/>
  <c r="U39" i="70"/>
  <c r="U47" i="70"/>
  <c r="Z32" i="70"/>
  <c r="Y40" i="70"/>
  <c r="X24" i="70"/>
  <c r="X40" i="70"/>
  <c r="W24" i="70"/>
  <c r="W40" i="70"/>
  <c r="V24" i="70"/>
  <c r="V40" i="70"/>
  <c r="U41" i="70"/>
  <c r="Z23" i="70"/>
  <c r="Z31" i="70"/>
  <c r="Z39" i="70"/>
  <c r="Z47" i="70"/>
  <c r="Y23" i="70"/>
  <c r="Y31" i="70"/>
  <c r="Y39" i="70"/>
  <c r="Y47" i="70"/>
  <c r="X23" i="70"/>
  <c r="X31" i="70"/>
  <c r="X39" i="70"/>
  <c r="X47" i="70"/>
  <c r="W23" i="70"/>
  <c r="W31" i="70"/>
  <c r="W39" i="70"/>
  <c r="W47" i="70"/>
  <c r="V23" i="70"/>
  <c r="V31" i="70"/>
  <c r="V39" i="70"/>
  <c r="V47" i="70"/>
  <c r="U24" i="70"/>
  <c r="U32" i="70"/>
  <c r="U40" i="70"/>
  <c r="U48" i="70"/>
  <c r="Z24" i="70"/>
  <c r="Y32" i="70"/>
  <c r="Y48" i="70"/>
  <c r="X32" i="70"/>
  <c r="X48" i="70"/>
  <c r="W32" i="70"/>
  <c r="W48" i="70"/>
  <c r="V32" i="70"/>
  <c r="U33" i="70"/>
  <c r="U49" i="70"/>
  <c r="Z25" i="70"/>
  <c r="Z33" i="70"/>
  <c r="Z41" i="70"/>
  <c r="Z49" i="70"/>
  <c r="Y25" i="70"/>
  <c r="Y33" i="70"/>
  <c r="Y41" i="70"/>
  <c r="Y49" i="70"/>
  <c r="X25" i="70"/>
  <c r="X33" i="70"/>
  <c r="X41" i="70"/>
  <c r="X49" i="70"/>
  <c r="W25" i="70"/>
  <c r="W33" i="70"/>
  <c r="W41" i="70"/>
  <c r="W49" i="70"/>
  <c r="V25" i="70"/>
  <c r="V33" i="70"/>
  <c r="V41" i="70"/>
  <c r="V49" i="70"/>
  <c r="U26" i="70"/>
  <c r="U34" i="70"/>
  <c r="U42" i="70"/>
  <c r="U19" i="70"/>
  <c r="Z26" i="70"/>
  <c r="Z34" i="70"/>
  <c r="Z42" i="70"/>
  <c r="Y26" i="70"/>
  <c r="Y34" i="70"/>
  <c r="Y42" i="70"/>
  <c r="X26" i="70"/>
  <c r="X34" i="70"/>
  <c r="X42" i="70"/>
  <c r="W26" i="70"/>
  <c r="W34" i="70"/>
  <c r="W42" i="70"/>
  <c r="V26" i="70"/>
  <c r="V34" i="70"/>
  <c r="V42" i="70"/>
  <c r="U27" i="70"/>
  <c r="U35" i="70"/>
  <c r="U43" i="70"/>
  <c r="V46" i="76"/>
  <c r="U46" i="76"/>
  <c r="V45" i="76"/>
  <c r="U45" i="76"/>
  <c r="P48" i="70"/>
  <c r="Q48" i="70"/>
  <c r="P49" i="70"/>
  <c r="Q49" i="70"/>
  <c r="U44" i="76"/>
  <c r="V44" i="76"/>
  <c r="U43" i="76"/>
  <c r="V43" i="76"/>
  <c r="Q46" i="70"/>
  <c r="R46" i="70" s="1"/>
  <c r="U42" i="76"/>
  <c r="V42" i="76"/>
  <c r="P47" i="70"/>
  <c r="Y42" i="76" s="1"/>
  <c r="Q47" i="70"/>
  <c r="R47" i="70" s="1"/>
  <c r="P46" i="70"/>
  <c r="Y41" i="76" s="1"/>
  <c r="P36" i="70"/>
  <c r="Q41" i="70"/>
  <c r="Q36" i="70"/>
  <c r="P37" i="70"/>
  <c r="P42" i="70"/>
  <c r="Q37" i="70"/>
  <c r="Q42" i="70"/>
  <c r="P45" i="70"/>
  <c r="P38" i="70"/>
  <c r="Q43" i="70"/>
  <c r="Q38" i="70"/>
  <c r="P39" i="70"/>
  <c r="P44" i="70"/>
  <c r="Q39" i="70"/>
  <c r="P40" i="70"/>
  <c r="Q45" i="70"/>
  <c r="Q40" i="70"/>
  <c r="P41" i="70"/>
  <c r="P43" i="70"/>
  <c r="Q44" i="70"/>
  <c r="U41" i="76"/>
  <c r="V41" i="76"/>
  <c r="P35" i="70"/>
  <c r="Q35" i="70"/>
  <c r="U40" i="76"/>
  <c r="V40" i="76"/>
  <c r="U39" i="76"/>
  <c r="V39" i="76"/>
  <c r="U38" i="76"/>
  <c r="V38" i="76"/>
  <c r="V37" i="76"/>
  <c r="U37" i="76"/>
  <c r="V36" i="76"/>
  <c r="U36" i="76"/>
  <c r="U35" i="76"/>
  <c r="V35" i="76"/>
  <c r="U34" i="76"/>
  <c r="V34" i="76"/>
  <c r="U33" i="76"/>
  <c r="V33" i="76"/>
  <c r="V32" i="76"/>
  <c r="U32" i="76"/>
  <c r="V31" i="76"/>
  <c r="U31" i="76"/>
  <c r="U30" i="76"/>
  <c r="V30" i="76"/>
  <c r="U29" i="76"/>
  <c r="V29" i="76"/>
  <c r="Q34" i="70"/>
  <c r="Z29" i="76" s="1"/>
  <c r="P34" i="70"/>
  <c r="Y29" i="76" s="1"/>
  <c r="U28" i="76"/>
  <c r="V28" i="76"/>
  <c r="P33" i="70"/>
  <c r="Y28" i="76" s="1"/>
  <c r="Q33" i="70"/>
  <c r="Z28" i="76" s="1"/>
  <c r="U27" i="76"/>
  <c r="V27" i="76"/>
  <c r="Q32" i="70"/>
  <c r="R32" i="70" s="1"/>
  <c r="P32" i="70"/>
  <c r="Y27" i="76" s="1"/>
  <c r="V13" i="76"/>
  <c r="V14" i="76"/>
  <c r="V16" i="76"/>
  <c r="U19" i="76"/>
  <c r="U21" i="76"/>
  <c r="U18" i="76"/>
  <c r="U15" i="76"/>
  <c r="V20" i="76"/>
  <c r="P22" i="70"/>
  <c r="P30" i="70"/>
  <c r="Q21" i="70"/>
  <c r="R21" i="70" s="1"/>
  <c r="S21" i="70" s="1"/>
  <c r="Q29" i="70"/>
  <c r="P19" i="70"/>
  <c r="Q19" i="70"/>
  <c r="R19" i="70" s="1"/>
  <c r="S19" i="70" s="1"/>
  <c r="P29" i="70"/>
  <c r="P23" i="70"/>
  <c r="P31" i="70"/>
  <c r="Q22" i="70"/>
  <c r="R22" i="70" s="1"/>
  <c r="S22" i="70" s="1"/>
  <c r="Q30" i="70"/>
  <c r="P24" i="70"/>
  <c r="Q23" i="70"/>
  <c r="R23" i="70" s="1"/>
  <c r="S23" i="70" s="1"/>
  <c r="Q31" i="70"/>
  <c r="Q24" i="70"/>
  <c r="R24" i="70" s="1"/>
  <c r="S24" i="70" s="1"/>
  <c r="P28" i="70"/>
  <c r="Q20" i="70"/>
  <c r="R20" i="70" s="1"/>
  <c r="S20" i="70" s="1"/>
  <c r="P25" i="70"/>
  <c r="Q26" i="70"/>
  <c r="R26" i="70" s="1"/>
  <c r="S26" i="70" s="1"/>
  <c r="Q27" i="70"/>
  <c r="R27" i="70" s="1"/>
  <c r="S27" i="70" s="1"/>
  <c r="P21" i="70"/>
  <c r="P26" i="70"/>
  <c r="Y21" i="76" s="1"/>
  <c r="Q25" i="70"/>
  <c r="R25" i="70" s="1"/>
  <c r="S25" i="70" s="1"/>
  <c r="P27" i="70"/>
  <c r="P20" i="70"/>
  <c r="Q28" i="70"/>
  <c r="R28" i="70" s="1"/>
  <c r="S28" i="70" s="1"/>
  <c r="V18" i="76"/>
  <c r="V22" i="76"/>
  <c r="V17" i="76"/>
  <c r="V25" i="76"/>
  <c r="U17" i="76"/>
  <c r="V21" i="76"/>
  <c r="V15" i="76"/>
  <c r="U16" i="76"/>
  <c r="U25" i="76"/>
  <c r="L18" i="70"/>
  <c r="U20" i="76"/>
  <c r="U14" i="76"/>
  <c r="U26" i="76"/>
  <c r="U24" i="76"/>
  <c r="V19" i="76"/>
  <c r="V26" i="76"/>
  <c r="U22" i="76"/>
  <c r="V23" i="76"/>
  <c r="U23" i="76"/>
  <c r="V24" i="76"/>
  <c r="L12" i="39"/>
  <c r="N12" i="39" s="1"/>
  <c r="U65" i="66"/>
  <c r="J18" i="39"/>
  <c r="C16" i="39" l="1"/>
  <c r="AG65" i="66"/>
  <c r="Z18" i="70"/>
  <c r="Y18" i="70"/>
  <c r="X18" i="70"/>
  <c r="W18" i="70"/>
  <c r="V18" i="70"/>
  <c r="U18" i="70"/>
  <c r="R49" i="70"/>
  <c r="Z44" i="76"/>
  <c r="Y44" i="76"/>
  <c r="R48" i="70"/>
  <c r="Z43" i="76"/>
  <c r="R33" i="70"/>
  <c r="S33" i="70" s="1"/>
  <c r="Y43" i="76"/>
  <c r="Z41" i="76"/>
  <c r="Z42" i="76"/>
  <c r="O1" i="70" a="1"/>
  <c r="S47" i="70"/>
  <c r="AA42" i="76"/>
  <c r="S46" i="70"/>
  <c r="AA41" i="76"/>
  <c r="Z27" i="76"/>
  <c r="R34" i="70"/>
  <c r="S34" i="70" s="1"/>
  <c r="Z19" i="76"/>
  <c r="Z15" i="76"/>
  <c r="Z22" i="76"/>
  <c r="Z16" i="76"/>
  <c r="Z21" i="76"/>
  <c r="Z14" i="76"/>
  <c r="Y35" i="76"/>
  <c r="Y33" i="76"/>
  <c r="R37" i="70"/>
  <c r="Z32" i="76"/>
  <c r="Y38" i="76"/>
  <c r="R39" i="70"/>
  <c r="Z34" i="76"/>
  <c r="R41" i="70"/>
  <c r="Z36" i="76"/>
  <c r="R45" i="70"/>
  <c r="Z40" i="76"/>
  <c r="R43" i="70"/>
  <c r="Z38" i="76"/>
  <c r="Y40" i="76"/>
  <c r="Y32" i="76"/>
  <c r="Y34" i="76"/>
  <c r="R36" i="70"/>
  <c r="Z31" i="76"/>
  <c r="Y36" i="76"/>
  <c r="R38" i="70"/>
  <c r="Z33" i="76"/>
  <c r="R40" i="70"/>
  <c r="Z35" i="76"/>
  <c r="R42" i="70"/>
  <c r="Z37" i="76"/>
  <c r="Y37" i="76"/>
  <c r="R44" i="70"/>
  <c r="Z39" i="76"/>
  <c r="Y39" i="76"/>
  <c r="Y31" i="76"/>
  <c r="R35" i="70"/>
  <c r="Z30" i="76"/>
  <c r="Y30" i="76"/>
  <c r="Z17" i="76"/>
  <c r="Z18" i="76"/>
  <c r="Z23" i="76"/>
  <c r="Z20" i="76"/>
  <c r="O26" i="70"/>
  <c r="N26" i="70" s="1"/>
  <c r="W21" i="76" s="1"/>
  <c r="U13" i="76"/>
  <c r="S32" i="70"/>
  <c r="AA27" i="76"/>
  <c r="R31" i="70"/>
  <c r="Z26" i="76"/>
  <c r="O21" i="70"/>
  <c r="N21" i="70" s="1"/>
  <c r="W16" i="76" s="1"/>
  <c r="Y16" i="76"/>
  <c r="O19" i="70"/>
  <c r="N19" i="70" s="1"/>
  <c r="W14" i="76" s="1"/>
  <c r="Y14" i="76"/>
  <c r="O24" i="70"/>
  <c r="N24" i="70" s="1"/>
  <c r="W19" i="76" s="1"/>
  <c r="Y19" i="76"/>
  <c r="R30" i="70"/>
  <c r="Z25" i="76"/>
  <c r="R29" i="70"/>
  <c r="Z24" i="76"/>
  <c r="O20" i="70"/>
  <c r="N20" i="70" s="1"/>
  <c r="W15" i="76" s="1"/>
  <c r="Y15" i="76"/>
  <c r="O25" i="70"/>
  <c r="N25" i="70" s="1"/>
  <c r="W20" i="76" s="1"/>
  <c r="Y20" i="76"/>
  <c r="O27" i="70"/>
  <c r="N27" i="70" s="1"/>
  <c r="W22" i="76" s="1"/>
  <c r="Y22" i="76"/>
  <c r="Y26" i="76"/>
  <c r="Y25" i="76"/>
  <c r="O28" i="70"/>
  <c r="N28" i="70" s="1"/>
  <c r="W23" i="76" s="1"/>
  <c r="Y23" i="76"/>
  <c r="O23" i="70"/>
  <c r="N23" i="70" s="1"/>
  <c r="W18" i="76" s="1"/>
  <c r="Y18" i="76"/>
  <c r="O22" i="70"/>
  <c r="N22" i="70" s="1"/>
  <c r="W17" i="76" s="1"/>
  <c r="Y17" i="76"/>
  <c r="P18" i="70"/>
  <c r="Q18" i="70"/>
  <c r="Z13" i="76" s="1"/>
  <c r="Y24" i="76"/>
  <c r="AA21" i="76"/>
  <c r="AA20" i="76"/>
  <c r="AA14" i="76"/>
  <c r="AA19" i="76"/>
  <c r="AA22" i="76"/>
  <c r="AA17" i="76"/>
  <c r="AA18" i="76"/>
  <c r="AA15" i="76"/>
  <c r="AA23" i="76"/>
  <c r="AA16" i="76"/>
  <c r="L13" i="39"/>
  <c r="F17" i="39"/>
  <c r="M12" i="39"/>
  <c r="L11" i="39"/>
  <c r="AA28" i="76" l="1"/>
  <c r="S49" i="70"/>
  <c r="AA44" i="76"/>
  <c r="S48" i="70"/>
  <c r="AA43" i="76"/>
  <c r="O1" i="70"/>
  <c r="P4" i="70"/>
  <c r="X4" i="70"/>
  <c r="AF4" i="70"/>
  <c r="AN4" i="70"/>
  <c r="S5" i="70"/>
  <c r="AA5" i="70"/>
  <c r="AI5" i="70"/>
  <c r="AQ5" i="70"/>
  <c r="V6" i="70"/>
  <c r="AD6" i="70"/>
  <c r="AL6" i="70"/>
  <c r="Q7" i="70"/>
  <c r="Y7" i="70"/>
  <c r="AG7" i="70"/>
  <c r="AO7" i="70"/>
  <c r="T8" i="70"/>
  <c r="AB8" i="70"/>
  <c r="AJ8" i="70"/>
  <c r="AR8" i="70"/>
  <c r="W9" i="70"/>
  <c r="AE9" i="70"/>
  <c r="AM9" i="70"/>
  <c r="R10" i="70"/>
  <c r="Z10" i="70"/>
  <c r="AH10" i="70"/>
  <c r="AP10" i="70"/>
  <c r="U11" i="70"/>
  <c r="AC11" i="70"/>
  <c r="AK11" i="70"/>
  <c r="P12" i="70"/>
  <c r="X12" i="70"/>
  <c r="AF12" i="70"/>
  <c r="AN12" i="70"/>
  <c r="S13" i="70"/>
  <c r="AA13" i="70"/>
  <c r="AI13" i="70"/>
  <c r="AQ13" i="70"/>
  <c r="W3" i="70"/>
  <c r="AE3" i="70"/>
  <c r="AM3" i="70"/>
  <c r="S2" i="70"/>
  <c r="AA2" i="70"/>
  <c r="AI2" i="70"/>
  <c r="AQ2" i="70"/>
  <c r="AP5" i="70"/>
  <c r="AF7" i="70"/>
  <c r="AD9" i="70"/>
  <c r="AO10" i="70"/>
  <c r="W12" i="70"/>
  <c r="AP13" i="70"/>
  <c r="Z2" i="70"/>
  <c r="Q4" i="70"/>
  <c r="Y4" i="70"/>
  <c r="AG4" i="70"/>
  <c r="AO4" i="70"/>
  <c r="T5" i="70"/>
  <c r="AB5" i="70"/>
  <c r="AJ5" i="70"/>
  <c r="AR5" i="70"/>
  <c r="W6" i="70"/>
  <c r="AE6" i="70"/>
  <c r="AM6" i="70"/>
  <c r="R7" i="70"/>
  <c r="Z7" i="70"/>
  <c r="AH7" i="70"/>
  <c r="AP7" i="70"/>
  <c r="U8" i="70"/>
  <c r="AC8" i="70"/>
  <c r="AK8" i="70"/>
  <c r="P9" i="70"/>
  <c r="X9" i="70"/>
  <c r="AF9" i="70"/>
  <c r="AN9" i="70"/>
  <c r="S10" i="70"/>
  <c r="AA10" i="70"/>
  <c r="AI10" i="70"/>
  <c r="AQ10" i="70"/>
  <c r="V11" i="70"/>
  <c r="AD11" i="70"/>
  <c r="AL11" i="70"/>
  <c r="Q12" i="70"/>
  <c r="Y12" i="70"/>
  <c r="AG12" i="70"/>
  <c r="AO12" i="70"/>
  <c r="T13" i="70"/>
  <c r="AB13" i="70"/>
  <c r="AJ13" i="70"/>
  <c r="AR13" i="70"/>
  <c r="X3" i="70"/>
  <c r="AF3" i="70"/>
  <c r="AN3" i="70"/>
  <c r="T2" i="70"/>
  <c r="AB2" i="70"/>
  <c r="AJ2" i="70"/>
  <c r="AR2" i="70"/>
  <c r="Z5" i="70"/>
  <c r="U6" i="70"/>
  <c r="AK6" i="70"/>
  <c r="X7" i="70"/>
  <c r="AI8" i="70"/>
  <c r="AL9" i="70"/>
  <c r="T11" i="70"/>
  <c r="AE12" i="70"/>
  <c r="AD3" i="70"/>
  <c r="R4" i="70"/>
  <c r="Z4" i="70"/>
  <c r="AH4" i="70"/>
  <c r="AP4" i="70"/>
  <c r="U5" i="70"/>
  <c r="AC5" i="70"/>
  <c r="AK5" i="70"/>
  <c r="P6" i="70"/>
  <c r="X6" i="70"/>
  <c r="AF6" i="70"/>
  <c r="AN6" i="70"/>
  <c r="S7" i="70"/>
  <c r="AA7" i="70"/>
  <c r="AI7" i="70"/>
  <c r="AQ7" i="70"/>
  <c r="V8" i="70"/>
  <c r="AD8" i="70"/>
  <c r="AL8" i="70"/>
  <c r="Q9" i="70"/>
  <c r="Y9" i="70"/>
  <c r="AG9" i="70"/>
  <c r="AO9" i="70"/>
  <c r="T10" i="70"/>
  <c r="AB10" i="70"/>
  <c r="AJ10" i="70"/>
  <c r="AR10" i="70"/>
  <c r="W11" i="70"/>
  <c r="AE11" i="70"/>
  <c r="AM11" i="70"/>
  <c r="R12" i="70"/>
  <c r="Z12" i="70"/>
  <c r="AH12" i="70"/>
  <c r="AP12" i="70"/>
  <c r="U13" i="70"/>
  <c r="AC13" i="70"/>
  <c r="AK13" i="70"/>
  <c r="Q3" i="70"/>
  <c r="Y3" i="70"/>
  <c r="AG3" i="70"/>
  <c r="AO3" i="70"/>
  <c r="U2" i="70"/>
  <c r="AC2" i="70"/>
  <c r="AK2" i="70"/>
  <c r="P2" i="70"/>
  <c r="AH5" i="70"/>
  <c r="V9" i="70"/>
  <c r="AB11" i="70"/>
  <c r="R13" i="70"/>
  <c r="R2" i="70"/>
  <c r="S4" i="70"/>
  <c r="AA4" i="70"/>
  <c r="AI4" i="70"/>
  <c r="AQ4" i="70"/>
  <c r="V5" i="70"/>
  <c r="AD5" i="70"/>
  <c r="AL5" i="70"/>
  <c r="Q6" i="70"/>
  <c r="Y6" i="70"/>
  <c r="AG6" i="70"/>
  <c r="AO6" i="70"/>
  <c r="T7" i="70"/>
  <c r="AB7" i="70"/>
  <c r="AJ7" i="70"/>
  <c r="AR7" i="70"/>
  <c r="W8" i="70"/>
  <c r="AE8" i="70"/>
  <c r="AM8" i="70"/>
  <c r="R9" i="70"/>
  <c r="Z9" i="70"/>
  <c r="AH9" i="70"/>
  <c r="AP9" i="70"/>
  <c r="U10" i="70"/>
  <c r="AC10" i="70"/>
  <c r="AK10" i="70"/>
  <c r="P11" i="70"/>
  <c r="X11" i="70"/>
  <c r="AF11" i="70"/>
  <c r="AN11" i="70"/>
  <c r="S12" i="70"/>
  <c r="AA12" i="70"/>
  <c r="AI12" i="70"/>
  <c r="AQ12" i="70"/>
  <c r="V13" i="70"/>
  <c r="AD13" i="70"/>
  <c r="AL13" i="70"/>
  <c r="R3" i="70"/>
  <c r="Z3" i="70"/>
  <c r="AH3" i="70"/>
  <c r="AP3" i="70"/>
  <c r="V2" i="70"/>
  <c r="AD2" i="70"/>
  <c r="AL2" i="70"/>
  <c r="P3" i="70"/>
  <c r="R5" i="70"/>
  <c r="AH13" i="70"/>
  <c r="T4" i="70"/>
  <c r="AB4" i="70"/>
  <c r="AJ4" i="70"/>
  <c r="AR4" i="70"/>
  <c r="W5" i="70"/>
  <c r="AE5" i="70"/>
  <c r="AM5" i="70"/>
  <c r="R6" i="70"/>
  <c r="Z6" i="70"/>
  <c r="AH6" i="70"/>
  <c r="AP6" i="70"/>
  <c r="U7" i="70"/>
  <c r="AC7" i="70"/>
  <c r="AK7" i="70"/>
  <c r="P8" i="70"/>
  <c r="X8" i="70"/>
  <c r="AF8" i="70"/>
  <c r="AN8" i="70"/>
  <c r="S9" i="70"/>
  <c r="AA9" i="70"/>
  <c r="AI9" i="70"/>
  <c r="AQ9" i="70"/>
  <c r="V10" i="70"/>
  <c r="AD10" i="70"/>
  <c r="AL10" i="70"/>
  <c r="Q11" i="70"/>
  <c r="Y11" i="70"/>
  <c r="AG11" i="70"/>
  <c r="AO11" i="70"/>
  <c r="T12" i="70"/>
  <c r="AB12" i="70"/>
  <c r="AJ12" i="70"/>
  <c r="AR12" i="70"/>
  <c r="W13" i="70"/>
  <c r="AE13" i="70"/>
  <c r="AM13" i="70"/>
  <c r="S3" i="70"/>
  <c r="AA3" i="70"/>
  <c r="AI3" i="70"/>
  <c r="AQ3" i="70"/>
  <c r="W2" i="70"/>
  <c r="AE2" i="70"/>
  <c r="AM2" i="70"/>
  <c r="AM4" i="70"/>
  <c r="S8" i="70"/>
  <c r="Y10" i="70"/>
  <c r="AR11" i="70"/>
  <c r="V3" i="70"/>
  <c r="AP2" i="70"/>
  <c r="U4" i="70"/>
  <c r="AC4" i="70"/>
  <c r="AK4" i="70"/>
  <c r="P5" i="70"/>
  <c r="X5" i="70"/>
  <c r="AF5" i="70"/>
  <c r="AN5" i="70"/>
  <c r="S6" i="70"/>
  <c r="AA6" i="70"/>
  <c r="AI6" i="70"/>
  <c r="AQ6" i="70"/>
  <c r="V7" i="70"/>
  <c r="AD7" i="70"/>
  <c r="AL7" i="70"/>
  <c r="Q8" i="70"/>
  <c r="Y8" i="70"/>
  <c r="AG8" i="70"/>
  <c r="AO8" i="70"/>
  <c r="T9" i="70"/>
  <c r="AB9" i="70"/>
  <c r="AJ9" i="70"/>
  <c r="AR9" i="70"/>
  <c r="W10" i="70"/>
  <c r="AE10" i="70"/>
  <c r="AM10" i="70"/>
  <c r="R11" i="70"/>
  <c r="Z11" i="70"/>
  <c r="AH11" i="70"/>
  <c r="AP11" i="70"/>
  <c r="U12" i="70"/>
  <c r="AC12" i="70"/>
  <c r="AK12" i="70"/>
  <c r="P13" i="70"/>
  <c r="X13" i="70"/>
  <c r="AF13" i="70"/>
  <c r="AN13" i="70"/>
  <c r="T3" i="70"/>
  <c r="AB3" i="70"/>
  <c r="AJ3" i="70"/>
  <c r="AR3" i="70"/>
  <c r="X2" i="70"/>
  <c r="AF2" i="70"/>
  <c r="AN2" i="70"/>
  <c r="AE4" i="70"/>
  <c r="AC6" i="70"/>
  <c r="P7" i="70"/>
  <c r="AN7" i="70"/>
  <c r="AQ8" i="70"/>
  <c r="Q10" i="70"/>
  <c r="AJ11" i="70"/>
  <c r="Z13" i="70"/>
  <c r="AL3" i="70"/>
  <c r="V4" i="70"/>
  <c r="AD4" i="70"/>
  <c r="AL4" i="70"/>
  <c r="Q5" i="70"/>
  <c r="Y5" i="70"/>
  <c r="AG5" i="70"/>
  <c r="AO5" i="70"/>
  <c r="T6" i="70"/>
  <c r="AB6" i="70"/>
  <c r="AJ6" i="70"/>
  <c r="AR6" i="70"/>
  <c r="W7" i="70"/>
  <c r="AE7" i="70"/>
  <c r="AM7" i="70"/>
  <c r="R8" i="70"/>
  <c r="Z8" i="70"/>
  <c r="AH8" i="70"/>
  <c r="AP8" i="70"/>
  <c r="U9" i="70"/>
  <c r="AC9" i="70"/>
  <c r="AK9" i="70"/>
  <c r="P10" i="70"/>
  <c r="X10" i="70"/>
  <c r="AF10" i="70"/>
  <c r="AN10" i="70"/>
  <c r="S11" i="70"/>
  <c r="AA11" i="70"/>
  <c r="AI11" i="70"/>
  <c r="AQ11" i="70"/>
  <c r="V12" i="70"/>
  <c r="AD12" i="70"/>
  <c r="AL12" i="70"/>
  <c r="Q13" i="70"/>
  <c r="Y13" i="70"/>
  <c r="AG13" i="70"/>
  <c r="AO13" i="70"/>
  <c r="U3" i="70"/>
  <c r="AC3" i="70"/>
  <c r="AK3" i="70"/>
  <c r="Q2" i="70"/>
  <c r="Y2" i="70"/>
  <c r="AG2" i="70"/>
  <c r="AO2" i="70"/>
  <c r="W4" i="70"/>
  <c r="AA8" i="70"/>
  <c r="AG10" i="70"/>
  <c r="AM12" i="70"/>
  <c r="AH2" i="70"/>
  <c r="AB41" i="76"/>
  <c r="O46" i="70"/>
  <c r="AB42" i="76"/>
  <c r="O47" i="70"/>
  <c r="N47" i="70" s="1"/>
  <c r="AA29" i="76"/>
  <c r="S42" i="70"/>
  <c r="AA37" i="76"/>
  <c r="S36" i="70"/>
  <c r="AA31" i="76"/>
  <c r="S43" i="70"/>
  <c r="AA38" i="76"/>
  <c r="S40" i="70"/>
  <c r="AA35" i="76"/>
  <c r="S45" i="70"/>
  <c r="AA40" i="76"/>
  <c r="S37" i="70"/>
  <c r="AA32" i="76"/>
  <c r="S44" i="70"/>
  <c r="AA39" i="76"/>
  <c r="S38" i="70"/>
  <c r="AA33" i="76"/>
  <c r="S41" i="70"/>
  <c r="AA36" i="76"/>
  <c r="S39" i="70"/>
  <c r="AA34" i="76"/>
  <c r="S35" i="70"/>
  <c r="AA30" i="76"/>
  <c r="R18" i="70"/>
  <c r="AA13" i="76" s="1"/>
  <c r="AB28" i="76"/>
  <c r="O33" i="70"/>
  <c r="S31" i="70"/>
  <c r="AA26" i="76"/>
  <c r="Y13" i="76"/>
  <c r="AB29" i="76"/>
  <c r="O34" i="70"/>
  <c r="S29" i="70"/>
  <c r="AA24" i="76"/>
  <c r="S30" i="70"/>
  <c r="AA25" i="76"/>
  <c r="AB27" i="76"/>
  <c r="O32" i="70"/>
  <c r="AB16" i="76"/>
  <c r="X16" i="76"/>
  <c r="AB18" i="76"/>
  <c r="X18" i="76"/>
  <c r="AB19" i="76"/>
  <c r="X19" i="76"/>
  <c r="AB23" i="76"/>
  <c r="X23" i="76"/>
  <c r="AB14" i="76"/>
  <c r="X14" i="76"/>
  <c r="S18" i="70"/>
  <c r="O18" i="70" s="1"/>
  <c r="N18" i="70" s="1"/>
  <c r="AB17" i="76"/>
  <c r="X17" i="76"/>
  <c r="AB20" i="76"/>
  <c r="X20" i="76"/>
  <c r="AB15" i="76"/>
  <c r="X15" i="76"/>
  <c r="AB22" i="76"/>
  <c r="X22" i="76"/>
  <c r="AB21" i="76"/>
  <c r="X21" i="76"/>
  <c r="M13" i="39"/>
  <c r="N13" i="39"/>
  <c r="F18" i="39"/>
  <c r="L17" i="39"/>
  <c r="M11" i="39"/>
  <c r="N11" i="39"/>
  <c r="AB43" i="76" l="1"/>
  <c r="O48" i="70"/>
  <c r="AB44" i="76"/>
  <c r="O49" i="70"/>
  <c r="T18" i="70"/>
  <c r="O6" i="70"/>
  <c r="O7" i="70"/>
  <c r="O5" i="70"/>
  <c r="O8" i="70"/>
  <c r="O9" i="70"/>
  <c r="O2" i="70"/>
  <c r="O10" i="70"/>
  <c r="O3" i="70"/>
  <c r="O11" i="70"/>
  <c r="O13" i="70"/>
  <c r="O4" i="70"/>
  <c r="O12" i="70"/>
  <c r="W42" i="76"/>
  <c r="X42" i="76"/>
  <c r="N46" i="70"/>
  <c r="W41" i="76" s="1"/>
  <c r="X41" i="76"/>
  <c r="AB33" i="76"/>
  <c r="O38" i="70"/>
  <c r="AB35" i="76"/>
  <c r="O40" i="70"/>
  <c r="AB39" i="76"/>
  <c r="O44" i="70"/>
  <c r="AB38" i="76"/>
  <c r="O43" i="70"/>
  <c r="AB34" i="76"/>
  <c r="O39" i="70"/>
  <c r="AB32" i="76"/>
  <c r="O37" i="70"/>
  <c r="AB31" i="76"/>
  <c r="O36" i="70"/>
  <c r="AB36" i="76"/>
  <c r="O41" i="70"/>
  <c r="AB40" i="76"/>
  <c r="O45" i="70"/>
  <c r="AB37" i="76"/>
  <c r="O42" i="70"/>
  <c r="AB30" i="76"/>
  <c r="O35" i="70"/>
  <c r="X29" i="76"/>
  <c r="N34" i="70"/>
  <c r="W29" i="76" s="1"/>
  <c r="X27" i="76"/>
  <c r="N32" i="70"/>
  <c r="W27" i="76" s="1"/>
  <c r="X28" i="76"/>
  <c r="N33" i="70"/>
  <c r="W28" i="76" s="1"/>
  <c r="W13" i="76"/>
  <c r="AB25" i="76"/>
  <c r="O30" i="70"/>
  <c r="AB24" i="76"/>
  <c r="O29" i="70"/>
  <c r="AB26" i="76"/>
  <c r="O31" i="70"/>
  <c r="AB13" i="76"/>
  <c r="X13" i="76"/>
  <c r="L18" i="39"/>
  <c r="M18" i="39" s="1"/>
  <c r="N17" i="39"/>
  <c r="M17" i="39"/>
  <c r="AI43" i="76" l="1"/>
  <c r="AD43" i="76"/>
  <c r="AH43" i="76"/>
  <c r="AE43" i="76"/>
  <c r="AF43" i="76"/>
  <c r="T48" i="70"/>
  <c r="AC43" i="76" s="1"/>
  <c r="AG43" i="76"/>
  <c r="AI44" i="76"/>
  <c r="AE44" i="76"/>
  <c r="AG44" i="76"/>
  <c r="T49" i="70"/>
  <c r="AC44" i="76" s="1"/>
  <c r="AH44" i="76"/>
  <c r="AD44" i="76"/>
  <c r="AF44" i="76"/>
  <c r="N49" i="70"/>
  <c r="W44" i="76" s="1"/>
  <c r="X44" i="76"/>
  <c r="N48" i="70"/>
  <c r="W43" i="76" s="1"/>
  <c r="X43" i="76"/>
  <c r="O14" i="70"/>
  <c r="AE41" i="76"/>
  <c r="AH41" i="76"/>
  <c r="T47" i="70"/>
  <c r="AC42" i="76" s="1"/>
  <c r="AG42" i="76"/>
  <c r="AI41" i="76"/>
  <c r="AI42" i="76"/>
  <c r="T46" i="70"/>
  <c r="AC41" i="76" s="1"/>
  <c r="AD42" i="76"/>
  <c r="AD41" i="76"/>
  <c r="AG41" i="76"/>
  <c r="AF42" i="76"/>
  <c r="AH42" i="76"/>
  <c r="AE42" i="76"/>
  <c r="AF41" i="76"/>
  <c r="AG32" i="76"/>
  <c r="AE39" i="76"/>
  <c r="AF35" i="76"/>
  <c r="T37" i="70"/>
  <c r="AC32" i="76" s="1"/>
  <c r="AI39" i="76"/>
  <c r="AH40" i="76"/>
  <c r="AF37" i="76"/>
  <c r="AH31" i="76"/>
  <c r="T35" i="70"/>
  <c r="AC30" i="76" s="1"/>
  <c r="AG29" i="76"/>
  <c r="AE28" i="76"/>
  <c r="AD27" i="76"/>
  <c r="AE21" i="76"/>
  <c r="AF24" i="76"/>
  <c r="AI15" i="76"/>
  <c r="T27" i="70"/>
  <c r="AC22" i="76" s="1"/>
  <c r="AD16" i="76"/>
  <c r="AD23" i="76"/>
  <c r="AF33" i="76"/>
  <c r="T45" i="70"/>
  <c r="AC40" i="76" s="1"/>
  <c r="AI37" i="76"/>
  <c r="AH38" i="76"/>
  <c r="AD36" i="76"/>
  <c r="AG40" i="76"/>
  <c r="AF31" i="76"/>
  <c r="AD38" i="76"/>
  <c r="AI32" i="76"/>
  <c r="AF30" i="76"/>
  <c r="T34" i="70"/>
  <c r="AC29" i="76" s="1"/>
  <c r="AF18" i="76"/>
  <c r="AF23" i="76"/>
  <c r="AI23" i="76"/>
  <c r="AI22" i="76"/>
  <c r="AD18" i="76"/>
  <c r="AD34" i="76"/>
  <c r="AG38" i="76"/>
  <c r="AE37" i="76"/>
  <c r="T42" i="70"/>
  <c r="AC37" i="76" s="1"/>
  <c r="AD32" i="76"/>
  <c r="AG31" i="76"/>
  <c r="T44" i="70"/>
  <c r="AC39" i="76" s="1"/>
  <c r="AH36" i="76"/>
  <c r="AF34" i="76"/>
  <c r="AH30" i="76"/>
  <c r="AG30" i="76"/>
  <c r="AI29" i="76"/>
  <c r="AG28" i="76"/>
  <c r="AE27" i="76"/>
  <c r="AI14" i="76"/>
  <c r="AD20" i="76"/>
  <c r="T25" i="70"/>
  <c r="AC20" i="76" s="1"/>
  <c r="AI19" i="76"/>
  <c r="AE24" i="76"/>
  <c r="AG26" i="76"/>
  <c r="T26" i="70"/>
  <c r="AC21" i="76" s="1"/>
  <c r="AD22" i="76"/>
  <c r="AG16" i="76"/>
  <c r="AF16" i="76"/>
  <c r="AG17" i="76"/>
  <c r="AD25" i="76"/>
  <c r="AH26" i="76"/>
  <c r="AD14" i="76"/>
  <c r="T22" i="70"/>
  <c r="AC17" i="76" s="1"/>
  <c r="AH17" i="76"/>
  <c r="AE22" i="76"/>
  <c r="AF15" i="76"/>
  <c r="AE20" i="76"/>
  <c r="T40" i="70"/>
  <c r="AC35" i="76" s="1"/>
  <c r="AF39" i="76"/>
  <c r="AH34" i="76"/>
  <c r="T38" i="70"/>
  <c r="AC33" i="76" s="1"/>
  <c r="AE32" i="76"/>
  <c r="AG37" i="76"/>
  <c r="T41" i="70"/>
  <c r="AC36" i="76" s="1"/>
  <c r="AF29" i="76"/>
  <c r="AE29" i="76"/>
  <c r="AH27" i="76"/>
  <c r="AI16" i="76"/>
  <c r="AG15" i="76"/>
  <c r="T23" i="70"/>
  <c r="AC18" i="76" s="1"/>
  <c r="T30" i="70"/>
  <c r="AC25" i="76" s="1"/>
  <c r="AD19" i="76"/>
  <c r="AH32" i="76"/>
  <c r="AD40" i="76"/>
  <c r="AD31" i="76"/>
  <c r="AI38" i="76"/>
  <c r="AG35" i="76"/>
  <c r="AD33" i="76"/>
  <c r="AI40" i="76"/>
  <c r="AE38" i="76"/>
  <c r="AE30" i="76"/>
  <c r="AH28" i="76"/>
  <c r="T32" i="70"/>
  <c r="AC27" i="76" s="1"/>
  <c r="AE14" i="76"/>
  <c r="AD21" i="76"/>
  <c r="AG21" i="76"/>
  <c r="AF19" i="76"/>
  <c r="AI36" i="76"/>
  <c r="AG33" i="76"/>
  <c r="AH39" i="76"/>
  <c r="AE36" i="76"/>
  <c r="AI34" i="76"/>
  <c r="AF32" i="76"/>
  <c r="AD39" i="76"/>
  <c r="AE40" i="76"/>
  <c r="AD29" i="76"/>
  <c r="AF28" i="76"/>
  <c r="AF27" i="76"/>
  <c r="AF14" i="76"/>
  <c r="AH15" i="76"/>
  <c r="AH18" i="76"/>
  <c r="AG24" i="76"/>
  <c r="AG25" i="76"/>
  <c r="T29" i="70"/>
  <c r="AC24" i="76" s="1"/>
  <c r="AH16" i="76"/>
  <c r="AE18" i="76"/>
  <c r="AE19" i="76"/>
  <c r="AH22" i="76"/>
  <c r="AF20" i="76"/>
  <c r="AH37" i="76"/>
  <c r="AE34" i="76"/>
  <c r="AH33" i="76"/>
  <c r="AI33" i="76"/>
  <c r="AF40" i="76"/>
  <c r="AD37" i="76"/>
  <c r="AH35" i="76"/>
  <c r="AI35" i="76"/>
  <c r="AE33" i="76"/>
  <c r="T36" i="70"/>
  <c r="AC31" i="76" s="1"/>
  <c r="AF36" i="76"/>
  <c r="AI30" i="76"/>
  <c r="T33" i="70"/>
  <c r="AC28" i="76" s="1"/>
  <c r="AI28" i="76"/>
  <c r="AG14" i="76"/>
  <c r="AG19" i="76"/>
  <c r="AG18" i="76"/>
  <c r="AF21" i="76"/>
  <c r="AI24" i="76"/>
  <c r="AE25" i="76"/>
  <c r="T31" i="70"/>
  <c r="AC26" i="76" s="1"/>
  <c r="T21" i="70"/>
  <c r="AC16" i="76" s="1"/>
  <c r="AI20" i="76"/>
  <c r="AG20" i="76"/>
  <c r="T28" i="70"/>
  <c r="AC23" i="76" s="1"/>
  <c r="AH21" i="76"/>
  <c r="AH24" i="76"/>
  <c r="AE26" i="76"/>
  <c r="AI26" i="76"/>
  <c r="AE15" i="76"/>
  <c r="AF25" i="76"/>
  <c r="AF22" i="76"/>
  <c r="AI31" i="76"/>
  <c r="AF38" i="76"/>
  <c r="AD35" i="76"/>
  <c r="AE35" i="76"/>
  <c r="AG34" i="76"/>
  <c r="AE31" i="76"/>
  <c r="T43" i="70"/>
  <c r="AC38" i="76" s="1"/>
  <c r="AG36" i="76"/>
  <c r="T39" i="70"/>
  <c r="AC34" i="76" s="1"/>
  <c r="AG39" i="76"/>
  <c r="AD30" i="76"/>
  <c r="AH29" i="76"/>
  <c r="AD28" i="76"/>
  <c r="AG27" i="76"/>
  <c r="AH14" i="76"/>
  <c r="AH20" i="76"/>
  <c r="AI21" i="76"/>
  <c r="AH25" i="76"/>
  <c r="AD24" i="76"/>
  <c r="AF26" i="76"/>
  <c r="AD17" i="76"/>
  <c r="T19" i="70"/>
  <c r="AC14" i="76" s="1"/>
  <c r="AG22" i="76"/>
  <c r="AH19" i="76"/>
  <c r="AI18" i="76"/>
  <c r="AI25" i="76"/>
  <c r="AD26" i="76"/>
  <c r="AD15" i="76"/>
  <c r="AG23" i="76"/>
  <c r="AE17" i="76"/>
  <c r="AE23" i="76"/>
  <c r="AI27" i="76"/>
  <c r="T20" i="70"/>
  <c r="AC15" i="76" s="1"/>
  <c r="AI17" i="76"/>
  <c r="T24" i="70"/>
  <c r="AC19" i="76" s="1"/>
  <c r="AE16" i="76"/>
  <c r="AF17" i="76"/>
  <c r="AH23" i="76"/>
  <c r="AF13" i="76"/>
  <c r="AG13" i="76"/>
  <c r="AC13" i="76"/>
  <c r="AI13" i="76"/>
  <c r="AD13" i="76"/>
  <c r="AE13" i="76"/>
  <c r="AH13" i="76"/>
  <c r="N41" i="70"/>
  <c r="W36" i="76" s="1"/>
  <c r="X36" i="76"/>
  <c r="N43" i="70"/>
  <c r="W38" i="76" s="1"/>
  <c r="X38" i="76"/>
  <c r="X30" i="76"/>
  <c r="N35" i="70"/>
  <c r="W30" i="76" s="1"/>
  <c r="N36" i="70"/>
  <c r="W31" i="76" s="1"/>
  <c r="X31" i="76"/>
  <c r="N44" i="70"/>
  <c r="W39" i="76" s="1"/>
  <c r="X39" i="76"/>
  <c r="N42" i="70"/>
  <c r="W37" i="76" s="1"/>
  <c r="X37" i="76"/>
  <c r="N37" i="70"/>
  <c r="W32" i="76" s="1"/>
  <c r="X32" i="76"/>
  <c r="N40" i="70"/>
  <c r="W35" i="76" s="1"/>
  <c r="X35" i="76"/>
  <c r="N45" i="70"/>
  <c r="W40" i="76" s="1"/>
  <c r="X40" i="76"/>
  <c r="N39" i="70"/>
  <c r="W34" i="76" s="1"/>
  <c r="X34" i="76"/>
  <c r="N38" i="70"/>
  <c r="W33" i="76" s="1"/>
  <c r="X33" i="76"/>
  <c r="X26" i="76"/>
  <c r="N31" i="70"/>
  <c r="W26" i="76" s="1"/>
  <c r="X24" i="76"/>
  <c r="N29" i="70"/>
  <c r="X25" i="76"/>
  <c r="N30" i="70"/>
  <c r="W25" i="76" s="1"/>
  <c r="N18" i="39"/>
  <c r="C110" i="77" l="1" a="1"/>
  <c r="C110" i="77" s="1"/>
  <c r="C75" i="77" a="1"/>
  <c r="C75" i="77" s="1"/>
  <c r="C40" i="77" a="1"/>
  <c r="C40" i="77" s="1"/>
  <c r="C6" i="77" a="1"/>
  <c r="C6" i="77" s="1"/>
  <c r="W24" i="76"/>
  <c r="G39" i="76" l="1" a="1"/>
  <c r="G39" i="76" s="1"/>
  <c r="G27" i="76" a="1"/>
  <c r="G27" i="76" s="1"/>
  <c r="G38" i="76" a="1"/>
  <c r="G38" i="76" s="1"/>
  <c r="G37" i="76" a="1"/>
  <c r="G37" i="76" s="1"/>
  <c r="G25" i="76" a="1"/>
  <c r="G25" i="76" s="1"/>
  <c r="G22" i="76" a="1"/>
  <c r="G22" i="76" s="1"/>
  <c r="G36" i="76" a="1"/>
  <c r="G36" i="76" s="1"/>
  <c r="G35" i="76" a="1"/>
  <c r="G35" i="76" s="1"/>
  <c r="G21" i="76" a="1"/>
  <c r="G21" i="76" s="1"/>
  <c r="G26" i="76" a="1"/>
  <c r="G26" i="76" s="1"/>
  <c r="G32" i="76" a="1"/>
  <c r="G32" i="76" s="1"/>
  <c r="G20" i="76" a="1"/>
  <c r="G20" i="76" s="1"/>
  <c r="G30" i="76" a="1"/>
  <c r="G30" i="76" s="1"/>
  <c r="G31" i="76" a="1"/>
  <c r="G31" i="76" s="1"/>
  <c r="G19" i="76" a="1"/>
  <c r="G19" i="76" s="1"/>
  <c r="G18" i="76" a="1"/>
  <c r="G18" i="76" s="1"/>
  <c r="G15" i="76" a="1"/>
  <c r="G15" i="76" s="1"/>
  <c r="E39" i="76" a="1"/>
  <c r="E39" i="76" s="1"/>
  <c r="E27" i="76" a="1"/>
  <c r="E27" i="76" s="1"/>
  <c r="E38" i="76" a="1"/>
  <c r="E38" i="76" s="1"/>
  <c r="E26" i="76" a="1"/>
  <c r="E26" i="76" s="1"/>
  <c r="E15" i="76" a="1"/>
  <c r="E15" i="76" s="1"/>
  <c r="E37" i="76" a="1"/>
  <c r="E37" i="76" s="1"/>
  <c r="E25" i="76" a="1"/>
  <c r="E25" i="76" s="1"/>
  <c r="E36" i="76" a="1"/>
  <c r="E36" i="76" s="1"/>
  <c r="E22" i="76" a="1"/>
  <c r="E22" i="76" s="1"/>
  <c r="E30" i="76" a="1"/>
  <c r="E30" i="76" s="1"/>
  <c r="E35" i="76" a="1"/>
  <c r="E35" i="76" s="1"/>
  <c r="E21" i="76" a="1"/>
  <c r="E21" i="76" s="1"/>
  <c r="E18" i="76" a="1"/>
  <c r="E18" i="76" s="1"/>
  <c r="E32" i="76" a="1"/>
  <c r="E32" i="76" s="1"/>
  <c r="E20" i="76" a="1"/>
  <c r="E20" i="76" s="1"/>
  <c r="E31" i="76" a="1"/>
  <c r="E31" i="76" s="1"/>
  <c r="E19" i="76" a="1"/>
  <c r="E19" i="76" s="1"/>
  <c r="F39" i="76" a="1"/>
  <c r="F39" i="76" s="1"/>
  <c r="F27" i="76" a="1"/>
  <c r="F27" i="76" s="1"/>
  <c r="F15" i="76" a="1"/>
  <c r="F15" i="76" s="1"/>
  <c r="F38" i="76" a="1"/>
  <c r="F38" i="76" s="1"/>
  <c r="F26" i="76" a="1"/>
  <c r="F26" i="76" s="1"/>
  <c r="F37" i="76" a="1"/>
  <c r="F37" i="76" s="1"/>
  <c r="F25" i="76" a="1"/>
  <c r="F25" i="76" s="1"/>
  <c r="F36" i="76" a="1"/>
  <c r="F36" i="76" s="1"/>
  <c r="F22" i="76" a="1"/>
  <c r="F22" i="76" s="1"/>
  <c r="F35" i="76" a="1"/>
  <c r="F35" i="76" s="1"/>
  <c r="F21" i="76" a="1"/>
  <c r="F21" i="76" s="1"/>
  <c r="F32" i="76" a="1"/>
  <c r="F32" i="76" s="1"/>
  <c r="F20" i="76" a="1"/>
  <c r="F20" i="76" s="1"/>
  <c r="F30" i="76" a="1"/>
  <c r="F30" i="76" s="1"/>
  <c r="F31" i="76" a="1"/>
  <c r="F31" i="76" s="1"/>
  <c r="F19" i="76" a="1"/>
  <c r="F19" i="76" s="1"/>
  <c r="F18" i="76" a="1"/>
  <c r="F18" i="76" s="1"/>
  <c r="C37" i="76" a="1"/>
  <c r="C37" i="76" s="1"/>
  <c r="C27" i="76" a="1"/>
  <c r="C27" i="76" s="1"/>
  <c r="C39" i="76" a="1"/>
  <c r="C39" i="76" s="1"/>
  <c r="C25" i="76" a="1"/>
  <c r="C25" i="76" s="1"/>
  <c r="C32" i="76" a="1"/>
  <c r="C32" i="76" s="1"/>
  <c r="C15" i="76" a="1"/>
  <c r="C15" i="76" s="1"/>
  <c r="C14" i="76" s="1"/>
  <c r="C20" i="76" a="1"/>
  <c r="C20" i="76" s="1"/>
  <c r="C36" i="76" a="1"/>
  <c r="C36" i="76" s="1"/>
  <c r="C19" i="76" a="1"/>
  <c r="C19" i="76" s="1"/>
  <c r="C22" i="76" a="1"/>
  <c r="C22" i="76" s="1"/>
  <c r="C26" i="76" a="1"/>
  <c r="C26" i="76" s="1"/>
  <c r="C38" i="76" a="1"/>
  <c r="C38" i="76" s="1"/>
  <c r="C31" i="76" a="1"/>
  <c r="C31" i="76" s="1"/>
  <c r="C35" i="76" a="1"/>
  <c r="C35" i="76" s="1"/>
  <c r="C30" i="76" a="1"/>
  <c r="C30" i="76" s="1"/>
  <c r="C21" i="76" a="1"/>
  <c r="C21" i="76" s="1"/>
  <c r="C18" i="76" a="1"/>
  <c r="C18" i="76" s="1"/>
  <c r="L15" i="76" a="1"/>
  <c r="L15" i="76" s="1"/>
  <c r="L27" i="76" a="1"/>
  <c r="L27" i="76" s="1"/>
  <c r="L38" i="76" a="1"/>
  <c r="L38" i="76" s="1"/>
  <c r="L39" i="76" a="1"/>
  <c r="L39" i="76" s="1"/>
  <c r="L25" i="76" a="1"/>
  <c r="L25" i="76" s="1"/>
  <c r="L36" i="76" a="1"/>
  <c r="L36" i="76" s="1"/>
  <c r="L37" i="76" a="1"/>
  <c r="L37" i="76" s="1"/>
  <c r="L21" i="76" a="1"/>
  <c r="L21" i="76" s="1"/>
  <c r="L31" i="76" a="1"/>
  <c r="L31" i="76" s="1"/>
  <c r="L20" i="76" a="1"/>
  <c r="L20" i="76" s="1"/>
  <c r="L30" i="76" a="1"/>
  <c r="L30" i="76" s="1"/>
  <c r="L35" i="76" a="1"/>
  <c r="L35" i="76" s="1"/>
  <c r="L18" i="76" a="1"/>
  <c r="L18" i="76" s="1"/>
  <c r="L26" i="76" a="1"/>
  <c r="L26" i="76" s="1"/>
  <c r="L22" i="76" a="1"/>
  <c r="L22" i="76" s="1"/>
  <c r="L19" i="76" a="1"/>
  <c r="L19" i="76" s="1"/>
  <c r="L32" i="76" a="1"/>
  <c r="L32" i="76" s="1"/>
  <c r="D31" i="76" a="1"/>
  <c r="D31" i="76" s="1"/>
  <c r="D39" i="76" a="1"/>
  <c r="D39" i="76" s="1"/>
  <c r="D37" i="76" a="1"/>
  <c r="D37" i="76" s="1"/>
  <c r="D19" i="76" a="1"/>
  <c r="D19" i="76" s="1"/>
  <c r="D15" i="76" a="1"/>
  <c r="D15" i="76" s="1"/>
  <c r="D22" i="76" a="1"/>
  <c r="D22" i="76" s="1"/>
  <c r="D35" i="76" a="1"/>
  <c r="D35" i="76" s="1"/>
  <c r="D38" i="76" a="1"/>
  <c r="D38" i="76" s="1"/>
  <c r="D20" i="76" a="1"/>
  <c r="D20" i="76" s="1"/>
  <c r="D27" i="76" a="1"/>
  <c r="D27" i="76" s="1"/>
  <c r="D30" i="76" a="1"/>
  <c r="D30" i="76" s="1"/>
  <c r="D36" i="76" a="1"/>
  <c r="D36" i="76" s="1"/>
  <c r="D25" i="76" a="1"/>
  <c r="D25" i="76" s="1"/>
  <c r="D26" i="76" a="1"/>
  <c r="D26" i="76" s="1"/>
  <c r="D32" i="76" a="1"/>
  <c r="D32" i="76" s="1"/>
  <c r="D18" i="76" a="1"/>
  <c r="D18" i="76" s="1"/>
  <c r="D21" i="76" a="1"/>
  <c r="D21" i="76" s="1"/>
  <c r="I35" i="76" l="1"/>
  <c r="J35" i="76" s="1"/>
  <c r="K21" i="76"/>
  <c r="O21" i="76" s="1"/>
  <c r="K39" i="76"/>
  <c r="M39" i="76" s="1"/>
  <c r="I22" i="76"/>
  <c r="J22" i="76" s="1"/>
  <c r="I39" i="76"/>
  <c r="J39" i="76" s="1"/>
  <c r="K27" i="76"/>
  <c r="O27" i="76" s="1"/>
  <c r="K26" i="76"/>
  <c r="M26" i="76" s="1"/>
  <c r="K37" i="76"/>
  <c r="O37" i="76" s="1"/>
  <c r="K20" i="76"/>
  <c r="O20" i="76" s="1"/>
  <c r="K32" i="76"/>
  <c r="O32" i="76" s="1"/>
  <c r="K15" i="76"/>
  <c r="O15" i="76" s="1"/>
  <c r="I26" i="76"/>
  <c r="J26" i="76" s="1"/>
  <c r="K30" i="76"/>
  <c r="M30" i="76" s="1"/>
  <c r="K22" i="76"/>
  <c r="M22" i="76" s="1"/>
  <c r="K31" i="76"/>
  <c r="O31" i="76" s="1"/>
  <c r="K18" i="76"/>
  <c r="M18" i="76" s="1"/>
  <c r="K19" i="76"/>
  <c r="O19" i="76" s="1"/>
  <c r="K35" i="76"/>
  <c r="O35" i="76" s="1"/>
  <c r="K36" i="76"/>
  <c r="O36" i="76" s="1"/>
  <c r="K25" i="76"/>
  <c r="M25" i="76" s="1"/>
  <c r="K38" i="76"/>
  <c r="O38" i="76" s="1"/>
  <c r="I18" i="76"/>
  <c r="J18" i="76" s="1"/>
  <c r="I21" i="76"/>
  <c r="J21" i="76" s="1"/>
  <c r="I19" i="76"/>
  <c r="J19" i="76" s="1"/>
  <c r="I31" i="76"/>
  <c r="J31" i="76" s="1"/>
  <c r="I27" i="76"/>
  <c r="J27" i="76" s="1"/>
  <c r="I20" i="76"/>
  <c r="J20" i="76" s="1"/>
  <c r="I30" i="76"/>
  <c r="J30" i="76" s="1"/>
  <c r="I37" i="76"/>
  <c r="J37" i="76" s="1"/>
  <c r="I32" i="76"/>
  <c r="J32" i="76" s="1"/>
  <c r="I38" i="76"/>
  <c r="J38" i="76" s="1"/>
  <c r="I36" i="76"/>
  <c r="J36" i="76" s="1"/>
  <c r="I25" i="76"/>
  <c r="J25" i="76" s="1"/>
  <c r="I15" i="76"/>
  <c r="J15" i="76" s="1"/>
  <c r="C29" i="76"/>
  <c r="C34" i="76"/>
  <c r="C17" i="76"/>
  <c r="D34" i="76"/>
  <c r="D24" i="76"/>
  <c r="D14" i="76"/>
  <c r="D29" i="76"/>
  <c r="C24" i="76"/>
  <c r="D17" i="76"/>
  <c r="N39" i="76" l="1"/>
  <c r="P19" i="76"/>
  <c r="N22" i="76"/>
  <c r="P21" i="76"/>
  <c r="M31" i="76"/>
  <c r="N31" i="76" s="1"/>
  <c r="N26" i="76"/>
  <c r="O39" i="76"/>
  <c r="P39" i="76" s="1"/>
  <c r="P27" i="76"/>
  <c r="P20" i="76"/>
  <c r="M21" i="76"/>
  <c r="N21" i="76" s="1"/>
  <c r="P32" i="76"/>
  <c r="P37" i="76"/>
  <c r="O30" i="76"/>
  <c r="P30" i="76" s="1"/>
  <c r="P38" i="76"/>
  <c r="O25" i="76"/>
  <c r="P25" i="76" s="1"/>
  <c r="M15" i="76"/>
  <c r="N15" i="76" s="1"/>
  <c r="N14" i="76" s="1"/>
  <c r="M37" i="76"/>
  <c r="N37" i="76" s="1"/>
  <c r="M19" i="76"/>
  <c r="N19" i="76" s="1"/>
  <c r="P31" i="76"/>
  <c r="M32" i="76"/>
  <c r="N32" i="76" s="1"/>
  <c r="M38" i="76"/>
  <c r="N38" i="76" s="1"/>
  <c r="O26" i="76"/>
  <c r="P26" i="76" s="1"/>
  <c r="O22" i="76"/>
  <c r="P22" i="76" s="1"/>
  <c r="P36" i="76"/>
  <c r="M20" i="76"/>
  <c r="N20" i="76" s="1"/>
  <c r="M36" i="76"/>
  <c r="N36" i="76" s="1"/>
  <c r="M27" i="76"/>
  <c r="N27" i="76" s="1"/>
  <c r="O18" i="76"/>
  <c r="P18" i="76" s="1"/>
  <c r="M35" i="76"/>
  <c r="N35" i="76" s="1"/>
  <c r="C41" i="76"/>
  <c r="N30" i="76"/>
  <c r="N18" i="76"/>
  <c r="P35" i="76"/>
  <c r="N25" i="76"/>
  <c r="D41" i="76"/>
  <c r="P15" i="76"/>
  <c r="P14" i="76" s="1"/>
  <c r="N17" i="76" l="1"/>
  <c r="P29" i="76"/>
  <c r="N29" i="76"/>
  <c r="P24" i="76"/>
  <c r="P34" i="76"/>
  <c r="N34" i="76"/>
  <c r="P17" i="76"/>
  <c r="N24" i="76"/>
  <c r="N41" i="76" l="1"/>
  <c r="P41" i="76"/>
  <c r="K65" i="66"/>
  <c r="D24" i="39" a="1"/>
  <c r="D24" i="39" s="1"/>
  <c r="K60" i="66"/>
  <c r="K56" i="66"/>
  <c r="D31" i="39" s="1" a="1"/>
  <c r="B4" i="67" l="1" a="1"/>
  <c r="D31" i="39"/>
  <c r="Q58" i="39"/>
  <c r="Q54" i="39"/>
  <c r="N24" i="39"/>
  <c r="D25" i="39"/>
  <c r="Q52" i="39"/>
  <c r="Q46" i="39"/>
  <c r="Q50" i="39"/>
  <c r="Q45" i="39"/>
  <c r="Q34" i="39"/>
  <c r="Q49" i="39"/>
  <c r="Q43" i="39"/>
  <c r="Q41" i="39"/>
  <c r="Q48" i="39"/>
  <c r="Q44" i="39"/>
  <c r="Q35" i="39"/>
  <c r="Q37" i="39"/>
  <c r="Q57" i="39"/>
  <c r="Q42" i="39"/>
  <c r="Q39" i="39"/>
  <c r="Q53" i="39"/>
  <c r="Q51" i="39"/>
  <c r="Q55" i="39"/>
  <c r="Q40" i="39"/>
  <c r="Q47" i="39"/>
  <c r="Q33" i="39"/>
  <c r="Q36" i="39"/>
  <c r="Q31" i="39"/>
  <c r="Q38" i="39"/>
  <c r="Q56" i="39"/>
  <c r="Q32" i="39"/>
  <c r="B4" i="67" l="1"/>
  <c r="E35" i="67"/>
  <c r="M35" i="67"/>
  <c r="K35" i="67"/>
  <c r="N35" i="67"/>
  <c r="G35" i="67"/>
  <c r="L35" i="67"/>
  <c r="I35" i="67"/>
  <c r="F35" i="67"/>
  <c r="H35" i="67"/>
  <c r="J35" i="67"/>
  <c r="AA63" i="66"/>
  <c r="AG63" i="6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Lars Sundqvist</author>
    <author>EquipFbg13</author>
  </authors>
  <commentList>
    <comment ref="E4" authorId="0" shapeId="0" xr:uid="{A7D4D283-D97A-4A75-89FB-FC3501F13752}">
      <text>
        <r>
          <rPr>
            <b/>
            <sz val="9"/>
            <color indexed="81"/>
            <rFont val="Tahoma"/>
            <family val="2"/>
          </rPr>
          <t>Lars Sundqvist:</t>
        </r>
        <r>
          <rPr>
            <sz val="9"/>
            <color indexed="81"/>
            <rFont val="Tahoma"/>
            <family val="2"/>
          </rPr>
          <t xml:space="preserve">
Här anger du snittkursen i EURO för perioden. Om du anger 1 så visas summorna nedan i SEK om du registrerat i SEK.</t>
        </r>
      </text>
    </comment>
    <comment ref="C23" authorId="1" shapeId="0" xr:uid="{66808E86-6F72-44DD-8052-9B89C054E9FB}">
      <text>
        <r>
          <rPr>
            <b/>
            <sz val="9"/>
            <color rgb="FF000000"/>
            <rFont val="Tahoma"/>
            <family val="2"/>
          </rPr>
          <t>Introduce your PM according to the Annex 1 - Grant Agreement</t>
        </r>
      </text>
    </comment>
    <comment ref="C24" authorId="1" shapeId="0" xr:uid="{A8778433-3029-43EE-B9B6-A7B134D072F7}">
      <text>
        <r>
          <rPr>
            <b/>
            <sz val="9"/>
            <color rgb="FF000000"/>
            <rFont val="Tahoma"/>
            <family val="2"/>
          </rPr>
          <t>Introduce your PM spent in this 6 months  (M1-M6)</t>
        </r>
        <r>
          <rPr>
            <sz val="9"/>
            <color rgb="FF000000"/>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2ED7860-3E26-433E-969C-5702934E220A}" keepAlive="1" name="Fråga - Tabell1" description="Anslutning till Tabell1-frågan i arbetsboken." type="5" refreshedVersion="0" background="1">
    <dbPr connection="Provider=Microsoft.Mashup.OleDb.1;Data Source=$Workbook$;Location=Tabell1;Extended Properties=&quot;&quot;" command="SELECT * FROM [Tabell1]"/>
  </connection>
  <connection id="2" xr16:uid="{844997A7-70F5-4365-95BF-DF30C5A34DA9}" keepAlive="1" name="Fråga - Tabell1 (2)" description="Anslutning till Tabell1 (2)-frågan i arbetsboken." type="5" refreshedVersion="8" background="1" saveData="1">
    <dbPr connection="Provider=Microsoft.Mashup.OleDb.1;Data Source=$Workbook$;Location=&quot;Tabell1 (2)&quot;;Extended Properties=&quot;&quot;" command="SELECT * FROM [Tabell1 (2)]"/>
  </connection>
  <connection id="3" xr16:uid="{9C5D5B43-7C54-48AA-BDB1-6EE69541BC26}" keepAlive="1" name="Fråga - Tabell1 (3)" description="Anslutning till Tabell1 (3)-frågan i arbetsboken." type="5" refreshedVersion="8" background="1" saveData="1">
    <dbPr connection="Provider=Microsoft.Mashup.OleDb.1;Data Source=$Workbook$;Location=&quot;Tabell1 (3)&quot;;Extended Properties=&quot;&quot;" command="SELECT * FROM [Tabell1 (3)]"/>
  </connection>
  <connection id="4" xr16:uid="{12B6567F-79AC-4570-A3FA-8BF1090F337E}" keepAlive="1" name="Fråga - Tabell6" description="Anslutning till Tabell6-frågan i arbetsboken." type="5" refreshedVersion="0" background="1" saveData="1">
    <dbPr connection="Provider=Microsoft.Mashup.OleDb.1;Data Source=$Workbook$;Location=Tabell6;Extended Properties=&quot;&quot;" command="SELECT * FROM [Tabell6]"/>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<sst xmlns="http://schemas.openxmlformats.org/spreadsheetml/2006/main" count="13061" uniqueCount="1424">
  <si>
    <t xml:space="preserve"> </t>
  </si>
  <si>
    <t>TOTAL</t>
  </si>
  <si>
    <t>Välj språk/Choose language----&gt;</t>
  </si>
  <si>
    <t>Svenska</t>
  </si>
  <si>
    <t>English</t>
  </si>
  <si>
    <t>*</t>
  </si>
  <si>
    <t>Flikar som börjar med M</t>
  </si>
  <si>
    <t>Period</t>
  </si>
  <si>
    <t>Actual</t>
  </si>
  <si>
    <t>GA</t>
  </si>
  <si>
    <t>WP1</t>
  </si>
  <si>
    <t>M1-M6</t>
  </si>
  <si>
    <t>WP2</t>
  </si>
  <si>
    <t>WP3</t>
  </si>
  <si>
    <t>WP4</t>
  </si>
  <si>
    <t>WP5</t>
  </si>
  <si>
    <t>WP6</t>
  </si>
  <si>
    <t>WP7</t>
  </si>
  <si>
    <t>WP8</t>
  </si>
  <si>
    <t>WP9</t>
  </si>
  <si>
    <t>WP10</t>
  </si>
  <si>
    <t>Budget</t>
  </si>
  <si>
    <t>Utfall</t>
  </si>
  <si>
    <t>M7-M12</t>
  </si>
  <si>
    <t>M13-M18</t>
  </si>
  <si>
    <t>M19-M24</t>
  </si>
  <si>
    <t>M25-M30</t>
  </si>
  <si>
    <t>M31-M36</t>
  </si>
  <si>
    <t>M37-M42</t>
  </si>
  <si>
    <t>M43-M48</t>
  </si>
  <si>
    <t>M49-M54</t>
  </si>
  <si>
    <t>M55-M60</t>
  </si>
  <si>
    <t>Project follow-up</t>
  </si>
  <si>
    <t>Personel Costs</t>
  </si>
  <si>
    <t>Other Direct Cost</t>
  </si>
  <si>
    <t>Internally invoiced goods and services</t>
  </si>
  <si>
    <t>Subcontracting costs</t>
  </si>
  <si>
    <t>Project Start Date--&gt;:</t>
  </si>
  <si>
    <t>Date today --&gt;:</t>
  </si>
  <si>
    <t>PARTICIPANT</t>
  </si>
  <si>
    <t>M1-M12</t>
  </si>
  <si>
    <t>M13-M24</t>
  </si>
  <si>
    <t>M25-M36</t>
  </si>
  <si>
    <t>% Spent</t>
  </si>
  <si>
    <t>Period 1</t>
  </si>
  <si>
    <t>Period 2</t>
  </si>
  <si>
    <t>Period 3</t>
  </si>
  <si>
    <t>NºBeneficiary</t>
  </si>
  <si>
    <t>ACRONYM</t>
  </si>
  <si>
    <t>Personnel costs</t>
  </si>
  <si>
    <t>xx</t>
  </si>
  <si>
    <t>Overheads costs</t>
  </si>
  <si>
    <t>TOTAL COSTS</t>
  </si>
  <si>
    <t>Period --------&gt;</t>
  </si>
  <si>
    <t>WP 1</t>
  </si>
  <si>
    <t>WP 2</t>
  </si>
  <si>
    <t>WP 3</t>
  </si>
  <si>
    <t>WP 4</t>
  </si>
  <si>
    <t>WP 5</t>
  </si>
  <si>
    <t>WP 6</t>
  </si>
  <si>
    <t>WP 7</t>
  </si>
  <si>
    <t>WP 8</t>
  </si>
  <si>
    <t>WP 9</t>
  </si>
  <si>
    <t>WP 10</t>
  </si>
  <si>
    <t xml:space="preserve">Total </t>
  </si>
  <si>
    <t>PM</t>
  </si>
  <si>
    <t>StartDate</t>
  </si>
  <si>
    <t>EndDate</t>
  </si>
  <si>
    <t>Personel costs</t>
  </si>
  <si>
    <t>Internally</t>
  </si>
  <si>
    <t>Subontracting</t>
  </si>
  <si>
    <t>A</t>
  </si>
  <si>
    <t>M1-M6 Report</t>
  </si>
  <si>
    <t>B</t>
  </si>
  <si>
    <t>M7-M12 Report</t>
  </si>
  <si>
    <t>C</t>
  </si>
  <si>
    <t>M13-M18 Report</t>
  </si>
  <si>
    <t>D</t>
  </si>
  <si>
    <t>M19-M24 Report</t>
  </si>
  <si>
    <t>E</t>
  </si>
  <si>
    <t>M25-M30 Report</t>
  </si>
  <si>
    <t>F</t>
  </si>
  <si>
    <t>M31-M36 Report</t>
  </si>
  <si>
    <t>G</t>
  </si>
  <si>
    <t>M37-M42 Report</t>
  </si>
  <si>
    <t>H</t>
  </si>
  <si>
    <t>M43-M48 Report</t>
  </si>
  <si>
    <t>I</t>
  </si>
  <si>
    <t>M49-M54 Report</t>
  </si>
  <si>
    <t>J</t>
  </si>
  <si>
    <t>M55-M60 Report</t>
  </si>
  <si>
    <t>K</t>
  </si>
  <si>
    <t>L</t>
  </si>
  <si>
    <t>M</t>
  </si>
  <si>
    <t>N</t>
  </si>
  <si>
    <t>M1-M18</t>
  </si>
  <si>
    <t>O</t>
  </si>
  <si>
    <t>M19-M36</t>
  </si>
  <si>
    <t>P</t>
  </si>
  <si>
    <t>M37-M48</t>
  </si>
  <si>
    <t>Q</t>
  </si>
  <si>
    <t>M49-M60</t>
  </si>
  <si>
    <t>M1-M60</t>
  </si>
  <si>
    <t>R</t>
  </si>
  <si>
    <t>M37-M60</t>
  </si>
  <si>
    <t>Wp1</t>
  </si>
  <si>
    <t>Travel</t>
  </si>
  <si>
    <t>Actual from Raindance</t>
  </si>
  <si>
    <t>Wp2</t>
  </si>
  <si>
    <t>Equipment</t>
  </si>
  <si>
    <t>Wp3</t>
  </si>
  <si>
    <t>Other goods &amp; services</t>
  </si>
  <si>
    <t>Wp4</t>
  </si>
  <si>
    <t>Wp5</t>
  </si>
  <si>
    <t>Wp6</t>
  </si>
  <si>
    <t>Wp7</t>
  </si>
  <si>
    <t>Wp8</t>
  </si>
  <si>
    <t>Wp9</t>
  </si>
  <si>
    <t>Wp10</t>
  </si>
  <si>
    <t>UTFALL</t>
  </si>
  <si>
    <t>RDII</t>
  </si>
  <si>
    <t>BENÄMNING</t>
  </si>
  <si>
    <t>Bukod</t>
  </si>
  <si>
    <t>S-KOD</t>
  </si>
  <si>
    <t>Intäkter                                                                                                  Prel bokföring intäkter</t>
  </si>
  <si>
    <t>Prel intäkt intern</t>
  </si>
  <si>
    <t xml:space="preserve">Intäkter av anslag                                                                                                 Intäkter av anslag över statsbudgeten.                                                     </t>
  </si>
  <si>
    <t>GU takbelopp</t>
  </si>
  <si>
    <t>GU KRM</t>
  </si>
  <si>
    <t>GU Decentraliserad utbildning</t>
  </si>
  <si>
    <t>GU Lektorat i samiska och bildmuseét</t>
  </si>
  <si>
    <t>GU Sjukhusfysikerutbildning</t>
  </si>
  <si>
    <t>GU Kvalitetsbas resursfördeln</t>
  </si>
  <si>
    <t>GU/Fo Lärarutb minoritetsspråk</t>
  </si>
  <si>
    <t>GU Kvalitetsförstärkning</t>
  </si>
  <si>
    <t>GU Korta kurser</t>
  </si>
  <si>
    <t>GU Medel för studenthälsa</t>
  </si>
  <si>
    <t>GU Decentraliserad vårdutbildning</t>
  </si>
  <si>
    <t>Fo/FoU Basresurs</t>
  </si>
  <si>
    <t>Forskningsanknytning polisutbildningen</t>
  </si>
  <si>
    <t>GU/Fo/FoU Ersättning klinisk utbildning och forskning ALF</t>
  </si>
  <si>
    <t>GU/Fo/FoU Ersättning klinisk utbildning och forskning TUA</t>
  </si>
  <si>
    <t>Fo/FoU Utvecklingsmedel</t>
  </si>
  <si>
    <t>Fo/FoU Idébanksmedel</t>
  </si>
  <si>
    <t>Fo/FoU Finansiering av transfereringar</t>
  </si>
  <si>
    <t>Interna tilldelningar</t>
  </si>
  <si>
    <t>UmU gem satsningar Fo/FoU</t>
  </si>
  <si>
    <t>Extra tilldelning GU</t>
  </si>
  <si>
    <t>Extra tilldelning Fo/FoU</t>
  </si>
  <si>
    <t>Samfinansiering av projekt GU</t>
  </si>
  <si>
    <t>Samfinansiering av projekt Fo/FoU</t>
  </si>
  <si>
    <t>GU Tilldelning ur balanserad kapitalförändring                             Används enbart mot vh 11.</t>
  </si>
  <si>
    <t>Fo/FoU Tilldelning ur balanserad kapitalförändring                              Används enbart mot vh 21.</t>
  </si>
  <si>
    <t>Medfinansiering  av gem kostn GU</t>
  </si>
  <si>
    <t>Medfinansiering av gem kostn Fo/FoU</t>
  </si>
  <si>
    <t>GU Tilldelning anslag                                                             Används enbart mot vh 11.</t>
  </si>
  <si>
    <t>Fo/FoU Tilldelning anslag                                                    Används enbart mot vh 21.</t>
  </si>
  <si>
    <t>Interna omföringar GU                                                               Används enbart mot vh 11.</t>
  </si>
  <si>
    <t>Interna omföringar FoU                                                            Används enbart mot vh 21.</t>
  </si>
  <si>
    <t>Medfinansiering gemensamma avsättningar                          Används endast av enheter som får gemensamma avsättningar, v-het 91</t>
  </si>
  <si>
    <t>Intäkter av försäljning enl 4 § avgiftsförordningen        Intäkter av varor och tjänster. Gruppen är indelad i momsfri intäkt, momspliktig intäkt samt intäkt från statliga myndigheter.  Extern försäljning av anläggningstillgångar bokförs i kontogrupp 67* .</t>
  </si>
  <si>
    <t>Intäkter av uthyrning av lokaler</t>
  </si>
  <si>
    <t>Uthyrning av lokaler, statliga</t>
  </si>
  <si>
    <t>Uthyrning av lokaler, ej statliga</t>
  </si>
  <si>
    <t>Uthyrning student, gästforskarbostäder, statl</t>
  </si>
  <si>
    <t>Uthyrning student, gästforskarbostäder, ej statl</t>
  </si>
  <si>
    <t>Periodisering student, gästforskarbostäder, statl</t>
  </si>
  <si>
    <t>Periodisering student, gästforskarbostäder, ej statl</t>
  </si>
  <si>
    <t>Periodisering uthyrning, statliga</t>
  </si>
  <si>
    <t>Periodisering uthyrning, ej statliga</t>
  </si>
  <si>
    <t>Intäkter av konferenser</t>
  </si>
  <si>
    <t>Konferensavgifter statliga</t>
  </si>
  <si>
    <t>Konferensavgifter, ej statliga, momspliktiga</t>
  </si>
  <si>
    <t>Konferensavgifter, ej statliga, ej momspliktiga</t>
  </si>
  <si>
    <t>Periodisering konferensavgifter, statliga</t>
  </si>
  <si>
    <t>Periodisering konferensavgifter, ej statliga</t>
  </si>
  <si>
    <t>Intäkter av övrigt</t>
  </si>
  <si>
    <t>Biljett- och programintäkter, statliga</t>
  </si>
  <si>
    <t>Biljett- och programintäkter, ej statliga</t>
  </si>
  <si>
    <t>Publikationer och kompendier, statliga</t>
  </si>
  <si>
    <t>Publikationer och kompendier, ej statliga, momspliktiga</t>
  </si>
  <si>
    <t>Publikationer och kompendier, ej statliga, ej momspliktiga</t>
  </si>
  <si>
    <t>Tryckning, statliga</t>
  </si>
  <si>
    <t>Tryckning, ej statliga</t>
  </si>
  <si>
    <t>Tryckning, ej statliga, ej moms</t>
  </si>
  <si>
    <t>Periodisering publikationer, tryckning, datorer, övr, statliga</t>
  </si>
  <si>
    <t>Periodisering publikationer, tryckning, datorer, övr, ej statliga</t>
  </si>
  <si>
    <t>Datorer och kringutrustning, statliga (ej anläggntillgångar)</t>
  </si>
  <si>
    <t>Datorer och kringutrustning, ej statliga (ej anläggntillgångar)</t>
  </si>
  <si>
    <t>Datortjänster och program, statliga</t>
  </si>
  <si>
    <t>Datortjänster och program, ej statliga</t>
  </si>
  <si>
    <t>Forskningsinfrastruktur, statliga</t>
  </si>
  <si>
    <t>Forskningsinfrastruktur, ej statliga</t>
  </si>
  <si>
    <t>Forskningsinfrastrukturer som finns med på RIS (Rådet för forskningsinfrastruktur) förteckning över infrastrukturer och har fastställda tillgänglighetsprinciper, fakturerar de som nyttjar infrastrukturen med konto 3155/3156. Kan enbart faktureras från vh 21-projekt.</t>
  </si>
  <si>
    <t>Offentlig resurssamordning statliga</t>
  </si>
  <si>
    <t>Offentlig resurssamordning ej statliga</t>
  </si>
  <si>
    <t>Övr försäljning varor, statliga</t>
  </si>
  <si>
    <t>Övr försäljning varor, ej statliga, momspliktiga</t>
  </si>
  <si>
    <t>Övr försäljning varor, ej statliga, ej momspliktiga</t>
  </si>
  <si>
    <t>Övr försäljning tjänster, statliga</t>
  </si>
  <si>
    <t>Övr försäljning tjänster, ej statliga, momspliktiga</t>
  </si>
  <si>
    <t>Övr försäljning tjänster, ej statliga, ej momspliktiga</t>
  </si>
  <si>
    <t>Intäkter föreläsningar, statliga</t>
  </si>
  <si>
    <t>Intäkter föreläsningar, ej statliga</t>
  </si>
  <si>
    <t>Periodisering övrig försäljning tjänster, statliga</t>
  </si>
  <si>
    <t>Periodisering övrig försäljning tjänster, ej statliga</t>
  </si>
  <si>
    <t>Interna intäkter, utbildning</t>
  </si>
  <si>
    <t>Interna intäkter, forskning</t>
  </si>
  <si>
    <t>Intern periodisering av underprojekt</t>
  </si>
  <si>
    <t>Lokalvård, intäkt intern tjänst</t>
  </si>
  <si>
    <t>Offentligrättsliga avgifter som disponeras av myndigheten</t>
  </si>
  <si>
    <t>Offentligrättsliga avgifter</t>
  </si>
  <si>
    <t>Forskningsetisk granskning                                                      Används endast av Farmakologi.</t>
  </si>
  <si>
    <t>Högskoleprovet                                                                    Används enbart av StudentCentrum.</t>
  </si>
  <si>
    <t>Periodisering offentligrättsliga avgifter, ej statliga</t>
  </si>
  <si>
    <t>Intäkter av uppdrag/avgifter enligt regeringsbeslut                    Det universitetet får ta betalt för enligt regleringsbrev. Motprestation föreligger. Endast mot verksamhet 13och 23.</t>
  </si>
  <si>
    <t>Uppdragsutbildning och konferenser</t>
  </si>
  <si>
    <t>Intäkter uppdragsutbildning, statliga</t>
  </si>
  <si>
    <t>Intäkter uppdragsutbildning, ej statliga, momspliktiga</t>
  </si>
  <si>
    <t>Periodisering uppdragsutbildning, statliga</t>
  </si>
  <si>
    <t>Periodisering uppdragsutbildning, ej statliga</t>
  </si>
  <si>
    <t>Uppdragsforskning</t>
  </si>
  <si>
    <t xml:space="preserve">Intäkter uppdragsforskning, statliga </t>
  </si>
  <si>
    <t>Intäkter uppdragsforskning, ej statliga, momspliktiga</t>
  </si>
  <si>
    <t>Periodisering uppdragsforskning, statliga</t>
  </si>
  <si>
    <t>Periodisering uppdragsforskning, ej statliga</t>
  </si>
  <si>
    <t>Studieavgifter utländska studenter</t>
  </si>
  <si>
    <t>Intäkter studieavgifter</t>
  </si>
  <si>
    <t>Intäkter anmälningsavgifter</t>
  </si>
  <si>
    <t>Periodisering studieavgifter</t>
  </si>
  <si>
    <t xml:space="preserve">Övriga intäkter </t>
  </si>
  <si>
    <t>Fakturerade kostnader</t>
  </si>
  <si>
    <t>Fakturerade kostnader, statliga                                             Exempel: Ersättning för resekostnader</t>
  </si>
  <si>
    <t>Fakturerade kostnader, ej statliga, momspliktiga</t>
  </si>
  <si>
    <t>Fakturerade löner RV Med fak, ej statliga, momspliktiga</t>
  </si>
  <si>
    <t>Periodisering övr intäkter, statliga</t>
  </si>
  <si>
    <t>Periodisering övr intäkter, ej statliga</t>
  </si>
  <si>
    <t xml:space="preserve">Reavinster vid försäljning av anläggningstillgångar </t>
  </si>
  <si>
    <t>Reavinst vid försäljning anläggningstillgång, statlig köpare</t>
  </si>
  <si>
    <t>Reavinst vid försäljning anläggningstillgång, ej statlig köpare</t>
  </si>
  <si>
    <t>Övriga ersättningar m.m.</t>
  </si>
  <si>
    <t>Andra ersättningar, statliga                                                 Exempel: royalties</t>
  </si>
  <si>
    <t>Andra ersättningar, ej statliga</t>
  </si>
  <si>
    <t xml:space="preserve">Öresavrundning </t>
  </si>
  <si>
    <t>Skadestånd och Försäkringsersättningar, statliga</t>
  </si>
  <si>
    <t>Skadestånd och Försäkringsersättningar, ej statliga</t>
  </si>
  <si>
    <t>Intäkter av sponsring, ej statliga</t>
  </si>
  <si>
    <t>Obs, Umeå universitets sponsringspolicy måste följas. Kontakta EA om sponsring är aktuellt.</t>
  </si>
  <si>
    <t>Intäkter av bidrag                                                                                Bidrag till myndighetens verksamhet t.ex. forskningsbidrag.</t>
  </si>
  <si>
    <t>Bidrag statliga ej affärsverk</t>
  </si>
  <si>
    <t xml:space="preserve">Bidrag från statliga myndigheter </t>
  </si>
  <si>
    <t>Återbetalning bidrag statliga</t>
  </si>
  <si>
    <t>Kontot används enbart av Ekonomienheten (EA). Kontakta EA om återbetalning blir aktuellt.</t>
  </si>
  <si>
    <t>Periodiserade bidrag, statliga</t>
  </si>
  <si>
    <t>Bidrag till transfereringar, statliga, ej affärsverk</t>
  </si>
  <si>
    <t xml:space="preserve">Bidrag till transfereringar från statliga myndigheter </t>
  </si>
  <si>
    <t>Bidrag affärsverk</t>
  </si>
  <si>
    <t>Bidrag från statliga affärsverk                                                        SJ, Luftfartsverket, Svenska kraftnät, Sjöfartsverket</t>
  </si>
  <si>
    <t>Periodiserade bidrag statliga affärsverk</t>
  </si>
  <si>
    <t>Bidrag till transfereringar från affärsverk</t>
  </si>
  <si>
    <t>Bidrag till transfereringar från statliga affärsverk</t>
  </si>
  <si>
    <t>Bidrag från övriga offentliga sektorn</t>
  </si>
  <si>
    <t>Bidrag från statliga bolag</t>
  </si>
  <si>
    <t>Bidrag från övriga statliga sektorn</t>
  </si>
  <si>
    <t>Bidrag från kommuner</t>
  </si>
  <si>
    <t>Bidrag från landsting</t>
  </si>
  <si>
    <t xml:space="preserve">Bidrag från övriga kommunala sektorn </t>
  </si>
  <si>
    <t>Periodiserade bidrag offentliga sektorn</t>
  </si>
  <si>
    <t>Bidrag till transfereringar från offentliga sektorn</t>
  </si>
  <si>
    <t>Bidrag till transfereringar från statliga bolag</t>
  </si>
  <si>
    <t>Bidrag  till transfereringar från övriga statliga sektorn</t>
  </si>
  <si>
    <t>Bidrag till transfereringar från landsting</t>
  </si>
  <si>
    <t>Bidrag till transfereringar från kommuner</t>
  </si>
  <si>
    <t>Bidrag från övriga</t>
  </si>
  <si>
    <t xml:space="preserve">Bidrag från privata företag </t>
  </si>
  <si>
    <t>Bidrag från övriga organisationer och ideella föreningar</t>
  </si>
  <si>
    <t>Bidrag från EU:s institutioner</t>
  </si>
  <si>
    <t>Bidrag från andra EU-länder</t>
  </si>
  <si>
    <t>Bidrag från övriga länder och internationella organisationer</t>
  </si>
  <si>
    <t>Bidrag från enskilda personer</t>
  </si>
  <si>
    <t>Period bidrag EU institution</t>
  </si>
  <si>
    <t>Periodiserade bidrag övriga</t>
  </si>
  <si>
    <t>Bidrag till transfereringar från övriga</t>
  </si>
  <si>
    <t>Bidrag till transfereringar utländska företag ej EU                (motkonto 3713, finansiär 43200)</t>
  </si>
  <si>
    <t>Bidrag till transfereringar från privata företag</t>
  </si>
  <si>
    <t>Bidrag till transfereringar från övriga organisationer och ideella föreningar</t>
  </si>
  <si>
    <t>Bidrag till transfereringar utländska företag EU             (motkonto 3713, finansiär 43100)</t>
  </si>
  <si>
    <t>Bidrag till transfereringar från EU:s institutioner</t>
  </si>
  <si>
    <t>Bidrag till transfereringar från enskilda personer</t>
  </si>
  <si>
    <t>Bidrag till transfereringar från övriga länder</t>
  </si>
  <si>
    <t>Finansiella intäkter</t>
  </si>
  <si>
    <t>Ränteintäkter räntekonto RGK</t>
  </si>
  <si>
    <t>Periodiserade ränteintäkter räntekonto</t>
  </si>
  <si>
    <t>Ränteintäkter banktillgodohavanden obligationer m.m.</t>
  </si>
  <si>
    <t>Ränta på värdepapper</t>
  </si>
  <si>
    <t>Bankränta</t>
  </si>
  <si>
    <t>Periodiserad bankränta</t>
  </si>
  <si>
    <t>Ränteintäkter kundfordringar</t>
  </si>
  <si>
    <t>Ränteintäkter kundfordringar, statliga</t>
  </si>
  <si>
    <t>Ränteintäkter kundfordringar, ej statliga</t>
  </si>
  <si>
    <t>Periodiserade ränteintäkter kundfordringar</t>
  </si>
  <si>
    <t>Utdelning på aktier m.m.</t>
  </si>
  <si>
    <t>Aktier utdelning, ej statliga</t>
  </si>
  <si>
    <t xml:space="preserve">Valutakursvinster </t>
  </si>
  <si>
    <t>Valutakursvinster, ej statliga</t>
  </si>
  <si>
    <t>Realisationsvinst vid avyttring av värdepapper</t>
  </si>
  <si>
    <t>Kortfristig placering, ej statliga</t>
  </si>
  <si>
    <t>Interna utfördelningar</t>
  </si>
  <si>
    <t>Intäkter ur gemensamma avsättningar</t>
  </si>
  <si>
    <t>Extra tilldelning ur gemensamma avsättningar</t>
  </si>
  <si>
    <t>Fördelning accumulerat kapital universitetsgemensamt    Används endast av EA för fördeln av 80 Mnkr.</t>
  </si>
  <si>
    <t>Intäkter lokal gemensamma avsättningar</t>
  </si>
  <si>
    <t>Extra tilldelning förvaltningen</t>
  </si>
  <si>
    <t>Personalkostnader</t>
  </si>
  <si>
    <t>Löner och arvoden</t>
  </si>
  <si>
    <t>Löner tills vidare anställd personal                                                      Lön till personal med tillsvidare förordnande, inkl sociala avgifter.</t>
  </si>
  <si>
    <t>Lön tills vidare anställda lärare/forskare</t>
  </si>
  <si>
    <t>Lön tills vidare anställd T/A personal</t>
  </si>
  <si>
    <t>Upplupna löner tills vidare anställd personal</t>
  </si>
  <si>
    <t>Lön tidsbegr anställda                                                                     Lön inkl sociala avgifter.</t>
  </si>
  <si>
    <t>Lön tidsbegr anställda lärare/forskare</t>
  </si>
  <si>
    <t>Lön doktorandtjänster</t>
  </si>
  <si>
    <t>Lön assistenter/amanuenser</t>
  </si>
  <si>
    <t>Lön tidsbegr anställd T/A personal</t>
  </si>
  <si>
    <t>Lönebidragsanställda</t>
  </si>
  <si>
    <t>Lön moderna beredskapsarbeten</t>
  </si>
  <si>
    <t>Upplupna löner tidsbegränsat anställd personal</t>
  </si>
  <si>
    <t>Arvoden                                                                                                Inkl sociala avgifter.</t>
  </si>
  <si>
    <t>Arvoden tills vidare och tidsbegränsat anställda</t>
  </si>
  <si>
    <t>Arvoden till styrelser och kommitter</t>
  </si>
  <si>
    <t>Arvoden ej anställda</t>
  </si>
  <si>
    <t>Handledararvode ej anställda</t>
  </si>
  <si>
    <t>Upplupna arvoden</t>
  </si>
  <si>
    <t>Uppdragstillägg                                                                                    Inkl sociala avgifter.</t>
  </si>
  <si>
    <t>Uppdragstillägg prefekt/föreståndare</t>
  </si>
  <si>
    <t>Uppdragstillägg studierektor</t>
  </si>
  <si>
    <t>Övriga uppdragstillägg</t>
  </si>
  <si>
    <t>Lön ledning</t>
  </si>
  <si>
    <t>Lön övrigt</t>
  </si>
  <si>
    <t>Kåpan kostnadsreduktion</t>
  </si>
  <si>
    <t>Kostnadsreduktion arbetsgivaravgift premie avtalsförsäkrin</t>
  </si>
  <si>
    <t>Bruttolöneavdrag hem-PC</t>
  </si>
  <si>
    <t>Föregående års lönekostnader                                                        För korrigering av tidigare års lönekostnader. Använd samma konto i debet/kredit. OBS, korrigering av innevarande års lönekostnader ska företrädesvis ske via Primula. Om det hanteras i Raindance ska ursprungligt lönekontot användas</t>
  </si>
  <si>
    <t>Föregående års ersättningar                                                                T ex traktamenten och resekostnader, från föregående år. Vid omfördelning innevarande år ska det ursprungliga kostnadskontot användas. Använd samma konto i debet/kredit.</t>
  </si>
  <si>
    <t>Förändrad semesterlöneskuld</t>
  </si>
  <si>
    <t>Lön och arvoden, inga sociala avgifter</t>
  </si>
  <si>
    <t>Löner, arvoden, ersättning, inga sociala avgifter</t>
  </si>
  <si>
    <t>Vissa arvoden till utländska medborgare</t>
  </si>
  <si>
    <t>Utlandstillägg medföljande och barn</t>
  </si>
  <si>
    <t>Utbildningsbidrag forskarstuderande</t>
  </si>
  <si>
    <t>Kostnader för förmåner till anställda</t>
  </si>
  <si>
    <t>Kostnader för fri hemresa inkl sociala avgifter</t>
  </si>
  <si>
    <t>Kostnader för fri bostad, inkl sociala avgifter</t>
  </si>
  <si>
    <t>Kostförmån vid tjänsteresa, inkl sociala avgifter</t>
  </si>
  <si>
    <t>Hem-PC förmån</t>
  </si>
  <si>
    <t>Kostnader för fri parkeringsplats</t>
  </si>
  <si>
    <t>Medlemsavgifter och övriga skattepliktig förmåner</t>
  </si>
  <si>
    <t>Kostnadsersättningar                                                      Kontanta ersättningar som uppstår i anställningen och ska redovisas på kontrolluppgift. Hit räknas t ex traktamenten och olika utlägg i samband med tjänsteresor. Ersättning för personliga utlägg avseende intern eller extern representation ska redovisas inom  kontogrupp  496* respektive 553*, 554*.</t>
  </si>
  <si>
    <t>Traktamenten vid tjänsteresa</t>
  </si>
  <si>
    <t>Traktamente t o m schablon, inrikes</t>
  </si>
  <si>
    <t>Traktamente utöver schablon, inrikes</t>
  </si>
  <si>
    <t>Traktamente t o m schablon, utrikes</t>
  </si>
  <si>
    <t>Traktamente utöver schablon, utrikes</t>
  </si>
  <si>
    <t>Bilersättning</t>
  </si>
  <si>
    <t>Skattefri bilersättning</t>
  </si>
  <si>
    <t>Skattepliktig bilersättning</t>
  </si>
  <si>
    <t>Skattepliktig ersättning för taxiresor vid sjukdom</t>
  </si>
  <si>
    <t>Periodisering skattepliktig kostnadsersättning</t>
  </si>
  <si>
    <t>Periodisering ej skattepliktig kostnadsersättning</t>
  </si>
  <si>
    <t>Avgifter enligt lag och avtal</t>
  </si>
  <si>
    <t>Lagstadgade arbetsgivaravgifter, inkl särskild löneskatt</t>
  </si>
  <si>
    <t>Lagstadgad arbetsgivaravgift arvoden, ej anställda</t>
  </si>
  <si>
    <t>Särskild sjukförsäkringsavgift</t>
  </si>
  <si>
    <t>Särskild löneskatt, Kåpan</t>
  </si>
  <si>
    <t>Särskild löneskatt, IÅPEN</t>
  </si>
  <si>
    <t>Särskild löneskatt på pensionskostnader</t>
  </si>
  <si>
    <t>Upplupen särskild löneskatt</t>
  </si>
  <si>
    <t>Särskild löneskatt reduktion</t>
  </si>
  <si>
    <t>Arbetsmarknadsförsäkringar</t>
  </si>
  <si>
    <t>Avgift till Arbetsgivarverket</t>
  </si>
  <si>
    <t>Personförsäkringar</t>
  </si>
  <si>
    <t>Avgift Trygghetsstiftelsen m fl</t>
  </si>
  <si>
    <t>Lagstadgad arbetsgivaravgift, förändrad semesterlöneskuld</t>
  </si>
  <si>
    <t>Upplupna arbetsgivaravgifter m.m.</t>
  </si>
  <si>
    <t>Pensionskostnader</t>
  </si>
  <si>
    <t>Premier o avgifter, förändrad semesterskuld</t>
  </si>
  <si>
    <t>Premier avtalsförsäkringar</t>
  </si>
  <si>
    <t>Premier avtalsförsäkringar SPV</t>
  </si>
  <si>
    <t>Kompletterande ålderspensionstillägg kåpan</t>
  </si>
  <si>
    <t>Betalda engångspremier</t>
  </si>
  <si>
    <t>Premier komb.läkartjänster SPV</t>
  </si>
  <si>
    <t>Övr pensionsförsäkringsavgifter</t>
  </si>
  <si>
    <t>Upplupna premier SPV</t>
  </si>
  <si>
    <t>Upplupna engångspremier</t>
  </si>
  <si>
    <t>Avgift individuell ålderspension</t>
  </si>
  <si>
    <t>Myndighetens egna pensionsutbetalningar utgifter</t>
  </si>
  <si>
    <t>Förändrade pensionsavsättningar upplupna</t>
  </si>
  <si>
    <t>Kostnader för personal och hälsovård</t>
  </si>
  <si>
    <t>Personal- och hälsovård</t>
  </si>
  <si>
    <t>Ersättning till företagshälsovård (ej studenter se 5786)</t>
  </si>
  <si>
    <t>Läkemedelsersättning (skattepliktigt)</t>
  </si>
  <si>
    <t>Läkararvode och sjukgymnastik (skattepliktigt)</t>
  </si>
  <si>
    <t>Terminalglasögon m.m.</t>
  </si>
  <si>
    <t>Psykoterapi</t>
  </si>
  <si>
    <t>Sjukgymnastik och rehabilitering, ej skatt, ej arbgivaravgift</t>
  </si>
  <si>
    <t>Periodisering sjuk- och hälsovård</t>
  </si>
  <si>
    <t xml:space="preserve">Friskvård </t>
  </si>
  <si>
    <t>Friskvård, ej statlig                                                            Exempel: sportkort</t>
  </si>
  <si>
    <t>Periodisering friskvård, ej statlig</t>
  </si>
  <si>
    <t>Kostnader för utbildning egen personal                                       I gruppen ingår ej konferensavgifter, se konto 5783, 5784.</t>
  </si>
  <si>
    <t>Utbildning egen personal</t>
  </si>
  <si>
    <t>Kostnader för personalens kompetensutveckling.</t>
  </si>
  <si>
    <t>Kurs- och konferensavgift, ej statlig</t>
  </si>
  <si>
    <t>Kurs- och konferensavgift, statlig</t>
  </si>
  <si>
    <t>Periodisering utbildningskostn statlig</t>
  </si>
  <si>
    <t>Kurslitteratur, ej statliga</t>
  </si>
  <si>
    <t>Särkostnader utbildning ej statliga</t>
  </si>
  <si>
    <t>Exemel: Arvoden till externa föreläsare och kostnader för hyrda hjälpmedel i samband med interna kurser och konferenser.</t>
  </si>
  <si>
    <t>Särkostnader utbildning statliga</t>
  </si>
  <si>
    <t>Avsättning kompetensåtgärder</t>
  </si>
  <si>
    <t>Kompetensutveckling Trygghetsstiftelsen</t>
  </si>
  <si>
    <t>Periodisering utbildningskostnad, ej statlig</t>
  </si>
  <si>
    <t>Övriga personalkostnader</t>
  </si>
  <si>
    <t>Personalrekrytering</t>
  </si>
  <si>
    <t>Anställningsannonser, ej statliga</t>
  </si>
  <si>
    <t>Anställningsannonser, statliga</t>
  </si>
  <si>
    <t>Periodisering övriga personalkostnader, ej statlig</t>
  </si>
  <si>
    <t>Periodisering övriga personalkostnader, statliga</t>
  </si>
  <si>
    <t>Övr rekryteringskostnader, ej statliga</t>
  </si>
  <si>
    <t>Personalavveckling</t>
  </si>
  <si>
    <t>Uppsägningslön</t>
  </si>
  <si>
    <t>Avgångsvederlag</t>
  </si>
  <si>
    <t>Övr kostnader personalavveckling, ej statliga</t>
  </si>
  <si>
    <t>Personalvård                                                                                     Gruppen 493 periodiseras mot konto 4917</t>
  </si>
  <si>
    <t>Kaffe, fikabröd, frukt o dyl, ej måltider</t>
  </si>
  <si>
    <t>Enklare uppvaktning (blomma, bok, choklad o dyl)</t>
  </si>
  <si>
    <t>Personalrepresentation                                                      Representation mot anställda i samband med personalfester och informationsmöten. Ersättning för personliga utlägg avseende intern  representation redovisas här. Gruppen 496 periodiseras mot konto 4917</t>
  </si>
  <si>
    <t>Restaurang och livsmedel, ej statliga</t>
  </si>
  <si>
    <t>Kultur- o fritidsverksamhet, ej statliga</t>
  </si>
  <si>
    <t>Gåvor, ej statliga</t>
  </si>
  <si>
    <t>Särskild periodisering</t>
  </si>
  <si>
    <t>Aktivering löneutgift för egenutvecklad anläggningstillgång</t>
  </si>
  <si>
    <t>Lokal- och driftkostnader</t>
  </si>
  <si>
    <t>Lokalkostnader, hyrda lokaler, preliminär kostnad</t>
  </si>
  <si>
    <t>Preliminärbokföring kostnader</t>
  </si>
  <si>
    <t>Preliminära kostnader i Raindance</t>
  </si>
  <si>
    <t>Prel kostnad intern</t>
  </si>
  <si>
    <t>Preliminära kostnader i Raindance, statliga</t>
  </si>
  <si>
    <t xml:space="preserve">Hyreskostnader                                                                         Kostnader för de lokaler där verksamheten bedrivs. </t>
  </si>
  <si>
    <t>Lokalhyra, ej statliga</t>
  </si>
  <si>
    <t>Hyra för speciella lokaler, ej statliga                                                              Exempel: Hyror för speciella lokaler, geografiskt skilda från huvudlokalen eller som av annan orsak ska särredovisas.</t>
  </si>
  <si>
    <t>Lokalhyra, statliga</t>
  </si>
  <si>
    <t>Hyra av parkeringsplats, ej statliga</t>
  </si>
  <si>
    <t>Fördelade lokalkostnader                                                                   Används för för vidarefördelning av lokalkostnad inom institutionen.</t>
  </si>
  <si>
    <t>Periodiserade hyreskostnader, statliga</t>
  </si>
  <si>
    <t>Periodiserade hyreskostnader, ej statliga</t>
  </si>
  <si>
    <t>Hyra student- och gästforskarbostäder</t>
  </si>
  <si>
    <t>Hyra student- och gästforskarbostäder, ej statl</t>
  </si>
  <si>
    <t>Hyra student- och gästforskarbostäder, statl</t>
  </si>
  <si>
    <t>Periodisering student- o gästforskarbost, statl</t>
  </si>
  <si>
    <t>Periodisering student- o gästforskarbost, ej statl</t>
  </si>
  <si>
    <t>Elektricitet samt periodisering övr lokalkostn</t>
  </si>
  <si>
    <t>Elektricitet, fjärrvärme, fjärrkyla, ej statliga                                  Exempel: Elektricitet för belysning av lokaler. Elektricitet för drift och uppvärmning av lokaler. Fjärrvärme o fjärrkyla.</t>
  </si>
  <si>
    <t>Vatten, ej statliga</t>
  </si>
  <si>
    <t>El, fjärrvärme, fjärrkyla, statliga</t>
  </si>
  <si>
    <t>Vatten, statliga</t>
  </si>
  <si>
    <t>Periodisering lokalk exkl hyra o rep, statliga</t>
  </si>
  <si>
    <t>Periodisering lokalkostnader exkl hyra och reparationer ej statliga</t>
  </si>
  <si>
    <t>Lokaltillbehör, ej statliga</t>
  </si>
  <si>
    <t>Fasta lokaltillbehör, ej statliga                                                         Exempel: fasta armaturer för belysning, persienner m.m.</t>
  </si>
  <si>
    <t>Periodisering lokaltillbehör, ej statliga</t>
  </si>
  <si>
    <t>Övriga lokalkostnader</t>
  </si>
  <si>
    <t>Städning av lokaler, ej statliga</t>
  </si>
  <si>
    <t>Ersättning utomstående städare                                                       Endast faktura från företag.</t>
  </si>
  <si>
    <t>Städmaterial</t>
  </si>
  <si>
    <t>Lokalvård, internt köpt tjänst</t>
  </si>
  <si>
    <t>Periodisering städning, ej statliga</t>
  </si>
  <si>
    <t>Reparation/underhåll hyrda lokaler</t>
  </si>
  <si>
    <t>Reparation/underhåll hyrda lokaler, ej statliga                                    Över gränsvärde 300 tkr ska utgiften ses som Förbättringsutgift på annans fastighet och läggas in i anläggningsregistret. Även ny-, till- och ombyggnad har samma gränsvärde. Använd då konto 1200.</t>
  </si>
  <si>
    <t>Reparation/underhåll hyrda lokaler, statliga</t>
  </si>
  <si>
    <t>Periodisering reparationer, statliga</t>
  </si>
  <si>
    <t>Periodiseringskonto reparationer, ej statliga</t>
  </si>
  <si>
    <t>Aktivering utgifter för egenutvecklad anläggningstillgång</t>
  </si>
  <si>
    <t>Aktivering av utgifter för egenutveckald anläggningstillgång</t>
  </si>
  <si>
    <t>Reparationer och underhåll,  ej statliga                                         Exempel: Kostnader för reparationer och underhåll av anläggningstillgångar och förbrukningsvaror.</t>
  </si>
  <si>
    <t>Markanläggningar</t>
  </si>
  <si>
    <t>Reparationer och underhåll anläggningar                                              Exempel: Datanät, televäxel m.m.</t>
  </si>
  <si>
    <t>Serviceavtal anläggningar, ej statliga</t>
  </si>
  <si>
    <t>Maskiner och andra tekniska anläggningar</t>
  </si>
  <si>
    <t>Reparationer o underhåll övrig utrustning, ej statliga                                 Exempel: Elektriska apparater, maskiner, transportmedel samt förbrukningsvaror.</t>
  </si>
  <si>
    <t>Serviceavtal övr utrustning, ej statliga</t>
  </si>
  <si>
    <t>Datorer och kringutrustning, ej statliga</t>
  </si>
  <si>
    <t>Reparationer och underhåll datorer och kringutrustning</t>
  </si>
  <si>
    <t>Serviceavtal datorer och kringutrustning, ej statliga</t>
  </si>
  <si>
    <t>Periodisering kostnader för reparation och underhåll</t>
  </si>
  <si>
    <t>Reaförlust vid avyttring av anläggningstillgångar</t>
  </si>
  <si>
    <t>Reaförlust vid försäljning av anläggningstillgång, statlig köpare</t>
  </si>
  <si>
    <t>Reaförlust vid försäljning av anläggningstillgång, ej statlig köpare</t>
  </si>
  <si>
    <t>Diverse kostnader</t>
  </si>
  <si>
    <t>Offentligrättsliga avgifter, som tex broavgifter</t>
  </si>
  <si>
    <t>Kundförluster, varor                                                                                    Används endast av EA.</t>
  </si>
  <si>
    <t>Konstaterade kundförluster, varor, ej statliga</t>
  </si>
  <si>
    <t>Befarade kundförluster, varor, ej statliga</t>
  </si>
  <si>
    <t>Konstaterade kundförluster, varor, statliga</t>
  </si>
  <si>
    <t>Befarade kundförluster, varor, statliga</t>
  </si>
  <si>
    <t>Kundförluster, tjänster                                                                               Används endast av EA.</t>
  </si>
  <si>
    <t>Konstaterade kundförluster, tjänster, ej statliga</t>
  </si>
  <si>
    <t>Befarade kundförluster, tjänster, ej statliga</t>
  </si>
  <si>
    <t>Konstaterade kundförluster, tjänster, statliga</t>
  </si>
  <si>
    <t>Befarade kundförluster, tjänster, statliga</t>
  </si>
  <si>
    <t>Riskkostnader                                                                          Bevakning av lokaler. Försäkringar t.ex. fordonsförsäkringar utom personalförsäkringar som bokförs i kontogrupp 4*, Normalt tas försäkringar endast via Kammarkollegiet.</t>
  </si>
  <si>
    <t>Försäkringar, ej statliga                                                               Kontakta EA om du har andra försäkringar än via Kammarkollegiet.</t>
  </si>
  <si>
    <t>Försäkringar och sanktionsavgifter, statliga</t>
  </si>
  <si>
    <t>Lämnade skadestånd, ej statliga</t>
  </si>
  <si>
    <t>Bevakningskostnader                                                                      Exempel: bevakning av lokaler</t>
  </si>
  <si>
    <t>Periodiserade riskkostnader, statliga</t>
  </si>
  <si>
    <t>Periodiserade riskkostnader, ej statliga</t>
  </si>
  <si>
    <t>Ersättning/bidrag till studerande, försökspersonsersättning</t>
  </si>
  <si>
    <t>Reseersättning studerande</t>
  </si>
  <si>
    <t>Övriga ersättningar/bidrag till studerande</t>
  </si>
  <si>
    <t>Bidrag till kommunal praktikplats</t>
  </si>
  <si>
    <t>Bidrag till övrig praktikplats, t ex VFU</t>
  </si>
  <si>
    <t>Försökspersonsersättning, skattefri                                                           Exempel: Blod, vävnadsprover</t>
  </si>
  <si>
    <t>Reseersättning försökspersoner</t>
  </si>
  <si>
    <t>Bidrag till praktikplats, statlig myndighet</t>
  </si>
  <si>
    <t>Periodiserade kostnader för studerande m.m.</t>
  </si>
  <si>
    <t>Interna kostnadsfördelningar</t>
  </si>
  <si>
    <t xml:space="preserve">Universitetsgemensam kostnad                                                      Påslag som genereras automatiskt i systemet. </t>
  </si>
  <si>
    <t xml:space="preserve">Fakultetsgemensam kostnad                                                            Påslag som genereras automatiskt i systemet. </t>
  </si>
  <si>
    <t xml:space="preserve">Institutions-/enhetsgemensam kostnad                                                    Påslag som genereras automatiskt i systemet. </t>
  </si>
  <si>
    <t>Utfördelning universitetsgemensam kostn                                 Används endast av EA vid nollställning av verksamhet 9*.</t>
  </si>
  <si>
    <t>Utfördelning av universitetsgemensamma kostnader  till fakultet</t>
  </si>
  <si>
    <t>Diverse kostnader, ej statliga</t>
  </si>
  <si>
    <t>Övriga ersättningar, ej statliga                                                      Exempel: royalties.</t>
  </si>
  <si>
    <t>Periodiserade diverse kostnader</t>
  </si>
  <si>
    <t>Resor, representation, information etc (ny text)</t>
  </si>
  <si>
    <t>Resekostnader, ej statliga                                                                        Resekostnader för anställda/uppdragstagare.</t>
  </si>
  <si>
    <t>Resor, ej statliga</t>
  </si>
  <si>
    <t>Hotell, ej statliga</t>
  </si>
  <si>
    <t>EU-fin: utl moms resekostnad</t>
  </si>
  <si>
    <t>Övriga resekostnader, ej statliga                                                 Exempel: Taxi-, bilhyres- och busskostnader vid tjänsteresa. Vid leasing av bil under längre period ska konto 5762 användas.</t>
  </si>
  <si>
    <t>Periodiserade kostnader resor, ej statliga</t>
  </si>
  <si>
    <t>Resekostnader, statliga</t>
  </si>
  <si>
    <t>Resor och hotell,  statliga</t>
  </si>
  <si>
    <t>Vidarefakturering resekostnader mot statlig kund                                    Detta konto används enbart på kundfaktura vid vidarefakturering av resekostnader mot annan statlig myndighet. Innebär en kostnadsreduktion istället för intäkt</t>
  </si>
  <si>
    <t>Övriga resekostnader, statliga</t>
  </si>
  <si>
    <t>Periodiserade kostnader resor och hotell, statliga</t>
  </si>
  <si>
    <t xml:space="preserve">Representation (extern), ej statliga                                                          Extern represenation som fakturerats universitetet. </t>
  </si>
  <si>
    <t>Representation</t>
  </si>
  <si>
    <t>Gåvor</t>
  </si>
  <si>
    <t>EU-fin: ej avdr gill moms repr</t>
  </si>
  <si>
    <t>Periodiserade kostnader representation</t>
  </si>
  <si>
    <t>Representation (extern), statliga</t>
  </si>
  <si>
    <t>Information, ej statliga</t>
  </si>
  <si>
    <t>Annonsering, ej statliga                                                                 Anställningsannonser bokförs under konto 4911.</t>
  </si>
  <si>
    <t>PR, institutionell reklam, sponsring                                             Sponsring vid idrottstävlingar, kläder med universitetets emblem. Avgifter och material vid deltagande i mässa m.m.</t>
  </si>
  <si>
    <t>Periodiserade kostnader annonsering, reklam</t>
  </si>
  <si>
    <t>Information, statlig</t>
  </si>
  <si>
    <t>Annonsering, statliga                                                  Anställningsannonser bokförs under konto 4911.</t>
  </si>
  <si>
    <t xml:space="preserve">PR, institutionell reklam, sponsring, statliga                                Sponsring vid idrottstävlingar, kläder med universitetets emblem. Avgifter och material vid deltagande i mässa m.m. </t>
  </si>
  <si>
    <t>Periodiserade kostnader annonsering, reklam, statl</t>
  </si>
  <si>
    <t>Inköp av varor</t>
  </si>
  <si>
    <t>Korttidsinvesteringar (ej anläggningstillgångar)                                                     Inköp av stöldbegärliga förbrukningsinventarier i Raindance bokförs på konto 1200. Definitiv kontering görs i anläggningsregistret.</t>
  </si>
  <si>
    <t>Inredningsinventarier, ej statliga</t>
  </si>
  <si>
    <t>Datorer, mobiler och kringutrustning, ej statliga</t>
  </si>
  <si>
    <t>Övriga korttidsinventarier, ej statliga                                                              Exempel: verktyg, el apparater, instrument</t>
  </si>
  <si>
    <t>Konst ej anläggningstillgång, ej statliga</t>
  </si>
  <si>
    <t>Korttidsinventarier, statliga</t>
  </si>
  <si>
    <t>Periodisering korttidsinventarier, statliga</t>
  </si>
  <si>
    <t>Periodisering korttidsinventarier, ej statliga</t>
  </si>
  <si>
    <t>Publikationer, pappersvaror och kontorsmaterial</t>
  </si>
  <si>
    <t>Papper och pappersvaror, ej statliga                                               Periodisering sker mot konto 5629.</t>
  </si>
  <si>
    <t>Böcker, tidskrifter, prenumerationsavgifter, ej statliga</t>
  </si>
  <si>
    <t>Kontorsmaterial, ej statliga</t>
  </si>
  <si>
    <t>Papper, böcker, tidskrifter, prenumerationsavgifter, statliga                                                Periodisering sker mot konto 5628.</t>
  </si>
  <si>
    <t>Elektroniska media, ej statliga                                                                               Obs, periodisering sker mot konto 5799</t>
  </si>
  <si>
    <t>Med elektroniska media avses e-böcker, e-tidskrifter och tillgång till databaser med e-publikationer.</t>
  </si>
  <si>
    <t>Elektroniska media, statliga                                                                          Obs, periodisering sker mot konto 5798</t>
  </si>
  <si>
    <t>Periodisering varor, statliga</t>
  </si>
  <si>
    <t>Periodisering varor, ej statliga</t>
  </si>
  <si>
    <t>Övriga varor</t>
  </si>
  <si>
    <t>Livsmedel, ej statliga</t>
  </si>
  <si>
    <t>Levande djur, ej statliga</t>
  </si>
  <si>
    <t>Glas, porslin, ej statliga</t>
  </si>
  <si>
    <t>Kemikalier, läkemedel, ej statliga</t>
  </si>
  <si>
    <t>Gas, hyra gasflaskor, övr energi, ej statliga</t>
  </si>
  <si>
    <t>Förbrukningsvaror lab, ej statliga</t>
  </si>
  <si>
    <t>Skyddskläder, ej statliga</t>
  </si>
  <si>
    <t>Övriga förbrukningsvaror, ej statliga</t>
  </si>
  <si>
    <t>Övriga förbrukningsvaror, statliga                                               Gruppen 569 periodiseras mot 5628 samt 5629.</t>
  </si>
  <si>
    <t>Köp av tjänster</t>
  </si>
  <si>
    <t>Forskningsuppdrag och analyser</t>
  </si>
  <si>
    <t>Analyser, statliga</t>
  </si>
  <si>
    <t>Analyser, ej statliga</t>
  </si>
  <si>
    <t>Forskningsuppdrag, statliga</t>
  </si>
  <si>
    <t>Forskningsuppdrag, ej statliga</t>
  </si>
  <si>
    <t xml:space="preserve">Gruppen 571 periodiseras mot 5798 samt 5799. </t>
  </si>
  <si>
    <t>Datatjänster</t>
  </si>
  <si>
    <t>Hyrda förbindelser, ej statliga</t>
  </si>
  <si>
    <t>Datortjänster, datorprogram, ej statliga</t>
  </si>
  <si>
    <t>Datortjänster, datorprogram, statliga</t>
  </si>
  <si>
    <t>Administrativa system, ej statliga</t>
  </si>
  <si>
    <t>Administrativa system, statliga</t>
  </si>
  <si>
    <t>IT-konsultarvoden, ej statliga</t>
  </si>
  <si>
    <t>IT-konsultarvoden, statliga</t>
  </si>
  <si>
    <t>Periodisering datarelaterade tjänster, ej statlig</t>
  </si>
  <si>
    <t>Periodisering datarelaterade tjänster, statlig</t>
  </si>
  <si>
    <t>Vidarefakt licenskostnader statlig kund (används enbart av ITS)</t>
  </si>
  <si>
    <t>Utbildningstjänster</t>
  </si>
  <si>
    <t>Utbildning, statliga</t>
  </si>
  <si>
    <t xml:space="preserve">Juridiska personer i undervisningen, ej statliga                              Gruppen 573 periodiseras mot 5798 samt 5799. </t>
  </si>
  <si>
    <t>Telefon, post och datakommunikation, statliga</t>
  </si>
  <si>
    <t>Periodiserade kostnader post och datakommunikation, statliga</t>
  </si>
  <si>
    <t>Telefon, post och datakommunikation, ej statliga</t>
  </si>
  <si>
    <t>Telefon, ej statliga</t>
  </si>
  <si>
    <t>Övrig tele- datakommunikation, ej statliga</t>
  </si>
  <si>
    <t>Porto, ej statliga</t>
  </si>
  <si>
    <t>Periodiserade kostnader telefon- datakommunikation, ej statliga</t>
  </si>
  <si>
    <t>Hyra/leasing av anläggningstillgångar, ej statliga</t>
  </si>
  <si>
    <t>Hyra av maskiner, el apparater och övriga  kontorsmaskiner, bilar</t>
  </si>
  <si>
    <t>Hyra av datorer och kringutrustning</t>
  </si>
  <si>
    <t>Hyra av inredningsinventarier</t>
  </si>
  <si>
    <t>Hyra av konstverk</t>
  </si>
  <si>
    <t>Nyttjande av anläggningstillgång</t>
  </si>
  <si>
    <t>Periodiserade kostnader hyror/leasing anläggningstillgångar</t>
  </si>
  <si>
    <t>Varutransporter och fraktavgifter</t>
  </si>
  <si>
    <t>Frakter och transporter, ej statliga</t>
  </si>
  <si>
    <t>Skatter och tullavgifter                                                                                        Tex Fordonskatt, vägtrafikskatt, tullavgifter och kemikalieskatt</t>
  </si>
  <si>
    <t>Orderavgifter</t>
  </si>
  <si>
    <t>Periodiseringskonto frakter, ej statliga</t>
  </si>
  <si>
    <t>Övriga tjänster</t>
  </si>
  <si>
    <t xml:space="preserve">Utnyttjande av anläggningstillgång, RVB                                                När anläggningen ägs av RVB och Umu betalar får använda den.        </t>
  </si>
  <si>
    <t>Konsultarvoden, ej statliga                                                           Exempel: språkgranskning, psykoterapihandledning, översättning</t>
  </si>
  <si>
    <t>Konsultarvoden, statliga</t>
  </si>
  <si>
    <t>Konferensavgifter, ej statliga</t>
  </si>
  <si>
    <t>Här konteras konferenser med verksamhetsfokus. Om syftet istället är personalens kompetensutveckling hänvisas till konto 4811, 4812.</t>
  </si>
  <si>
    <t>Konferensavgifter, statliga</t>
  </si>
  <si>
    <t>Kultur och fritidsverksamhet, ej statliga</t>
  </si>
  <si>
    <t>Avgift till företagshälsovård studenter, ej statliga</t>
  </si>
  <si>
    <t>Medlemsavgifter, ej statliga</t>
  </si>
  <si>
    <t>Medlemsavgifter, statliga</t>
  </si>
  <si>
    <t>Författaravgifter Open Access inkl relaterade avgifter</t>
  </si>
  <si>
    <t>Författaravgifter Open Access, statliga</t>
  </si>
  <si>
    <t>Trycknings- kopierings- o ritningstjänster, ej statliga</t>
  </si>
  <si>
    <t>Trycknings- kopierings- o ritningstjänster, statliga</t>
  </si>
  <si>
    <t>Video och fototjänster, ej statliga</t>
  </si>
  <si>
    <t>Video och fototjänster, statliga</t>
  </si>
  <si>
    <t>Köpta tjänster i samband med konferens/kurs/möte, ej statliga</t>
  </si>
  <si>
    <t>Övriga främmande tjänster, ej statliga</t>
  </si>
  <si>
    <t>Övriga främmande tjänster, statliga</t>
  </si>
  <si>
    <t xml:space="preserve">Övriga främmande tjänster RV (tidigare VLL) avseende ALF/TUA                                                      Konto 5797 används endast av EA och Medicinska fakulteten </t>
  </si>
  <si>
    <t>Periodiserade kostnader främmande tjänster, statliga</t>
  </si>
  <si>
    <t>Periodiserade kostnader främmande tjänster, ej statliga</t>
  </si>
  <si>
    <t>Open access statliga</t>
  </si>
  <si>
    <t>Varulagerförändring m.m.</t>
  </si>
  <si>
    <t>Förändring av varulager                                                                      Bokförs av EA vid delårs- och årsbokslut.</t>
  </si>
  <si>
    <t>Aktivering utvecklingskostnader immateriella anläggnignstillgångar</t>
  </si>
  <si>
    <t>Aktivering utvecklingskostnader immateriella anläggningstillgångar</t>
  </si>
  <si>
    <t>Finansiella kostnader i verksamheten                                                    Används enbart av EA, förutom konto 5921 och 5922.</t>
  </si>
  <si>
    <t>Finansiella kostnader RGK (ny benämning)</t>
  </si>
  <si>
    <t>Räntekostnader räntekonto, statliga                                                          Fördelning av likviditetsränta. Görs vid periodskifte av EA.</t>
  </si>
  <si>
    <t>Räntekostnader lån från RGK, statliga                                         Används av institution vidfördelning av räntekostnader på anläggningstillgångar</t>
  </si>
  <si>
    <t>Ränta anläggningstillgångar                                                          Används enbart av EA vid fördelning av räntekostnader</t>
  </si>
  <si>
    <t>Räntekostnader leverantörsskulder</t>
  </si>
  <si>
    <t>Räntekostnader för leverantörsskulder, statliga</t>
  </si>
  <si>
    <t>Räntekostnader för leverantörsskulder, ej statliga</t>
  </si>
  <si>
    <t>Övriga finansiella kostnader, ej statliga</t>
  </si>
  <si>
    <t>Räntekostnader värdepapper</t>
  </si>
  <si>
    <t>Courtage</t>
  </si>
  <si>
    <t>Depåavgift</t>
  </si>
  <si>
    <t>Övriga bankavgifter</t>
  </si>
  <si>
    <t>Värdepappersskatt</t>
  </si>
  <si>
    <t>Avkastningsskatt</t>
  </si>
  <si>
    <t>Periodiseringkto räntor</t>
  </si>
  <si>
    <t>Periodisera räntekostnad räntekonto</t>
  </si>
  <si>
    <t>Periodiserad räntekostnad lån RGK</t>
  </si>
  <si>
    <t>Övriga finansiella kostnader RGK</t>
  </si>
  <si>
    <t>Periodiserad finansiell kostnad RGK</t>
  </si>
  <si>
    <t>Valutakursförluster, ej statliga</t>
  </si>
  <si>
    <t>Övriga finansiella kostnader</t>
  </si>
  <si>
    <t>Övriga finansiella kostnader , utomstatliga</t>
  </si>
  <si>
    <t>Aktivering utveckling immateriella anläggningstillgångar,  finansiella kostnader</t>
  </si>
  <si>
    <t>År</t>
  </si>
  <si>
    <t>KTO</t>
  </si>
  <si>
    <t>ORG</t>
  </si>
  <si>
    <t>VH</t>
  </si>
  <si>
    <t>PROJ</t>
  </si>
  <si>
    <t>MOTP</t>
  </si>
  <si>
    <t>FIN</t>
  </si>
  <si>
    <t>Verdatum</t>
  </si>
  <si>
    <t>Vernr</t>
  </si>
  <si>
    <t>Vertyp</t>
  </si>
  <si>
    <t>Bild</t>
  </si>
  <si>
    <t>Huvudtext</t>
  </si>
  <si>
    <t>Radtext</t>
  </si>
  <si>
    <t>BUKOD</t>
  </si>
  <si>
    <t>Kolumn1</t>
  </si>
  <si>
    <t>BPBOK</t>
  </si>
  <si>
    <t>Periodisering JA Terror Dec 22</t>
  </si>
  <si>
    <t>Periodisering Ja Terror Putb</t>
  </si>
  <si>
    <t>340 Försäljningsintäkt</t>
  </si>
  <si>
    <t>Omf periodisering Ja T T3 2022</t>
  </si>
  <si>
    <t>Periodisering T3 221231 Statsv</t>
  </si>
  <si>
    <t>Omf periodisering T3 2022</t>
  </si>
  <si>
    <t>Periodisering T3 221231 Soc A</t>
  </si>
  <si>
    <t>UPPAVR</t>
  </si>
  <si>
    <t>Intäktsavräkning: 202210</t>
  </si>
  <si>
    <t>Intäktsavräkning:</t>
  </si>
  <si>
    <t>335 Periodiserade externa medel</t>
  </si>
  <si>
    <t>Intäktsavräkning: 202211</t>
  </si>
  <si>
    <t>Intäktsavräkning: 202212</t>
  </si>
  <si>
    <t>PRIMUL</t>
  </si>
  <si>
    <t>LÖN 202210</t>
  </si>
  <si>
    <t>202210</t>
  </si>
  <si>
    <t>410 Lönekostnader</t>
  </si>
  <si>
    <t>LÖN 202211</t>
  </si>
  <si>
    <t>202211</t>
  </si>
  <si>
    <t>LÖN 202212</t>
  </si>
  <si>
    <t>202212</t>
  </si>
  <si>
    <t>520 Driftskostnader</t>
  </si>
  <si>
    <t>UGEMPO</t>
  </si>
  <si>
    <t>Univ gem stödkostn. 2022-10</t>
  </si>
  <si>
    <t>547 Universitetsgem kostnader</t>
  </si>
  <si>
    <t>Univ gem stödkostn. 2022-11</t>
  </si>
  <si>
    <t>Univ gem stödkostn. 2022-12</t>
  </si>
  <si>
    <t>FGEMPO</t>
  </si>
  <si>
    <t>Fakultet.gem stödkostn .2210</t>
  </si>
  <si>
    <t>548 Fakultetsgem kostnader</t>
  </si>
  <si>
    <t>Fakultet.gem stödkostn .2211</t>
  </si>
  <si>
    <t>Fakultet.gem stödkostn .2212</t>
  </si>
  <si>
    <t>IGEMPO</t>
  </si>
  <si>
    <t>Inst gem stödkostn. 221031</t>
  </si>
  <si>
    <t>549 Institutionsgem kostnader</t>
  </si>
  <si>
    <t>Inst gem stödkostn. 221130</t>
  </si>
  <si>
    <t>Inst gem stödkostn. 221231</t>
  </si>
  <si>
    <t>LPS</t>
  </si>
  <si>
    <t>SEB Kort Bank A Slutk 88401096</t>
  </si>
  <si>
    <t>Svenja JA Terror resa</t>
  </si>
  <si>
    <t>SEB Kort Bank A Slutk 88401115</t>
  </si>
  <si>
    <t>Svenja resa JA Terror</t>
  </si>
  <si>
    <t>SEB Kort Bank A Slutk 88401383</t>
  </si>
  <si>
    <t>JA Terror M Larsson kredit res</t>
  </si>
  <si>
    <t>IPLS</t>
  </si>
  <si>
    <t>Universitetsser Slutk 96269151</t>
  </si>
  <si>
    <t>JA Terror Roll Up OBS internt</t>
  </si>
  <si>
    <t>MEFIPO</t>
  </si>
  <si>
    <t>Medfinansiering 100 %:  202310</t>
  </si>
  <si>
    <t xml:space="preserve">Medfinansiering 100 %         </t>
  </si>
  <si>
    <t>315 Medfinansiering</t>
  </si>
  <si>
    <t>MFIPO2</t>
  </si>
  <si>
    <t>Medfinansiering :       202310</t>
  </si>
  <si>
    <t xml:space="preserve">Medfinansiering               </t>
  </si>
  <si>
    <t>Medfinansiering 100 %:  202311</t>
  </si>
  <si>
    <t>Medfinansiering :       202311</t>
  </si>
  <si>
    <t>Medfinansiering 100 %:  202312</t>
  </si>
  <si>
    <t>Medfinansiering :       202312</t>
  </si>
  <si>
    <t>Periodisering JA Ter 205040405</t>
  </si>
  <si>
    <t xml:space="preserve">Periodisering JA Terror       </t>
  </si>
  <si>
    <t xml:space="preserve">Omf periodisering år 2023     </t>
  </si>
  <si>
    <t xml:space="preserve">Periodiser 231231 Socialt arb </t>
  </si>
  <si>
    <t xml:space="preserve">Periodisering 501203024/03022 </t>
  </si>
  <si>
    <t xml:space="preserve">Omf 03024                     </t>
  </si>
  <si>
    <t xml:space="preserve">Intäktsavräkning: 202310      </t>
  </si>
  <si>
    <t xml:space="preserve">Intäktsavräkning:             </t>
  </si>
  <si>
    <t xml:space="preserve">Intäktsavräkning: 202311      </t>
  </si>
  <si>
    <t xml:space="preserve">Intäktsavräkning: 202312      </t>
  </si>
  <si>
    <t>RGLON</t>
  </si>
  <si>
    <t xml:space="preserve">Lön:2023-10                   </t>
  </si>
  <si>
    <t xml:space="preserve">Lön 202310                    </t>
  </si>
  <si>
    <t xml:space="preserve">Lön:2023-11                   </t>
  </si>
  <si>
    <t xml:space="preserve">Lön 202311                    </t>
  </si>
  <si>
    <t xml:space="preserve">Lön:2023-12                   </t>
  </si>
  <si>
    <t xml:space="preserve">Lön 202312                    </t>
  </si>
  <si>
    <t>SJ AB Redovisni Slutk 88479728</t>
  </si>
  <si>
    <t xml:space="preserve">Återbet M Larsson tåg         </t>
  </si>
  <si>
    <t>510 Lokalkostnader</t>
  </si>
  <si>
    <t>Universitetsser Slutk 96279764</t>
  </si>
  <si>
    <t>Daniel Strömberg</t>
  </si>
  <si>
    <t xml:space="preserve">Univ gem stödkostn. 2023-10   </t>
  </si>
  <si>
    <t xml:space="preserve">Univ gem stödkostn. 2023-11   </t>
  </si>
  <si>
    <t xml:space="preserve">Univ gem stödkostn. 2023-12   </t>
  </si>
  <si>
    <t xml:space="preserve">Fakultet.gem stödkostn .2023  </t>
  </si>
  <si>
    <t xml:space="preserve">Inst gem stödkostn. 2023-10   </t>
  </si>
  <si>
    <t xml:space="preserve">Inst gem stödkostn. 2023-11   </t>
  </si>
  <si>
    <t xml:space="preserve">Inst gem stödkostn. 2023-12   </t>
  </si>
  <si>
    <t>SEB Kort Bank A Slutk 88462546</t>
  </si>
  <si>
    <t xml:space="preserve">Svenja Bryssel  commiteemöte  </t>
  </si>
  <si>
    <t>SEB Kort Bank A Slutk 88462603</t>
  </si>
  <si>
    <t xml:space="preserve">Bok arvode J Sundqvist 15 nov </t>
  </si>
  <si>
    <t>SEB Kort Bank A Slutk 88464094</t>
  </si>
  <si>
    <t xml:space="preserve">Flyg O Grape 15 vov Bryssel   </t>
  </si>
  <si>
    <t>SEB Kort Bank A Slutk 88464146</t>
  </si>
  <si>
    <t>Flyg J Sundqvist 15 nov Brysse</t>
  </si>
  <si>
    <t>SEB Kort Bank A Slutk 88476654</t>
  </si>
  <si>
    <t xml:space="preserve">J Sundqvist Flyg Bryssel      </t>
  </si>
  <si>
    <t>SEB Kort Bank A Slutk 88476740</t>
  </si>
  <si>
    <t xml:space="preserve">Resa M Larssosn Bryssel       </t>
  </si>
  <si>
    <t>SEB Kort Bank A Slutk 88474737</t>
  </si>
  <si>
    <t xml:space="preserve">Hotellarvode                  </t>
  </si>
  <si>
    <t>SEB Kort Bank A Slutk 88476503</t>
  </si>
  <si>
    <t xml:space="preserve">Hotell M Larsson Bryssel      </t>
  </si>
  <si>
    <t>SEB Kort Bank A Slutk 88476958</t>
  </si>
  <si>
    <t xml:space="preserve">Hotell S stöven Bryssel       </t>
  </si>
  <si>
    <t>SEB Kort Bank A Slutk 88476963</t>
  </si>
  <si>
    <t xml:space="preserve">Hotell O Grape Bryssel        </t>
  </si>
  <si>
    <t>SJ AB Redovisni Slutk 88475217</t>
  </si>
  <si>
    <t xml:space="preserve">Kredit Taxi M Larsson         </t>
  </si>
  <si>
    <t>SEB Kort Bank A Slutk 88474419</t>
  </si>
  <si>
    <t xml:space="preserve">Dekad taxi SS o  ML           </t>
  </si>
  <si>
    <t>SEB Kort Bank A Slutk 88474582</t>
  </si>
  <si>
    <t xml:space="preserve">Taxi Johhanna S nov bryssel   </t>
  </si>
  <si>
    <t>SEB Kort Bank A Slutk 88474725</t>
  </si>
  <si>
    <t xml:space="preserve">J Sundkvist flygtaxi nov      </t>
  </si>
  <si>
    <t>SEB Kort Bank A Slutk 88474935</t>
  </si>
  <si>
    <t xml:space="preserve">O Grape taxi nov              </t>
  </si>
  <si>
    <t>SEB Kort Bank A Slutk 88476620</t>
  </si>
  <si>
    <t xml:space="preserve">Taxi Grape 17 nov             </t>
  </si>
  <si>
    <t>Medfinansiering 100 %:  202401</t>
  </si>
  <si>
    <t>Medfinansiering :       202401</t>
  </si>
  <si>
    <t>Medfinansiering 100 %:  202402</t>
  </si>
  <si>
    <t>Medfinansiering :       202402</t>
  </si>
  <si>
    <t>Medfinansiering 100 %:  202403</t>
  </si>
  <si>
    <t>Medfinansiering :       202403</t>
  </si>
  <si>
    <t>Medfinansiering 100 %:  202404</t>
  </si>
  <si>
    <t>Medfinansiering :       202404</t>
  </si>
  <si>
    <t>Medfinansiering 100 %:  202405</t>
  </si>
  <si>
    <t>Medfinansiering :       202405</t>
  </si>
  <si>
    <t>Medfinansiering 100 %:  202406</t>
  </si>
  <si>
    <t>Medfinansiering :       202406</t>
  </si>
  <si>
    <t>Medfinansiering 100 %:  202407</t>
  </si>
  <si>
    <t>Medfinansiering :       202407</t>
  </si>
  <si>
    <t xml:space="preserve">Vändn periodisering JA Terror </t>
  </si>
  <si>
    <t xml:space="preserve">Omf vändbokF. 85007439        </t>
  </si>
  <si>
    <t xml:space="preserve">Periodiser 240101 Socialt arb </t>
  </si>
  <si>
    <t>Motbo av 85007305 20231227 Per</t>
  </si>
  <si>
    <t>Motbo av 85007744 20231231 Per</t>
  </si>
  <si>
    <t xml:space="preserve">periodisering T1              </t>
  </si>
  <si>
    <t xml:space="preserve">Periodisering T1 JA Terror    </t>
  </si>
  <si>
    <t>Motbo av 85002724 20240430 per</t>
  </si>
  <si>
    <t>Vändning periodis T1 JA Terror</t>
  </si>
  <si>
    <t xml:space="preserve">Kopia av 85007305 20231227    </t>
  </si>
  <si>
    <t>Motbo av 85002556 20240426 Kop</t>
  </si>
  <si>
    <t>INK</t>
  </si>
  <si>
    <t xml:space="preserve">Bg 240215                     </t>
  </si>
  <si>
    <t xml:space="preserve">Helsedirektoratet/2074,09 EUR </t>
  </si>
  <si>
    <t>320 Bidrag</t>
  </si>
  <si>
    <t xml:space="preserve">Intäktsavräkning: 202401      </t>
  </si>
  <si>
    <t xml:space="preserve">Intäktsavräkning: 202402      </t>
  </si>
  <si>
    <t xml:space="preserve">Intäktsavräkning: 202403      </t>
  </si>
  <si>
    <t xml:space="preserve">Intäktsavräkning: 202404      </t>
  </si>
  <si>
    <t xml:space="preserve">Intäktsavräkning: 202405      </t>
  </si>
  <si>
    <t xml:space="preserve">Intäktsavräkning: 202406      </t>
  </si>
  <si>
    <t xml:space="preserve">Intäktsavräkning: 202407      </t>
  </si>
  <si>
    <t xml:space="preserve">Lön:2024-01                   </t>
  </si>
  <si>
    <t xml:space="preserve">Lön 202401                    </t>
  </si>
  <si>
    <t xml:space="preserve">Lön:2024-02                   </t>
  </si>
  <si>
    <t xml:space="preserve">Lön 202402                    </t>
  </si>
  <si>
    <t xml:space="preserve">Lön:2024-03                   </t>
  </si>
  <si>
    <t xml:space="preserve">Lön 202403                    </t>
  </si>
  <si>
    <t xml:space="preserve">Lön:2024-04                   </t>
  </si>
  <si>
    <t xml:space="preserve">Lön 202404                    </t>
  </si>
  <si>
    <t xml:space="preserve">Lön:2024-05                   </t>
  </si>
  <si>
    <t xml:space="preserve">Lön 202405                    </t>
  </si>
  <si>
    <t xml:space="preserve">Just Lön S Stöven 2304-2406   </t>
  </si>
  <si>
    <t xml:space="preserve">Omf OACCUs 25% 2304-2309      </t>
  </si>
  <si>
    <t xml:space="preserve">Omf OACCUs 25% 2310-2312      </t>
  </si>
  <si>
    <t xml:space="preserve">Omf OACCUs 25% 2401-2406      </t>
  </si>
  <si>
    <t xml:space="preserve">Lön:2024-06                   </t>
  </si>
  <si>
    <t xml:space="preserve">Lön 202406                    </t>
  </si>
  <si>
    <t xml:space="preserve">Lön:2024-07                   </t>
  </si>
  <si>
    <t xml:space="preserve">Lön 202407                    </t>
  </si>
  <si>
    <t>GN Catering AB  Slutk 88502380</t>
  </si>
  <si>
    <t xml:space="preserve">Planeringsmöte 240318         </t>
  </si>
  <si>
    <t>490 Övriga personalkostnader</t>
  </si>
  <si>
    <t xml:space="preserve">Omf rättning drift            </t>
  </si>
  <si>
    <t xml:space="preserve">Omf fel konto                 </t>
  </si>
  <si>
    <t xml:space="preserve">Rättelse omf 85003016 fel kto </t>
  </si>
  <si>
    <t xml:space="preserve">Rättelse 85003016             </t>
  </si>
  <si>
    <t xml:space="preserve">Univ gem stödkostn. 2024-01   </t>
  </si>
  <si>
    <t xml:space="preserve">Univ gem stödkostn. 2024-02   </t>
  </si>
  <si>
    <t xml:space="preserve">Univ gem stödkostn. 2024-03   </t>
  </si>
  <si>
    <t xml:space="preserve">Univ gem stödkostn. 2024-04   </t>
  </si>
  <si>
    <t xml:space="preserve">Univ gem stödkostn. 2024-05   </t>
  </si>
  <si>
    <t xml:space="preserve">Univ gem stödkostn. 2024-06   </t>
  </si>
  <si>
    <t xml:space="preserve">Univ gem stödkostn. 2024-07   </t>
  </si>
  <si>
    <t xml:space="preserve">Fakultet.gem stödkostn .2024  </t>
  </si>
  <si>
    <t xml:space="preserve">Inst gem stödkostn. 2024-01   </t>
  </si>
  <si>
    <t xml:space="preserve">Inst gem stödkostn. 2024-02   </t>
  </si>
  <si>
    <t xml:space="preserve">Inst gem stödkostn. 2024-03   </t>
  </si>
  <si>
    <t xml:space="preserve">Inst gem stödkostn. 2024-04   </t>
  </si>
  <si>
    <t xml:space="preserve">Inst gem stödkostn. 2024-05   </t>
  </si>
  <si>
    <t xml:space="preserve">Inst gem stödkostn. 2024-06   </t>
  </si>
  <si>
    <t xml:space="preserve">Inst gem stödkostn. 2024-07   </t>
  </si>
  <si>
    <t>SEB Kort Bank A Slutk 88493400</t>
  </si>
  <si>
    <t xml:space="preserve">Flyg 6-9/2 Ove Grape          </t>
  </si>
  <si>
    <t>SEB Kort Bank A Slutk 88501072</t>
  </si>
  <si>
    <t xml:space="preserve">J Sundqvist 240311-15 Rom     </t>
  </si>
  <si>
    <t>SEB Kort Bank A Slutk 88508720</t>
  </si>
  <si>
    <t xml:space="preserve">M Larsson tog 16 april        </t>
  </si>
  <si>
    <t>SEB Kort Bank A Slutk 88508980</t>
  </si>
  <si>
    <t xml:space="preserve">M Larsson tåg 16 april        </t>
  </si>
  <si>
    <t>SEB Kort Bank A Slutk 88509017</t>
  </si>
  <si>
    <t xml:space="preserve">Tåg 17 april  BILIOU/NIKI,    </t>
  </si>
  <si>
    <t>SEB Kort Bank A Slutk 88509101</t>
  </si>
  <si>
    <t xml:space="preserve">Svenja Tåg 16-18 april        </t>
  </si>
  <si>
    <t>SEB Kort Bank A Slutk 88509107</t>
  </si>
  <si>
    <t xml:space="preserve">Tåg 16 april  BILIOU/NIKI,    </t>
  </si>
  <si>
    <t>SEB Kort Bank A Slutk 88508889</t>
  </si>
  <si>
    <t xml:space="preserve"> Resa Svenja Oslo 4 juni      </t>
  </si>
  <si>
    <t>SEB Kort Bank A Slutk 88513813</t>
  </si>
  <si>
    <t xml:space="preserve">O Grape 4 juni Oslo flyg      </t>
  </si>
  <si>
    <t>SEB Kort Bank A Slutk 88521655</t>
  </si>
  <si>
    <t xml:space="preserve">Flyg J Sundqvist Oslo 6 juni  </t>
  </si>
  <si>
    <t xml:space="preserve">Omf Åsa felbokat              </t>
  </si>
  <si>
    <t xml:space="preserve">Återbet. M Larsson tåg        </t>
  </si>
  <si>
    <t xml:space="preserve">Hotell 6-9/2 Ove Grape        </t>
  </si>
  <si>
    <t xml:space="preserve">M Larsson Hotell 17 april     </t>
  </si>
  <si>
    <t>SEB Kort Bank A Slutk 88509075</t>
  </si>
  <si>
    <t xml:space="preserve">Hotell 16 april  BILIOU/NIKI, </t>
  </si>
  <si>
    <t>SEB Kort Bank A Slutk 88509024</t>
  </si>
  <si>
    <t xml:space="preserve">Svenja Hotell 16-18 april FHM </t>
  </si>
  <si>
    <t>SEB Kort Bank A Slutk 88511264</t>
  </si>
  <si>
    <t xml:space="preserve">Svenja 240422 Oslo            </t>
  </si>
  <si>
    <t>SEB Kort Bank A Slutk 88524612</t>
  </si>
  <si>
    <t xml:space="preserve">Hotell S Stöven Oslo 4-6 juni </t>
  </si>
  <si>
    <t>SEB Kort Bank A Slutk 88524668</t>
  </si>
  <si>
    <t xml:space="preserve">Hotell J Sundqvist 4-6 juni   </t>
  </si>
  <si>
    <t>SEB Kort Bank A Slutk 88527305</t>
  </si>
  <si>
    <t xml:space="preserve">Hotell O Grape Oslo           </t>
  </si>
  <si>
    <t xml:space="preserve">Omf t 501200001 Åsa           </t>
  </si>
  <si>
    <t xml:space="preserve">Taxi mm 6-9/2 Ove Grape       </t>
  </si>
  <si>
    <t>SEB Kort Bank A Slutk 88521563</t>
  </si>
  <si>
    <t xml:space="preserve">O Grape Oslo 6 juni flygtaxi  </t>
  </si>
  <si>
    <t>SEB Kort Bank A Slutk 88521663</t>
  </si>
  <si>
    <t xml:space="preserve">Delad flygtaxi 6 juni oslo    </t>
  </si>
  <si>
    <t>Kontobenämning</t>
  </si>
  <si>
    <t>Kolumn2</t>
  </si>
  <si>
    <t>2024</t>
  </si>
  <si>
    <t>3093</t>
  </si>
  <si>
    <t>5012</t>
  </si>
  <si>
    <t>22</t>
  </si>
  <si>
    <t>501203022</t>
  </si>
  <si>
    <t>99999</t>
  </si>
  <si>
    <t>42101</t>
  </si>
  <si>
    <t>2024-01-31</t>
  </si>
  <si>
    <t>99010027</t>
  </si>
  <si>
    <t>99010028</t>
  </si>
  <si>
    <t>2024-02-29</t>
  </si>
  <si>
    <t>99010045</t>
  </si>
  <si>
    <t>99010046</t>
  </si>
  <si>
    <t>2024-03-31</t>
  </si>
  <si>
    <t>99010063</t>
  </si>
  <si>
    <t>99010064</t>
  </si>
  <si>
    <t>2024-04-30</t>
  </si>
  <si>
    <t>99010083</t>
  </si>
  <si>
    <t>99010084</t>
  </si>
  <si>
    <t>2024-05-31</t>
  </si>
  <si>
    <t>99010101</t>
  </si>
  <si>
    <t>99010102</t>
  </si>
  <si>
    <t>2024-06-30</t>
  </si>
  <si>
    <t>99010119</t>
  </si>
  <si>
    <t>99010120</t>
  </si>
  <si>
    <t>2024-07-31</t>
  </si>
  <si>
    <t>99010136</t>
  </si>
  <si>
    <t>99010137</t>
  </si>
  <si>
    <t>3172</t>
  </si>
  <si>
    <t>92341</t>
  </si>
  <si>
    <t>2024-01-01</t>
  </si>
  <si>
    <t>85000153</t>
  </si>
  <si>
    <t>92400</t>
  </si>
  <si>
    <t>2024-01-02</t>
  </si>
  <si>
    <t>85000061</t>
  </si>
  <si>
    <t>95012</t>
  </si>
  <si>
    <t>85000009</t>
  </si>
  <si>
    <t>85000115</t>
  </si>
  <si>
    <t>3173</t>
  </si>
  <si>
    <t>85002724</t>
  </si>
  <si>
    <t>2024-05-01</t>
  </si>
  <si>
    <t>85002725</t>
  </si>
  <si>
    <t>2024-04-26</t>
  </si>
  <si>
    <t>85002556</t>
  </si>
  <si>
    <t>85002557</t>
  </si>
  <si>
    <t>3714</t>
  </si>
  <si>
    <t>2024-02-15</t>
  </si>
  <si>
    <t>401090</t>
  </si>
  <si>
    <t>3719</t>
  </si>
  <si>
    <t>99010029</t>
  </si>
  <si>
    <t>99010047</t>
  </si>
  <si>
    <t>99010065</t>
  </si>
  <si>
    <t>99010085</t>
  </si>
  <si>
    <t>99010103</t>
  </si>
  <si>
    <t>99010121</t>
  </si>
  <si>
    <t>99010138</t>
  </si>
  <si>
    <t>4012</t>
  </si>
  <si>
    <t>32950</t>
  </si>
  <si>
    <t>2024-01-25</t>
  </si>
  <si>
    <t>8801001</t>
  </si>
  <si>
    <t>2024-02-26</t>
  </si>
  <si>
    <t>8801002</t>
  </si>
  <si>
    <t>2024-03-25</t>
  </si>
  <si>
    <t>8801004</t>
  </si>
  <si>
    <t>2024-04-25</t>
  </si>
  <si>
    <t>8801006</t>
  </si>
  <si>
    <t>2024-05-24</t>
  </si>
  <si>
    <t>8801010</t>
  </si>
  <si>
    <t>2024-06-15</t>
  </si>
  <si>
    <t>85003639</t>
  </si>
  <si>
    <t>2024-06-25</t>
  </si>
  <si>
    <t>8801012</t>
  </si>
  <si>
    <t>2024-07-25</t>
  </si>
  <si>
    <t>8801014</t>
  </si>
  <si>
    <t>4312</t>
  </si>
  <si>
    <t>4411</t>
  </si>
  <si>
    <t>4412</t>
  </si>
  <si>
    <t>4415</t>
  </si>
  <si>
    <t>4931</t>
  </si>
  <si>
    <t>31200</t>
  </si>
  <si>
    <t>2024-03-26</t>
  </si>
  <si>
    <t>16028315</t>
  </si>
  <si>
    <t>5011</t>
  </si>
  <si>
    <t>85003016</t>
  </si>
  <si>
    <t>2024-06-17</t>
  </si>
  <si>
    <t>85003597</t>
  </si>
  <si>
    <t>5481</t>
  </si>
  <si>
    <t>99010021</t>
  </si>
  <si>
    <t>99010039</t>
  </si>
  <si>
    <t>99010057</t>
  </si>
  <si>
    <t>99010077</t>
  </si>
  <si>
    <t>99010095</t>
  </si>
  <si>
    <t>99010113</t>
  </si>
  <si>
    <t>99010130</t>
  </si>
  <si>
    <t>5482</t>
  </si>
  <si>
    <t>99010023</t>
  </si>
  <si>
    <t>99010041</t>
  </si>
  <si>
    <t>99010059</t>
  </si>
  <si>
    <t>99010079</t>
  </si>
  <si>
    <t>99010097</t>
  </si>
  <si>
    <t>99010115</t>
  </si>
  <si>
    <t>99010132</t>
  </si>
  <si>
    <t>5483</t>
  </si>
  <si>
    <t>99010026</t>
  </si>
  <si>
    <t>99010044</t>
  </si>
  <si>
    <t>99010062</t>
  </si>
  <si>
    <t>99010082</t>
  </si>
  <si>
    <t>99010100</t>
  </si>
  <si>
    <t>99010118</t>
  </si>
  <si>
    <t>99010135</t>
  </si>
  <si>
    <t>5511</t>
  </si>
  <si>
    <t>2024-03-01</t>
  </si>
  <si>
    <t>16018811</t>
  </si>
  <si>
    <t>2024-03-20</t>
  </si>
  <si>
    <t>16026954</t>
  </si>
  <si>
    <t>2024-04-24</t>
  </si>
  <si>
    <t>16035090</t>
  </si>
  <si>
    <t>16035350</t>
  </si>
  <si>
    <t>16035387</t>
  </si>
  <si>
    <t>16035471</t>
  </si>
  <si>
    <t>16035477</t>
  </si>
  <si>
    <t>16035259</t>
  </si>
  <si>
    <t>2024-05-15</t>
  </si>
  <si>
    <t>16040439</t>
  </si>
  <si>
    <t>2024-06-12</t>
  </si>
  <si>
    <t>16048649</t>
  </si>
  <si>
    <t>5513</t>
  </si>
  <si>
    <t>16035445</t>
  </si>
  <si>
    <t>16035394</t>
  </si>
  <si>
    <t>16037735</t>
  </si>
  <si>
    <t>2024-06-26</t>
  </si>
  <si>
    <t>16051806</t>
  </si>
  <si>
    <t>16051862</t>
  </si>
  <si>
    <t>2024-07-10</t>
  </si>
  <si>
    <t>16054635</t>
  </si>
  <si>
    <t>5517</t>
  </si>
  <si>
    <t>5518</t>
  </si>
  <si>
    <t>16048556</t>
  </si>
  <si>
    <t>16048657</t>
  </si>
  <si>
    <t>5698</t>
  </si>
  <si>
    <t>(tom)</t>
  </si>
  <si>
    <t>(Alla)</t>
  </si>
  <si>
    <t>Summa av Utfall</t>
  </si>
  <si>
    <t>Kolumnetiketter</t>
  </si>
  <si>
    <t>Radetiketter</t>
  </si>
  <si>
    <t>Totalsumma</t>
  </si>
  <si>
    <t>#SAKNAS!</t>
  </si>
  <si>
    <t>""&gt;="&amp;TEXT(4000;0);Inläsning!B:B;"&lt;="&amp;TEXT(4999;0))</t>
  </si>
  <si>
    <t>"=SUMMA.OMF(Inläsning!O:O;Inläsning!H:H;"&gt;="&amp;TEXT(SUMMARY!E28;"ÅÅÅÅ-MM-DD");Inläsning!H:H;"&lt;="&amp;TEXT(SUMMARY!F28;"ÅÅÅÅ-MM-DD");Inläsning!B:B;"&gt;="&amp;$B$3;Inläsning!B:B;"&lt;="&amp;$C$3)</t>
  </si>
  <si>
    <t>"=SUMMA.OMF(Inläsning!O:O;Inläsning!H:H;"&gt;="&amp;SUMMARY!I28;Inläsning!H:H;"&lt;="&amp;SUMMARY!J28;TALVÄRDE(Inläsning!B:B);"&gt;="&amp;$B$3;TALVÄRDE(Inläsning!B:B);"&lt;="&amp;$C$3)</t>
  </si>
  <si>
    <t>"=SUMMA(SUMMA.OMF(AD10:AD35;TEXT(Q10:Q35;0);{"4012";"4312";"4411";"4412";"4412"};DATUMVÄRDE(W10:W35);"&gt;"&amp;DATUMVÄRDE(F22);DATUMVÄRDE(W10:W35);"&lt;"&amp;DATUMVÄRDE(G22)))</t>
  </si>
  <si>
    <t>Datumkoll</t>
  </si>
  <si>
    <t>"=SUMMA(SUMMA.OMF(AD10:AD35;Q10:Q35;{"4012";"4312";"4411";"4412";"4412"};W10:W35;"&lt;="&amp;K22;W10:W35;"&gt;="&amp;J22))</t>
  </si>
  <si>
    <t>Startdatum</t>
  </si>
  <si>
    <t>Slutdatum</t>
  </si>
  <si>
    <t>Konto Från</t>
  </si>
  <si>
    <t>Konto till</t>
  </si>
  <si>
    <t>3000</t>
  </si>
  <si>
    <t>"=SUMMA.OMF(Inläsning!O:O;EXTEXT(Inläsning!B:B;1;4);"&gt;="&amp;TEXT(I20;0);EXTEXT(Inläsning!B:B;1;4);"&lt;="&amp;TEXT(I21;0);Inläsning!R:R;"&gt;="&amp;A23;Inläsning!R:R;"&lt;="&amp;B23)</t>
  </si>
  <si>
    <t>Direct Cost</t>
  </si>
  <si>
    <t>Indirect Costs</t>
  </si>
  <si>
    <t>Name of the Researcher</t>
  </si>
  <si>
    <t>Category (PI, Postdoc...)</t>
  </si>
  <si>
    <t>Cost/Hour</t>
  </si>
  <si>
    <t>Total Hours</t>
  </si>
  <si>
    <t>Wp</t>
  </si>
  <si>
    <t>Total PMs</t>
  </si>
  <si>
    <t>Total</t>
  </si>
  <si>
    <t>Average Cost of PM</t>
  </si>
  <si>
    <t>Name of the Researcher / Supplier</t>
  </si>
  <si>
    <t>Description of the action</t>
  </si>
  <si>
    <t>Date</t>
  </si>
  <si>
    <t xml:space="preserve">Category </t>
  </si>
  <si>
    <t>Subcontracting Costs</t>
  </si>
  <si>
    <t>Direct Costs</t>
  </si>
  <si>
    <t>Description of the Action</t>
  </si>
  <si>
    <t>Foreseen in Annex 1</t>
  </si>
  <si>
    <t>Yes</t>
  </si>
  <si>
    <t>No</t>
  </si>
  <si>
    <t>Work Package</t>
  </si>
  <si>
    <t>Project End Date-&gt;</t>
  </si>
  <si>
    <t>Förkortningar</t>
  </si>
  <si>
    <t>Personmånad</t>
  </si>
  <si>
    <t>Grant agreement</t>
  </si>
  <si>
    <t>WP</t>
  </si>
  <si>
    <t>Work package</t>
  </si>
  <si>
    <t>Personnel months</t>
  </si>
  <si>
    <t xml:space="preserve">Please, fill in the pink boxes only. </t>
  </si>
  <si>
    <t>EURO-rate---&gt;</t>
  </si>
  <si>
    <t>M1-6</t>
  </si>
  <si>
    <t>Månad 1 till 6.</t>
  </si>
  <si>
    <t>M61-M66</t>
  </si>
  <si>
    <t>M67-M72</t>
  </si>
  <si>
    <t>M61-M66 Report</t>
  </si>
  <si>
    <t>M67-M72 Report</t>
  </si>
  <si>
    <t>Difference</t>
  </si>
  <si>
    <t>Personell cost</t>
  </si>
  <si>
    <t>Subcontracting</t>
  </si>
  <si>
    <t>M37-M72</t>
  </si>
  <si>
    <t>M1-M24</t>
  </si>
  <si>
    <t>M25-M48</t>
  </si>
  <si>
    <t>M49-M72</t>
  </si>
  <si>
    <t>M1-M72</t>
  </si>
  <si>
    <t>Lön</t>
  </si>
  <si>
    <t>4011</t>
  </si>
  <si>
    <t>Kto</t>
  </si>
  <si>
    <t>Other direct costs</t>
  </si>
  <si>
    <t>Internally invoiced goods</t>
  </si>
  <si>
    <t>Overhead costs</t>
  </si>
  <si>
    <t>M1-M30</t>
  </si>
  <si>
    <t>You can add more years to the already imported data at any time by extracting a V290 report for that year and pasting it into the next available row in the ‘Raindance’ tab.</t>
  </si>
  <si>
    <t>These accounts are included in the load</t>
  </si>
  <si>
    <t>Enter/change the account numbers you want to include when loading.</t>
  </si>
  <si>
    <t>Accounts highlighted in red are missing in the account table.</t>
  </si>
  <si>
    <t>Period 4</t>
  </si>
  <si>
    <t>Period 5</t>
  </si>
  <si>
    <t>Period 6</t>
  </si>
  <si>
    <t>Snälla, rör inte denna tabell om du inte vet vad du håller på med.</t>
  </si>
  <si>
    <t>Blank</t>
  </si>
  <si>
    <t>M31-M60</t>
  </si>
  <si>
    <t>M61-M72</t>
  </si>
  <si>
    <t>Rödmarkerade visas som valbara i resp kolumn. Står det 100 visas inte rapporten. Står det ex vis 36 visas perioden för &gt;= 36 månaders projektlängd.</t>
  </si>
  <si>
    <t>Gamla periodselekteringen.</t>
  </si>
  <si>
    <t>Start date</t>
  </si>
  <si>
    <t>End date</t>
  </si>
  <si>
    <t>Summa</t>
  </si>
  <si>
    <t>Other goods and services</t>
  </si>
  <si>
    <t>Internally invoiced</t>
  </si>
  <si>
    <t>Overhead</t>
  </si>
  <si>
    <t>Travel costs</t>
  </si>
  <si>
    <t>Equipment costs</t>
  </si>
  <si>
    <t>&lt;-----Period</t>
  </si>
  <si>
    <t>Type of expenditure</t>
  </si>
  <si>
    <t>Travel and subsistence</t>
  </si>
  <si>
    <t>Other additional direct costs</t>
  </si>
  <si>
    <t>Other goods, works and services</t>
  </si>
  <si>
    <t>Denna tabell hämtar data från inläsning Raindance</t>
  </si>
  <si>
    <t>Utbetalda medel</t>
  </si>
  <si>
    <t>Show processed-----------&gt;</t>
  </si>
  <si>
    <t>Show number of periods-----&gt;</t>
  </si>
  <si>
    <t>Vilka perioder visas i vilken kolumn som val i fliken Summary.</t>
  </si>
  <si>
    <t>All</t>
  </si>
  <si>
    <t>SEK</t>
  </si>
  <si>
    <t>Select cost type</t>
  </si>
  <si>
    <t>Description</t>
  </si>
  <si>
    <t>Amount</t>
  </si>
  <si>
    <t>Cost type</t>
  </si>
  <si>
    <t>Equipment Costs</t>
  </si>
  <si>
    <t>Checking registered costs transactions in the monthly tabs</t>
  </si>
  <si>
    <t>Indirect costs</t>
  </si>
  <si>
    <t>Select Period</t>
  </si>
  <si>
    <t>Checking registered time transactions in the monthly tabs</t>
  </si>
  <si>
    <t>Denna flik visar de tidstransaktioner som registreras i varje månadsflik.</t>
  </si>
  <si>
    <t>This tab shows the time transactions recorded in each monthly tab.</t>
  </si>
  <si>
    <t>Denna flik visar de kostnadstransaktioner som registrerats i varje månadsflik.</t>
  </si>
  <si>
    <t>This tab shows the expense transactions recorded in each monthly tab.</t>
  </si>
  <si>
    <t>Total selected ----&gt;</t>
  </si>
  <si>
    <t>Total selected -----&gt;</t>
  </si>
  <si>
    <t>Kolumn</t>
  </si>
  <si>
    <t>Instruktion</t>
  </si>
  <si>
    <t>Välj konto</t>
  </si>
  <si>
    <t>Konto</t>
  </si>
  <si>
    <t>Datum</t>
  </si>
  <si>
    <t>Equiment</t>
  </si>
  <si>
    <t>Salary</t>
  </si>
  <si>
    <t>KSLAG</t>
  </si>
  <si>
    <t>Euqipment</t>
  </si>
  <si>
    <t>Summa filtrerat</t>
  </si>
  <si>
    <t>Percentage processed:</t>
  </si>
  <si>
    <t>Here you can filter the transactions loaded from Raindance.</t>
  </si>
  <si>
    <t>Instruction</t>
  </si>
  <si>
    <t>The principle is that if you type 24 in the cell, the selection will appear for all project lengths.</t>
  </si>
  <si>
    <t>Choose language/Välj språk: -----&gt;</t>
  </si>
  <si>
    <t>Funds disbursed</t>
  </si>
  <si>
    <t>Abbreviations</t>
  </si>
  <si>
    <t>Arbetspaket</t>
  </si>
  <si>
    <t>Months 1 to 6.</t>
  </si>
  <si>
    <t>Fliken Actual costs</t>
  </si>
  <si>
    <t>Actual costs tab</t>
  </si>
  <si>
    <t>Fliken Period</t>
  </si>
  <si>
    <t>Period tab</t>
  </si>
  <si>
    <t>Name of the researcher</t>
  </si>
  <si>
    <t>Cost/hour</t>
  </si>
  <si>
    <t>Total hours</t>
  </si>
  <si>
    <t>Direct costs</t>
  </si>
  <si>
    <t>Researcher / supplier</t>
  </si>
  <si>
    <t>Category</t>
  </si>
  <si>
    <t>Direct cost</t>
  </si>
  <si>
    <t>Average cost of PM</t>
  </si>
  <si>
    <t>Name of the supplier</t>
  </si>
  <si>
    <t>Foreseen in annex 1</t>
  </si>
  <si>
    <t>Name of the researcher / supplier</t>
  </si>
  <si>
    <t>Cost / hour</t>
  </si>
  <si>
    <t>Person months</t>
  </si>
  <si>
    <t>EUR</t>
  </si>
  <si>
    <t>Budget EUR</t>
  </si>
  <si>
    <t>Budget SEK</t>
  </si>
  <si>
    <t>Show</t>
  </si>
  <si>
    <t>Hide</t>
  </si>
  <si>
    <t>Show warnings over-&gt;</t>
  </si>
  <si>
    <t>Loaded from Raindance</t>
  </si>
  <si>
    <t>Registred in tabs</t>
  </si>
  <si>
    <t>Registred PM from tabs</t>
  </si>
  <si>
    <t>PI:</t>
  </si>
  <si>
    <t>Senior Staff:</t>
  </si>
  <si>
    <t>Postdocs:</t>
  </si>
  <si>
    <t>Students (PhD):</t>
  </si>
  <si>
    <t>Salary costs</t>
  </si>
  <si>
    <t>Snitttimpris</t>
  </si>
  <si>
    <t>Dagar</t>
  </si>
  <si>
    <t>Timmar</t>
  </si>
  <si>
    <t>Other Personnel:</t>
  </si>
  <si>
    <t>Primula</t>
  </si>
  <si>
    <t>Framräknad</t>
  </si>
  <si>
    <t>Name</t>
  </si>
  <si>
    <t>Grants approved:</t>
  </si>
  <si>
    <t>Funds paid:</t>
  </si>
  <si>
    <t>Processed Raindance:</t>
  </si>
  <si>
    <t>Project title</t>
  </si>
  <si>
    <t>Accounting table</t>
  </si>
  <si>
    <t>Registered in tab</t>
  </si>
  <si>
    <t>Processed registered:</t>
  </si>
  <si>
    <t>Remaining budget</t>
  </si>
  <si>
    <t>Fliken Accounting table</t>
  </si>
  <si>
    <t>Tab Accounting table</t>
  </si>
  <si>
    <t>In the "Accounting table" tab, enter the account numbers you want to load from Raindance</t>
  </si>
  <si>
    <t>I fliken "Accounting table" lägger du in de kontonummer du vill läsa in från Raindance.</t>
  </si>
  <si>
    <t>Vill du ta bort ett val så ändrar du cellens värde till 100. Då syns det valet inte alls.</t>
  </si>
  <si>
    <t>Daily rate</t>
  </si>
  <si>
    <t>The calculation retrieves data from the transactions registered in the monthly tabs.</t>
  </si>
  <si>
    <t>215 days per year.</t>
  </si>
  <si>
    <t>Enter data in pink cells</t>
  </si>
  <si>
    <t xml:space="preserve">Project name:  </t>
  </si>
  <si>
    <t xml:space="preserve">Project number:  </t>
  </si>
  <si>
    <t>The calculation refers to the calendar year:</t>
  </si>
  <si>
    <t>Salary costs from Primula for each year</t>
  </si>
  <si>
    <t>Payroll registration from Primula</t>
  </si>
  <si>
    <t>Du kan när som helst komplettera med fler år till redan inlästa genom att ta ut en rapport V290 för det året och klistra in den på nästa lediga rad i fliken "Raindance".</t>
  </si>
  <si>
    <t>Choose view</t>
  </si>
  <si>
    <t>Project length in months</t>
  </si>
  <si>
    <t>Calculation and control of project salary costs in an EU-project (SEK)</t>
  </si>
  <si>
    <t>The calculation also takes into account the rules that exist for EU-reported funds, maximum 1,720 hours and</t>
  </si>
  <si>
    <t>Calculated salary cost based on time and cost in the project</t>
  </si>
  <si>
    <t>Employment work rate and hourly rate of salary costs</t>
  </si>
  <si>
    <t>Annual 
work rate 
at
UMU in %</t>
  </si>
  <si>
    <t>From time reports</t>
  </si>
  <si>
    <t>To report to EU</t>
  </si>
  <si>
    <t>Fliken Salary costs Primula</t>
  </si>
  <si>
    <t>Fliken Salary cost report</t>
  </si>
  <si>
    <t>Salary cost report tab</t>
  </si>
  <si>
    <t>Salary costs Primula tab</t>
  </si>
  <si>
    <t>Annual 
work rate 
at 
UMU in %</t>
  </si>
  <si>
    <t>Number  of 
working months 
at 
UMU 
(during the year)</t>
  </si>
  <si>
    <t>"= ((215/12*7*0,3)+(215/12*5*0,6))/215 = 42,5 %</t>
  </si>
  <si>
    <t>Här kan du beräkna årlig anställningsgrad.</t>
  </si>
  <si>
    <t>Antal månader</t>
  </si>
  <si>
    <t>Anställningsgrad</t>
  </si>
  <si>
    <t>Summa:</t>
  </si>
  <si>
    <t>Årlig anställningsgrad på UMU</t>
  </si>
  <si>
    <t>För de personer som under hela året arbetat med en och samma anställningsgrad</t>
  </si>
  <si>
    <t>Enter the budget in EUR and specify the applicable exchange rate in cell C4.</t>
  </si>
  <si>
    <t>Exchange rate (EUR)</t>
  </si>
  <si>
    <t>You also enter the project start date in cell E5. Once registered, Excel will automatically update all other dates in all tabs.</t>
  </si>
  <si>
    <t>This tab summarises both costs from all M-tabs and imported costs, as well as person-months from both GA and actuals.</t>
  </si>
  <si>
    <t>In cell C22, you select the period to display the budget and actuals in person-months for each WP. The period dates are shown in B25 and C25.</t>
  </si>
  <si>
    <t>Summary tab</t>
  </si>
  <si>
    <t>Om du vill att detta ska läsas in som löner, skriver du 4012 i B-kolumnen.</t>
  </si>
  <si>
    <t xml:space="preserve">In columns B–J, enter the account numbers to be loaded based on column K, e.g., account 4012. </t>
  </si>
  <si>
    <t xml:space="preserve">If you want this to be read into salaries, enter 4012 in column B. </t>
  </si>
  <si>
    <t xml:space="preserve">I denna flik bestämmer du vilka perioder som ska visas i cellerna F7–K7 i fliken "Summary". </t>
  </si>
  <si>
    <t xml:space="preserve">Du kan läsa mer om hur du ändrar detta i fliken. </t>
  </si>
  <si>
    <t>Select the year you want to display data for. Data from registered time, annual salaries, etc., is compiled here.</t>
  </si>
  <si>
    <t>Salaries, registered time, employment rate, and number of months worked are linked to the selected year.</t>
  </si>
  <si>
    <t>Project budget registration</t>
  </si>
  <si>
    <t>You can choose to display the budget in either EUR or SEK. This selection is made in cell E6 of the 'Summary' tab.</t>
  </si>
  <si>
    <t>To register the project budget, enter the amounts for the entire project in the 'Budget' tab, in cells C6–C11, using EUR. Then, specify the EUR exchange rate that was applicable at the time the project was approved.</t>
  </si>
  <si>
    <t xml:space="preserve">med hjälp av en formel. Detta behövs för att kunna få fram lönekostnadens timpris. </t>
  </si>
  <si>
    <t xml:space="preserve">Inställningarna på denna sida styr vad som visas som val i fliken "Summary" på rad 7, </t>
  </si>
  <si>
    <t xml:space="preserve">Om du vill få upp ett val som inte syns i någon kolumn, ändra cellens värde till samma som den projektlängd du valt för projektet. </t>
  </si>
  <si>
    <t xml:space="preserve">Om du skriver 48 i cellen så visas valet för alla projektlängder som är 48 månader eller längre, men inte för 24 eller 36 månader. </t>
  </si>
  <si>
    <t xml:space="preserve">The settings on this page govern what is displayed as a selection in the 'Summary' tab on line 7 </t>
  </si>
  <si>
    <t xml:space="preserve">If you want to display a selection in any column that is not visible, change that cell's value to match the project length you have chosen for the project. </t>
  </si>
  <si>
    <t>To remove a selection, change the cell's value to 100. Then, that selection will not be visible at all.</t>
  </si>
  <si>
    <r>
      <t xml:space="preserve">Om en anställd på </t>
    </r>
    <r>
      <rPr>
        <sz val="11"/>
        <rFont val="Arial"/>
        <family val="2"/>
      </rPr>
      <t xml:space="preserve">Umeå universitet </t>
    </r>
    <r>
      <rPr>
        <sz val="11"/>
        <color theme="1"/>
        <rFont val="Arial"/>
        <family val="2"/>
      </rPr>
      <t xml:space="preserve">har haft olika anställningsgrader under ett och samma år, ska den årliga anställningsgraden beräknas </t>
    </r>
  </si>
  <si>
    <r>
      <t xml:space="preserve">Exempel: Under ett år har </t>
    </r>
    <r>
      <rPr>
        <sz val="11"/>
        <rFont val="Arial"/>
        <family val="2"/>
      </rPr>
      <t>person X</t>
    </r>
    <r>
      <rPr>
        <sz val="11"/>
        <color theme="1"/>
        <rFont val="Arial"/>
        <family val="2"/>
      </rPr>
      <t xml:space="preserve"> jobbat </t>
    </r>
    <r>
      <rPr>
        <sz val="11"/>
        <rFont val="Arial"/>
        <family val="2"/>
      </rPr>
      <t>30% i 7 månader och 60% i 5 månader. Den årliga anställningsgraden för pe</t>
    </r>
    <r>
      <rPr>
        <sz val="11"/>
        <color theme="1"/>
        <rFont val="Arial"/>
        <family val="2"/>
      </rPr>
      <t xml:space="preserve">rsonen blir: </t>
    </r>
  </si>
  <si>
    <t>Alltså ska 42,5% skrivas in i rätt kolumn för person X i tabellen till vänster.</t>
  </si>
  <si>
    <t>behövs ingen beräkning. Då anger du bara anställningsgrad 100%, 50% osv.</t>
  </si>
  <si>
    <t>Inställningssida för vad som visas i fliken "Summary" i cellerna F7–K7 samt C21.</t>
  </si>
  <si>
    <t>Setup page for what is displayed in the 'Summary' tab in cells F7–K7 and C21.</t>
  </si>
  <si>
    <t>Principen är att skriver du 24 i cellen, så visas valet för alla projektlängder.</t>
  </si>
  <si>
    <t xml:space="preserve">If you type 48 in the cell, the selection will be shown for all project lengths of 48 months or longer, but not for 24 or 36 months. </t>
  </si>
  <si>
    <t>för varje period (kolumnen längst till höger i bilden ovanför).</t>
  </si>
  <si>
    <t>for each period (the rightmost column in the image above).</t>
  </si>
  <si>
    <t>* Actual from Raindance: Visar inlästa data från Raindance</t>
  </si>
  <si>
    <t>* Registered in tab: Visar det som registrerats i flikarna som börjar på "M".</t>
  </si>
  <si>
    <t>* Difference: Visar skillnaden mellan de två ovanstående valen.</t>
  </si>
  <si>
    <t>Tabs that start with M</t>
  </si>
  <si>
    <t xml:space="preserve">Här registrerar du kostnader och personmånader för varje period. Från dessa flikar hämtas sedan kostnader och tid till fliken "Summary". </t>
  </si>
  <si>
    <t>Alla registreringar görs i svenska kronor. Du kan kopiera registrerad tid från tidredovisningen.</t>
  </si>
  <si>
    <t>Here you register costs and person-months for each period. These tabs provide cost and time data for the 'Summary' tab.</t>
  </si>
  <si>
    <t>All entries are made in SEK. You can copy recorded time from the time report.</t>
  </si>
  <si>
    <t>Fliken Summary</t>
  </si>
  <si>
    <t>Fliken summerar såväl kostnader från alla M-flikar och inlästa kostnader som personmånader från både GA och utfall.</t>
  </si>
  <si>
    <t>Här registrerar du också projektets startdatum i fältet E5. När du har registrerat startdatumet uppdaterar Excel automatiskt alla andra datum i alla flikar.</t>
  </si>
  <si>
    <t>I cellerna F7–K7 väljer du perioder för att visa utfall.</t>
  </si>
  <si>
    <t>I kolumn E på raderna 11–16 registrerar du projektbudgeten.</t>
  </si>
  <si>
    <t>I cellen C22 väljer du period för att visa budget och utfall i personmånader för varje WP. Periodens datum visas i B25 respektive C25.</t>
  </si>
  <si>
    <t>I cellerna D19–M19 registrerar du budgeten för personmånader i varje WP.</t>
  </si>
  <si>
    <t>Procentsatsen i cell C27 kan användas för att få färgmarkeringar i alla %-fält på denna sida när de överstiger värdet i cell C27.</t>
  </si>
  <si>
    <t>In cells F7–K7, you select the periods to display actuals.</t>
  </si>
  <si>
    <t>In column E, rows 11–16, you enter the project budget.</t>
  </si>
  <si>
    <t>In cells D19–M19, you enter the budget for person-months in each WP.</t>
  </si>
  <si>
    <t>The percentage in cell C27 can be used to apply color markings to all % fields on this page when they exceed the value in cell C27.</t>
  </si>
  <si>
    <t>In cells F4–K4, enter the average exchange rate for the period. The values on the page are displayed in EUR.</t>
  </si>
  <si>
    <t>If you want to display the outcome in SEK, enter 1.0 in cells F4–K4.</t>
  </si>
  <si>
    <t>I cellerna F4–K4 skriver du in den genomsnittliga växelkursen för perioden. Värdena på sidan visas i EUR.</t>
  </si>
  <si>
    <t>Om du vill visa utfall i SEK, skriv 1,0 i cellerna F4–K4.</t>
  </si>
  <si>
    <t>Instruktion: Projektuppföljning UMU</t>
  </si>
  <si>
    <t>Instruction: Project Follow-up UMU</t>
  </si>
  <si>
    <t>På raderna 16–20 i kolumn B kan du visa summeringar. Detta väljer du i cell N5. Klicka "Yes" så får du information och kan sedan i cell A16 välja vilka kostnadskategorier du vill se.</t>
  </si>
  <si>
    <t>You can view summaries in rows 16–20 of column B. Select this in cell N5. Choose 'Yes' to receive information, then select which cost categories to display in cell A16.</t>
  </si>
  <si>
    <t>Summeringarna visas i SEK. "Grants approved" hämtas från fliken "Budget" och räknas om till SEK med kursen från den fliken.</t>
  </si>
  <si>
    <t>Summaries are displayed in SEK. 'Grants approved' is retrieved from the 'Budget' tab and converted to SEK using the exchange rate from that tab.</t>
  </si>
  <si>
    <t>Tabs Raindance and Pivot</t>
  </si>
  <si>
    <t>För att fylla fliken Raindance med data tar du ut rapport V290 där du väljer År (ett år i taget, börja med det äldsta), Projektnummer, Konto 3 000–5 999 och Månad *. Exportera rapporten till Excel och kopiera raderna.</t>
  </si>
  <si>
    <t>To populate the Raindance tab with data, extract report V290 by selecting Year (one year at a time, starting with the oldest), Project number, Account 3 000–5 999, and Month *. Export the report to Excel and copy the rows.</t>
  </si>
  <si>
    <t>Klistra in dessa i kronologisk ordning genom att högerklicka i nästa lediga rad i fliken "Raindance"och välja "Klistra in värden". Upprepa detta för alla år du vill läsa in, börja med det äldsta överst.</t>
  </si>
  <si>
    <t>Paste these in chronological order: right-click the next available row in the 'Raindance' tab and select 'Paste values'. Repeat for all years you want to import, starting with the oldest at the top.</t>
  </si>
  <si>
    <t>När du har gjort en inläsning, gå direkt till "Accounting table" och kontrollera att alla konton finns med i kontotabellen (se nedan). Om något saknas, lägg till det.</t>
  </si>
  <si>
    <t xml:space="preserve">After loading data, go directly to the 'Accounting table' and verify that all accounts are included in the account table (see below). If any are missing, add them. </t>
  </si>
  <si>
    <t>Högerklicka sedan på Pivottabellen och välj "Uppdatera" så får du de senaste uppgifterna.</t>
  </si>
  <si>
    <t>Then right-click on the PivotTable, select 'Refresh', and you will have the latest data.</t>
  </si>
  <si>
    <t>I kolumn L ser du de kontonummer som finns med i inläsningen från Raindance. Har du inte läst in något ännu är kolumnen tom.</t>
  </si>
  <si>
    <t>Column L displays the account numbers included in the load from Raindance. If no data has been loaded yet, this column is empty.</t>
  </si>
  <si>
    <t>I kolumnerna B–J skriver du in de kontonummer som ska läsas in utifrån kolumn K, till exempel konto 4012.</t>
  </si>
  <si>
    <t>Fliken Registered time</t>
  </si>
  <si>
    <t>Registered time tab</t>
  </si>
  <si>
    <t>Använd den för avstämning och kontroll.</t>
  </si>
  <si>
    <t>Use it for reconciliation and monitoring.</t>
  </si>
  <si>
    <t>Fliken Registered costs</t>
  </si>
  <si>
    <t>Registered costs tab</t>
  </si>
  <si>
    <t>I denna flik kan du filtrera på alla kolumner som är inlästa från Raindance, samt på</t>
  </si>
  <si>
    <t xml:space="preserve">In this tab, you can filter by all columns loaded from Raindance, as well as </t>
  </si>
  <si>
    <t>kostnadsslag (längst till höger). De filtrerade uppgifterna summeras.</t>
  </si>
  <si>
    <t>by cost type (on the far right). The filtered data is summarised.</t>
  </si>
  <si>
    <t>In this tab, you decide which periods should be displayed in cells F7–K7 in the 'Summary' tab.</t>
  </si>
  <si>
    <t>You can read more about how to change this in the tab.</t>
  </si>
  <si>
    <t>Projektmedarbetarnas namn fylls i automatiskt när du registrerar tid i månadsflikarna eller kopierar in data från tidredovisningsmallen.</t>
  </si>
  <si>
    <t>The names of the project team members are automatically populated when you register time in the monthly tabs or when data is copied from the time registration template.</t>
  </si>
  <si>
    <t xml:space="preserve">Välj vilket år du vill visa uppgifter för. Här sammanställs data från registrerad tid, årslöner m.m. </t>
  </si>
  <si>
    <t>Löner, registrerad tid, anställningsgrad och antal anställningsmånader är kopplade till det valda året.</t>
  </si>
  <si>
    <t>Registrera budget</t>
  </si>
  <si>
    <t>För att registrera projektets budget, fyll i beloppen för hela projektet i fliken "Budget", i cellerna C6–C11. Ange beloppen i euro och registrera den euro-kurs som gällde vid tidpunkten då projektet beviljades.</t>
  </si>
  <si>
    <t xml:space="preserve">Du kan välja att visa budgeten i antingen EUR eller SEK. Detta val gör du i cell E6 i fliken "Summary". </t>
  </si>
  <si>
    <t>Flikarna Raindance och Pivot</t>
  </si>
  <si>
    <t>Internally invoiced goods and services (unit costs – usual accounting practices) HEU</t>
  </si>
  <si>
    <t>Mallen används för att föja upp EU-projekt. Den är byggd för att kunna följa upp både medel och tid under hela projekttiden. Mallen kan därför läsa in transaktioner från Raindance och tidredovisningsmallen. Det är också möjligt att lägga in transaktioner manuellt.</t>
  </si>
  <si>
    <t>Du kan välja vilken vy du vill se i fliken Summary via cell F2. Det finns tre val:</t>
  </si>
  <si>
    <t>You can choose which view you want to see in the Summary tab via cell F2. There are three choices:</t>
  </si>
  <si>
    <t>* Actual from Raindance: Shows imported data from Raindance.</t>
  </si>
  <si>
    <t>* Registered in tab: Shows what has been registered in the tabs starting with “M”.</t>
  </si>
  <si>
    <t>* Difference: Shows the difference between the two options above.</t>
  </si>
  <si>
    <t>The template is used to follow up EU projects. It is designed to track both funds and time throughout the entire project period. The template can therefore import transactions from Raindance and the time reporting template. It is also possible to manually enter transactions.</t>
  </si>
  <si>
    <t>Actual costs (EUR)</t>
  </si>
  <si>
    <t>Number  of 
working months 
on the project 
(during the year)</t>
  </si>
  <si>
    <t>M37-M54</t>
  </si>
  <si>
    <t>Detta är en hjälptabell för periodvisningar.</t>
  </si>
  <si>
    <t>Link to ECB</t>
  </si>
  <si>
    <t>Alla konton som har lästs in men saknas i kolumn B–J markeras med rött i kolumn L. Om du vill inkludera ett rödmarkerat konto, skriv in kontonumret i någon av kolumnerna B–J . Då försvinner rödmarkeringen och kontot läggs till i inläsningen.</t>
  </si>
  <si>
    <t>All accounts that have been loaded but are missing in columns B–J are highlighted in red in column L. To include a red-marked account, enter the account number in one of the columns B–J. The red highlight will disappear, and the account will be added to loaded data.</t>
  </si>
  <si>
    <t>Ibland kan det uppstå att registrerat kontonummer i kolumn B-J fortfarande är rödmarkerat i kolumn L. Markera då detta kontonummer i kolumn B-J, tryck delete och registrera det på nytt i samma ruta. Då försvinner rödmarkeringen.</t>
  </si>
  <si>
    <t>Sometimes it may happen that the registered account number in columns B-J is still marked in red in column L. In this case, mark this account number in columns B-J, press delete and register it again in the same box. Then the red marking disappears.</t>
  </si>
  <si>
    <t>I cell D4 finns en länk till Europeiska centralbankens (ECB) webbplats, där du hittar den aktuella eurokursen.</t>
  </si>
  <si>
    <t>Cost/ hour</t>
  </si>
  <si>
    <r>
      <t>Person</t>
    </r>
    <r>
      <rPr>
        <sz val="11"/>
        <color rgb="FFC00000"/>
        <rFont val="Arial"/>
        <family val="2"/>
      </rPr>
      <t>-</t>
    </r>
    <r>
      <rPr>
        <sz val="11"/>
        <color theme="1"/>
        <rFont val="Arial"/>
        <family val="2"/>
      </rPr>
      <t>month</t>
    </r>
  </si>
  <si>
    <r>
      <t xml:space="preserve">All salary costs at UMU according to Primula </t>
    </r>
    <r>
      <rPr>
        <sz val="11"/>
        <color rgb="FF000000"/>
        <rFont val="Arial"/>
        <family val="2"/>
      </rPr>
      <t>(during the year. Manually entered in the tab Salary costs Primula)</t>
    </r>
  </si>
  <si>
    <r>
      <rPr>
        <b/>
        <sz val="11"/>
        <color rgb="FF000000"/>
        <rFont val="Arial"/>
        <family val="2"/>
      </rPr>
      <t>Number  of
working months
at 
UMU</t>
    </r>
    <r>
      <rPr>
        <sz val="11"/>
        <color rgb="FF000000"/>
        <rFont val="Arial"/>
        <family val="2"/>
      </rPr>
      <t xml:space="preserve"> 
(during the year)</t>
    </r>
  </si>
  <si>
    <r>
      <rPr>
        <b/>
        <sz val="11"/>
        <color rgb="FF000000"/>
        <rFont val="Arial"/>
        <family val="2"/>
      </rPr>
      <t xml:space="preserve">Number of
working months 
on the
project
</t>
    </r>
    <r>
      <rPr>
        <sz val="11"/>
        <color rgb="FF000000"/>
        <rFont val="Arial"/>
        <family val="2"/>
      </rPr>
      <t>(during the year)</t>
    </r>
  </si>
  <si>
    <r>
      <t xml:space="preserve">Antal arbetsmånader andra projekt </t>
    </r>
    <r>
      <rPr>
        <sz val="11"/>
        <color rgb="FF000000"/>
        <rFont val="Arial"/>
        <family val="2"/>
      </rPr>
      <t>(under året)</t>
    </r>
  </si>
  <si>
    <r>
      <rPr>
        <b/>
        <sz val="11"/>
        <color rgb="FF000000"/>
        <rFont val="Arial"/>
        <family val="2"/>
      </rPr>
      <t>Number of
working  days
at 
UMU</t>
    </r>
    <r>
      <rPr>
        <sz val="11"/>
        <color rgb="FF000000"/>
        <rFont val="Arial"/>
        <family val="2"/>
      </rPr>
      <t xml:space="preserve">
(during the year)</t>
    </r>
  </si>
  <si>
    <r>
      <t xml:space="preserve">Maximum
number of days that can be reported on the project </t>
    </r>
    <r>
      <rPr>
        <sz val="11"/>
        <rFont val="Arial"/>
        <family val="2"/>
      </rPr>
      <t>(during the year)</t>
    </r>
  </si>
  <si>
    <r>
      <rPr>
        <b/>
        <sz val="11"/>
        <color rgb="FF000000"/>
        <rFont val="Arial"/>
        <family val="2"/>
      </rPr>
      <t>Number of
days on the project 
according to timesheets</t>
    </r>
    <r>
      <rPr>
        <sz val="11"/>
        <color rgb="FF000000"/>
        <rFont val="Arial"/>
        <family val="2"/>
      </rPr>
      <t xml:space="preserve"> 
 (during the year)</t>
    </r>
  </si>
  <si>
    <r>
      <t xml:space="preserve">Deviation in days
</t>
    </r>
    <r>
      <rPr>
        <sz val="11"/>
        <color rgb="FF000000"/>
        <rFont val="Arial"/>
        <family val="2"/>
      </rPr>
      <t>(columns K-L)
(during the year)</t>
    </r>
  </si>
  <si>
    <r>
      <t xml:space="preserve">Deviation in 
SEK
</t>
    </r>
    <r>
      <rPr>
        <sz val="11"/>
        <color rgb="FF000000"/>
        <rFont val="Arial"/>
        <family val="2"/>
      </rPr>
      <t>(column M*J)
(during the year)</t>
    </r>
  </si>
  <si>
    <t>Fyll i de utbetalda lönerna för varje person för de år som de arbetat i projektet,  anställningsgrad i procent, antal arbetade månader vid UMU samt antal månader på projektet.</t>
  </si>
  <si>
    <t>Enter the salaries paid to each person for the years they worked on the project, the employment rate, number of working months at UMU and number of months on the project.</t>
  </si>
  <si>
    <t>Uppdaterad 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</si>
</sst>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kr&quot;_-;\-* #,##0.00\ &quot;kr&quot;_-;_-* &quot;-&quot;??\ &quot;kr&quot;_-;_-@_-"/>
    <numFmt numFmtId="43" formatCode="_-* #,##0.00_-;\-* #,##0.00_-;_-* &quot;-&quot;??_-;_-@_-"/>
    <numFmt numFmtId="164" formatCode="_(* #,##0.00_);_(* \(#,##0.00\);_(* &quot;-&quot;??_);_(@_)"/>
    <numFmt numFmtId="165" formatCode="_-* #,##0.00\ &quot;€&quot;_-;\-* #,##0.00\ &quot;€&quot;_-;_-* &quot;-&quot;??\ &quot;€&quot;_-;_-@_-"/>
    <numFmt numFmtId="166" formatCode="_-* #,##0.00\ [$€-1]_-;\-* #,##0.00\ [$€-1]_-;_-* &quot;-&quot;??\ [$€-1]_-;_-@_-"/>
    <numFmt numFmtId="167" formatCode="0.0%"/>
    <numFmt numFmtId="168" formatCode="0.00_ ;[Red]\-0.00\ "/>
    <numFmt numFmtId="169" formatCode="#,##0.00_ ;[Red]\-#,##0.00\ "/>
    <numFmt numFmtId="170" formatCode="0_ ;[Red]\-0\ "/>
    <numFmt numFmtId="171" formatCode="0.0000"/>
  </numFmts>
  <fonts count="65"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2"/>
      <name val="Calibri"/>
      <family val="2"/>
      <scheme val="minor"/>
    </font>
    <font>
      <sz val="12"/>
      <name val="Calibri"/>
      <family val="2"/>
      <scheme val="minor"/>
    </font>
    <font>
      <sz val="12"/>
      <color theme="1"/>
      <name val="Calibri"/>
      <family val="2"/>
      <scheme val="minor"/>
    </font>
    <font>
      <sz val="12"/>
      <color theme="0" tint="-0.14999847407452621"/>
      <name val="Calibri"/>
      <family val="2"/>
      <scheme val="minor"/>
    </font>
    <font>
      <b/>
      <sz val="11"/>
      <color theme="1"/>
      <name val="Calibri"/>
      <family val="2"/>
      <scheme val="minor"/>
    </font>
    <font>
      <b/>
      <sz val="14"/>
      <name val="Calibri"/>
      <family val="2"/>
      <scheme val="minor"/>
    </font>
    <font>
      <b/>
      <sz val="12"/>
      <color theme="1"/>
      <name val="Arial"/>
      <family val="2"/>
    </font>
    <font>
      <b/>
      <sz val="9"/>
      <color rgb="FF000000"/>
      <name val="Tahoma"/>
      <family val="2"/>
    </font>
    <font>
      <sz val="9"/>
      <color rgb="FF000000"/>
      <name val="Tahoma"/>
      <family val="2"/>
    </font>
    <font>
      <sz val="8"/>
      <name val="Arial"/>
      <family val="2"/>
    </font>
    <font>
      <sz val="10"/>
      <color theme="1"/>
      <name val="Arial"/>
      <family val="2"/>
    </font>
    <font>
      <b/>
      <sz val="10"/>
      <color theme="1"/>
      <name val="Arial"/>
      <family val="2"/>
    </font>
    <font>
      <u/>
      <sz val="11"/>
      <color theme="10"/>
      <name val="Arial"/>
      <family val="2"/>
    </font>
    <font>
      <sz val="11"/>
      <name val="Arial"/>
      <family val="2"/>
    </font>
    <font>
      <u/>
      <sz val="11"/>
      <name val="Arial"/>
      <family val="2"/>
    </font>
    <font>
      <sz val="11"/>
      <color theme="0"/>
      <name val="Arial"/>
      <family val="2"/>
    </font>
    <font>
      <sz val="11"/>
      <color indexed="8"/>
      <name val="Calibri"/>
      <family val="2"/>
      <scheme val="minor"/>
    </font>
    <font>
      <b/>
      <sz val="11"/>
      <color indexed="9"/>
      <name val="Calibri"/>
      <family val="2"/>
    </font>
    <font>
      <u/>
      <sz val="11"/>
      <color indexed="12"/>
      <name val="Calibri"/>
      <family val="2"/>
    </font>
    <font>
      <sz val="8"/>
      <color theme="1"/>
      <name val="Arial"/>
      <family val="2"/>
    </font>
    <font>
      <sz val="11"/>
      <color theme="1"/>
      <name val="Arial"/>
      <family val="2"/>
    </font>
    <font>
      <b/>
      <sz val="20"/>
      <color theme="1"/>
      <name val="Verdana"/>
      <family val="2"/>
    </font>
    <font>
      <sz val="12"/>
      <color theme="1"/>
      <name val="Arial"/>
      <family val="2"/>
    </font>
    <font>
      <b/>
      <sz val="11"/>
      <color theme="1"/>
      <name val="Arial"/>
      <family val="2"/>
    </font>
    <font>
      <b/>
      <sz val="16"/>
      <color theme="1"/>
      <name val="Arial"/>
      <family val="2"/>
    </font>
    <font>
      <sz val="9"/>
      <color indexed="81"/>
      <name val="Tahoma"/>
      <family val="2"/>
    </font>
    <font>
      <b/>
      <sz val="9"/>
      <color indexed="81"/>
      <name val="Tahoma"/>
      <family val="2"/>
    </font>
    <font>
      <b/>
      <sz val="14"/>
      <color theme="1"/>
      <name val="Arial"/>
      <family val="2"/>
    </font>
    <font>
      <sz val="12"/>
      <color theme="1"/>
      <name val="Aptos"/>
      <family val="2"/>
    </font>
    <font>
      <sz val="11"/>
      <color rgb="FF1F497D"/>
      <name val="Calibri"/>
      <family val="2"/>
      <scheme val="minor"/>
    </font>
    <font>
      <sz val="8"/>
      <color rgb="FF000000"/>
      <name val="Verdana"/>
      <family val="2"/>
    </font>
    <font>
      <b/>
      <sz val="18"/>
      <color theme="1"/>
      <name val="Arial"/>
      <family val="2"/>
    </font>
    <font>
      <sz val="12"/>
      <name val="Aptos"/>
      <family val="2"/>
    </font>
    <font>
      <sz val="22"/>
      <name val="Arial"/>
      <family val="2"/>
    </font>
    <font>
      <b/>
      <sz val="22"/>
      <name val="Arial"/>
      <family val="2"/>
    </font>
    <font>
      <b/>
      <sz val="12"/>
      <name val="Arial"/>
      <family val="2"/>
    </font>
    <font>
      <sz val="12"/>
      <name val="Arial"/>
      <family val="2"/>
    </font>
    <font>
      <b/>
      <sz val="22"/>
      <color theme="4" tint="-0.249977111117893"/>
      <name val="Arial"/>
      <family val="2"/>
    </font>
    <font>
      <b/>
      <sz val="14"/>
      <name val="Arial"/>
      <family val="2"/>
    </font>
    <font>
      <b/>
      <sz val="22"/>
      <color theme="1"/>
      <name val="Arial"/>
      <family val="2"/>
    </font>
    <font>
      <b/>
      <sz val="11"/>
      <name val="Arial"/>
      <family val="2"/>
    </font>
    <font>
      <sz val="11"/>
      <color rgb="FF111111"/>
      <name val="Arial"/>
      <family val="2"/>
    </font>
    <font>
      <sz val="11"/>
      <color rgb="FFC00000"/>
      <name val="Arial"/>
      <family val="2"/>
    </font>
    <font>
      <b/>
      <i/>
      <sz val="11"/>
      <color theme="0"/>
      <name val="Arial"/>
      <family val="2"/>
    </font>
    <font>
      <b/>
      <sz val="11"/>
      <color theme="0"/>
      <name val="Arial"/>
      <family val="2"/>
    </font>
    <font>
      <sz val="24"/>
      <color theme="1"/>
      <name val="Arial"/>
      <family val="2"/>
    </font>
    <font>
      <b/>
      <sz val="8"/>
      <name val="Arial"/>
      <family val="2"/>
    </font>
    <font>
      <b/>
      <sz val="11"/>
      <color indexed="9"/>
      <name val="Arial"/>
      <family val="2"/>
    </font>
    <font>
      <b/>
      <sz val="14"/>
      <color rgb="FFFF0000"/>
      <name val="Arial"/>
      <family val="2"/>
    </font>
    <font>
      <b/>
      <sz val="11"/>
      <color rgb="FF000000"/>
      <name val="Arial"/>
      <family val="2"/>
    </font>
    <font>
      <sz val="11"/>
      <color rgb="FF000000"/>
      <name val="Arial"/>
      <family val="2"/>
    </font>
    <font>
      <b/>
      <sz val="11"/>
      <color theme="8" tint="-0.249977111117893"/>
      <name val="Arial"/>
      <family val="2"/>
    </font>
    <font>
      <sz val="11"/>
      <color theme="8" tint="-0.249977111117893"/>
      <name val="Arial"/>
      <family val="2"/>
    </font>
    <font>
      <sz val="11"/>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9" tint="0.59999389629810485"/>
        <bgColor indexed="64"/>
      </patternFill>
    </fill>
    <fill>
      <patternFill patternType="lightUp"/>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0000"/>
        <bgColor indexed="64"/>
      </patternFill>
    </fill>
    <fill>
      <patternFill patternType="solid">
        <fgColor rgb="FF538DD5"/>
      </patternFill>
    </fill>
    <fill>
      <patternFill patternType="solid">
        <fgColor rgb="FFFFFFFF"/>
      </patternFill>
    </fill>
    <fill>
      <patternFill patternType="solid">
        <fgColor rgb="FFEBF2FB"/>
      </patternFill>
    </fill>
    <fill>
      <patternFill patternType="solid">
        <fgColor theme="0" tint="-0.34998626667073579"/>
        <bgColor indexed="64"/>
      </patternFill>
    </fill>
    <fill>
      <patternFill patternType="solid">
        <fgColor rgb="FFF8EAEA"/>
        <bgColor indexed="64"/>
      </patternFill>
    </fill>
    <fill>
      <patternFill patternType="solid">
        <fgColor rgb="FF2A4765"/>
        <bgColor indexed="64"/>
      </patternFill>
    </fill>
    <fill>
      <patternFill patternType="solid">
        <fgColor rgb="FFF8F7F1"/>
        <bgColor indexed="64"/>
      </patternFill>
    </fill>
    <fill>
      <patternFill patternType="lightUp">
        <bgColor rgb="FFF8F7F1"/>
      </patternFill>
    </fill>
    <fill>
      <patternFill patternType="solid">
        <fgColor rgb="FFE3EDE8"/>
        <bgColor indexed="64"/>
      </patternFill>
    </fill>
    <fill>
      <patternFill patternType="lightUp">
        <bgColor rgb="FFE3EDE8"/>
      </patternFill>
    </fill>
    <fill>
      <patternFill patternType="gray125">
        <bgColor rgb="FFF8F7F1"/>
      </patternFill>
    </fill>
    <fill>
      <patternFill patternType="gray125">
        <bgColor rgb="FFE3EDE8"/>
      </patternFill>
    </fill>
    <fill>
      <patternFill patternType="solid">
        <fgColor rgb="FFFFFF99"/>
        <bgColor indexed="64"/>
      </patternFill>
    </fill>
    <fill>
      <patternFill patternType="solid">
        <fgColor rgb="FFE8EAEA"/>
        <bgColor indexed="64"/>
      </patternFill>
    </fill>
    <fill>
      <patternFill patternType="solid">
        <fgColor theme="0"/>
        <bgColor indexed="64"/>
      </patternFill>
    </fill>
    <fill>
      <patternFill patternType="solid">
        <fgColor theme="7" tint="0.79998168889431442"/>
        <bgColor indexed="64"/>
      </patternFill>
    </fill>
    <fill>
      <patternFill patternType="solid">
        <fgColor rgb="FFF1EFE4"/>
        <bgColor indexed="64"/>
      </patternFill>
    </fill>
    <fill>
      <patternFill patternType="solid">
        <fgColor rgb="FFD3E3DB"/>
        <bgColor indexed="64"/>
      </patternFill>
    </fill>
  </fills>
  <borders count="213">
    <border>
      <left/>
      <right/>
      <top/>
      <bottom/>
      <diagonal/>
    </border>
    <border>
      <left/>
      <right style="dotted">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medium">
        <color indexed="64"/>
      </right>
      <top style="medium">
        <color indexed="64"/>
      </top>
      <bottom/>
      <diagonal/>
    </border>
    <border>
      <left style="medium">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diagonal/>
    </border>
    <border>
      <left style="thin">
        <color indexed="64"/>
      </left>
      <right style="dotted">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thin">
        <color indexed="64"/>
      </right>
      <top/>
      <bottom/>
      <diagonal/>
    </border>
    <border>
      <left style="dotted">
        <color indexed="64"/>
      </left>
      <right style="medium">
        <color indexed="64"/>
      </right>
      <top/>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auto="1"/>
      </top>
      <bottom style="medium">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style="medium">
        <color indexed="64"/>
      </top>
      <bottom style="medium">
        <color indexed="64"/>
      </bottom>
      <diagonal/>
    </border>
    <border>
      <left style="dotted">
        <color indexed="64"/>
      </left>
      <right style="medium">
        <color indexed="64"/>
      </right>
      <top/>
      <bottom style="medium">
        <color indexed="64"/>
      </bottom>
      <diagonal/>
    </border>
    <border>
      <left/>
      <right style="dotted">
        <color indexed="64"/>
      </right>
      <top/>
      <bottom style="dotted">
        <color indexed="64"/>
      </bottom>
      <diagonal/>
    </border>
    <border>
      <left/>
      <right style="dotted">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auto="1"/>
      </bottom>
      <diagonal/>
    </border>
    <border>
      <left/>
      <right/>
      <top style="hair">
        <color indexed="64"/>
      </top>
      <bottom style="hair">
        <color indexed="64"/>
      </bottom>
      <diagonal/>
    </border>
    <border>
      <left/>
      <right/>
      <top style="hair">
        <color indexed="64"/>
      </top>
      <bottom/>
      <diagonal/>
    </border>
    <border>
      <left style="thick">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right style="dotted">
        <color indexed="64"/>
      </right>
      <top/>
      <bottom/>
      <diagonal/>
    </border>
    <border>
      <left style="thick">
        <color indexed="64"/>
      </left>
      <right style="thick">
        <color indexed="64"/>
      </right>
      <top style="thick">
        <color indexed="64"/>
      </top>
      <bottom/>
      <diagonal/>
    </border>
    <border>
      <left/>
      <right style="thick">
        <color indexed="64"/>
      </right>
      <top style="thick">
        <color indexed="64"/>
      </top>
      <bottom style="thin">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ck">
        <color indexed="64"/>
      </right>
      <top/>
      <bottom style="thick">
        <color indexed="64"/>
      </bottom>
      <diagonal/>
    </border>
    <border>
      <left style="medium">
        <color indexed="64"/>
      </left>
      <right/>
      <top style="thin">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top style="medium">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diagonal/>
    </border>
    <border>
      <left/>
      <right style="thick">
        <color indexed="64"/>
      </right>
      <top style="thin">
        <color indexed="64"/>
      </top>
      <bottom style="medium">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thick">
        <color indexed="64"/>
      </top>
      <bottom style="thick">
        <color indexed="64"/>
      </bottom>
      <diagonal/>
    </border>
    <border>
      <left style="thick">
        <color indexed="64"/>
      </left>
      <right/>
      <top style="thick">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right style="thick">
        <color indexed="64"/>
      </right>
      <top/>
      <bottom style="medium">
        <color indexed="64"/>
      </bottom>
      <diagonal/>
    </border>
    <border>
      <left style="dotted">
        <color indexed="64"/>
      </left>
      <right/>
      <top style="medium">
        <color indexed="64"/>
      </top>
      <bottom/>
      <diagonal/>
    </border>
    <border>
      <left/>
      <right style="medium">
        <color indexed="64"/>
      </right>
      <top style="medium">
        <color indexed="64"/>
      </top>
      <bottom/>
      <diagonal/>
    </border>
    <border>
      <left/>
      <right/>
      <top style="thick">
        <color auto="1"/>
      </top>
      <bottom/>
      <diagonal/>
    </border>
    <border>
      <left style="medium">
        <color indexed="64"/>
      </left>
      <right style="dotted">
        <color indexed="64"/>
      </right>
      <top style="medium">
        <color indexed="64"/>
      </top>
      <bottom/>
      <diagonal/>
    </border>
    <border>
      <left/>
      <right style="dotted">
        <color indexed="64"/>
      </right>
      <top style="medium">
        <color indexed="64"/>
      </top>
      <bottom/>
      <diagonal/>
    </border>
    <border>
      <left/>
      <right/>
      <top style="thin">
        <color indexed="64"/>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indexed="64"/>
      </bottom>
      <diagonal/>
    </border>
    <border>
      <left style="thick">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medium">
        <color indexed="64"/>
      </top>
      <bottom style="thick">
        <color indexed="64"/>
      </bottom>
      <diagonal/>
    </border>
    <border>
      <left style="thin">
        <color auto="1"/>
      </left>
      <right style="thin">
        <color auto="1"/>
      </right>
      <top style="thick">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style="medium">
        <color indexed="64"/>
      </top>
      <bottom/>
      <diagonal/>
    </border>
    <border>
      <left/>
      <right style="dotted">
        <color indexed="64"/>
      </right>
      <top/>
      <bottom style="medium">
        <color indexed="64"/>
      </bottom>
      <diagonal/>
    </border>
    <border>
      <left/>
      <right style="hair">
        <color indexed="64"/>
      </right>
      <top style="medium">
        <color indexed="64"/>
      </top>
      <bottom style="thick">
        <color indexed="64"/>
      </bottom>
      <diagonal/>
    </border>
    <border>
      <left style="thick">
        <color indexed="64"/>
      </left>
      <right style="thick">
        <color indexed="64"/>
      </right>
      <top/>
      <bottom style="medium">
        <color indexed="64"/>
      </bottom>
      <diagonal/>
    </border>
    <border>
      <left style="thick">
        <color indexed="64"/>
      </left>
      <right style="thick">
        <color indexed="64"/>
      </right>
      <top style="hair">
        <color indexed="64"/>
      </top>
      <bottom style="hair">
        <color indexed="64"/>
      </bottom>
      <diagonal/>
    </border>
    <border>
      <left style="thick">
        <color indexed="64"/>
      </left>
      <right style="thick">
        <color indexed="64"/>
      </right>
      <top style="medium">
        <color indexed="64"/>
      </top>
      <bottom style="thick">
        <color indexed="64"/>
      </bottom>
      <diagonal/>
    </border>
    <border>
      <left/>
      <right/>
      <top/>
      <bottom style="dotted">
        <color indexed="64"/>
      </bottom>
      <diagonal/>
    </border>
    <border>
      <left/>
      <right style="thick">
        <color auto="1"/>
      </right>
      <top style="thick">
        <color auto="1"/>
      </top>
      <bottom/>
      <diagonal/>
    </border>
    <border>
      <left style="dotted">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right style="medium">
        <color indexed="64"/>
      </right>
      <top/>
      <bottom/>
      <diagonal/>
    </border>
    <border>
      <left/>
      <right style="medium">
        <color auto="1"/>
      </right>
      <top style="medium">
        <color auto="1"/>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hair">
        <color indexed="64"/>
      </left>
      <right style="thick">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ck">
        <color indexed="64"/>
      </left>
      <right style="thin">
        <color indexed="64"/>
      </right>
      <top/>
      <bottom style="thin">
        <color indexed="64"/>
      </bottom>
      <diagonal/>
    </border>
    <border>
      <left style="medium">
        <color auto="1"/>
      </left>
      <right/>
      <top/>
      <bottom style="thick">
        <color auto="1"/>
      </bottom>
      <diagonal/>
    </border>
    <border>
      <left/>
      <right style="medium">
        <color auto="1"/>
      </right>
      <top/>
      <bottom style="thick">
        <color auto="1"/>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indexed="64"/>
      </left>
      <right style="medium">
        <color indexed="64"/>
      </right>
      <top/>
      <bottom style="medium">
        <color auto="1"/>
      </bottom>
      <diagonal/>
    </border>
    <border>
      <left style="thin">
        <color theme="0"/>
      </left>
      <right style="thin">
        <color theme="0"/>
      </right>
      <top/>
      <bottom/>
      <diagonal/>
    </border>
    <border>
      <left style="thin">
        <color theme="0"/>
      </left>
      <right style="thin">
        <color theme="0"/>
      </right>
      <top/>
      <bottom style="thin">
        <color theme="8" tint="-0.24994659260841701"/>
      </bottom>
      <diagonal/>
    </border>
    <border>
      <left/>
      <right style="thin">
        <color theme="0"/>
      </right>
      <top/>
      <bottom style="thin">
        <color theme="8" tint="-0.24994659260841701"/>
      </bottom>
      <diagonal/>
    </border>
    <border>
      <left style="thin">
        <color theme="0"/>
      </left>
      <right/>
      <top/>
      <bottom style="thin">
        <color theme="0"/>
      </bottom>
      <diagonal/>
    </border>
    <border>
      <left/>
      <right/>
      <top style="thin">
        <color theme="0"/>
      </top>
      <bottom style="thin">
        <color theme="0"/>
      </bottom>
      <diagonal/>
    </border>
    <border>
      <left style="thin">
        <color theme="8" tint="-0.24994659260841701"/>
      </left>
      <right style="thin">
        <color theme="0"/>
      </right>
      <top style="thin">
        <color theme="8" tint="-0.24994659260841701"/>
      </top>
      <bottom style="thin">
        <color theme="0"/>
      </bottom>
      <diagonal/>
    </border>
    <border>
      <left style="thin">
        <color theme="0"/>
      </left>
      <right style="thin">
        <color theme="0"/>
      </right>
      <top style="thin">
        <color theme="8" tint="-0.24994659260841701"/>
      </top>
      <bottom style="thin">
        <color theme="0"/>
      </bottom>
      <diagonal/>
    </border>
    <border>
      <left/>
      <right/>
      <top style="thin">
        <color theme="8" tint="-0.24994659260841701"/>
      </top>
      <bottom style="thin">
        <color theme="0"/>
      </bottom>
      <diagonal/>
    </border>
    <border>
      <left/>
      <right style="thin">
        <color theme="0"/>
      </right>
      <top style="thin">
        <color theme="8" tint="-0.24994659260841701"/>
      </top>
      <bottom style="thin">
        <color theme="0"/>
      </bottom>
      <diagonal/>
    </border>
    <border>
      <left/>
      <right style="thin">
        <color theme="8" tint="-0.24994659260841701"/>
      </right>
      <top style="thin">
        <color theme="8" tint="-0.24994659260841701"/>
      </top>
      <bottom style="thin">
        <color theme="0"/>
      </bottom>
      <diagonal/>
    </border>
    <border>
      <left style="thin">
        <color theme="8" tint="-0.24994659260841701"/>
      </left>
      <right style="thin">
        <color theme="0"/>
      </right>
      <top style="thin">
        <color theme="0"/>
      </top>
      <bottom style="thin">
        <color theme="0"/>
      </bottom>
      <diagonal/>
    </border>
    <border>
      <left style="thin">
        <color theme="0"/>
      </left>
      <right/>
      <top/>
      <bottom style="thin">
        <color theme="8" tint="-0.24994659260841701"/>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8" tint="-0.24994659260841701"/>
      </right>
      <top style="thin">
        <color theme="0"/>
      </top>
      <bottom style="thin">
        <color theme="0"/>
      </bottom>
      <diagonal/>
    </border>
    <border>
      <left/>
      <right/>
      <top style="thin">
        <color theme="0"/>
      </top>
      <bottom/>
      <diagonal/>
    </border>
    <border>
      <left style="thin">
        <color theme="8" tint="-0.24994659260841701"/>
      </left>
      <right style="thin">
        <color theme="8" tint="-0.24994659260841701"/>
      </right>
      <top style="thin">
        <color theme="0"/>
      </top>
      <bottom style="thin">
        <color theme="0"/>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style="thin">
        <color theme="8" tint="-0.24994659260841701"/>
      </left>
      <right/>
      <top/>
      <bottom/>
      <diagonal/>
    </border>
    <border>
      <left style="thin">
        <color theme="8" tint="-0.24994659260841701"/>
      </left>
      <right style="thin">
        <color theme="0"/>
      </right>
      <top/>
      <bottom style="thin">
        <color theme="0"/>
      </bottom>
      <diagonal/>
    </border>
    <border>
      <left style="thin">
        <color theme="0"/>
      </left>
      <right/>
      <top/>
      <bottom/>
      <diagonal/>
    </border>
    <border>
      <left/>
      <right style="thin">
        <color theme="8" tint="-0.24994659260841701"/>
      </right>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right style="thin">
        <color theme="0"/>
      </right>
      <top/>
      <bottom/>
      <diagonal/>
    </border>
    <border>
      <left style="thin">
        <color theme="0"/>
      </left>
      <right style="thin">
        <color theme="8" tint="-0.24994659260841701"/>
      </right>
      <top style="thin">
        <color theme="0"/>
      </top>
      <bottom style="thin">
        <color theme="0"/>
      </bottom>
      <diagonal/>
    </border>
    <border>
      <left style="thin">
        <color theme="0"/>
      </left>
      <right/>
      <top style="thin">
        <color theme="8" tint="-0.24994659260841701"/>
      </top>
      <bottom/>
      <diagonal/>
    </border>
    <border>
      <left style="thin">
        <color theme="0"/>
      </left>
      <right style="thin">
        <color theme="8" tint="-0.24994659260841701"/>
      </right>
      <top/>
      <bottom/>
      <diagonal/>
    </border>
    <border>
      <left/>
      <right style="thick">
        <color theme="8" tint="-0.24994659260841701"/>
      </right>
      <top style="thin">
        <color theme="0"/>
      </top>
      <bottom style="thin">
        <color theme="0"/>
      </bottom>
      <diagonal/>
    </border>
    <border>
      <left style="thick">
        <color theme="8" tint="-0.24994659260841701"/>
      </left>
      <right/>
      <top style="thick">
        <color theme="8" tint="-0.24994659260841701"/>
      </top>
      <bottom/>
      <diagonal/>
    </border>
    <border>
      <left style="thick">
        <color theme="8" tint="-0.24994659260841701"/>
      </left>
      <right/>
      <top style="thick">
        <color theme="8" tint="-0.24994659260841701"/>
      </top>
      <bottom style="thin">
        <color theme="8" tint="-0.24994659260841701"/>
      </bottom>
      <diagonal/>
    </border>
    <border>
      <left/>
      <right/>
      <top style="thick">
        <color theme="8" tint="-0.24994659260841701"/>
      </top>
      <bottom style="thin">
        <color theme="8" tint="-0.24994659260841701"/>
      </bottom>
      <diagonal/>
    </border>
    <border>
      <left/>
      <right style="thick">
        <color theme="8" tint="-0.24994659260841701"/>
      </right>
      <top style="thick">
        <color theme="8" tint="-0.24994659260841701"/>
      </top>
      <bottom style="thin">
        <color theme="8" tint="-0.24994659260841701"/>
      </bottom>
      <diagonal/>
    </border>
    <border>
      <left/>
      <right/>
      <top style="thick">
        <color theme="8" tint="-0.24994659260841701"/>
      </top>
      <bottom/>
      <diagonal/>
    </border>
    <border>
      <left style="thick">
        <color theme="8" tint="-0.24994659260841701"/>
      </left>
      <right/>
      <top/>
      <bottom style="thick">
        <color theme="8" tint="-0.24994659260841701"/>
      </bottom>
      <diagonal/>
    </border>
    <border>
      <left style="thin">
        <color theme="8" tint="-0.24994659260841701"/>
      </left>
      <right style="thin">
        <color theme="8" tint="-0.24994659260841701"/>
      </right>
      <top/>
      <bottom style="thick">
        <color theme="8" tint="-0.24994659260841701"/>
      </bottom>
      <diagonal/>
    </border>
    <border>
      <left/>
      <right/>
      <top/>
      <bottom style="thick">
        <color theme="8" tint="-0.24994659260841701"/>
      </bottom>
      <diagonal/>
    </border>
    <border>
      <left/>
      <right style="thick">
        <color theme="8" tint="-0.24994659260841701"/>
      </right>
      <top/>
      <bottom style="thick">
        <color theme="8" tint="-0.24994659260841701"/>
      </bottom>
      <diagonal/>
    </border>
    <border>
      <left/>
      <right style="thin">
        <color theme="8" tint="-0.249977111117893"/>
      </right>
      <top style="thin">
        <color theme="8" tint="-0.249977111117893"/>
      </top>
      <bottom style="thick">
        <color theme="8" tint="-0.24994659260841701"/>
      </bottom>
      <diagonal/>
    </border>
    <border>
      <left style="thin">
        <color theme="8" tint="-0.249977111117893"/>
      </left>
      <right style="thin">
        <color theme="8" tint="-0.249977111117893"/>
      </right>
      <top style="thin">
        <color theme="8" tint="-0.249977111117893"/>
      </top>
      <bottom style="thick">
        <color theme="8" tint="-0.24994659260841701"/>
      </bottom>
      <diagonal/>
    </border>
    <border>
      <left/>
      <right style="thin">
        <color theme="8" tint="-0.24994659260841701"/>
      </right>
      <top style="thin">
        <color theme="8" tint="-0.24994659260841701"/>
      </top>
      <bottom style="thick">
        <color theme="8" tint="-0.24994659260841701"/>
      </bottom>
      <diagonal/>
    </border>
    <border>
      <left style="thin">
        <color theme="8" tint="-0.24994659260841701"/>
      </left>
      <right/>
      <top style="thin">
        <color theme="8" tint="-0.24994659260841701"/>
      </top>
      <bottom style="thick">
        <color theme="8" tint="-0.24994659260841701"/>
      </bottom>
      <diagonal/>
    </border>
    <border>
      <left style="thin">
        <color theme="8" tint="-0.24994659260841701"/>
      </left>
      <right style="thick">
        <color theme="8" tint="-0.24994659260841701"/>
      </right>
      <top style="thin">
        <color theme="8" tint="-0.24994659260841701"/>
      </top>
      <bottom style="thick">
        <color theme="8" tint="-0.24994659260841701"/>
      </bottom>
      <diagonal/>
    </border>
    <border>
      <left style="thick">
        <color theme="8" tint="-0.24994659260841701"/>
      </left>
      <right/>
      <top style="thin">
        <color theme="0"/>
      </top>
      <bottom/>
      <diagonal/>
    </border>
    <border>
      <left style="thick">
        <color theme="8" tint="-0.24994659260841701"/>
      </left>
      <right style="thick">
        <color theme="8" tint="-0.24994659260841701"/>
      </right>
      <top/>
      <bottom style="thin">
        <color theme="0"/>
      </bottom>
      <diagonal/>
    </border>
    <border>
      <left style="thick">
        <color theme="8" tint="-0.24994659260841701"/>
      </left>
      <right style="thin">
        <color theme="8" tint="-0.24994659260841701"/>
      </right>
      <top/>
      <bottom style="thin">
        <color theme="0"/>
      </bottom>
      <diagonal/>
    </border>
    <border>
      <left style="thin">
        <color theme="8" tint="-0.24994659260841701"/>
      </left>
      <right style="thin">
        <color theme="8" tint="-0.24994659260841701"/>
      </right>
      <top/>
      <bottom style="thin">
        <color theme="0"/>
      </bottom>
      <diagonal/>
    </border>
    <border>
      <left style="thick">
        <color theme="8" tint="-0.249977111117893"/>
      </left>
      <right style="thin">
        <color theme="8" tint="-0.249977111117893"/>
      </right>
      <top/>
      <bottom style="thin">
        <color theme="0"/>
      </bottom>
      <diagonal/>
    </border>
    <border>
      <left style="thin">
        <color theme="8" tint="-0.24994659260841701"/>
      </left>
      <right style="thick">
        <color theme="8" tint="-0.24994659260841701"/>
      </right>
      <top/>
      <bottom style="thin">
        <color theme="0"/>
      </bottom>
      <diagonal/>
    </border>
    <border>
      <left style="thin">
        <color theme="8" tint="-0.24994659260841701"/>
      </left>
      <right style="thick">
        <color theme="8" tint="-0.24994659260841701"/>
      </right>
      <top/>
      <bottom/>
      <diagonal/>
    </border>
    <border>
      <left style="thick">
        <color theme="8" tint="-0.24994659260841701"/>
      </left>
      <right/>
      <top/>
      <bottom/>
      <diagonal/>
    </border>
    <border>
      <left style="thick">
        <color theme="8" tint="-0.24994659260841701"/>
      </left>
      <right style="thick">
        <color theme="8" tint="-0.24994659260841701"/>
      </right>
      <top/>
      <bottom/>
      <diagonal/>
    </border>
    <border>
      <left style="thin">
        <color theme="8" tint="-0.24994659260841701"/>
      </left>
      <right style="thin">
        <color theme="8" tint="-0.24994659260841701"/>
      </right>
      <top/>
      <bottom/>
      <diagonal/>
    </border>
    <border>
      <left style="thin">
        <color theme="8" tint="-0.24994659260841701"/>
      </left>
      <right style="thick">
        <color theme="8" tint="-0.249977111117893"/>
      </right>
      <top style="thin">
        <color theme="0"/>
      </top>
      <bottom style="thin">
        <color theme="8" tint="-0.24994659260841701"/>
      </bottom>
      <diagonal/>
    </border>
    <border>
      <left style="thick">
        <color theme="8" tint="-0.249977111117893"/>
      </left>
      <right style="thin">
        <color theme="8" tint="-0.249977111117893"/>
      </right>
      <top/>
      <bottom/>
      <diagonal/>
    </border>
    <border>
      <left style="thin">
        <color theme="8" tint="-0.249977111117893"/>
      </left>
      <right style="thin">
        <color theme="8" tint="-0.24994659260841701"/>
      </right>
      <top style="thin">
        <color theme="0"/>
      </top>
      <bottom style="thin">
        <color theme="8" tint="-0.24994659260841701"/>
      </bottom>
      <diagonal/>
    </border>
    <border>
      <left style="thick">
        <color theme="8" tint="-0.24994659260841701"/>
      </left>
      <right/>
      <top style="thin">
        <color theme="8" tint="-0.24994659260841701"/>
      </top>
      <bottom style="thin">
        <color theme="8" tint="-0.24994659260841701"/>
      </bottom>
      <diagonal/>
    </border>
    <border>
      <left style="thick">
        <color theme="8" tint="-0.24994659260841701"/>
      </left>
      <right style="thick">
        <color theme="8" tint="-0.24994659260841701"/>
      </right>
      <top style="thin">
        <color theme="8" tint="-0.24994659260841701"/>
      </top>
      <bottom style="thin">
        <color theme="8" tint="-0.24994659260841701"/>
      </bottom>
      <diagonal/>
    </border>
    <border>
      <left style="thick">
        <color theme="8" tint="-0.249977111117893"/>
      </left>
      <right style="thin">
        <color theme="8" tint="-0.249977111117893"/>
      </right>
      <top style="thin">
        <color theme="8" tint="-0.24994659260841701"/>
      </top>
      <bottom style="thin">
        <color theme="8" tint="-0.24994659260841701"/>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style="thick">
        <color theme="8" tint="-0.24994659260841701"/>
      </left>
      <right/>
      <top style="thin">
        <color theme="8" tint="-0.24994659260841701"/>
      </top>
      <bottom style="thin">
        <color theme="0"/>
      </bottom>
      <diagonal/>
    </border>
    <border>
      <left style="thick">
        <color theme="8" tint="-0.24994659260841701"/>
      </left>
      <right style="thick">
        <color theme="8" tint="-0.24994659260841701"/>
      </right>
      <top style="thin">
        <color theme="8" tint="-0.24994659260841701"/>
      </top>
      <bottom style="thin">
        <color theme="0"/>
      </bottom>
      <diagonal/>
    </border>
    <border>
      <left style="thin">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style="thin">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0"/>
      </bottom>
      <diagonal/>
    </border>
    <border>
      <left style="thick">
        <color theme="8" tint="-0.24994659260841701"/>
      </left>
      <right style="thin">
        <color theme="8" tint="-0.24994659260841701"/>
      </right>
      <top style="thin">
        <color theme="0"/>
      </top>
      <bottom style="thin">
        <color theme="8" tint="-0.24994659260841701"/>
      </bottom>
      <diagonal/>
    </border>
    <border>
      <left style="thin">
        <color theme="8" tint="-0.24994659260841701"/>
      </left>
      <right/>
      <top style="thin">
        <color theme="8" tint="-0.24994659260841701"/>
      </top>
      <bottom style="thin">
        <color theme="0"/>
      </bottom>
      <diagonal/>
    </border>
    <border>
      <left style="thick">
        <color theme="8" tint="-0.24994659260841701"/>
      </left>
      <right style="thin">
        <color theme="8" tint="-0.24994659260841701"/>
      </right>
      <top style="thin">
        <color theme="8" tint="-0.24994659260841701"/>
      </top>
      <bottom style="thin">
        <color theme="0"/>
      </bottom>
      <diagonal/>
    </border>
    <border>
      <left style="thick">
        <color theme="8" tint="-0.249977111117893"/>
      </left>
      <right style="thin">
        <color theme="8" tint="-0.249977111117893"/>
      </right>
      <top/>
      <bottom style="thick">
        <color theme="8" tint="-0.249977111117893"/>
      </bottom>
      <diagonal/>
    </border>
    <border>
      <left/>
      <right/>
      <top/>
      <bottom style="thick">
        <color theme="8" tint="-0.249977111117893"/>
      </bottom>
      <diagonal/>
    </border>
    <border>
      <left style="thin">
        <color theme="8" tint="-0.24994659260841701"/>
      </left>
      <right style="thin">
        <color theme="8" tint="-0.24994659260841701"/>
      </right>
      <top/>
      <bottom style="thick">
        <color theme="8" tint="-0.249977111117893"/>
      </bottom>
      <diagonal/>
    </border>
    <border>
      <left style="thin">
        <color theme="8" tint="-0.24994659260841701"/>
      </left>
      <right/>
      <top/>
      <bottom style="thick">
        <color theme="8" tint="-0.249977111117893"/>
      </bottom>
      <diagonal/>
    </border>
    <border>
      <left style="thin">
        <color theme="8" tint="-0.24994659260841701"/>
      </left>
      <right style="thick">
        <color theme="8" tint="-0.24994659260841701"/>
      </right>
      <top/>
      <bottom style="thick">
        <color theme="8" tint="-0.24994659260841701"/>
      </bottom>
      <diagonal/>
    </border>
    <border>
      <left style="thick">
        <color theme="8" tint="-0.24994659260841701"/>
      </left>
      <right/>
      <top style="thick">
        <color theme="8" tint="-0.24994659260841701"/>
      </top>
      <bottom style="thick">
        <color theme="8" tint="-0.24994659260841701"/>
      </bottom>
      <diagonal/>
    </border>
    <border>
      <left style="thick">
        <color theme="8" tint="-0.24994659260841701"/>
      </left>
      <right style="thick">
        <color theme="8" tint="-0.24994659260841701"/>
      </right>
      <top style="thick">
        <color theme="8" tint="-0.24994659260841701"/>
      </top>
      <bottom style="thick">
        <color theme="8" tint="-0.24994659260841701"/>
      </bottom>
      <diagonal/>
    </border>
    <border>
      <left/>
      <right/>
      <top style="thick">
        <color theme="8" tint="-0.24994659260841701"/>
      </top>
      <bottom style="thick">
        <color theme="8" tint="-0.24994659260841701"/>
      </bottom>
      <diagonal/>
    </border>
    <border>
      <left style="thick">
        <color theme="8" tint="-0.249977111117893"/>
      </left>
      <right/>
      <top style="thick">
        <color theme="8" tint="-0.249977111117893"/>
      </top>
      <bottom style="thick">
        <color theme="8" tint="-0.249977111117893"/>
      </bottom>
      <diagonal/>
    </border>
    <border>
      <left/>
      <right/>
      <top style="thick">
        <color theme="8" tint="-0.249977111117893"/>
      </top>
      <bottom style="thick">
        <color theme="8" tint="-0.249977111117893"/>
      </bottom>
      <diagonal/>
    </border>
    <border>
      <left style="thin">
        <color theme="8" tint="-0.24994659260841701"/>
      </left>
      <right/>
      <top style="thick">
        <color theme="8" tint="-0.249977111117893"/>
      </top>
      <bottom style="thick">
        <color theme="8" tint="-0.249977111117893"/>
      </bottom>
      <diagonal/>
    </border>
    <border>
      <left style="thick">
        <color theme="8" tint="-0.24994659260841701"/>
      </left>
      <right style="thin">
        <color theme="8" tint="-0.24994659260841701"/>
      </right>
      <top/>
      <bottom style="thick">
        <color theme="8" tint="-0.24994659260841701"/>
      </bottom>
      <diagonal/>
    </border>
    <border>
      <left style="thick">
        <color theme="8" tint="-0.24994659260841701"/>
      </left>
      <right/>
      <top style="thin">
        <color theme="0"/>
      </top>
      <bottom style="thin">
        <color theme="0"/>
      </bottom>
      <diagonal/>
    </border>
    <border>
      <left style="thin">
        <color theme="0"/>
      </left>
      <right/>
      <top style="thick">
        <color theme="8" tint="-0.24994659260841701"/>
      </top>
      <bottom/>
      <diagonal/>
    </border>
    <border>
      <left/>
      <right style="thin">
        <color theme="0"/>
      </right>
      <top style="thin">
        <color theme="0"/>
      </top>
      <bottom/>
      <diagonal/>
    </border>
    <border>
      <left style="thin">
        <color theme="8" tint="-0.24994659260841701"/>
      </left>
      <right style="thin">
        <color theme="8" tint="-0.24994659260841701"/>
      </right>
      <top style="thin">
        <color theme="8" tint="-0.24994659260841701"/>
      </top>
      <bottom style="thick">
        <color theme="8" tint="-0.24994659260841701"/>
      </bottom>
      <diagonal/>
    </border>
    <border>
      <left style="thin">
        <color theme="8" tint="-0.24994659260841701"/>
      </left>
      <right/>
      <top/>
      <bottom style="thin">
        <color theme="0"/>
      </bottom>
      <diagonal/>
    </border>
    <border>
      <left/>
      <right style="thin">
        <color theme="8" tint="-0.24994659260841701"/>
      </right>
      <top style="thin">
        <color theme="8" tint="-0.24994659260841701"/>
      </top>
      <bottom style="thin">
        <color theme="8" tint="-0.24994659260841701"/>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style="thick">
        <color theme="8" tint="-0.24994659260841701"/>
      </bottom>
      <diagonal/>
    </border>
    <border>
      <left/>
      <right style="thin">
        <color theme="8" tint="-0.24994659260841701"/>
      </right>
      <top/>
      <bottom style="thin">
        <color theme="0"/>
      </bottom>
      <diagonal/>
    </border>
    <border>
      <left style="thick">
        <color theme="8" tint="-0.24994659260841701"/>
      </left>
      <right style="thick">
        <color theme="8" tint="-0.24994659260841701"/>
      </right>
      <top style="thick">
        <color theme="8" tint="-0.24994659260841701"/>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8" tint="-0.24994659260841701"/>
      </top>
      <bottom/>
      <diagonal/>
    </border>
    <border>
      <left style="medium">
        <color auto="1"/>
      </left>
      <right style="medium">
        <color auto="1"/>
      </right>
      <top style="thin">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thin">
        <color auto="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auto="1"/>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n">
        <color indexed="64"/>
      </top>
      <bottom style="thin">
        <color indexed="64"/>
      </bottom>
      <diagonal/>
    </border>
    <border>
      <left style="thin">
        <color auto="1"/>
      </left>
      <right style="medium">
        <color auto="1"/>
      </right>
      <top/>
      <bottom style="thin">
        <color indexed="64"/>
      </bottom>
      <diagonal/>
    </border>
    <border>
      <left style="medium">
        <color indexed="64"/>
      </left>
      <right style="medium">
        <color indexed="64"/>
      </right>
      <top style="dashed">
        <color indexed="64"/>
      </top>
      <bottom/>
      <diagonal/>
    </border>
  </borders>
  <cellStyleXfs count="18">
    <xf numFmtId="0" fontId="0" fillId="0" borderId="0"/>
    <xf numFmtId="0" fontId="5" fillId="0" borderId="0"/>
    <xf numFmtId="165"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43" fontId="5" fillId="0" borderId="0" applyFont="0" applyFill="0" applyBorder="0" applyAlignment="0" applyProtection="0"/>
    <xf numFmtId="0" fontId="6" fillId="0" borderId="0"/>
    <xf numFmtId="9" fontId="5" fillId="0" borderId="0" applyFont="0" applyFill="0" applyBorder="0" applyAlignment="0" applyProtection="0"/>
    <xf numFmtId="43" fontId="6" fillId="0" borderId="0" applyFont="0" applyFill="0" applyBorder="0" applyAlignment="0" applyProtection="0"/>
    <xf numFmtId="0" fontId="23" fillId="0" borderId="0" applyNumberFormat="0" applyFill="0" applyBorder="0" applyAlignment="0" applyProtection="0"/>
    <xf numFmtId="0" fontId="27" fillId="0" borderId="0"/>
    <xf numFmtId="44" fontId="31" fillId="0" borderId="0" applyFont="0" applyFill="0" applyBorder="0" applyAlignment="0" applyProtection="0"/>
    <xf numFmtId="9" fontId="31" fillId="0" borderId="0" applyFont="0" applyFill="0" applyBorder="0" applyAlignment="0" applyProtection="0"/>
    <xf numFmtId="0" fontId="4" fillId="0" borderId="0"/>
    <xf numFmtId="9" fontId="4" fillId="0" borderId="0" applyFont="0" applyFill="0" applyBorder="0" applyAlignment="0" applyProtection="0"/>
    <xf numFmtId="0" fontId="5" fillId="0" borderId="0"/>
  </cellStyleXfs>
  <cellXfs count="813">
    <xf numFmtId="0" fontId="0" fillId="0" borderId="0" xfId="0"/>
    <xf numFmtId="0" fontId="0" fillId="0" borderId="0" xfId="0" applyProtection="1">
      <protection locked="0"/>
    </xf>
    <xf numFmtId="0" fontId="12" fillId="2" borderId="0" xfId="4" applyFont="1" applyFill="1" applyProtection="1">
      <protection locked="0"/>
    </xf>
    <xf numFmtId="0" fontId="13" fillId="0" borderId="0" xfId="4" applyFont="1" applyProtection="1">
      <protection locked="0"/>
    </xf>
    <xf numFmtId="2" fontId="0" fillId="0" borderId="0" xfId="0" applyNumberFormat="1"/>
    <xf numFmtId="0" fontId="21" fillId="0" borderId="0" xfId="0" applyFont="1"/>
    <xf numFmtId="14" fontId="0" fillId="0" borderId="0" xfId="0" applyNumberFormat="1" applyProtection="1">
      <protection locked="0"/>
    </xf>
    <xf numFmtId="0" fontId="24" fillId="0" borderId="0" xfId="0" applyFont="1" applyProtection="1">
      <protection locked="0"/>
    </xf>
    <xf numFmtId="0" fontId="25" fillId="0" borderId="0" xfId="11" applyFont="1"/>
    <xf numFmtId="2" fontId="0" fillId="0" borderId="0" xfId="0" applyNumberFormat="1" applyProtection="1">
      <protection locked="0"/>
    </xf>
    <xf numFmtId="4" fontId="0" fillId="0" borderId="0" xfId="0" applyNumberFormat="1"/>
    <xf numFmtId="0" fontId="0" fillId="10" borderId="0" xfId="0" applyFill="1"/>
    <xf numFmtId="0" fontId="28" fillId="11" borderId="0" xfId="0" applyFont="1" applyFill="1" applyAlignment="1">
      <alignment horizont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24" fillId="0" borderId="0" xfId="0" applyFont="1"/>
    <xf numFmtId="14" fontId="0" fillId="0" borderId="0" xfId="0" applyNumberFormat="1"/>
    <xf numFmtId="44" fontId="0" fillId="0" borderId="0" xfId="0" applyNumberFormat="1"/>
    <xf numFmtId="1" fontId="0" fillId="0" borderId="0" xfId="0" applyNumberFormat="1"/>
    <xf numFmtId="49" fontId="0" fillId="0" borderId="0" xfId="0" applyNumberFormat="1"/>
    <xf numFmtId="0" fontId="0" fillId="12" borderId="0" xfId="0" applyFill="1"/>
    <xf numFmtId="4" fontId="0" fillId="12" borderId="0" xfId="0" applyNumberFormat="1" applyFill="1"/>
    <xf numFmtId="0" fontId="0" fillId="13" borderId="0" xfId="0" applyFill="1"/>
    <xf numFmtId="4" fontId="0" fillId="13" borderId="0" xfId="0" applyNumberFormat="1" applyFill="1"/>
    <xf numFmtId="0" fontId="29" fillId="13" borderId="0" xfId="0" applyFont="1" applyFill="1"/>
    <xf numFmtId="0" fontId="29" fillId="12" borderId="0" xfId="0" applyFont="1" applyFill="1"/>
    <xf numFmtId="0" fontId="0" fillId="7" borderId="0" xfId="0" applyFill="1"/>
    <xf numFmtId="0" fontId="24" fillId="7" borderId="23" xfId="3" applyFont="1" applyFill="1" applyBorder="1"/>
    <xf numFmtId="2" fontId="0" fillId="7" borderId="0" xfId="0" applyNumberFormat="1" applyFill="1"/>
    <xf numFmtId="1" fontId="0" fillId="0" borderId="0" xfId="0" applyNumberFormat="1" applyProtection="1">
      <protection locked="0"/>
    </xf>
    <xf numFmtId="0" fontId="0" fillId="14" borderId="0" xfId="0" applyFill="1"/>
    <xf numFmtId="1" fontId="0" fillId="14" borderId="0" xfId="0" applyNumberFormat="1" applyFill="1"/>
    <xf numFmtId="0" fontId="24" fillId="14" borderId="0" xfId="0" applyFont="1" applyFill="1"/>
    <xf numFmtId="1" fontId="24" fillId="14" borderId="0" xfId="0" applyNumberFormat="1" applyFont="1" applyFill="1"/>
    <xf numFmtId="0" fontId="30" fillId="0" borderId="0" xfId="0" applyFont="1"/>
    <xf numFmtId="0" fontId="0" fillId="0" borderId="74" xfId="0" applyBorder="1"/>
    <xf numFmtId="0" fontId="17" fillId="0" borderId="0" xfId="0" applyFont="1"/>
    <xf numFmtId="0" fontId="0" fillId="0" borderId="63" xfId="0" applyBorder="1"/>
    <xf numFmtId="49" fontId="0" fillId="15" borderId="74" xfId="0" applyNumberFormat="1" applyFill="1" applyBorder="1" applyProtection="1">
      <protection locked="0"/>
    </xf>
    <xf numFmtId="49" fontId="0" fillId="15" borderId="75" xfId="0" applyNumberFormat="1" applyFill="1" applyBorder="1" applyProtection="1">
      <protection locked="0"/>
    </xf>
    <xf numFmtId="0" fontId="34" fillId="0" borderId="0" xfId="0" applyFont="1"/>
    <xf numFmtId="0" fontId="35" fillId="17" borderId="78" xfId="0" applyFont="1" applyFill="1" applyBorder="1"/>
    <xf numFmtId="0" fontId="0" fillId="17" borderId="66" xfId="0" applyFill="1" applyBorder="1"/>
    <xf numFmtId="0" fontId="0" fillId="17" borderId="79" xfId="0" applyFill="1" applyBorder="1"/>
    <xf numFmtId="0" fontId="0" fillId="17" borderId="80" xfId="0" applyFill="1" applyBorder="1"/>
    <xf numFmtId="0" fontId="0" fillId="17" borderId="0" xfId="0" applyFill="1"/>
    <xf numFmtId="0" fontId="0" fillId="17" borderId="11" xfId="0" applyFill="1" applyBorder="1"/>
    <xf numFmtId="0" fontId="15" fillId="17" borderId="80" xfId="0" applyFont="1" applyFill="1" applyBorder="1"/>
    <xf numFmtId="49" fontId="0" fillId="17" borderId="80" xfId="0" applyNumberFormat="1" applyFill="1" applyBorder="1"/>
    <xf numFmtId="1" fontId="0" fillId="19" borderId="0" xfId="0" applyNumberFormat="1" applyFill="1"/>
    <xf numFmtId="0" fontId="0" fillId="19" borderId="0" xfId="0" applyFill="1"/>
    <xf numFmtId="0" fontId="0" fillId="19" borderId="11" xfId="0" applyFill="1" applyBorder="1"/>
    <xf numFmtId="49" fontId="0" fillId="19" borderId="0" xfId="0" applyNumberFormat="1" applyFill="1"/>
    <xf numFmtId="0" fontId="0" fillId="19" borderId="70" xfId="0" applyFill="1" applyBorder="1"/>
    <xf numFmtId="0" fontId="0" fillId="19" borderId="71" xfId="0" applyFill="1" applyBorder="1"/>
    <xf numFmtId="0" fontId="0" fillId="0" borderId="63" xfId="0" applyBorder="1" applyAlignment="1" applyProtection="1">
      <alignment horizontal="center"/>
      <protection locked="0"/>
    </xf>
    <xf numFmtId="0" fontId="0" fillId="0" borderId="88" xfId="0" applyBorder="1" applyAlignment="1" applyProtection="1">
      <alignment horizontal="center"/>
      <protection locked="0"/>
    </xf>
    <xf numFmtId="0" fontId="0" fillId="0" borderId="49" xfId="0" applyBorder="1" applyProtection="1">
      <protection locked="0"/>
    </xf>
    <xf numFmtId="0" fontId="0" fillId="0" borderId="72" xfId="0" applyBorder="1" applyProtection="1">
      <protection locked="0"/>
    </xf>
    <xf numFmtId="0" fontId="0" fillId="0" borderId="51" xfId="0" applyBorder="1" applyProtection="1">
      <protection locked="0"/>
    </xf>
    <xf numFmtId="0" fontId="24" fillId="0" borderId="0" xfId="3" applyFont="1" applyAlignment="1">
      <alignment wrapText="1"/>
    </xf>
    <xf numFmtId="0" fontId="0" fillId="0" borderId="10" xfId="0" applyBorder="1" applyProtection="1">
      <protection locked="0"/>
    </xf>
    <xf numFmtId="14" fontId="0" fillId="0" borderId="0" xfId="0" applyNumberFormat="1" applyAlignment="1">
      <alignment horizontal="center"/>
    </xf>
    <xf numFmtId="0" fontId="0" fillId="0" borderId="97" xfId="0" applyBorder="1" applyProtection="1">
      <protection locked="0"/>
    </xf>
    <xf numFmtId="0" fontId="0" fillId="0" borderId="98" xfId="0" applyBorder="1" applyProtection="1">
      <protection locked="0"/>
    </xf>
    <xf numFmtId="0" fontId="13" fillId="25" borderId="0" xfId="4" applyFont="1" applyFill="1" applyProtection="1">
      <protection locked="0"/>
    </xf>
    <xf numFmtId="0" fontId="0" fillId="25" borderId="0" xfId="0" applyFill="1" applyProtection="1">
      <protection locked="0"/>
    </xf>
    <xf numFmtId="0" fontId="12" fillId="25" borderId="0" xfId="4" applyFont="1" applyFill="1" applyProtection="1">
      <protection locked="0"/>
    </xf>
    <xf numFmtId="0" fontId="12" fillId="25" borderId="0" xfId="3" applyFont="1" applyFill="1" applyProtection="1">
      <protection locked="0"/>
    </xf>
    <xf numFmtId="0" fontId="14" fillId="25" borderId="0" xfId="3" applyFont="1" applyFill="1" applyProtection="1">
      <protection locked="0"/>
    </xf>
    <xf numFmtId="0" fontId="6" fillId="25" borderId="0" xfId="3" applyFill="1" applyProtection="1">
      <protection locked="0"/>
    </xf>
    <xf numFmtId="0" fontId="12" fillId="25" borderId="0" xfId="4" applyFont="1" applyFill="1" applyAlignment="1" applyProtection="1">
      <alignment horizontal="center"/>
      <protection locked="0"/>
    </xf>
    <xf numFmtId="14" fontId="0" fillId="25" borderId="0" xfId="0" applyNumberFormat="1" applyFill="1" applyProtection="1">
      <protection locked="0"/>
    </xf>
    <xf numFmtId="14" fontId="12" fillId="25" borderId="0" xfId="4" applyNumberFormat="1" applyFont="1" applyFill="1" applyProtection="1">
      <protection locked="0"/>
    </xf>
    <xf numFmtId="0" fontId="24" fillId="25" borderId="0" xfId="0" applyFont="1" applyFill="1" applyProtection="1">
      <protection locked="0"/>
    </xf>
    <xf numFmtId="0" fontId="0" fillId="25" borderId="0" xfId="0" applyFill="1"/>
    <xf numFmtId="0" fontId="0" fillId="0" borderId="0" xfId="0" applyProtection="1">
      <protection hidden="1"/>
    </xf>
    <xf numFmtId="4" fontId="0" fillId="0" borderId="0" xfId="0" applyNumberFormat="1" applyProtection="1">
      <protection hidden="1"/>
    </xf>
    <xf numFmtId="0" fontId="0" fillId="7" borderId="0" xfId="0" applyFill="1" applyProtection="1">
      <protection hidden="1"/>
    </xf>
    <xf numFmtId="0" fontId="24" fillId="7" borderId="23" xfId="3" applyFont="1" applyFill="1" applyBorder="1" applyProtection="1">
      <protection hidden="1"/>
    </xf>
    <xf numFmtId="0" fontId="0" fillId="6" borderId="0" xfId="0" applyFill="1" applyProtection="1">
      <protection hidden="1"/>
    </xf>
    <xf numFmtId="0" fontId="0" fillId="23" borderId="0" xfId="0" applyFill="1" applyProtection="1">
      <protection hidden="1"/>
    </xf>
    <xf numFmtId="14" fontId="0" fillId="4" borderId="23" xfId="0" applyNumberFormat="1" applyFill="1" applyBorder="1" applyProtection="1">
      <protection hidden="1"/>
    </xf>
    <xf numFmtId="14" fontId="0" fillId="8" borderId="0" xfId="0" applyNumberFormat="1" applyFill="1" applyProtection="1">
      <protection hidden="1"/>
    </xf>
    <xf numFmtId="2" fontId="0" fillId="6" borderId="0" xfId="0" applyNumberFormat="1" applyFill="1" applyProtection="1">
      <protection hidden="1"/>
    </xf>
    <xf numFmtId="0" fontId="0" fillId="8" borderId="0" xfId="0" applyFill="1" applyProtection="1">
      <protection hidden="1"/>
    </xf>
    <xf numFmtId="0" fontId="0" fillId="0" borderId="70" xfId="0" applyBorder="1" applyProtection="1">
      <protection hidden="1"/>
    </xf>
    <xf numFmtId="0" fontId="0" fillId="8" borderId="70" xfId="0" applyFill="1" applyBorder="1" applyProtection="1">
      <protection hidden="1"/>
    </xf>
    <xf numFmtId="14" fontId="0" fillId="8" borderId="70" xfId="0" applyNumberFormat="1" applyFill="1" applyBorder="1" applyProtection="1">
      <protection hidden="1"/>
    </xf>
    <xf numFmtId="2" fontId="0" fillId="6" borderId="70" xfId="0" applyNumberFormat="1" applyFill="1" applyBorder="1" applyProtection="1">
      <protection hidden="1"/>
    </xf>
    <xf numFmtId="4" fontId="0" fillId="0" borderId="70" xfId="0" applyNumberFormat="1" applyBorder="1" applyProtection="1">
      <protection hidden="1"/>
    </xf>
    <xf numFmtId="14" fontId="0" fillId="4" borderId="14" xfId="0" applyNumberFormat="1" applyFill="1" applyBorder="1" applyProtection="1">
      <protection hidden="1"/>
    </xf>
    <xf numFmtId="14" fontId="0" fillId="7" borderId="0" xfId="0" applyNumberFormat="1" applyFill="1" applyProtection="1">
      <protection hidden="1"/>
    </xf>
    <xf numFmtId="14" fontId="0" fillId="7" borderId="66" xfId="0" applyNumberFormat="1" applyFill="1" applyBorder="1" applyProtection="1">
      <protection hidden="1"/>
    </xf>
    <xf numFmtId="0" fontId="0" fillId="7" borderId="70" xfId="0" applyFill="1" applyBorder="1" applyProtection="1">
      <protection hidden="1"/>
    </xf>
    <xf numFmtId="14" fontId="0" fillId="7" borderId="70" xfId="0" applyNumberFormat="1" applyFill="1" applyBorder="1" applyProtection="1">
      <protection hidden="1"/>
    </xf>
    <xf numFmtId="0" fontId="0" fillId="9" borderId="0" xfId="0" applyFill="1" applyProtection="1">
      <protection hidden="1"/>
    </xf>
    <xf numFmtId="14" fontId="0" fillId="9" borderId="0" xfId="0" applyNumberFormat="1" applyFill="1" applyProtection="1">
      <protection hidden="1"/>
    </xf>
    <xf numFmtId="14" fontId="0" fillId="9" borderId="66" xfId="0" applyNumberFormat="1" applyFill="1" applyBorder="1" applyProtection="1">
      <protection hidden="1"/>
    </xf>
    <xf numFmtId="14" fontId="0" fillId="0" borderId="23" xfId="0" applyNumberFormat="1" applyBorder="1" applyProtection="1">
      <protection hidden="1"/>
    </xf>
    <xf numFmtId="14" fontId="0" fillId="0" borderId="0" xfId="0" applyNumberFormat="1" applyProtection="1">
      <protection hidden="1"/>
    </xf>
    <xf numFmtId="2" fontId="0" fillId="0" borderId="0" xfId="0" applyNumberFormat="1" applyProtection="1">
      <protection hidden="1"/>
    </xf>
    <xf numFmtId="2" fontId="0" fillId="24" borderId="0" xfId="0" applyNumberFormat="1" applyFill="1" applyProtection="1">
      <protection hidden="1"/>
    </xf>
    <xf numFmtId="2" fontId="0" fillId="19" borderId="0" xfId="0" applyNumberFormat="1" applyFill="1" applyProtection="1">
      <protection hidden="1"/>
    </xf>
    <xf numFmtId="2" fontId="0" fillId="23" borderId="0" xfId="0" applyNumberFormat="1" applyFill="1" applyProtection="1">
      <protection hidden="1"/>
    </xf>
    <xf numFmtId="14" fontId="0" fillId="0" borderId="0" xfId="0" applyNumberFormat="1" applyAlignment="1" applyProtection="1">
      <alignment horizontal="center"/>
      <protection hidden="1"/>
    </xf>
    <xf numFmtId="14" fontId="0" fillId="19" borderId="0" xfId="0" applyNumberFormat="1" applyFill="1" applyAlignment="1" applyProtection="1">
      <alignment horizontal="center"/>
      <protection hidden="1"/>
    </xf>
    <xf numFmtId="0" fontId="0" fillId="0" borderId="0" xfId="0" applyAlignment="1" applyProtection="1">
      <alignment horizontal="center"/>
      <protection hidden="1"/>
    </xf>
    <xf numFmtId="0" fontId="0" fillId="17" borderId="0" xfId="0" applyFill="1" applyProtection="1">
      <protection hidden="1"/>
    </xf>
    <xf numFmtId="0" fontId="0" fillId="19" borderId="0" xfId="0" applyFill="1" applyProtection="1">
      <protection hidden="1"/>
    </xf>
    <xf numFmtId="14" fontId="0" fillId="19" borderId="0" xfId="0" applyNumberFormat="1" applyFill="1" applyProtection="1">
      <protection hidden="1"/>
    </xf>
    <xf numFmtId="0" fontId="0" fillId="26" borderId="0" xfId="0" applyFill="1" applyProtection="1">
      <protection hidden="1"/>
    </xf>
    <xf numFmtId="0" fontId="11" fillId="25" borderId="0" xfId="4" applyFont="1" applyFill="1" applyAlignment="1" applyProtection="1">
      <alignment horizontal="center" vertical="center" wrapText="1"/>
      <protection locked="0"/>
    </xf>
    <xf numFmtId="0" fontId="11" fillId="25" borderId="0" xfId="4" applyFont="1" applyFill="1" applyAlignment="1" applyProtection="1">
      <alignment horizontal="center" vertical="top" wrapText="1"/>
      <protection locked="0"/>
    </xf>
    <xf numFmtId="2" fontId="12" fillId="25" borderId="0" xfId="4" applyNumberFormat="1" applyFont="1" applyFill="1" applyAlignment="1" applyProtection="1">
      <alignment horizontal="center" vertical="top"/>
      <protection locked="0"/>
    </xf>
    <xf numFmtId="2" fontId="12" fillId="25" borderId="0" xfId="4" applyNumberFormat="1" applyFont="1" applyFill="1" applyAlignment="1" applyProtection="1">
      <alignment horizontal="center" vertical="top" wrapText="1"/>
      <protection locked="0"/>
    </xf>
    <xf numFmtId="0" fontId="0" fillId="25" borderId="0" xfId="0" applyFill="1" applyAlignment="1">
      <alignment vertical="top" wrapText="1"/>
    </xf>
    <xf numFmtId="14" fontId="12" fillId="25" borderId="0" xfId="4" applyNumberFormat="1" applyFont="1" applyFill="1" applyAlignment="1" applyProtection="1">
      <alignment vertical="top" wrapText="1"/>
      <protection locked="0"/>
    </xf>
    <xf numFmtId="2" fontId="12" fillId="25" borderId="0" xfId="4" applyNumberFormat="1" applyFont="1" applyFill="1" applyAlignment="1" applyProtection="1">
      <alignment vertical="top" wrapText="1"/>
      <protection locked="0"/>
    </xf>
    <xf numFmtId="4" fontId="12" fillId="25" borderId="0" xfId="4" applyNumberFormat="1" applyFont="1" applyFill="1" applyAlignment="1" applyProtection="1">
      <alignment vertical="top" wrapText="1"/>
      <protection locked="0"/>
    </xf>
    <xf numFmtId="4" fontId="12" fillId="25" borderId="0" xfId="4" applyNumberFormat="1" applyFont="1" applyFill="1" applyAlignment="1">
      <alignment vertical="top" wrapText="1"/>
    </xf>
    <xf numFmtId="4" fontId="12" fillId="25" borderId="0" xfId="4" applyNumberFormat="1" applyFont="1" applyFill="1" applyAlignment="1" applyProtection="1">
      <alignment vertical="top"/>
      <protection locked="0"/>
    </xf>
    <xf numFmtId="4" fontId="12" fillId="25" borderId="0" xfId="4" applyNumberFormat="1" applyFont="1" applyFill="1" applyAlignment="1">
      <alignment vertical="top"/>
    </xf>
    <xf numFmtId="0" fontId="24" fillId="0" borderId="10" xfId="0" applyFont="1" applyBorder="1" applyAlignment="1">
      <alignment horizontal="left"/>
    </xf>
    <xf numFmtId="0" fontId="0" fillId="15" borderId="0" xfId="0" applyFill="1" applyProtection="1">
      <protection locked="0"/>
    </xf>
    <xf numFmtId="44" fontId="0" fillId="0" borderId="0" xfId="13" applyFont="1"/>
    <xf numFmtId="14" fontId="0" fillId="17" borderId="0" xfId="0" applyNumberFormat="1" applyFill="1"/>
    <xf numFmtId="44" fontId="0" fillId="17" borderId="0" xfId="13" applyFont="1" applyFill="1"/>
    <xf numFmtId="0" fontId="38" fillId="19" borderId="0" xfId="0" applyFont="1" applyFill="1"/>
    <xf numFmtId="14" fontId="0" fillId="19" borderId="0" xfId="0" applyNumberFormat="1" applyFill="1"/>
    <xf numFmtId="44" fontId="0" fillId="19" borderId="0" xfId="13" applyFont="1" applyFill="1" applyProtection="1"/>
    <xf numFmtId="44" fontId="0" fillId="27" borderId="0" xfId="13" applyFont="1" applyFill="1" applyProtection="1"/>
    <xf numFmtId="0" fontId="34" fillId="19" borderId="35" xfId="0" applyFont="1" applyFill="1" applyBorder="1" applyAlignment="1">
      <alignment wrapText="1"/>
    </xf>
    <xf numFmtId="14" fontId="34" fillId="19" borderId="35" xfId="0" applyNumberFormat="1" applyFont="1" applyFill="1" applyBorder="1" applyAlignment="1">
      <alignment wrapText="1"/>
    </xf>
    <xf numFmtId="44" fontId="34" fillId="19" borderId="35" xfId="13" applyFont="1" applyFill="1" applyBorder="1" applyAlignment="1" applyProtection="1">
      <alignment wrapText="1"/>
    </xf>
    <xf numFmtId="0" fontId="39" fillId="0" borderId="0" xfId="0" applyFont="1" applyAlignment="1">
      <alignment vertical="center"/>
    </xf>
    <xf numFmtId="0" fontId="0" fillId="15" borderId="0" xfId="0" applyFill="1"/>
    <xf numFmtId="0" fontId="28" fillId="11" borderId="106" xfId="0" applyFont="1" applyFill="1" applyBorder="1" applyAlignment="1">
      <alignment horizontal="center" wrapText="1"/>
    </xf>
    <xf numFmtId="1" fontId="28" fillId="11" borderId="107" xfId="0" applyNumberFormat="1" applyFont="1" applyFill="1" applyBorder="1" applyAlignment="1">
      <alignment horizontal="center" wrapText="1"/>
    </xf>
    <xf numFmtId="0" fontId="28" fillId="11" borderId="107" xfId="0" applyFont="1" applyFill="1" applyBorder="1" applyAlignment="1">
      <alignment horizontal="center" wrapText="1"/>
    </xf>
    <xf numFmtId="0" fontId="28" fillId="14" borderId="107" xfId="0" applyFont="1" applyFill="1" applyBorder="1" applyAlignment="1">
      <alignment horizontal="center" wrapText="1"/>
    </xf>
    <xf numFmtId="14" fontId="28" fillId="14" borderId="108" xfId="0" applyNumberFormat="1" applyFont="1" applyFill="1" applyBorder="1" applyAlignment="1">
      <alignment horizontal="center" wrapText="1"/>
    </xf>
    <xf numFmtId="0" fontId="0" fillId="27" borderId="0" xfId="0" applyFill="1" applyProtection="1">
      <protection hidden="1"/>
    </xf>
    <xf numFmtId="14" fontId="0" fillId="27" borderId="0" xfId="0" applyNumberFormat="1" applyFill="1" applyProtection="1">
      <protection hidden="1"/>
    </xf>
    <xf numFmtId="0" fontId="39" fillId="0" borderId="0" xfId="0" applyFont="1" applyAlignment="1">
      <alignment vertical="top"/>
    </xf>
    <xf numFmtId="0" fontId="0" fillId="13" borderId="0" xfId="0" applyFill="1" applyProtection="1">
      <protection locked="0"/>
    </xf>
    <xf numFmtId="49" fontId="0" fillId="13" borderId="0" xfId="0" applyNumberFormat="1" applyFill="1" applyProtection="1">
      <protection locked="0"/>
    </xf>
    <xf numFmtId="4" fontId="0" fillId="13" borderId="0" xfId="0" applyNumberFormat="1" applyFill="1" applyProtection="1">
      <protection locked="0"/>
    </xf>
    <xf numFmtId="0" fontId="0" fillId="0" borderId="97" xfId="0" applyBorder="1" applyProtection="1">
      <protection hidden="1"/>
    </xf>
    <xf numFmtId="0" fontId="0" fillId="0" borderId="63" xfId="0" applyBorder="1" applyAlignment="1" applyProtection="1">
      <alignment horizontal="center"/>
      <protection hidden="1"/>
    </xf>
    <xf numFmtId="0" fontId="0" fillId="0" borderId="88" xfId="0" applyBorder="1" applyAlignment="1" applyProtection="1">
      <alignment horizontal="center"/>
      <protection hidden="1"/>
    </xf>
    <xf numFmtId="0" fontId="34" fillId="27" borderId="0" xfId="0" applyFont="1" applyFill="1" applyProtection="1">
      <protection hidden="1"/>
    </xf>
    <xf numFmtId="0" fontId="34" fillId="27" borderId="0" xfId="0" applyFont="1" applyFill="1" applyAlignment="1" applyProtection="1">
      <alignment horizontal="center"/>
      <protection hidden="1"/>
    </xf>
    <xf numFmtId="0" fontId="0" fillId="27" borderId="0" xfId="0" applyFill="1"/>
    <xf numFmtId="44" fontId="0" fillId="27" borderId="0" xfId="13" applyFont="1" applyFill="1" applyProtection="1">
      <protection hidden="1"/>
    </xf>
    <xf numFmtId="44" fontId="0" fillId="17" borderId="0" xfId="13" applyFont="1" applyFill="1" applyProtection="1">
      <protection hidden="1"/>
    </xf>
    <xf numFmtId="2" fontId="0" fillId="17" borderId="0" xfId="13" applyNumberFormat="1" applyFont="1" applyFill="1" applyProtection="1">
      <protection hidden="1"/>
    </xf>
    <xf numFmtId="44" fontId="0" fillId="19" borderId="0" xfId="0" applyNumberFormat="1" applyFill="1" applyProtection="1">
      <protection hidden="1"/>
    </xf>
    <xf numFmtId="0" fontId="38" fillId="19" borderId="0" xfId="0" applyFont="1" applyFill="1" applyProtection="1">
      <protection hidden="1"/>
    </xf>
    <xf numFmtId="44" fontId="0" fillId="19" borderId="0" xfId="13" applyFont="1" applyFill="1" applyProtection="1">
      <protection hidden="1"/>
    </xf>
    <xf numFmtId="0" fontId="21" fillId="15" borderId="0" xfId="0" applyFont="1" applyFill="1" applyProtection="1">
      <protection locked="0"/>
    </xf>
    <xf numFmtId="0" fontId="32" fillId="0" borderId="0" xfId="0" applyFont="1" applyProtection="1">
      <protection hidden="1"/>
    </xf>
    <xf numFmtId="0" fontId="21" fillId="0" borderId="0" xfId="0" applyFont="1" applyProtection="1">
      <protection hidden="1"/>
    </xf>
    <xf numFmtId="0" fontId="21" fillId="19" borderId="0" xfId="0" applyFont="1" applyFill="1" applyProtection="1">
      <protection hidden="1"/>
    </xf>
    <xf numFmtId="0" fontId="30" fillId="0" borderId="0" xfId="0" applyFont="1" applyProtection="1">
      <protection hidden="1"/>
    </xf>
    <xf numFmtId="0" fontId="24" fillId="0" borderId="10" xfId="3" applyFont="1" applyBorder="1" applyAlignment="1" applyProtection="1">
      <alignment horizontal="left"/>
      <protection locked="0"/>
    </xf>
    <xf numFmtId="0" fontId="0" fillId="0" borderId="80" xfId="0" applyBorder="1" applyProtection="1">
      <protection hidden="1"/>
    </xf>
    <xf numFmtId="0" fontId="0" fillId="7" borderId="80" xfId="0" applyFill="1" applyBorder="1" applyProtection="1">
      <protection hidden="1"/>
    </xf>
    <xf numFmtId="2" fontId="0" fillId="19" borderId="80" xfId="0" applyNumberFormat="1" applyFill="1" applyBorder="1" applyProtection="1">
      <protection hidden="1"/>
    </xf>
    <xf numFmtId="2" fontId="0" fillId="0" borderId="80" xfId="0" applyNumberFormat="1" applyBorder="1" applyProtection="1">
      <protection hidden="1"/>
    </xf>
    <xf numFmtId="2" fontId="0" fillId="23" borderId="80" xfId="0" applyNumberFormat="1" applyFill="1" applyBorder="1" applyProtection="1">
      <protection hidden="1"/>
    </xf>
    <xf numFmtId="4" fontId="0" fillId="0" borderId="80" xfId="0" applyNumberFormat="1" applyBorder="1" applyProtection="1">
      <protection hidden="1"/>
    </xf>
    <xf numFmtId="2" fontId="0" fillId="24" borderId="80" xfId="0" applyNumberFormat="1" applyFill="1" applyBorder="1" applyProtection="1">
      <protection hidden="1"/>
    </xf>
    <xf numFmtId="0" fontId="4" fillId="0" borderId="113" xfId="15" applyBorder="1"/>
    <xf numFmtId="0" fontId="4" fillId="0" borderId="0" xfId="15" applyProtection="1">
      <protection locked="0"/>
    </xf>
    <xf numFmtId="0" fontId="4" fillId="0" borderId="114" xfId="15" applyBorder="1"/>
    <xf numFmtId="0" fontId="4" fillId="0" borderId="0" xfId="15"/>
    <xf numFmtId="0" fontId="4" fillId="0" borderId="126" xfId="15" applyBorder="1"/>
    <xf numFmtId="0" fontId="41" fillId="0" borderId="114" xfId="15" applyFont="1" applyBorder="1" applyAlignment="1">
      <alignment horizontal="right"/>
    </xf>
    <xf numFmtId="0" fontId="3" fillId="0" borderId="0" xfId="15" applyFont="1" applyProtection="1">
      <protection locked="0"/>
    </xf>
    <xf numFmtId="0" fontId="4" fillId="25" borderId="0" xfId="15" applyFill="1" applyProtection="1">
      <protection locked="0"/>
    </xf>
    <xf numFmtId="0" fontId="40" fillId="25" borderId="0" xfId="15" applyFont="1" applyFill="1" applyAlignment="1">
      <alignment vertical="center"/>
    </xf>
    <xf numFmtId="0" fontId="41" fillId="25" borderId="0" xfId="15" applyFont="1" applyFill="1" applyAlignment="1" applyProtection="1">
      <alignment horizontal="right"/>
      <protection locked="0"/>
    </xf>
    <xf numFmtId="0" fontId="4" fillId="25" borderId="132" xfId="15" applyFill="1" applyBorder="1"/>
    <xf numFmtId="0" fontId="2" fillId="25" borderId="0" xfId="15" applyFont="1" applyFill="1" applyProtection="1">
      <protection locked="0"/>
    </xf>
    <xf numFmtId="0" fontId="0" fillId="0" borderId="78" xfId="0" applyBorder="1"/>
    <xf numFmtId="0" fontId="0" fillId="0" borderId="66" xfId="0" applyBorder="1"/>
    <xf numFmtId="2" fontId="0" fillId="0" borderId="66" xfId="0" applyNumberFormat="1" applyBorder="1"/>
    <xf numFmtId="0" fontId="0" fillId="0" borderId="80" xfId="0" applyBorder="1"/>
    <xf numFmtId="0" fontId="0" fillId="0" borderId="67" xfId="0" applyBorder="1"/>
    <xf numFmtId="0" fontId="0" fillId="0" borderId="70" xfId="0" applyBorder="1"/>
    <xf numFmtId="2" fontId="0" fillId="0" borderId="70" xfId="0" applyNumberFormat="1" applyBorder="1"/>
    <xf numFmtId="44" fontId="0" fillId="19" borderId="0" xfId="13" applyFont="1" applyFill="1"/>
    <xf numFmtId="0" fontId="0" fillId="28" borderId="0" xfId="0" applyFill="1"/>
    <xf numFmtId="0" fontId="42" fillId="19" borderId="0" xfId="0" applyFont="1" applyFill="1"/>
    <xf numFmtId="0" fontId="0" fillId="28" borderId="0" xfId="0" applyFill="1" applyAlignment="1">
      <alignment horizontal="center"/>
    </xf>
    <xf numFmtId="44" fontId="0" fillId="19" borderId="0" xfId="0" applyNumberFormat="1" applyFill="1"/>
    <xf numFmtId="167" fontId="0" fillId="19" borderId="0" xfId="14" applyNumberFormat="1" applyFont="1" applyFill="1"/>
    <xf numFmtId="0" fontId="0" fillId="19" borderId="0" xfId="0" applyFill="1" applyAlignment="1">
      <alignment horizontal="right"/>
    </xf>
    <xf numFmtId="0" fontId="10" fillId="19" borderId="0" xfId="0" applyFont="1" applyFill="1"/>
    <xf numFmtId="9" fontId="0" fillId="19" borderId="0" xfId="14" applyFont="1" applyFill="1" applyBorder="1"/>
    <xf numFmtId="0" fontId="9" fillId="17" borderId="0" xfId="17" applyFont="1" applyFill="1" applyAlignment="1">
      <alignment horizontal="left" vertical="center"/>
    </xf>
    <xf numFmtId="0" fontId="10" fillId="17" borderId="0" xfId="0" applyFont="1" applyFill="1"/>
    <xf numFmtId="0" fontId="8" fillId="17" borderId="0" xfId="17" applyFont="1" applyFill="1" applyAlignment="1">
      <alignment horizontal="left" vertical="top" wrapText="1"/>
    </xf>
    <xf numFmtId="0" fontId="34" fillId="17" borderId="0" xfId="0" applyFont="1" applyFill="1"/>
    <xf numFmtId="44" fontId="0" fillId="15" borderId="203" xfId="13" applyFont="1" applyFill="1" applyBorder="1" applyProtection="1">
      <protection locked="0"/>
    </xf>
    <xf numFmtId="44" fontId="0" fillId="15" borderId="204" xfId="13" applyFont="1" applyFill="1" applyBorder="1" applyProtection="1">
      <protection locked="0"/>
    </xf>
    <xf numFmtId="44" fontId="0" fillId="15" borderId="205" xfId="13" applyFont="1" applyFill="1" applyBorder="1" applyProtection="1">
      <protection locked="0"/>
    </xf>
    <xf numFmtId="9" fontId="0" fillId="15" borderId="206" xfId="14" applyFont="1" applyFill="1" applyBorder="1" applyProtection="1">
      <protection locked="0"/>
    </xf>
    <xf numFmtId="9" fontId="0" fillId="15" borderId="204" xfId="14" applyFont="1" applyFill="1" applyBorder="1" applyProtection="1">
      <protection locked="0"/>
    </xf>
    <xf numFmtId="9" fontId="0" fillId="15" borderId="207" xfId="14" applyFont="1" applyFill="1" applyBorder="1" applyProtection="1">
      <protection locked="0"/>
    </xf>
    <xf numFmtId="0" fontId="0" fillId="15" borderId="206" xfId="0" applyFill="1" applyBorder="1" applyProtection="1">
      <protection locked="0"/>
    </xf>
    <xf numFmtId="0" fontId="0" fillId="15" borderId="204" xfId="0" applyFill="1" applyBorder="1" applyProtection="1">
      <protection locked="0"/>
    </xf>
    <xf numFmtId="0" fontId="0" fillId="15" borderId="207" xfId="0" applyFill="1" applyBorder="1" applyProtection="1">
      <protection locked="0"/>
    </xf>
    <xf numFmtId="0" fontId="0" fillId="19" borderId="23" xfId="0" applyFill="1" applyBorder="1" applyProtection="1">
      <protection locked="0"/>
    </xf>
    <xf numFmtId="9" fontId="0" fillId="19" borderId="23" xfId="14" applyFont="1" applyFill="1" applyBorder="1" applyProtection="1">
      <protection locked="0"/>
    </xf>
    <xf numFmtId="0" fontId="4" fillId="0" borderId="110" xfId="15" applyBorder="1"/>
    <xf numFmtId="0" fontId="4" fillId="0" borderId="111" xfId="15" applyBorder="1"/>
    <xf numFmtId="0" fontId="4" fillId="0" borderId="112" xfId="15" applyBorder="1"/>
    <xf numFmtId="0" fontId="24" fillId="17" borderId="0" xfId="0" applyFont="1" applyFill="1"/>
    <xf numFmtId="0" fontId="43" fillId="0" borderId="0" xfId="0" applyFont="1" applyAlignment="1">
      <alignment vertical="center"/>
    </xf>
    <xf numFmtId="0" fontId="24" fillId="19" borderId="0" xfId="0" applyFont="1" applyFill="1"/>
    <xf numFmtId="0" fontId="24" fillId="17" borderId="0" xfId="0" applyFont="1" applyFill="1" applyProtection="1">
      <protection hidden="1"/>
    </xf>
    <xf numFmtId="0" fontId="5" fillId="0" borderId="0" xfId="0" applyFont="1"/>
    <xf numFmtId="0" fontId="44" fillId="0" borderId="0" xfId="0" applyFont="1"/>
    <xf numFmtId="0" fontId="45" fillId="0" borderId="0" xfId="0" applyFont="1"/>
    <xf numFmtId="0" fontId="24" fillId="0" borderId="0" xfId="0" applyFont="1" applyProtection="1">
      <protection hidden="1"/>
    </xf>
    <xf numFmtId="2" fontId="24" fillId="0" borderId="0" xfId="0" applyNumberFormat="1" applyFont="1" applyProtection="1">
      <protection hidden="1"/>
    </xf>
    <xf numFmtId="2" fontId="24" fillId="0" borderId="0" xfId="0" applyNumberFormat="1" applyFont="1" applyProtection="1">
      <protection locked="0"/>
    </xf>
    <xf numFmtId="9" fontId="0" fillId="15" borderId="212" xfId="14" applyFont="1" applyFill="1" applyBorder="1" applyProtection="1">
      <protection locked="0"/>
    </xf>
    <xf numFmtId="171" fontId="0" fillId="0" borderId="66" xfId="0" applyNumberFormat="1" applyBorder="1"/>
    <xf numFmtId="171" fontId="0" fillId="0" borderId="79" xfId="0" applyNumberFormat="1" applyBorder="1"/>
    <xf numFmtId="171" fontId="0" fillId="0" borderId="0" xfId="0" applyNumberFormat="1"/>
    <xf numFmtId="171" fontId="0" fillId="0" borderId="11" xfId="0" applyNumberFormat="1" applyBorder="1"/>
    <xf numFmtId="171" fontId="0" fillId="0" borderId="70" xfId="0" applyNumberFormat="1" applyBorder="1"/>
    <xf numFmtId="171" fontId="0" fillId="0" borderId="71" xfId="0" applyNumberFormat="1" applyBorder="1"/>
    <xf numFmtId="2" fontId="0" fillId="24" borderId="0" xfId="0" quotePrefix="1" applyNumberFormat="1" applyFill="1" applyProtection="1">
      <protection hidden="1"/>
    </xf>
    <xf numFmtId="14" fontId="24" fillId="0" borderId="0" xfId="0" applyNumberFormat="1" applyFont="1" applyProtection="1">
      <protection hidden="1"/>
    </xf>
    <xf numFmtId="44" fontId="0" fillId="0" borderId="0" xfId="13" applyFont="1" applyFill="1" applyBorder="1" applyProtection="1"/>
    <xf numFmtId="0" fontId="34" fillId="0" borderId="0" xfId="0" applyFont="1" applyAlignment="1" applyProtection="1">
      <alignment wrapText="1"/>
      <protection locked="0"/>
    </xf>
    <xf numFmtId="44" fontId="0" fillId="0" borderId="0" xfId="13" applyFont="1" applyFill="1" applyBorder="1"/>
    <xf numFmtId="2" fontId="0" fillId="19" borderId="11" xfId="0" applyNumberFormat="1" applyFill="1" applyBorder="1" applyProtection="1">
      <protection hidden="1"/>
    </xf>
    <xf numFmtId="0" fontId="22" fillId="19" borderId="23" xfId="0" applyFont="1" applyFill="1" applyBorder="1" applyAlignment="1">
      <alignment wrapText="1"/>
    </xf>
    <xf numFmtId="0" fontId="22" fillId="17" borderId="0" xfId="0" applyFont="1" applyFill="1"/>
    <xf numFmtId="0" fontId="22" fillId="19" borderId="0" xfId="0" applyFont="1" applyFill="1" applyAlignment="1">
      <alignment wrapText="1"/>
    </xf>
    <xf numFmtId="0" fontId="46" fillId="0" borderId="39" xfId="4" applyFont="1" applyBorder="1" applyAlignment="1">
      <alignment horizontal="center" vertical="top" wrapText="1"/>
    </xf>
    <xf numFmtId="0" fontId="46" fillId="0" borderId="35" xfId="4" applyFont="1" applyBorder="1" applyAlignment="1">
      <alignment horizontal="center" vertical="center" wrapText="1"/>
    </xf>
    <xf numFmtId="0" fontId="46" fillId="0" borderId="53" xfId="4" applyFont="1" applyBorder="1" applyAlignment="1">
      <alignment horizontal="center" vertical="center" wrapText="1"/>
    </xf>
    <xf numFmtId="0" fontId="46" fillId="0" borderId="54" xfId="4" applyFont="1" applyBorder="1" applyAlignment="1">
      <alignment horizontal="center" vertical="center" wrapText="1"/>
    </xf>
    <xf numFmtId="0" fontId="46" fillId="0" borderId="54" xfId="4" applyFont="1" applyBorder="1" applyAlignment="1">
      <alignment horizontal="center" vertical="top" wrapText="1"/>
    </xf>
    <xf numFmtId="0" fontId="46" fillId="0" borderId="35" xfId="4" applyFont="1" applyBorder="1" applyAlignment="1">
      <alignment horizontal="center" vertical="top" wrapText="1"/>
    </xf>
    <xf numFmtId="9" fontId="46" fillId="0" borderId="43" xfId="5" applyFont="1" applyFill="1" applyBorder="1" applyAlignment="1" applyProtection="1">
      <alignment horizontal="center" vertical="center" wrapText="1"/>
    </xf>
    <xf numFmtId="2" fontId="47" fillId="17" borderId="58" xfId="4" applyNumberFormat="1" applyFont="1" applyFill="1" applyBorder="1" applyAlignment="1" applyProtection="1">
      <alignment horizontal="center" vertical="top"/>
      <protection locked="0"/>
    </xf>
    <xf numFmtId="2" fontId="47" fillId="17" borderId="14" xfId="4" applyNumberFormat="1" applyFont="1" applyFill="1" applyBorder="1" applyAlignment="1" applyProtection="1">
      <alignment horizontal="center" vertical="top"/>
      <protection locked="0"/>
    </xf>
    <xf numFmtId="2" fontId="47" fillId="17" borderId="14" xfId="4" applyNumberFormat="1" applyFont="1" applyFill="1" applyBorder="1" applyAlignment="1" applyProtection="1">
      <alignment vertical="top" wrapText="1"/>
      <protection locked="0"/>
    </xf>
    <xf numFmtId="2" fontId="47" fillId="19" borderId="23" xfId="4" applyNumberFormat="1" applyFont="1" applyFill="1" applyBorder="1" applyAlignment="1">
      <alignment vertical="top" wrapText="1"/>
    </xf>
    <xf numFmtId="4" fontId="47" fillId="19" borderId="41" xfId="4" applyNumberFormat="1" applyFont="1" applyFill="1" applyBorder="1" applyAlignment="1">
      <alignment vertical="top" wrapText="1"/>
    </xf>
    <xf numFmtId="2" fontId="47" fillId="17" borderId="103" xfId="4" applyNumberFormat="1" applyFont="1" applyFill="1" applyBorder="1" applyAlignment="1" applyProtection="1">
      <alignment horizontal="center" vertical="top"/>
      <protection locked="0"/>
    </xf>
    <xf numFmtId="2" fontId="47" fillId="17" borderId="36" xfId="4" applyNumberFormat="1" applyFont="1" applyFill="1" applyBorder="1" applyAlignment="1" applyProtection="1">
      <alignment horizontal="center" vertical="top"/>
      <protection locked="0"/>
    </xf>
    <xf numFmtId="2" fontId="47" fillId="17" borderId="23" xfId="4" applyNumberFormat="1" applyFont="1" applyFill="1" applyBorder="1" applyAlignment="1" applyProtection="1">
      <alignment horizontal="center" vertical="top"/>
      <protection locked="0"/>
    </xf>
    <xf numFmtId="2" fontId="47" fillId="17" borderId="23" xfId="4" applyNumberFormat="1" applyFont="1" applyFill="1" applyBorder="1" applyAlignment="1" applyProtection="1">
      <alignment vertical="top" wrapText="1"/>
      <protection locked="0"/>
    </xf>
    <xf numFmtId="4" fontId="47" fillId="21" borderId="59" xfId="4" applyNumberFormat="1" applyFont="1" applyFill="1" applyBorder="1" applyAlignment="1" applyProtection="1">
      <alignment vertical="top" wrapText="1"/>
      <protection locked="0"/>
    </xf>
    <xf numFmtId="4" fontId="47" fillId="21" borderId="55" xfId="4" applyNumberFormat="1" applyFont="1" applyFill="1" applyBorder="1" applyAlignment="1" applyProtection="1">
      <alignment vertical="top" wrapText="1"/>
      <protection locked="0"/>
    </xf>
    <xf numFmtId="4" fontId="47" fillId="22" borderId="50" xfId="4" applyNumberFormat="1" applyFont="1" applyFill="1" applyBorder="1" applyAlignment="1" applyProtection="1">
      <alignment vertical="top" wrapText="1"/>
      <protection locked="0"/>
    </xf>
    <xf numFmtId="4" fontId="47" fillId="22" borderId="48" xfId="4" applyNumberFormat="1" applyFont="1" applyFill="1" applyBorder="1" applyAlignment="1" applyProtection="1">
      <alignment vertical="top" wrapText="1"/>
      <protection locked="0"/>
    </xf>
    <xf numFmtId="4" fontId="47" fillId="22" borderId="48" xfId="4" applyNumberFormat="1" applyFont="1" applyFill="1" applyBorder="1" applyAlignment="1">
      <alignment vertical="top" wrapText="1"/>
    </xf>
    <xf numFmtId="0" fontId="47" fillId="25" borderId="0" xfId="4" applyFont="1" applyFill="1" applyAlignment="1" applyProtection="1">
      <alignment horizontal="center"/>
      <protection locked="0"/>
    </xf>
    <xf numFmtId="0" fontId="31" fillId="25" borderId="0" xfId="0" applyFont="1" applyFill="1" applyProtection="1">
      <protection locked="0"/>
    </xf>
    <xf numFmtId="4" fontId="47" fillId="19" borderId="43" xfId="4" applyNumberFormat="1" applyFont="1" applyFill="1" applyBorder="1" applyAlignment="1" applyProtection="1">
      <alignment vertical="top"/>
      <protection locked="0"/>
    </xf>
    <xf numFmtId="4" fontId="47" fillId="19" borderId="49" xfId="4" applyNumberFormat="1" applyFont="1" applyFill="1" applyBorder="1" applyAlignment="1">
      <alignment vertical="top"/>
    </xf>
    <xf numFmtId="0" fontId="33" fillId="25" borderId="0" xfId="4" applyFont="1" applyFill="1" applyProtection="1">
      <protection locked="0"/>
    </xf>
    <xf numFmtId="2" fontId="47" fillId="17" borderId="67" xfId="4" applyNumberFormat="1" applyFont="1" applyFill="1" applyBorder="1" applyAlignment="1" applyProtection="1">
      <alignment horizontal="center" vertical="top" wrapText="1"/>
      <protection locked="0"/>
    </xf>
    <xf numFmtId="2" fontId="47" fillId="17" borderId="70" xfId="4" applyNumberFormat="1" applyFont="1" applyFill="1" applyBorder="1" applyAlignment="1" applyProtection="1">
      <alignment horizontal="center" vertical="top" wrapText="1"/>
      <protection locked="0"/>
    </xf>
    <xf numFmtId="0" fontId="31" fillId="17" borderId="71" xfId="0" applyFont="1" applyFill="1" applyBorder="1" applyAlignment="1" applyProtection="1">
      <alignment vertical="top" wrapText="1"/>
      <protection locked="0"/>
    </xf>
    <xf numFmtId="14" fontId="47" fillId="17" borderId="14" xfId="4" applyNumberFormat="1" applyFont="1" applyFill="1" applyBorder="1" applyAlignment="1" applyProtection="1">
      <alignment vertical="top" wrapText="1"/>
      <protection locked="0"/>
    </xf>
    <xf numFmtId="2" fontId="47" fillId="17" borderId="42" xfId="4" applyNumberFormat="1" applyFont="1" applyFill="1" applyBorder="1" applyAlignment="1" applyProtection="1">
      <alignment vertical="top" wrapText="1"/>
      <protection locked="0"/>
    </xf>
    <xf numFmtId="4" fontId="47" fillId="17" borderId="40" xfId="4" applyNumberFormat="1" applyFont="1" applyFill="1" applyBorder="1" applyAlignment="1" applyProtection="1">
      <alignment vertical="top" wrapText="1"/>
      <protection locked="0"/>
    </xf>
    <xf numFmtId="4" fontId="47" fillId="18" borderId="41" xfId="4" applyNumberFormat="1" applyFont="1" applyFill="1" applyBorder="1" applyAlignment="1">
      <alignment vertical="top" wrapText="1"/>
    </xf>
    <xf numFmtId="4" fontId="47" fillId="17" borderId="41" xfId="4" applyNumberFormat="1" applyFont="1" applyFill="1" applyBorder="1" applyAlignment="1" applyProtection="1">
      <alignment vertical="top" wrapText="1"/>
      <protection locked="0"/>
    </xf>
    <xf numFmtId="2" fontId="47" fillId="17" borderId="25" xfId="4" applyNumberFormat="1" applyFont="1" applyFill="1" applyBorder="1" applyAlignment="1" applyProtection="1">
      <alignment horizontal="center" vertical="top" wrapText="1"/>
      <protection locked="0"/>
    </xf>
    <xf numFmtId="2" fontId="47" fillId="17" borderId="69" xfId="4" applyNumberFormat="1" applyFont="1" applyFill="1" applyBorder="1" applyAlignment="1" applyProtection="1">
      <alignment horizontal="center" vertical="top" wrapText="1"/>
      <protection locked="0"/>
    </xf>
    <xf numFmtId="0" fontId="31" fillId="17" borderId="26" xfId="0" applyFont="1" applyFill="1" applyBorder="1" applyAlignment="1" applyProtection="1">
      <alignment vertical="top" wrapText="1"/>
      <protection locked="0"/>
    </xf>
    <xf numFmtId="14" fontId="47" fillId="17" borderId="23" xfId="4" applyNumberFormat="1" applyFont="1" applyFill="1" applyBorder="1" applyAlignment="1" applyProtection="1">
      <alignment vertical="top" wrapText="1"/>
      <protection locked="0"/>
    </xf>
    <xf numFmtId="4" fontId="47" fillId="17" borderId="52" xfId="4" applyNumberFormat="1" applyFont="1" applyFill="1" applyBorder="1" applyAlignment="1" applyProtection="1">
      <alignment vertical="top" wrapText="1"/>
      <protection locked="0"/>
    </xf>
    <xf numFmtId="4" fontId="47" fillId="21" borderId="50" xfId="4" applyNumberFormat="1" applyFont="1" applyFill="1" applyBorder="1" applyAlignment="1" applyProtection="1">
      <alignment vertical="top" wrapText="1"/>
      <protection locked="0"/>
    </xf>
    <xf numFmtId="4" fontId="47" fillId="21" borderId="48" xfId="4" applyNumberFormat="1" applyFont="1" applyFill="1" applyBorder="1" applyAlignment="1" applyProtection="1">
      <alignment vertical="top" wrapText="1"/>
      <protection locked="0"/>
    </xf>
    <xf numFmtId="4" fontId="47" fillId="18" borderId="48" xfId="4" applyNumberFormat="1" applyFont="1" applyFill="1" applyBorder="1" applyAlignment="1">
      <alignment vertical="top" wrapText="1"/>
    </xf>
    <xf numFmtId="0" fontId="47" fillId="2" borderId="0" xfId="4" applyFont="1" applyFill="1" applyAlignment="1" applyProtection="1">
      <alignment horizontal="center"/>
      <protection locked="0"/>
    </xf>
    <xf numFmtId="4" fontId="47" fillId="20" borderId="49" xfId="4" applyNumberFormat="1" applyFont="1" applyFill="1" applyBorder="1" applyAlignment="1">
      <alignment vertical="top"/>
    </xf>
    <xf numFmtId="4" fontId="47" fillId="17" borderId="41" xfId="4" applyNumberFormat="1" applyFont="1" applyFill="1" applyBorder="1" applyAlignment="1">
      <alignment vertical="top" wrapText="1"/>
    </xf>
    <xf numFmtId="4" fontId="47" fillId="21" borderId="48" xfId="4" applyNumberFormat="1" applyFont="1" applyFill="1" applyBorder="1" applyAlignment="1">
      <alignment vertical="top" wrapText="1"/>
    </xf>
    <xf numFmtId="2" fontId="46" fillId="25" borderId="0" xfId="4" applyNumberFormat="1" applyFont="1" applyFill="1" applyAlignment="1" applyProtection="1">
      <alignment horizontal="center" vertical="center" wrapText="1"/>
      <protection locked="0"/>
    </xf>
    <xf numFmtId="4" fontId="33" fillId="25" borderId="0" xfId="4" applyNumberFormat="1" applyFont="1" applyFill="1" applyAlignment="1" applyProtection="1">
      <alignment horizontal="center"/>
      <protection locked="0"/>
    </xf>
    <xf numFmtId="0" fontId="33" fillId="25" borderId="0" xfId="4" applyFont="1" applyFill="1" applyAlignment="1" applyProtection="1">
      <alignment horizontal="center"/>
      <protection locked="0"/>
    </xf>
    <xf numFmtId="4" fontId="47" fillId="18" borderId="41" xfId="4" applyNumberFormat="1" applyFont="1" applyFill="1" applyBorder="1" applyAlignment="1">
      <alignment horizontal="center" vertical="center" wrapText="1"/>
    </xf>
    <xf numFmtId="4" fontId="47" fillId="20" borderId="41" xfId="4" applyNumberFormat="1" applyFont="1" applyFill="1" applyBorder="1" applyAlignment="1">
      <alignment vertical="top" wrapText="1"/>
    </xf>
    <xf numFmtId="0" fontId="31" fillId="0" borderId="0" xfId="0" applyFont="1" applyProtection="1">
      <protection locked="0"/>
    </xf>
    <xf numFmtId="0" fontId="33" fillId="0" borderId="0" xfId="4" applyFont="1" applyProtection="1">
      <protection locked="0"/>
    </xf>
    <xf numFmtId="0" fontId="47" fillId="2" borderId="0" xfId="4" applyFont="1" applyFill="1" applyProtection="1">
      <protection locked="0"/>
    </xf>
    <xf numFmtId="0" fontId="0" fillId="0" borderId="0" xfId="0" applyAlignment="1">
      <alignment vertical="top" wrapText="1"/>
    </xf>
    <xf numFmtId="0" fontId="0" fillId="0" borderId="0" xfId="0" applyAlignment="1" applyProtection="1">
      <alignment vertical="top" wrapText="1"/>
      <protection hidden="1"/>
    </xf>
    <xf numFmtId="0" fontId="24" fillId="0" borderId="0" xfId="0" applyFont="1" applyAlignment="1">
      <alignment vertical="top" wrapText="1"/>
    </xf>
    <xf numFmtId="0" fontId="24" fillId="0" borderId="0" xfId="0" applyFont="1" applyAlignment="1">
      <alignment vertical="top"/>
    </xf>
    <xf numFmtId="0" fontId="34" fillId="0" borderId="0" xfId="0" applyFont="1" applyProtection="1">
      <protection hidden="1"/>
    </xf>
    <xf numFmtId="0" fontId="51" fillId="0" borderId="0" xfId="0" applyFont="1"/>
    <xf numFmtId="0" fontId="52" fillId="0" borderId="0" xfId="0" applyFont="1" applyProtection="1">
      <protection hidden="1"/>
    </xf>
    <xf numFmtId="0" fontId="34" fillId="0" borderId="0" xfId="0" applyFont="1" applyAlignment="1" applyProtection="1">
      <alignment horizontal="center"/>
      <protection hidden="1"/>
    </xf>
    <xf numFmtId="0" fontId="0" fillId="0" borderId="18" xfId="0" applyBorder="1" applyProtection="1">
      <protection locked="0"/>
    </xf>
    <xf numFmtId="0" fontId="0" fillId="0" borderId="81" xfId="0" applyBorder="1" applyProtection="1">
      <protection locked="0"/>
    </xf>
    <xf numFmtId="0" fontId="0" fillId="0" borderId="62" xfId="0" applyBorder="1" applyProtection="1">
      <protection locked="0"/>
    </xf>
    <xf numFmtId="0" fontId="0" fillId="15" borderId="23" xfId="0" applyFill="1" applyBorder="1" applyProtection="1">
      <protection locked="0"/>
    </xf>
    <xf numFmtId="0" fontId="0" fillId="0" borderId="91" xfId="0" applyBorder="1" applyProtection="1">
      <protection locked="0"/>
    </xf>
    <xf numFmtId="0" fontId="0" fillId="0" borderId="0" xfId="0" applyAlignment="1" applyProtection="1">
      <alignment wrapText="1"/>
      <protection locked="0"/>
    </xf>
    <xf numFmtId="0" fontId="0" fillId="0" borderId="0" xfId="0" applyAlignment="1">
      <alignment wrapText="1"/>
    </xf>
    <xf numFmtId="0" fontId="23" fillId="0" borderId="0" xfId="11" applyAlignment="1" applyProtection="1">
      <alignment horizontal="center"/>
      <protection locked="0"/>
    </xf>
    <xf numFmtId="0" fontId="0" fillId="0" borderId="68" xfId="0" applyBorder="1" applyProtection="1">
      <protection locked="0"/>
    </xf>
    <xf numFmtId="0" fontId="0" fillId="15" borderId="109" xfId="0" applyFill="1" applyBorder="1" applyAlignment="1" applyProtection="1">
      <alignment horizontal="right"/>
      <protection locked="0"/>
    </xf>
    <xf numFmtId="0" fontId="0" fillId="15" borderId="24" xfId="0" applyFill="1" applyBorder="1" applyProtection="1">
      <protection locked="0" hidden="1"/>
    </xf>
    <xf numFmtId="4" fontId="0" fillId="0" borderId="0" xfId="0" applyNumberFormat="1" applyProtection="1">
      <protection locked="0"/>
    </xf>
    <xf numFmtId="0" fontId="0" fillId="0" borderId="63" xfId="0" applyBorder="1" applyProtection="1">
      <protection locked="0"/>
    </xf>
    <xf numFmtId="44" fontId="0" fillId="0" borderId="0" xfId="0" applyNumberFormat="1" applyProtection="1">
      <protection locked="0"/>
    </xf>
    <xf numFmtId="0" fontId="0" fillId="0" borderId="22" xfId="0" applyBorder="1" applyProtection="1">
      <protection locked="0"/>
    </xf>
    <xf numFmtId="0" fontId="0" fillId="0" borderId="32" xfId="0" applyBorder="1" applyProtection="1">
      <protection locked="0"/>
    </xf>
    <xf numFmtId="2" fontId="0" fillId="0" borderId="0" xfId="3" applyNumberFormat="1" applyFont="1" applyProtection="1">
      <protection locked="0"/>
    </xf>
    <xf numFmtId="14" fontId="0" fillId="17" borderId="0" xfId="0" applyNumberFormat="1" applyFill="1" applyAlignment="1" applyProtection="1">
      <alignment horizontal="center"/>
      <protection hidden="1"/>
    </xf>
    <xf numFmtId="0" fontId="0" fillId="17" borderId="0" xfId="0" applyFill="1" applyAlignment="1" applyProtection="1">
      <alignment horizontal="center"/>
      <protection hidden="1"/>
    </xf>
    <xf numFmtId="0" fontId="0" fillId="27" borderId="0" xfId="0" applyFill="1" applyProtection="1">
      <protection locked="0"/>
    </xf>
    <xf numFmtId="2" fontId="0" fillId="0" borderId="0" xfId="3" applyNumberFormat="1" applyFont="1" applyProtection="1">
      <protection hidden="1"/>
    </xf>
    <xf numFmtId="2" fontId="0" fillId="27" borderId="0" xfId="0" applyNumberFormat="1" applyFill="1" applyProtection="1">
      <protection locked="0"/>
    </xf>
    <xf numFmtId="2" fontId="0" fillId="0" borderId="0" xfId="0" applyNumberFormat="1" applyAlignment="1" applyProtection="1">
      <alignment horizontal="right"/>
      <protection locked="0"/>
    </xf>
    <xf numFmtId="0" fontId="0" fillId="0" borderId="0" xfId="0" applyAlignment="1" applyProtection="1">
      <alignment horizontal="right"/>
      <protection locked="0"/>
    </xf>
    <xf numFmtId="0" fontId="0" fillId="15" borderId="24" xfId="0" applyFill="1" applyBorder="1" applyProtection="1">
      <protection locked="0"/>
    </xf>
    <xf numFmtId="44" fontId="24" fillId="0" borderId="0" xfId="13" applyFont="1" applyFill="1" applyProtection="1">
      <protection locked="0"/>
    </xf>
    <xf numFmtId="44" fontId="24" fillId="15" borderId="24" xfId="13" applyFont="1" applyFill="1" applyBorder="1" applyAlignment="1" applyProtection="1">
      <alignment horizontal="right"/>
      <protection locked="0"/>
    </xf>
    <xf numFmtId="0" fontId="0" fillId="0" borderId="0" xfId="4" applyFont="1" applyProtection="1">
      <protection locked="0"/>
    </xf>
    <xf numFmtId="0" fontId="51" fillId="0" borderId="1" xfId="3" quotePrefix="1" applyFont="1" applyBorder="1" applyAlignment="1" applyProtection="1">
      <alignment horizontal="center"/>
      <protection locked="0"/>
    </xf>
    <xf numFmtId="14" fontId="51" fillId="15" borderId="2" xfId="3" applyNumberFormat="1" applyFont="1" applyFill="1" applyBorder="1" applyProtection="1">
      <protection locked="0"/>
    </xf>
    <xf numFmtId="14" fontId="34" fillId="0" borderId="2" xfId="3" applyNumberFormat="1" applyFont="1" applyBorder="1" applyProtection="1">
      <protection locked="0"/>
    </xf>
    <xf numFmtId="14" fontId="34" fillId="0" borderId="2" xfId="3" applyNumberFormat="1" applyFont="1" applyBorder="1" applyProtection="1">
      <protection locked="0" hidden="1"/>
    </xf>
    <xf numFmtId="0" fontId="24" fillId="0" borderId="2" xfId="3" applyFont="1" applyBorder="1" applyProtection="1">
      <protection locked="0"/>
    </xf>
    <xf numFmtId="0" fontId="51" fillId="0" borderId="3" xfId="3" applyFont="1" applyBorder="1" applyAlignment="1" applyProtection="1">
      <alignment horizontal="right"/>
      <protection locked="0"/>
    </xf>
    <xf numFmtId="0" fontId="51" fillId="0" borderId="0" xfId="3" applyFont="1" applyAlignment="1" applyProtection="1">
      <alignment horizontal="center" vertical="center"/>
      <protection locked="0"/>
    </xf>
    <xf numFmtId="0" fontId="51" fillId="0" borderId="10" xfId="3" applyFont="1" applyBorder="1" applyAlignment="1" applyProtection="1">
      <alignment horizontal="center" vertical="center"/>
      <protection locked="0"/>
    </xf>
    <xf numFmtId="0" fontId="24" fillId="0" borderId="11" xfId="3" applyFont="1" applyBorder="1" applyProtection="1">
      <protection locked="0"/>
    </xf>
    <xf numFmtId="0" fontId="51" fillId="15" borderId="0" xfId="3" applyFont="1" applyFill="1" applyAlignment="1" applyProtection="1">
      <alignment horizontal="center" vertical="center" wrapText="1"/>
      <protection locked="0"/>
    </xf>
    <xf numFmtId="0" fontId="51" fillId="0" borderId="24" xfId="3" applyFont="1" applyBorder="1" applyAlignment="1" applyProtection="1">
      <alignment horizontal="center" vertical="center"/>
      <protection locked="0"/>
    </xf>
    <xf numFmtId="0" fontId="51" fillId="0" borderId="81" xfId="3" applyFont="1" applyBorder="1" applyAlignment="1" applyProtection="1">
      <alignment horizontal="center" vertical="center"/>
      <protection locked="0"/>
    </xf>
    <xf numFmtId="0" fontId="51" fillId="0" borderId="62" xfId="3" applyFont="1" applyBorder="1" applyAlignment="1" applyProtection="1">
      <alignment horizontal="center" vertical="center"/>
      <protection locked="0"/>
    </xf>
    <xf numFmtId="0" fontId="24" fillId="0" borderId="0" xfId="3" applyFont="1" applyProtection="1">
      <protection locked="0"/>
    </xf>
    <xf numFmtId="0" fontId="24" fillId="0" borderId="0" xfId="3" applyFont="1" applyAlignment="1" applyProtection="1">
      <alignment horizontal="right" vertical="center"/>
      <protection locked="0"/>
    </xf>
    <xf numFmtId="14" fontId="55" fillId="16" borderId="29" xfId="3" applyNumberFormat="1" applyFont="1" applyFill="1" applyBorder="1" applyAlignment="1" applyProtection="1">
      <alignment horizontal="center" vertical="center" wrapText="1"/>
      <protection hidden="1"/>
    </xf>
    <xf numFmtId="14" fontId="55" fillId="16" borderId="89" xfId="3" applyNumberFormat="1" applyFont="1" applyFill="1" applyBorder="1" applyAlignment="1" applyProtection="1">
      <alignment horizontal="center" vertical="center" wrapText="1"/>
      <protection hidden="1"/>
    </xf>
    <xf numFmtId="14" fontId="55" fillId="16" borderId="90" xfId="3" applyNumberFormat="1" applyFont="1" applyFill="1" applyBorder="1" applyAlignment="1" applyProtection="1">
      <alignment horizontal="center" vertical="center" wrapText="1"/>
      <protection hidden="1"/>
    </xf>
    <xf numFmtId="14" fontId="55" fillId="16" borderId="87" xfId="3" applyNumberFormat="1" applyFont="1" applyFill="1" applyBorder="1" applyAlignment="1" applyProtection="1">
      <alignment horizontal="center" vertical="center" wrapText="1"/>
      <protection hidden="1"/>
    </xf>
    <xf numFmtId="0" fontId="51" fillId="0" borderId="92" xfId="3" applyFont="1" applyBorder="1" applyAlignment="1">
      <alignment horizontal="center" vertical="center"/>
    </xf>
    <xf numFmtId="0" fontId="51" fillId="0" borderId="81" xfId="3" applyFont="1" applyBorder="1" applyAlignment="1">
      <alignment horizontal="center" vertical="center"/>
    </xf>
    <xf numFmtId="0" fontId="51" fillId="0" borderId="62" xfId="3" applyFont="1" applyBorder="1" applyAlignment="1">
      <alignment horizontal="center" vertical="center"/>
    </xf>
    <xf numFmtId="14" fontId="55" fillId="16" borderId="38" xfId="3" applyNumberFormat="1" applyFont="1" applyFill="1" applyBorder="1" applyAlignment="1" applyProtection="1">
      <alignment horizontal="center" vertical="center" wrapText="1"/>
      <protection hidden="1"/>
    </xf>
    <xf numFmtId="0" fontId="51" fillId="0" borderId="0" xfId="3" applyFont="1" applyAlignment="1" applyProtection="1">
      <alignment horizontal="center" vertical="center" wrapText="1"/>
      <protection locked="0"/>
    </xf>
    <xf numFmtId="0" fontId="24" fillId="0" borderId="22" xfId="3" applyFont="1" applyBorder="1" applyProtection="1">
      <protection locked="0"/>
    </xf>
    <xf numFmtId="0" fontId="51" fillId="0" borderId="13" xfId="3" applyFont="1" applyBorder="1" applyProtection="1">
      <protection locked="0"/>
    </xf>
    <xf numFmtId="1" fontId="55" fillId="16" borderId="5" xfId="3" applyNumberFormat="1" applyFont="1" applyFill="1" applyBorder="1" applyProtection="1">
      <protection locked="0"/>
    </xf>
    <xf numFmtId="0" fontId="55" fillId="16" borderId="6" xfId="3" applyFont="1" applyFill="1" applyBorder="1" applyAlignment="1" applyProtection="1">
      <alignment horizontal="center"/>
      <protection locked="0"/>
    </xf>
    <xf numFmtId="0" fontId="24" fillId="0" borderId="23" xfId="3" applyFont="1" applyBorder="1"/>
    <xf numFmtId="4" fontId="24" fillId="0" borderId="33" xfId="3" applyNumberFormat="1" applyFont="1" applyBorder="1" applyProtection="1">
      <protection hidden="1"/>
    </xf>
    <xf numFmtId="4" fontId="24" fillId="0" borderId="93" xfId="3" applyNumberFormat="1" applyFont="1" applyBorder="1" applyProtection="1">
      <protection hidden="1"/>
    </xf>
    <xf numFmtId="4" fontId="24" fillId="0" borderId="94" xfId="3" applyNumberFormat="1" applyFont="1" applyBorder="1" applyProtection="1">
      <protection hidden="1"/>
    </xf>
    <xf numFmtId="4" fontId="24" fillId="0" borderId="95" xfId="3" applyNumberFormat="1" applyFont="1" applyBorder="1" applyProtection="1">
      <protection hidden="1"/>
    </xf>
    <xf numFmtId="4" fontId="24" fillId="0" borderId="85" xfId="3" applyNumberFormat="1" applyFont="1" applyBorder="1" applyProtection="1">
      <protection hidden="1"/>
    </xf>
    <xf numFmtId="9" fontId="24" fillId="0" borderId="20" xfId="3" applyNumberFormat="1" applyFont="1" applyBorder="1" applyProtection="1">
      <protection hidden="1"/>
    </xf>
    <xf numFmtId="4" fontId="24" fillId="0" borderId="17" xfId="3" applyNumberFormat="1" applyFont="1" applyBorder="1" applyProtection="1">
      <protection hidden="1"/>
    </xf>
    <xf numFmtId="4" fontId="24" fillId="0" borderId="0" xfId="3" applyNumberFormat="1" applyFont="1"/>
    <xf numFmtId="1" fontId="51" fillId="15" borderId="23" xfId="3" applyNumberFormat="1" applyFont="1" applyFill="1" applyBorder="1" applyProtection="1">
      <protection locked="0"/>
    </xf>
    <xf numFmtId="0" fontId="51" fillId="15" borderId="23" xfId="3" applyFont="1" applyFill="1" applyBorder="1" applyAlignment="1" applyProtection="1">
      <alignment horizontal="center"/>
      <protection locked="0"/>
    </xf>
    <xf numFmtId="4" fontId="24" fillId="0" borderId="21" xfId="3" applyNumberFormat="1" applyFont="1" applyBorder="1" applyProtection="1">
      <protection hidden="1"/>
    </xf>
    <xf numFmtId="4" fontId="24" fillId="0" borderId="16" xfId="3" applyNumberFormat="1" applyFont="1" applyBorder="1" applyProtection="1">
      <protection hidden="1"/>
    </xf>
    <xf numFmtId="4" fontId="24" fillId="0" borderId="20" xfId="3" applyNumberFormat="1" applyFont="1" applyBorder="1" applyProtection="1">
      <protection hidden="1"/>
    </xf>
    <xf numFmtId="1" fontId="51" fillId="15" borderId="0" xfId="3" applyNumberFormat="1" applyFont="1" applyFill="1" applyProtection="1">
      <protection locked="0"/>
    </xf>
    <xf numFmtId="0" fontId="51" fillId="15" borderId="0" xfId="3" applyFont="1" applyFill="1" applyAlignment="1" applyProtection="1">
      <alignment horizontal="center"/>
      <protection locked="0"/>
    </xf>
    <xf numFmtId="4" fontId="24" fillId="0" borderId="96" xfId="3" applyNumberFormat="1" applyFont="1" applyBorder="1" applyProtection="1">
      <protection hidden="1"/>
    </xf>
    <xf numFmtId="1" fontId="24" fillId="19" borderId="18" xfId="3" applyNumberFormat="1" applyFont="1" applyFill="1" applyBorder="1"/>
    <xf numFmtId="44" fontId="24" fillId="19" borderId="62" xfId="13" applyFont="1" applyFill="1" applyBorder="1" applyAlignment="1" applyProtection="1">
      <alignment horizontal="right"/>
    </xf>
    <xf numFmtId="0" fontId="24" fillId="0" borderId="26" xfId="3" applyFont="1" applyBorder="1"/>
    <xf numFmtId="0" fontId="0" fillId="19" borderId="10" xfId="0" applyFill="1" applyBorder="1"/>
    <xf numFmtId="44" fontId="0" fillId="19" borderId="91" xfId="13" applyFont="1" applyFill="1" applyBorder="1" applyProtection="1"/>
    <xf numFmtId="4" fontId="24" fillId="25" borderId="34" xfId="3" applyNumberFormat="1" applyFont="1" applyFill="1" applyBorder="1" applyProtection="1">
      <protection hidden="1"/>
    </xf>
    <xf numFmtId="4" fontId="24" fillId="0" borderId="99" xfId="3" applyNumberFormat="1" applyFont="1" applyBorder="1" applyProtection="1">
      <protection hidden="1"/>
    </xf>
    <xf numFmtId="4" fontId="24" fillId="0" borderId="101" xfId="3" applyNumberFormat="1" applyFont="1" applyBorder="1" applyProtection="1">
      <protection hidden="1"/>
    </xf>
    <xf numFmtId="4" fontId="24" fillId="0" borderId="102" xfId="3" applyNumberFormat="1" applyFont="1" applyBorder="1" applyProtection="1">
      <protection hidden="1"/>
    </xf>
    <xf numFmtId="4" fontId="24" fillId="0" borderId="100" xfId="3" applyNumberFormat="1" applyFont="1" applyBorder="1" applyProtection="1">
      <protection hidden="1"/>
    </xf>
    <xf numFmtId="4" fontId="24" fillId="0" borderId="0" xfId="3" applyNumberFormat="1" applyFont="1" applyProtection="1">
      <protection locked="0"/>
    </xf>
    <xf numFmtId="0" fontId="51" fillId="0" borderId="38" xfId="3" applyFont="1" applyBorder="1"/>
    <xf numFmtId="4" fontId="51" fillId="0" borderId="61" xfId="3" applyNumberFormat="1" applyFont="1" applyBorder="1" applyProtection="1">
      <protection hidden="1"/>
    </xf>
    <xf numFmtId="4" fontId="51" fillId="0" borderId="64" xfId="3" applyNumberFormat="1" applyFont="1" applyBorder="1" applyProtection="1">
      <protection hidden="1"/>
    </xf>
    <xf numFmtId="4" fontId="51" fillId="0" borderId="65" xfId="3" applyNumberFormat="1" applyFont="1" applyBorder="1" applyProtection="1">
      <protection hidden="1"/>
    </xf>
    <xf numFmtId="4" fontId="51" fillId="0" borderId="81" xfId="3" applyNumberFormat="1" applyFont="1" applyBorder="1" applyProtection="1">
      <protection hidden="1"/>
    </xf>
    <xf numFmtId="4" fontId="51" fillId="0" borderId="86" xfId="3" applyNumberFormat="1" applyFont="1" applyBorder="1" applyProtection="1">
      <protection hidden="1"/>
    </xf>
    <xf numFmtId="9" fontId="24" fillId="0" borderId="83" xfId="3" applyNumberFormat="1" applyFont="1" applyBorder="1" applyProtection="1">
      <protection hidden="1"/>
    </xf>
    <xf numFmtId="4" fontId="51" fillId="0" borderId="76" xfId="3" applyNumberFormat="1" applyFont="1" applyBorder="1" applyProtection="1">
      <protection hidden="1"/>
    </xf>
    <xf numFmtId="44" fontId="24" fillId="0" borderId="0" xfId="3" applyNumberFormat="1" applyFont="1" applyProtection="1">
      <protection locked="0"/>
    </xf>
    <xf numFmtId="0" fontId="51" fillId="0" borderId="0" xfId="3" applyFont="1"/>
    <xf numFmtId="2" fontId="51" fillId="0" borderId="0" xfId="3" applyNumberFormat="1" applyFont="1" applyProtection="1">
      <protection hidden="1"/>
    </xf>
    <xf numFmtId="9" fontId="24" fillId="0" borderId="0" xfId="3" applyNumberFormat="1" applyFont="1" applyProtection="1">
      <protection hidden="1"/>
    </xf>
    <xf numFmtId="4" fontId="51" fillId="0" borderId="0" xfId="3" applyNumberFormat="1" applyFont="1" applyProtection="1">
      <protection hidden="1"/>
    </xf>
    <xf numFmtId="0" fontId="0" fillId="19" borderId="104" xfId="0" applyFill="1" applyBorder="1"/>
    <xf numFmtId="9" fontId="24" fillId="19" borderId="105" xfId="14" applyFont="1" applyFill="1" applyBorder="1" applyProtection="1"/>
    <xf numFmtId="2" fontId="51" fillId="0" borderId="72" xfId="3" applyNumberFormat="1" applyFont="1" applyBorder="1" applyProtection="1">
      <protection hidden="1"/>
    </xf>
    <xf numFmtId="9" fontId="24" fillId="0" borderId="72" xfId="3" applyNumberFormat="1" applyFont="1" applyBorder="1" applyProtection="1">
      <protection hidden="1"/>
    </xf>
    <xf numFmtId="4" fontId="51" fillId="0" borderId="72" xfId="3" applyNumberFormat="1" applyFont="1" applyBorder="1" applyProtection="1">
      <protection hidden="1"/>
    </xf>
    <xf numFmtId="4" fontId="51" fillId="0" borderId="0" xfId="3" applyNumberFormat="1" applyFont="1"/>
    <xf numFmtId="0" fontId="24" fillId="0" borderId="63" xfId="3" applyFont="1" applyBorder="1" applyProtection="1">
      <protection locked="0"/>
    </xf>
    <xf numFmtId="2" fontId="24" fillId="0" borderId="63" xfId="3" applyNumberFormat="1" applyFont="1" applyBorder="1" applyProtection="1">
      <protection locked="0"/>
    </xf>
    <xf numFmtId="4" fontId="24" fillId="0" borderId="63" xfId="3" applyNumberFormat="1" applyFont="1" applyBorder="1" applyProtection="1">
      <protection locked="0"/>
    </xf>
    <xf numFmtId="0" fontId="51" fillId="15" borderId="0" xfId="3" applyFont="1" applyFill="1" applyProtection="1">
      <protection locked="0"/>
    </xf>
    <xf numFmtId="0" fontId="55" fillId="16" borderId="29" xfId="3" applyFont="1" applyFill="1" applyBorder="1" applyAlignment="1">
      <alignment horizontal="center" vertical="center" wrapText="1"/>
    </xf>
    <xf numFmtId="0" fontId="55" fillId="16" borderId="29" xfId="3" applyFont="1" applyFill="1" applyBorder="1" applyAlignment="1" applyProtection="1">
      <alignment horizontal="center" vertical="center" wrapText="1"/>
      <protection locked="0"/>
    </xf>
    <xf numFmtId="2" fontId="0" fillId="15" borderId="36" xfId="3" applyNumberFormat="1" applyFont="1" applyFill="1" applyBorder="1" applyProtection="1">
      <protection locked="0"/>
    </xf>
    <xf numFmtId="4" fontId="55" fillId="16" borderId="29" xfId="3" applyNumberFormat="1" applyFont="1" applyFill="1" applyBorder="1" applyAlignment="1" applyProtection="1">
      <alignment horizontal="center" vertical="center" wrapText="1"/>
      <protection hidden="1"/>
    </xf>
    <xf numFmtId="2" fontId="0" fillId="0" borderId="37" xfId="3" applyNumberFormat="1" applyFont="1" applyBorder="1" applyProtection="1">
      <protection hidden="1"/>
    </xf>
    <xf numFmtId="14" fontId="55" fillId="16" borderId="29" xfId="3" applyNumberFormat="1" applyFont="1" applyFill="1" applyBorder="1" applyAlignment="1" applyProtection="1">
      <alignment horizontal="center" vertical="center" wrapText="1"/>
      <protection locked="0" hidden="1"/>
    </xf>
    <xf numFmtId="10" fontId="0" fillId="0" borderId="0" xfId="3" applyNumberFormat="1" applyFont="1" applyProtection="1">
      <protection locked="0" hidden="1"/>
    </xf>
    <xf numFmtId="0" fontId="0" fillId="0" borderId="0" xfId="3" applyFont="1" applyProtection="1">
      <protection locked="0"/>
    </xf>
    <xf numFmtId="9" fontId="51" fillId="15" borderId="0" xfId="3" applyNumberFormat="1" applyFont="1" applyFill="1" applyAlignment="1" applyProtection="1">
      <alignment horizontal="center"/>
      <protection locked="0"/>
    </xf>
    <xf numFmtId="9" fontId="51" fillId="0" borderId="0" xfId="3" applyNumberFormat="1" applyFont="1" applyAlignment="1" applyProtection="1">
      <alignment horizontal="center"/>
      <protection locked="0"/>
    </xf>
    <xf numFmtId="0" fontId="56" fillId="0" borderId="0" xfId="0" applyFont="1" applyProtection="1">
      <protection locked="0"/>
    </xf>
    <xf numFmtId="0" fontId="57" fillId="0" borderId="30" xfId="3" applyFont="1" applyBorder="1" applyAlignment="1" applyProtection="1">
      <alignment horizontal="center"/>
      <protection hidden="1"/>
    </xf>
    <xf numFmtId="14" fontId="0" fillId="17" borderId="0" xfId="0" applyNumberFormat="1" applyFill="1" applyProtection="1">
      <protection hidden="1"/>
    </xf>
    <xf numFmtId="4" fontId="0" fillId="17" borderId="0" xfId="0" applyNumberFormat="1" applyFill="1" applyProtection="1">
      <protection hidden="1"/>
    </xf>
    <xf numFmtId="2" fontId="0" fillId="17" borderId="0" xfId="0" applyNumberFormat="1" applyFill="1" applyProtection="1">
      <protection hidden="1"/>
    </xf>
    <xf numFmtId="44" fontId="0" fillId="17" borderId="0" xfId="0" applyNumberFormat="1" applyFill="1" applyProtection="1">
      <protection hidden="1"/>
    </xf>
    <xf numFmtId="0" fontId="51" fillId="19" borderId="35" xfId="4" applyFont="1" applyFill="1" applyBorder="1" applyAlignment="1">
      <alignment horizontal="center" vertical="center" wrapText="1"/>
    </xf>
    <xf numFmtId="0" fontId="51" fillId="19" borderId="53" xfId="4" applyFont="1" applyFill="1" applyBorder="1" applyAlignment="1">
      <alignment horizontal="center" vertical="center" wrapText="1"/>
    </xf>
    <xf numFmtId="0" fontId="51" fillId="19" borderId="54" xfId="4" applyFont="1" applyFill="1" applyBorder="1" applyAlignment="1">
      <alignment horizontal="center" vertical="center" wrapText="1"/>
    </xf>
    <xf numFmtId="0" fontId="51" fillId="19" borderId="54" xfId="4" applyFont="1" applyFill="1" applyBorder="1" applyAlignment="1">
      <alignment horizontal="center" vertical="top" wrapText="1"/>
    </xf>
    <xf numFmtId="0" fontId="51" fillId="19" borderId="35" xfId="4" applyFont="1" applyFill="1" applyBorder="1" applyAlignment="1">
      <alignment horizontal="center" vertical="top" wrapText="1"/>
    </xf>
    <xf numFmtId="44" fontId="51" fillId="19" borderId="35" xfId="4" applyNumberFormat="1" applyFont="1" applyFill="1" applyBorder="1" applyAlignment="1">
      <alignment horizontal="center" vertical="top" wrapText="1"/>
    </xf>
    <xf numFmtId="0" fontId="58" fillId="11" borderId="106" xfId="0" applyFont="1" applyFill="1" applyBorder="1" applyAlignment="1">
      <alignment horizontal="center" wrapText="1"/>
    </xf>
    <xf numFmtId="1" fontId="58" fillId="11" borderId="107" xfId="0" applyNumberFormat="1" applyFont="1" applyFill="1" applyBorder="1" applyAlignment="1">
      <alignment horizontal="center" wrapText="1"/>
    </xf>
    <xf numFmtId="0" fontId="58" fillId="11" borderId="107" xfId="0" applyFont="1" applyFill="1" applyBorder="1" applyAlignment="1">
      <alignment horizontal="center" wrapText="1"/>
    </xf>
    <xf numFmtId="0" fontId="58" fillId="14" borderId="107" xfId="0" applyFont="1" applyFill="1" applyBorder="1" applyAlignment="1">
      <alignment horizontal="center" wrapText="1"/>
    </xf>
    <xf numFmtId="14" fontId="58" fillId="14" borderId="108" xfId="0" applyNumberFormat="1" applyFont="1" applyFill="1" applyBorder="1" applyAlignment="1">
      <alignment horizontal="center" wrapText="1"/>
    </xf>
    <xf numFmtId="0" fontId="49" fillId="0" borderId="115" xfId="15" applyFont="1" applyBorder="1" applyAlignment="1">
      <alignment vertical="center"/>
    </xf>
    <xf numFmtId="0" fontId="31" fillId="0" borderId="116" xfId="15" applyFont="1" applyBorder="1"/>
    <xf numFmtId="0" fontId="31" fillId="0" borderId="117" xfId="15" applyFont="1" applyBorder="1"/>
    <xf numFmtId="0" fontId="31" fillId="25" borderId="117" xfId="15" applyFont="1" applyFill="1" applyBorder="1"/>
    <xf numFmtId="0" fontId="31" fillId="25" borderId="118" xfId="15" applyFont="1" applyFill="1" applyBorder="1"/>
    <xf numFmtId="0" fontId="31" fillId="0" borderId="119" xfId="15" applyFont="1" applyBorder="1"/>
    <xf numFmtId="0" fontId="31" fillId="0" borderId="120" xfId="15" applyFont="1" applyBorder="1"/>
    <xf numFmtId="0" fontId="31" fillId="0" borderId="121" xfId="15" applyFont="1" applyBorder="1"/>
    <xf numFmtId="0" fontId="31" fillId="0" borderId="122" xfId="15" applyFont="1" applyBorder="1"/>
    <xf numFmtId="0" fontId="31" fillId="0" borderId="193" xfId="15" applyFont="1" applyBorder="1"/>
    <xf numFmtId="0" fontId="31" fillId="0" borderId="123" xfId="15" applyFont="1" applyBorder="1"/>
    <xf numFmtId="0" fontId="31" fillId="0" borderId="124" xfId="15" applyFont="1" applyBorder="1"/>
    <xf numFmtId="0" fontId="31" fillId="0" borderId="125" xfId="15" applyFont="1" applyBorder="1"/>
    <xf numFmtId="0" fontId="31" fillId="0" borderId="127" xfId="15" applyFont="1" applyBorder="1"/>
    <xf numFmtId="0" fontId="49" fillId="15" borderId="128" xfId="15" applyFont="1" applyFill="1" applyBorder="1" applyAlignment="1">
      <alignment horizontal="left" vertical="center" indent="6"/>
    </xf>
    <xf numFmtId="0" fontId="59" fillId="15" borderId="129" xfId="15" applyFont="1" applyFill="1" applyBorder="1" applyAlignment="1">
      <alignment horizontal="left" vertical="center" indent="6"/>
    </xf>
    <xf numFmtId="0" fontId="59" fillId="15" borderId="129" xfId="15" applyFont="1" applyFill="1" applyBorder="1" applyAlignment="1">
      <alignment horizontal="left" vertical="center" indent="3"/>
    </xf>
    <xf numFmtId="0" fontId="59" fillId="15" borderId="196" xfId="15" applyFont="1" applyFill="1" applyBorder="1" applyAlignment="1">
      <alignment horizontal="left" vertical="center" indent="3"/>
    </xf>
    <xf numFmtId="0" fontId="31" fillId="25" borderId="0" xfId="15" applyFont="1" applyFill="1" applyAlignment="1">
      <alignment horizontal="left" vertical="center" indent="3"/>
    </xf>
    <xf numFmtId="0" fontId="31" fillId="0" borderId="123" xfId="15" applyFont="1" applyBorder="1" applyAlignment="1">
      <alignment horizontal="left" vertical="center"/>
    </xf>
    <xf numFmtId="0" fontId="31" fillId="0" borderId="124" xfId="15" applyFont="1" applyBorder="1" applyAlignment="1">
      <alignment horizontal="left" vertical="center"/>
    </xf>
    <xf numFmtId="0" fontId="49" fillId="0" borderId="130" xfId="15" applyFont="1" applyBorder="1" applyAlignment="1">
      <alignment vertical="center"/>
    </xf>
    <xf numFmtId="0" fontId="31" fillId="0" borderId="202" xfId="15" applyFont="1" applyBorder="1"/>
    <xf numFmtId="0" fontId="31" fillId="0" borderId="137" xfId="15" applyFont="1" applyBorder="1"/>
    <xf numFmtId="0" fontId="31" fillId="0" borderId="110" xfId="15" applyFont="1" applyBorder="1"/>
    <xf numFmtId="0" fontId="51" fillId="0" borderId="127" xfId="15" applyFont="1" applyBorder="1" applyAlignment="1">
      <alignment horizontal="right"/>
    </xf>
    <xf numFmtId="0" fontId="31" fillId="25" borderId="0" xfId="15" applyFont="1" applyFill="1" applyAlignment="1">
      <alignment horizontal="left" vertical="center"/>
    </xf>
    <xf numFmtId="0" fontId="31" fillId="0" borderId="135" xfId="15" applyFont="1" applyBorder="1"/>
    <xf numFmtId="0" fontId="51" fillId="0" borderId="131" xfId="15" applyFont="1" applyBorder="1" applyAlignment="1">
      <alignment horizontal="right" vertical="center"/>
    </xf>
    <xf numFmtId="0" fontId="31" fillId="0" borderId="132" xfId="15" applyFont="1" applyBorder="1"/>
    <xf numFmtId="0" fontId="31" fillId="25" borderId="0" xfId="15" applyFont="1" applyFill="1"/>
    <xf numFmtId="167" fontId="31" fillId="0" borderId="124" xfId="16" applyNumberFormat="1" applyFont="1" applyFill="1" applyBorder="1" applyAlignment="1" applyProtection="1"/>
    <xf numFmtId="0" fontId="31" fillId="0" borderId="133" xfId="15" applyFont="1" applyBorder="1"/>
    <xf numFmtId="0" fontId="51" fillId="0" borderId="127" xfId="15" applyFont="1" applyBorder="1" applyAlignment="1">
      <alignment horizontal="right" vertical="center" wrapText="1"/>
    </xf>
    <xf numFmtId="0" fontId="38" fillId="15" borderId="134" xfId="15" applyFont="1" applyFill="1" applyBorder="1" applyAlignment="1" applyProtection="1">
      <alignment horizontal="center" vertical="center"/>
      <protection locked="0"/>
    </xf>
    <xf numFmtId="0" fontId="38" fillId="25" borderId="130" xfId="15" applyFont="1" applyFill="1" applyBorder="1" applyAlignment="1">
      <alignment horizontal="center" vertical="center"/>
    </xf>
    <xf numFmtId="0" fontId="31" fillId="0" borderId="201" xfId="15" applyFont="1" applyBorder="1"/>
    <xf numFmtId="0" fontId="31" fillId="0" borderId="136" xfId="15" applyFont="1" applyBorder="1"/>
    <xf numFmtId="0" fontId="51" fillId="0" borderId="130" xfId="15" applyFont="1" applyBorder="1" applyAlignment="1">
      <alignment horizontal="right" vertical="center"/>
    </xf>
    <xf numFmtId="167" fontId="31" fillId="0" borderId="132" xfId="16" applyNumberFormat="1" applyFont="1" applyFill="1" applyBorder="1" applyAlignment="1" applyProtection="1"/>
    <xf numFmtId="0" fontId="31" fillId="0" borderId="138" xfId="15" applyFont="1" applyBorder="1"/>
    <xf numFmtId="0" fontId="31" fillId="25" borderId="192" xfId="15" applyFont="1" applyFill="1" applyBorder="1"/>
    <xf numFmtId="0" fontId="31" fillId="0" borderId="139" xfId="15" applyFont="1" applyBorder="1"/>
    <xf numFmtId="0" fontId="31" fillId="0" borderId="0" xfId="15" applyFont="1"/>
    <xf numFmtId="0" fontId="31" fillId="25" borderId="0" xfId="15" applyFont="1" applyFill="1" applyProtection="1">
      <protection locked="0"/>
    </xf>
    <xf numFmtId="0" fontId="31" fillId="0" borderId="0" xfId="15" applyFont="1" applyProtection="1">
      <protection locked="0"/>
    </xf>
    <xf numFmtId="0" fontId="31" fillId="0" borderId="0" xfId="0" applyFont="1"/>
    <xf numFmtId="0" fontId="51" fillId="0" borderId="139" xfId="17" applyFont="1" applyBorder="1" applyAlignment="1">
      <alignment wrapText="1"/>
    </xf>
    <xf numFmtId="0" fontId="60" fillId="19" borderId="145" xfId="17" applyFont="1" applyFill="1" applyBorder="1" applyAlignment="1">
      <alignment horizontal="center" vertical="center" wrapText="1"/>
    </xf>
    <xf numFmtId="0" fontId="61" fillId="19" borderId="146" xfId="17" applyFont="1" applyFill="1" applyBorder="1" applyAlignment="1">
      <alignment horizontal="center" vertical="center" wrapText="1"/>
    </xf>
    <xf numFmtId="0" fontId="61" fillId="19" borderId="147" xfId="17" applyFont="1" applyFill="1" applyBorder="1" applyAlignment="1">
      <alignment horizontal="center" vertical="center" wrapText="1"/>
    </xf>
    <xf numFmtId="0" fontId="60" fillId="19" borderId="194" xfId="17" applyFont="1" applyFill="1" applyBorder="1" applyAlignment="1">
      <alignment horizontal="center" vertical="center" wrapText="1"/>
    </xf>
    <xf numFmtId="0" fontId="51" fillId="19" borderId="148" xfId="17" applyFont="1" applyFill="1" applyBorder="1" applyAlignment="1">
      <alignment horizontal="center" vertical="center" wrapText="1"/>
    </xf>
    <xf numFmtId="4" fontId="51" fillId="17" borderId="149" xfId="17" applyNumberFormat="1" applyFont="1" applyFill="1" applyBorder="1" applyAlignment="1">
      <alignment horizontal="center" vertical="center" wrapText="1"/>
    </xf>
    <xf numFmtId="0" fontId="61" fillId="17" borderId="150" xfId="17" applyFont="1" applyFill="1" applyBorder="1" applyAlignment="1">
      <alignment horizontal="center" vertical="center" wrapText="1"/>
    </xf>
    <xf numFmtId="0" fontId="60" fillId="17" borderId="151" xfId="17" applyFont="1" applyFill="1" applyBorder="1" applyAlignment="1">
      <alignment horizontal="center" vertical="center" wrapText="1"/>
    </xf>
    <xf numFmtId="0" fontId="60" fillId="17" borderId="152" xfId="17" applyFont="1" applyFill="1" applyBorder="1" applyAlignment="1">
      <alignment horizontal="center" vertical="center" wrapText="1"/>
    </xf>
    <xf numFmtId="0" fontId="51" fillId="28" borderId="145" xfId="17" applyFont="1" applyFill="1" applyBorder="1" applyAlignment="1">
      <alignment horizontal="center" vertical="center" wrapText="1"/>
    </xf>
    <xf numFmtId="0" fontId="51" fillId="28" borderId="153" xfId="17" applyFont="1" applyFill="1" applyBorder="1" applyAlignment="1">
      <alignment horizontal="center" vertical="center" wrapText="1"/>
    </xf>
    <xf numFmtId="0" fontId="51" fillId="0" borderId="154" xfId="17" applyFont="1" applyBorder="1" applyAlignment="1">
      <alignment wrapText="1"/>
    </xf>
    <xf numFmtId="0" fontId="51" fillId="25" borderId="0" xfId="17" applyFont="1" applyFill="1" applyAlignment="1" applyProtection="1">
      <alignment wrapText="1"/>
      <protection locked="0"/>
    </xf>
    <xf numFmtId="0" fontId="51" fillId="0" borderId="0" xfId="17" applyFont="1" applyAlignment="1" applyProtection="1">
      <alignment wrapText="1"/>
      <protection locked="0"/>
    </xf>
    <xf numFmtId="0" fontId="34" fillId="0" borderId="155" xfId="17" applyFont="1" applyBorder="1" applyAlignment="1">
      <alignment vertical="center" wrapText="1"/>
    </xf>
    <xf numFmtId="0" fontId="51" fillId="0" borderId="155" xfId="17" applyFont="1" applyBorder="1" applyAlignment="1">
      <alignment horizontal="center" vertical="center" wrapText="1"/>
    </xf>
    <xf numFmtId="0" fontId="51" fillId="0" borderId="200" xfId="17" applyFont="1" applyBorder="1" applyAlignment="1">
      <alignment horizontal="center" vertical="center" wrapText="1"/>
    </xf>
    <xf numFmtId="0" fontId="51" fillId="0" borderId="199" xfId="17" applyFont="1" applyBorder="1" applyAlignment="1">
      <alignment horizontal="center" vertical="center" wrapText="1"/>
    </xf>
    <xf numFmtId="0" fontId="24" fillId="0" borderId="157" xfId="17" applyFont="1" applyBorder="1" applyAlignment="1">
      <alignment horizontal="center" vertical="center" wrapText="1"/>
    </xf>
    <xf numFmtId="0" fontId="24" fillId="0" borderId="195" xfId="17" applyFont="1" applyBorder="1" applyAlignment="1">
      <alignment horizontal="center" vertical="center" wrapText="1"/>
    </xf>
    <xf numFmtId="0" fontId="51" fillId="0" borderId="157" xfId="17" applyFont="1" applyBorder="1" applyAlignment="1">
      <alignment horizontal="center" vertical="center" wrapText="1"/>
    </xf>
    <xf numFmtId="0" fontId="51" fillId="0" borderId="0" xfId="17" applyFont="1" applyAlignment="1">
      <alignment horizontal="center" vertical="center" wrapText="1"/>
    </xf>
    <xf numFmtId="4" fontId="51" fillId="0" borderId="158" xfId="17" applyNumberFormat="1" applyFont="1" applyBorder="1" applyAlignment="1">
      <alignment horizontal="center" vertical="center" wrapText="1"/>
    </xf>
    <xf numFmtId="4" fontId="51" fillId="0" borderId="0" xfId="17" applyNumberFormat="1" applyFont="1" applyAlignment="1">
      <alignment horizontal="center" vertical="center" wrapText="1"/>
    </xf>
    <xf numFmtId="0" fontId="51" fillId="0" borderId="157" xfId="17" applyFont="1" applyBorder="1" applyAlignment="1">
      <alignment wrapText="1"/>
    </xf>
    <xf numFmtId="0" fontId="51" fillId="0" borderId="159" xfId="17" applyFont="1" applyBorder="1" applyAlignment="1">
      <alignment wrapText="1"/>
    </xf>
    <xf numFmtId="4" fontId="51" fillId="0" borderId="156" xfId="17" applyNumberFormat="1" applyFont="1" applyBorder="1" applyAlignment="1">
      <alignment horizontal="center" vertical="center" wrapText="1"/>
    </xf>
    <xf numFmtId="0" fontId="51" fillId="25" borderId="160" xfId="15" applyFont="1" applyFill="1" applyBorder="1"/>
    <xf numFmtId="168" fontId="51" fillId="0" borderId="161" xfId="15" applyNumberFormat="1" applyFont="1" applyBorder="1"/>
    <xf numFmtId="169" fontId="51" fillId="0" borderId="162" xfId="15" applyNumberFormat="1" applyFont="1" applyBorder="1"/>
    <xf numFmtId="167" fontId="51" fillId="0" borderId="0" xfId="16" applyNumberFormat="1" applyFont="1" applyFill="1" applyBorder="1" applyProtection="1"/>
    <xf numFmtId="168" fontId="51" fillId="0" borderId="163" xfId="15" applyNumberFormat="1" applyFont="1" applyBorder="1"/>
    <xf numFmtId="168" fontId="51" fillId="0" borderId="0" xfId="15" applyNumberFormat="1" applyFont="1"/>
    <xf numFmtId="168" fontId="51" fillId="0" borderId="164" xfId="15" applyNumberFormat="1" applyFont="1" applyBorder="1"/>
    <xf numFmtId="168" fontId="51" fillId="0" borderId="165" xfId="15" applyNumberFormat="1" applyFont="1" applyBorder="1"/>
    <xf numFmtId="168" fontId="51" fillId="0" borderId="166" xfId="15" applyNumberFormat="1" applyFont="1" applyBorder="1"/>
    <xf numFmtId="169" fontId="51" fillId="0" borderId="130" xfId="15" applyNumberFormat="1" applyFont="1" applyBorder="1"/>
    <xf numFmtId="169" fontId="51" fillId="25" borderId="160" xfId="15" applyNumberFormat="1" applyFont="1" applyFill="1" applyBorder="1"/>
    <xf numFmtId="0" fontId="51" fillId="25" borderId="0" xfId="15" applyFont="1" applyFill="1" applyProtection="1">
      <protection locked="0"/>
    </xf>
    <xf numFmtId="0" fontId="51" fillId="0" borderId="0" xfId="15" applyFont="1" applyProtection="1">
      <protection locked="0"/>
    </xf>
    <xf numFmtId="168" fontId="24" fillId="19" borderId="167" xfId="15" applyNumberFormat="1" applyFont="1" applyFill="1" applyBorder="1" applyProtection="1">
      <protection locked="0"/>
    </xf>
    <xf numFmtId="169" fontId="24" fillId="19" borderId="168" xfId="15" applyNumberFormat="1" applyFont="1" applyFill="1" applyBorder="1"/>
    <xf numFmtId="9" fontId="24" fillId="19" borderId="129" xfId="16" applyFont="1" applyFill="1" applyBorder="1" applyAlignment="1" applyProtection="1">
      <alignment horizontal="center"/>
    </xf>
    <xf numFmtId="168" fontId="24" fillId="19" borderId="134" xfId="15" applyNumberFormat="1" applyFont="1" applyFill="1" applyBorder="1" applyAlignment="1">
      <alignment horizontal="center"/>
    </xf>
    <xf numFmtId="168" fontId="24" fillId="19" borderId="129" xfId="15" applyNumberFormat="1" applyFont="1" applyFill="1" applyBorder="1" applyAlignment="1">
      <alignment horizontal="center"/>
    </xf>
    <xf numFmtId="168" fontId="24" fillId="15" borderId="134" xfId="15" applyNumberFormat="1" applyFont="1" applyFill="1" applyBorder="1" applyAlignment="1">
      <alignment horizontal="center"/>
    </xf>
    <xf numFmtId="168" fontId="24" fillId="0" borderId="134" xfId="17" applyNumberFormat="1" applyFont="1" applyBorder="1" applyAlignment="1">
      <alignment horizontal="center"/>
    </xf>
    <xf numFmtId="4" fontId="24" fillId="0" borderId="129" xfId="17" applyNumberFormat="1" applyFont="1" applyBorder="1"/>
    <xf numFmtId="168" fontId="24" fillId="0" borderId="169" xfId="17" applyNumberFormat="1" applyFont="1" applyBorder="1" applyAlignment="1">
      <alignment horizontal="center"/>
    </xf>
    <xf numFmtId="168" fontId="24" fillId="19" borderId="129" xfId="17" applyNumberFormat="1" applyFont="1" applyFill="1" applyBorder="1" applyAlignment="1">
      <alignment horizontal="center"/>
    </xf>
    <xf numFmtId="168" fontId="24" fillId="0" borderId="134" xfId="15" applyNumberFormat="1" applyFont="1" applyBorder="1" applyAlignment="1">
      <alignment horizontal="center"/>
    </xf>
    <xf numFmtId="168" fontId="24" fillId="0" borderId="128" xfId="15" applyNumberFormat="1" applyFont="1" applyBorder="1"/>
    <xf numFmtId="168" fontId="51" fillId="19" borderId="167" xfId="17" applyNumberFormat="1" applyFont="1" applyFill="1" applyBorder="1" applyAlignment="1">
      <alignment horizontal="center"/>
    </xf>
    <xf numFmtId="169" fontId="24" fillId="25" borderId="170" xfId="15" applyNumberFormat="1" applyFont="1" applyFill="1" applyBorder="1"/>
    <xf numFmtId="0" fontId="24" fillId="25" borderId="0" xfId="15" applyFont="1" applyFill="1" applyProtection="1">
      <protection locked="0"/>
    </xf>
    <xf numFmtId="0" fontId="24" fillId="0" borderId="0" xfId="15" applyFont="1" applyProtection="1">
      <protection locked="0"/>
    </xf>
    <xf numFmtId="168" fontId="24" fillId="0" borderId="171" xfId="15" applyNumberFormat="1" applyFont="1" applyBorder="1"/>
    <xf numFmtId="169" fontId="24" fillId="0" borderId="172" xfId="15" applyNumberFormat="1" applyFont="1" applyBorder="1"/>
    <xf numFmtId="168" fontId="24" fillId="0" borderId="117" xfId="16" applyNumberFormat="1" applyFont="1" applyFill="1" applyBorder="1" applyAlignment="1" applyProtection="1">
      <alignment horizontal="center"/>
    </xf>
    <xf numFmtId="168" fontId="24" fillId="0" borderId="173" xfId="15" applyNumberFormat="1" applyFont="1" applyBorder="1" applyAlignment="1">
      <alignment horizontal="center"/>
    </xf>
    <xf numFmtId="168" fontId="24" fillId="0" borderId="117" xfId="15" applyNumberFormat="1" applyFont="1" applyBorder="1" applyAlignment="1">
      <alignment horizontal="center"/>
    </xf>
    <xf numFmtId="168" fontId="24" fillId="0" borderId="173" xfId="15" applyNumberFormat="1" applyFont="1" applyBorder="1"/>
    <xf numFmtId="4" fontId="24" fillId="0" borderId="117" xfId="15" applyNumberFormat="1" applyFont="1" applyBorder="1"/>
    <xf numFmtId="168" fontId="24" fillId="0" borderId="174" xfId="15" applyNumberFormat="1" applyFont="1" applyBorder="1" applyAlignment="1">
      <alignment horizontal="center"/>
    </xf>
    <xf numFmtId="168" fontId="24" fillId="0" borderId="175" xfId="15" applyNumberFormat="1" applyFont="1" applyBorder="1"/>
    <xf numFmtId="168" fontId="24" fillId="0" borderId="161" xfId="15" applyNumberFormat="1" applyFont="1" applyBorder="1" applyAlignment="1">
      <alignment horizontal="center"/>
    </xf>
    <xf numFmtId="169" fontId="24" fillId="25" borderId="160" xfId="15" applyNumberFormat="1" applyFont="1" applyFill="1" applyBorder="1"/>
    <xf numFmtId="168" fontId="51" fillId="0" borderId="0" xfId="16" applyNumberFormat="1" applyFont="1" applyFill="1" applyBorder="1" applyAlignment="1" applyProtection="1">
      <alignment horizontal="center"/>
    </xf>
    <xf numFmtId="168" fontId="51" fillId="0" borderId="163" xfId="15" applyNumberFormat="1" applyFont="1" applyBorder="1" applyAlignment="1">
      <alignment horizontal="center"/>
    </xf>
    <xf numFmtId="168" fontId="51" fillId="0" borderId="0" xfId="15" applyNumberFormat="1" applyFont="1" applyAlignment="1">
      <alignment horizontal="center"/>
    </xf>
    <xf numFmtId="4" fontId="51" fillId="0" borderId="0" xfId="15" applyNumberFormat="1" applyFont="1"/>
    <xf numFmtId="168" fontId="51" fillId="0" borderId="165" xfId="15" applyNumberFormat="1" applyFont="1" applyBorder="1" applyAlignment="1">
      <alignment horizontal="center"/>
    </xf>
    <xf numFmtId="168" fontId="51" fillId="0" borderId="130" xfId="15" applyNumberFormat="1" applyFont="1" applyBorder="1"/>
    <xf numFmtId="168" fontId="51" fillId="0" borderId="176" xfId="15" applyNumberFormat="1" applyFont="1" applyBorder="1" applyAlignment="1">
      <alignment horizontal="center"/>
    </xf>
    <xf numFmtId="168" fontId="24" fillId="0" borderId="177" xfId="15" applyNumberFormat="1" applyFont="1" applyBorder="1"/>
    <xf numFmtId="168" fontId="24" fillId="0" borderId="178" xfId="15" applyNumberFormat="1" applyFont="1" applyBorder="1" applyAlignment="1">
      <alignment horizontal="center"/>
    </xf>
    <xf numFmtId="168" fontId="51" fillId="0" borderId="161" xfId="15" applyNumberFormat="1" applyFont="1" applyBorder="1" applyAlignment="1">
      <alignment horizontal="center"/>
    </xf>
    <xf numFmtId="168" fontId="24" fillId="0" borderId="161" xfId="15" applyNumberFormat="1" applyFont="1" applyBorder="1"/>
    <xf numFmtId="169" fontId="24" fillId="0" borderId="162" xfId="15" applyNumberFormat="1" applyFont="1" applyBorder="1"/>
    <xf numFmtId="168" fontId="24" fillId="0" borderId="0" xfId="16" applyNumberFormat="1" applyFont="1" applyFill="1" applyBorder="1" applyAlignment="1" applyProtection="1"/>
    <xf numFmtId="170" fontId="24" fillId="0" borderId="163" xfId="15" applyNumberFormat="1" applyFont="1" applyBorder="1" applyAlignment="1">
      <alignment horizontal="center"/>
    </xf>
    <xf numFmtId="170" fontId="24" fillId="0" borderId="0" xfId="15" applyNumberFormat="1" applyFont="1" applyAlignment="1">
      <alignment horizontal="center"/>
    </xf>
    <xf numFmtId="170" fontId="24" fillId="0" borderId="146" xfId="15" applyNumberFormat="1" applyFont="1" applyBorder="1" applyAlignment="1">
      <alignment horizontal="center"/>
    </xf>
    <xf numFmtId="170" fontId="24" fillId="0" borderId="163" xfId="15" applyNumberFormat="1" applyFont="1" applyBorder="1"/>
    <xf numFmtId="4" fontId="24" fillId="0" borderId="0" xfId="15" applyNumberFormat="1" applyFont="1"/>
    <xf numFmtId="170" fontId="24" fillId="0" borderId="179" xfId="15" applyNumberFormat="1" applyFont="1" applyBorder="1"/>
    <xf numFmtId="170" fontId="24" fillId="0" borderId="180" xfId="15" applyNumberFormat="1" applyFont="1" applyBorder="1"/>
    <xf numFmtId="168" fontId="24" fillId="0" borderId="181" xfId="15" applyNumberFormat="1" applyFont="1" applyBorder="1" applyAlignment="1">
      <alignment horizontal="center"/>
    </xf>
    <xf numFmtId="169" fontId="24" fillId="0" borderId="182" xfId="15" applyNumberFormat="1" applyFont="1" applyBorder="1"/>
    <xf numFmtId="170" fontId="24" fillId="0" borderId="145" xfId="15" applyNumberFormat="1" applyFont="1" applyBorder="1" applyAlignment="1">
      <alignment horizontal="center"/>
    </xf>
    <xf numFmtId="169" fontId="24" fillId="25" borderId="183" xfId="15" applyNumberFormat="1" applyFont="1" applyFill="1" applyBorder="1"/>
    <xf numFmtId="168" fontId="51" fillId="19" borderId="184" xfId="15" applyNumberFormat="1" applyFont="1" applyFill="1" applyBorder="1"/>
    <xf numFmtId="169" fontId="51" fillId="19" borderId="185" xfId="15" applyNumberFormat="1" applyFont="1" applyFill="1" applyBorder="1"/>
    <xf numFmtId="168" fontId="51" fillId="19" borderId="186" xfId="16" applyNumberFormat="1" applyFont="1" applyFill="1" applyBorder="1" applyAlignment="1" applyProtection="1"/>
    <xf numFmtId="168" fontId="51" fillId="19" borderId="186" xfId="15" applyNumberFormat="1" applyFont="1" applyFill="1" applyBorder="1" applyAlignment="1">
      <alignment horizontal="center"/>
    </xf>
    <xf numFmtId="168" fontId="51" fillId="19" borderId="186" xfId="15" applyNumberFormat="1" applyFont="1" applyFill="1" applyBorder="1"/>
    <xf numFmtId="168" fontId="51" fillId="17" borderId="187" xfId="17" applyNumberFormat="1" applyFont="1" applyFill="1" applyBorder="1"/>
    <xf numFmtId="168" fontId="51" fillId="17" borderId="188" xfId="15" applyNumberFormat="1" applyFont="1" applyFill="1" applyBorder="1"/>
    <xf numFmtId="169" fontId="51" fillId="17" borderId="189" xfId="15" applyNumberFormat="1" applyFont="1" applyFill="1" applyBorder="1"/>
    <xf numFmtId="168" fontId="51" fillId="28" borderId="190" xfId="15" applyNumberFormat="1" applyFont="1" applyFill="1" applyBorder="1"/>
    <xf numFmtId="169" fontId="51" fillId="28" borderId="148" xfId="15" applyNumberFormat="1" applyFont="1" applyFill="1" applyBorder="1"/>
    <xf numFmtId="0" fontId="51" fillId="0" borderId="191" xfId="17" applyFont="1" applyBorder="1" applyAlignment="1">
      <alignment wrapText="1"/>
    </xf>
    <xf numFmtId="166" fontId="0" fillId="15" borderId="23" xfId="0" applyNumberFormat="1" applyFill="1" applyBorder="1" applyProtection="1">
      <protection locked="0"/>
    </xf>
    <xf numFmtId="0" fontId="24" fillId="17" borderId="23" xfId="3" applyFont="1" applyFill="1" applyBorder="1" applyProtection="1">
      <protection hidden="1"/>
    </xf>
    <xf numFmtId="166" fontId="24" fillId="15" borderId="33" xfId="13" applyNumberFormat="1" applyFont="1" applyFill="1" applyBorder="1" applyProtection="1">
      <protection locked="0"/>
    </xf>
    <xf numFmtId="166" fontId="24" fillId="17" borderId="34" xfId="13" applyNumberFormat="1" applyFont="1" applyFill="1" applyBorder="1" applyProtection="1">
      <protection hidden="1"/>
    </xf>
    <xf numFmtId="0" fontId="51" fillId="17" borderId="38" xfId="3" applyFont="1" applyFill="1" applyBorder="1" applyProtection="1">
      <protection hidden="1"/>
    </xf>
    <xf numFmtId="166" fontId="51" fillId="17" borderId="61" xfId="13" applyNumberFormat="1" applyFont="1" applyFill="1" applyBorder="1" applyProtection="1">
      <protection hidden="1"/>
    </xf>
    <xf numFmtId="44" fontId="34" fillId="17" borderId="0" xfId="13" applyFont="1" applyFill="1"/>
    <xf numFmtId="0" fontId="58" fillId="11" borderId="0" xfId="0" applyFont="1" applyFill="1" applyAlignment="1">
      <alignment horizontal="center" wrapText="1"/>
    </xf>
    <xf numFmtId="1" fontId="58" fillId="11" borderId="0" xfId="0" applyNumberFormat="1" applyFont="1" applyFill="1" applyAlignment="1">
      <alignment horizontal="center" wrapText="1"/>
    </xf>
    <xf numFmtId="0" fontId="58" fillId="14" borderId="0" xfId="0" applyFont="1" applyFill="1" applyAlignment="1">
      <alignment horizontal="center" wrapText="1"/>
    </xf>
    <xf numFmtId="0" fontId="51" fillId="0" borderId="35" xfId="4" applyFont="1" applyBorder="1" applyAlignment="1">
      <alignment horizontal="center" vertical="center" wrapText="1"/>
    </xf>
    <xf numFmtId="0" fontId="51" fillId="0" borderId="53" xfId="4" applyFont="1" applyBorder="1" applyAlignment="1">
      <alignment horizontal="center" vertical="center" wrapText="1"/>
    </xf>
    <xf numFmtId="0" fontId="51" fillId="0" borderId="54" xfId="4" applyFont="1" applyBorder="1" applyAlignment="1">
      <alignment horizontal="center" vertical="center" wrapText="1"/>
    </xf>
    <xf numFmtId="0" fontId="51" fillId="0" borderId="54" xfId="4" applyFont="1" applyBorder="1" applyAlignment="1">
      <alignment horizontal="center" vertical="top" wrapText="1"/>
    </xf>
    <xf numFmtId="0" fontId="51" fillId="0" borderId="35" xfId="4" applyFont="1" applyBorder="1" applyAlignment="1">
      <alignment horizontal="center" vertical="top" wrapText="1"/>
    </xf>
    <xf numFmtId="9" fontId="51" fillId="0" borderId="43" xfId="5" applyFont="1" applyFill="1" applyBorder="1" applyAlignment="1" applyProtection="1">
      <alignment horizontal="center" vertical="center" wrapText="1"/>
    </xf>
    <xf numFmtId="0" fontId="64" fillId="2" borderId="0" xfId="4" applyFont="1" applyFill="1" applyProtection="1">
      <protection locked="0"/>
    </xf>
    <xf numFmtId="2" fontId="61" fillId="17" borderId="208" xfId="4" applyNumberFormat="1" applyFont="1" applyFill="1" applyBorder="1" applyAlignment="1" applyProtection="1">
      <alignment horizontal="center" vertical="center"/>
      <protection locked="0"/>
    </xf>
    <xf numFmtId="2" fontId="61" fillId="17" borderId="209" xfId="4" applyNumberFormat="1" applyFont="1" applyFill="1" applyBorder="1" applyAlignment="1" applyProtection="1">
      <alignment horizontal="center" vertical="center"/>
      <protection locked="0"/>
    </xf>
    <xf numFmtId="2" fontId="61" fillId="17" borderId="209" xfId="4" applyNumberFormat="1" applyFont="1" applyFill="1" applyBorder="1" applyAlignment="1" applyProtection="1">
      <alignment horizontal="right" vertical="center" wrapText="1"/>
      <protection locked="0"/>
    </xf>
    <xf numFmtId="2" fontId="24" fillId="17" borderId="42" xfId="4" applyNumberFormat="1" applyFont="1" applyFill="1" applyBorder="1" applyAlignment="1" applyProtection="1">
      <alignment vertical="top" wrapText="1"/>
      <protection locked="0"/>
    </xf>
    <xf numFmtId="2" fontId="24" fillId="19" borderId="26" xfId="4" applyNumberFormat="1" applyFont="1" applyFill="1" applyBorder="1" applyAlignment="1">
      <alignment vertical="top" wrapText="1"/>
    </xf>
    <xf numFmtId="4" fontId="24" fillId="19" borderId="41" xfId="4" applyNumberFormat="1" applyFont="1" applyFill="1" applyBorder="1" applyAlignment="1">
      <alignment vertical="top" wrapText="1"/>
    </xf>
    <xf numFmtId="2" fontId="24" fillId="17" borderId="36" xfId="4" applyNumberFormat="1" applyFont="1" applyFill="1" applyBorder="1" applyAlignment="1" applyProtection="1">
      <alignment horizontal="center" vertical="top"/>
      <protection locked="0"/>
    </xf>
    <xf numFmtId="2" fontId="24" fillId="17" borderId="23" xfId="4" applyNumberFormat="1" applyFont="1" applyFill="1" applyBorder="1" applyAlignment="1" applyProtection="1">
      <alignment horizontal="center" vertical="top"/>
      <protection locked="0"/>
    </xf>
    <xf numFmtId="2" fontId="24" fillId="17" borderId="23" xfId="4" applyNumberFormat="1" applyFont="1" applyFill="1" applyBorder="1" applyAlignment="1" applyProtection="1">
      <alignment vertical="top" wrapText="1"/>
      <protection locked="0"/>
    </xf>
    <xf numFmtId="2" fontId="24" fillId="17" borderId="58" xfId="4" applyNumberFormat="1" applyFont="1" applyFill="1" applyBorder="1" applyAlignment="1" applyProtection="1">
      <alignment horizontal="center" vertical="top"/>
      <protection locked="0"/>
    </xf>
    <xf numFmtId="2" fontId="24" fillId="17" borderId="67" xfId="4" applyNumberFormat="1" applyFont="1" applyFill="1" applyBorder="1" applyAlignment="1" applyProtection="1">
      <alignment horizontal="center" vertical="top" wrapText="1"/>
      <protection locked="0"/>
    </xf>
    <xf numFmtId="2" fontId="24" fillId="17" borderId="70" xfId="4" applyNumberFormat="1" applyFont="1" applyFill="1" applyBorder="1" applyAlignment="1" applyProtection="1">
      <alignment horizontal="center" vertical="top" wrapText="1"/>
      <protection locked="0"/>
    </xf>
    <xf numFmtId="14" fontId="24" fillId="17" borderId="14" xfId="4" applyNumberFormat="1" applyFont="1" applyFill="1" applyBorder="1" applyAlignment="1" applyProtection="1">
      <alignment vertical="top" wrapText="1"/>
      <protection locked="0"/>
    </xf>
    <xf numFmtId="4" fontId="24" fillId="17" borderId="40" xfId="4" applyNumberFormat="1" applyFont="1" applyFill="1" applyBorder="1" applyAlignment="1" applyProtection="1">
      <alignment vertical="top" wrapText="1"/>
      <protection locked="0"/>
    </xf>
    <xf numFmtId="4" fontId="24" fillId="18" borderId="41" xfId="4" applyNumberFormat="1" applyFont="1" applyFill="1" applyBorder="1" applyAlignment="1">
      <alignment vertical="top" wrapText="1"/>
    </xf>
    <xf numFmtId="2" fontId="24" fillId="17" borderId="103" xfId="4" applyNumberFormat="1" applyFont="1" applyFill="1" applyBorder="1" applyAlignment="1" applyProtection="1">
      <alignment horizontal="center" vertical="top"/>
      <protection locked="0"/>
    </xf>
    <xf numFmtId="4" fontId="24" fillId="17" borderId="41" xfId="4" applyNumberFormat="1" applyFont="1" applyFill="1" applyBorder="1" applyAlignment="1" applyProtection="1">
      <alignment vertical="top" wrapText="1"/>
      <protection locked="0"/>
    </xf>
    <xf numFmtId="14" fontId="24" fillId="17" borderId="23" xfId="4" applyNumberFormat="1" applyFont="1" applyFill="1" applyBorder="1" applyAlignment="1" applyProtection="1">
      <alignment vertical="top" wrapText="1"/>
      <protection locked="0"/>
    </xf>
    <xf numFmtId="4" fontId="24" fillId="17" borderId="52" xfId="4" applyNumberFormat="1" applyFont="1" applyFill="1" applyBorder="1" applyAlignment="1" applyProtection="1">
      <alignment vertical="top" wrapText="1"/>
      <protection locked="0"/>
    </xf>
    <xf numFmtId="4" fontId="24" fillId="21" borderId="59" xfId="4" applyNumberFormat="1" applyFont="1" applyFill="1" applyBorder="1" applyAlignment="1" applyProtection="1">
      <alignment vertical="top" wrapText="1"/>
      <protection locked="0"/>
    </xf>
    <xf numFmtId="4" fontId="24" fillId="21" borderId="55" xfId="4" applyNumberFormat="1" applyFont="1" applyFill="1" applyBorder="1" applyAlignment="1" applyProtection="1">
      <alignment vertical="top" wrapText="1"/>
      <protection locked="0"/>
    </xf>
    <xf numFmtId="4" fontId="24" fillId="21" borderId="50" xfId="4" applyNumberFormat="1" applyFont="1" applyFill="1" applyBorder="1" applyAlignment="1" applyProtection="1">
      <alignment vertical="top" wrapText="1"/>
      <protection locked="0"/>
    </xf>
    <xf numFmtId="4" fontId="24" fillId="21" borderId="48" xfId="4" applyNumberFormat="1" applyFont="1" applyFill="1" applyBorder="1" applyAlignment="1" applyProtection="1">
      <alignment vertical="top" wrapText="1"/>
      <protection locked="0"/>
    </xf>
    <xf numFmtId="4" fontId="24" fillId="18" borderId="48" xfId="4" applyNumberFormat="1" applyFont="1" applyFill="1" applyBorder="1" applyAlignment="1">
      <alignment vertical="top" wrapText="1"/>
    </xf>
    <xf numFmtId="4" fontId="24" fillId="17" borderId="41" xfId="4" applyNumberFormat="1" applyFont="1" applyFill="1" applyBorder="1" applyAlignment="1">
      <alignment vertical="top" wrapText="1"/>
    </xf>
    <xf numFmtId="0" fontId="1" fillId="0" borderId="0" xfId="4" applyFont="1" applyProtection="1">
      <protection locked="0"/>
    </xf>
    <xf numFmtId="0" fontId="64" fillId="25" borderId="0" xfId="4" applyFont="1" applyFill="1" applyProtection="1">
      <protection locked="0"/>
    </xf>
    <xf numFmtId="0" fontId="1" fillId="25" borderId="0" xfId="4" applyFont="1" applyFill="1" applyProtection="1">
      <protection locked="0"/>
    </xf>
    <xf numFmtId="4" fontId="24" fillId="21" borderId="48" xfId="4" applyNumberFormat="1" applyFont="1" applyFill="1" applyBorder="1" applyAlignment="1">
      <alignment vertical="top" wrapText="1"/>
    </xf>
    <xf numFmtId="4" fontId="24" fillId="22" borderId="48" xfId="4" applyNumberFormat="1" applyFont="1" applyFill="1" applyBorder="1" applyAlignment="1" applyProtection="1">
      <alignment vertical="top" wrapText="1"/>
      <protection locked="0"/>
    </xf>
    <xf numFmtId="4" fontId="24" fillId="22" borderId="48" xfId="4" applyNumberFormat="1" applyFont="1" applyFill="1" applyBorder="1" applyAlignment="1">
      <alignment vertical="top" wrapText="1"/>
    </xf>
    <xf numFmtId="2" fontId="61" fillId="17" borderId="58" xfId="4" applyNumberFormat="1" applyFont="1" applyFill="1" applyBorder="1" applyAlignment="1" applyProtection="1">
      <alignment horizontal="center" vertical="center"/>
      <protection locked="0"/>
    </xf>
    <xf numFmtId="2" fontId="61" fillId="17" borderId="77" xfId="4" applyNumberFormat="1" applyFont="1" applyFill="1" applyBorder="1" applyAlignment="1" applyProtection="1">
      <alignment horizontal="center" vertical="center"/>
      <protection locked="0"/>
    </xf>
    <xf numFmtId="2" fontId="61" fillId="17" borderId="77" xfId="4" applyNumberFormat="1" applyFont="1" applyFill="1" applyBorder="1" applyAlignment="1" applyProtection="1">
      <alignment horizontal="right" vertical="center" wrapText="1"/>
      <protection locked="0"/>
    </xf>
    <xf numFmtId="2" fontId="24" fillId="17" borderId="211" xfId="4" applyNumberFormat="1" applyFont="1" applyFill="1" applyBorder="1" applyAlignment="1" applyProtection="1">
      <alignment vertical="top" wrapText="1"/>
      <protection locked="0"/>
    </xf>
    <xf numFmtId="2" fontId="61" fillId="17" borderId="103" xfId="4" applyNumberFormat="1" applyFont="1" applyFill="1" applyBorder="1" applyAlignment="1" applyProtection="1">
      <alignment horizontal="center" vertical="center"/>
      <protection locked="0"/>
    </xf>
    <xf numFmtId="2" fontId="61" fillId="17" borderId="14" xfId="4" applyNumberFormat="1" applyFont="1" applyFill="1" applyBorder="1" applyAlignment="1" applyProtection="1">
      <alignment horizontal="center" vertical="center"/>
      <protection locked="0"/>
    </xf>
    <xf numFmtId="2" fontId="61" fillId="17" borderId="14" xfId="4" applyNumberFormat="1" applyFont="1" applyFill="1" applyBorder="1" applyAlignment="1" applyProtection="1">
      <alignment horizontal="right" vertical="center" wrapText="1"/>
      <protection locked="0"/>
    </xf>
    <xf numFmtId="2" fontId="61" fillId="17" borderId="36" xfId="4" applyNumberFormat="1" applyFont="1" applyFill="1" applyBorder="1" applyAlignment="1" applyProtection="1">
      <alignment horizontal="center" vertical="center"/>
      <protection locked="0"/>
    </xf>
    <xf numFmtId="2" fontId="61" fillId="17" borderId="23" xfId="4" applyNumberFormat="1" applyFont="1" applyFill="1" applyBorder="1" applyAlignment="1" applyProtection="1">
      <alignment horizontal="center" vertical="center"/>
      <protection locked="0"/>
    </xf>
    <xf numFmtId="2" fontId="61" fillId="17" borderId="23" xfId="4" applyNumberFormat="1" applyFont="1" applyFill="1" applyBorder="1" applyAlignment="1" applyProtection="1">
      <alignment horizontal="right" vertical="center" wrapText="1"/>
      <protection locked="0"/>
    </xf>
    <xf numFmtId="2" fontId="24" fillId="17" borderId="14" xfId="4" applyNumberFormat="1" applyFont="1" applyFill="1" applyBorder="1" applyAlignment="1" applyProtection="1">
      <alignment horizontal="center" vertical="top"/>
      <protection locked="0"/>
    </xf>
    <xf numFmtId="2" fontId="24" fillId="17" borderId="14" xfId="4" applyNumberFormat="1" applyFont="1" applyFill="1" applyBorder="1" applyAlignment="1" applyProtection="1">
      <alignment vertical="top" wrapText="1"/>
      <protection locked="0"/>
    </xf>
    <xf numFmtId="4" fontId="24" fillId="22" borderId="50" xfId="4" applyNumberFormat="1" applyFont="1" applyFill="1" applyBorder="1" applyAlignment="1" applyProtection="1">
      <alignment vertical="top" wrapText="1"/>
      <protection locked="0"/>
    </xf>
    <xf numFmtId="4" fontId="24" fillId="20" borderId="41" xfId="4" applyNumberFormat="1" applyFont="1" applyFill="1" applyBorder="1" applyAlignment="1">
      <alignment vertical="top" wrapText="1"/>
    </xf>
    <xf numFmtId="4" fontId="24" fillId="20" borderId="48" xfId="4" applyNumberFormat="1" applyFont="1" applyFill="1" applyBorder="1" applyAlignment="1">
      <alignment vertical="top" wrapText="1"/>
    </xf>
    <xf numFmtId="4" fontId="24" fillId="20" borderId="73" xfId="4" applyNumberFormat="1" applyFont="1" applyFill="1" applyBorder="1" applyAlignment="1">
      <alignment vertical="top" wrapText="1"/>
    </xf>
    <xf numFmtId="2" fontId="24" fillId="19" borderId="23" xfId="4" applyNumberFormat="1" applyFont="1" applyFill="1" applyBorder="1" applyAlignment="1">
      <alignment vertical="top" wrapText="1"/>
    </xf>
    <xf numFmtId="2" fontId="24" fillId="17" borderId="210" xfId="4" applyNumberFormat="1" applyFont="1" applyFill="1" applyBorder="1" applyAlignment="1" applyProtection="1">
      <alignment vertical="top" wrapText="1"/>
      <protection locked="0"/>
    </xf>
    <xf numFmtId="0" fontId="24" fillId="2" borderId="0" xfId="4" applyFont="1" applyFill="1" applyAlignment="1" applyProtection="1">
      <alignment horizontal="center"/>
      <protection locked="0"/>
    </xf>
    <xf numFmtId="4" fontId="24" fillId="19" borderId="43" xfId="4" applyNumberFormat="1" applyFont="1" applyFill="1" applyBorder="1" applyAlignment="1" applyProtection="1">
      <alignment vertical="top"/>
      <protection locked="0"/>
    </xf>
    <xf numFmtId="4" fontId="24" fillId="19" borderId="49" xfId="4" applyNumberFormat="1" applyFont="1" applyFill="1" applyBorder="1" applyAlignment="1">
      <alignment vertical="top"/>
    </xf>
    <xf numFmtId="0" fontId="31" fillId="25" borderId="0" xfId="4" applyFont="1" applyFill="1" applyProtection="1">
      <protection locked="0"/>
    </xf>
    <xf numFmtId="4" fontId="24" fillId="20" borderId="49" xfId="4" applyNumberFormat="1" applyFont="1" applyFill="1" applyBorder="1" applyAlignment="1">
      <alignment vertical="top"/>
    </xf>
    <xf numFmtId="0" fontId="24" fillId="25" borderId="0" xfId="4" applyFont="1" applyFill="1" applyAlignment="1" applyProtection="1">
      <alignment horizontal="center"/>
      <protection locked="0"/>
    </xf>
    <xf numFmtId="14" fontId="64" fillId="25" borderId="0" xfId="4" applyNumberFormat="1" applyFont="1" applyFill="1" applyProtection="1">
      <protection locked="0"/>
    </xf>
    <xf numFmtId="14" fontId="31" fillId="25" borderId="0" xfId="0" applyNumberFormat="1" applyFont="1" applyFill="1" applyProtection="1">
      <protection locked="0"/>
    </xf>
    <xf numFmtId="4" fontId="24" fillId="17" borderId="41" xfId="4" applyNumberFormat="1" applyFont="1" applyFill="1" applyBorder="1" applyAlignment="1" applyProtection="1">
      <alignment vertical="top" wrapText="1"/>
      <protection hidden="1"/>
    </xf>
    <xf numFmtId="2" fontId="24" fillId="19" borderId="26" xfId="4" applyNumberFormat="1" applyFont="1" applyFill="1" applyBorder="1" applyAlignment="1" applyProtection="1">
      <alignment vertical="top" wrapText="1"/>
      <protection hidden="1"/>
    </xf>
    <xf numFmtId="4" fontId="24" fillId="19" borderId="41" xfId="4" applyNumberFormat="1" applyFont="1" applyFill="1" applyBorder="1" applyAlignment="1" applyProtection="1">
      <alignment vertical="top" wrapText="1"/>
      <protection hidden="1"/>
    </xf>
    <xf numFmtId="2" fontId="24" fillId="19" borderId="23" xfId="4" applyNumberFormat="1" applyFont="1" applyFill="1" applyBorder="1" applyAlignment="1" applyProtection="1">
      <alignment vertical="top" wrapText="1"/>
      <protection hidden="1"/>
    </xf>
    <xf numFmtId="4" fontId="24" fillId="17" borderId="88" xfId="4" applyNumberFormat="1" applyFont="1" applyFill="1" applyBorder="1" applyAlignment="1" applyProtection="1">
      <alignment vertical="top" wrapText="1"/>
      <protection locked="0"/>
    </xf>
    <xf numFmtId="4" fontId="24" fillId="17" borderId="73" xfId="4" applyNumberFormat="1" applyFont="1" applyFill="1" applyBorder="1" applyAlignment="1" applyProtection="1">
      <alignment vertical="top" wrapText="1"/>
      <protection locked="0"/>
    </xf>
    <xf numFmtId="0" fontId="31" fillId="25" borderId="0" xfId="0" applyFont="1" applyFill="1"/>
    <xf numFmtId="0" fontId="51" fillId="0" borderId="35" xfId="4" applyFont="1" applyBorder="1" applyAlignment="1" applyProtection="1">
      <alignment horizontal="center" vertical="center" wrapText="1"/>
      <protection locked="0"/>
    </xf>
    <xf numFmtId="0" fontId="51" fillId="0" borderId="54" xfId="4" applyFont="1" applyBorder="1" applyAlignment="1" applyProtection="1">
      <alignment horizontal="center" vertical="center" wrapText="1"/>
      <protection locked="0"/>
    </xf>
    <xf numFmtId="0" fontId="51" fillId="0" borderId="54" xfId="4" applyFont="1" applyBorder="1" applyAlignment="1" applyProtection="1">
      <alignment horizontal="center" vertical="top" wrapText="1"/>
      <protection locked="0"/>
    </xf>
    <xf numFmtId="0" fontId="51" fillId="0" borderId="35" xfId="4" applyFont="1" applyBorder="1" applyAlignment="1" applyProtection="1">
      <alignment horizontal="center" vertical="top" wrapText="1"/>
      <protection locked="0"/>
    </xf>
    <xf numFmtId="2" fontId="51" fillId="25" borderId="0" xfId="4" applyNumberFormat="1" applyFont="1" applyFill="1" applyAlignment="1" applyProtection="1">
      <alignment horizontal="center" vertical="center" wrapText="1"/>
      <protection locked="0"/>
    </xf>
    <xf numFmtId="4" fontId="31" fillId="25" borderId="0" xfId="4" applyNumberFormat="1" applyFont="1" applyFill="1" applyAlignment="1" applyProtection="1">
      <alignment horizontal="center"/>
      <protection locked="0"/>
    </xf>
    <xf numFmtId="0" fontId="31" fillId="25" borderId="0" xfId="4" applyFont="1" applyFill="1" applyAlignment="1" applyProtection="1">
      <alignment horizontal="center"/>
      <protection locked="0"/>
    </xf>
    <xf numFmtId="0" fontId="0" fillId="12" borderId="0" xfId="0" applyFill="1" applyProtection="1">
      <protection locked="0"/>
    </xf>
    <xf numFmtId="49" fontId="0" fillId="12" borderId="0" xfId="0" applyNumberFormat="1" applyFill="1" applyProtection="1">
      <protection locked="0"/>
    </xf>
    <xf numFmtId="4" fontId="0" fillId="12" borderId="0" xfId="0" applyNumberFormat="1" applyFill="1" applyProtection="1">
      <protection locked="0"/>
    </xf>
    <xf numFmtId="0" fontId="29" fillId="13" borderId="0" xfId="0" applyFont="1" applyFill="1" applyProtection="1">
      <protection locked="0"/>
    </xf>
    <xf numFmtId="0" fontId="29" fillId="12" borderId="0" xfId="0" applyFont="1" applyFill="1" applyProtection="1">
      <protection locked="0"/>
    </xf>
    <xf numFmtId="0" fontId="0" fillId="0" borderId="0" xfId="0" applyAlignment="1">
      <alignment vertical="top" wrapText="1"/>
    </xf>
    <xf numFmtId="0" fontId="51" fillId="0" borderId="4" xfId="3" applyFont="1" applyBorder="1" applyAlignment="1">
      <alignment horizontal="center" vertical="center" wrapText="1"/>
    </xf>
    <xf numFmtId="0" fontId="51" fillId="0" borderId="28" xfId="3" applyFont="1" applyBorder="1" applyAlignment="1">
      <alignment horizontal="center" vertical="center" wrapText="1"/>
    </xf>
    <xf numFmtId="0" fontId="55" fillId="16" borderId="38" xfId="3" applyFont="1" applyFill="1" applyBorder="1" applyAlignment="1" applyProtection="1">
      <alignment horizontal="center" vertical="center" wrapText="1"/>
      <protection locked="0"/>
    </xf>
    <xf numFmtId="0" fontId="55" fillId="16" borderId="29" xfId="3" applyFont="1" applyFill="1" applyBorder="1" applyAlignment="1" applyProtection="1">
      <alignment horizontal="center" vertical="center" wrapText="1"/>
      <protection locked="0"/>
    </xf>
    <xf numFmtId="0" fontId="34" fillId="15" borderId="0" xfId="0" applyFont="1" applyFill="1" applyAlignment="1" applyProtection="1">
      <alignment horizontal="center"/>
      <protection locked="0"/>
    </xf>
    <xf numFmtId="0" fontId="54" fillId="16" borderId="9" xfId="3" applyFont="1" applyFill="1" applyBorder="1" applyAlignment="1" applyProtection="1">
      <alignment horizontal="center"/>
      <protection locked="0"/>
    </xf>
    <xf numFmtId="0" fontId="54" fillId="16" borderId="2" xfId="3" applyFont="1" applyFill="1" applyBorder="1" applyAlignment="1" applyProtection="1">
      <alignment horizontal="center"/>
      <protection locked="0"/>
    </xf>
    <xf numFmtId="14" fontId="51" fillId="7" borderId="9" xfId="3" applyNumberFormat="1" applyFont="1" applyFill="1" applyBorder="1" applyAlignment="1" applyProtection="1">
      <alignment horizontal="center"/>
      <protection hidden="1"/>
    </xf>
    <xf numFmtId="14" fontId="51" fillId="7" borderId="3" xfId="3" applyNumberFormat="1" applyFont="1" applyFill="1" applyBorder="1" applyAlignment="1" applyProtection="1">
      <alignment horizontal="center"/>
      <protection hidden="1"/>
    </xf>
    <xf numFmtId="0" fontId="51" fillId="0" borderId="18" xfId="3" applyFont="1" applyBorder="1" applyAlignment="1" applyProtection="1">
      <alignment horizontal="center" vertical="center"/>
      <protection locked="0"/>
    </xf>
    <xf numFmtId="0" fontId="24" fillId="0" borderId="15" xfId="3" applyFont="1" applyBorder="1" applyProtection="1">
      <protection locked="0"/>
    </xf>
    <xf numFmtId="0" fontId="51" fillId="0" borderId="19" xfId="3" applyFont="1" applyBorder="1" applyAlignment="1" applyProtection="1">
      <alignment horizontal="center" vertical="center" wrapText="1"/>
      <protection locked="0"/>
    </xf>
    <xf numFmtId="0" fontId="51" fillId="0" borderId="7" xfId="3" applyFont="1" applyBorder="1" applyAlignment="1" applyProtection="1">
      <alignment horizontal="center" vertical="center" wrapText="1"/>
      <protection locked="0"/>
    </xf>
    <xf numFmtId="0" fontId="24" fillId="0" borderId="8" xfId="3" applyFont="1" applyBorder="1" applyAlignment="1" applyProtection="1">
      <alignment horizontal="center" vertical="center"/>
      <protection locked="0"/>
    </xf>
    <xf numFmtId="0" fontId="51" fillId="15" borderId="4" xfId="3" applyFont="1" applyFill="1" applyBorder="1" applyAlignment="1" applyProtection="1">
      <alignment horizontal="center" vertical="center"/>
      <protection locked="0" hidden="1"/>
    </xf>
    <xf numFmtId="0" fontId="51" fillId="15" borderId="12" xfId="3" applyFont="1" applyFill="1" applyBorder="1" applyAlignment="1" applyProtection="1">
      <alignment horizontal="center" vertical="center"/>
      <protection locked="0" hidden="1"/>
    </xf>
    <xf numFmtId="0" fontId="51" fillId="15" borderId="28" xfId="3" applyFont="1" applyFill="1" applyBorder="1" applyAlignment="1" applyProtection="1">
      <alignment horizontal="center" vertical="center"/>
      <protection locked="0" hidden="1"/>
    </xf>
    <xf numFmtId="0" fontId="51" fillId="0" borderId="2" xfId="3" applyFont="1" applyBorder="1" applyAlignment="1" applyProtection="1">
      <alignment horizontal="center" vertical="center" wrapText="1"/>
      <protection locked="0"/>
    </xf>
    <xf numFmtId="0" fontId="51" fillId="0" borderId="1" xfId="3" applyFont="1" applyBorder="1" applyAlignment="1" applyProtection="1">
      <alignment horizontal="center" vertical="center" wrapText="1"/>
      <protection locked="0"/>
    </xf>
    <xf numFmtId="0" fontId="51" fillId="0" borderId="27" xfId="3" applyFont="1" applyBorder="1" applyAlignment="1" applyProtection="1">
      <alignment horizontal="center" vertical="center"/>
      <protection locked="0" hidden="1"/>
    </xf>
    <xf numFmtId="0" fontId="51" fillId="0" borderId="3" xfId="3" applyFont="1" applyBorder="1" applyAlignment="1" applyProtection="1">
      <alignment horizontal="center" vertical="center"/>
      <protection locked="0" hidden="1"/>
    </xf>
    <xf numFmtId="0" fontId="51" fillId="0" borderId="39" xfId="3" applyFont="1" applyBorder="1" applyAlignment="1">
      <alignment horizontal="center" vertical="center"/>
    </xf>
    <xf numFmtId="0" fontId="51" fillId="0" borderId="84" xfId="3" applyFont="1" applyBorder="1" applyAlignment="1">
      <alignment horizontal="center" vertical="center"/>
    </xf>
    <xf numFmtId="0" fontId="51" fillId="0" borderId="65" xfId="3" applyFont="1" applyBorder="1" applyAlignment="1">
      <alignment horizontal="center" vertical="center"/>
    </xf>
    <xf numFmtId="0" fontId="51" fillId="0" borderId="82" xfId="3" applyFont="1" applyBorder="1" applyAlignment="1">
      <alignment horizontal="center" vertical="center"/>
    </xf>
    <xf numFmtId="0" fontId="26" fillId="16" borderId="68" xfId="3" applyFont="1" applyFill="1" applyBorder="1" applyAlignment="1" applyProtection="1">
      <alignment horizontal="center" vertical="center"/>
      <protection locked="0" hidden="1"/>
    </xf>
    <xf numFmtId="0" fontId="26" fillId="16" borderId="68" xfId="0" applyFont="1" applyFill="1" applyBorder="1" applyAlignment="1" applyProtection="1">
      <alignment horizontal="center" vertical="center"/>
      <protection hidden="1"/>
    </xf>
    <xf numFmtId="0" fontId="51" fillId="28" borderId="141" xfId="17" applyFont="1" applyFill="1" applyBorder="1" applyAlignment="1">
      <alignment horizontal="center" vertical="center" wrapText="1"/>
    </xf>
    <xf numFmtId="0" fontId="24" fillId="28" borderId="143" xfId="15" applyFont="1" applyFill="1" applyBorder="1" applyAlignment="1">
      <alignment horizontal="center" vertical="center" wrapText="1"/>
    </xf>
    <xf numFmtId="0" fontId="31" fillId="19" borderId="128" xfId="15" applyFont="1" applyFill="1" applyBorder="1" applyAlignment="1">
      <alignment horizontal="left" vertical="center"/>
    </xf>
    <xf numFmtId="0" fontId="31" fillId="19" borderId="129" xfId="15" applyFont="1" applyFill="1" applyBorder="1" applyAlignment="1">
      <alignment horizontal="left" vertical="center"/>
    </xf>
    <xf numFmtId="0" fontId="31" fillId="19" borderId="196" xfId="15" applyFont="1" applyFill="1" applyBorder="1" applyAlignment="1">
      <alignment horizontal="left" vertical="center"/>
    </xf>
    <xf numFmtId="0" fontId="51" fillId="19" borderId="140" xfId="17" applyFont="1" applyFill="1" applyBorder="1" applyAlignment="1">
      <alignment horizontal="center" vertical="center" wrapText="1"/>
    </xf>
    <xf numFmtId="0" fontId="31" fillId="19" borderId="145" xfId="15" applyFont="1" applyFill="1" applyBorder="1" applyAlignment="1">
      <alignment horizontal="center" vertical="center" wrapText="1"/>
    </xf>
    <xf numFmtId="0" fontId="60" fillId="19" borderId="140" xfId="17" applyFont="1" applyFill="1" applyBorder="1" applyAlignment="1">
      <alignment horizontal="center" vertical="center" wrapText="1"/>
    </xf>
    <xf numFmtId="0" fontId="34" fillId="19" borderId="145" xfId="15" applyFont="1" applyFill="1" applyBorder="1" applyAlignment="1">
      <alignment horizontal="center" vertical="center" wrapText="1"/>
    </xf>
    <xf numFmtId="0" fontId="51" fillId="19" borderId="141" xfId="17" applyFont="1" applyFill="1" applyBorder="1" applyAlignment="1">
      <alignment horizontal="center" vertical="center" wrapText="1"/>
    </xf>
    <xf numFmtId="0" fontId="31" fillId="19" borderId="142" xfId="15" applyFont="1" applyFill="1" applyBorder="1" applyAlignment="1">
      <alignment horizontal="center" vertical="center" wrapText="1"/>
    </xf>
    <xf numFmtId="0" fontId="31" fillId="19" borderId="143" xfId="15" applyFont="1" applyFill="1" applyBorder="1" applyAlignment="1">
      <alignment horizontal="center" vertical="center" wrapText="1"/>
    </xf>
    <xf numFmtId="0" fontId="62" fillId="17" borderId="144" xfId="15" applyFont="1" applyFill="1" applyBorder="1" applyAlignment="1">
      <alignment horizontal="center" vertical="center" wrapText="1"/>
    </xf>
    <xf numFmtId="0" fontId="63" fillId="17" borderId="144" xfId="15" applyFont="1" applyFill="1" applyBorder="1" applyAlignment="1">
      <alignment horizontal="center" vertical="center" wrapText="1"/>
    </xf>
    <xf numFmtId="0" fontId="60" fillId="19" borderId="197" xfId="17" applyFont="1" applyFill="1" applyBorder="1" applyAlignment="1">
      <alignment horizontal="center" vertical="center" wrapText="1"/>
    </xf>
    <xf numFmtId="0" fontId="60" fillId="19" borderId="198" xfId="17" applyFont="1" applyFill="1" applyBorder="1" applyAlignment="1">
      <alignment horizontal="center" vertical="center" wrapText="1"/>
    </xf>
    <xf numFmtId="2" fontId="47" fillId="17" borderId="25" xfId="4" applyNumberFormat="1" applyFont="1" applyFill="1" applyBorder="1" applyAlignment="1" applyProtection="1">
      <alignment horizontal="center" vertical="top" wrapText="1"/>
      <protection locked="0"/>
    </xf>
    <xf numFmtId="2" fontId="47" fillId="17" borderId="69" xfId="4" applyNumberFormat="1" applyFont="1" applyFill="1" applyBorder="1" applyAlignment="1" applyProtection="1">
      <alignment horizontal="center" vertical="top" wrapText="1"/>
      <protection locked="0"/>
    </xf>
    <xf numFmtId="0" fontId="31" fillId="17" borderId="26" xfId="0" applyFont="1" applyFill="1" applyBorder="1" applyAlignment="1" applyProtection="1">
      <alignment vertical="top" wrapText="1"/>
      <protection locked="0"/>
    </xf>
    <xf numFmtId="2" fontId="47" fillId="17" borderId="67" xfId="4" applyNumberFormat="1" applyFont="1" applyFill="1" applyBorder="1" applyAlignment="1" applyProtection="1">
      <alignment horizontal="center" vertical="top" wrapText="1"/>
      <protection locked="0"/>
    </xf>
    <xf numFmtId="2" fontId="47" fillId="17" borderId="70" xfId="4" applyNumberFormat="1" applyFont="1" applyFill="1" applyBorder="1" applyAlignment="1" applyProtection="1">
      <alignment horizontal="center" vertical="top" wrapText="1"/>
      <protection locked="0"/>
    </xf>
    <xf numFmtId="0" fontId="31" fillId="17" borderId="71" xfId="0" applyFont="1" applyFill="1" applyBorder="1" applyAlignment="1" applyProtection="1">
      <alignment vertical="top" wrapText="1"/>
      <protection locked="0"/>
    </xf>
    <xf numFmtId="2" fontId="47" fillId="17" borderId="26" xfId="4" applyNumberFormat="1" applyFont="1" applyFill="1" applyBorder="1" applyAlignment="1" applyProtection="1">
      <alignment horizontal="center" vertical="top" wrapText="1"/>
      <protection locked="0"/>
    </xf>
    <xf numFmtId="4" fontId="33" fillId="19" borderId="45" xfId="4" applyNumberFormat="1" applyFont="1" applyFill="1" applyBorder="1" applyAlignment="1" applyProtection="1">
      <alignment horizontal="center"/>
      <protection locked="0"/>
    </xf>
    <xf numFmtId="0" fontId="33" fillId="19" borderId="46" xfId="4" applyFont="1" applyFill="1" applyBorder="1" applyAlignment="1" applyProtection="1">
      <alignment horizontal="center"/>
      <protection locked="0"/>
    </xf>
    <xf numFmtId="0" fontId="49" fillId="0" borderId="54" xfId="4" applyFont="1" applyBorder="1" applyAlignment="1">
      <alignment horizontal="center" vertical="center" wrapText="1"/>
    </xf>
    <xf numFmtId="0" fontId="49" fillId="0" borderId="53" xfId="4" applyFont="1" applyBorder="1" applyAlignment="1">
      <alignment horizontal="center" vertical="center" wrapText="1"/>
    </xf>
    <xf numFmtId="0" fontId="49" fillId="0" borderId="56" xfId="4" applyFont="1" applyBorder="1" applyAlignment="1">
      <alignment horizontal="center" vertical="center" wrapText="1"/>
    </xf>
    <xf numFmtId="0" fontId="46" fillId="0" borderId="39" xfId="4" applyFont="1" applyBorder="1" applyAlignment="1">
      <alignment horizontal="center" vertical="center" wrapText="1"/>
    </xf>
    <xf numFmtId="0" fontId="46" fillId="0" borderId="51" xfId="4" applyFont="1" applyBorder="1" applyAlignment="1">
      <alignment horizontal="center" vertical="center" wrapText="1"/>
    </xf>
    <xf numFmtId="0" fontId="46" fillId="0" borderId="54" xfId="4" applyFont="1" applyBorder="1" applyAlignment="1">
      <alignment horizontal="center" vertical="center" wrapText="1"/>
    </xf>
    <xf numFmtId="0" fontId="31" fillId="0" borderId="53" xfId="0" applyFont="1" applyBorder="1" applyAlignment="1">
      <alignment horizontal="center" vertical="center" wrapText="1"/>
    </xf>
    <xf numFmtId="0" fontId="31" fillId="0" borderId="56" xfId="0" applyFont="1" applyBorder="1" applyAlignment="1">
      <alignment horizontal="center" vertical="center" wrapText="1"/>
    </xf>
    <xf numFmtId="2" fontId="46" fillId="19" borderId="10" xfId="4" applyNumberFormat="1" applyFont="1" applyFill="1" applyBorder="1" applyAlignment="1" applyProtection="1">
      <alignment horizontal="center" vertical="center" wrapText="1"/>
      <protection locked="0"/>
    </xf>
    <xf numFmtId="2" fontId="46" fillId="19" borderId="0" xfId="4" applyNumberFormat="1" applyFont="1" applyFill="1" applyAlignment="1" applyProtection="1">
      <alignment horizontal="center" vertical="center" wrapText="1"/>
      <protection locked="0"/>
    </xf>
    <xf numFmtId="2" fontId="46" fillId="19" borderId="49" xfId="4" applyNumberFormat="1" applyFont="1" applyFill="1" applyBorder="1" applyAlignment="1" applyProtection="1">
      <alignment horizontal="center" vertical="center" wrapText="1"/>
      <protection locked="0"/>
    </xf>
    <xf numFmtId="2" fontId="46" fillId="19" borderId="22" xfId="4" applyNumberFormat="1" applyFont="1" applyFill="1" applyBorder="1" applyAlignment="1" applyProtection="1">
      <alignment horizontal="center" vertical="center" wrapText="1"/>
      <protection locked="0"/>
    </xf>
    <xf numFmtId="2" fontId="46" fillId="19" borderId="68" xfId="4" applyNumberFormat="1" applyFont="1" applyFill="1" applyBorder="1" applyAlignment="1" applyProtection="1">
      <alignment horizontal="center" vertical="center" wrapText="1"/>
      <protection locked="0"/>
    </xf>
    <xf numFmtId="2" fontId="46" fillId="19" borderId="60" xfId="4" applyNumberFormat="1" applyFont="1" applyFill="1" applyBorder="1" applyAlignment="1" applyProtection="1">
      <alignment horizontal="center" vertical="center" wrapText="1"/>
      <protection locked="0"/>
    </xf>
    <xf numFmtId="0" fontId="46" fillId="18" borderId="39" xfId="4" applyFont="1" applyFill="1" applyBorder="1" applyAlignment="1">
      <alignment horizontal="center" vertical="center" wrapText="1"/>
    </xf>
    <xf numFmtId="0" fontId="46" fillId="18" borderId="43" xfId="4" applyFont="1" applyFill="1" applyBorder="1" applyAlignment="1">
      <alignment horizontal="center" vertical="center" wrapText="1"/>
    </xf>
    <xf numFmtId="0" fontId="46" fillId="0" borderId="53" xfId="4" applyFont="1" applyBorder="1" applyAlignment="1">
      <alignment horizontal="center" vertical="center" wrapText="1"/>
    </xf>
    <xf numFmtId="0" fontId="31" fillId="0" borderId="56" xfId="0" applyFont="1" applyBorder="1" applyAlignment="1">
      <alignment horizontal="center" wrapText="1"/>
    </xf>
    <xf numFmtId="2" fontId="46" fillId="19" borderId="54" xfId="4" applyNumberFormat="1" applyFont="1" applyFill="1" applyBorder="1" applyAlignment="1">
      <alignment horizontal="center" vertical="top"/>
    </xf>
    <xf numFmtId="2" fontId="46" fillId="19" borderId="53" xfId="4" applyNumberFormat="1" applyFont="1" applyFill="1" applyBorder="1" applyAlignment="1">
      <alignment horizontal="center" vertical="top"/>
    </xf>
    <xf numFmtId="2" fontId="47" fillId="19" borderId="54" xfId="4" applyNumberFormat="1" applyFont="1" applyFill="1" applyBorder="1" applyAlignment="1">
      <alignment horizontal="center" vertical="top"/>
    </xf>
    <xf numFmtId="2" fontId="47" fillId="19" borderId="56" xfId="4" applyNumberFormat="1" applyFont="1" applyFill="1" applyBorder="1" applyAlignment="1">
      <alignment horizontal="center" vertical="top"/>
    </xf>
    <xf numFmtId="0" fontId="48" fillId="0" borderId="0" xfId="4" applyFont="1" applyAlignment="1" applyProtection="1">
      <alignment horizontal="center" vertical="center" wrapText="1"/>
      <protection locked="0"/>
    </xf>
    <xf numFmtId="2" fontId="46" fillId="19" borderId="57" xfId="4" applyNumberFormat="1" applyFont="1" applyFill="1" applyBorder="1" applyAlignment="1" applyProtection="1">
      <alignment horizontal="center" vertical="center" wrapText="1"/>
      <protection locked="0"/>
    </xf>
    <xf numFmtId="0" fontId="46" fillId="19" borderId="31" xfId="4" applyFont="1" applyFill="1" applyBorder="1" applyAlignment="1" applyProtection="1">
      <alignment horizontal="center" vertical="center" wrapText="1"/>
      <protection locked="0"/>
    </xf>
    <xf numFmtId="2" fontId="46" fillId="19" borderId="47" xfId="4" applyNumberFormat="1" applyFont="1" applyFill="1" applyBorder="1" applyAlignment="1" applyProtection="1">
      <alignment horizontal="center" vertical="center" wrapText="1"/>
      <protection locked="0"/>
    </xf>
    <xf numFmtId="0" fontId="46" fillId="19" borderId="44" xfId="4" applyFont="1" applyFill="1" applyBorder="1" applyAlignment="1" applyProtection="1">
      <alignment horizontal="center" vertical="center" wrapText="1"/>
      <protection locked="0"/>
    </xf>
    <xf numFmtId="0" fontId="16" fillId="25" borderId="0" xfId="4" applyFont="1" applyFill="1" applyAlignment="1" applyProtection="1">
      <alignment horizontal="center" vertical="center" wrapText="1"/>
      <protection locked="0"/>
    </xf>
    <xf numFmtId="0" fontId="11" fillId="25" borderId="0" xfId="4" applyFont="1" applyFill="1" applyAlignment="1" applyProtection="1">
      <alignment horizontal="center" vertical="center" wrapText="1"/>
      <protection locked="0"/>
    </xf>
    <xf numFmtId="0" fontId="11" fillId="25" borderId="0" xfId="4" applyFont="1" applyFill="1" applyAlignment="1">
      <alignment horizontal="center" vertical="center" wrapText="1"/>
    </xf>
    <xf numFmtId="0" fontId="0" fillId="25" borderId="0" xfId="0" applyFill="1" applyAlignment="1">
      <alignment horizontal="center" wrapText="1"/>
    </xf>
    <xf numFmtId="2" fontId="12" fillId="25" borderId="0" xfId="4" applyNumberFormat="1" applyFont="1" applyFill="1" applyAlignment="1" applyProtection="1">
      <alignment horizontal="center" vertical="top" wrapText="1"/>
      <protection locked="0"/>
    </xf>
    <xf numFmtId="0" fontId="0" fillId="25" borderId="0" xfId="0" applyFill="1" applyAlignment="1">
      <alignment vertical="top" wrapText="1"/>
    </xf>
    <xf numFmtId="2" fontId="11" fillId="25" borderId="0" xfId="4" applyNumberFormat="1" applyFont="1" applyFill="1" applyAlignment="1" applyProtection="1">
      <alignment horizontal="center" vertical="center" wrapText="1"/>
      <protection locked="0"/>
    </xf>
    <xf numFmtId="4" fontId="13" fillId="25" borderId="0" xfId="4" applyNumberFormat="1" applyFont="1" applyFill="1" applyAlignment="1" applyProtection="1">
      <alignment horizontal="center"/>
      <protection locked="0"/>
    </xf>
    <xf numFmtId="0" fontId="13" fillId="25" borderId="0" xfId="4" applyFont="1" applyFill="1" applyAlignment="1" applyProtection="1">
      <alignment horizontal="center"/>
      <protection locked="0"/>
    </xf>
    <xf numFmtId="2" fontId="24" fillId="17" borderId="25" xfId="4" applyNumberFormat="1" applyFont="1" applyFill="1" applyBorder="1" applyAlignment="1" applyProtection="1">
      <alignment horizontal="center" vertical="top" wrapText="1"/>
      <protection locked="0"/>
    </xf>
    <xf numFmtId="2" fontId="24" fillId="17" borderId="69" xfId="4" applyNumberFormat="1" applyFont="1" applyFill="1" applyBorder="1" applyAlignment="1" applyProtection="1">
      <alignment horizontal="center" vertical="top" wrapText="1"/>
      <protection locked="0"/>
    </xf>
    <xf numFmtId="2" fontId="24" fillId="17" borderId="67" xfId="4" applyNumberFormat="1" applyFont="1" applyFill="1" applyBorder="1" applyAlignment="1" applyProtection="1">
      <alignment horizontal="center" vertical="top" wrapText="1"/>
      <protection locked="0"/>
    </xf>
    <xf numFmtId="2" fontId="24" fillId="17" borderId="70" xfId="4" applyNumberFormat="1" applyFont="1" applyFill="1" applyBorder="1" applyAlignment="1" applyProtection="1">
      <alignment horizontal="center" vertical="top" wrapText="1"/>
      <protection locked="0"/>
    </xf>
    <xf numFmtId="0" fontId="51" fillId="0" borderId="54" xfId="4" applyFont="1" applyBorder="1" applyAlignment="1">
      <alignment horizontal="center" vertical="center" wrapText="1"/>
    </xf>
    <xf numFmtId="0" fontId="46" fillId="5" borderId="39" xfId="4" applyFont="1" applyFill="1" applyBorder="1" applyAlignment="1">
      <alignment horizontal="center" vertical="center" wrapText="1"/>
    </xf>
    <xf numFmtId="0" fontId="46" fillId="5" borderId="43" xfId="4" applyFont="1" applyFill="1" applyBorder="1" applyAlignment="1">
      <alignment horizontal="center" vertical="center" wrapText="1"/>
    </xf>
    <xf numFmtId="0" fontId="51" fillId="0" borderId="53" xfId="4" applyFont="1" applyBorder="1" applyAlignment="1">
      <alignment horizontal="center" vertical="center" wrapText="1"/>
    </xf>
    <xf numFmtId="0" fontId="31" fillId="17" borderId="26" xfId="0" applyFont="1" applyFill="1" applyBorder="1" applyAlignment="1">
      <alignment vertical="top" wrapText="1"/>
    </xf>
    <xf numFmtId="2" fontId="51" fillId="19" borderId="10" xfId="4" applyNumberFormat="1" applyFont="1" applyFill="1" applyBorder="1" applyAlignment="1" applyProtection="1">
      <alignment horizontal="center" vertical="center" wrapText="1"/>
      <protection locked="0"/>
    </xf>
    <xf numFmtId="2" fontId="51" fillId="19" borderId="0" xfId="4" applyNumberFormat="1" applyFont="1" applyFill="1" applyAlignment="1" applyProtection="1">
      <alignment horizontal="center" vertical="center" wrapText="1"/>
      <protection locked="0"/>
    </xf>
    <xf numFmtId="2" fontId="51" fillId="19" borderId="49" xfId="4" applyNumberFormat="1" applyFont="1" applyFill="1" applyBorder="1" applyAlignment="1" applyProtection="1">
      <alignment horizontal="center" vertical="center" wrapText="1"/>
      <protection locked="0"/>
    </xf>
    <xf numFmtId="2" fontId="51" fillId="19" borderId="22" xfId="4" applyNumberFormat="1" applyFont="1" applyFill="1" applyBorder="1" applyAlignment="1" applyProtection="1">
      <alignment horizontal="center" vertical="center" wrapText="1"/>
      <protection locked="0"/>
    </xf>
    <xf numFmtId="2" fontId="51" fillId="19" borderId="68" xfId="4" applyNumberFormat="1" applyFont="1" applyFill="1" applyBorder="1" applyAlignment="1" applyProtection="1">
      <alignment horizontal="center" vertical="center" wrapText="1"/>
      <protection locked="0"/>
    </xf>
    <xf numFmtId="2" fontId="51" fillId="19" borderId="60" xfId="4" applyNumberFormat="1" applyFont="1" applyFill="1" applyBorder="1" applyAlignment="1" applyProtection="1">
      <alignment horizontal="center" vertical="center" wrapText="1"/>
      <protection locked="0"/>
    </xf>
    <xf numFmtId="0" fontId="31" fillId="17" borderId="71" xfId="0" applyFont="1" applyFill="1" applyBorder="1" applyAlignment="1">
      <alignment vertical="top" wrapText="1"/>
    </xf>
    <xf numFmtId="4" fontId="31" fillId="19" borderId="45" xfId="4" applyNumberFormat="1" applyFont="1" applyFill="1" applyBorder="1" applyAlignment="1" applyProtection="1">
      <alignment horizontal="center"/>
      <protection locked="0"/>
    </xf>
    <xf numFmtId="0" fontId="31" fillId="19" borderId="46" xfId="4" applyFont="1" applyFill="1" applyBorder="1" applyAlignment="1" applyProtection="1">
      <alignment horizontal="center"/>
      <protection locked="0"/>
    </xf>
    <xf numFmtId="2" fontId="51" fillId="19" borderId="57" xfId="4" applyNumberFormat="1" applyFont="1" applyFill="1" applyBorder="1" applyAlignment="1" applyProtection="1">
      <alignment horizontal="center" vertical="center" wrapText="1"/>
      <protection locked="0"/>
    </xf>
    <xf numFmtId="0" fontId="51" fillId="19" borderId="31" xfId="4" applyFont="1" applyFill="1" applyBorder="1" applyAlignment="1" applyProtection="1">
      <alignment horizontal="center" vertical="center" wrapText="1"/>
      <protection locked="0"/>
    </xf>
    <xf numFmtId="2" fontId="51" fillId="19" borderId="47" xfId="4" applyNumberFormat="1" applyFont="1" applyFill="1" applyBorder="1" applyAlignment="1" applyProtection="1">
      <alignment horizontal="center" vertical="center" wrapText="1"/>
      <protection locked="0"/>
    </xf>
    <xf numFmtId="0" fontId="51" fillId="19" borderId="44" xfId="4" applyFont="1" applyFill="1" applyBorder="1" applyAlignment="1" applyProtection="1">
      <alignment horizontal="center" vertical="center" wrapText="1"/>
      <protection locked="0"/>
    </xf>
    <xf numFmtId="2" fontId="51" fillId="19" borderId="54" xfId="4" applyNumberFormat="1" applyFont="1" applyFill="1" applyBorder="1" applyAlignment="1">
      <alignment horizontal="center" vertical="top"/>
    </xf>
    <xf numFmtId="2" fontId="51" fillId="19" borderId="53" xfId="4" applyNumberFormat="1" applyFont="1" applyFill="1" applyBorder="1" applyAlignment="1">
      <alignment horizontal="center" vertical="top"/>
    </xf>
    <xf numFmtId="2" fontId="24" fillId="19" borderId="54" xfId="4" applyNumberFormat="1" applyFont="1" applyFill="1" applyBorder="1" applyAlignment="1">
      <alignment horizontal="center" vertical="top"/>
    </xf>
    <xf numFmtId="2" fontId="24" fillId="19" borderId="56" xfId="4" applyNumberFormat="1" applyFont="1" applyFill="1" applyBorder="1" applyAlignment="1">
      <alignment horizontal="center" vertical="top"/>
    </xf>
    <xf numFmtId="2" fontId="24" fillId="17" borderId="26" xfId="4" applyNumberFormat="1" applyFont="1" applyFill="1" applyBorder="1" applyAlignment="1" applyProtection="1">
      <alignment horizontal="center" vertical="top" wrapText="1"/>
      <protection locked="0"/>
    </xf>
    <xf numFmtId="2" fontId="51" fillId="3" borderId="54" xfId="4" applyNumberFormat="1" applyFont="1" applyFill="1" applyBorder="1" applyAlignment="1">
      <alignment horizontal="center" vertical="top"/>
    </xf>
    <xf numFmtId="2" fontId="51" fillId="3" borderId="53" xfId="4" applyNumberFormat="1" applyFont="1" applyFill="1" applyBorder="1" applyAlignment="1">
      <alignment horizontal="center" vertical="top"/>
    </xf>
    <xf numFmtId="2" fontId="24" fillId="3" borderId="54" xfId="4" applyNumberFormat="1" applyFont="1" applyFill="1" applyBorder="1" applyAlignment="1">
      <alignment horizontal="center" vertical="top"/>
    </xf>
    <xf numFmtId="2" fontId="24" fillId="3" borderId="56" xfId="4" applyNumberFormat="1" applyFont="1" applyFill="1" applyBorder="1" applyAlignment="1">
      <alignment horizontal="center" vertical="top"/>
    </xf>
    <xf numFmtId="0" fontId="50" fillId="0" borderId="72" xfId="0" applyFont="1" applyBorder="1" applyAlignment="1">
      <alignment horizontal="center"/>
    </xf>
    <xf numFmtId="0" fontId="51" fillId="0" borderId="54" xfId="4" applyFont="1" applyBorder="1" applyAlignment="1" applyProtection="1">
      <alignment horizontal="center" vertical="center" wrapText="1"/>
      <protection locked="0"/>
    </xf>
    <xf numFmtId="0" fontId="51" fillId="0" borderId="53" xfId="4" applyFont="1" applyBorder="1" applyAlignment="1" applyProtection="1">
      <alignment horizontal="center" vertical="center" wrapText="1"/>
      <protection locked="0"/>
    </xf>
    <xf numFmtId="0" fontId="49" fillId="0" borderId="54" xfId="4" applyFont="1" applyBorder="1" applyAlignment="1" applyProtection="1">
      <alignment horizontal="center" vertical="center" wrapText="1"/>
      <protection locked="0"/>
    </xf>
    <xf numFmtId="0" fontId="49" fillId="0" borderId="53" xfId="4" applyFont="1" applyBorder="1" applyAlignment="1" applyProtection="1">
      <alignment horizontal="center" vertical="center" wrapText="1"/>
      <protection locked="0"/>
    </xf>
    <xf numFmtId="0" fontId="49" fillId="0" borderId="56" xfId="4" applyFont="1" applyBorder="1" applyAlignment="1" applyProtection="1">
      <alignment horizontal="center" vertical="center" wrapText="1"/>
      <protection locked="0"/>
    </xf>
    <xf numFmtId="0" fontId="46" fillId="0" borderId="39" xfId="4" applyFont="1" applyBorder="1" applyAlignment="1" applyProtection="1">
      <alignment horizontal="center" vertical="center" wrapText="1"/>
      <protection locked="0"/>
    </xf>
    <xf numFmtId="0" fontId="46" fillId="0" borderId="51" xfId="4" applyFont="1" applyBorder="1" applyAlignment="1" applyProtection="1">
      <alignment horizontal="center" vertical="center" wrapText="1"/>
      <protection locked="0"/>
    </xf>
  </cellXfs>
  <cellStyles count="18">
    <cellStyle name="Coma 4 2" xfId="6" xr:uid="{00000000-0005-0000-0000-000000000000}"/>
    <cellStyle name="Euro" xfId="2" xr:uid="{00000000-0005-0000-0000-000001000000}"/>
    <cellStyle name="Hyperlänk" xfId="11" builtinId="8"/>
    <cellStyle name="Millares 2" xfId="8" xr:uid="{00000000-0005-0000-0000-000002000000}"/>
    <cellStyle name="Millares 3" xfId="7" xr:uid="{00000000-0005-0000-0000-000003000000}"/>
    <cellStyle name="Millares 4" xfId="10" xr:uid="{00000000-0005-0000-0000-000004000000}"/>
    <cellStyle name="Normal" xfId="0" builtinId="0"/>
    <cellStyle name="Normal 2" xfId="3" xr:uid="{00000000-0005-0000-0000-000006000000}"/>
    <cellStyle name="Normal 2 2" xfId="17" xr:uid="{53F619F7-3AFC-433A-A0BA-8BC93D5617A3}"/>
    <cellStyle name="Normal 3" xfId="1" xr:uid="{00000000-0005-0000-0000-000007000000}"/>
    <cellStyle name="Normal 4" xfId="12" xr:uid="{6176A288-6DAB-484F-8129-7D1D970E577A}"/>
    <cellStyle name="Normal 5" xfId="15" xr:uid="{E0E0C852-780A-4D29-8836-650B45156904}"/>
    <cellStyle name="Normal_SENSATION_Major Cost Items_2ndPMR" xfId="4" xr:uid="{00000000-0005-0000-0000-000008000000}"/>
    <cellStyle name="Porcentaje 2" xfId="5" xr:uid="{00000000-0005-0000-0000-000009000000}"/>
    <cellStyle name="Porcentaje 3" xfId="9" xr:uid="{00000000-0005-0000-0000-00000A000000}"/>
    <cellStyle name="Procent" xfId="14" builtinId="5"/>
    <cellStyle name="Procent 2" xfId="16" xr:uid="{7AA01921-9D84-4608-9DC9-938899C4822D}"/>
    <cellStyle name="Valuta" xfId="13" builtinId="4"/>
  </cellStyles>
  <dxfs count="44">
    <dxf>
      <font>
        <color rgb="FFFF0000"/>
      </font>
      <fill>
        <patternFill>
          <bgColor theme="5" tint="0.59996337778862885"/>
        </patternFill>
      </fill>
    </dxf>
    <dxf>
      <font>
        <color rgb="FF9C0006"/>
      </font>
      <fill>
        <patternFill>
          <bgColor rgb="FFFFC7CE"/>
        </patternFill>
      </fill>
    </dxf>
    <dxf>
      <fill>
        <patternFill>
          <bgColor rgb="FFE3EDE8"/>
        </patternFill>
      </fill>
    </dxf>
    <dxf>
      <font>
        <color rgb="FF9C0006"/>
      </font>
      <fill>
        <patternFill>
          <bgColor rgb="FFFFC7CE"/>
        </patternFill>
      </fill>
    </dxf>
    <dxf>
      <font>
        <strike val="0"/>
        <color theme="1"/>
      </font>
      <fill>
        <patternFill patternType="none">
          <bgColor auto="1"/>
        </patternFill>
      </fill>
    </dxf>
    <dxf>
      <font>
        <color rgb="FF9C0006"/>
      </font>
      <fill>
        <patternFill>
          <bgColor rgb="FFFFC7CE"/>
        </patternFill>
      </fill>
    </dxf>
    <dxf>
      <font>
        <b/>
        <i val="0"/>
        <color auto="1"/>
      </font>
      <fill>
        <patternFill>
          <bgColor rgb="FFFFC7CE"/>
        </patternFill>
      </fill>
    </dxf>
    <dxf>
      <fill>
        <patternFill>
          <bgColor rgb="FFD3E3DB"/>
        </patternFill>
      </fill>
    </dxf>
    <dxf>
      <fill>
        <patternFill>
          <bgColor rgb="FFE3EDE8"/>
        </patternFill>
      </fill>
    </dxf>
    <dxf>
      <font>
        <color rgb="FFE3EDE8"/>
      </font>
    </dxf>
    <dxf>
      <font>
        <color rgb="FFE3EDE8"/>
      </font>
      <fill>
        <patternFill>
          <bgColor rgb="FFE3EDE8"/>
        </patternFill>
      </fill>
    </dxf>
    <dxf>
      <numFmt numFmtId="34" formatCode="_-* #,##0.00\ &quot;kr&quot;_-;\-* #,##0.00\ &quot;kr&quot;_-;_-* &quot;-&quot;??\ &quot;kr&quot;_-;_-@_-"/>
    </dxf>
    <dxf>
      <numFmt numFmtId="0" formatCode="General"/>
      <fill>
        <patternFill patternType="none">
          <fgColor indexed="64"/>
          <bgColor theme="0" tint="-0.34998626667073579"/>
        </patternFill>
      </fill>
      <protection locked="1" hidden="0"/>
    </dxf>
    <dxf>
      <numFmt numFmtId="1" formatCode="0"/>
      <fill>
        <patternFill patternType="none">
          <fgColor indexed="64"/>
          <bgColor theme="0" tint="-0.34998626667073579"/>
        </patternFill>
      </fill>
      <protection locked="1" hidden="0"/>
    </dxf>
    <dxf>
      <numFmt numFmtId="0" formatCode="General"/>
      <fill>
        <patternFill patternType="none">
          <fgColor indexed="64"/>
          <bgColor theme="0" tint="-0.34998626667073579"/>
        </patternFill>
      </fill>
      <protection locked="1"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0" formatCode="General"/>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protection locked="0" hidden="0"/>
    </dxf>
    <dxf>
      <numFmt numFmtId="1" formatCode="0"/>
      <fill>
        <patternFill patternType="none">
          <fgColor indexed="64"/>
          <bgColor indexed="65"/>
        </patternFill>
      </fill>
      <protection locked="0" hidden="0"/>
    </dxf>
    <dxf>
      <fill>
        <patternFill patternType="none">
          <fgColor indexed="64"/>
          <bgColor indexed="65"/>
        </patternFill>
      </fill>
      <protection locked="0" hidden="0"/>
    </dxf>
    <dxf>
      <fill>
        <patternFill patternType="none">
          <fgColor indexed="64"/>
          <bgColor indexed="65"/>
        </patternFill>
      </fill>
    </dxf>
    <dxf>
      <font>
        <b/>
        <i val="0"/>
        <strike val="0"/>
        <condense val="0"/>
        <extend val="0"/>
        <outline val="0"/>
        <shadow val="0"/>
        <u val="none"/>
        <vertAlign val="baseline"/>
        <sz val="11"/>
        <color indexed="9"/>
        <name val="Arial"/>
        <family val="2"/>
        <scheme val="none"/>
      </font>
      <fill>
        <patternFill patternType="solid">
          <fgColor indexed="64"/>
          <bgColor rgb="FF538DD5"/>
        </patternFill>
      </fill>
      <alignment horizontal="center"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19" formatCode="yyyy/mm/dd"/>
    </dxf>
    <dxf>
      <numFmt numFmtId="0" formatCode="General"/>
    </dxf>
    <dxf>
      <numFmt numFmtId="0" formatCode="General"/>
    </dxf>
    <dxf>
      <numFmt numFmtId="0" formatCode="General"/>
    </dxf>
    <dxf>
      <numFmt numFmtId="0" formatCode="General"/>
    </dxf>
    <dxf>
      <numFmt numFmtId="0" formatCode="General"/>
    </dxf>
    <dxf>
      <numFmt numFmtId="19" formatCode="yyyy/mm/dd"/>
    </dxf>
  </dxfs>
  <tableStyles count="0" defaultTableStyle="TableStyleMedium9" defaultPivotStyle="PivotStyleLight16"/>
  <colors>
    <mruColors>
      <color rgb="FFF8F7F1"/>
      <color rgb="FFE3EDE8"/>
      <color rgb="FFD3E3DB"/>
      <color rgb="FFF8EAEA"/>
      <color rgb="FFAFCDBF"/>
      <color rgb="FF73A790"/>
      <color rgb="FFF1EFE4"/>
      <color rgb="FFFF6161"/>
      <color rgb="FFE8EAE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45"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 Id="rId46" Type="http://schemas.microsoft.com/office/2017/06/relationships/rdRichValueTypes" Target="richData/rdRichValueTypes.xml"/><Relationship Id="rId20" Type="http://schemas.openxmlformats.org/officeDocument/2006/relationships/worksheet" Target="worksheets/sheet20.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12423</xdr:colOff>
      <xdr:row>83</xdr:row>
      <xdr:rowOff>114714</xdr:rowOff>
    </xdr:from>
    <xdr:to>
      <xdr:col>8</xdr:col>
      <xdr:colOff>338621</xdr:colOff>
      <xdr:row>98</xdr:row>
      <xdr:rowOff>71990</xdr:rowOff>
    </xdr:to>
    <xdr:pic>
      <xdr:nvPicPr>
        <xdr:cNvPr id="3" name="Bildobjekt 2">
          <a:extLst>
            <a:ext uri="{FF2B5EF4-FFF2-40B4-BE49-F238E27FC236}">
              <a16:creationId xmlns:a16="http://schemas.microsoft.com/office/drawing/2014/main" id="{D439089E-02AA-63EC-0FD5-C9765FDAC3ED}"/>
            </a:ext>
          </a:extLst>
        </xdr:cNvPr>
        <xdr:cNvPicPr>
          <a:picLocks noChangeAspect="1"/>
        </xdr:cNvPicPr>
      </xdr:nvPicPr>
      <xdr:blipFill>
        <a:blip xmlns:r="http://schemas.openxmlformats.org/officeDocument/2006/relationships" r:embed="rId1"/>
        <a:stretch>
          <a:fillRect/>
        </a:stretch>
      </xdr:blipFill>
      <xdr:spPr>
        <a:xfrm>
          <a:off x="355323" y="15354714"/>
          <a:ext cx="4860098" cy="2624276"/>
        </a:xfrm>
        <a:prstGeom prst="rect">
          <a:avLst/>
        </a:prstGeom>
      </xdr:spPr>
    </xdr:pic>
    <xdr:clientData/>
  </xdr:twoCellAnchor>
  <xdr:twoCellAnchor editAs="oneCell">
    <xdr:from>
      <xdr:col>9</xdr:col>
      <xdr:colOff>355600</xdr:colOff>
      <xdr:row>3</xdr:row>
      <xdr:rowOff>209551</xdr:rowOff>
    </xdr:from>
    <xdr:to>
      <xdr:col>11</xdr:col>
      <xdr:colOff>238125</xdr:colOff>
      <xdr:row>8</xdr:row>
      <xdr:rowOff>64588</xdr:rowOff>
    </xdr:to>
    <xdr:pic>
      <xdr:nvPicPr>
        <xdr:cNvPr id="5" name="Bildobjekt 4">
          <a:extLst>
            <a:ext uri="{FF2B5EF4-FFF2-40B4-BE49-F238E27FC236}">
              <a16:creationId xmlns:a16="http://schemas.microsoft.com/office/drawing/2014/main" id="{3C32A705-A2DB-D3BB-0792-D97E8142C6E3}"/>
            </a:ext>
          </a:extLst>
        </xdr:cNvPr>
        <xdr:cNvPicPr>
          <a:picLocks noChangeAspect="1"/>
        </xdr:cNvPicPr>
      </xdr:nvPicPr>
      <xdr:blipFill>
        <a:blip xmlns:r="http://schemas.openxmlformats.org/officeDocument/2006/relationships" r:embed="rId2"/>
        <a:stretch>
          <a:fillRect/>
        </a:stretch>
      </xdr:blipFill>
      <xdr:spPr>
        <a:xfrm>
          <a:off x="5903913" y="1185864"/>
          <a:ext cx="1181100" cy="791662"/>
        </a:xfrm>
        <a:prstGeom prst="rect">
          <a:avLst/>
        </a:prstGeom>
      </xdr:spPr>
    </xdr:pic>
    <xdr:clientData/>
  </xdr:twoCellAnchor>
  <xdr:twoCellAnchor editAs="oneCell">
    <xdr:from>
      <xdr:col>0</xdr:col>
      <xdr:colOff>58521</xdr:colOff>
      <xdr:row>27</xdr:row>
      <xdr:rowOff>69850</xdr:rowOff>
    </xdr:from>
    <xdr:to>
      <xdr:col>20</xdr:col>
      <xdr:colOff>554199</xdr:colOff>
      <xdr:row>55</xdr:row>
      <xdr:rowOff>133350</xdr:rowOff>
    </xdr:to>
    <xdr:pic>
      <xdr:nvPicPr>
        <xdr:cNvPr id="6" name="Bildobjekt 5">
          <a:extLst>
            <a:ext uri="{FF2B5EF4-FFF2-40B4-BE49-F238E27FC236}">
              <a16:creationId xmlns:a16="http://schemas.microsoft.com/office/drawing/2014/main" id="{FAECB691-6BB3-0525-BC36-E8783A484B94}"/>
            </a:ext>
          </a:extLst>
        </xdr:cNvPr>
        <xdr:cNvPicPr>
          <a:picLocks noChangeAspect="1"/>
        </xdr:cNvPicPr>
      </xdr:nvPicPr>
      <xdr:blipFill>
        <a:blip xmlns:r="http://schemas.openxmlformats.org/officeDocument/2006/relationships" r:embed="rId3"/>
        <a:stretch>
          <a:fillRect/>
        </a:stretch>
      </xdr:blipFill>
      <xdr:spPr>
        <a:xfrm>
          <a:off x="58521" y="4552950"/>
          <a:ext cx="13265528" cy="5035550"/>
        </a:xfrm>
        <a:prstGeom prst="rect">
          <a:avLst/>
        </a:prstGeom>
      </xdr:spPr>
    </xdr:pic>
    <xdr:clientData/>
  </xdr:twoCellAnchor>
  <xdr:twoCellAnchor editAs="oneCell">
    <xdr:from>
      <xdr:col>1</xdr:col>
      <xdr:colOff>31751</xdr:colOff>
      <xdr:row>61</xdr:row>
      <xdr:rowOff>82550</xdr:rowOff>
    </xdr:from>
    <xdr:to>
      <xdr:col>5</xdr:col>
      <xdr:colOff>619126</xdr:colOff>
      <xdr:row>66</xdr:row>
      <xdr:rowOff>95776</xdr:rowOff>
    </xdr:to>
    <xdr:pic>
      <xdr:nvPicPr>
        <xdr:cNvPr id="8" name="Bildobjekt 7">
          <a:extLst>
            <a:ext uri="{FF2B5EF4-FFF2-40B4-BE49-F238E27FC236}">
              <a16:creationId xmlns:a16="http://schemas.microsoft.com/office/drawing/2014/main" id="{794D8DB4-1A1C-1885-C3D6-42E69DA0E765}"/>
            </a:ext>
          </a:extLst>
        </xdr:cNvPr>
        <xdr:cNvPicPr>
          <a:picLocks noChangeAspect="1"/>
        </xdr:cNvPicPr>
      </xdr:nvPicPr>
      <xdr:blipFill>
        <a:blip xmlns:r="http://schemas.openxmlformats.org/officeDocument/2006/relationships" r:embed="rId4"/>
        <a:stretch>
          <a:fillRect/>
        </a:stretch>
      </xdr:blipFill>
      <xdr:spPr>
        <a:xfrm>
          <a:off x="374651" y="10096500"/>
          <a:ext cx="3200400" cy="895876"/>
        </a:xfrm>
        <a:prstGeom prst="rect">
          <a:avLst/>
        </a:prstGeom>
      </xdr:spPr>
    </xdr:pic>
    <xdr:clientData/>
  </xdr:twoCellAnchor>
  <xdr:twoCellAnchor editAs="oneCell">
    <xdr:from>
      <xdr:col>0</xdr:col>
      <xdr:colOff>311150</xdr:colOff>
      <xdr:row>156</xdr:row>
      <xdr:rowOff>101600</xdr:rowOff>
    </xdr:from>
    <xdr:to>
      <xdr:col>14</xdr:col>
      <xdr:colOff>103758</xdr:colOff>
      <xdr:row>189</xdr:row>
      <xdr:rowOff>171450</xdr:rowOff>
    </xdr:to>
    <xdr:pic>
      <xdr:nvPicPr>
        <xdr:cNvPr id="2" name="Bildobjekt 1">
          <a:extLst>
            <a:ext uri="{FF2B5EF4-FFF2-40B4-BE49-F238E27FC236}">
              <a16:creationId xmlns:a16="http://schemas.microsoft.com/office/drawing/2014/main" id="{8D6E36CC-5738-F6B2-F731-77E818A9A2EC}"/>
            </a:ext>
          </a:extLst>
        </xdr:cNvPr>
        <xdr:cNvPicPr>
          <a:picLocks noChangeAspect="1"/>
        </xdr:cNvPicPr>
      </xdr:nvPicPr>
      <xdr:blipFill>
        <a:blip xmlns:r="http://schemas.openxmlformats.org/officeDocument/2006/relationships" r:embed="rId5"/>
        <a:stretch>
          <a:fillRect/>
        </a:stretch>
      </xdr:blipFill>
      <xdr:spPr>
        <a:xfrm>
          <a:off x="311150" y="22758400"/>
          <a:ext cx="8641333" cy="5924550"/>
        </a:xfrm>
        <a:prstGeom prst="rect">
          <a:avLst/>
        </a:prstGeom>
      </xdr:spPr>
    </xdr:pic>
    <xdr:clientData/>
  </xdr:twoCellAnchor>
  <xdr:twoCellAnchor editAs="oneCell">
    <xdr:from>
      <xdr:col>1</xdr:col>
      <xdr:colOff>0</xdr:colOff>
      <xdr:row>199</xdr:row>
      <xdr:rowOff>0</xdr:rowOff>
    </xdr:from>
    <xdr:to>
      <xdr:col>9</xdr:col>
      <xdr:colOff>514350</xdr:colOff>
      <xdr:row>212</xdr:row>
      <xdr:rowOff>153212</xdr:rowOff>
    </xdr:to>
    <xdr:pic>
      <xdr:nvPicPr>
        <xdr:cNvPr id="4" name="Bildobjekt 3" descr="En bild som visar text, skärmbild, skärm, nummer&#10;&#10;AI-genererat innehåll kan vara felaktigt.">
          <a:extLst>
            <a:ext uri="{FF2B5EF4-FFF2-40B4-BE49-F238E27FC236}">
              <a16:creationId xmlns:a16="http://schemas.microsoft.com/office/drawing/2014/main" id="{0E372D47-D254-AA2E-9FD4-86AC6593393F}"/>
            </a:ext>
          </a:extLst>
        </xdr:cNvPr>
        <xdr:cNvPicPr>
          <a:picLocks noChangeAspect="1"/>
        </xdr:cNvPicPr>
      </xdr:nvPicPr>
      <xdr:blipFill>
        <a:blip xmlns:r="http://schemas.openxmlformats.org/officeDocument/2006/relationships" r:embed="rId6"/>
        <a:stretch>
          <a:fillRect/>
        </a:stretch>
      </xdr:blipFill>
      <xdr:spPr>
        <a:xfrm>
          <a:off x="342900" y="32442150"/>
          <a:ext cx="5772150" cy="2502712"/>
        </a:xfrm>
        <a:prstGeom prst="rect">
          <a:avLst/>
        </a:prstGeom>
      </xdr:spPr>
    </xdr:pic>
    <xdr:clientData/>
  </xdr:twoCellAnchor>
  <xdr:twoCellAnchor editAs="oneCell">
    <xdr:from>
      <xdr:col>10</xdr:col>
      <xdr:colOff>44450</xdr:colOff>
      <xdr:row>198</xdr:row>
      <xdr:rowOff>76200</xdr:rowOff>
    </xdr:from>
    <xdr:to>
      <xdr:col>11</xdr:col>
      <xdr:colOff>492125</xdr:colOff>
      <xdr:row>206</xdr:row>
      <xdr:rowOff>116840</xdr:rowOff>
    </xdr:to>
    <xdr:pic>
      <xdr:nvPicPr>
        <xdr:cNvPr id="9" name="Bildobjekt 8" descr="En bild som visar text, skärmbild, Teckensnitt, diagram&#10;&#10;AI-genererat innehåll kan vara felaktigt.">
          <a:extLst>
            <a:ext uri="{FF2B5EF4-FFF2-40B4-BE49-F238E27FC236}">
              <a16:creationId xmlns:a16="http://schemas.microsoft.com/office/drawing/2014/main" id="{F0CACFF8-813A-41C2-D557-44C973785FAB}"/>
            </a:ext>
          </a:extLst>
        </xdr:cNvPr>
        <xdr:cNvPicPr>
          <a:picLocks noChangeAspect="1"/>
        </xdr:cNvPicPr>
      </xdr:nvPicPr>
      <xdr:blipFill>
        <a:blip xmlns:r="http://schemas.openxmlformats.org/officeDocument/2006/relationships" r:embed="rId7"/>
        <a:stretch>
          <a:fillRect/>
        </a:stretch>
      </xdr:blipFill>
      <xdr:spPr>
        <a:xfrm>
          <a:off x="6216650" y="32356425"/>
          <a:ext cx="1095375" cy="1485265"/>
        </a:xfrm>
        <a:prstGeom prst="rect">
          <a:avLst/>
        </a:prstGeom>
      </xdr:spPr>
    </xdr:pic>
    <xdr:clientData/>
  </xdr:twoCellAnchor>
  <xdr:twoCellAnchor editAs="oneCell">
    <xdr:from>
      <xdr:col>5</xdr:col>
      <xdr:colOff>37811</xdr:colOff>
      <xdr:row>32</xdr:row>
      <xdr:rowOff>30884</xdr:rowOff>
    </xdr:from>
    <xdr:to>
      <xdr:col>7</xdr:col>
      <xdr:colOff>540039</xdr:colOff>
      <xdr:row>33</xdr:row>
      <xdr:rowOff>866</xdr:rowOff>
    </xdr:to>
    <xdr:pic>
      <xdr:nvPicPr>
        <xdr:cNvPr id="10" name="Bildobjekt 9">
          <a:extLst>
            <a:ext uri="{FF2B5EF4-FFF2-40B4-BE49-F238E27FC236}">
              <a16:creationId xmlns:a16="http://schemas.microsoft.com/office/drawing/2014/main" id="{96A6ECEB-0B4C-AE14-0509-B51EFEFF121C}"/>
            </a:ext>
          </a:extLst>
        </xdr:cNvPr>
        <xdr:cNvPicPr>
          <a:picLocks noChangeAspect="1"/>
        </xdr:cNvPicPr>
      </xdr:nvPicPr>
      <xdr:blipFill>
        <a:blip xmlns:r="http://schemas.openxmlformats.org/officeDocument/2006/relationships" r:embed="rId8"/>
        <a:stretch>
          <a:fillRect/>
        </a:stretch>
      </xdr:blipFill>
      <xdr:spPr>
        <a:xfrm>
          <a:off x="2982624" y="5793509"/>
          <a:ext cx="1800803" cy="147782"/>
        </a:xfrm>
        <a:prstGeom prst="rect">
          <a:avLst/>
        </a:prstGeom>
      </xdr:spPr>
    </xdr:pic>
    <xdr:clientData/>
  </xdr:twoCellAnchor>
  <xdr:twoCellAnchor editAs="oneCell">
    <xdr:from>
      <xdr:col>1</xdr:col>
      <xdr:colOff>1</xdr:colOff>
      <xdr:row>126</xdr:row>
      <xdr:rowOff>0</xdr:rowOff>
    </xdr:from>
    <xdr:to>
      <xdr:col>9</xdr:col>
      <xdr:colOff>577850</xdr:colOff>
      <xdr:row>152</xdr:row>
      <xdr:rowOff>3674441</xdr:rowOff>
    </xdr:to>
    <xdr:pic>
      <xdr:nvPicPr>
        <xdr:cNvPr id="11" name="Bildobjekt 10">
          <a:extLst>
            <a:ext uri="{FF2B5EF4-FFF2-40B4-BE49-F238E27FC236}">
              <a16:creationId xmlns:a16="http://schemas.microsoft.com/office/drawing/2014/main" id="{B1D5980A-FB1B-BA23-297F-5056325D37B4}"/>
            </a:ext>
          </a:extLst>
        </xdr:cNvPr>
        <xdr:cNvPicPr>
          <a:picLocks noChangeAspect="1"/>
        </xdr:cNvPicPr>
      </xdr:nvPicPr>
      <xdr:blipFill>
        <a:blip xmlns:r="http://schemas.openxmlformats.org/officeDocument/2006/relationships" r:embed="rId9"/>
        <a:stretch>
          <a:fillRect/>
        </a:stretch>
      </xdr:blipFill>
      <xdr:spPr>
        <a:xfrm>
          <a:off x="342901" y="22885400"/>
          <a:ext cx="5759449" cy="8297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31749</xdr:colOff>
      <xdr:row>46</xdr:row>
      <xdr:rowOff>69850</xdr:rowOff>
    </xdr:from>
    <xdr:to>
      <xdr:col>11</xdr:col>
      <xdr:colOff>191762</xdr:colOff>
      <xdr:row>46</xdr:row>
      <xdr:rowOff>1377950</xdr:rowOff>
    </xdr:to>
    <xdr:pic>
      <xdr:nvPicPr>
        <xdr:cNvPr id="5" name="Bildobjekt 4">
          <a:extLst>
            <a:ext uri="{FF2B5EF4-FFF2-40B4-BE49-F238E27FC236}">
              <a16:creationId xmlns:a16="http://schemas.microsoft.com/office/drawing/2014/main" id="{1DFFDD2A-9E0E-483D-C075-6206F0C11E26}"/>
            </a:ext>
          </a:extLst>
        </xdr:cNvPr>
        <xdr:cNvPicPr>
          <a:picLocks noChangeAspect="1"/>
        </xdr:cNvPicPr>
      </xdr:nvPicPr>
      <xdr:blipFill>
        <a:blip xmlns:r="http://schemas.openxmlformats.org/officeDocument/2006/relationships" r:embed="rId1"/>
        <a:stretch>
          <a:fillRect/>
        </a:stretch>
      </xdr:blipFill>
      <xdr:spPr>
        <a:xfrm>
          <a:off x="6953249" y="7410450"/>
          <a:ext cx="1068063" cy="1308100"/>
        </a:xfrm>
        <a:prstGeom prst="rect">
          <a:avLst/>
        </a:prstGeom>
      </xdr:spPr>
    </xdr:pic>
    <xdr:clientData/>
  </xdr:twoCellAnchor>
  <xdr:twoCellAnchor editAs="oneCell">
    <xdr:from>
      <xdr:col>0</xdr:col>
      <xdr:colOff>641350</xdr:colOff>
      <xdr:row>46</xdr:row>
      <xdr:rowOff>101601</xdr:rowOff>
    </xdr:from>
    <xdr:to>
      <xdr:col>9</xdr:col>
      <xdr:colOff>658662</xdr:colOff>
      <xdr:row>46</xdr:row>
      <xdr:rowOff>2501901</xdr:rowOff>
    </xdr:to>
    <xdr:pic>
      <xdr:nvPicPr>
        <xdr:cNvPr id="3" name="Bildobjekt 2">
          <a:extLst>
            <a:ext uri="{FF2B5EF4-FFF2-40B4-BE49-F238E27FC236}">
              <a16:creationId xmlns:a16="http://schemas.microsoft.com/office/drawing/2014/main" id="{8C1C2F26-89DC-17A5-AFB0-133F00B6A65D}"/>
            </a:ext>
          </a:extLst>
        </xdr:cNvPr>
        <xdr:cNvPicPr>
          <a:picLocks noChangeAspect="1"/>
        </xdr:cNvPicPr>
      </xdr:nvPicPr>
      <xdr:blipFill>
        <a:blip xmlns:r="http://schemas.openxmlformats.org/officeDocument/2006/relationships" r:embed="rId2"/>
        <a:stretch>
          <a:fillRect/>
        </a:stretch>
      </xdr:blipFill>
      <xdr:spPr>
        <a:xfrm>
          <a:off x="641350" y="7442201"/>
          <a:ext cx="6272062" cy="2406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47625</xdr:colOff>
      <xdr:row>46</xdr:row>
      <xdr:rowOff>0</xdr:rowOff>
    </xdr:from>
    <xdr:to>
      <xdr:col>10</xdr:col>
      <xdr:colOff>257175</xdr:colOff>
      <xdr:row>47</xdr:row>
      <xdr:rowOff>31750</xdr:rowOff>
    </xdr:to>
    <xdr:pic>
      <xdr:nvPicPr>
        <xdr:cNvPr id="2" name="Picture 1" descr="Picture">
          <a:extLst>
            <a:ext uri="{FF2B5EF4-FFF2-40B4-BE49-F238E27FC236}">
              <a16:creationId xmlns:a16="http://schemas.microsoft.com/office/drawing/2014/main" id="{B9314235-BD7F-4C28-8B50-E12A26A9E840}"/>
            </a:ext>
          </a:extLst>
        </xdr:cNvPr>
        <xdr:cNvPicPr>
          <a:picLocks noChangeAspect="1"/>
        </xdr:cNvPicPr>
      </xdr:nvPicPr>
      <xdr:blipFill>
        <a:blip xmlns:r="http://schemas.openxmlformats.org/officeDocument/2006/relationships" r:embed="rId1"/>
        <a:stretch>
          <a:fillRect/>
        </a:stretch>
      </xdr:blipFill>
      <xdr:spPr>
        <a:xfrm>
          <a:off x="5311775" y="9391650"/>
          <a:ext cx="209550" cy="209550"/>
        </a:xfrm>
        <a:prstGeom prst="rect">
          <a:avLst/>
        </a:prstGeom>
      </xdr:spPr>
    </xdr:pic>
    <xdr:clientData/>
  </xdr:twoCellAnchor>
  <xdr:twoCellAnchor editAs="oneCell">
    <xdr:from>
      <xdr:col>10</xdr:col>
      <xdr:colOff>47625</xdr:colOff>
      <xdr:row>71</xdr:row>
      <xdr:rowOff>0</xdr:rowOff>
    </xdr:from>
    <xdr:to>
      <xdr:col>10</xdr:col>
      <xdr:colOff>257175</xdr:colOff>
      <xdr:row>72</xdr:row>
      <xdr:rowOff>31750</xdr:rowOff>
    </xdr:to>
    <xdr:pic>
      <xdr:nvPicPr>
        <xdr:cNvPr id="3" name="Picture 1" descr="Picture">
          <a:extLst>
            <a:ext uri="{FF2B5EF4-FFF2-40B4-BE49-F238E27FC236}">
              <a16:creationId xmlns:a16="http://schemas.microsoft.com/office/drawing/2014/main" id="{553A1F7F-2900-44E1-A4E8-FE070385DDD1}"/>
            </a:ext>
          </a:extLst>
        </xdr:cNvPr>
        <xdr:cNvPicPr>
          <a:picLocks noChangeAspect="1"/>
        </xdr:cNvPicPr>
      </xdr:nvPicPr>
      <xdr:blipFill>
        <a:blip xmlns:r="http://schemas.openxmlformats.org/officeDocument/2006/relationships" r:embed="rId1"/>
        <a:stretch>
          <a:fillRect/>
        </a:stretch>
      </xdr:blipFill>
      <xdr:spPr>
        <a:xfrm>
          <a:off x="5311775" y="14020800"/>
          <a:ext cx="209550" cy="209550"/>
        </a:xfrm>
        <a:prstGeom prst="rect">
          <a:avLst/>
        </a:prstGeom>
      </xdr:spPr>
    </xdr:pic>
    <xdr:clientData/>
  </xdr:twoCellAnchor>
  <xdr:twoCellAnchor editAs="oneCell">
    <xdr:from>
      <xdr:col>10</xdr:col>
      <xdr:colOff>47625</xdr:colOff>
      <xdr:row>72</xdr:row>
      <xdr:rowOff>0</xdr:rowOff>
    </xdr:from>
    <xdr:to>
      <xdr:col>10</xdr:col>
      <xdr:colOff>257175</xdr:colOff>
      <xdr:row>73</xdr:row>
      <xdr:rowOff>31750</xdr:rowOff>
    </xdr:to>
    <xdr:pic>
      <xdr:nvPicPr>
        <xdr:cNvPr id="4" name="Picture 1" descr="Picture">
          <a:extLst>
            <a:ext uri="{FF2B5EF4-FFF2-40B4-BE49-F238E27FC236}">
              <a16:creationId xmlns:a16="http://schemas.microsoft.com/office/drawing/2014/main" id="{893BC2EC-72CE-4E29-B5E8-39BBB96D6B19}"/>
            </a:ext>
          </a:extLst>
        </xdr:cNvPr>
        <xdr:cNvPicPr>
          <a:picLocks noChangeAspect="1"/>
        </xdr:cNvPicPr>
      </xdr:nvPicPr>
      <xdr:blipFill>
        <a:blip xmlns:r="http://schemas.openxmlformats.org/officeDocument/2006/relationships" r:embed="rId1"/>
        <a:stretch>
          <a:fillRect/>
        </a:stretch>
      </xdr:blipFill>
      <xdr:spPr>
        <a:xfrm>
          <a:off x="5311775" y="14230350"/>
          <a:ext cx="209550" cy="209550"/>
        </a:xfrm>
        <a:prstGeom prst="rect">
          <a:avLst/>
        </a:prstGeom>
      </xdr:spPr>
    </xdr:pic>
    <xdr:clientData/>
  </xdr:twoCellAnchor>
  <xdr:twoCellAnchor editAs="oneCell">
    <xdr:from>
      <xdr:col>10</xdr:col>
      <xdr:colOff>47625</xdr:colOff>
      <xdr:row>73</xdr:row>
      <xdr:rowOff>0</xdr:rowOff>
    </xdr:from>
    <xdr:to>
      <xdr:col>10</xdr:col>
      <xdr:colOff>257175</xdr:colOff>
      <xdr:row>74</xdr:row>
      <xdr:rowOff>31750</xdr:rowOff>
    </xdr:to>
    <xdr:pic>
      <xdr:nvPicPr>
        <xdr:cNvPr id="5" name="Picture 1" descr="Picture">
          <a:extLst>
            <a:ext uri="{FF2B5EF4-FFF2-40B4-BE49-F238E27FC236}">
              <a16:creationId xmlns:a16="http://schemas.microsoft.com/office/drawing/2014/main" id="{F2BCE814-7264-4645-A09C-BCC9A1DCDB2A}"/>
            </a:ext>
          </a:extLst>
        </xdr:cNvPr>
        <xdr:cNvPicPr>
          <a:picLocks noChangeAspect="1"/>
        </xdr:cNvPicPr>
      </xdr:nvPicPr>
      <xdr:blipFill>
        <a:blip xmlns:r="http://schemas.openxmlformats.org/officeDocument/2006/relationships" r:embed="rId1"/>
        <a:stretch>
          <a:fillRect/>
        </a:stretch>
      </xdr:blipFill>
      <xdr:spPr>
        <a:xfrm>
          <a:off x="5311775" y="14439900"/>
          <a:ext cx="209550" cy="209550"/>
        </a:xfrm>
        <a:prstGeom prst="rect">
          <a:avLst/>
        </a:prstGeom>
      </xdr:spPr>
    </xdr:pic>
    <xdr:clientData/>
  </xdr:twoCellAnchor>
  <xdr:twoCellAnchor editAs="oneCell">
    <xdr:from>
      <xdr:col>10</xdr:col>
      <xdr:colOff>47625</xdr:colOff>
      <xdr:row>74</xdr:row>
      <xdr:rowOff>0</xdr:rowOff>
    </xdr:from>
    <xdr:to>
      <xdr:col>10</xdr:col>
      <xdr:colOff>257175</xdr:colOff>
      <xdr:row>75</xdr:row>
      <xdr:rowOff>31750</xdr:rowOff>
    </xdr:to>
    <xdr:pic>
      <xdr:nvPicPr>
        <xdr:cNvPr id="6" name="Picture 1" descr="Picture">
          <a:extLst>
            <a:ext uri="{FF2B5EF4-FFF2-40B4-BE49-F238E27FC236}">
              <a16:creationId xmlns:a16="http://schemas.microsoft.com/office/drawing/2014/main" id="{6ECB09CC-0FF2-4D9C-A6D8-B8CF6705301C}"/>
            </a:ext>
          </a:extLst>
        </xdr:cNvPr>
        <xdr:cNvPicPr>
          <a:picLocks noChangeAspect="1"/>
        </xdr:cNvPicPr>
      </xdr:nvPicPr>
      <xdr:blipFill>
        <a:blip xmlns:r="http://schemas.openxmlformats.org/officeDocument/2006/relationships" r:embed="rId1"/>
        <a:stretch>
          <a:fillRect/>
        </a:stretch>
      </xdr:blipFill>
      <xdr:spPr>
        <a:xfrm>
          <a:off x="5311775" y="14649450"/>
          <a:ext cx="209550" cy="209550"/>
        </a:xfrm>
        <a:prstGeom prst="rect">
          <a:avLst/>
        </a:prstGeom>
      </xdr:spPr>
    </xdr:pic>
    <xdr:clientData/>
  </xdr:twoCellAnchor>
  <xdr:twoCellAnchor editAs="oneCell">
    <xdr:from>
      <xdr:col>10</xdr:col>
      <xdr:colOff>47625</xdr:colOff>
      <xdr:row>75</xdr:row>
      <xdr:rowOff>0</xdr:rowOff>
    </xdr:from>
    <xdr:to>
      <xdr:col>10</xdr:col>
      <xdr:colOff>257175</xdr:colOff>
      <xdr:row>76</xdr:row>
      <xdr:rowOff>31750</xdr:rowOff>
    </xdr:to>
    <xdr:pic>
      <xdr:nvPicPr>
        <xdr:cNvPr id="7" name="Picture 1" descr="Picture">
          <a:extLst>
            <a:ext uri="{FF2B5EF4-FFF2-40B4-BE49-F238E27FC236}">
              <a16:creationId xmlns:a16="http://schemas.microsoft.com/office/drawing/2014/main" id="{0F508FF7-B002-4D1D-A57A-08F625A24963}"/>
            </a:ext>
          </a:extLst>
        </xdr:cNvPr>
        <xdr:cNvPicPr>
          <a:picLocks noChangeAspect="1"/>
        </xdr:cNvPicPr>
      </xdr:nvPicPr>
      <xdr:blipFill>
        <a:blip xmlns:r="http://schemas.openxmlformats.org/officeDocument/2006/relationships" r:embed="rId1"/>
        <a:stretch>
          <a:fillRect/>
        </a:stretch>
      </xdr:blipFill>
      <xdr:spPr>
        <a:xfrm>
          <a:off x="5311775" y="14859000"/>
          <a:ext cx="209550" cy="209550"/>
        </a:xfrm>
        <a:prstGeom prst="rect">
          <a:avLst/>
        </a:prstGeom>
      </xdr:spPr>
    </xdr:pic>
    <xdr:clientData/>
  </xdr:twoCellAnchor>
  <xdr:twoCellAnchor editAs="oneCell">
    <xdr:from>
      <xdr:col>10</xdr:col>
      <xdr:colOff>47625</xdr:colOff>
      <xdr:row>76</xdr:row>
      <xdr:rowOff>0</xdr:rowOff>
    </xdr:from>
    <xdr:to>
      <xdr:col>10</xdr:col>
      <xdr:colOff>257175</xdr:colOff>
      <xdr:row>77</xdr:row>
      <xdr:rowOff>31750</xdr:rowOff>
    </xdr:to>
    <xdr:pic>
      <xdr:nvPicPr>
        <xdr:cNvPr id="8" name="Picture 1" descr="Picture">
          <a:extLst>
            <a:ext uri="{FF2B5EF4-FFF2-40B4-BE49-F238E27FC236}">
              <a16:creationId xmlns:a16="http://schemas.microsoft.com/office/drawing/2014/main" id="{88D6E2F9-DF61-447E-9EC9-03045514CC63}"/>
            </a:ext>
          </a:extLst>
        </xdr:cNvPr>
        <xdr:cNvPicPr>
          <a:picLocks noChangeAspect="1"/>
        </xdr:cNvPicPr>
      </xdr:nvPicPr>
      <xdr:blipFill>
        <a:blip xmlns:r="http://schemas.openxmlformats.org/officeDocument/2006/relationships" r:embed="rId1"/>
        <a:stretch>
          <a:fillRect/>
        </a:stretch>
      </xdr:blipFill>
      <xdr:spPr>
        <a:xfrm>
          <a:off x="5311775" y="15068550"/>
          <a:ext cx="209550" cy="209550"/>
        </a:xfrm>
        <a:prstGeom prst="rect">
          <a:avLst/>
        </a:prstGeom>
      </xdr:spPr>
    </xdr:pic>
    <xdr:clientData/>
  </xdr:twoCellAnchor>
  <xdr:twoCellAnchor editAs="oneCell">
    <xdr:from>
      <xdr:col>10</xdr:col>
      <xdr:colOff>47625</xdr:colOff>
      <xdr:row>77</xdr:row>
      <xdr:rowOff>0</xdr:rowOff>
    </xdr:from>
    <xdr:to>
      <xdr:col>10</xdr:col>
      <xdr:colOff>257175</xdr:colOff>
      <xdr:row>78</xdr:row>
      <xdr:rowOff>31750</xdr:rowOff>
    </xdr:to>
    <xdr:pic>
      <xdr:nvPicPr>
        <xdr:cNvPr id="9" name="Picture 1" descr="Picture">
          <a:extLst>
            <a:ext uri="{FF2B5EF4-FFF2-40B4-BE49-F238E27FC236}">
              <a16:creationId xmlns:a16="http://schemas.microsoft.com/office/drawing/2014/main" id="{892D4860-2BFB-4392-B52B-31D1F4B0C4B1}"/>
            </a:ext>
          </a:extLst>
        </xdr:cNvPr>
        <xdr:cNvPicPr>
          <a:picLocks noChangeAspect="1"/>
        </xdr:cNvPicPr>
      </xdr:nvPicPr>
      <xdr:blipFill>
        <a:blip xmlns:r="http://schemas.openxmlformats.org/officeDocument/2006/relationships" r:embed="rId1"/>
        <a:stretch>
          <a:fillRect/>
        </a:stretch>
      </xdr:blipFill>
      <xdr:spPr>
        <a:xfrm>
          <a:off x="5311775" y="15278100"/>
          <a:ext cx="209550" cy="209550"/>
        </a:xfrm>
        <a:prstGeom prst="rect">
          <a:avLst/>
        </a:prstGeom>
      </xdr:spPr>
    </xdr:pic>
    <xdr:clientData/>
  </xdr:twoCellAnchor>
  <xdr:twoCellAnchor editAs="oneCell">
    <xdr:from>
      <xdr:col>10</xdr:col>
      <xdr:colOff>47625</xdr:colOff>
      <xdr:row>78</xdr:row>
      <xdr:rowOff>0</xdr:rowOff>
    </xdr:from>
    <xdr:to>
      <xdr:col>10</xdr:col>
      <xdr:colOff>257175</xdr:colOff>
      <xdr:row>79</xdr:row>
      <xdr:rowOff>31750</xdr:rowOff>
    </xdr:to>
    <xdr:pic>
      <xdr:nvPicPr>
        <xdr:cNvPr id="10" name="Picture 1" descr="Picture">
          <a:extLst>
            <a:ext uri="{FF2B5EF4-FFF2-40B4-BE49-F238E27FC236}">
              <a16:creationId xmlns:a16="http://schemas.microsoft.com/office/drawing/2014/main" id="{9A580E11-A651-4416-9C16-1D3025F6725D}"/>
            </a:ext>
          </a:extLst>
        </xdr:cNvPr>
        <xdr:cNvPicPr>
          <a:picLocks noChangeAspect="1"/>
        </xdr:cNvPicPr>
      </xdr:nvPicPr>
      <xdr:blipFill>
        <a:blip xmlns:r="http://schemas.openxmlformats.org/officeDocument/2006/relationships" r:embed="rId1"/>
        <a:stretch>
          <a:fillRect/>
        </a:stretch>
      </xdr:blipFill>
      <xdr:spPr>
        <a:xfrm>
          <a:off x="5311775" y="15487650"/>
          <a:ext cx="209550" cy="209550"/>
        </a:xfrm>
        <a:prstGeom prst="rect">
          <a:avLst/>
        </a:prstGeom>
      </xdr:spPr>
    </xdr:pic>
    <xdr:clientData/>
  </xdr:twoCellAnchor>
  <xdr:twoCellAnchor editAs="oneCell">
    <xdr:from>
      <xdr:col>10</xdr:col>
      <xdr:colOff>47625</xdr:colOff>
      <xdr:row>79</xdr:row>
      <xdr:rowOff>0</xdr:rowOff>
    </xdr:from>
    <xdr:to>
      <xdr:col>10</xdr:col>
      <xdr:colOff>257175</xdr:colOff>
      <xdr:row>80</xdr:row>
      <xdr:rowOff>31750</xdr:rowOff>
    </xdr:to>
    <xdr:pic>
      <xdr:nvPicPr>
        <xdr:cNvPr id="11" name="Picture 1" descr="Picture">
          <a:extLst>
            <a:ext uri="{FF2B5EF4-FFF2-40B4-BE49-F238E27FC236}">
              <a16:creationId xmlns:a16="http://schemas.microsoft.com/office/drawing/2014/main" id="{5684B09F-14DD-43EF-866D-59F6F8C9DA02}"/>
            </a:ext>
          </a:extLst>
        </xdr:cNvPr>
        <xdr:cNvPicPr>
          <a:picLocks noChangeAspect="1"/>
        </xdr:cNvPicPr>
      </xdr:nvPicPr>
      <xdr:blipFill>
        <a:blip xmlns:r="http://schemas.openxmlformats.org/officeDocument/2006/relationships" r:embed="rId1"/>
        <a:stretch>
          <a:fillRect/>
        </a:stretch>
      </xdr:blipFill>
      <xdr:spPr>
        <a:xfrm>
          <a:off x="5311775" y="15697200"/>
          <a:ext cx="209550" cy="209550"/>
        </a:xfrm>
        <a:prstGeom prst="rect">
          <a:avLst/>
        </a:prstGeom>
      </xdr:spPr>
    </xdr:pic>
    <xdr:clientData/>
  </xdr:twoCellAnchor>
  <xdr:twoCellAnchor editAs="oneCell">
    <xdr:from>
      <xdr:col>10</xdr:col>
      <xdr:colOff>47625</xdr:colOff>
      <xdr:row>80</xdr:row>
      <xdr:rowOff>0</xdr:rowOff>
    </xdr:from>
    <xdr:to>
      <xdr:col>10</xdr:col>
      <xdr:colOff>257175</xdr:colOff>
      <xdr:row>81</xdr:row>
      <xdr:rowOff>31750</xdr:rowOff>
    </xdr:to>
    <xdr:pic>
      <xdr:nvPicPr>
        <xdr:cNvPr id="12" name="Picture 1" descr="Picture">
          <a:extLst>
            <a:ext uri="{FF2B5EF4-FFF2-40B4-BE49-F238E27FC236}">
              <a16:creationId xmlns:a16="http://schemas.microsoft.com/office/drawing/2014/main" id="{F12774AF-EF8C-4AAB-8ECB-D921169EE86D}"/>
            </a:ext>
          </a:extLst>
        </xdr:cNvPr>
        <xdr:cNvPicPr>
          <a:picLocks noChangeAspect="1"/>
        </xdr:cNvPicPr>
      </xdr:nvPicPr>
      <xdr:blipFill>
        <a:blip xmlns:r="http://schemas.openxmlformats.org/officeDocument/2006/relationships" r:embed="rId1"/>
        <a:stretch>
          <a:fillRect/>
        </a:stretch>
      </xdr:blipFill>
      <xdr:spPr>
        <a:xfrm>
          <a:off x="5311775" y="15906750"/>
          <a:ext cx="209550" cy="209550"/>
        </a:xfrm>
        <a:prstGeom prst="rect">
          <a:avLst/>
        </a:prstGeom>
      </xdr:spPr>
    </xdr:pic>
    <xdr:clientData/>
  </xdr:twoCellAnchor>
  <xdr:twoCellAnchor editAs="oneCell">
    <xdr:from>
      <xdr:col>10</xdr:col>
      <xdr:colOff>47625</xdr:colOff>
      <xdr:row>85</xdr:row>
      <xdr:rowOff>0</xdr:rowOff>
    </xdr:from>
    <xdr:to>
      <xdr:col>10</xdr:col>
      <xdr:colOff>257175</xdr:colOff>
      <xdr:row>86</xdr:row>
      <xdr:rowOff>31750</xdr:rowOff>
    </xdr:to>
    <xdr:pic>
      <xdr:nvPicPr>
        <xdr:cNvPr id="13" name="Picture 1" descr="Picture">
          <a:extLst>
            <a:ext uri="{FF2B5EF4-FFF2-40B4-BE49-F238E27FC236}">
              <a16:creationId xmlns:a16="http://schemas.microsoft.com/office/drawing/2014/main" id="{FB03AD10-9908-4CF1-AC4F-BD9C56F2D6C6}"/>
            </a:ext>
          </a:extLst>
        </xdr:cNvPr>
        <xdr:cNvPicPr>
          <a:picLocks noChangeAspect="1"/>
        </xdr:cNvPicPr>
      </xdr:nvPicPr>
      <xdr:blipFill>
        <a:blip xmlns:r="http://schemas.openxmlformats.org/officeDocument/2006/relationships" r:embed="rId1"/>
        <a:stretch>
          <a:fillRect/>
        </a:stretch>
      </xdr:blipFill>
      <xdr:spPr>
        <a:xfrm>
          <a:off x="5311775" y="16852900"/>
          <a:ext cx="209550" cy="209550"/>
        </a:xfrm>
        <a:prstGeom prst="rect">
          <a:avLst/>
        </a:prstGeom>
      </xdr:spPr>
    </xdr:pic>
    <xdr:clientData/>
  </xdr:twoCellAnchor>
  <xdr:twoCellAnchor editAs="oneCell">
    <xdr:from>
      <xdr:col>10</xdr:col>
      <xdr:colOff>47625</xdr:colOff>
      <xdr:row>86</xdr:row>
      <xdr:rowOff>0</xdr:rowOff>
    </xdr:from>
    <xdr:to>
      <xdr:col>10</xdr:col>
      <xdr:colOff>257175</xdr:colOff>
      <xdr:row>87</xdr:row>
      <xdr:rowOff>31750</xdr:rowOff>
    </xdr:to>
    <xdr:pic>
      <xdr:nvPicPr>
        <xdr:cNvPr id="14" name="Picture 1" descr="Picture">
          <a:extLst>
            <a:ext uri="{FF2B5EF4-FFF2-40B4-BE49-F238E27FC236}">
              <a16:creationId xmlns:a16="http://schemas.microsoft.com/office/drawing/2014/main" id="{06BFAB45-A698-486D-88F3-2386B1FB3485}"/>
            </a:ext>
          </a:extLst>
        </xdr:cNvPr>
        <xdr:cNvPicPr>
          <a:picLocks noChangeAspect="1"/>
        </xdr:cNvPicPr>
      </xdr:nvPicPr>
      <xdr:blipFill>
        <a:blip xmlns:r="http://schemas.openxmlformats.org/officeDocument/2006/relationships" r:embed="rId1"/>
        <a:stretch>
          <a:fillRect/>
        </a:stretch>
      </xdr:blipFill>
      <xdr:spPr>
        <a:xfrm>
          <a:off x="5311775" y="17062450"/>
          <a:ext cx="209550" cy="209550"/>
        </a:xfrm>
        <a:prstGeom prst="rect">
          <a:avLst/>
        </a:prstGeom>
      </xdr:spPr>
    </xdr:pic>
    <xdr:clientData/>
  </xdr:twoCellAnchor>
  <xdr:twoCellAnchor editAs="oneCell">
    <xdr:from>
      <xdr:col>10</xdr:col>
      <xdr:colOff>47625</xdr:colOff>
      <xdr:row>87</xdr:row>
      <xdr:rowOff>0</xdr:rowOff>
    </xdr:from>
    <xdr:to>
      <xdr:col>10</xdr:col>
      <xdr:colOff>257175</xdr:colOff>
      <xdr:row>88</xdr:row>
      <xdr:rowOff>31750</xdr:rowOff>
    </xdr:to>
    <xdr:pic>
      <xdr:nvPicPr>
        <xdr:cNvPr id="15" name="Picture 1" descr="Picture">
          <a:extLst>
            <a:ext uri="{FF2B5EF4-FFF2-40B4-BE49-F238E27FC236}">
              <a16:creationId xmlns:a16="http://schemas.microsoft.com/office/drawing/2014/main" id="{8134AB2A-17E3-4946-AD2E-B0C50DC07F80}"/>
            </a:ext>
          </a:extLst>
        </xdr:cNvPr>
        <xdr:cNvPicPr>
          <a:picLocks noChangeAspect="1"/>
        </xdr:cNvPicPr>
      </xdr:nvPicPr>
      <xdr:blipFill>
        <a:blip xmlns:r="http://schemas.openxmlformats.org/officeDocument/2006/relationships" r:embed="rId1"/>
        <a:stretch>
          <a:fillRect/>
        </a:stretch>
      </xdr:blipFill>
      <xdr:spPr>
        <a:xfrm>
          <a:off x="5311775" y="17272000"/>
          <a:ext cx="209550" cy="209550"/>
        </a:xfrm>
        <a:prstGeom prst="rect">
          <a:avLst/>
        </a:prstGeom>
      </xdr:spPr>
    </xdr:pic>
    <xdr:clientData/>
  </xdr:twoCellAnchor>
  <xdr:twoCellAnchor editAs="oneCell">
    <xdr:from>
      <xdr:col>10</xdr:col>
      <xdr:colOff>47625</xdr:colOff>
      <xdr:row>88</xdr:row>
      <xdr:rowOff>0</xdr:rowOff>
    </xdr:from>
    <xdr:to>
      <xdr:col>10</xdr:col>
      <xdr:colOff>257175</xdr:colOff>
      <xdr:row>89</xdr:row>
      <xdr:rowOff>31750</xdr:rowOff>
    </xdr:to>
    <xdr:pic>
      <xdr:nvPicPr>
        <xdr:cNvPr id="16" name="Picture 1" descr="Picture">
          <a:extLst>
            <a:ext uri="{FF2B5EF4-FFF2-40B4-BE49-F238E27FC236}">
              <a16:creationId xmlns:a16="http://schemas.microsoft.com/office/drawing/2014/main" id="{C52BA7EE-1B71-43AD-A58B-5764134A2463}"/>
            </a:ext>
          </a:extLst>
        </xdr:cNvPr>
        <xdr:cNvPicPr>
          <a:picLocks noChangeAspect="1"/>
        </xdr:cNvPicPr>
      </xdr:nvPicPr>
      <xdr:blipFill>
        <a:blip xmlns:r="http://schemas.openxmlformats.org/officeDocument/2006/relationships" r:embed="rId1"/>
        <a:stretch>
          <a:fillRect/>
        </a:stretch>
      </xdr:blipFill>
      <xdr:spPr>
        <a:xfrm>
          <a:off x="5311775" y="17481550"/>
          <a:ext cx="209550" cy="209550"/>
        </a:xfrm>
        <a:prstGeom prst="rect">
          <a:avLst/>
        </a:prstGeom>
      </xdr:spPr>
    </xdr:pic>
    <xdr:clientData/>
  </xdr:twoCellAnchor>
  <xdr:twoCellAnchor editAs="oneCell">
    <xdr:from>
      <xdr:col>10</xdr:col>
      <xdr:colOff>47625</xdr:colOff>
      <xdr:row>89</xdr:row>
      <xdr:rowOff>0</xdr:rowOff>
    </xdr:from>
    <xdr:to>
      <xdr:col>10</xdr:col>
      <xdr:colOff>257175</xdr:colOff>
      <xdr:row>90</xdr:row>
      <xdr:rowOff>31750</xdr:rowOff>
    </xdr:to>
    <xdr:pic>
      <xdr:nvPicPr>
        <xdr:cNvPr id="17" name="Picture 1" descr="Picture">
          <a:extLst>
            <a:ext uri="{FF2B5EF4-FFF2-40B4-BE49-F238E27FC236}">
              <a16:creationId xmlns:a16="http://schemas.microsoft.com/office/drawing/2014/main" id="{9D1477E8-41CD-4BA7-A4EF-240C9B6B1C13}"/>
            </a:ext>
          </a:extLst>
        </xdr:cNvPr>
        <xdr:cNvPicPr>
          <a:picLocks noChangeAspect="1"/>
        </xdr:cNvPicPr>
      </xdr:nvPicPr>
      <xdr:blipFill>
        <a:blip xmlns:r="http://schemas.openxmlformats.org/officeDocument/2006/relationships" r:embed="rId1"/>
        <a:stretch>
          <a:fillRect/>
        </a:stretch>
      </xdr:blipFill>
      <xdr:spPr>
        <a:xfrm>
          <a:off x="5311775" y="17691100"/>
          <a:ext cx="209550" cy="209550"/>
        </a:xfrm>
        <a:prstGeom prst="rect">
          <a:avLst/>
        </a:prstGeom>
      </xdr:spPr>
    </xdr:pic>
    <xdr:clientData/>
  </xdr:twoCellAnchor>
  <xdr:twoCellAnchor editAs="oneCell">
    <xdr:from>
      <xdr:col>10</xdr:col>
      <xdr:colOff>47625</xdr:colOff>
      <xdr:row>90</xdr:row>
      <xdr:rowOff>0</xdr:rowOff>
    </xdr:from>
    <xdr:to>
      <xdr:col>10</xdr:col>
      <xdr:colOff>257175</xdr:colOff>
      <xdr:row>91</xdr:row>
      <xdr:rowOff>31750</xdr:rowOff>
    </xdr:to>
    <xdr:pic>
      <xdr:nvPicPr>
        <xdr:cNvPr id="18" name="Picture 1" descr="Picture">
          <a:extLst>
            <a:ext uri="{FF2B5EF4-FFF2-40B4-BE49-F238E27FC236}">
              <a16:creationId xmlns:a16="http://schemas.microsoft.com/office/drawing/2014/main" id="{14B6263C-F90D-48C8-8F2F-90F26EB3AFD7}"/>
            </a:ext>
          </a:extLst>
        </xdr:cNvPr>
        <xdr:cNvPicPr>
          <a:picLocks noChangeAspect="1"/>
        </xdr:cNvPicPr>
      </xdr:nvPicPr>
      <xdr:blipFill>
        <a:blip xmlns:r="http://schemas.openxmlformats.org/officeDocument/2006/relationships" r:embed="rId1"/>
        <a:stretch>
          <a:fillRect/>
        </a:stretch>
      </xdr:blipFill>
      <xdr:spPr>
        <a:xfrm>
          <a:off x="5311775" y="17900650"/>
          <a:ext cx="209550" cy="209550"/>
        </a:xfrm>
        <a:prstGeom prst="rect">
          <a:avLst/>
        </a:prstGeom>
      </xdr:spPr>
    </xdr:pic>
    <xdr:clientData/>
  </xdr:twoCellAnchor>
  <xdr:twoCellAnchor editAs="oneCell">
    <xdr:from>
      <xdr:col>10</xdr:col>
      <xdr:colOff>47625</xdr:colOff>
      <xdr:row>91</xdr:row>
      <xdr:rowOff>0</xdr:rowOff>
    </xdr:from>
    <xdr:to>
      <xdr:col>10</xdr:col>
      <xdr:colOff>257175</xdr:colOff>
      <xdr:row>92</xdr:row>
      <xdr:rowOff>31750</xdr:rowOff>
    </xdr:to>
    <xdr:pic>
      <xdr:nvPicPr>
        <xdr:cNvPr id="19" name="Picture 1" descr="Picture">
          <a:extLst>
            <a:ext uri="{FF2B5EF4-FFF2-40B4-BE49-F238E27FC236}">
              <a16:creationId xmlns:a16="http://schemas.microsoft.com/office/drawing/2014/main" id="{6E26CB65-446F-4543-A354-203656D66087}"/>
            </a:ext>
          </a:extLst>
        </xdr:cNvPr>
        <xdr:cNvPicPr>
          <a:picLocks noChangeAspect="1"/>
        </xdr:cNvPicPr>
      </xdr:nvPicPr>
      <xdr:blipFill>
        <a:blip xmlns:r="http://schemas.openxmlformats.org/officeDocument/2006/relationships" r:embed="rId1"/>
        <a:stretch>
          <a:fillRect/>
        </a:stretch>
      </xdr:blipFill>
      <xdr:spPr>
        <a:xfrm>
          <a:off x="5311775" y="18110200"/>
          <a:ext cx="209550" cy="209550"/>
        </a:xfrm>
        <a:prstGeom prst="rect">
          <a:avLst/>
        </a:prstGeom>
      </xdr:spPr>
    </xdr:pic>
    <xdr:clientData/>
  </xdr:twoCellAnchor>
  <xdr:twoCellAnchor editAs="oneCell">
    <xdr:from>
      <xdr:col>10</xdr:col>
      <xdr:colOff>47625</xdr:colOff>
      <xdr:row>92</xdr:row>
      <xdr:rowOff>0</xdr:rowOff>
    </xdr:from>
    <xdr:to>
      <xdr:col>10</xdr:col>
      <xdr:colOff>257175</xdr:colOff>
      <xdr:row>93</xdr:row>
      <xdr:rowOff>31750</xdr:rowOff>
    </xdr:to>
    <xdr:pic>
      <xdr:nvPicPr>
        <xdr:cNvPr id="20" name="Picture 1" descr="Picture">
          <a:extLst>
            <a:ext uri="{FF2B5EF4-FFF2-40B4-BE49-F238E27FC236}">
              <a16:creationId xmlns:a16="http://schemas.microsoft.com/office/drawing/2014/main" id="{D917D2ED-3946-4574-84DC-46602F19E6ED}"/>
            </a:ext>
          </a:extLst>
        </xdr:cNvPr>
        <xdr:cNvPicPr>
          <a:picLocks noChangeAspect="1"/>
        </xdr:cNvPicPr>
      </xdr:nvPicPr>
      <xdr:blipFill>
        <a:blip xmlns:r="http://schemas.openxmlformats.org/officeDocument/2006/relationships" r:embed="rId1"/>
        <a:stretch>
          <a:fillRect/>
        </a:stretch>
      </xdr:blipFill>
      <xdr:spPr>
        <a:xfrm>
          <a:off x="5311775" y="18319750"/>
          <a:ext cx="209550" cy="209550"/>
        </a:xfrm>
        <a:prstGeom prst="rect">
          <a:avLst/>
        </a:prstGeom>
      </xdr:spPr>
    </xdr:pic>
    <xdr:clientData/>
  </xdr:twoCellAnchor>
  <xdr:twoCellAnchor editAs="oneCell">
    <xdr:from>
      <xdr:col>10</xdr:col>
      <xdr:colOff>47625</xdr:colOff>
      <xdr:row>93</xdr:row>
      <xdr:rowOff>0</xdr:rowOff>
    </xdr:from>
    <xdr:to>
      <xdr:col>10</xdr:col>
      <xdr:colOff>257175</xdr:colOff>
      <xdr:row>94</xdr:row>
      <xdr:rowOff>31750</xdr:rowOff>
    </xdr:to>
    <xdr:pic>
      <xdr:nvPicPr>
        <xdr:cNvPr id="21" name="Picture 1" descr="Picture">
          <a:extLst>
            <a:ext uri="{FF2B5EF4-FFF2-40B4-BE49-F238E27FC236}">
              <a16:creationId xmlns:a16="http://schemas.microsoft.com/office/drawing/2014/main" id="{AC4DCB50-B896-4B48-9288-1CBB5447BC7C}"/>
            </a:ext>
          </a:extLst>
        </xdr:cNvPr>
        <xdr:cNvPicPr>
          <a:picLocks noChangeAspect="1"/>
        </xdr:cNvPicPr>
      </xdr:nvPicPr>
      <xdr:blipFill>
        <a:blip xmlns:r="http://schemas.openxmlformats.org/officeDocument/2006/relationships" r:embed="rId1"/>
        <a:stretch>
          <a:fillRect/>
        </a:stretch>
      </xdr:blipFill>
      <xdr:spPr>
        <a:xfrm>
          <a:off x="5311775" y="18529300"/>
          <a:ext cx="209550" cy="209550"/>
        </a:xfrm>
        <a:prstGeom prst="rect">
          <a:avLst/>
        </a:prstGeom>
      </xdr:spPr>
    </xdr:pic>
    <xdr:clientData/>
  </xdr:twoCellAnchor>
  <xdr:twoCellAnchor editAs="oneCell">
    <xdr:from>
      <xdr:col>10</xdr:col>
      <xdr:colOff>47625</xdr:colOff>
      <xdr:row>96</xdr:row>
      <xdr:rowOff>0</xdr:rowOff>
    </xdr:from>
    <xdr:to>
      <xdr:col>10</xdr:col>
      <xdr:colOff>257175</xdr:colOff>
      <xdr:row>97</xdr:row>
      <xdr:rowOff>31750</xdr:rowOff>
    </xdr:to>
    <xdr:pic>
      <xdr:nvPicPr>
        <xdr:cNvPr id="22" name="Picture 1" descr="Picture">
          <a:extLst>
            <a:ext uri="{FF2B5EF4-FFF2-40B4-BE49-F238E27FC236}">
              <a16:creationId xmlns:a16="http://schemas.microsoft.com/office/drawing/2014/main" id="{0F09866C-07C5-41A5-8F59-E41F2DB1E028}"/>
            </a:ext>
          </a:extLst>
        </xdr:cNvPr>
        <xdr:cNvPicPr>
          <a:picLocks noChangeAspect="1"/>
        </xdr:cNvPicPr>
      </xdr:nvPicPr>
      <xdr:blipFill>
        <a:blip xmlns:r="http://schemas.openxmlformats.org/officeDocument/2006/relationships" r:embed="rId1"/>
        <a:stretch>
          <a:fillRect/>
        </a:stretch>
      </xdr:blipFill>
      <xdr:spPr>
        <a:xfrm>
          <a:off x="5311775" y="19107150"/>
          <a:ext cx="209550" cy="209550"/>
        </a:xfrm>
        <a:prstGeom prst="rect">
          <a:avLst/>
        </a:prstGeom>
      </xdr:spPr>
    </xdr:pic>
    <xdr:clientData/>
  </xdr:twoCellAnchor>
  <xdr:twoCellAnchor editAs="oneCell">
    <xdr:from>
      <xdr:col>10</xdr:col>
      <xdr:colOff>47625</xdr:colOff>
      <xdr:row>97</xdr:row>
      <xdr:rowOff>0</xdr:rowOff>
    </xdr:from>
    <xdr:to>
      <xdr:col>10</xdr:col>
      <xdr:colOff>257175</xdr:colOff>
      <xdr:row>98</xdr:row>
      <xdr:rowOff>31750</xdr:rowOff>
    </xdr:to>
    <xdr:pic>
      <xdr:nvPicPr>
        <xdr:cNvPr id="23" name="Picture 1" descr="Picture">
          <a:extLst>
            <a:ext uri="{FF2B5EF4-FFF2-40B4-BE49-F238E27FC236}">
              <a16:creationId xmlns:a16="http://schemas.microsoft.com/office/drawing/2014/main" id="{A1B6EA19-CA88-4630-B4BA-A365628A75F3}"/>
            </a:ext>
          </a:extLst>
        </xdr:cNvPr>
        <xdr:cNvPicPr>
          <a:picLocks noChangeAspect="1"/>
        </xdr:cNvPicPr>
      </xdr:nvPicPr>
      <xdr:blipFill>
        <a:blip xmlns:r="http://schemas.openxmlformats.org/officeDocument/2006/relationships" r:embed="rId1"/>
        <a:stretch>
          <a:fillRect/>
        </a:stretch>
      </xdr:blipFill>
      <xdr:spPr>
        <a:xfrm>
          <a:off x="5311775" y="19316700"/>
          <a:ext cx="209550" cy="209550"/>
        </a:xfrm>
        <a:prstGeom prst="rect">
          <a:avLst/>
        </a:prstGeom>
      </xdr:spPr>
    </xdr:pic>
    <xdr:clientData/>
  </xdr:twoCellAnchor>
  <xdr:twoCellAnchor editAs="oneCell">
    <xdr:from>
      <xdr:col>10</xdr:col>
      <xdr:colOff>47625</xdr:colOff>
      <xdr:row>98</xdr:row>
      <xdr:rowOff>0</xdr:rowOff>
    </xdr:from>
    <xdr:to>
      <xdr:col>10</xdr:col>
      <xdr:colOff>257175</xdr:colOff>
      <xdr:row>99</xdr:row>
      <xdr:rowOff>31750</xdr:rowOff>
    </xdr:to>
    <xdr:pic>
      <xdr:nvPicPr>
        <xdr:cNvPr id="24" name="Picture 1" descr="Picture">
          <a:extLst>
            <a:ext uri="{FF2B5EF4-FFF2-40B4-BE49-F238E27FC236}">
              <a16:creationId xmlns:a16="http://schemas.microsoft.com/office/drawing/2014/main" id="{8E166BDC-7E7F-4926-898D-D8B8001AD524}"/>
            </a:ext>
          </a:extLst>
        </xdr:cNvPr>
        <xdr:cNvPicPr>
          <a:picLocks noChangeAspect="1"/>
        </xdr:cNvPicPr>
      </xdr:nvPicPr>
      <xdr:blipFill>
        <a:blip xmlns:r="http://schemas.openxmlformats.org/officeDocument/2006/relationships" r:embed="rId1"/>
        <a:stretch>
          <a:fillRect/>
        </a:stretch>
      </xdr:blipFill>
      <xdr:spPr>
        <a:xfrm>
          <a:off x="5311775" y="19526250"/>
          <a:ext cx="209550" cy="209550"/>
        </a:xfrm>
        <a:prstGeom prst="rect">
          <a:avLst/>
        </a:prstGeom>
      </xdr:spPr>
    </xdr:pic>
    <xdr:clientData/>
  </xdr:twoCellAnchor>
  <xdr:twoCellAnchor editAs="oneCell">
    <xdr:from>
      <xdr:col>10</xdr:col>
      <xdr:colOff>47625</xdr:colOff>
      <xdr:row>99</xdr:row>
      <xdr:rowOff>0</xdr:rowOff>
    </xdr:from>
    <xdr:to>
      <xdr:col>10</xdr:col>
      <xdr:colOff>257175</xdr:colOff>
      <xdr:row>100</xdr:row>
      <xdr:rowOff>31750</xdr:rowOff>
    </xdr:to>
    <xdr:pic>
      <xdr:nvPicPr>
        <xdr:cNvPr id="25" name="Picture 1" descr="Picture">
          <a:extLst>
            <a:ext uri="{FF2B5EF4-FFF2-40B4-BE49-F238E27FC236}">
              <a16:creationId xmlns:a16="http://schemas.microsoft.com/office/drawing/2014/main" id="{E10EBCDA-847A-4CB5-B0EE-334C24511D73}"/>
            </a:ext>
          </a:extLst>
        </xdr:cNvPr>
        <xdr:cNvPicPr>
          <a:picLocks noChangeAspect="1"/>
        </xdr:cNvPicPr>
      </xdr:nvPicPr>
      <xdr:blipFill>
        <a:blip xmlns:r="http://schemas.openxmlformats.org/officeDocument/2006/relationships" r:embed="rId1"/>
        <a:stretch>
          <a:fillRect/>
        </a:stretch>
      </xdr:blipFill>
      <xdr:spPr>
        <a:xfrm>
          <a:off x="5311775" y="19735800"/>
          <a:ext cx="2095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47625</xdr:colOff>
      <xdr:row>27</xdr:row>
      <xdr:rowOff>0</xdr:rowOff>
    </xdr:from>
    <xdr:to>
      <xdr:col>28</xdr:col>
      <xdr:colOff>254000</xdr:colOff>
      <xdr:row>28</xdr:row>
      <xdr:rowOff>38100</xdr:rowOff>
    </xdr:to>
    <xdr:pic>
      <xdr:nvPicPr>
        <xdr:cNvPr id="2" name="Picture 1" descr="Picture">
          <a:extLst>
            <a:ext uri="{FF2B5EF4-FFF2-40B4-BE49-F238E27FC236}">
              <a16:creationId xmlns:a16="http://schemas.microsoft.com/office/drawing/2014/main" id="{74E6CE1D-93B6-4B40-AD96-D9943948A04A}"/>
            </a:ext>
          </a:extLst>
        </xdr:cNvPr>
        <xdr:cNvPicPr>
          <a:picLocks noChangeAspect="1"/>
        </xdr:cNvPicPr>
      </xdr:nvPicPr>
      <xdr:blipFill>
        <a:blip xmlns:r="http://schemas.openxmlformats.org/officeDocument/2006/relationships" r:embed="rId1"/>
        <a:stretch>
          <a:fillRect/>
        </a:stretch>
      </xdr:blipFill>
      <xdr:spPr>
        <a:xfrm>
          <a:off x="6651625" y="8369300"/>
          <a:ext cx="209550" cy="2159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rs Sundqvist" refreshedDate="45673.473939236108" createdVersion="8" refreshedVersion="8" minRefreshableVersion="3" recordCount="1002" xr:uid="{3D4B1234-D4ED-415D-9648-26AAA2D38CF3}">
  <cacheSource type="worksheet">
    <worksheetSource ref="A1:P1048576" sheet="Raindance"/>
  </cacheSource>
  <cacheFields count="16">
    <cacheField name="År" numFmtId="0">
      <sharedItems containsNonDate="0" containsBlank="1" count="4">
        <m/>
        <s v="2022" u="1"/>
        <s v="2023" u="1"/>
        <s v="2024" u="1"/>
      </sharedItems>
    </cacheField>
    <cacheField name="KTO" numFmtId="0">
      <sharedItems containsNonDate="0" containsString="0" containsBlank="1" containsNumber="1" containsInteger="1" minValue="3172" maxValue="3172" count="2">
        <m/>
        <n v="3172" u="1"/>
      </sharedItems>
    </cacheField>
    <cacheField name="ORG" numFmtId="0">
      <sharedItems containsNonDate="0" containsString="0" containsBlank="1"/>
    </cacheField>
    <cacheField name="VH" numFmtId="0">
      <sharedItems containsNonDate="0" containsString="0" containsBlank="1"/>
    </cacheField>
    <cacheField name="PROJ" numFmtId="0">
      <sharedItems containsNonDate="0" containsString="0" containsBlank="1"/>
    </cacheField>
    <cacheField name="MOTP" numFmtId="0">
      <sharedItems containsNonDate="0" containsString="0" containsBlank="1"/>
    </cacheField>
    <cacheField name="FIN" numFmtId="0">
      <sharedItems containsNonDate="0" containsString="0" containsBlank="1"/>
    </cacheField>
    <cacheField name="Verdatum" numFmtId="0">
      <sharedItems containsNonDate="0" containsBlank="1" count="53">
        <m/>
        <s v="2022-12-29" u="1"/>
        <s v="2022-12-31" u="1"/>
        <s v="2022-10-31" u="1"/>
        <s v="2022-11-30" u="1"/>
        <s v="2022-10-25" u="1"/>
        <s v="2022-11-25" u="1"/>
        <s v="2022-12-23" u="1"/>
        <s v="2022-12-07" u="1"/>
        <s v="2022-11-01" u="1"/>
        <s v="2023-10-31" u="1"/>
        <s v="2023-11-30" u="1"/>
        <s v="2023-12-31" u="1"/>
        <s v="2023-12-27" u="1"/>
        <s v="2023-10-25" u="1"/>
        <s v="2023-11-24" u="1"/>
        <s v="2023-12-22" u="1"/>
        <s v="2023-12-04" u="1"/>
        <s v="2023-12-01" u="1"/>
        <s v="2023-10-04" u="1"/>
        <s v="2023-10-11" u="1"/>
        <s v="2023-11-29" u="1"/>
        <s v="2023-11-22" u="1"/>
        <s v="2023-11-20" u="1"/>
        <s v="2024-01-31" u="1"/>
        <s v="2024-02-29" u="1"/>
        <s v="2024-03-31" u="1"/>
        <s v="2024-04-30" u="1"/>
        <s v="2024-05-31" u="1"/>
        <s v="2024-06-30" u="1"/>
        <s v="2024-07-31" u="1"/>
        <s v="2024-01-01" u="1"/>
        <s v="2024-01-02" u="1"/>
        <s v="2024-05-01" u="1"/>
        <s v="2024-04-26" u="1"/>
        <s v="2024-02-15" u="1"/>
        <s v="2024-01-25" u="1"/>
        <s v="2024-02-26" u="1"/>
        <s v="2024-03-25" u="1"/>
        <s v="2024-04-25" u="1"/>
        <s v="2024-05-24" u="1"/>
        <s v="2024-06-15" u="1"/>
        <s v="2024-06-25" u="1"/>
        <s v="2024-07-25" u="1"/>
        <s v="2024-03-26" u="1"/>
        <s v="2024-06-17" u="1"/>
        <s v="2024-03-01" u="1"/>
        <s v="2024-03-20" u="1"/>
        <s v="2024-04-24" u="1"/>
        <s v="2024-05-15" u="1"/>
        <s v="2024-06-12" u="1"/>
        <s v="2024-06-26" u="1"/>
        <s v="2024-07-10" u="1"/>
      </sharedItems>
    </cacheField>
    <cacheField name="Vernr" numFmtId="0">
      <sharedItems containsNonDate="0" containsString="0" containsBlank="1"/>
    </cacheField>
    <cacheField name="Vertyp" numFmtId="0">
      <sharedItems containsNonDate="0" containsBlank="1" count="13">
        <m/>
        <s v="BPBOK" u="1"/>
        <s v="UPPAVR" u="1"/>
        <s v="PRIMUL" u="1"/>
        <s v="UGEMPO" u="1"/>
        <s v="FGEMPO" u="1"/>
        <s v="IGEMPO" u="1"/>
        <s v="LPS" u="1"/>
        <s v="IPLS" u="1"/>
        <s v="MEFIPO" u="1"/>
        <s v="MFIPO2" u="1"/>
        <s v="RGLON" u="1"/>
        <s v="INK" u="1"/>
      </sharedItems>
    </cacheField>
    <cacheField name="Bild" numFmtId="0">
      <sharedItems containsNonDate="0" containsString="0" containsBlank="1"/>
    </cacheField>
    <cacheField name="Huvudtext" numFmtId="0">
      <sharedItems containsNonDate="0" containsString="0" containsBlank="1"/>
    </cacheField>
    <cacheField name="Radtext" numFmtId="0">
      <sharedItems containsNonDate="0" containsString="0" containsBlank="1"/>
    </cacheField>
    <cacheField name="BUKOD" numFmtId="0">
      <sharedItems containsNonDate="0" containsString="0" containsBlank="1"/>
    </cacheField>
    <cacheField name="Utfall" numFmtId="0">
      <sharedItems containsNonDate="0" containsString="0" containsBlank="1"/>
    </cacheField>
    <cacheField name="Kontobenämning" numFmtId="0">
      <sharedItems containsBlank="1" count="40">
        <e v="#N/A"/>
        <m/>
        <s v="Interna intäkter, forskning" u="1"/>
        <s v="Periodiserade bidrag övriga" u="1"/>
        <s v="Lön tills vidare anställd T/A personal" u="1"/>
        <s v="Kostförmån vid tjänsteresa, inkl sociala avgifter" u="1"/>
        <s v="Traktamente t o m schablon, inrikes" u="1"/>
        <s v="Traktamente utöver schablon, inrikes" u="1"/>
        <s v="Traktamente t o m schablon, utrikes" u="1"/>
        <s v="Universitetsgemensam kostnad                                                      Påslag som genereras automatiskt i systemet. " u="1"/>
        <s v="Fakultetsgemensam kostnad                                                            Påslag som genereras automatiskt i systemet. " u="1"/>
        <s v="Institutions-/enhetsgemensam kostnad                                                    Påslag som genereras automatiskt i systemet. " u="1"/>
        <s v="Resor, ej statliga" u="1"/>
        <s v="Hotell, ej statliga" u="1"/>
        <s v="Övriga resekostnader, ej statliga                                                 Exempel: Taxi-, bilhyres- och busskostnader vid tjänsteresa. Vid leasing av bil under längre period ska konto 5762 användas." u="1"/>
        <s v="Trycknings- kopierings- o ritningstjänster, statliga" u="1"/>
        <s v="Medfinansiering av gem kostn Fo/FoU" u="1"/>
        <s v="Lokalhyra, ej statliga" u="1"/>
        <s v="Lokalhyra, statliga" u="1"/>
        <s v="Intern periodisering av underprojekt" u="1"/>
        <s v="Bidrag från övriga länder och internationella organisationer" u="1"/>
        <s v="Kaffe, fikabröd, frukt o dyl, ej måltider" u="1"/>
        <s v="EU-fin: utl moms resekostnad" u="1"/>
        <s v="Övriga förbrukningsvaror, ej statliga" u="1"/>
        <s v="Offentligrättsliga a" u="1"/>
        <s v="Periodiserade bidrag" u="1"/>
        <s v="Arvoden             " u="1"/>
        <s v="Traktamenten vid tjä" u="1"/>
        <s v="Traktamente t o m sc" u="1"/>
        <s v="Traktamente utöver s" u="1"/>
        <s v="Korttidsinvesteringa" u="1"/>
        <s v="Varulagerförändring " u="1"/>
        <s v="Medfinansiering av g" u="1"/>
        <s v="Bidrag från övriga l" u="1"/>
        <s v="Övriga förbrukningsv" u="1"/>
        <s v="Offentligrättsliga avgifter" u="1"/>
        <s v="Arvoden                                                                                                Inkl sociala avgifter." u="1"/>
        <s v="Traktamenten vid tjänsteresa" u="1"/>
        <s v="Korttidsinvesteringar (ej anläggningstillgångar)                                                     Inköp av stöldbegärliga förbrukningsinventarier i Raindance bokförs på konto 1200. Definitiv kontering görs i anläggningsregistret." u="1"/>
        <s v="Varulagerförändring m.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2">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0"/>
  </r>
  <r>
    <x v="0"/>
    <x v="0"/>
    <m/>
    <m/>
    <m/>
    <m/>
    <m/>
    <x v="0"/>
    <m/>
    <x v="0"/>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A1480F-9314-4FA7-80FF-40371F6D18EA}" name="Pivottabell2" cacheId="0" applyNumberFormats="0" applyBorderFormats="0" applyFontFormats="0" applyPatternFormats="0" applyAlignmentFormats="0" applyWidthHeightFormats="1" dataCaption="Värden" updatedVersion="8" minRefreshableVersion="3" useAutoFormatting="1" itemPrintTitles="1" createdVersion="8" indent="0" outline="1" outlineData="1" multipleFieldFilters="0">
  <location ref="A5:C10" firstHeaderRow="1" firstDataRow="2" firstDataCol="1" rowPageCount="2" colPageCount="1"/>
  <pivotFields count="16">
    <pivotField axis="axisCol" multipleItemSelectionAllowed="1" showAll="0">
      <items count="5">
        <item m="1" x="1"/>
        <item m="1" x="2"/>
        <item m="1" x="3"/>
        <item x="0"/>
        <item t="default"/>
      </items>
    </pivotField>
    <pivotField axis="axisRow" showAll="0">
      <items count="3">
        <item x="0"/>
        <item m="1" x="1"/>
        <item t="default"/>
      </items>
    </pivotField>
    <pivotField showAll="0"/>
    <pivotField showAll="0"/>
    <pivotField showAll="0"/>
    <pivotField showAll="0"/>
    <pivotField showAll="0"/>
    <pivotField axis="axisPage" multipleItemSelectionAllowed="1" showAll="0">
      <items count="54">
        <item m="1" x="5"/>
        <item m="1" x="3"/>
        <item m="1" x="9"/>
        <item m="1" x="6"/>
        <item m="1" x="4"/>
        <item m="1" x="8"/>
        <item m="1" x="7"/>
        <item m="1" x="1"/>
        <item m="1" x="2"/>
        <item m="1" x="19"/>
        <item m="1" x="20"/>
        <item m="1" x="14"/>
        <item m="1" x="10"/>
        <item m="1" x="23"/>
        <item m="1" x="22"/>
        <item m="1" x="15"/>
        <item m="1" x="21"/>
        <item m="1" x="11"/>
        <item m="1" x="18"/>
        <item m="1" x="17"/>
        <item m="1" x="16"/>
        <item m="1" x="13"/>
        <item m="1" x="12"/>
        <item m="1" x="31"/>
        <item m="1" x="32"/>
        <item m="1" x="36"/>
        <item m="1" x="24"/>
        <item m="1" x="35"/>
        <item m="1" x="37"/>
        <item m="1" x="25"/>
        <item m="1" x="46"/>
        <item m="1" x="47"/>
        <item m="1" x="38"/>
        <item m="1" x="44"/>
        <item m="1" x="26"/>
        <item m="1" x="48"/>
        <item m="1" x="39"/>
        <item m="1" x="34"/>
        <item m="1" x="27"/>
        <item m="1" x="33"/>
        <item m="1" x="49"/>
        <item m="1" x="40"/>
        <item m="1" x="28"/>
        <item m="1" x="50"/>
        <item m="1" x="41"/>
        <item m="1" x="45"/>
        <item m="1" x="42"/>
        <item m="1" x="51"/>
        <item m="1" x="29"/>
        <item m="1" x="52"/>
        <item m="1" x="43"/>
        <item m="1" x="30"/>
        <item x="0"/>
        <item t="default"/>
      </items>
    </pivotField>
    <pivotField showAll="0"/>
    <pivotField axis="axisPage" showAll="0">
      <items count="14">
        <item m="1" x="1"/>
        <item m="1" x="5"/>
        <item m="1" x="6"/>
        <item m="1" x="12"/>
        <item m="1" x="8"/>
        <item m="1" x="7"/>
        <item m="1" x="9"/>
        <item m="1" x="10"/>
        <item m="1" x="3"/>
        <item m="1" x="11"/>
        <item m="1" x="4"/>
        <item m="1" x="2"/>
        <item x="0"/>
        <item t="default"/>
      </items>
    </pivotField>
    <pivotField showAll="0"/>
    <pivotField showAll="0"/>
    <pivotField showAll="0"/>
    <pivotField showAll="0"/>
    <pivotField dataField="1" showAll="0"/>
    <pivotField axis="axisRow" showAll="0">
      <items count="41">
        <item m="1" x="36"/>
        <item m="1" x="20"/>
        <item m="1" x="38"/>
        <item m="1" x="16"/>
        <item m="1" x="35"/>
        <item m="1" x="3"/>
        <item m="1" x="6"/>
        <item m="1" x="8"/>
        <item m="1" x="7"/>
        <item m="1" x="37"/>
        <item m="1" x="39"/>
        <item m="1" x="23"/>
        <item x="1"/>
        <item m="1" x="24"/>
        <item m="1" x="25"/>
        <item m="1" x="26"/>
        <item m="1" x="27"/>
        <item m="1" x="28"/>
        <item m="1" x="29"/>
        <item m="1" x="30"/>
        <item m="1" x="31"/>
        <item m="1" x="32"/>
        <item m="1" x="33"/>
        <item m="1" x="34"/>
        <item m="1" x="2"/>
        <item m="1" x="4"/>
        <item m="1" x="5"/>
        <item m="1" x="9"/>
        <item m="1" x="10"/>
        <item m="1" x="11"/>
        <item m="1" x="12"/>
        <item m="1" x="13"/>
        <item m="1" x="14"/>
        <item m="1" x="15"/>
        <item m="1" x="17"/>
        <item m="1" x="18"/>
        <item m="1" x="19"/>
        <item m="1" x="21"/>
        <item m="1" x="22"/>
        <item x="0"/>
        <item t="default"/>
      </items>
    </pivotField>
  </pivotFields>
  <rowFields count="2">
    <field x="1"/>
    <field x="15"/>
  </rowFields>
  <rowItems count="4">
    <i>
      <x/>
    </i>
    <i r="1">
      <x v="12"/>
    </i>
    <i r="1">
      <x v="39"/>
    </i>
    <i t="grand">
      <x/>
    </i>
  </rowItems>
  <colFields count="1">
    <field x="0"/>
  </colFields>
  <colItems count="2">
    <i>
      <x v="3"/>
    </i>
    <i t="grand">
      <x/>
    </i>
  </colItems>
  <pageFields count="2">
    <pageField fld="7" hier="-1"/>
    <pageField fld="9" hier="-1"/>
  </pageFields>
  <dataFields count="1">
    <dataField name="Summa av Utfall" fld="14" baseField="0" baseItem="0"/>
  </dataFields>
  <formats count="1">
    <format dxfId="11">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data_1" connectionId="2" xr16:uid="{119A003D-3268-4053-B84D-2C6592E855D0}" autoFormatId="16" applyNumberFormats="0" applyBorderFormats="0" applyFontFormats="0" applyPatternFormats="0" applyAlignmentFormats="0" applyWidthHeightFormats="0">
  <queryTableRefresh nextId="17" unboundColumnsRight="1">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dataBound="0" tableColumnId="16"/>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data_1" connectionId="3" xr16:uid="{697C6614-37A2-434B-8A37-DA6CE1D69959}" autoFormatId="16" applyNumberFormats="0" applyBorderFormats="0" applyFontFormats="0" applyPatternFormats="0" applyAlignmentFormats="0" applyWidthHeightFormats="0">
  <queryTableRefresh nextId="17">
    <queryTableFields count="16">
      <queryTableField id="1" name="År" tableColumnId="1"/>
      <queryTableField id="2" name="KTO" tableColumnId="2"/>
      <queryTableField id="3" name="ORG" tableColumnId="3"/>
      <queryTableField id="4" name="VH" tableColumnId="4"/>
      <queryTableField id="5" name="PROJ" tableColumnId="5"/>
      <queryTableField id="6" name="MOTP" tableColumnId="6"/>
      <queryTableField id="7" name="FIN" tableColumnId="7"/>
      <queryTableField id="8" name="Verdatum" tableColumnId="8"/>
      <queryTableField id="9" name="Vernr" tableColumnId="9"/>
      <queryTableField id="10" name="Vertyp" tableColumnId="10"/>
      <queryTableField id="11" name="Bild" tableColumnId="11"/>
      <queryTableField id="12" name="Huvudtext" tableColumnId="12"/>
      <queryTableField id="13" name="Radtext" tableColumnId="13"/>
      <queryTableField id="14" name="BUKOD" tableColumnId="14"/>
      <queryTableField id="15" name="Utfall" tableColumnId="15"/>
      <queryTableField id="16" name="Kontobenämning" tableColumnId="16"/>
    </queryTableFields>
  </queryTableRefresh>
</queryTable>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C98FDC-AEF2-400E-B988-26F67155A137}" name="Tabell1__2" displayName="Tabell1__2" ref="A1:P182" tableType="queryTable" totalsRowShown="0">
  <autoFilter ref="A1:P182" xr:uid="{9DC98FDC-AEF2-400E-B988-26F67155A137}"/>
  <tableColumns count="16">
    <tableColumn id="1" xr3:uid="{BF410C57-C5D5-4FE1-B58C-648207329FB6}" uniqueName="1" name="År" queryTableFieldId="1"/>
    <tableColumn id="2" xr3:uid="{CBF2B29E-452F-4BA7-BE69-DA55B1F63E1B}" uniqueName="2" name="KTO" queryTableFieldId="2"/>
    <tableColumn id="3" xr3:uid="{528AFE17-8D84-4869-9E99-D5337929FAE2}" uniqueName="3" name="ORG" queryTableFieldId="3"/>
    <tableColumn id="4" xr3:uid="{F0545FEE-E85B-49E8-8626-56308559134C}" uniqueName="4" name="VH" queryTableFieldId="4"/>
    <tableColumn id="5" xr3:uid="{DED9536E-5240-4738-9677-46415305D0C0}" uniqueName="5" name="PROJ" queryTableFieldId="5"/>
    <tableColumn id="6" xr3:uid="{060130D3-48D0-4ADD-A61D-9053214FDD4B}" uniqueName="6" name="MOTP" queryTableFieldId="6"/>
    <tableColumn id="7" xr3:uid="{236F71AC-34B0-4FB3-8916-C60D40AC2593}" uniqueName="7" name="FIN" queryTableFieldId="7"/>
    <tableColumn id="8" xr3:uid="{AA62D8B6-A467-49B6-8BBF-70386D36F26E}" uniqueName="8" name="Verdatum" queryTableFieldId="8" dataDxfId="43"/>
    <tableColumn id="9" xr3:uid="{6EA57977-4C7D-442A-8180-C189D8566BB9}" uniqueName="9" name="Vernr" queryTableFieldId="9"/>
    <tableColumn id="10" xr3:uid="{37051CA7-0DD2-48DA-A437-C6A636AD1383}" uniqueName="10" name="Vertyp" queryTableFieldId="10" dataDxfId="42"/>
    <tableColumn id="11" xr3:uid="{1D652BB6-E87C-495C-831B-5842CB40DC4A}" uniqueName="11" name="Bild" queryTableFieldId="11"/>
    <tableColumn id="12" xr3:uid="{C6DA9A85-00E3-42F4-A2BC-00E7DD4CEE5C}" uniqueName="12" name="Huvudtext" queryTableFieldId="12" dataDxfId="41"/>
    <tableColumn id="13" xr3:uid="{3E621B2B-7244-490D-BFF2-B0AABA073618}" uniqueName="13" name="Radtext" queryTableFieldId="13" dataDxfId="40"/>
    <tableColumn id="14" xr3:uid="{4A4064AF-5036-41BA-9D23-EE48E9069545}" uniqueName="14" name="BUKOD" queryTableFieldId="14" dataDxfId="39"/>
    <tableColumn id="15" xr3:uid="{B9D8A469-AEE7-4FD1-B766-B610963DF71A}" uniqueName="15" name="Utfall" queryTableFieldId="15"/>
    <tableColumn id="16" xr3:uid="{1E421E50-6004-4112-AEF4-3DCA0351F692}" uniqueName="16" name="Kolumn1" queryTableFieldId="16" dataDxfId="38">
      <calculatedColumnFormula>LOOKUP(Tabell1__2[[#This Row],[KTO]],'chart of accounts kl 3-5'!A:A,'chart of accounts kl 3-5'!B:B)</calculatedColumnFormula>
    </tableColumn>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E469DFF-C410-4470-AC5D-1401BE7062C9}" name="Tabell1__3" displayName="Tabell1__3" ref="A1:P182" tableType="queryTable" totalsRowShown="0">
  <autoFilter ref="A1:P182" xr:uid="{BE469DFF-C410-4470-AC5D-1401BE7062C9}"/>
  <tableColumns count="16">
    <tableColumn id="1" xr3:uid="{3F67CFAC-EEF1-4C93-BCA7-5E9FF3F5BD90}" uniqueName="1" name="År" queryTableFieldId="1"/>
    <tableColumn id="2" xr3:uid="{9483E517-8E1B-4117-B4DD-8BBD79533EE3}" uniqueName="2" name="KTO" queryTableFieldId="2"/>
    <tableColumn id="3" xr3:uid="{1D26D891-2135-456A-98BE-7961CADEAF97}" uniqueName="3" name="ORG" queryTableFieldId="3"/>
    <tableColumn id="4" xr3:uid="{F2E709D7-9D52-4DBB-B8D5-88DA3353064E}" uniqueName="4" name="VH" queryTableFieldId="4"/>
    <tableColumn id="5" xr3:uid="{4FB4FD88-6396-4DF9-A359-1644B8FC618B}" uniqueName="5" name="PROJ" queryTableFieldId="5"/>
    <tableColumn id="6" xr3:uid="{C1F39B90-2FD8-43EC-A77E-9B4C6AC93ACD}" uniqueName="6" name="MOTP" queryTableFieldId="6"/>
    <tableColumn id="7" xr3:uid="{ACA67B19-030D-45DD-8ADD-4FC246D4BE32}" uniqueName="7" name="FIN" queryTableFieldId="7"/>
    <tableColumn id="8" xr3:uid="{4D0861D9-CF56-445D-BAC4-A87930F21EFD}" uniqueName="8" name="Verdatum" queryTableFieldId="8" dataDxfId="37"/>
    <tableColumn id="9" xr3:uid="{2E98F84C-C8DE-4117-9430-EC67210310D2}" uniqueName="9" name="Vernr" queryTableFieldId="9"/>
    <tableColumn id="10" xr3:uid="{E4570774-81B2-4047-BD01-69359C265754}" uniqueName="10" name="Vertyp" queryTableFieldId="10" dataDxfId="36"/>
    <tableColumn id="11" xr3:uid="{3F87234D-40EB-4443-B870-BF520E8CAF3F}" uniqueName="11" name="Bild" queryTableFieldId="11"/>
    <tableColumn id="12" xr3:uid="{28E72E08-1CC2-48C2-9A4F-5DA8906F128D}" uniqueName="12" name="Huvudtext" queryTableFieldId="12" dataDxfId="35"/>
    <tableColumn id="13" xr3:uid="{9693038A-F811-49EC-86B3-78511AB208E4}" uniqueName="13" name="Radtext" queryTableFieldId="13" dataDxfId="34"/>
    <tableColumn id="14" xr3:uid="{48AFAF55-2DB6-4DD6-8FE6-1E1458613AB1}" uniqueName="14" name="BUKOD" queryTableFieldId="14" dataDxfId="33"/>
    <tableColumn id="15" xr3:uid="{27D45F11-C6B4-464D-AD22-672CDA10FCB8}" uniqueName="15" name="Utfall" queryTableFieldId="15"/>
    <tableColumn id="16" xr3:uid="{AA55FA40-9781-47D2-8610-85AE0E7E1704}" uniqueName="16" name="Kontobenämning" queryTableFieldId="16" dataDxfId="32"/>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8D5A12-A1F5-4972-8F8C-FD97AE7C85DD}" name="Tabell1" displayName="Tabell1" ref="A1:R1002" totalsRowShown="0" headerRowDxfId="31" dataDxfId="30">
  <autoFilter ref="A1:R1002" xr:uid="{C08D5A12-A1F5-4972-8F8C-FD97AE7C85DD}"/>
  <tableColumns count="18">
    <tableColumn id="1" xr3:uid="{44B1EE14-682D-4B19-9D1D-28C50C885FD5}" name="År" dataDxfId="29"/>
    <tableColumn id="2" xr3:uid="{C711B6B0-3066-4A61-9623-B73F331EDE5D}" name="KTO" dataDxfId="28"/>
    <tableColumn id="3" xr3:uid="{5EFF99CF-8FCB-4B8B-8319-F10AF61934D9}" name="ORG" dataDxfId="27"/>
    <tableColumn id="4" xr3:uid="{A4CEAA8D-B359-4735-AE2F-68F310905727}" name="VH" dataDxfId="26"/>
    <tableColumn id="5" xr3:uid="{F8371255-6D50-4F08-A3D7-151764897EA6}" name="PROJ" dataDxfId="25"/>
    <tableColumn id="6" xr3:uid="{3CA684D6-3554-4F82-A03D-6DF60EE31959}" name="MOTP" dataDxfId="24"/>
    <tableColumn id="7" xr3:uid="{2AE49D4C-A070-4E7F-9BAD-50D1CFE7DA24}" name="FIN" dataDxfId="23"/>
    <tableColumn id="8" xr3:uid="{7614C3AE-5CCF-4A4F-A760-AFA2D42C8E49}" name="Verdatum" dataDxfId="22"/>
    <tableColumn id="9" xr3:uid="{29BC3B8C-CD1C-4CFF-A65F-61F77DF29EFD}" name="Vernr" dataDxfId="21"/>
    <tableColumn id="10" xr3:uid="{549351F8-1828-4243-8A49-4FA0B6C3F584}" name="Vertyp" dataDxfId="20"/>
    <tableColumn id="11" xr3:uid="{FFCF5213-1A27-4292-AD95-BE9D5D416BCB}" name="Bild" dataDxfId="19"/>
    <tableColumn id="12" xr3:uid="{77963D31-1EDF-4816-B10E-4093C47CCDF4}" name="Huvudtext" dataDxfId="18"/>
    <tableColumn id="13" xr3:uid="{52038B40-238A-4731-9F89-E838225AEA7D}" name="Radtext" dataDxfId="17"/>
    <tableColumn id="14" xr3:uid="{E74B51F4-DD92-402B-9132-FED7B800BC6D}" name="BUKOD" dataDxfId="16"/>
    <tableColumn id="15" xr3:uid="{8A7F68F1-2EEB-4F6F-B0DD-4B67A3247F25}" name="Utfall" dataDxfId="15"/>
    <tableColumn id="18" xr3:uid="{08E291C5-F6FD-4DD8-8A17-065067875743}" name="Kontobenämning" dataDxfId="14">
      <calculatedColumnFormula>_xlfn.XLOOKUP(B2+0,'chart of accounts kl 3-5'!A:A,'chart of accounts kl 3-5'!B:B)</calculatedColumnFormula>
    </tableColumn>
    <tableColumn id="16" xr3:uid="{CDCBAEF2-3577-4957-B6D9-064F59BBB1FB}" name="Kolumn1" dataDxfId="13">
      <calculatedColumnFormula>B2+0</calculatedColumnFormula>
    </tableColumn>
    <tableColumn id="17" xr3:uid="{57E0B684-0290-4387-BE65-FCE5CB561F83}" name="Kolumn2" dataDxfId="12">
      <calculatedColumnFormula>DATEVALUE(Tabell1[[#This Row],[Verdatum]])</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ecb.europa.eu/stats/policy_and_exchange_rates/euro_reference_exchange_rates/html/eurofxref-graph-sek.en.html" TargetMode="External"/><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95403-1DFE-4731-8867-B8761DEF10FA}">
  <sheetPr codeName="Blad2">
    <tabColor rgb="FFF8F7F1"/>
  </sheetPr>
  <dimension ref="A1:BA224"/>
  <sheetViews>
    <sheetView tabSelected="1" zoomScaleNormal="100" workbookViewId="0">
      <pane ySplit="2" topLeftCell="A3" activePane="bottomLeft" state="frozen"/>
      <selection pane="bottomLeft" activeCell="M2" sqref="M2"/>
    </sheetView>
  </sheetViews>
  <sheetFormatPr defaultColWidth="8.5" defaultRowHeight="12.5" x14ac:dyDescent="0.25"/>
  <cols>
    <col min="1" max="1" width="4.5" style="5" customWidth="1"/>
    <col min="2" max="23" width="8.5" style="5"/>
    <col min="24" max="24" width="8.5" style="5" customWidth="1"/>
    <col min="25" max="26" width="8.5" style="5" hidden="1" customWidth="1"/>
    <col min="27" max="27" width="98.83203125" style="5" hidden="1" customWidth="1"/>
    <col min="28" max="28" width="8.5" style="5" hidden="1" customWidth="1"/>
    <col min="29" max="29" width="199" style="5" hidden="1" customWidth="1"/>
    <col min="30" max="42" width="8.5" style="5" customWidth="1"/>
    <col min="43" max="16384" width="8.5" style="5"/>
  </cols>
  <sheetData>
    <row r="1" spans="1:39" x14ac:dyDescent="0.25">
      <c r="A1" s="35" t="s">
        <v>1423</v>
      </c>
    </row>
    <row r="2" spans="1:39" ht="28" x14ac:dyDescent="0.6">
      <c r="A2" s="162" t="str">
        <f>IF($M$2="Svenska",Z2,AB2)</f>
        <v>Instruktion: Projektuppföljning UMU</v>
      </c>
      <c r="B2" s="163"/>
      <c r="C2" s="163"/>
      <c r="D2" s="163"/>
      <c r="E2" s="163"/>
      <c r="F2" s="163"/>
      <c r="G2" s="163"/>
      <c r="H2" s="163"/>
      <c r="I2" s="163"/>
      <c r="J2" s="164" t="s">
        <v>2</v>
      </c>
      <c r="K2" s="164"/>
      <c r="L2" s="164"/>
      <c r="M2" s="161" t="s">
        <v>3</v>
      </c>
      <c r="N2" s="163"/>
      <c r="O2" s="163"/>
      <c r="P2" s="165"/>
      <c r="Q2" s="163"/>
      <c r="R2" s="163"/>
      <c r="S2" s="163"/>
      <c r="T2" s="163"/>
      <c r="Y2" s="5" t="s">
        <v>3</v>
      </c>
      <c r="Z2" s="225" t="s">
        <v>1354</v>
      </c>
      <c r="AA2" s="224"/>
      <c r="AB2" s="226" t="s">
        <v>1355</v>
      </c>
      <c r="AD2" s="224"/>
    </row>
    <row r="3" spans="1:39" s="300" customFormat="1" ht="36.5" customHeight="1" x14ac:dyDescent="0.3">
      <c r="A3" s="685" t="str">
        <f>IF($M$2="Svenska",AA3,AB3)</f>
        <v>Mallen används för att föja upp EU-projekt. Den är byggd för att kunna följa upp både medel och tid under hela projekttiden. Mallen kan därför läsa in transaktioner från Raindance och tidredovisningsmallen. Det är också möjligt att lägga in transaktioner manuellt.</v>
      </c>
      <c r="B3" s="685"/>
      <c r="C3" s="685"/>
      <c r="D3" s="685"/>
      <c r="E3" s="685"/>
      <c r="F3" s="685"/>
      <c r="G3" s="685"/>
      <c r="H3" s="685"/>
      <c r="I3" s="685"/>
      <c r="J3" s="685"/>
      <c r="K3" s="685"/>
      <c r="L3" s="685"/>
      <c r="M3" s="685"/>
      <c r="N3" s="685"/>
      <c r="O3" s="685"/>
      <c r="P3" s="301"/>
      <c r="Q3" s="301"/>
      <c r="R3" s="301"/>
      <c r="S3" s="301"/>
      <c r="T3" s="301"/>
      <c r="Y3" t="s">
        <v>4</v>
      </c>
      <c r="Z3" s="302"/>
      <c r="AA3" s="302" t="s">
        <v>1393</v>
      </c>
      <c r="AB3" s="303" t="s">
        <v>1399</v>
      </c>
      <c r="AD3" s="302"/>
    </row>
    <row r="4" spans="1:39" customFormat="1" ht="17" customHeight="1" x14ac:dyDescent="0.3">
      <c r="A4" s="304"/>
      <c r="B4" s="77"/>
      <c r="C4" s="77"/>
      <c r="D4" s="77"/>
      <c r="E4" s="77"/>
      <c r="F4" s="77"/>
      <c r="G4" s="77"/>
      <c r="H4" s="77"/>
      <c r="I4" s="77"/>
      <c r="J4" s="77"/>
      <c r="K4" s="77"/>
      <c r="L4" s="77"/>
      <c r="M4" s="1"/>
      <c r="N4" s="77"/>
      <c r="O4" s="77"/>
      <c r="P4" s="77"/>
      <c r="Q4" s="77"/>
      <c r="R4" s="77"/>
      <c r="S4" s="77"/>
      <c r="T4" s="77"/>
      <c r="Z4" s="16"/>
      <c r="AA4" s="16"/>
      <c r="AB4" s="305"/>
      <c r="AD4" s="16"/>
    </row>
    <row r="5" spans="1:39" customFormat="1" ht="14" x14ac:dyDescent="0.3">
      <c r="A5" s="77"/>
      <c r="B5" s="77"/>
      <c r="C5" s="77"/>
      <c r="D5" s="77"/>
      <c r="E5" s="77"/>
      <c r="F5" s="77"/>
      <c r="G5" s="77"/>
      <c r="H5" s="77"/>
      <c r="I5" s="77"/>
      <c r="J5" s="77"/>
      <c r="K5" s="77"/>
      <c r="L5" s="77"/>
      <c r="M5" s="77"/>
      <c r="N5" s="77"/>
      <c r="O5" s="77"/>
      <c r="P5" s="77"/>
      <c r="Q5" s="77"/>
      <c r="R5" s="77"/>
      <c r="S5" s="77"/>
      <c r="T5" s="77"/>
    </row>
    <row r="6" spans="1:39" customFormat="1" ht="14" x14ac:dyDescent="0.3">
      <c r="A6" s="108"/>
      <c r="B6" s="77" t="str">
        <f>IF($M$2="Svenska",AA6,AC6)</f>
        <v>Du kan välja vilken vy du vill se i fliken Summary via cell F2. Det finns tre val:</v>
      </c>
      <c r="C6" s="77"/>
      <c r="D6" s="77"/>
      <c r="E6" s="77"/>
      <c r="F6" s="77"/>
      <c r="G6" s="77"/>
      <c r="H6" s="77"/>
      <c r="I6" s="77"/>
      <c r="J6" s="77"/>
      <c r="K6" s="77"/>
      <c r="L6" s="77"/>
      <c r="M6" s="77"/>
      <c r="N6" s="77"/>
      <c r="O6" s="306"/>
      <c r="P6" s="77"/>
      <c r="Q6" s="77"/>
      <c r="R6" s="77"/>
      <c r="S6" s="77"/>
      <c r="T6" s="77"/>
      <c r="AA6" t="s">
        <v>1394</v>
      </c>
      <c r="AC6" s="16" t="s">
        <v>1395</v>
      </c>
      <c r="AD6" s="16"/>
      <c r="AE6" s="16"/>
      <c r="AF6" s="16"/>
      <c r="AG6" s="16"/>
      <c r="AH6" s="16"/>
      <c r="AI6" s="16"/>
      <c r="AJ6" s="16"/>
      <c r="AK6" s="16"/>
    </row>
    <row r="7" spans="1:39" customFormat="1" ht="14" x14ac:dyDescent="0.3">
      <c r="A7" s="77"/>
      <c r="B7" s="77" t="str">
        <f>IF($M$2="Svenska",AA7,AC7)</f>
        <v>* Actual from Raindance: Visar inlästa data från Raindance</v>
      </c>
      <c r="C7" s="77"/>
      <c r="D7" s="77"/>
      <c r="E7" s="77"/>
      <c r="F7" s="77"/>
      <c r="G7" s="77"/>
      <c r="H7" s="77"/>
      <c r="I7" s="77"/>
      <c r="J7" s="77"/>
      <c r="K7" s="77"/>
      <c r="L7" s="77"/>
      <c r="M7" s="77"/>
      <c r="N7" s="77"/>
      <c r="O7" s="77"/>
      <c r="P7" s="77"/>
      <c r="Q7" s="77"/>
      <c r="R7" s="77"/>
      <c r="S7" s="77"/>
      <c r="T7" s="77"/>
      <c r="AA7" t="s">
        <v>1330</v>
      </c>
      <c r="AC7" s="16" t="s">
        <v>1396</v>
      </c>
      <c r="AD7" s="16"/>
      <c r="AE7" s="16"/>
      <c r="AF7" s="16"/>
      <c r="AG7" s="16"/>
      <c r="AH7" s="16"/>
      <c r="AI7" s="16"/>
      <c r="AJ7" s="16"/>
      <c r="AK7" s="16"/>
    </row>
    <row r="8" spans="1:39" customFormat="1" ht="14" x14ac:dyDescent="0.3">
      <c r="A8" s="77"/>
      <c r="B8" s="77" t="str">
        <f>IF($M$2="Svenska",AA8,AC8)</f>
        <v>* Registered in tab: Visar det som registrerats i flikarna som börjar på "M".</v>
      </c>
      <c r="C8" s="77"/>
      <c r="D8" s="77"/>
      <c r="E8" s="77"/>
      <c r="F8" s="77"/>
      <c r="G8" s="77"/>
      <c r="H8" s="77"/>
      <c r="I8" s="77"/>
      <c r="J8" s="77"/>
      <c r="K8" s="77"/>
      <c r="L8" s="77"/>
      <c r="M8" s="77"/>
      <c r="N8" s="77"/>
      <c r="O8" s="77"/>
      <c r="P8" s="77"/>
      <c r="Q8" s="77"/>
      <c r="R8" s="77"/>
      <c r="S8" s="77"/>
      <c r="T8" s="77"/>
      <c r="AA8" s="16" t="s">
        <v>1331</v>
      </c>
      <c r="AC8" s="16" t="s">
        <v>1397</v>
      </c>
      <c r="AD8" s="16"/>
      <c r="AE8" s="16"/>
      <c r="AF8" s="16"/>
      <c r="AG8" s="16"/>
      <c r="AH8" s="16"/>
      <c r="AI8" s="16"/>
      <c r="AJ8" s="16"/>
      <c r="AK8" s="16"/>
    </row>
    <row r="9" spans="1:39" customFormat="1" ht="14" x14ac:dyDescent="0.3">
      <c r="A9" s="77"/>
      <c r="B9" s="77" t="str">
        <f>IF($M$2="Svenska",AA9,AC9)</f>
        <v>* Difference: Visar skillnaden mellan de två ovanstående valen.</v>
      </c>
      <c r="C9" s="77"/>
      <c r="D9" s="77"/>
      <c r="E9" s="77"/>
      <c r="F9" s="77"/>
      <c r="G9" s="77"/>
      <c r="H9" s="77"/>
      <c r="I9" s="77"/>
      <c r="J9" s="77"/>
      <c r="K9" s="77"/>
      <c r="L9" s="77"/>
      <c r="M9" s="77"/>
      <c r="N9" s="77"/>
      <c r="O9" s="77"/>
      <c r="P9" s="77"/>
      <c r="Q9" s="77"/>
      <c r="R9" s="77"/>
      <c r="S9" s="77"/>
      <c r="T9" s="77"/>
      <c r="AA9" s="16" t="s">
        <v>1332</v>
      </c>
      <c r="AC9" s="16" t="s">
        <v>1398</v>
      </c>
      <c r="AD9" s="16"/>
      <c r="AE9" s="16"/>
      <c r="AF9" s="16"/>
      <c r="AG9" s="16"/>
      <c r="AH9" s="16"/>
      <c r="AI9" s="16"/>
      <c r="AJ9" s="16"/>
      <c r="AK9" s="16"/>
    </row>
    <row r="10" spans="1:39" customFormat="1" ht="14" x14ac:dyDescent="0.3">
      <c r="A10" s="77"/>
      <c r="B10" s="77"/>
      <c r="C10" s="77"/>
      <c r="D10" s="77"/>
      <c r="E10" s="77"/>
      <c r="F10" s="77"/>
      <c r="G10" s="77"/>
      <c r="H10" s="77"/>
      <c r="I10" s="77"/>
      <c r="J10" s="77"/>
      <c r="K10" s="77"/>
      <c r="L10" s="77"/>
      <c r="M10" s="77"/>
      <c r="N10" s="77"/>
      <c r="O10" s="77"/>
      <c r="P10" s="77"/>
      <c r="Q10" s="77"/>
      <c r="R10" s="77"/>
      <c r="S10" s="77"/>
      <c r="T10" s="77"/>
    </row>
    <row r="11" spans="1:39" customFormat="1" ht="14" x14ac:dyDescent="0.3">
      <c r="A11" s="77"/>
      <c r="B11" s="77"/>
      <c r="C11" s="77"/>
      <c r="D11" s="77"/>
      <c r="E11" s="77"/>
      <c r="F11" s="77"/>
      <c r="G11" s="77"/>
      <c r="H11" s="77"/>
      <c r="I11" s="77"/>
      <c r="J11" s="77"/>
      <c r="K11" s="77"/>
      <c r="L11" s="77"/>
      <c r="M11" s="77"/>
      <c r="N11" s="77"/>
      <c r="O11" s="77"/>
      <c r="P11" s="77"/>
      <c r="Q11" s="77"/>
      <c r="R11" s="77"/>
      <c r="S11" s="77"/>
      <c r="T11" s="77"/>
    </row>
    <row r="12" spans="1:39" customFormat="1" ht="14" x14ac:dyDescent="0.3">
      <c r="A12" s="77"/>
      <c r="B12" s="77"/>
      <c r="C12" s="77"/>
      <c r="D12" s="77"/>
      <c r="E12" s="77"/>
      <c r="F12" s="77"/>
      <c r="G12" s="77"/>
      <c r="H12" s="77"/>
      <c r="I12" s="77"/>
      <c r="J12" s="77"/>
      <c r="K12" s="77"/>
      <c r="L12" s="77"/>
      <c r="M12" s="77"/>
      <c r="N12" s="77"/>
      <c r="O12" s="77"/>
      <c r="P12" s="77"/>
      <c r="Q12" s="77"/>
      <c r="R12" s="77"/>
      <c r="S12" s="77"/>
      <c r="T12" s="77"/>
    </row>
    <row r="13" spans="1:39" customFormat="1" ht="14" x14ac:dyDescent="0.3">
      <c r="A13" s="304" t="str">
        <f>IF($M$2="Svenska",Z13,AB13)</f>
        <v>Flikar som börjar med M</v>
      </c>
      <c r="B13" s="77"/>
      <c r="C13" s="77"/>
      <c r="D13" s="77"/>
      <c r="E13" s="77"/>
      <c r="F13" s="77"/>
      <c r="G13" s="77"/>
      <c r="H13" s="77"/>
      <c r="I13" s="77"/>
      <c r="J13" s="77"/>
      <c r="K13" s="77"/>
      <c r="L13" s="77"/>
      <c r="M13" s="77"/>
      <c r="N13" s="77"/>
      <c r="O13" s="77"/>
      <c r="P13" s="77"/>
      <c r="Q13" s="77"/>
      <c r="R13" s="77"/>
      <c r="S13" s="77"/>
      <c r="T13" s="77"/>
      <c r="Z13" s="41" t="s">
        <v>6</v>
      </c>
      <c r="AB13" s="305" t="s">
        <v>1333</v>
      </c>
      <c r="AC13" s="16"/>
    </row>
    <row r="14" spans="1:39" customFormat="1" ht="14" x14ac:dyDescent="0.3">
      <c r="A14" s="77"/>
      <c r="B14" s="77" t="str">
        <f>IF($M$2="Svenska",AA14,AC14)</f>
        <v xml:space="preserve">Här registrerar du kostnader och personmånader för varje period. Från dessa flikar hämtas sedan kostnader och tid till fliken "Summary". </v>
      </c>
      <c r="C14" s="77"/>
      <c r="D14" s="77"/>
      <c r="E14" s="77"/>
      <c r="F14" s="77"/>
      <c r="G14" s="77"/>
      <c r="H14" s="77"/>
      <c r="I14" s="77"/>
      <c r="J14" s="77"/>
      <c r="K14" s="77"/>
      <c r="L14" s="77"/>
      <c r="M14" s="77"/>
      <c r="N14" s="77"/>
      <c r="O14" s="77"/>
      <c r="P14" s="77"/>
      <c r="Q14" s="77"/>
      <c r="R14" s="77"/>
      <c r="S14" s="77"/>
      <c r="T14" s="77"/>
      <c r="AA14" s="16" t="s">
        <v>1334</v>
      </c>
      <c r="AC14" s="16" t="s">
        <v>1336</v>
      </c>
      <c r="AD14" s="16"/>
      <c r="AE14" s="16"/>
      <c r="AF14" s="16"/>
      <c r="AG14" s="16"/>
      <c r="AH14" s="16"/>
      <c r="AI14" s="16"/>
      <c r="AJ14" s="16"/>
      <c r="AK14" s="16"/>
      <c r="AL14" s="16"/>
      <c r="AM14" s="16"/>
    </row>
    <row r="15" spans="1:39" customFormat="1" ht="14" x14ac:dyDescent="0.3">
      <c r="A15" s="77"/>
      <c r="B15" s="77" t="str">
        <f>IF($M$2="Svenska",AA15,AC15)</f>
        <v>Alla registreringar görs i svenska kronor. Du kan kopiera registrerad tid från tidredovisningen.</v>
      </c>
      <c r="C15" s="77"/>
      <c r="D15" s="77"/>
      <c r="E15" s="77"/>
      <c r="F15" s="77"/>
      <c r="G15" s="77"/>
      <c r="H15" s="77"/>
      <c r="I15" s="77"/>
      <c r="J15" s="77"/>
      <c r="K15" s="77"/>
      <c r="L15" s="77"/>
      <c r="M15" s="77"/>
      <c r="N15" s="77"/>
      <c r="O15" s="77"/>
      <c r="P15" s="77"/>
      <c r="Q15" s="77"/>
      <c r="R15" s="77" t="str">
        <f>IF($M$2="Svenska",AA29,AC29)</f>
        <v>Förkortningar</v>
      </c>
      <c r="S15" s="77"/>
      <c r="T15" s="77"/>
      <c r="AA15" s="16" t="s">
        <v>1335</v>
      </c>
      <c r="AC15" s="16" t="s">
        <v>1337</v>
      </c>
      <c r="AD15" s="16"/>
      <c r="AE15" s="16"/>
      <c r="AF15" s="16"/>
      <c r="AG15" s="16"/>
      <c r="AH15" s="16"/>
      <c r="AI15" s="16"/>
      <c r="AJ15" s="16"/>
      <c r="AK15" s="16"/>
      <c r="AL15" s="16"/>
      <c r="AM15" s="16"/>
    </row>
    <row r="16" spans="1:39" customFormat="1" ht="14" x14ac:dyDescent="0.3">
      <c r="A16" s="77"/>
      <c r="B16" s="77"/>
      <c r="C16" s="77"/>
      <c r="D16" s="77"/>
      <c r="E16" s="77"/>
      <c r="F16" s="77"/>
      <c r="G16" s="77"/>
      <c r="H16" s="77"/>
      <c r="I16" s="77"/>
      <c r="J16" s="77"/>
      <c r="K16" s="77"/>
      <c r="L16" s="77"/>
      <c r="M16" s="77"/>
      <c r="N16" s="77"/>
      <c r="O16" s="77"/>
      <c r="P16" s="77"/>
      <c r="Q16" s="77"/>
      <c r="R16" s="77" t="s">
        <v>65</v>
      </c>
      <c r="S16" s="77" t="str">
        <f>IF($M$2="Svenska",AA30,AC30)</f>
        <v>Personmånad</v>
      </c>
      <c r="T16" s="77"/>
    </row>
    <row r="17" spans="1:39" customFormat="1" ht="14" x14ac:dyDescent="0.3">
      <c r="A17" s="304" t="str">
        <f>IF($M$2="Svenska",Z17,AB17)</f>
        <v>Fliken Summary</v>
      </c>
      <c r="B17" s="77"/>
      <c r="C17" s="77"/>
      <c r="D17" s="77"/>
      <c r="E17" s="77"/>
      <c r="F17" s="77"/>
      <c r="G17" s="77"/>
      <c r="H17" s="77"/>
      <c r="I17" s="77"/>
      <c r="J17" s="77"/>
      <c r="K17" s="77"/>
      <c r="L17" s="77"/>
      <c r="M17" s="77"/>
      <c r="N17" s="77"/>
      <c r="O17" s="77"/>
      <c r="P17" s="77"/>
      <c r="Q17" s="77"/>
      <c r="R17" s="77" t="s">
        <v>9</v>
      </c>
      <c r="S17" s="77" t="str">
        <f>IF($M$2="Svenska",AA31,AC31)</f>
        <v>Grant agreement</v>
      </c>
      <c r="T17" s="77"/>
      <c r="Z17" s="305" t="s">
        <v>1338</v>
      </c>
      <c r="AB17" s="305" t="s">
        <v>1302</v>
      </c>
      <c r="AC17" s="16"/>
    </row>
    <row r="18" spans="1:39" customFormat="1" ht="14" x14ac:dyDescent="0.3">
      <c r="A18" s="108" t="s">
        <v>5</v>
      </c>
      <c r="B18" s="77" t="str">
        <f t="shared" ref="B18:B25" si="0">IF($M$2="Svenska",AA18,AC18)</f>
        <v>Fliken summerar såväl kostnader från alla M-flikar och inlästa kostnader som personmånader från både GA och utfall.</v>
      </c>
      <c r="C18" s="77"/>
      <c r="D18" s="77"/>
      <c r="E18" s="77"/>
      <c r="F18" s="77"/>
      <c r="G18" s="77"/>
      <c r="H18" s="77"/>
      <c r="I18" s="77"/>
      <c r="J18" s="77"/>
      <c r="K18" s="77"/>
      <c r="L18" s="77"/>
      <c r="M18" s="77"/>
      <c r="N18" s="77"/>
      <c r="O18" s="77"/>
      <c r="P18" s="77"/>
      <c r="Q18" s="77"/>
      <c r="R18" s="77" t="s">
        <v>1121</v>
      </c>
      <c r="S18" s="77" t="str">
        <f>IF($M$2="Svenska",AA32,AC32)</f>
        <v>Arbetspaket</v>
      </c>
      <c r="T18" s="77"/>
      <c r="AA18" s="16" t="s">
        <v>1339</v>
      </c>
      <c r="AC18" s="16" t="s">
        <v>1300</v>
      </c>
      <c r="AD18" s="16"/>
      <c r="AE18" s="16"/>
      <c r="AF18" s="16"/>
      <c r="AG18" s="16"/>
      <c r="AH18" s="16"/>
      <c r="AI18" s="16"/>
      <c r="AJ18" s="16"/>
      <c r="AK18" s="16"/>
      <c r="AL18" s="16"/>
      <c r="AM18" s="16"/>
    </row>
    <row r="19" spans="1:39" customFormat="1" ht="14" x14ac:dyDescent="0.3">
      <c r="A19" s="108" t="s">
        <v>5</v>
      </c>
      <c r="B19" s="77" t="str">
        <f t="shared" si="0"/>
        <v>Här registrerar du också projektets startdatum i fältet E5. När du har registrerat startdatumet uppdaterar Excel automatiskt alla andra datum i alla flikar.</v>
      </c>
      <c r="C19" s="77"/>
      <c r="D19" s="77"/>
      <c r="E19" s="77"/>
      <c r="F19" s="77"/>
      <c r="G19" s="77"/>
      <c r="H19" s="77"/>
      <c r="I19" s="77"/>
      <c r="J19" s="77"/>
      <c r="K19" s="77"/>
      <c r="L19" s="77"/>
      <c r="M19" s="77"/>
      <c r="N19" s="77"/>
      <c r="O19" s="77"/>
      <c r="P19" s="77"/>
      <c r="Q19" s="77"/>
      <c r="R19" s="77" t="s">
        <v>1126</v>
      </c>
      <c r="S19" s="77" t="str">
        <f>IF($M$2="Svenska",AA33,AC33)</f>
        <v>Månad 1 till 6.</v>
      </c>
      <c r="T19" s="77"/>
      <c r="AA19" s="16" t="s">
        <v>1340</v>
      </c>
      <c r="AC19" s="16" t="s">
        <v>1299</v>
      </c>
      <c r="AD19" s="16"/>
      <c r="AE19" s="16"/>
      <c r="AF19" s="16"/>
      <c r="AG19" s="16"/>
      <c r="AH19" s="16"/>
      <c r="AI19" s="16"/>
      <c r="AJ19" s="16"/>
      <c r="AK19" s="16"/>
      <c r="AL19" s="16"/>
      <c r="AM19" s="16"/>
    </row>
    <row r="20" spans="1:39" customFormat="1" ht="14" x14ac:dyDescent="0.3">
      <c r="A20" s="108" t="s">
        <v>5</v>
      </c>
      <c r="B20" s="77" t="str">
        <f t="shared" si="0"/>
        <v>I cellerna F7–K7 väljer du perioder för att visa utfall.</v>
      </c>
      <c r="C20" s="77"/>
      <c r="D20" s="77"/>
      <c r="E20" s="77"/>
      <c r="F20" s="77"/>
      <c r="G20" s="77"/>
      <c r="H20" s="77"/>
      <c r="I20" s="77"/>
      <c r="J20" s="77"/>
      <c r="K20" s="77"/>
      <c r="L20" s="77"/>
      <c r="M20" s="77"/>
      <c r="N20" s="77"/>
      <c r="O20" s="77"/>
      <c r="P20" s="77"/>
      <c r="Q20" s="77"/>
      <c r="R20" s="77"/>
      <c r="S20" s="77"/>
      <c r="T20" s="77"/>
      <c r="AA20" s="16" t="s">
        <v>1341</v>
      </c>
      <c r="AC20" s="16" t="s">
        <v>1346</v>
      </c>
      <c r="AD20" s="16"/>
      <c r="AE20" s="16"/>
      <c r="AF20" s="16"/>
      <c r="AG20" s="16"/>
      <c r="AH20" s="16"/>
      <c r="AI20" s="16"/>
      <c r="AJ20" s="16"/>
      <c r="AK20" s="16"/>
      <c r="AL20" s="16"/>
      <c r="AM20" s="16"/>
    </row>
    <row r="21" spans="1:39" customFormat="1" ht="14" x14ac:dyDescent="0.3">
      <c r="A21" s="108" t="s">
        <v>5</v>
      </c>
      <c r="B21" s="77" t="str">
        <f t="shared" si="0"/>
        <v>I kolumn E på raderna 11–16 registrerar du projektbudgeten.</v>
      </c>
      <c r="C21" s="77"/>
      <c r="D21" s="77"/>
      <c r="E21" s="77"/>
      <c r="F21" s="77"/>
      <c r="G21" s="77"/>
      <c r="H21" s="77"/>
      <c r="I21" s="77"/>
      <c r="J21" s="77"/>
      <c r="K21" s="77"/>
      <c r="L21" s="77"/>
      <c r="M21" s="77"/>
      <c r="N21" s="77"/>
      <c r="O21" s="77"/>
      <c r="P21" s="77"/>
      <c r="Q21" s="77"/>
      <c r="R21" s="77"/>
      <c r="S21" s="77"/>
      <c r="T21" s="77"/>
      <c r="AA21" s="16" t="s">
        <v>1342</v>
      </c>
      <c r="AC21" s="16" t="s">
        <v>1347</v>
      </c>
      <c r="AD21" s="16"/>
      <c r="AE21" s="16"/>
      <c r="AF21" s="16"/>
      <c r="AG21" s="16"/>
      <c r="AH21" s="16"/>
      <c r="AI21" s="16"/>
      <c r="AJ21" s="16"/>
      <c r="AK21" s="16"/>
      <c r="AL21" s="16"/>
      <c r="AM21" s="16"/>
    </row>
    <row r="22" spans="1:39" customFormat="1" ht="14" x14ac:dyDescent="0.3">
      <c r="A22" s="108" t="s">
        <v>5</v>
      </c>
      <c r="B22" s="77" t="str">
        <f t="shared" si="0"/>
        <v>I cellen C22 väljer du period för att visa budget och utfall i personmånader för varje WP. Periodens datum visas i B25 respektive C25.</v>
      </c>
      <c r="C22" s="77"/>
      <c r="D22" s="77"/>
      <c r="E22" s="77"/>
      <c r="F22" s="77"/>
      <c r="G22" s="77"/>
      <c r="H22" s="77"/>
      <c r="I22" s="77"/>
      <c r="J22" s="77"/>
      <c r="K22" s="77"/>
      <c r="L22" s="77"/>
      <c r="M22" s="77"/>
      <c r="N22" s="77"/>
      <c r="O22" s="77"/>
      <c r="P22" s="77"/>
      <c r="Q22" s="77"/>
      <c r="R22" s="77"/>
      <c r="S22" s="77"/>
      <c r="T22" s="77"/>
      <c r="AA22" s="16" t="s">
        <v>1343</v>
      </c>
      <c r="AC22" s="16" t="s">
        <v>1301</v>
      </c>
      <c r="AD22" s="16"/>
      <c r="AE22" s="16"/>
      <c r="AF22" s="16"/>
      <c r="AG22" s="16"/>
      <c r="AH22" s="16"/>
      <c r="AI22" s="16"/>
      <c r="AJ22" s="16"/>
      <c r="AK22" s="16"/>
      <c r="AL22" s="16"/>
      <c r="AM22" s="16"/>
    </row>
    <row r="23" spans="1:39" customFormat="1" ht="14" x14ac:dyDescent="0.3">
      <c r="A23" s="108" t="s">
        <v>5</v>
      </c>
      <c r="B23" s="77" t="str">
        <f t="shared" si="0"/>
        <v>I cellerna D19–M19 registrerar du budgeten för personmånader i varje WP.</v>
      </c>
      <c r="C23" s="77"/>
      <c r="D23" s="77"/>
      <c r="E23" s="77"/>
      <c r="F23" s="77"/>
      <c r="G23" s="77"/>
      <c r="H23" s="77"/>
      <c r="I23" s="77"/>
      <c r="J23" s="77"/>
      <c r="K23" s="77"/>
      <c r="L23" s="77"/>
      <c r="M23" s="77"/>
      <c r="N23" s="77"/>
      <c r="O23" s="77"/>
      <c r="P23" s="77"/>
      <c r="Q23" s="77"/>
      <c r="R23" s="77"/>
      <c r="S23" s="77"/>
      <c r="T23" s="77"/>
      <c r="AA23" s="16" t="s">
        <v>1344</v>
      </c>
      <c r="AC23" s="16" t="s">
        <v>1348</v>
      </c>
      <c r="AD23" s="16"/>
      <c r="AE23" s="16"/>
      <c r="AF23" s="16"/>
      <c r="AG23" s="16"/>
      <c r="AH23" s="16"/>
      <c r="AI23" s="16"/>
      <c r="AJ23" s="16"/>
      <c r="AK23" s="16"/>
      <c r="AL23" s="16"/>
      <c r="AM23" s="16"/>
    </row>
    <row r="24" spans="1:39" customFormat="1" ht="14" x14ac:dyDescent="0.3">
      <c r="A24" s="108" t="s">
        <v>5</v>
      </c>
      <c r="B24" s="77" t="str">
        <f t="shared" si="0"/>
        <v>Procentsatsen i cell C27 kan användas för att få färgmarkeringar i alla %-fält på denna sida när de överstiger värdet i cell C27.</v>
      </c>
      <c r="C24" s="77"/>
      <c r="D24" s="77"/>
      <c r="E24" s="77"/>
      <c r="F24" s="77"/>
      <c r="G24" s="77"/>
      <c r="H24" s="77"/>
      <c r="I24" s="77"/>
      <c r="J24" s="77"/>
      <c r="K24" s="77"/>
      <c r="L24" s="77"/>
      <c r="M24" s="77"/>
      <c r="N24" s="77"/>
      <c r="O24" s="77"/>
      <c r="P24" s="77"/>
      <c r="Q24" s="77"/>
      <c r="R24" s="77"/>
      <c r="S24" s="77"/>
      <c r="T24" s="77"/>
      <c r="AA24" s="16" t="s">
        <v>1345</v>
      </c>
      <c r="AC24" s="16" t="s">
        <v>1349</v>
      </c>
      <c r="AD24" s="16"/>
      <c r="AE24" s="16"/>
      <c r="AF24" s="16"/>
      <c r="AG24" s="16"/>
      <c r="AH24" s="16"/>
      <c r="AI24" s="16"/>
      <c r="AJ24" s="16"/>
      <c r="AK24" s="16"/>
      <c r="AL24" s="16"/>
      <c r="AM24" s="16"/>
    </row>
    <row r="25" spans="1:39" customFormat="1" ht="14" x14ac:dyDescent="0.3">
      <c r="A25" s="108" t="s">
        <v>5</v>
      </c>
      <c r="B25" s="77" t="str">
        <f t="shared" si="0"/>
        <v>I cell D4 finns en länk till Europeiska centralbankens (ECB) webbplats, där du hittar den aktuella eurokursen.</v>
      </c>
      <c r="C25" s="77"/>
      <c r="D25" s="77"/>
      <c r="E25" s="77"/>
      <c r="F25" s="77"/>
      <c r="G25" s="77"/>
      <c r="H25" s="77"/>
      <c r="I25" s="77"/>
      <c r="J25" s="77"/>
      <c r="K25" s="77"/>
      <c r="L25" s="77"/>
      <c r="M25" s="77"/>
      <c r="N25" s="77"/>
      <c r="O25" s="77"/>
      <c r="P25" s="77"/>
      <c r="Q25" s="77"/>
      <c r="R25" s="77"/>
      <c r="S25" s="77"/>
      <c r="T25" s="77"/>
      <c r="AA25" s="16" t="s">
        <v>1409</v>
      </c>
      <c r="AC25" t="s">
        <v>1409</v>
      </c>
    </row>
    <row r="26" spans="1:39" customFormat="1" ht="14" x14ac:dyDescent="0.3">
      <c r="A26" s="108" t="s">
        <v>5</v>
      </c>
      <c r="B26" s="77" t="str">
        <f>IF($M$2="Svenska",AA26,AC26)</f>
        <v>I cellerna F4–K4 skriver du in den genomsnittliga växelkursen för perioden. Värdena på sidan visas i EUR.</v>
      </c>
      <c r="C26" s="77"/>
      <c r="D26" s="77"/>
      <c r="E26" s="77"/>
      <c r="F26" s="77"/>
      <c r="G26" s="77"/>
      <c r="H26" s="77"/>
      <c r="I26" s="77"/>
      <c r="J26" s="77"/>
      <c r="K26" s="77"/>
      <c r="L26" s="77"/>
      <c r="M26" s="77"/>
      <c r="N26" s="77"/>
      <c r="O26" s="77"/>
      <c r="P26" s="77"/>
      <c r="Q26" s="77"/>
      <c r="R26" s="77"/>
      <c r="S26" s="77"/>
      <c r="T26" s="77"/>
      <c r="AA26" s="16" t="s">
        <v>1352</v>
      </c>
      <c r="AC26" s="16" t="s">
        <v>1350</v>
      </c>
      <c r="AD26" s="16"/>
      <c r="AE26" s="16"/>
      <c r="AF26" s="16"/>
      <c r="AG26" s="16"/>
      <c r="AH26" s="16"/>
      <c r="AI26" s="16"/>
      <c r="AJ26" s="16"/>
      <c r="AK26" s="16"/>
      <c r="AL26" s="16"/>
    </row>
    <row r="27" spans="1:39" customFormat="1" ht="14" x14ac:dyDescent="0.3">
      <c r="A27" s="108" t="s">
        <v>5</v>
      </c>
      <c r="B27" s="77" t="str">
        <f>IF($M$2="Svenska",AA27,AC27)</f>
        <v>Om du vill visa utfall i SEK, skriv 1,0 i cellerna F4–K4.</v>
      </c>
      <c r="C27" s="77"/>
      <c r="D27" s="77"/>
      <c r="E27" s="77"/>
      <c r="F27" s="77"/>
      <c r="G27" s="77"/>
      <c r="H27" s="77"/>
      <c r="I27" s="77"/>
      <c r="J27" s="77"/>
      <c r="K27" s="77"/>
      <c r="L27" s="77"/>
      <c r="M27" s="77"/>
      <c r="N27" s="77"/>
      <c r="O27" s="77"/>
      <c r="P27" s="77"/>
      <c r="Q27" s="77"/>
      <c r="R27" s="77"/>
      <c r="S27" s="77"/>
      <c r="T27" s="77"/>
      <c r="AA27" s="16" t="s">
        <v>1353</v>
      </c>
      <c r="AC27" s="16" t="s">
        <v>1351</v>
      </c>
      <c r="AD27" s="16"/>
      <c r="AE27" s="16"/>
      <c r="AF27" s="16"/>
      <c r="AG27" s="16"/>
      <c r="AH27" s="16"/>
      <c r="AI27" s="16"/>
      <c r="AJ27" s="16"/>
      <c r="AK27" s="16"/>
      <c r="AL27" s="16"/>
    </row>
    <row r="28" spans="1:39" customFormat="1" ht="14" x14ac:dyDescent="0.3">
      <c r="A28" s="77"/>
      <c r="B28" s="77"/>
      <c r="C28" s="77"/>
      <c r="D28" s="77"/>
      <c r="E28" s="77"/>
      <c r="F28" s="77"/>
      <c r="G28" s="77"/>
      <c r="H28" s="77"/>
      <c r="I28" s="77"/>
      <c r="J28" s="77"/>
      <c r="K28" s="77"/>
      <c r="L28" s="77"/>
      <c r="M28" s="77"/>
      <c r="N28" s="77"/>
      <c r="O28" s="77"/>
      <c r="P28" s="77"/>
      <c r="Q28" s="77"/>
      <c r="R28" s="77"/>
      <c r="S28" s="77"/>
      <c r="T28" s="77"/>
    </row>
    <row r="29" spans="1:39" customFormat="1" ht="14" x14ac:dyDescent="0.3">
      <c r="A29" s="77"/>
      <c r="B29" s="77"/>
      <c r="C29" s="77"/>
      <c r="D29" s="77"/>
      <c r="E29" s="77"/>
      <c r="F29" s="77"/>
      <c r="G29" s="77"/>
      <c r="H29" s="77"/>
      <c r="I29" s="77"/>
      <c r="J29" s="77"/>
      <c r="K29" s="77"/>
      <c r="L29" s="77"/>
      <c r="M29" s="77"/>
      <c r="N29" s="77"/>
      <c r="O29" s="77"/>
      <c r="P29" s="77"/>
      <c r="Q29" s="77"/>
      <c r="R29" s="77"/>
      <c r="S29" s="77"/>
      <c r="T29" s="77"/>
      <c r="AA29" t="s">
        <v>1118</v>
      </c>
      <c r="AC29" t="s">
        <v>1211</v>
      </c>
    </row>
    <row r="30" spans="1:39" customFormat="1" ht="14" x14ac:dyDescent="0.3">
      <c r="A30" s="77"/>
      <c r="B30" s="77"/>
      <c r="C30" s="77"/>
      <c r="D30" s="77"/>
      <c r="E30" s="77"/>
      <c r="F30" s="77"/>
      <c r="G30" s="77"/>
      <c r="H30" s="77"/>
      <c r="I30" s="77"/>
      <c r="J30" s="77"/>
      <c r="K30" s="77"/>
      <c r="L30" s="77"/>
      <c r="M30" s="77"/>
      <c r="N30" s="77"/>
      <c r="O30" s="77"/>
      <c r="P30" s="77"/>
      <c r="Q30" s="77"/>
      <c r="R30" s="77"/>
      <c r="S30" s="77"/>
      <c r="T30" s="77"/>
      <c r="AA30" t="s">
        <v>1119</v>
      </c>
      <c r="AC30" t="s">
        <v>1411</v>
      </c>
    </row>
    <row r="31" spans="1:39" customFormat="1" ht="14" x14ac:dyDescent="0.3">
      <c r="A31" s="77"/>
      <c r="B31" s="77"/>
      <c r="C31" s="77"/>
      <c r="D31" s="77"/>
      <c r="E31" s="77"/>
      <c r="F31" s="77"/>
      <c r="G31" s="77"/>
      <c r="H31" s="77"/>
      <c r="I31" s="77"/>
      <c r="J31" s="77"/>
      <c r="K31" s="77"/>
      <c r="L31" s="77"/>
      <c r="M31" s="77"/>
      <c r="N31" s="77"/>
      <c r="O31" s="77"/>
      <c r="P31" s="77"/>
      <c r="Q31" s="77"/>
      <c r="R31" s="77"/>
      <c r="S31" s="77"/>
      <c r="T31" s="77"/>
      <c r="AA31" t="s">
        <v>1120</v>
      </c>
      <c r="AC31" t="s">
        <v>1120</v>
      </c>
    </row>
    <row r="32" spans="1:39" customFormat="1" ht="14" x14ac:dyDescent="0.3">
      <c r="A32" s="77"/>
      <c r="B32" s="77"/>
      <c r="C32" s="77"/>
      <c r="D32" s="77"/>
      <c r="E32" s="77"/>
      <c r="F32" s="77"/>
      <c r="G32" s="77"/>
      <c r="H32" s="77"/>
      <c r="I32" s="77"/>
      <c r="J32" s="77"/>
      <c r="K32" s="77"/>
      <c r="L32" s="77"/>
      <c r="M32" s="77"/>
      <c r="N32" s="77"/>
      <c r="O32" s="77"/>
      <c r="P32" s="77"/>
      <c r="Q32" s="77"/>
      <c r="R32" s="77"/>
      <c r="S32" s="77"/>
      <c r="T32" s="77"/>
      <c r="AA32" t="s">
        <v>1212</v>
      </c>
      <c r="AC32" t="s">
        <v>1122</v>
      </c>
    </row>
    <row r="33" spans="1:29" customFormat="1" ht="14" x14ac:dyDescent="0.3">
      <c r="A33" s="77"/>
      <c r="B33" s="77"/>
      <c r="C33" s="77"/>
      <c r="D33" s="77"/>
      <c r="E33" s="77"/>
      <c r="F33" s="77"/>
      <c r="G33" s="77"/>
      <c r="H33" s="77"/>
      <c r="I33" s="77"/>
      <c r="J33" s="77"/>
      <c r="K33" s="77"/>
      <c r="L33" s="77"/>
      <c r="M33" s="77"/>
      <c r="N33" s="77"/>
      <c r="O33" s="77"/>
      <c r="P33" s="77"/>
      <c r="Q33" s="77"/>
      <c r="R33" s="77"/>
      <c r="S33" s="77"/>
      <c r="T33" s="77"/>
      <c r="AA33" t="s">
        <v>1127</v>
      </c>
      <c r="AC33" t="s">
        <v>1213</v>
      </c>
    </row>
    <row r="34" spans="1:29" customFormat="1" ht="14" x14ac:dyDescent="0.3">
      <c r="A34" s="77"/>
      <c r="B34" s="77"/>
      <c r="C34" s="77"/>
      <c r="D34" s="77"/>
      <c r="E34" s="77"/>
      <c r="F34" s="77"/>
      <c r="G34" s="77"/>
      <c r="H34" s="77"/>
      <c r="I34" s="77"/>
      <c r="J34" s="77"/>
      <c r="K34" s="77"/>
      <c r="L34" s="77"/>
      <c r="M34" s="77"/>
      <c r="N34" s="77"/>
      <c r="O34" s="77"/>
      <c r="P34" s="77"/>
      <c r="Q34" s="77"/>
      <c r="R34" s="77"/>
      <c r="S34" s="77"/>
      <c r="T34" s="77"/>
    </row>
    <row r="35" spans="1:29" customFormat="1" ht="14" x14ac:dyDescent="0.3">
      <c r="A35" s="77"/>
      <c r="B35" s="77"/>
      <c r="C35" s="77"/>
      <c r="D35" s="77"/>
      <c r="E35" s="77"/>
      <c r="F35" s="77"/>
      <c r="G35" s="77"/>
      <c r="H35" s="77"/>
      <c r="I35" s="77"/>
      <c r="J35" s="77"/>
      <c r="K35" s="77"/>
      <c r="L35" s="77"/>
      <c r="M35" s="77"/>
      <c r="N35" s="77"/>
      <c r="O35" s="77"/>
      <c r="P35" s="77"/>
      <c r="Q35" s="77"/>
      <c r="R35" s="77"/>
      <c r="S35" s="77"/>
      <c r="T35" s="77"/>
    </row>
    <row r="36" spans="1:29" customFormat="1" ht="14" x14ac:dyDescent="0.3">
      <c r="A36" s="77"/>
      <c r="B36" s="77"/>
      <c r="C36" s="77"/>
      <c r="D36" s="77"/>
      <c r="E36" s="77"/>
      <c r="F36" s="77"/>
      <c r="G36" s="77"/>
      <c r="H36" s="77"/>
      <c r="I36" s="77"/>
      <c r="J36" s="77"/>
      <c r="K36" s="77"/>
      <c r="L36" s="77"/>
      <c r="M36" s="77"/>
      <c r="N36" s="77"/>
      <c r="O36" s="77"/>
      <c r="P36" s="77"/>
      <c r="Q36" s="77"/>
      <c r="R36" s="77"/>
      <c r="S36" s="77"/>
      <c r="T36" s="77"/>
    </row>
    <row r="37" spans="1:29" customFormat="1" ht="14" x14ac:dyDescent="0.3">
      <c r="A37" s="77"/>
      <c r="B37" s="77"/>
      <c r="C37" s="77"/>
      <c r="D37" s="77"/>
      <c r="E37" s="77"/>
      <c r="F37" s="77"/>
      <c r="G37" s="77"/>
      <c r="H37" s="77"/>
      <c r="I37" s="77"/>
      <c r="J37" s="77"/>
      <c r="K37" s="77"/>
      <c r="L37" s="77"/>
      <c r="M37" s="77"/>
      <c r="N37" s="77"/>
      <c r="O37" s="77"/>
      <c r="P37" s="77"/>
      <c r="Q37" s="77"/>
      <c r="R37" s="77"/>
      <c r="S37" s="77"/>
      <c r="T37" s="77"/>
    </row>
    <row r="38" spans="1:29" customFormat="1" ht="14" x14ac:dyDescent="0.3">
      <c r="A38" s="77"/>
      <c r="B38" s="77"/>
      <c r="C38" s="77"/>
      <c r="D38" s="77"/>
      <c r="E38" s="77"/>
      <c r="F38" s="77"/>
      <c r="G38" s="77"/>
      <c r="H38" s="77"/>
      <c r="I38" s="77"/>
      <c r="J38" s="77"/>
      <c r="K38" s="77"/>
      <c r="L38" s="77"/>
      <c r="M38" s="77"/>
      <c r="N38" s="77"/>
      <c r="O38" s="77"/>
      <c r="P38" s="77"/>
      <c r="Q38" s="77"/>
      <c r="R38" s="77"/>
      <c r="S38" s="77"/>
      <c r="T38" s="77"/>
    </row>
    <row r="39" spans="1:29" customFormat="1" ht="14" x14ac:dyDescent="0.3">
      <c r="A39" s="77"/>
      <c r="B39" s="77"/>
      <c r="C39" s="77"/>
      <c r="D39" s="77"/>
      <c r="E39" s="77"/>
      <c r="F39" s="77"/>
      <c r="G39" s="77"/>
      <c r="H39" s="77"/>
      <c r="I39" s="77"/>
      <c r="J39" s="77"/>
      <c r="K39" s="77"/>
      <c r="L39" s="77"/>
      <c r="M39" s="77"/>
      <c r="N39" s="77"/>
      <c r="O39" s="77"/>
      <c r="P39" s="77"/>
      <c r="Q39" s="77"/>
      <c r="R39" s="77"/>
      <c r="S39" s="77"/>
      <c r="T39" s="77"/>
    </row>
    <row r="40" spans="1:29" customFormat="1" ht="14" x14ac:dyDescent="0.3">
      <c r="A40" s="77"/>
      <c r="B40" s="77"/>
      <c r="C40" s="77"/>
      <c r="D40" s="77"/>
      <c r="E40" s="77"/>
      <c r="F40" s="77"/>
      <c r="G40" s="77"/>
      <c r="H40" s="77"/>
      <c r="I40" s="77"/>
      <c r="J40" s="77"/>
      <c r="K40" s="77"/>
      <c r="L40" s="77"/>
      <c r="M40" s="77"/>
      <c r="N40" s="77"/>
      <c r="O40" s="77"/>
      <c r="P40" s="77"/>
      <c r="Q40" s="77"/>
      <c r="R40" s="77"/>
      <c r="S40" s="77"/>
      <c r="T40" s="77"/>
    </row>
    <row r="41" spans="1:29" customFormat="1" ht="14" x14ac:dyDescent="0.3">
      <c r="A41" s="77"/>
      <c r="B41" s="77"/>
      <c r="C41" s="77"/>
      <c r="D41" s="77"/>
      <c r="E41" s="77"/>
      <c r="F41" s="77"/>
      <c r="G41" s="77"/>
      <c r="H41" s="77"/>
      <c r="I41" s="77"/>
      <c r="J41" s="77"/>
      <c r="K41" s="77"/>
      <c r="L41" s="77"/>
      <c r="M41" s="77"/>
      <c r="N41" s="77"/>
      <c r="O41" s="77"/>
      <c r="P41" s="77"/>
      <c r="Q41" s="77"/>
      <c r="R41" s="77"/>
      <c r="S41" s="77"/>
      <c r="T41" s="77"/>
    </row>
    <row r="42" spans="1:29" customFormat="1" ht="14" x14ac:dyDescent="0.3">
      <c r="A42" s="77"/>
      <c r="B42" s="77"/>
      <c r="C42" s="77"/>
      <c r="D42" s="77"/>
      <c r="E42" s="77"/>
      <c r="F42" s="77"/>
      <c r="G42" s="77"/>
      <c r="H42" s="77"/>
      <c r="I42" s="77"/>
      <c r="J42" s="77"/>
      <c r="K42" s="77"/>
      <c r="L42" s="77"/>
      <c r="M42" s="77"/>
      <c r="N42" s="77"/>
      <c r="O42" s="77"/>
      <c r="P42" s="77"/>
      <c r="Q42" s="77"/>
      <c r="R42" s="77"/>
      <c r="S42" s="77"/>
      <c r="T42" s="77"/>
    </row>
    <row r="43" spans="1:29" customFormat="1" ht="14" x14ac:dyDescent="0.3">
      <c r="A43" s="77"/>
      <c r="B43" s="77"/>
      <c r="C43" s="77"/>
      <c r="D43" s="77"/>
      <c r="E43" s="77"/>
      <c r="F43" s="77"/>
      <c r="G43" s="77"/>
      <c r="H43" s="77"/>
      <c r="I43" s="77"/>
      <c r="J43" s="77"/>
      <c r="K43" s="77"/>
      <c r="L43" s="77"/>
      <c r="M43" s="77"/>
      <c r="N43" s="77"/>
      <c r="O43" s="77"/>
      <c r="P43" s="77"/>
      <c r="Q43" s="77"/>
      <c r="R43" s="77"/>
      <c r="S43" s="77"/>
      <c r="T43" s="77"/>
    </row>
    <row r="44" spans="1:29" customFormat="1" ht="14" x14ac:dyDescent="0.3">
      <c r="A44" s="77"/>
      <c r="B44" s="77"/>
      <c r="C44" s="77"/>
      <c r="D44" s="77"/>
      <c r="E44" s="77"/>
      <c r="F44" s="77"/>
      <c r="G44" s="77"/>
      <c r="H44" s="77"/>
      <c r="I44" s="77"/>
      <c r="J44" s="77"/>
      <c r="K44" s="77"/>
      <c r="L44" s="77"/>
      <c r="M44" s="77"/>
      <c r="N44" s="77"/>
      <c r="O44" s="77"/>
      <c r="P44" s="77"/>
      <c r="Q44" s="77"/>
      <c r="R44" s="77"/>
      <c r="S44" s="77"/>
      <c r="T44" s="77"/>
    </row>
    <row r="45" spans="1:29" customFormat="1" ht="14" x14ac:dyDescent="0.3">
      <c r="A45" s="77"/>
      <c r="B45" s="77"/>
      <c r="C45" s="77"/>
      <c r="D45" s="77"/>
      <c r="E45" s="77"/>
      <c r="F45" s="77"/>
      <c r="G45" s="77"/>
      <c r="H45" s="77"/>
      <c r="I45" s="77"/>
      <c r="J45" s="77"/>
      <c r="K45" s="77"/>
      <c r="L45" s="77"/>
      <c r="M45" s="77"/>
      <c r="N45" s="77"/>
      <c r="O45" s="77"/>
      <c r="P45" s="77"/>
      <c r="Q45" s="77"/>
      <c r="R45" s="77"/>
      <c r="S45" s="77"/>
      <c r="T45" s="77"/>
    </row>
    <row r="46" spans="1:29" customFormat="1" ht="14" x14ac:dyDescent="0.3">
      <c r="A46" s="77"/>
      <c r="B46" s="77"/>
      <c r="C46" s="77"/>
      <c r="D46" s="77"/>
      <c r="E46" s="77"/>
      <c r="F46" s="77"/>
      <c r="G46" s="77"/>
      <c r="H46" s="77"/>
      <c r="I46" s="77"/>
      <c r="J46" s="77"/>
      <c r="K46" s="77"/>
      <c r="L46" s="77"/>
      <c r="M46" s="77"/>
      <c r="N46" s="77"/>
      <c r="O46" s="77"/>
      <c r="P46" s="77"/>
      <c r="Q46" s="77"/>
      <c r="R46" s="77"/>
      <c r="S46" s="77"/>
      <c r="T46" s="77"/>
    </row>
    <row r="47" spans="1:29" customFormat="1" ht="14" x14ac:dyDescent="0.3">
      <c r="A47" s="77"/>
      <c r="B47" s="77"/>
      <c r="C47" s="77"/>
      <c r="D47" s="77"/>
      <c r="E47" s="77"/>
      <c r="F47" s="77"/>
      <c r="G47" s="77"/>
      <c r="H47" s="77"/>
      <c r="I47" s="77"/>
      <c r="J47" s="77"/>
      <c r="K47" s="77"/>
      <c r="L47" s="77"/>
      <c r="M47" s="77"/>
      <c r="N47" s="77"/>
      <c r="O47" s="77"/>
      <c r="P47" s="77"/>
      <c r="Q47" s="77"/>
      <c r="R47" s="77"/>
      <c r="S47" s="77"/>
      <c r="T47" s="77"/>
    </row>
    <row r="48" spans="1:29" customFormat="1" ht="14" x14ac:dyDescent="0.3">
      <c r="A48" s="77"/>
      <c r="B48" s="77"/>
      <c r="C48" s="77"/>
      <c r="D48" s="77"/>
      <c r="E48" s="77"/>
      <c r="F48" s="77"/>
      <c r="G48" s="77"/>
      <c r="H48" s="77"/>
      <c r="I48" s="77"/>
      <c r="J48" s="77"/>
      <c r="K48" s="77"/>
      <c r="L48" s="77"/>
      <c r="M48" s="77"/>
      <c r="N48" s="77"/>
      <c r="O48" s="77"/>
      <c r="P48" s="77"/>
      <c r="Q48" s="77"/>
      <c r="R48" s="77"/>
      <c r="S48" s="77"/>
      <c r="T48" s="77"/>
    </row>
    <row r="49" spans="1:45" customFormat="1" ht="14" x14ac:dyDescent="0.3">
      <c r="A49" s="77"/>
      <c r="B49" s="77"/>
      <c r="C49" s="77"/>
      <c r="D49" s="77"/>
      <c r="E49" s="77"/>
      <c r="F49" s="77"/>
      <c r="G49" s="77"/>
      <c r="H49" s="77"/>
      <c r="I49" s="77"/>
      <c r="J49" s="77"/>
      <c r="K49" s="77"/>
      <c r="L49" s="77"/>
      <c r="M49" s="77"/>
      <c r="N49" s="77"/>
      <c r="O49" s="77"/>
      <c r="P49" s="77"/>
      <c r="Q49" s="77"/>
      <c r="R49" s="77"/>
      <c r="S49" s="77"/>
      <c r="T49" s="77"/>
    </row>
    <row r="50" spans="1:45" customFormat="1" ht="14" x14ac:dyDescent="0.3">
      <c r="A50" s="77"/>
      <c r="B50" s="77"/>
      <c r="C50" s="77"/>
      <c r="D50" s="77"/>
      <c r="E50" s="77"/>
      <c r="F50" s="77"/>
      <c r="G50" s="77"/>
      <c r="H50" s="77"/>
      <c r="I50" s="77"/>
      <c r="J50" s="77"/>
      <c r="K50" s="77"/>
      <c r="L50" s="77"/>
      <c r="M50" s="77"/>
      <c r="N50" s="77"/>
      <c r="O50" s="77"/>
      <c r="P50" s="77"/>
      <c r="Q50" s="77"/>
      <c r="R50" s="77"/>
      <c r="S50" s="77"/>
      <c r="T50" s="77"/>
    </row>
    <row r="51" spans="1:45" customFormat="1" ht="14" x14ac:dyDescent="0.3">
      <c r="A51" s="77"/>
      <c r="B51" s="77"/>
      <c r="C51" s="77"/>
      <c r="D51" s="77"/>
      <c r="E51" s="77"/>
      <c r="F51" s="77"/>
      <c r="G51" s="77"/>
      <c r="H51" s="77"/>
      <c r="I51" s="77"/>
      <c r="J51" s="77"/>
      <c r="K51" s="77"/>
      <c r="L51" s="77"/>
      <c r="M51" s="77"/>
      <c r="N51" s="77"/>
      <c r="O51" s="77"/>
      <c r="P51" s="77"/>
      <c r="Q51" s="77"/>
      <c r="R51" s="77"/>
      <c r="S51" s="77"/>
      <c r="T51" s="77"/>
    </row>
    <row r="52" spans="1:45" customFormat="1" ht="14" x14ac:dyDescent="0.3">
      <c r="A52" s="77"/>
      <c r="B52" s="77"/>
      <c r="C52" s="77"/>
      <c r="D52" s="77"/>
      <c r="E52" s="77"/>
      <c r="F52" s="77"/>
      <c r="G52" s="77"/>
      <c r="H52" s="77"/>
      <c r="I52" s="77"/>
      <c r="J52" s="77"/>
      <c r="K52" s="77"/>
      <c r="L52" s="77"/>
      <c r="M52" s="77"/>
      <c r="N52" s="77"/>
      <c r="O52" s="77"/>
      <c r="P52" s="77"/>
      <c r="Q52" s="77"/>
      <c r="R52" s="77"/>
      <c r="S52" s="77"/>
      <c r="T52" s="77"/>
    </row>
    <row r="53" spans="1:45" customFormat="1" ht="14" x14ac:dyDescent="0.3">
      <c r="A53" s="77"/>
      <c r="B53" s="77"/>
      <c r="C53" s="77"/>
      <c r="D53" s="77"/>
      <c r="E53" s="77"/>
      <c r="F53" s="77"/>
      <c r="G53" s="77"/>
      <c r="H53" s="77"/>
      <c r="I53" s="77"/>
      <c r="J53" s="77"/>
      <c r="K53" s="77"/>
      <c r="L53" s="77"/>
      <c r="M53" s="77"/>
      <c r="N53" s="77"/>
      <c r="O53" s="77"/>
      <c r="P53" s="77"/>
      <c r="Q53" s="77"/>
      <c r="R53" s="77"/>
      <c r="S53" s="77"/>
      <c r="T53" s="77"/>
    </row>
    <row r="54" spans="1:45" customFormat="1" ht="14" x14ac:dyDescent="0.3">
      <c r="A54" s="77"/>
      <c r="B54" s="77"/>
      <c r="C54" s="77"/>
      <c r="D54" s="77"/>
      <c r="E54" s="77"/>
      <c r="F54" s="77"/>
      <c r="G54" s="77"/>
      <c r="H54" s="77"/>
      <c r="I54" s="77"/>
      <c r="J54" s="77"/>
      <c r="K54" s="77"/>
      <c r="L54" s="77"/>
      <c r="M54" s="77"/>
      <c r="N54" s="77"/>
      <c r="O54" s="77"/>
      <c r="P54" s="77"/>
      <c r="Q54" s="77"/>
      <c r="R54" s="77"/>
      <c r="S54" s="77"/>
      <c r="T54" s="77"/>
    </row>
    <row r="55" spans="1:45" customFormat="1" ht="14" x14ac:dyDescent="0.3">
      <c r="A55" s="77"/>
      <c r="B55" s="77"/>
      <c r="C55" s="77"/>
      <c r="D55" s="77"/>
      <c r="E55" s="77"/>
      <c r="F55" s="77"/>
      <c r="G55" s="77"/>
      <c r="H55" s="77"/>
      <c r="I55" s="77"/>
      <c r="J55" s="77"/>
      <c r="K55" s="77"/>
      <c r="L55" s="77"/>
      <c r="M55" s="77"/>
      <c r="N55" s="77"/>
      <c r="O55" s="77"/>
      <c r="P55" s="77"/>
      <c r="Q55" s="77"/>
      <c r="R55" s="77"/>
      <c r="S55" s="77"/>
      <c r="T55" s="77"/>
    </row>
    <row r="56" spans="1:45" customFormat="1" ht="14" x14ac:dyDescent="0.3">
      <c r="A56" s="77"/>
      <c r="B56" s="77"/>
      <c r="C56" s="77"/>
      <c r="D56" s="77"/>
      <c r="E56" s="77"/>
      <c r="F56" s="77"/>
      <c r="G56" s="77"/>
      <c r="H56" s="77"/>
      <c r="I56" s="77"/>
      <c r="J56" s="77"/>
      <c r="K56" s="77"/>
      <c r="L56" s="77"/>
      <c r="M56" s="77"/>
      <c r="N56" s="77"/>
      <c r="O56" s="77"/>
      <c r="P56" s="77"/>
      <c r="Q56" s="77"/>
      <c r="R56" s="77"/>
      <c r="S56" s="77"/>
      <c r="T56" s="77"/>
    </row>
    <row r="57" spans="1:45" customFormat="1" ht="14" x14ac:dyDescent="0.3">
      <c r="A57" s="77"/>
      <c r="B57" s="77"/>
      <c r="C57" s="77"/>
      <c r="D57" s="77"/>
      <c r="E57" s="77"/>
      <c r="F57" s="77"/>
      <c r="G57" s="77"/>
      <c r="H57" s="77"/>
      <c r="I57" s="77"/>
      <c r="J57" s="77"/>
      <c r="K57" s="77"/>
      <c r="L57" s="77"/>
      <c r="M57" s="77"/>
      <c r="N57" s="77"/>
      <c r="O57" s="77"/>
      <c r="P57" s="77"/>
      <c r="Q57" s="77"/>
      <c r="R57" s="77"/>
      <c r="S57" s="77"/>
      <c r="T57" s="77"/>
    </row>
    <row r="58" spans="1:45" customFormat="1" ht="14" x14ac:dyDescent="0.3">
      <c r="A58" s="77"/>
      <c r="B58" s="77"/>
      <c r="C58" s="77"/>
      <c r="D58" s="77"/>
      <c r="E58" s="77"/>
      <c r="F58" s="77"/>
      <c r="G58" s="77"/>
      <c r="H58" s="77"/>
      <c r="I58" s="77"/>
      <c r="J58" s="77"/>
      <c r="K58" s="77"/>
      <c r="L58" s="77"/>
      <c r="M58" s="77"/>
      <c r="N58" s="77"/>
      <c r="O58" s="77"/>
      <c r="P58" s="77"/>
      <c r="Q58" s="77"/>
      <c r="R58" s="77"/>
      <c r="S58" s="77"/>
      <c r="T58" s="77"/>
    </row>
    <row r="59" spans="1:45" customFormat="1" ht="14" x14ac:dyDescent="0.3">
      <c r="A59" s="77"/>
      <c r="B59" s="77"/>
      <c r="C59" s="77"/>
      <c r="D59" s="77"/>
      <c r="E59" s="77"/>
      <c r="F59" s="77"/>
      <c r="G59" s="77"/>
      <c r="H59" s="77"/>
      <c r="I59" s="77"/>
      <c r="J59" s="77"/>
      <c r="K59" s="77"/>
      <c r="L59" s="77"/>
      <c r="M59" s="77"/>
      <c r="N59" s="77"/>
      <c r="O59" s="77"/>
      <c r="P59" s="77"/>
      <c r="Q59" s="77"/>
      <c r="R59" s="77"/>
      <c r="S59" s="77"/>
      <c r="T59" s="77"/>
    </row>
    <row r="60" spans="1:45" customFormat="1" ht="14" x14ac:dyDescent="0.3">
      <c r="A60" s="108" t="s">
        <v>5</v>
      </c>
      <c r="B60" s="77" t="str">
        <f>IF($M$2="Svenska",AA60,AC60)</f>
        <v>På raderna 16–20 i kolumn B kan du visa summeringar. Detta väljer du i cell N5. Klicka "Yes" så får du information och kan sedan i cell A16 välja vilka kostnadskategorier du vill se.</v>
      </c>
      <c r="C60" s="77"/>
      <c r="D60" s="77"/>
      <c r="E60" s="77"/>
      <c r="F60" s="77"/>
      <c r="G60" s="77"/>
      <c r="H60" s="77"/>
      <c r="I60" s="77"/>
      <c r="J60" s="77"/>
      <c r="K60" s="77"/>
      <c r="L60" s="77"/>
      <c r="M60" s="77"/>
      <c r="N60" s="77"/>
      <c r="O60" s="77"/>
      <c r="P60" s="77"/>
      <c r="Q60" s="77"/>
      <c r="R60" s="77"/>
      <c r="S60" s="77"/>
      <c r="T60" s="77"/>
      <c r="AA60" s="16" t="s">
        <v>1356</v>
      </c>
      <c r="AB60" s="16"/>
      <c r="AC60" s="16" t="s">
        <v>1357</v>
      </c>
      <c r="AD60" s="16"/>
      <c r="AE60" s="16"/>
      <c r="AF60" s="16"/>
      <c r="AG60" s="16"/>
      <c r="AH60" s="16"/>
      <c r="AI60" s="16"/>
      <c r="AJ60" s="16"/>
      <c r="AK60" s="16"/>
      <c r="AL60" s="16"/>
      <c r="AM60" s="16"/>
      <c r="AN60" s="16"/>
      <c r="AO60" s="16"/>
      <c r="AP60" s="16"/>
      <c r="AQ60" s="16"/>
      <c r="AR60" s="16"/>
      <c r="AS60" s="16"/>
    </row>
    <row r="61" spans="1:45" customFormat="1" ht="14" x14ac:dyDescent="0.3">
      <c r="A61" s="77"/>
      <c r="B61" s="77" t="str">
        <f t="shared" ref="B61" si="1">IF($M$2="Svenska",AA61,AC61)</f>
        <v>Summeringarna visas i SEK. "Grants approved" hämtas från fliken "Budget" och räknas om till SEK med kursen från den fliken.</v>
      </c>
      <c r="C61" s="77"/>
      <c r="D61" s="77"/>
      <c r="E61" s="77"/>
      <c r="F61" s="77"/>
      <c r="G61" s="77"/>
      <c r="H61" s="77"/>
      <c r="I61" s="77"/>
      <c r="J61" s="77"/>
      <c r="K61" s="77"/>
      <c r="L61" s="77"/>
      <c r="M61" s="77"/>
      <c r="N61" s="77"/>
      <c r="O61" s="77"/>
      <c r="P61" s="77"/>
      <c r="Q61" s="77"/>
      <c r="R61" s="77"/>
      <c r="S61" s="77"/>
      <c r="T61" s="77"/>
      <c r="AA61" s="16" t="s">
        <v>1358</v>
      </c>
      <c r="AB61" s="16"/>
      <c r="AC61" s="16" t="s">
        <v>1359</v>
      </c>
      <c r="AD61" s="16"/>
      <c r="AE61" s="16"/>
      <c r="AF61" s="16"/>
      <c r="AG61" s="16"/>
      <c r="AH61" s="16"/>
      <c r="AI61" s="16"/>
      <c r="AJ61" s="16"/>
      <c r="AK61" s="16"/>
      <c r="AL61" s="16"/>
      <c r="AM61" s="16"/>
      <c r="AN61" s="16"/>
      <c r="AO61" s="16"/>
      <c r="AP61" s="16"/>
      <c r="AQ61" s="16"/>
      <c r="AR61" s="16"/>
      <c r="AS61" s="16"/>
    </row>
    <row r="62" spans="1:45" customFormat="1" ht="14" x14ac:dyDescent="0.3">
      <c r="A62" s="77"/>
      <c r="B62" s="77"/>
      <c r="C62" s="77"/>
      <c r="D62" s="77"/>
      <c r="E62" s="77"/>
      <c r="F62" s="77"/>
      <c r="G62" s="77"/>
      <c r="H62" s="77"/>
      <c r="I62" s="77"/>
      <c r="J62" s="77"/>
      <c r="K62" s="77"/>
      <c r="L62" s="77"/>
      <c r="M62" s="77"/>
      <c r="N62" s="77"/>
      <c r="O62" s="77"/>
      <c r="P62" s="77"/>
      <c r="Q62" s="77"/>
      <c r="R62" s="77"/>
      <c r="S62" s="77"/>
      <c r="T62" s="77"/>
      <c r="AA62" s="16"/>
      <c r="AB62" s="16"/>
      <c r="AC62" s="16"/>
      <c r="AD62" s="16"/>
      <c r="AE62" s="16"/>
      <c r="AF62" s="16"/>
      <c r="AG62" s="16"/>
      <c r="AH62" s="16"/>
      <c r="AI62" s="16"/>
      <c r="AJ62" s="16"/>
      <c r="AK62" s="16"/>
      <c r="AL62" s="16"/>
      <c r="AM62" s="16"/>
    </row>
    <row r="63" spans="1:45" customFormat="1" ht="14" x14ac:dyDescent="0.3">
      <c r="A63" s="77"/>
      <c r="B63" s="77"/>
      <c r="C63" s="77"/>
      <c r="D63" s="77"/>
      <c r="E63" s="77"/>
      <c r="F63" s="77"/>
      <c r="G63" s="77"/>
      <c r="H63" s="77"/>
      <c r="I63" s="77"/>
      <c r="J63" s="77"/>
      <c r="K63" s="77"/>
      <c r="L63" s="77"/>
      <c r="M63" s="77"/>
      <c r="N63" s="77"/>
      <c r="O63" s="77"/>
      <c r="P63" s="77"/>
      <c r="Q63" s="77"/>
      <c r="R63" s="77"/>
      <c r="S63" s="77"/>
      <c r="T63" s="77"/>
      <c r="AA63" s="16"/>
      <c r="AB63" s="16"/>
      <c r="AC63" s="16"/>
      <c r="AD63" s="16"/>
      <c r="AE63" s="16"/>
      <c r="AF63" s="16"/>
      <c r="AG63" s="16"/>
      <c r="AH63" s="16"/>
      <c r="AI63" s="16"/>
      <c r="AJ63" s="16"/>
      <c r="AK63" s="16"/>
      <c r="AL63" s="16"/>
      <c r="AM63" s="16"/>
    </row>
    <row r="64" spans="1:45" customFormat="1" ht="14" x14ac:dyDescent="0.3">
      <c r="A64" s="77"/>
      <c r="B64" s="77"/>
      <c r="C64" s="77"/>
      <c r="D64" s="77"/>
      <c r="E64" s="77"/>
      <c r="F64" s="77"/>
      <c r="G64" s="77"/>
      <c r="H64" s="77"/>
      <c r="I64" s="77"/>
      <c r="J64" s="77"/>
      <c r="K64" s="77"/>
      <c r="L64" s="77"/>
      <c r="M64" s="77"/>
      <c r="N64" s="77"/>
      <c r="O64" s="77"/>
      <c r="P64" s="77"/>
      <c r="Q64" s="77"/>
      <c r="R64" s="77"/>
      <c r="S64" s="77"/>
      <c r="T64" s="77"/>
      <c r="AA64" s="16"/>
      <c r="AB64" s="16"/>
      <c r="AC64" s="16"/>
      <c r="AD64" s="16"/>
      <c r="AE64" s="16"/>
      <c r="AF64" s="16"/>
      <c r="AG64" s="16"/>
      <c r="AH64" s="16"/>
      <c r="AI64" s="16"/>
      <c r="AJ64" s="16"/>
      <c r="AK64" s="16"/>
      <c r="AL64" s="16"/>
      <c r="AM64" s="16"/>
    </row>
    <row r="65" spans="1:53" customFormat="1" ht="14" x14ac:dyDescent="0.3">
      <c r="A65" s="77"/>
      <c r="B65" s="77"/>
      <c r="C65" s="77"/>
      <c r="D65" s="77"/>
      <c r="E65" s="77"/>
      <c r="F65" s="77"/>
      <c r="G65" s="77"/>
      <c r="H65" s="77"/>
      <c r="I65" s="77"/>
      <c r="J65" s="77"/>
      <c r="K65" s="77"/>
      <c r="L65" s="77"/>
      <c r="M65" s="77"/>
      <c r="N65" s="77"/>
      <c r="O65" s="77"/>
      <c r="P65" s="77"/>
      <c r="Q65" s="77"/>
      <c r="R65" s="77"/>
      <c r="S65" s="77"/>
      <c r="T65" s="77"/>
      <c r="AA65" s="16"/>
      <c r="AB65" s="16"/>
      <c r="AC65" s="16"/>
      <c r="AD65" s="16"/>
      <c r="AE65" s="16"/>
      <c r="AF65" s="16"/>
      <c r="AG65" s="16"/>
      <c r="AH65" s="16"/>
      <c r="AI65" s="16"/>
      <c r="AJ65" s="16"/>
      <c r="AK65" s="16"/>
      <c r="AL65" s="16"/>
      <c r="AM65" s="16"/>
    </row>
    <row r="66" spans="1:53" customFormat="1" ht="14" x14ac:dyDescent="0.3">
      <c r="A66" s="77"/>
      <c r="B66" s="77"/>
      <c r="C66" s="77"/>
      <c r="D66" s="77"/>
      <c r="E66" s="77"/>
      <c r="F66" s="77"/>
      <c r="G66" s="77"/>
      <c r="H66" s="77"/>
      <c r="I66" s="77"/>
      <c r="J66" s="77"/>
      <c r="K66" s="77"/>
      <c r="L66" s="77"/>
      <c r="M66" s="77"/>
      <c r="N66" s="77"/>
      <c r="O66" s="77"/>
      <c r="P66" s="77"/>
      <c r="Q66" s="77"/>
      <c r="R66" s="77"/>
      <c r="S66" s="77"/>
      <c r="T66" s="77"/>
      <c r="AA66" s="16"/>
      <c r="AB66" s="16"/>
      <c r="AC66" s="16"/>
      <c r="AD66" s="16"/>
      <c r="AE66" s="16"/>
      <c r="AF66" s="16"/>
      <c r="AG66" s="16"/>
      <c r="AH66" s="16"/>
      <c r="AI66" s="16"/>
      <c r="AJ66" s="16"/>
      <c r="AK66" s="16"/>
      <c r="AL66" s="16"/>
      <c r="AM66" s="16"/>
    </row>
    <row r="67" spans="1:53" customFormat="1" ht="14" x14ac:dyDescent="0.3">
      <c r="A67" s="77"/>
      <c r="B67" s="77"/>
      <c r="C67" s="77"/>
      <c r="D67" s="77"/>
      <c r="E67" s="77"/>
      <c r="F67" s="77"/>
      <c r="G67" s="77"/>
      <c r="H67" s="77"/>
      <c r="I67" s="77"/>
      <c r="J67" s="77"/>
      <c r="K67" s="77"/>
      <c r="L67" s="77"/>
      <c r="M67" s="77"/>
      <c r="N67" s="77"/>
      <c r="O67" s="77"/>
      <c r="P67" s="77"/>
      <c r="Q67" s="77"/>
      <c r="R67" s="77"/>
      <c r="S67" s="77"/>
      <c r="T67" s="77"/>
      <c r="AA67" s="16"/>
      <c r="AB67" s="16"/>
      <c r="AC67" s="16"/>
      <c r="AD67" s="16"/>
      <c r="AE67" s="16"/>
      <c r="AF67" s="16"/>
      <c r="AG67" s="16"/>
      <c r="AH67" s="16"/>
      <c r="AI67" s="16"/>
      <c r="AJ67" s="16"/>
      <c r="AK67" s="16"/>
      <c r="AL67" s="16"/>
      <c r="AM67" s="16"/>
    </row>
    <row r="68" spans="1:53" customFormat="1" ht="14" x14ac:dyDescent="0.3">
      <c r="A68" s="77"/>
      <c r="B68" s="77"/>
      <c r="C68" s="77"/>
      <c r="D68" s="77"/>
      <c r="E68" s="77"/>
      <c r="F68" s="77"/>
      <c r="G68" s="77"/>
      <c r="H68" s="77"/>
      <c r="I68" s="77"/>
      <c r="J68" s="77"/>
      <c r="K68" s="77"/>
      <c r="L68" s="77"/>
      <c r="M68" s="77"/>
      <c r="N68" s="77"/>
      <c r="O68" s="77"/>
      <c r="P68" s="77"/>
      <c r="Q68" s="77"/>
      <c r="R68" s="77"/>
      <c r="S68" s="77"/>
      <c r="T68" s="77"/>
      <c r="AA68" s="16"/>
      <c r="AB68" s="16"/>
      <c r="AC68" s="16"/>
      <c r="AD68" s="16"/>
      <c r="AE68" s="16"/>
      <c r="AF68" s="16"/>
      <c r="AG68" s="16"/>
      <c r="AH68" s="16"/>
      <c r="AI68" s="16"/>
      <c r="AJ68" s="16"/>
      <c r="AK68" s="16"/>
      <c r="AL68" s="16"/>
      <c r="AM68" s="16"/>
    </row>
    <row r="69" spans="1:53" customFormat="1" ht="14" x14ac:dyDescent="0.3">
      <c r="A69" s="304" t="str">
        <f>IF($M$2="Svenska",Z69,AB69)</f>
        <v>Flikarna Raindance och Pivot</v>
      </c>
      <c r="B69" s="77"/>
      <c r="C69" s="77"/>
      <c r="D69" s="77"/>
      <c r="E69" s="77"/>
      <c r="F69" s="77"/>
      <c r="G69" s="77"/>
      <c r="H69" s="77"/>
      <c r="I69" s="77"/>
      <c r="J69" s="77"/>
      <c r="K69" s="77"/>
      <c r="L69" s="77"/>
      <c r="M69" s="77"/>
      <c r="N69" s="77"/>
      <c r="O69" s="77"/>
      <c r="P69" s="77"/>
      <c r="Q69" s="77"/>
      <c r="R69" s="77"/>
      <c r="S69" s="77"/>
      <c r="T69" s="77"/>
      <c r="Z69" s="305" t="s">
        <v>1391</v>
      </c>
      <c r="AA69" s="16"/>
      <c r="AB69" s="305" t="s">
        <v>1360</v>
      </c>
      <c r="AC69" s="16"/>
      <c r="AD69" s="16"/>
      <c r="AE69" s="16"/>
      <c r="AF69" s="16"/>
      <c r="AG69" s="16"/>
      <c r="AH69" s="16"/>
      <c r="AI69" s="16"/>
      <c r="AJ69" s="16"/>
      <c r="AK69" s="16"/>
      <c r="AL69" s="16"/>
      <c r="AM69" s="16"/>
    </row>
    <row r="70" spans="1:53" customFormat="1" ht="14" x14ac:dyDescent="0.3">
      <c r="A70" s="307" t="s">
        <v>5</v>
      </c>
      <c r="B70" s="77" t="str">
        <f>IF($M$2="Svenska",AA70,AC70)</f>
        <v>För att fylla fliken Raindance med data tar du ut rapport V290 där du väljer År (ett år i taget, börja med det äldsta), Projektnummer, Konto 3 000–5 999 och Månad *. Exportera rapporten till Excel och kopiera raderna.</v>
      </c>
      <c r="C70" s="77"/>
      <c r="D70" s="77"/>
      <c r="E70" s="77"/>
      <c r="F70" s="77"/>
      <c r="G70" s="77"/>
      <c r="H70" s="77"/>
      <c r="I70" s="77"/>
      <c r="J70" s="77"/>
      <c r="K70" s="77"/>
      <c r="L70" s="77"/>
      <c r="M70" s="77"/>
      <c r="N70" s="77"/>
      <c r="O70" s="77"/>
      <c r="P70" s="77"/>
      <c r="Q70" s="77"/>
      <c r="R70" s="77"/>
      <c r="S70" s="77"/>
      <c r="T70" s="77"/>
      <c r="AA70" s="16" t="s">
        <v>1361</v>
      </c>
      <c r="AB70" s="16"/>
      <c r="AC70" s="16" t="s">
        <v>1362</v>
      </c>
      <c r="AD70" s="16"/>
      <c r="AE70" s="16"/>
      <c r="AF70" s="16"/>
      <c r="AG70" s="16"/>
      <c r="AH70" s="16"/>
      <c r="AI70" s="16"/>
      <c r="AJ70" s="16"/>
      <c r="AK70" s="16"/>
      <c r="AL70" s="16"/>
      <c r="AM70" s="16"/>
      <c r="AN70" s="16"/>
      <c r="AO70" s="16"/>
      <c r="AP70" s="16"/>
      <c r="AQ70" s="16"/>
      <c r="AR70" s="16"/>
      <c r="AS70" s="16"/>
      <c r="AT70" s="16"/>
      <c r="AU70" s="16"/>
      <c r="AV70" s="16"/>
      <c r="AW70" s="16"/>
    </row>
    <row r="71" spans="1:53" customFormat="1" ht="14" x14ac:dyDescent="0.3">
      <c r="A71" s="108"/>
      <c r="B71" s="77" t="str">
        <f>IF($M$2="Svenska",AA71,AC71)</f>
        <v>Klistra in dessa i kronologisk ordning genom att högerklicka i nästa lediga rad i fliken "Raindance"och välja "Klistra in värden". Upprepa detta för alla år du vill läsa in, börja med det äldsta överst.</v>
      </c>
      <c r="C71" s="77"/>
      <c r="D71" s="77"/>
      <c r="E71" s="77"/>
      <c r="F71" s="77"/>
      <c r="G71" s="77"/>
      <c r="H71" s="77"/>
      <c r="I71" s="77"/>
      <c r="J71" s="77"/>
      <c r="K71" s="77"/>
      <c r="L71" s="77"/>
      <c r="M71" s="77"/>
      <c r="N71" s="77"/>
      <c r="O71" s="77"/>
      <c r="P71" s="77"/>
      <c r="Q71" s="77"/>
      <c r="R71" s="77"/>
      <c r="S71" s="77"/>
      <c r="T71" s="77"/>
      <c r="AA71" s="16" t="s">
        <v>1363</v>
      </c>
      <c r="AB71" s="16"/>
      <c r="AC71" s="16" t="s">
        <v>1364</v>
      </c>
      <c r="AD71" s="16"/>
      <c r="AE71" s="16"/>
      <c r="AF71" s="16"/>
      <c r="AG71" s="16"/>
      <c r="AH71" s="16"/>
      <c r="AI71" s="16"/>
      <c r="AJ71" s="16"/>
      <c r="AK71" s="16"/>
      <c r="AL71" s="16"/>
      <c r="AM71" s="16"/>
      <c r="AN71" s="16"/>
      <c r="AO71" s="16"/>
      <c r="AP71" s="16"/>
      <c r="AQ71" s="16"/>
      <c r="AR71" s="16"/>
      <c r="AS71" s="16"/>
      <c r="AT71" s="16"/>
      <c r="AU71" s="16"/>
      <c r="AV71" s="16"/>
      <c r="AW71" s="16"/>
    </row>
    <row r="72" spans="1:53" customFormat="1" ht="14" x14ac:dyDescent="0.3">
      <c r="A72" s="108"/>
      <c r="B72" s="77" t="str">
        <f>IF($M$2="Svenska",AA72,AC72)</f>
        <v>Du kan när som helst komplettera med fler år till redan inlästa genom att ta ut en rapport V290 för det året och klistra in den på nästa lediga rad i fliken "Raindance".</v>
      </c>
      <c r="C72" s="77"/>
      <c r="D72" s="77"/>
      <c r="E72" s="77"/>
      <c r="F72" s="77"/>
      <c r="G72" s="77"/>
      <c r="H72" s="77"/>
      <c r="I72" s="77"/>
      <c r="J72" s="77"/>
      <c r="K72" s="77"/>
      <c r="L72" s="77"/>
      <c r="M72" s="77"/>
      <c r="N72" s="77"/>
      <c r="O72" s="77"/>
      <c r="P72" s="77"/>
      <c r="Q72" s="77"/>
      <c r="R72" s="77"/>
      <c r="S72" s="77"/>
      <c r="T72" s="77"/>
      <c r="AA72" s="16" t="s">
        <v>1274</v>
      </c>
      <c r="AB72" s="16"/>
      <c r="AC72" s="16" t="s">
        <v>1147</v>
      </c>
      <c r="AD72" s="16"/>
      <c r="AE72" s="16"/>
      <c r="AF72" s="16"/>
      <c r="AG72" s="16"/>
      <c r="AH72" s="16"/>
      <c r="AI72" s="16"/>
      <c r="AJ72" s="16"/>
      <c r="AK72" s="16"/>
      <c r="AL72" s="16"/>
      <c r="AM72" s="16"/>
      <c r="AN72" s="16"/>
      <c r="AO72" s="16"/>
      <c r="AP72" s="16"/>
      <c r="AQ72" s="16"/>
      <c r="AR72" s="16"/>
      <c r="AS72" s="16"/>
      <c r="AT72" s="16"/>
      <c r="AU72" s="16"/>
      <c r="AV72" s="16"/>
      <c r="AW72" s="16"/>
    </row>
    <row r="73" spans="1:53" customFormat="1" ht="14" x14ac:dyDescent="0.3">
      <c r="A73" s="108"/>
      <c r="B73" s="77" t="str">
        <f>IF($M$2="Svenska",AA73,AC73)</f>
        <v>När du har gjort en inläsning, gå direkt till "Accounting table" och kontrollera att alla konton finns med i kontotabellen (se nedan). Om något saknas, lägg till det.</v>
      </c>
      <c r="C73" s="77"/>
      <c r="D73" s="77"/>
      <c r="E73" s="77"/>
      <c r="F73" s="77"/>
      <c r="G73" s="77"/>
      <c r="H73" s="77"/>
      <c r="I73" s="77"/>
      <c r="J73" s="77"/>
      <c r="K73" s="77"/>
      <c r="L73" s="77"/>
      <c r="M73" s="77"/>
      <c r="N73" s="77"/>
      <c r="O73" s="77"/>
      <c r="P73" s="77"/>
      <c r="Q73" s="77"/>
      <c r="R73" s="77"/>
      <c r="S73" s="77"/>
      <c r="T73" s="77"/>
      <c r="AA73" s="16" t="s">
        <v>1365</v>
      </c>
      <c r="AB73" s="16"/>
      <c r="AC73" s="16" t="s">
        <v>1366</v>
      </c>
      <c r="AD73" s="16"/>
      <c r="AE73" s="16"/>
      <c r="AF73" s="16"/>
      <c r="AG73" s="16"/>
      <c r="AH73" s="16"/>
      <c r="AI73" s="16"/>
      <c r="AJ73" s="16"/>
      <c r="AK73" s="16"/>
      <c r="AL73" s="16"/>
      <c r="AM73" s="16"/>
      <c r="AN73" s="16"/>
      <c r="AO73" s="16"/>
      <c r="AP73" s="16"/>
      <c r="AQ73" s="16"/>
      <c r="AR73" s="16"/>
      <c r="AS73" s="16"/>
      <c r="AT73" s="16"/>
      <c r="AU73" s="16"/>
      <c r="AV73" s="16"/>
      <c r="AW73" s="16"/>
    </row>
    <row r="74" spans="1:53" customFormat="1" ht="14" x14ac:dyDescent="0.3">
      <c r="A74" s="108" t="s">
        <v>5</v>
      </c>
      <c r="B74" s="77" t="str">
        <f>IF($M$2="Svenska",AA74,AC74)</f>
        <v>Högerklicka sedan på Pivottabellen och välj "Uppdatera" så får du de senaste uppgifterna.</v>
      </c>
      <c r="C74" s="77"/>
      <c r="D74" s="77"/>
      <c r="E74" s="77"/>
      <c r="F74" s="77"/>
      <c r="G74" s="77"/>
      <c r="H74" s="77"/>
      <c r="I74" s="77"/>
      <c r="J74" s="77"/>
      <c r="K74" s="77"/>
      <c r="L74" s="77"/>
      <c r="M74" s="77"/>
      <c r="N74" s="77"/>
      <c r="O74" s="77"/>
      <c r="P74" s="77"/>
      <c r="Q74" s="77"/>
      <c r="R74" s="77"/>
      <c r="S74" s="77"/>
      <c r="T74" s="77"/>
      <c r="AA74" s="16" t="s">
        <v>1367</v>
      </c>
      <c r="AB74" s="16"/>
      <c r="AC74" s="16" t="s">
        <v>1368</v>
      </c>
      <c r="AD74" s="16"/>
      <c r="AE74" s="16"/>
      <c r="AF74" s="16"/>
      <c r="AG74" s="16"/>
      <c r="AH74" s="16"/>
      <c r="AI74" s="16"/>
      <c r="AJ74" s="16"/>
      <c r="AK74" s="16"/>
      <c r="AL74" s="16"/>
      <c r="AM74" s="16"/>
    </row>
    <row r="75" spans="1:53" customFormat="1" ht="14" x14ac:dyDescent="0.3">
      <c r="A75" s="108"/>
      <c r="B75" s="77"/>
      <c r="C75" s="77"/>
      <c r="D75" s="77"/>
      <c r="E75" s="77"/>
      <c r="F75" s="77"/>
      <c r="G75" s="77"/>
      <c r="H75" s="77"/>
      <c r="I75" s="77"/>
      <c r="J75" s="77"/>
      <c r="K75" s="77"/>
      <c r="L75" s="77"/>
      <c r="M75" s="77"/>
      <c r="N75" s="77"/>
      <c r="O75" s="77"/>
      <c r="P75" s="77"/>
      <c r="Q75" s="77"/>
      <c r="R75" s="77"/>
      <c r="S75" s="77"/>
      <c r="T75" s="77"/>
      <c r="AA75" s="16"/>
      <c r="AB75" s="16"/>
      <c r="AC75" s="16"/>
      <c r="AD75" s="16"/>
      <c r="AE75" s="16"/>
      <c r="AF75" s="16"/>
      <c r="AG75" s="16"/>
      <c r="AH75" s="16"/>
      <c r="AI75" s="16"/>
      <c r="AJ75" s="16"/>
      <c r="AK75" s="16"/>
      <c r="AL75" s="16"/>
      <c r="AM75" s="16"/>
    </row>
    <row r="76" spans="1:53" customFormat="1" ht="14" x14ac:dyDescent="0.3">
      <c r="A76" s="304" t="str">
        <f>IF($M$2="Svenska",Z76,AB76)</f>
        <v>Fliken Accounting table</v>
      </c>
      <c r="B76" s="77"/>
      <c r="C76" s="77"/>
      <c r="D76" s="77"/>
      <c r="E76" s="77"/>
      <c r="F76" s="77"/>
      <c r="G76" s="77"/>
      <c r="H76" s="77"/>
      <c r="I76" s="77"/>
      <c r="J76" s="77"/>
      <c r="K76" s="77"/>
      <c r="L76" s="77"/>
      <c r="M76" s="77"/>
      <c r="N76" s="77"/>
      <c r="O76" s="77"/>
      <c r="P76" s="77"/>
      <c r="Q76" s="77"/>
      <c r="R76" s="77"/>
      <c r="S76" s="77"/>
      <c r="T76" s="77"/>
      <c r="Z76" s="41" t="s">
        <v>1260</v>
      </c>
      <c r="AA76" s="16"/>
      <c r="AB76" s="305" t="s">
        <v>1261</v>
      </c>
      <c r="AC76" s="16"/>
      <c r="AD76" s="16"/>
      <c r="AE76" s="16"/>
      <c r="AF76" s="16"/>
      <c r="AG76" s="16"/>
      <c r="AH76" s="16"/>
      <c r="AI76" s="16"/>
      <c r="AJ76" s="16"/>
      <c r="AK76" s="16"/>
      <c r="AL76" s="16"/>
      <c r="AM76" s="16"/>
    </row>
    <row r="77" spans="1:53" customFormat="1" ht="14" x14ac:dyDescent="0.3">
      <c r="A77" s="108" t="s">
        <v>5</v>
      </c>
      <c r="B77" s="77" t="str">
        <f t="shared" ref="B77:B82" si="2">IF($M$2="Svenska",AA77,AC77)</f>
        <v>I fliken "Accounting table" lägger du in de kontonummer du vill läsa in från Raindance.</v>
      </c>
      <c r="C77" s="77"/>
      <c r="D77" s="77"/>
      <c r="E77" s="77"/>
      <c r="F77" s="77"/>
      <c r="G77" s="77"/>
      <c r="H77" s="77"/>
      <c r="I77" s="77"/>
      <c r="J77" s="77"/>
      <c r="K77" s="77"/>
      <c r="L77" s="77"/>
      <c r="M77" s="77"/>
      <c r="N77" s="77"/>
      <c r="O77" s="77"/>
      <c r="P77" s="77"/>
      <c r="Q77" s="77"/>
      <c r="R77" s="77"/>
      <c r="S77" s="77"/>
      <c r="T77" s="77"/>
      <c r="AA77" s="16" t="s">
        <v>1263</v>
      </c>
      <c r="AB77" s="16"/>
      <c r="AC77" s="16" t="s">
        <v>1262</v>
      </c>
      <c r="AD77" s="16"/>
      <c r="AE77" s="16"/>
      <c r="AF77" s="16"/>
      <c r="AG77" s="16"/>
      <c r="AH77" s="16"/>
      <c r="AI77" s="16"/>
      <c r="AJ77" s="16"/>
      <c r="AK77" s="16"/>
      <c r="AL77" s="16"/>
      <c r="AM77" s="16"/>
    </row>
    <row r="78" spans="1:53" customFormat="1" ht="14" x14ac:dyDescent="0.3">
      <c r="A78" s="108" t="s">
        <v>5</v>
      </c>
      <c r="B78" s="77" t="str">
        <f t="shared" si="2"/>
        <v>I kolumn L ser du de kontonummer som finns med i inläsningen från Raindance. Har du inte läst in något ännu är kolumnen tom.</v>
      </c>
      <c r="C78" s="77"/>
      <c r="D78" s="77"/>
      <c r="E78" s="77"/>
      <c r="F78" s="77"/>
      <c r="G78" s="77"/>
      <c r="H78" s="77"/>
      <c r="I78" s="77"/>
      <c r="J78" s="77"/>
      <c r="K78" s="77"/>
      <c r="L78" s="77"/>
      <c r="M78" s="77"/>
      <c r="N78" s="77"/>
      <c r="O78" s="77"/>
      <c r="P78" s="77"/>
      <c r="Q78" s="77"/>
      <c r="R78" s="77"/>
      <c r="S78" s="77"/>
      <c r="T78" s="77"/>
      <c r="AA78" s="16" t="s">
        <v>1369</v>
      </c>
      <c r="AB78" s="16"/>
      <c r="AC78" s="16" t="s">
        <v>1370</v>
      </c>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row>
    <row r="79" spans="1:53" customFormat="1" ht="14" x14ac:dyDescent="0.3">
      <c r="A79" s="108" t="s">
        <v>5</v>
      </c>
      <c r="B79" s="77" t="str">
        <f t="shared" si="2"/>
        <v>I kolumnerna B–J skriver du in de kontonummer som ska läsas in utifrån kolumn K, till exempel konto 4012.</v>
      </c>
      <c r="C79" s="77"/>
      <c r="D79" s="77"/>
      <c r="E79" s="77"/>
      <c r="F79" s="77"/>
      <c r="G79" s="77"/>
      <c r="H79" s="77"/>
      <c r="I79" s="77"/>
      <c r="J79" s="77"/>
      <c r="K79" s="77"/>
      <c r="L79" s="77"/>
      <c r="M79" s="77"/>
      <c r="N79" s="77"/>
      <c r="O79" s="77"/>
      <c r="P79" s="77"/>
      <c r="Q79" s="77"/>
      <c r="R79" s="77"/>
      <c r="S79" s="77"/>
      <c r="T79" s="77"/>
      <c r="AA79" s="16" t="s">
        <v>1371</v>
      </c>
      <c r="AB79" s="16"/>
      <c r="AC79" s="16" t="s">
        <v>1304</v>
      </c>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row>
    <row r="80" spans="1:53" customFormat="1" ht="14" x14ac:dyDescent="0.3">
      <c r="A80" s="108" t="s">
        <v>5</v>
      </c>
      <c r="B80" s="77" t="str">
        <f t="shared" si="2"/>
        <v>Om du vill att detta ska läsas in som löner, skriver du 4012 i B-kolumnen.</v>
      </c>
      <c r="C80" s="77"/>
      <c r="D80" s="77"/>
      <c r="E80" s="77"/>
      <c r="F80" s="77"/>
      <c r="G80" s="77"/>
      <c r="H80" s="77"/>
      <c r="I80" s="77"/>
      <c r="J80" s="77"/>
      <c r="K80" s="77"/>
      <c r="L80" s="77"/>
      <c r="M80" s="77"/>
      <c r="N80" s="77"/>
      <c r="O80" s="77"/>
      <c r="P80" s="77"/>
      <c r="Q80" s="77"/>
      <c r="R80" s="77"/>
      <c r="S80" s="77"/>
      <c r="T80" s="77"/>
      <c r="AA80" s="16" t="s">
        <v>1303</v>
      </c>
      <c r="AB80" s="16"/>
      <c r="AC80" s="16" t="s">
        <v>1305</v>
      </c>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row>
    <row r="81" spans="1:53" customFormat="1" ht="14" x14ac:dyDescent="0.3">
      <c r="A81" s="108" t="s">
        <v>5</v>
      </c>
      <c r="B81" s="77" t="str">
        <f t="shared" si="2"/>
        <v>Alla konton som har lästs in men saknas i kolumn B–J markeras med rött i kolumn L. Om du vill inkludera ett rödmarkerat konto, skriv in kontonumret i någon av kolumnerna B–J . Då försvinner rödmarkeringen och kontot läggs till i inläsningen.</v>
      </c>
      <c r="C81" s="77"/>
      <c r="D81" s="77"/>
      <c r="E81" s="77"/>
      <c r="F81" s="77"/>
      <c r="G81" s="77"/>
      <c r="H81" s="77"/>
      <c r="I81" s="77"/>
      <c r="J81" s="77"/>
      <c r="K81" s="77"/>
      <c r="L81" s="77"/>
      <c r="M81" s="77"/>
      <c r="N81" s="77"/>
      <c r="O81" s="77"/>
      <c r="P81" s="77"/>
      <c r="Q81" s="77"/>
      <c r="R81" s="77"/>
      <c r="S81" s="77"/>
      <c r="T81" s="77"/>
      <c r="AA81" s="16" t="s">
        <v>1405</v>
      </c>
      <c r="AB81" s="16"/>
      <c r="AC81" s="16" t="s">
        <v>1406</v>
      </c>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row>
    <row r="82" spans="1:53" customFormat="1" ht="14" x14ac:dyDescent="0.3">
      <c r="A82" s="108" t="s">
        <v>5</v>
      </c>
      <c r="B82" s="77" t="str">
        <f t="shared" si="2"/>
        <v>Ibland kan det uppstå att registrerat kontonummer i kolumn B-J fortfarande är rödmarkerat i kolumn L. Markera då detta kontonummer i kolumn B-J, tryck delete och registrera det på nytt i samma ruta. Då försvinner rödmarkeringen.</v>
      </c>
      <c r="C82" s="77"/>
      <c r="D82" s="77"/>
      <c r="E82" s="77"/>
      <c r="F82" s="77"/>
      <c r="G82" s="77"/>
      <c r="H82" s="77"/>
      <c r="I82" s="77"/>
      <c r="J82" s="77"/>
      <c r="K82" s="77"/>
      <c r="L82" s="77"/>
      <c r="M82" s="77"/>
      <c r="N82" s="77"/>
      <c r="O82" s="77"/>
      <c r="P82" s="77"/>
      <c r="Q82" s="77"/>
      <c r="R82" s="77"/>
      <c r="S82" s="77"/>
      <c r="T82" s="77"/>
      <c r="AA82" s="16" t="s">
        <v>1407</v>
      </c>
      <c r="AB82" s="16"/>
      <c r="AC82" s="16" t="s">
        <v>1408</v>
      </c>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row>
    <row r="83" spans="1:53" customFormat="1" ht="14" x14ac:dyDescent="0.3">
      <c r="A83" s="77"/>
      <c r="B83" s="77"/>
      <c r="C83" s="77"/>
      <c r="D83" s="77"/>
      <c r="E83" s="77"/>
      <c r="F83" s="77"/>
      <c r="G83" s="77"/>
      <c r="H83" s="77"/>
      <c r="I83" s="77"/>
      <c r="J83" s="77"/>
      <c r="K83" s="77"/>
      <c r="L83" s="77"/>
      <c r="M83" s="77"/>
      <c r="N83" s="77"/>
      <c r="O83" s="77"/>
      <c r="P83" s="77"/>
      <c r="Q83" s="77"/>
      <c r="R83" s="77"/>
      <c r="S83" s="77"/>
      <c r="T83" s="77"/>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row>
    <row r="84" spans="1:53" customFormat="1" ht="14" x14ac:dyDescent="0.3">
      <c r="A84" s="77"/>
      <c r="B84" s="77"/>
      <c r="C84" s="77"/>
      <c r="D84" s="77"/>
      <c r="E84" s="77"/>
      <c r="F84" s="77"/>
      <c r="G84" s="77"/>
      <c r="H84" s="77"/>
      <c r="I84" s="77"/>
      <c r="J84" s="77"/>
      <c r="K84" s="77"/>
      <c r="L84" s="77"/>
      <c r="M84" s="77"/>
      <c r="N84" s="77"/>
      <c r="O84" s="77"/>
      <c r="P84" s="77"/>
      <c r="Q84" s="77"/>
      <c r="R84" s="77"/>
      <c r="S84" s="77"/>
      <c r="T84" s="77"/>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row>
    <row r="85" spans="1:53" customFormat="1" ht="14" x14ac:dyDescent="0.3">
      <c r="A85" s="77"/>
      <c r="B85" s="77"/>
      <c r="C85" s="77"/>
      <c r="D85" s="77"/>
      <c r="E85" s="77"/>
      <c r="F85" s="77"/>
      <c r="G85" s="77"/>
      <c r="H85" s="77"/>
      <c r="I85" s="77"/>
      <c r="J85" s="77"/>
      <c r="K85" s="77"/>
      <c r="L85" s="77"/>
      <c r="M85" s="77"/>
      <c r="N85" s="77"/>
      <c r="O85" s="77"/>
      <c r="P85" s="77"/>
      <c r="Q85" s="77"/>
      <c r="R85" s="77"/>
      <c r="S85" s="77"/>
      <c r="T85" s="7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row>
    <row r="86" spans="1:53" customFormat="1" ht="14" x14ac:dyDescent="0.3">
      <c r="A86" s="77"/>
      <c r="B86" s="77"/>
      <c r="C86" s="77"/>
      <c r="D86" s="77"/>
      <c r="E86" s="77"/>
      <c r="F86" s="77"/>
      <c r="G86" s="77"/>
      <c r="H86" s="77"/>
      <c r="I86" s="77"/>
      <c r="J86" s="77"/>
      <c r="K86" s="77"/>
      <c r="L86" s="77"/>
      <c r="M86" s="77"/>
      <c r="N86" s="77"/>
      <c r="O86" s="77"/>
      <c r="P86" s="77"/>
      <c r="Q86" s="77"/>
      <c r="R86" s="77"/>
      <c r="S86" s="77"/>
      <c r="T86" s="77"/>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row>
    <row r="87" spans="1:53" customFormat="1" ht="14" x14ac:dyDescent="0.3">
      <c r="A87" s="77"/>
      <c r="B87" s="77"/>
      <c r="C87" s="77"/>
      <c r="D87" s="77"/>
      <c r="E87" s="77"/>
      <c r="F87" s="77"/>
      <c r="G87" s="77"/>
      <c r="H87" s="77"/>
      <c r="I87" s="77"/>
      <c r="J87" s="77"/>
      <c r="K87" s="77"/>
      <c r="L87" s="77"/>
      <c r="M87" s="77"/>
      <c r="N87" s="77"/>
      <c r="O87" s="77"/>
      <c r="P87" s="77"/>
      <c r="Q87" s="77"/>
      <c r="R87" s="77"/>
      <c r="S87" s="77"/>
      <c r="T87" s="77"/>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row>
    <row r="88" spans="1:53" customFormat="1" ht="14" x14ac:dyDescent="0.3">
      <c r="A88" s="77"/>
      <c r="B88" s="77"/>
      <c r="C88" s="77"/>
      <c r="D88" s="77"/>
      <c r="E88" s="77"/>
      <c r="F88" s="77"/>
      <c r="G88" s="77"/>
      <c r="H88" s="77"/>
      <c r="I88" s="77"/>
      <c r="J88" s="77"/>
      <c r="K88" s="77"/>
      <c r="L88" s="77"/>
      <c r="M88" s="77"/>
      <c r="N88" s="77"/>
      <c r="O88" s="77"/>
      <c r="P88" s="77"/>
      <c r="Q88" s="77"/>
      <c r="R88" s="77"/>
      <c r="S88" s="77"/>
      <c r="T88" s="7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row>
    <row r="89" spans="1:53" customFormat="1" ht="14" x14ac:dyDescent="0.3">
      <c r="A89" s="77"/>
      <c r="B89" s="77"/>
      <c r="C89" s="77"/>
      <c r="D89" s="77"/>
      <c r="E89" s="77"/>
      <c r="F89" s="77"/>
      <c r="G89" s="77"/>
      <c r="H89" s="77"/>
      <c r="I89" s="77"/>
      <c r="J89" s="77"/>
      <c r="K89" s="77"/>
      <c r="L89" s="77"/>
      <c r="M89" s="77"/>
      <c r="N89" s="77"/>
      <c r="O89" s="77"/>
      <c r="P89" s="77"/>
      <c r="Q89" s="77"/>
      <c r="R89" s="77"/>
      <c r="S89" s="77"/>
      <c r="T89" s="77"/>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row>
    <row r="90" spans="1:53" customFormat="1" ht="14" x14ac:dyDescent="0.3">
      <c r="A90" s="77"/>
      <c r="B90" s="77"/>
      <c r="C90" s="77"/>
      <c r="D90" s="77"/>
      <c r="E90" s="77"/>
      <c r="F90" s="77"/>
      <c r="G90" s="77"/>
      <c r="H90" s="77"/>
      <c r="I90" s="77"/>
      <c r="J90" s="77"/>
      <c r="K90" s="77"/>
      <c r="L90" s="77"/>
      <c r="M90" s="77"/>
      <c r="N90" s="77"/>
      <c r="O90" s="77"/>
      <c r="P90" s="77"/>
      <c r="Q90" s="77"/>
      <c r="R90" s="77"/>
      <c r="S90" s="77"/>
      <c r="T90" s="77"/>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row>
    <row r="91" spans="1:53" customFormat="1" ht="14" x14ac:dyDescent="0.3">
      <c r="A91" s="77"/>
      <c r="B91" s="77"/>
      <c r="C91" s="77"/>
      <c r="D91" s="77"/>
      <c r="E91" s="77"/>
      <c r="F91" s="77"/>
      <c r="G91" s="77"/>
      <c r="H91" s="77"/>
      <c r="I91" s="77"/>
      <c r="J91" s="77"/>
      <c r="K91" s="77"/>
      <c r="L91" s="77"/>
      <c r="M91" s="77"/>
      <c r="N91" s="77"/>
      <c r="O91" s="77"/>
      <c r="P91" s="77"/>
      <c r="Q91" s="77"/>
      <c r="R91" s="77"/>
      <c r="S91" s="77"/>
      <c r="T91" s="77"/>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row>
    <row r="92" spans="1:53" customFormat="1" ht="14" x14ac:dyDescent="0.3">
      <c r="A92" s="77"/>
      <c r="B92" s="77"/>
      <c r="C92" s="77"/>
      <c r="D92" s="77"/>
      <c r="E92" s="77"/>
      <c r="F92" s="77"/>
      <c r="G92" s="77"/>
      <c r="H92" s="77"/>
      <c r="I92" s="77"/>
      <c r="J92" s="77"/>
      <c r="K92" s="77"/>
      <c r="L92" s="77"/>
      <c r="M92" s="77"/>
      <c r="N92" s="77"/>
      <c r="O92" s="77"/>
      <c r="P92" s="77"/>
      <c r="Q92" s="77"/>
      <c r="R92" s="77"/>
      <c r="S92" s="77"/>
      <c r="T92" s="77"/>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row>
    <row r="93" spans="1:53" customFormat="1" ht="14" x14ac:dyDescent="0.3">
      <c r="A93" s="77"/>
      <c r="B93" s="77"/>
      <c r="C93" s="77"/>
      <c r="D93" s="77"/>
      <c r="E93" s="77"/>
      <c r="F93" s="77"/>
      <c r="G93" s="77"/>
      <c r="H93" s="77"/>
      <c r="I93" s="77"/>
      <c r="J93" s="77"/>
      <c r="K93" s="77"/>
      <c r="L93" s="77"/>
      <c r="M93" s="77"/>
      <c r="N93" s="77"/>
      <c r="O93" s="77"/>
      <c r="P93" s="77"/>
      <c r="Q93" s="77"/>
      <c r="R93" s="77"/>
      <c r="S93" s="77"/>
      <c r="T93" s="77"/>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row>
    <row r="94" spans="1:53" customFormat="1" ht="14" x14ac:dyDescent="0.3">
      <c r="A94" s="77"/>
      <c r="B94" s="77"/>
      <c r="C94" s="77"/>
      <c r="D94" s="77"/>
      <c r="E94" s="77"/>
      <c r="F94" s="77"/>
      <c r="G94" s="77"/>
      <c r="H94" s="77"/>
      <c r="I94" s="77"/>
      <c r="J94" s="77"/>
      <c r="K94" s="77"/>
      <c r="L94" s="77"/>
      <c r="M94" s="77"/>
      <c r="N94" s="77"/>
      <c r="O94" s="77"/>
      <c r="P94" s="77"/>
      <c r="Q94" s="77"/>
      <c r="R94" s="77"/>
      <c r="S94" s="77"/>
      <c r="T94" s="77"/>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row>
    <row r="95" spans="1:53" customFormat="1" ht="14" x14ac:dyDescent="0.3">
      <c r="A95" s="77"/>
      <c r="B95" s="77"/>
      <c r="C95" s="77"/>
      <c r="D95" s="77"/>
      <c r="E95" s="77"/>
      <c r="F95" s="77"/>
      <c r="G95" s="77"/>
      <c r="H95" s="77"/>
      <c r="I95" s="77"/>
      <c r="J95" s="77"/>
      <c r="K95" s="77"/>
      <c r="L95" s="77"/>
      <c r="M95" s="77"/>
      <c r="N95" s="77"/>
      <c r="O95" s="77"/>
      <c r="P95" s="77"/>
      <c r="Q95" s="77"/>
      <c r="R95" s="77"/>
      <c r="S95" s="77"/>
      <c r="T95" s="77"/>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row>
    <row r="96" spans="1:53" customFormat="1" ht="14" x14ac:dyDescent="0.3">
      <c r="A96" s="77"/>
      <c r="B96" s="77"/>
      <c r="C96" s="77"/>
      <c r="D96" s="77"/>
      <c r="E96" s="77"/>
      <c r="F96" s="77"/>
      <c r="G96" s="77"/>
      <c r="H96" s="77"/>
      <c r="I96" s="77"/>
      <c r="J96" s="77"/>
      <c r="K96" s="77"/>
      <c r="L96" s="77"/>
      <c r="M96" s="77"/>
      <c r="N96" s="77"/>
      <c r="O96" s="77"/>
      <c r="P96" s="77"/>
      <c r="Q96" s="77"/>
      <c r="R96" s="77"/>
      <c r="S96" s="77"/>
      <c r="T96" s="77"/>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row>
    <row r="97" spans="1:53" customFormat="1" ht="14" x14ac:dyDescent="0.3">
      <c r="A97" s="77"/>
      <c r="B97" s="77"/>
      <c r="C97" s="77"/>
      <c r="D97" s="77"/>
      <c r="E97" s="77"/>
      <c r="F97" s="77"/>
      <c r="G97" s="77"/>
      <c r="H97" s="77"/>
      <c r="I97" s="77"/>
      <c r="J97" s="77"/>
      <c r="K97" s="77"/>
      <c r="L97" s="77"/>
      <c r="M97" s="77"/>
      <c r="N97" s="77"/>
      <c r="O97" s="77"/>
      <c r="P97" s="77"/>
      <c r="Q97" s="77"/>
      <c r="R97" s="77"/>
      <c r="S97" s="77"/>
      <c r="T97" s="77"/>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row>
    <row r="98" spans="1:53" customFormat="1" ht="14" x14ac:dyDescent="0.3">
      <c r="A98" s="77"/>
      <c r="B98" s="77"/>
      <c r="C98" s="77"/>
      <c r="D98" s="77"/>
      <c r="E98" s="77"/>
      <c r="F98" s="77"/>
      <c r="G98" s="77"/>
      <c r="H98" s="77"/>
      <c r="I98" s="77"/>
      <c r="J98" s="77"/>
      <c r="K98" s="77"/>
      <c r="L98" s="77"/>
      <c r="M98" s="77"/>
      <c r="N98" s="77"/>
      <c r="O98" s="77"/>
      <c r="P98" s="77"/>
      <c r="Q98" s="77"/>
      <c r="R98" s="77"/>
      <c r="S98" s="77"/>
      <c r="T98" s="77"/>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row>
    <row r="99" spans="1:53" customFormat="1" ht="14" x14ac:dyDescent="0.3">
      <c r="A99" s="77"/>
      <c r="B99" s="77"/>
      <c r="C99" s="77"/>
      <c r="D99" s="77"/>
      <c r="E99" s="77"/>
      <c r="F99" s="77"/>
      <c r="G99" s="77"/>
      <c r="H99" s="77"/>
      <c r="I99" s="77"/>
      <c r="J99" s="77"/>
      <c r="K99" s="77"/>
      <c r="L99" s="77"/>
      <c r="M99" s="77"/>
      <c r="N99" s="77"/>
      <c r="O99" s="77"/>
      <c r="P99" s="77"/>
      <c r="Q99" s="77"/>
      <c r="R99" s="77"/>
      <c r="S99" s="77"/>
      <c r="T99" s="7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row>
    <row r="100" spans="1:53" customFormat="1" ht="14" x14ac:dyDescent="0.3">
      <c r="A100" s="77"/>
      <c r="B100" s="77"/>
      <c r="C100" s="77"/>
      <c r="D100" s="77"/>
      <c r="E100" s="77"/>
      <c r="F100" s="77"/>
      <c r="G100" s="77"/>
      <c r="H100" s="77"/>
      <c r="I100" s="77"/>
      <c r="J100" s="77"/>
      <c r="K100" s="77"/>
      <c r="L100" s="77"/>
      <c r="M100" s="77"/>
      <c r="N100" s="77"/>
      <c r="O100" s="77"/>
      <c r="P100" s="77"/>
      <c r="Q100" s="77"/>
      <c r="R100" s="77"/>
      <c r="S100" s="77"/>
      <c r="T100" s="77"/>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row>
    <row r="101" spans="1:53" customFormat="1" ht="14" x14ac:dyDescent="0.3">
      <c r="A101" s="77"/>
      <c r="B101" s="77"/>
      <c r="C101" s="77"/>
      <c r="D101" s="77"/>
      <c r="E101" s="77"/>
      <c r="F101" s="77"/>
      <c r="G101" s="77"/>
      <c r="H101" s="77"/>
      <c r="I101" s="77"/>
      <c r="J101" s="77"/>
      <c r="K101" s="77"/>
      <c r="L101" s="77"/>
      <c r="M101" s="77"/>
      <c r="N101" s="77"/>
      <c r="O101" s="77"/>
      <c r="P101" s="77"/>
      <c r="Q101" s="77"/>
      <c r="R101" s="77"/>
      <c r="S101" s="77"/>
      <c r="T101" s="77"/>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row>
    <row r="102" spans="1:53" customFormat="1" ht="14" x14ac:dyDescent="0.3">
      <c r="A102" s="304" t="str">
        <f>IF($M$2="Svenska",AA102,AC102)</f>
        <v>Fliken Registered time</v>
      </c>
      <c r="B102" s="77"/>
      <c r="C102" s="77"/>
      <c r="D102" s="77"/>
      <c r="E102" s="77"/>
      <c r="F102" s="77"/>
      <c r="G102" s="77"/>
      <c r="H102" s="77"/>
      <c r="I102" s="77"/>
      <c r="J102" s="77"/>
      <c r="K102" s="77"/>
      <c r="L102" s="77"/>
      <c r="M102" s="77"/>
      <c r="N102" s="77"/>
      <c r="O102" s="77"/>
      <c r="P102" s="77"/>
      <c r="Q102" s="77"/>
      <c r="R102" s="77"/>
      <c r="S102" s="77"/>
      <c r="T102" s="77"/>
      <c r="AA102" s="16" t="s">
        <v>1372</v>
      </c>
      <c r="AB102" s="16"/>
      <c r="AC102" s="16" t="s">
        <v>1373</v>
      </c>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row>
    <row r="103" spans="1:53" customFormat="1" ht="14" x14ac:dyDescent="0.3">
      <c r="A103" s="108" t="s">
        <v>5</v>
      </c>
      <c r="B103" s="77" t="str">
        <f>IF($M$2="Svenska",AA103,AC103)</f>
        <v>Denna flik visar de tidstransaktioner som registreras i varje månadsflik.</v>
      </c>
      <c r="C103" s="77"/>
      <c r="D103" s="77"/>
      <c r="E103" s="77"/>
      <c r="F103" s="77"/>
      <c r="G103" s="77"/>
      <c r="H103" s="77"/>
      <c r="I103" s="77"/>
      <c r="J103" s="77"/>
      <c r="K103" s="77"/>
      <c r="L103" s="77"/>
      <c r="M103" s="77"/>
      <c r="N103" s="77"/>
      <c r="O103" s="77"/>
      <c r="P103" s="77"/>
      <c r="Q103" s="77"/>
      <c r="R103" s="77"/>
      <c r="S103" s="77"/>
      <c r="T103" s="77"/>
      <c r="AA103" s="16" t="s">
        <v>1189</v>
      </c>
      <c r="AB103" s="16"/>
      <c r="AC103" s="16" t="s">
        <v>1190</v>
      </c>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row>
    <row r="104" spans="1:53" customFormat="1" ht="14" x14ac:dyDescent="0.3">
      <c r="A104" s="108" t="s">
        <v>5</v>
      </c>
      <c r="B104" s="77" t="str">
        <f>IF($M$2="Svenska",AA104,AC104)</f>
        <v>Använd den för avstämning och kontroll.</v>
      </c>
      <c r="C104" s="77"/>
      <c r="D104" s="77"/>
      <c r="E104" s="77"/>
      <c r="F104" s="77"/>
      <c r="G104" s="77"/>
      <c r="H104" s="77"/>
      <c r="I104" s="77"/>
      <c r="J104" s="77"/>
      <c r="K104" s="77"/>
      <c r="L104" s="77"/>
      <c r="M104" s="77"/>
      <c r="N104" s="77"/>
      <c r="O104" s="77"/>
      <c r="P104" s="77"/>
      <c r="Q104" s="77"/>
      <c r="R104" s="77"/>
      <c r="S104" s="77"/>
      <c r="T104" s="77"/>
      <c r="AA104" s="16" t="s">
        <v>1374</v>
      </c>
      <c r="AB104" s="16"/>
      <c r="AC104" s="16" t="s">
        <v>1375</v>
      </c>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row>
    <row r="105" spans="1:53" customFormat="1" ht="14" x14ac:dyDescent="0.3">
      <c r="A105" s="77"/>
      <c r="B105" s="77"/>
      <c r="C105" s="77"/>
      <c r="D105" s="77"/>
      <c r="E105" s="77"/>
      <c r="F105" s="77"/>
      <c r="G105" s="77"/>
      <c r="H105" s="77"/>
      <c r="I105" s="77"/>
      <c r="J105" s="77"/>
      <c r="K105" s="77"/>
      <c r="L105" s="77"/>
      <c r="M105" s="77"/>
      <c r="N105" s="77"/>
      <c r="O105" s="77"/>
      <c r="P105" s="77"/>
      <c r="Q105" s="77"/>
      <c r="R105" s="77"/>
      <c r="S105" s="77"/>
      <c r="T105" s="77"/>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row>
    <row r="106" spans="1:53" customFormat="1" ht="14" x14ac:dyDescent="0.3">
      <c r="A106" s="77"/>
      <c r="B106" s="77"/>
      <c r="C106" s="77"/>
      <c r="D106" s="77"/>
      <c r="E106" s="77"/>
      <c r="F106" s="77"/>
      <c r="G106" s="77"/>
      <c r="H106" s="77"/>
      <c r="I106" s="77"/>
      <c r="J106" s="77"/>
      <c r="K106" s="77"/>
      <c r="L106" s="77"/>
      <c r="M106" s="77"/>
      <c r="N106" s="77"/>
      <c r="O106" s="77"/>
      <c r="P106" s="77"/>
      <c r="Q106" s="77"/>
      <c r="R106" s="77"/>
      <c r="S106" s="77"/>
      <c r="T106" s="77"/>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row>
    <row r="107" spans="1:53" customFormat="1" ht="14" x14ac:dyDescent="0.3">
      <c r="A107" s="77"/>
      <c r="B107" s="77"/>
      <c r="C107" s="77"/>
      <c r="D107" s="77"/>
      <c r="E107" s="77"/>
      <c r="F107" s="77"/>
      <c r="G107" s="77"/>
      <c r="H107" s="77"/>
      <c r="I107" s="77"/>
      <c r="J107" s="77"/>
      <c r="K107" s="77"/>
      <c r="L107" s="77"/>
      <c r="M107" s="77"/>
      <c r="N107" s="77"/>
      <c r="O107" s="77"/>
      <c r="P107" s="77"/>
      <c r="Q107" s="77"/>
      <c r="R107" s="77"/>
      <c r="S107" s="77"/>
      <c r="T107" s="7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row>
    <row r="108" spans="1:53" customFormat="1" ht="14" x14ac:dyDescent="0.3">
      <c r="A108" s="304" t="str">
        <f>IF($M$2="Svenska",AA108,AC108)</f>
        <v>Fliken Registered costs</v>
      </c>
      <c r="B108" s="77"/>
      <c r="C108" s="77"/>
      <c r="D108" s="77"/>
      <c r="E108" s="77"/>
      <c r="F108" s="77"/>
      <c r="G108" s="77"/>
      <c r="H108" s="77"/>
      <c r="I108" s="77"/>
      <c r="J108" s="77"/>
      <c r="K108" s="77"/>
      <c r="L108" s="77"/>
      <c r="M108" s="77"/>
      <c r="N108" s="77"/>
      <c r="O108" s="77"/>
      <c r="P108" s="77"/>
      <c r="Q108" s="77"/>
      <c r="R108" s="77"/>
      <c r="S108" s="77"/>
      <c r="T108" s="77"/>
      <c r="AA108" s="16" t="s">
        <v>1376</v>
      </c>
      <c r="AB108" s="16"/>
      <c r="AC108" s="16" t="s">
        <v>1377</v>
      </c>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row>
    <row r="109" spans="1:53" customFormat="1" ht="14" x14ac:dyDescent="0.3">
      <c r="A109" s="108" t="s">
        <v>5</v>
      </c>
      <c r="B109" s="77" t="str">
        <f>IF($M$2="Svenska",AA109,AC109)</f>
        <v>Denna flik visar de kostnadstransaktioner som registrerats i varje månadsflik.</v>
      </c>
      <c r="C109" s="77"/>
      <c r="D109" s="77"/>
      <c r="E109" s="77"/>
      <c r="F109" s="77"/>
      <c r="G109" s="77"/>
      <c r="H109" s="77"/>
      <c r="I109" s="77"/>
      <c r="J109" s="77"/>
      <c r="K109" s="77"/>
      <c r="L109" s="77"/>
      <c r="M109" s="77"/>
      <c r="N109" s="77"/>
      <c r="O109" s="77"/>
      <c r="P109" s="77"/>
      <c r="Q109" s="77"/>
      <c r="R109" s="77"/>
      <c r="S109" s="77"/>
      <c r="T109" s="77"/>
      <c r="AA109" s="16" t="s">
        <v>1191</v>
      </c>
      <c r="AB109" s="16"/>
      <c r="AC109" s="16" t="s">
        <v>1192</v>
      </c>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row>
    <row r="110" spans="1:53" customFormat="1" ht="14" x14ac:dyDescent="0.3">
      <c r="A110" s="108" t="s">
        <v>5</v>
      </c>
      <c r="B110" s="77" t="str">
        <f>IF($M$2="Svenska",AA110,AC110)</f>
        <v>Använd den för avstämning och kontroll.</v>
      </c>
      <c r="C110" s="77"/>
      <c r="D110" s="77"/>
      <c r="E110" s="77"/>
      <c r="F110" s="77"/>
      <c r="G110" s="77"/>
      <c r="H110" s="77"/>
      <c r="I110" s="77"/>
      <c r="J110" s="77"/>
      <c r="K110" s="77"/>
      <c r="L110" s="77"/>
      <c r="M110" s="77"/>
      <c r="N110" s="77"/>
      <c r="O110" s="77"/>
      <c r="P110" s="77"/>
      <c r="Q110" s="77"/>
      <c r="R110" s="77"/>
      <c r="S110" s="77"/>
      <c r="T110" s="77"/>
      <c r="AA110" s="16" t="s">
        <v>1374</v>
      </c>
      <c r="AB110" s="16"/>
      <c r="AC110" s="16" t="s">
        <v>1375</v>
      </c>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row>
    <row r="111" spans="1:53" customFormat="1" ht="14" x14ac:dyDescent="0.3">
      <c r="A111" s="77"/>
      <c r="B111" s="77"/>
      <c r="C111" s="77"/>
      <c r="D111" s="77"/>
      <c r="E111" s="77"/>
      <c r="F111" s="77"/>
      <c r="G111" s="77"/>
      <c r="H111" s="77"/>
      <c r="I111" s="77"/>
      <c r="J111" s="77"/>
      <c r="K111" s="77"/>
      <c r="L111" s="77"/>
      <c r="M111" s="77"/>
      <c r="N111" s="77"/>
      <c r="O111" s="77"/>
      <c r="P111" s="77"/>
      <c r="Q111" s="77"/>
      <c r="R111" s="77"/>
      <c r="S111" s="77"/>
      <c r="T111" s="77"/>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row>
    <row r="112" spans="1:53" customFormat="1" ht="14" x14ac:dyDescent="0.3">
      <c r="A112" s="77"/>
      <c r="B112" s="77"/>
      <c r="C112" s="77"/>
      <c r="D112" s="77"/>
      <c r="E112" s="77"/>
      <c r="F112" s="77"/>
      <c r="G112" s="77"/>
      <c r="H112" s="77"/>
      <c r="I112" s="77"/>
      <c r="J112" s="77"/>
      <c r="K112" s="77"/>
      <c r="L112" s="77"/>
      <c r="M112" s="77"/>
      <c r="N112" s="77"/>
      <c r="O112" s="77"/>
      <c r="P112" s="77"/>
      <c r="Q112" s="77"/>
      <c r="R112" s="77"/>
      <c r="S112" s="77"/>
      <c r="T112" s="77"/>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row>
    <row r="113" spans="1:53" customFormat="1" ht="14" x14ac:dyDescent="0.3">
      <c r="A113" s="304" t="str">
        <f>IF($M$2="Svenska",AA113,AC113)</f>
        <v>Fliken Actual costs</v>
      </c>
      <c r="B113" s="77"/>
      <c r="C113" s="77"/>
      <c r="D113" s="77"/>
      <c r="E113" s="77"/>
      <c r="F113" s="77"/>
      <c r="G113" s="77"/>
      <c r="H113" s="77"/>
      <c r="I113" s="77"/>
      <c r="J113" s="77"/>
      <c r="K113" s="77"/>
      <c r="L113" s="77"/>
      <c r="M113" s="77"/>
      <c r="N113" s="77"/>
      <c r="O113" s="77"/>
      <c r="P113" s="77"/>
      <c r="Q113" s="77"/>
      <c r="R113" s="77"/>
      <c r="S113" s="77"/>
      <c r="T113" s="77"/>
      <c r="AA113" s="16" t="s">
        <v>1214</v>
      </c>
      <c r="AB113" s="16"/>
      <c r="AC113" s="16" t="s">
        <v>1215</v>
      </c>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row>
    <row r="114" spans="1:53" customFormat="1" ht="14" x14ac:dyDescent="0.3">
      <c r="A114" s="108" t="s">
        <v>5</v>
      </c>
      <c r="B114" s="77" t="str">
        <f>IF($M$2="Svenska",AA114,AC114)</f>
        <v>I denna flik kan du filtrera på alla kolumner som är inlästa från Raindance, samt på</v>
      </c>
      <c r="C114" s="77"/>
      <c r="D114" s="77"/>
      <c r="E114" s="77"/>
      <c r="F114" s="77"/>
      <c r="G114" s="77"/>
      <c r="H114" s="77"/>
      <c r="I114" s="77"/>
      <c r="J114" s="77"/>
      <c r="K114" s="77"/>
      <c r="L114" s="77"/>
      <c r="M114" s="77"/>
      <c r="N114" s="77"/>
      <c r="O114" s="77"/>
      <c r="P114" s="77"/>
      <c r="Q114" s="77"/>
      <c r="R114" s="77"/>
      <c r="S114" s="77"/>
      <c r="T114" s="77"/>
      <c r="AA114" s="16" t="s">
        <v>1378</v>
      </c>
      <c r="AB114" s="16"/>
      <c r="AC114" s="16" t="s">
        <v>1379</v>
      </c>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row>
    <row r="115" spans="1:53" customFormat="1" ht="14" x14ac:dyDescent="0.3">
      <c r="A115" s="108" t="s">
        <v>5</v>
      </c>
      <c r="B115" s="77" t="str">
        <f>IF($M$2="Svenska",AA115,AC115)</f>
        <v>kostnadsslag (längst till höger). De filtrerade uppgifterna summeras.</v>
      </c>
      <c r="C115" s="77"/>
      <c r="D115" s="77"/>
      <c r="E115" s="77"/>
      <c r="F115" s="77"/>
      <c r="G115" s="77"/>
      <c r="H115" s="77"/>
      <c r="I115" s="77"/>
      <c r="J115" s="77"/>
      <c r="K115" s="77"/>
      <c r="L115" s="77"/>
      <c r="M115" s="77"/>
      <c r="N115" s="77"/>
      <c r="O115" s="77"/>
      <c r="P115" s="77"/>
      <c r="Q115" s="77"/>
      <c r="R115" s="77"/>
      <c r="S115" s="77"/>
      <c r="T115" s="77"/>
      <c r="AA115" s="16" t="s">
        <v>1380</v>
      </c>
      <c r="AB115" s="16"/>
      <c r="AC115" s="16" t="s">
        <v>1381</v>
      </c>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row>
    <row r="116" spans="1:53" customFormat="1" ht="14" x14ac:dyDescent="0.3">
      <c r="A116" s="77"/>
      <c r="B116" s="77"/>
      <c r="C116" s="77"/>
      <c r="D116" s="77"/>
      <c r="E116" s="77"/>
      <c r="F116" s="77"/>
      <c r="G116" s="77"/>
      <c r="H116" s="77"/>
      <c r="I116" s="77"/>
      <c r="J116" s="77"/>
      <c r="K116" s="77"/>
      <c r="L116" s="77"/>
      <c r="M116" s="77"/>
      <c r="N116" s="77"/>
      <c r="O116" s="77"/>
      <c r="P116" s="77"/>
      <c r="Q116" s="77"/>
      <c r="R116" s="77"/>
      <c r="S116" s="77"/>
      <c r="T116" s="7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row>
    <row r="117" spans="1:53" customFormat="1" ht="14" x14ac:dyDescent="0.3">
      <c r="A117" s="77"/>
      <c r="B117" s="77"/>
      <c r="C117" s="77"/>
      <c r="D117" s="77"/>
      <c r="E117" s="77"/>
      <c r="F117" s="77"/>
      <c r="G117" s="77"/>
      <c r="H117" s="77"/>
      <c r="I117" s="77"/>
      <c r="J117" s="77"/>
      <c r="K117" s="77"/>
      <c r="L117" s="77"/>
      <c r="M117" s="77"/>
      <c r="N117" s="77"/>
      <c r="O117" s="77"/>
      <c r="P117" s="77"/>
      <c r="Q117" s="77"/>
      <c r="R117" s="77"/>
      <c r="S117" s="77"/>
      <c r="T117" s="77"/>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row>
    <row r="118" spans="1:53" customFormat="1" ht="14" x14ac:dyDescent="0.3">
      <c r="A118" s="304" t="str">
        <f>IF($M$2="Svenska",AA118,AC118)</f>
        <v>Fliken Period</v>
      </c>
      <c r="B118" s="77"/>
      <c r="C118" s="77"/>
      <c r="D118" s="77"/>
      <c r="E118" s="77"/>
      <c r="F118" s="77"/>
      <c r="G118" s="77"/>
      <c r="H118" s="77"/>
      <c r="I118" s="77"/>
      <c r="J118" s="77"/>
      <c r="K118" s="77"/>
      <c r="L118" s="77"/>
      <c r="M118" s="77"/>
      <c r="N118" s="77"/>
      <c r="O118" s="77"/>
      <c r="P118" s="77"/>
      <c r="Q118" s="77"/>
      <c r="R118" s="77"/>
      <c r="S118" s="77"/>
      <c r="T118" s="77"/>
      <c r="AA118" s="16" t="s">
        <v>1216</v>
      </c>
      <c r="AB118" s="16"/>
      <c r="AC118" s="16" t="s">
        <v>1217</v>
      </c>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row>
    <row r="119" spans="1:53" customFormat="1" ht="14" x14ac:dyDescent="0.3">
      <c r="A119" s="108" t="s">
        <v>5</v>
      </c>
      <c r="B119" s="77" t="str">
        <f>IF($M$2="Svenska",AA119,AC119)</f>
        <v xml:space="preserve">I denna flik bestämmer du vilka perioder som ska visas i cellerna F7–K7 i fliken "Summary". </v>
      </c>
      <c r="C119" s="77"/>
      <c r="D119" s="77"/>
      <c r="E119" s="77"/>
      <c r="F119" s="77"/>
      <c r="G119" s="77"/>
      <c r="H119" s="77"/>
      <c r="I119" s="77"/>
      <c r="J119" s="77"/>
      <c r="K119" s="77"/>
      <c r="L119" s="77"/>
      <c r="M119" s="77"/>
      <c r="N119" s="77"/>
      <c r="O119" s="77"/>
      <c r="P119" s="77"/>
      <c r="Q119" s="77"/>
      <c r="R119" s="77"/>
      <c r="S119" s="77"/>
      <c r="T119" s="77"/>
      <c r="AA119" s="16" t="s">
        <v>1306</v>
      </c>
      <c r="AB119" s="16"/>
      <c r="AC119" s="16" t="s">
        <v>1382</v>
      </c>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row>
    <row r="120" spans="1:53" customFormat="1" ht="14" x14ac:dyDescent="0.3">
      <c r="A120" s="108" t="s">
        <v>5</v>
      </c>
      <c r="B120" s="77" t="str">
        <f>IF($M$2="Svenska",AA120,AC120)</f>
        <v xml:space="preserve">Du kan läsa mer om hur du ändrar detta i fliken. </v>
      </c>
      <c r="C120" s="77"/>
      <c r="D120" s="77"/>
      <c r="E120" s="77"/>
      <c r="F120" s="77"/>
      <c r="G120" s="77"/>
      <c r="H120" s="77"/>
      <c r="I120" s="77"/>
      <c r="J120" s="77"/>
      <c r="K120" s="77"/>
      <c r="L120" s="77"/>
      <c r="M120" s="77"/>
      <c r="N120" s="77"/>
      <c r="O120" s="77"/>
      <c r="P120" s="77"/>
      <c r="Q120" s="77"/>
      <c r="R120" s="77"/>
      <c r="S120" s="77"/>
      <c r="T120" s="77"/>
      <c r="AA120" s="16" t="s">
        <v>1307</v>
      </c>
      <c r="AB120" s="16"/>
      <c r="AC120" s="16" t="s">
        <v>1383</v>
      </c>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row>
    <row r="121" spans="1:53" customFormat="1" ht="14" x14ac:dyDescent="0.3">
      <c r="A121" s="77"/>
      <c r="B121" s="77"/>
      <c r="C121" s="77"/>
      <c r="D121" s="77"/>
      <c r="E121" s="77"/>
      <c r="F121" s="77"/>
      <c r="G121" s="77"/>
      <c r="H121" s="77"/>
      <c r="I121" s="77"/>
      <c r="J121" s="77"/>
      <c r="K121" s="77"/>
      <c r="L121" s="77"/>
      <c r="M121" s="77"/>
      <c r="N121" s="77"/>
      <c r="O121" s="77"/>
      <c r="P121" s="77"/>
      <c r="Q121" s="77"/>
      <c r="R121" s="77"/>
      <c r="S121" s="77"/>
      <c r="T121" s="77"/>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row>
    <row r="122" spans="1:53" customFormat="1" ht="14" x14ac:dyDescent="0.3">
      <c r="A122" s="77"/>
      <c r="B122" s="77"/>
      <c r="C122" s="77"/>
      <c r="D122" s="77"/>
      <c r="E122" s="77"/>
      <c r="F122" s="77"/>
      <c r="G122" s="77"/>
      <c r="H122" s="77"/>
      <c r="I122" s="77"/>
      <c r="J122" s="77"/>
      <c r="K122" s="77"/>
      <c r="L122" s="77"/>
      <c r="M122" s="77"/>
      <c r="N122" s="77"/>
      <c r="O122" s="77"/>
      <c r="P122" s="77"/>
      <c r="Q122" s="77"/>
      <c r="R122" s="77"/>
      <c r="S122" s="77"/>
      <c r="T122" s="77"/>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row>
    <row r="123" spans="1:53" customFormat="1" ht="14" x14ac:dyDescent="0.3">
      <c r="A123" s="304" t="str">
        <f>IF($M$2="Svenska",AA123,AC123)</f>
        <v>Fliken Salary costs Primula</v>
      </c>
      <c r="B123" s="77"/>
      <c r="C123" s="77"/>
      <c r="D123" s="77"/>
      <c r="E123" s="77"/>
      <c r="F123" s="77"/>
      <c r="G123" s="77"/>
      <c r="H123" s="77"/>
      <c r="I123" s="77"/>
      <c r="J123" s="77"/>
      <c r="K123" s="77"/>
      <c r="L123" s="77"/>
      <c r="M123" s="77"/>
      <c r="N123" s="77"/>
      <c r="O123" s="77"/>
      <c r="P123" s="77"/>
      <c r="Q123" s="77"/>
      <c r="R123" s="77"/>
      <c r="S123" s="77"/>
      <c r="T123" s="77"/>
      <c r="AA123" s="16" t="s">
        <v>1284</v>
      </c>
      <c r="AB123" s="16"/>
      <c r="AC123" s="16" t="s">
        <v>1287</v>
      </c>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row>
    <row r="124" spans="1:53" customFormat="1" ht="14" x14ac:dyDescent="0.3">
      <c r="A124" s="108" t="s">
        <v>5</v>
      </c>
      <c r="B124" s="77" t="str">
        <f>IF($M$2="Svenska",AA124,AC124)</f>
        <v>Fyll i de utbetalda lönerna för varje person för de år som de arbetat i projektet,  anställningsgrad i procent, antal arbetade månader vid UMU samt antal månader på projektet.</v>
      </c>
      <c r="C124" s="77"/>
      <c r="D124" s="77"/>
      <c r="E124" s="77"/>
      <c r="F124" s="77"/>
      <c r="G124" s="77"/>
      <c r="H124" s="77"/>
      <c r="I124" s="77"/>
      <c r="J124" s="77"/>
      <c r="K124" s="77"/>
      <c r="L124" s="77"/>
      <c r="M124" s="77"/>
      <c r="N124" s="77"/>
      <c r="O124" s="77"/>
      <c r="P124" s="77"/>
      <c r="Q124" s="77"/>
      <c r="R124" s="77"/>
      <c r="S124" s="77"/>
      <c r="T124" s="77"/>
      <c r="AA124" s="16" t="s">
        <v>1421</v>
      </c>
      <c r="AB124" s="16"/>
      <c r="AC124" s="16" t="s">
        <v>1422</v>
      </c>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row>
    <row r="125" spans="1:53" customFormat="1" ht="14" x14ac:dyDescent="0.3">
      <c r="A125" s="108" t="s">
        <v>5</v>
      </c>
      <c r="B125" s="77" t="str">
        <f>IF($M$2="Svenska",AA125,AC125)</f>
        <v>Projektmedarbetarnas namn fylls i automatiskt när du registrerar tid i månadsflikarna eller kopierar in data från tidredovisningsmallen.</v>
      </c>
      <c r="C125" s="77"/>
      <c r="D125" s="77"/>
      <c r="E125" s="77"/>
      <c r="F125" s="77"/>
      <c r="G125" s="77"/>
      <c r="H125" s="77"/>
      <c r="I125" s="77"/>
      <c r="J125" s="77"/>
      <c r="K125" s="77"/>
      <c r="L125" s="77"/>
      <c r="M125" s="77"/>
      <c r="N125" s="77"/>
      <c r="O125" s="77"/>
      <c r="P125" s="77"/>
      <c r="Q125" s="77"/>
      <c r="R125" s="77"/>
      <c r="S125" s="77"/>
      <c r="T125" s="77"/>
      <c r="AA125" s="16" t="s">
        <v>1384</v>
      </c>
      <c r="AB125" s="16"/>
      <c r="AC125" s="16" t="s">
        <v>1385</v>
      </c>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row>
    <row r="126" spans="1:53" customFormat="1" ht="14" x14ac:dyDescent="0.3">
      <c r="A126" s="108"/>
      <c r="B126" s="77"/>
      <c r="C126" s="77"/>
      <c r="D126" s="77"/>
      <c r="E126" s="77"/>
      <c r="F126" s="77"/>
      <c r="G126" s="77"/>
      <c r="H126" s="77"/>
      <c r="I126" s="77"/>
      <c r="J126" s="77"/>
      <c r="K126" s="77"/>
      <c r="L126" s="77"/>
      <c r="M126" s="77"/>
      <c r="N126" s="77"/>
      <c r="O126" s="77"/>
      <c r="P126" s="77"/>
      <c r="Q126" s="77"/>
      <c r="R126" s="77"/>
      <c r="S126" s="77"/>
      <c r="T126" s="77"/>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row>
    <row r="127" spans="1:53" customFormat="1" ht="14" x14ac:dyDescent="0.3">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row>
    <row r="128" spans="1:53" customFormat="1" ht="14" x14ac:dyDescent="0.3">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row>
    <row r="129" spans="27:53" customFormat="1" ht="14" x14ac:dyDescent="0.3">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row>
    <row r="130" spans="27:53" customFormat="1" ht="14" x14ac:dyDescent="0.3">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row>
    <row r="131" spans="27:53" customFormat="1" ht="14" x14ac:dyDescent="0.3">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row>
    <row r="132" spans="27:53" customFormat="1" ht="14" x14ac:dyDescent="0.3">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row>
    <row r="133" spans="27:53" customFormat="1" ht="14" x14ac:dyDescent="0.3">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row>
    <row r="134" spans="27:53" customFormat="1" ht="14" x14ac:dyDescent="0.3">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row>
    <row r="135" spans="27:53" customFormat="1" ht="14" x14ac:dyDescent="0.3">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row>
    <row r="136" spans="27:53" customFormat="1" ht="14" x14ac:dyDescent="0.3">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row>
    <row r="137" spans="27:53" customFormat="1" ht="14" x14ac:dyDescent="0.3">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row>
    <row r="138" spans="27:53" customFormat="1" ht="14" x14ac:dyDescent="0.3">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row>
    <row r="139" spans="27:53" customFormat="1" ht="14" x14ac:dyDescent="0.3">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row>
    <row r="140" spans="27:53" customFormat="1" ht="14" x14ac:dyDescent="0.3">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row>
    <row r="141" spans="27:53" customFormat="1" ht="14" x14ac:dyDescent="0.3">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row>
    <row r="142" spans="27:53" customFormat="1" ht="14" x14ac:dyDescent="0.3">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row>
    <row r="143" spans="27:53" customFormat="1" ht="14" x14ac:dyDescent="0.3">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row>
    <row r="144" spans="27:53" customFormat="1" ht="14" x14ac:dyDescent="0.3">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row>
    <row r="145" spans="1:53" customFormat="1" ht="14" x14ac:dyDescent="0.3">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row>
    <row r="146" spans="1:53" customFormat="1" ht="14" x14ac:dyDescent="0.3">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row>
    <row r="147" spans="1:53" customFormat="1" ht="14" x14ac:dyDescent="0.3">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row>
    <row r="148" spans="1:53" customFormat="1" ht="14" x14ac:dyDescent="0.3">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row>
    <row r="149" spans="1:53" customFormat="1" ht="14" x14ac:dyDescent="0.3">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row>
    <row r="150" spans="1:53" customFormat="1" ht="14" x14ac:dyDescent="0.3">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row>
    <row r="151" spans="1:53" customFormat="1" ht="14" x14ac:dyDescent="0.3">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row>
    <row r="152" spans="1:53" customFormat="1" ht="14" x14ac:dyDescent="0.3">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row>
    <row r="153" spans="1:53" customFormat="1" ht="297" customHeight="1" x14ac:dyDescent="0.3">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row>
    <row r="154" spans="1:53" customFormat="1" ht="14" x14ac:dyDescent="0.3">
      <c r="A154" s="304" t="str">
        <f>IF($M$2="Svenska",AA154,AC154)</f>
        <v>Fliken Salary cost report</v>
      </c>
      <c r="AA154" s="16" t="s">
        <v>1285</v>
      </c>
      <c r="AB154" s="16"/>
      <c r="AC154" s="16" t="s">
        <v>1286</v>
      </c>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row>
    <row r="155" spans="1:53" customFormat="1" ht="14" x14ac:dyDescent="0.3">
      <c r="A155" s="108" t="s">
        <v>5</v>
      </c>
      <c r="B155" s="77" t="str">
        <f>IF($M$2="Svenska",AA155,AC155)</f>
        <v xml:space="preserve">Välj vilket år du vill visa uppgifter för. Här sammanställs data från registrerad tid, årslöner m.m. </v>
      </c>
      <c r="AA155" s="16" t="s">
        <v>1386</v>
      </c>
      <c r="AB155" s="16"/>
      <c r="AC155" s="16" t="s">
        <v>1308</v>
      </c>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row>
    <row r="156" spans="1:53" customFormat="1" ht="14" x14ac:dyDescent="0.3">
      <c r="A156" s="108" t="s">
        <v>5</v>
      </c>
      <c r="B156" s="77" t="str">
        <f>IF($M$2="Svenska",AA156,AC156)</f>
        <v>Löner, registrerad tid, anställningsgrad och antal anställningsmånader är kopplade till det valda året.</v>
      </c>
      <c r="AA156" s="16" t="s">
        <v>1387</v>
      </c>
      <c r="AB156" s="16"/>
      <c r="AC156" s="16" t="s">
        <v>1309</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row>
    <row r="157" spans="1:53" customFormat="1" ht="14" x14ac:dyDescent="0.3">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row>
    <row r="158" spans="1:53" customFormat="1" ht="14" x14ac:dyDescent="0.3">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row>
    <row r="159" spans="1:53" customFormat="1" ht="14" x14ac:dyDescent="0.3">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row>
    <row r="160" spans="1:53" customFormat="1" ht="14" x14ac:dyDescent="0.3">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row>
    <row r="161" spans="27:53" customFormat="1" ht="14" x14ac:dyDescent="0.3">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row>
    <row r="162" spans="27:53" customFormat="1" ht="14" x14ac:dyDescent="0.3">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row>
    <row r="163" spans="27:53" customFormat="1" ht="14" x14ac:dyDescent="0.3">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row>
    <row r="164" spans="27:53" customFormat="1" ht="14" x14ac:dyDescent="0.3">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row>
    <row r="165" spans="27:53" customFormat="1" ht="14" x14ac:dyDescent="0.3">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row>
    <row r="166" spans="27:53" customFormat="1" ht="14" x14ac:dyDescent="0.3">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row>
    <row r="167" spans="27:53" customFormat="1" ht="14" x14ac:dyDescent="0.3">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row>
    <row r="168" spans="27:53" customFormat="1" ht="14" x14ac:dyDescent="0.3">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row>
    <row r="169" spans="27:53" customFormat="1" ht="14" x14ac:dyDescent="0.3">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row>
    <row r="170" spans="27:53" customFormat="1" ht="14" x14ac:dyDescent="0.3">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row>
    <row r="171" spans="27:53" customFormat="1" ht="14" x14ac:dyDescent="0.3">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row>
    <row r="172" spans="27:53" customFormat="1" ht="14" x14ac:dyDescent="0.3">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row>
    <row r="173" spans="27:53" customFormat="1" ht="14" x14ac:dyDescent="0.3">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row>
    <row r="174" spans="27:53" customFormat="1" ht="14" x14ac:dyDescent="0.3">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row>
    <row r="175" spans="27:53" customFormat="1" ht="14" x14ac:dyDescent="0.3">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row>
    <row r="176" spans="27:53" customFormat="1" ht="14" x14ac:dyDescent="0.3">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row>
    <row r="177" spans="27:53" customFormat="1" ht="14" x14ac:dyDescent="0.3">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row>
    <row r="178" spans="27:53" customFormat="1" ht="14" x14ac:dyDescent="0.3">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row>
    <row r="179" spans="27:53" customFormat="1" ht="14" x14ac:dyDescent="0.3">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row>
    <row r="180" spans="27:53" customFormat="1" ht="14" x14ac:dyDescent="0.3">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row>
    <row r="181" spans="27:53" customFormat="1" ht="14" x14ac:dyDescent="0.3">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row>
    <row r="182" spans="27:53" customFormat="1" ht="14" x14ac:dyDescent="0.3">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row>
    <row r="183" spans="27:53" customFormat="1" ht="14" x14ac:dyDescent="0.3">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row>
    <row r="184" spans="27:53" customFormat="1" ht="14" x14ac:dyDescent="0.3">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row>
    <row r="185" spans="27:53" customFormat="1" ht="14" x14ac:dyDescent="0.3">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row>
    <row r="186" spans="27:53" customFormat="1" ht="14" x14ac:dyDescent="0.3">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row>
    <row r="187" spans="27:53" customFormat="1" ht="14" x14ac:dyDescent="0.3">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row>
    <row r="188" spans="27:53" customFormat="1" ht="14" x14ac:dyDescent="0.3">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row>
    <row r="189" spans="27:53" customFormat="1" ht="14" x14ac:dyDescent="0.3">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row>
    <row r="190" spans="27:53" customFormat="1" ht="14" x14ac:dyDescent="0.3">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row>
    <row r="191" spans="27:53" customFormat="1" ht="14" x14ac:dyDescent="0.3">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row>
    <row r="192" spans="27:53" customFormat="1" ht="14" x14ac:dyDescent="0.3">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row>
    <row r="193" spans="1:53" customFormat="1" ht="14" x14ac:dyDescent="0.3">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row>
    <row r="194" spans="1:53" customFormat="1" ht="14" x14ac:dyDescent="0.3">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row>
    <row r="195" spans="1:53" customFormat="1" ht="14" x14ac:dyDescent="0.3">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row>
    <row r="196" spans="1:53" customFormat="1" ht="14" x14ac:dyDescent="0.3">
      <c r="A196" s="304" t="str">
        <f>IF($M$2="Svenska",AA196,AC196)</f>
        <v>Registrera budget</v>
      </c>
      <c r="AA196" s="16" t="s">
        <v>1388</v>
      </c>
      <c r="AC196" s="16" t="s">
        <v>1310</v>
      </c>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row>
    <row r="197" spans="1:53" customFormat="1" ht="14" x14ac:dyDescent="0.3">
      <c r="A197" s="108" t="s">
        <v>5</v>
      </c>
      <c r="B197" s="77" t="str">
        <f>IF($M$2="Svenska",AA197,AC197)</f>
        <v>För att registrera projektets budget, fyll i beloppen för hela projektet i fliken "Budget", i cellerna C6–C11. Ange beloppen i euro och registrera den euro-kurs som gällde vid tidpunkten då projektet beviljades.</v>
      </c>
      <c r="AA197" s="16" t="s">
        <v>1389</v>
      </c>
      <c r="AC197" s="16" t="s">
        <v>1312</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row>
    <row r="198" spans="1:53" customFormat="1" ht="14" x14ac:dyDescent="0.3">
      <c r="A198" s="108" t="s">
        <v>5</v>
      </c>
      <c r="B198" s="77" t="str">
        <f>IF($M$2="Svenska",AA198,AC198)</f>
        <v xml:space="preserve">Du kan välja att visa budgeten i antingen EUR eller SEK. Detta val gör du i cell E6 i fliken "Summary". </v>
      </c>
      <c r="AA198" s="16" t="s">
        <v>1390</v>
      </c>
      <c r="AC198" s="16" t="s">
        <v>1311</v>
      </c>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row>
    <row r="199" spans="1:53" customFormat="1" ht="14" x14ac:dyDescent="0.3">
      <c r="AN199" s="16"/>
      <c r="AO199" s="16"/>
      <c r="AP199" s="16"/>
      <c r="AQ199" s="16"/>
      <c r="AR199" s="16"/>
      <c r="AS199" s="16"/>
      <c r="AT199" s="16"/>
      <c r="AU199" s="16"/>
      <c r="AV199" s="16"/>
      <c r="AW199" s="16"/>
      <c r="AX199" s="16"/>
      <c r="AY199" s="16"/>
      <c r="AZ199" s="16"/>
      <c r="BA199" s="16"/>
    </row>
    <row r="200" spans="1:53" customFormat="1" ht="14" x14ac:dyDescent="0.3">
      <c r="AN200" s="16"/>
      <c r="AO200" s="16"/>
      <c r="AP200" s="16"/>
      <c r="AQ200" s="16"/>
      <c r="AR200" s="16"/>
      <c r="AS200" s="16"/>
      <c r="AT200" s="16"/>
      <c r="AU200" s="16"/>
      <c r="AV200" s="16"/>
      <c r="AW200" s="16"/>
      <c r="AX200" s="16"/>
      <c r="AY200" s="16"/>
      <c r="AZ200" s="16"/>
      <c r="BA200" s="16"/>
    </row>
    <row r="201" spans="1:53" customFormat="1" ht="14" x14ac:dyDescent="0.3">
      <c r="AN201" s="16"/>
      <c r="AO201" s="16"/>
      <c r="AP201" s="16"/>
      <c r="AQ201" s="16"/>
      <c r="AR201" s="16"/>
      <c r="AS201" s="16"/>
      <c r="AT201" s="16"/>
      <c r="AU201" s="16"/>
      <c r="AV201" s="16"/>
      <c r="AW201" s="16"/>
      <c r="AX201" s="16"/>
      <c r="AY201" s="16"/>
      <c r="AZ201" s="16"/>
      <c r="BA201" s="16"/>
    </row>
    <row r="202" spans="1:53" customFormat="1" ht="14" x14ac:dyDescent="0.3">
      <c r="AN202" s="16"/>
      <c r="AO202" s="16"/>
      <c r="AP202" s="16"/>
      <c r="AQ202" s="16"/>
      <c r="AR202" s="16"/>
      <c r="AS202" s="16"/>
      <c r="AT202" s="16"/>
      <c r="AU202" s="16"/>
      <c r="AV202" s="16"/>
      <c r="AW202" s="16"/>
      <c r="AX202" s="16"/>
      <c r="AY202" s="16"/>
      <c r="AZ202" s="16"/>
      <c r="BA202" s="16"/>
    </row>
    <row r="203" spans="1:53" customFormat="1" ht="14" x14ac:dyDescent="0.3">
      <c r="AN203" s="16"/>
      <c r="AO203" s="16"/>
      <c r="AP203" s="16"/>
      <c r="AQ203" s="16"/>
      <c r="AR203" s="16"/>
      <c r="AS203" s="16"/>
      <c r="AT203" s="16"/>
      <c r="AU203" s="16"/>
      <c r="AV203" s="16"/>
      <c r="AW203" s="16"/>
      <c r="AX203" s="16"/>
      <c r="AY203" s="16"/>
      <c r="AZ203" s="16"/>
      <c r="BA203" s="16"/>
    </row>
    <row r="204" spans="1:53" customFormat="1" ht="14" x14ac:dyDescent="0.3">
      <c r="AN204" s="16"/>
      <c r="AO204" s="16"/>
      <c r="AP204" s="16"/>
      <c r="AQ204" s="16"/>
      <c r="AR204" s="16"/>
      <c r="AS204" s="16"/>
      <c r="AT204" s="16"/>
      <c r="AU204" s="16"/>
      <c r="AV204" s="16"/>
      <c r="AW204" s="16"/>
      <c r="AX204" s="16"/>
      <c r="AY204" s="16"/>
      <c r="AZ204" s="16"/>
      <c r="BA204" s="16"/>
    </row>
    <row r="205" spans="1:53" customFormat="1" ht="14" x14ac:dyDescent="0.3">
      <c r="AN205" s="16"/>
      <c r="AO205" s="16"/>
      <c r="AP205" s="16"/>
      <c r="AQ205" s="16"/>
      <c r="AR205" s="16"/>
      <c r="AS205" s="16"/>
      <c r="AT205" s="16"/>
      <c r="AU205" s="16"/>
      <c r="AV205" s="16"/>
      <c r="AW205" s="16"/>
      <c r="AX205" s="16"/>
      <c r="AY205" s="16"/>
      <c r="AZ205" s="16"/>
      <c r="BA205" s="16"/>
    </row>
    <row r="206" spans="1:53" customFormat="1" ht="14" x14ac:dyDescent="0.3">
      <c r="AN206" s="16"/>
      <c r="AO206" s="16"/>
      <c r="AP206" s="16"/>
      <c r="AQ206" s="16"/>
      <c r="AR206" s="16"/>
      <c r="AS206" s="16"/>
      <c r="AT206" s="16"/>
      <c r="AU206" s="16"/>
      <c r="AV206" s="16"/>
      <c r="AW206" s="16"/>
      <c r="AX206" s="16"/>
      <c r="AY206" s="16"/>
      <c r="AZ206" s="16"/>
      <c r="BA206" s="16"/>
    </row>
    <row r="207" spans="1:53" customFormat="1" ht="14" x14ac:dyDescent="0.3">
      <c r="AN207" s="16"/>
      <c r="AO207" s="16"/>
      <c r="AP207" s="16"/>
      <c r="AQ207" s="16"/>
      <c r="AR207" s="16"/>
      <c r="AS207" s="16"/>
      <c r="AT207" s="16"/>
      <c r="AU207" s="16"/>
      <c r="AV207" s="16"/>
      <c r="AW207" s="16"/>
      <c r="AX207" s="16"/>
      <c r="AY207" s="16"/>
      <c r="AZ207" s="16"/>
      <c r="BA207" s="16"/>
    </row>
    <row r="208" spans="1:53" customFormat="1" ht="14" x14ac:dyDescent="0.3">
      <c r="AN208" s="16"/>
      <c r="AO208" s="16"/>
      <c r="AP208" s="16"/>
      <c r="AQ208" s="16"/>
      <c r="AR208" s="16"/>
      <c r="AS208" s="16"/>
      <c r="AT208" s="16"/>
      <c r="AU208" s="16"/>
      <c r="AV208" s="16"/>
      <c r="AW208" s="16"/>
      <c r="AX208" s="16"/>
      <c r="AY208" s="16"/>
      <c r="AZ208" s="16"/>
      <c r="BA208" s="16"/>
    </row>
    <row r="209" spans="40:53" customFormat="1" ht="14" x14ac:dyDescent="0.3">
      <c r="AN209" s="16"/>
      <c r="AO209" s="16"/>
      <c r="AP209" s="16"/>
      <c r="AQ209" s="16"/>
      <c r="AR209" s="16"/>
      <c r="AS209" s="16"/>
      <c r="AT209" s="16"/>
      <c r="AU209" s="16"/>
      <c r="AV209" s="16"/>
      <c r="AW209" s="16"/>
      <c r="AX209" s="16"/>
      <c r="AY209" s="16"/>
      <c r="AZ209" s="16"/>
      <c r="BA209" s="16"/>
    </row>
    <row r="210" spans="40:53" customFormat="1" ht="14" x14ac:dyDescent="0.3">
      <c r="AN210" s="16"/>
      <c r="AO210" s="16"/>
      <c r="AP210" s="16"/>
      <c r="AQ210" s="16"/>
      <c r="AR210" s="16"/>
      <c r="AS210" s="16"/>
      <c r="AT210" s="16"/>
      <c r="AU210" s="16"/>
      <c r="AV210" s="16"/>
      <c r="AW210" s="16"/>
      <c r="AX210" s="16"/>
      <c r="AY210" s="16"/>
      <c r="AZ210" s="16"/>
      <c r="BA210" s="16"/>
    </row>
    <row r="211" spans="40:53" customFormat="1" ht="14" x14ac:dyDescent="0.3">
      <c r="AN211" s="16"/>
      <c r="AO211" s="16"/>
      <c r="AP211" s="16"/>
      <c r="AQ211" s="16"/>
      <c r="AR211" s="16"/>
      <c r="AS211" s="16"/>
      <c r="AT211" s="16"/>
      <c r="AU211" s="16"/>
      <c r="AV211" s="16"/>
      <c r="AW211" s="16"/>
      <c r="AX211" s="16"/>
      <c r="AY211" s="16"/>
      <c r="AZ211" s="16"/>
      <c r="BA211" s="16"/>
    </row>
    <row r="212" spans="40:53" customFormat="1" ht="14" x14ac:dyDescent="0.3"/>
    <row r="213" spans="40:53" customFormat="1" ht="14" x14ac:dyDescent="0.3"/>
    <row r="214" spans="40:53" customFormat="1" ht="14" x14ac:dyDescent="0.3"/>
    <row r="215" spans="40:53" customFormat="1" ht="14" x14ac:dyDescent="0.3"/>
    <row r="216" spans="40:53" customFormat="1" ht="14" x14ac:dyDescent="0.3"/>
    <row r="217" spans="40:53" customFormat="1" ht="14" x14ac:dyDescent="0.3"/>
    <row r="218" spans="40:53" customFormat="1" ht="14" x14ac:dyDescent="0.3"/>
    <row r="219" spans="40:53" customFormat="1" ht="14" x14ac:dyDescent="0.3"/>
    <row r="220" spans="40:53" customFormat="1" ht="14" x14ac:dyDescent="0.3"/>
    <row r="221" spans="40:53" customFormat="1" ht="14" x14ac:dyDescent="0.3"/>
    <row r="222" spans="40:53" customFormat="1" ht="14" x14ac:dyDescent="0.3"/>
    <row r="223" spans="40:53" customFormat="1" ht="14" x14ac:dyDescent="0.3"/>
    <row r="224" spans="40:53" customFormat="1" ht="14" x14ac:dyDescent="0.3"/>
  </sheetData>
  <sheetProtection algorithmName="SHA-512" hashValue="TH0AyyuXYmM03DpKLwjneLWlgh+ZN0R8BZBc5zPCVQVzP1sEg27PYbHRbvTiJTBsguMXispd+KEuEyLAQEdHNQ==" saltValue="6iDQE4s7vGd8mGKH/+/WRQ==" spinCount="100000" sheet="1" objects="1" scenarios="1"/>
  <mergeCells count="1">
    <mergeCell ref="A3:O3"/>
  </mergeCells>
  <dataValidations count="1">
    <dataValidation type="list" allowBlank="1" showInputMessage="1" showErrorMessage="1" sqref="M4 M2" xr:uid="{FC57B1EF-3D67-478B-87A6-DB18D587E5EC}">
      <formula1>$Y$2:$Y$4</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673BD-06A7-43B1-9226-281F0A623BAB}">
  <sheetPr>
    <tabColor rgb="FFFFFF00"/>
  </sheetPr>
  <dimension ref="A1:M56"/>
  <sheetViews>
    <sheetView topLeftCell="A7" workbookViewId="0">
      <selection activeCell="B27" sqref="B27"/>
    </sheetView>
  </sheetViews>
  <sheetFormatPr defaultColWidth="8.83203125" defaultRowHeight="14" x14ac:dyDescent="0.3"/>
  <cols>
    <col min="1" max="1" width="10" customWidth="1"/>
    <col min="2" max="10" width="13.83203125" customWidth="1"/>
    <col min="11" max="13" width="14" customWidth="1"/>
  </cols>
  <sheetData>
    <row r="1" spans="1:13" x14ac:dyDescent="0.3">
      <c r="B1" t="s">
        <v>7</v>
      </c>
    </row>
    <row r="2" spans="1:13" x14ac:dyDescent="0.3">
      <c r="A2" t="s">
        <v>119</v>
      </c>
      <c r="B2" t="s">
        <v>11</v>
      </c>
      <c r="C2" t="s">
        <v>23</v>
      </c>
      <c r="D2" t="s">
        <v>24</v>
      </c>
      <c r="E2" t="s">
        <v>25</v>
      </c>
      <c r="F2" t="s">
        <v>26</v>
      </c>
      <c r="G2" t="s">
        <v>27</v>
      </c>
      <c r="H2" t="s">
        <v>28</v>
      </c>
      <c r="I2" t="s">
        <v>29</v>
      </c>
      <c r="J2" t="s">
        <v>30</v>
      </c>
      <c r="K2" t="s">
        <v>31</v>
      </c>
      <c r="L2" t="s">
        <v>1128</v>
      </c>
      <c r="M2" t="s">
        <v>1129</v>
      </c>
    </row>
    <row r="3" spans="1:13" x14ac:dyDescent="0.3">
      <c r="A3" t="s">
        <v>10</v>
      </c>
      <c r="B3">
        <f>SUMIFS('M1-M6 Report'!$F$4:$F$150,'M1-M6 Report'!$E$4:$E$150,Sum_WP!A3)</f>
        <v>0</v>
      </c>
      <c r="C3">
        <f>SUMIFS('M7-M12 Report'!$F$4:$F$150,'M7-M12 Report'!$E$4:$E$150,Sum_WP!$A3)</f>
        <v>0</v>
      </c>
      <c r="D3">
        <f>SUMIFS('M13-M18 Report'!$F$4:$F$150,'M13-M18 Report'!$E$4:$E$150,Sum_WP!$A3)</f>
        <v>0</v>
      </c>
      <c r="E3">
        <f>SUMIFS('M19-M24 Report'!$F$4:$F$150,'M19-M24 Report'!$E$4:$E$150,Sum_WP!$A3)</f>
        <v>0</v>
      </c>
      <c r="F3">
        <f>SUMIFS('M25-M30 Report'!$F$4:$F$150,'M25-M30 Report'!$E$4:$E$150,Sum_WP!$A3)</f>
        <v>0</v>
      </c>
      <c r="G3">
        <f>SUMIFS('M31-M36 Report'!$F$4:$F$150,'M31-M36 Report'!$E$4:$E$150,Sum_WP!$A3)</f>
        <v>0</v>
      </c>
      <c r="H3">
        <f>SUMIFS('M37-M42 Report'!$F$4:$F$150,'M37-M42 Report'!$E$4:$E$150,Sum_WP!$A3)</f>
        <v>0</v>
      </c>
      <c r="I3">
        <f>SUMIFS('M43-M48 Report'!$F$4:$F$150,'M43-M48 Report'!$E$4:$E$150,Sum_WP!$A3)</f>
        <v>0</v>
      </c>
      <c r="J3">
        <f>SUMIFS('M49-M54 Report'!$F$4:$F$150,'M49-M54 Report'!$E$4:$E$150,Sum_WP!$A3)</f>
        <v>0</v>
      </c>
      <c r="K3">
        <f>SUMIFS('M55-M60 Report'!$F$4:$F$150,'M55-M60 Report'!$E$4:$E$150,Sum_WP!$A3)</f>
        <v>0</v>
      </c>
      <c r="L3">
        <f>SUMIFS('M61-M66 Report'!$F$4:$F$150,'M61-M66 Report'!$E$4:$E$150,Sum_WP!$A3)</f>
        <v>0</v>
      </c>
      <c r="M3">
        <f>SUMIFS('M67-M72 Report'!$F$4:$F$150,'M67-M72 Report'!$E$4:$E$150,Sum_WP!$A3)</f>
        <v>0</v>
      </c>
    </row>
    <row r="4" spans="1:13" x14ac:dyDescent="0.3">
      <c r="A4" t="s">
        <v>12</v>
      </c>
      <c r="B4">
        <f>SUMIFS('M1-M6 Report'!$F$4:$F$150,'M1-M6 Report'!$E$4:$E$150,Sum_WP!$A4)</f>
        <v>0</v>
      </c>
      <c r="C4">
        <f>SUMIFS('M7-M12 Report'!$F$4:$F$150,'M7-M12 Report'!$E$4:$E$150,Sum_WP!$A4)</f>
        <v>0</v>
      </c>
      <c r="D4">
        <f>SUMIFS('M13-M18 Report'!$F$4:$F$150,'M13-M18 Report'!$E$4:$E$150,Sum_WP!$A4)</f>
        <v>0</v>
      </c>
      <c r="E4">
        <f>SUMIFS('M19-M24 Report'!$F$4:$F$150,'M19-M24 Report'!$E$4:$E$150,Sum_WP!$A4)</f>
        <v>0</v>
      </c>
      <c r="F4">
        <f>SUMIFS('M25-M30 Report'!$F$4:$F$150,'M25-M30 Report'!$E$4:$E$150,Sum_WP!$A4)</f>
        <v>0</v>
      </c>
      <c r="G4">
        <f>SUMIFS('M31-M36 Report'!$F$4:$F$150,'M31-M36 Report'!$E$4:$E$150,Sum_WP!$A4)</f>
        <v>0</v>
      </c>
      <c r="H4">
        <f>SUMIFS('M37-M42 Report'!$F$4:$F$150,'M37-M42 Report'!$E$4:$E$150,Sum_WP!$A4)</f>
        <v>0</v>
      </c>
      <c r="I4">
        <f>SUMIFS('M43-M48 Report'!$F$4:$F$150,'M43-M48 Report'!$E$4:$E$150,Sum_WP!$A4)</f>
        <v>0</v>
      </c>
      <c r="J4">
        <f>SUMIFS('M49-M54 Report'!$F$4:$F$150,'M49-M54 Report'!$E$4:$E$150,Sum_WP!$A4)</f>
        <v>0</v>
      </c>
      <c r="K4">
        <f>SUMIFS('M55-M60 Report'!$F$4:$F$150,'M55-M60 Report'!$E$4:$E$150,Sum_WP!$A4)</f>
        <v>0</v>
      </c>
      <c r="L4">
        <f>SUMIFS('M61-M66 Report'!$F$4:$F$150,'M61-M66 Report'!$E$4:$E$150,Sum_WP!$A4)</f>
        <v>0</v>
      </c>
      <c r="M4">
        <f>SUMIFS('M67-M72 Report'!$F$4:$F$150,'M67-M72 Report'!$E$4:$E$150,Sum_WP!$A4)</f>
        <v>0</v>
      </c>
    </row>
    <row r="5" spans="1:13" x14ac:dyDescent="0.3">
      <c r="A5" t="s">
        <v>13</v>
      </c>
      <c r="B5">
        <f>SUMIFS('M1-M6 Report'!$F$4:$F$150,'M1-M6 Report'!$E$4:$E$150,Sum_WP!$A5)</f>
        <v>0</v>
      </c>
      <c r="C5">
        <f>SUMIFS('M7-M12 Report'!$F$4:$F$150,'M7-M12 Report'!$E$4:$E$150,Sum_WP!$A5)</f>
        <v>0</v>
      </c>
      <c r="D5">
        <f>SUMIFS('M13-M18 Report'!$F$4:$F$150,'M13-M18 Report'!$E$4:$E$150,Sum_WP!$A5)</f>
        <v>0</v>
      </c>
      <c r="E5">
        <f>SUMIFS('M19-M24 Report'!$F$4:$F$150,'M19-M24 Report'!$E$4:$E$150,Sum_WP!$A5)</f>
        <v>0</v>
      </c>
      <c r="F5">
        <f>SUMIFS('M25-M30 Report'!$F$4:$F$150,'M25-M30 Report'!$E$4:$E$150,Sum_WP!$A5)</f>
        <v>0</v>
      </c>
      <c r="G5">
        <f>SUMIFS('M31-M36 Report'!$F$4:$F$150,'M31-M36 Report'!$E$4:$E$150,Sum_WP!$A5)</f>
        <v>0</v>
      </c>
      <c r="H5">
        <f>SUMIFS('M37-M42 Report'!$F$4:$F$150,'M37-M42 Report'!$E$4:$E$150,Sum_WP!$A5)</f>
        <v>0</v>
      </c>
      <c r="I5">
        <f>SUMIFS('M43-M48 Report'!$F$4:$F$150,'M43-M48 Report'!$E$4:$E$150,Sum_WP!$A5)</f>
        <v>0</v>
      </c>
      <c r="J5">
        <f>SUMIFS('M49-M54 Report'!$F$4:$F$150,'M49-M54 Report'!$E$4:$E$150,Sum_WP!$A5)</f>
        <v>0</v>
      </c>
      <c r="K5">
        <f>SUMIFS('M55-M60 Report'!$F$4:$F$150,'M55-M60 Report'!$E$4:$E$150,Sum_WP!$A5)</f>
        <v>0</v>
      </c>
      <c r="L5">
        <f>SUMIFS('M61-M66 Report'!$F$4:$F$150,'M61-M66 Report'!$E$4:$E$150,Sum_WP!$A5)</f>
        <v>0</v>
      </c>
      <c r="M5">
        <f>SUMIFS('M67-M72 Report'!$F$4:$F$150,'M67-M72 Report'!$E$4:$E$150,Sum_WP!$A5)</f>
        <v>0</v>
      </c>
    </row>
    <row r="6" spans="1:13" x14ac:dyDescent="0.3">
      <c r="A6" t="s">
        <v>14</v>
      </c>
      <c r="B6">
        <f>SUMIFS('M1-M6 Report'!$F$4:$F$150,'M1-M6 Report'!$E$4:$E$150,Sum_WP!$A6)</f>
        <v>0</v>
      </c>
      <c r="C6">
        <f>SUMIFS('M7-M12 Report'!$F$4:$F$150,'M7-M12 Report'!$E$4:$E$150,Sum_WP!$A6)</f>
        <v>0</v>
      </c>
      <c r="D6">
        <f>SUMIFS('M13-M18 Report'!$F$4:$F$150,'M13-M18 Report'!$E$4:$E$150,Sum_WP!$A6)</f>
        <v>0</v>
      </c>
      <c r="E6">
        <f>SUMIFS('M19-M24 Report'!$F$4:$F$150,'M19-M24 Report'!$E$4:$E$150,Sum_WP!$A6)</f>
        <v>0</v>
      </c>
      <c r="F6">
        <f>SUMIFS('M25-M30 Report'!$F$4:$F$150,'M25-M30 Report'!$E$4:$E$150,Sum_WP!$A6)</f>
        <v>0</v>
      </c>
      <c r="G6">
        <f>SUMIFS('M31-M36 Report'!$F$4:$F$150,'M31-M36 Report'!$E$4:$E$150,Sum_WP!$A6)</f>
        <v>0</v>
      </c>
      <c r="H6">
        <f>SUMIFS('M37-M42 Report'!$F$4:$F$150,'M37-M42 Report'!$E$4:$E$150,Sum_WP!$A6)</f>
        <v>0</v>
      </c>
      <c r="I6">
        <f>SUMIFS('M43-M48 Report'!$F$4:$F$150,'M43-M48 Report'!$E$4:$E$150,Sum_WP!$A6)</f>
        <v>0</v>
      </c>
      <c r="J6">
        <f>SUMIFS('M49-M54 Report'!$F$4:$F$150,'M49-M54 Report'!$E$4:$E$150,Sum_WP!$A6)</f>
        <v>0</v>
      </c>
      <c r="K6">
        <f>SUMIFS('M55-M60 Report'!$F$4:$F$150,'M55-M60 Report'!$E$4:$E$150,Sum_WP!$A6)</f>
        <v>0</v>
      </c>
      <c r="L6">
        <f>SUMIFS('M61-M66 Report'!$F$4:$F$150,'M61-M66 Report'!$E$4:$E$150,Sum_WP!$A6)</f>
        <v>0</v>
      </c>
      <c r="M6">
        <f>SUMIFS('M67-M72 Report'!$F$4:$F$150,'M67-M72 Report'!$E$4:$E$150,Sum_WP!$A6)</f>
        <v>0</v>
      </c>
    </row>
    <row r="7" spans="1:13" x14ac:dyDescent="0.3">
      <c r="A7" t="s">
        <v>15</v>
      </c>
      <c r="B7">
        <f>SUMIFS('M1-M6 Report'!$F$4:$F$150,'M1-M6 Report'!$E$4:$E$150,Sum_WP!$A7)</f>
        <v>0</v>
      </c>
      <c r="C7">
        <f>SUMIFS('M7-M12 Report'!$F$4:$F$150,'M7-M12 Report'!$E$4:$E$150,Sum_WP!$A7)</f>
        <v>0</v>
      </c>
      <c r="D7">
        <f>SUMIFS('M13-M18 Report'!$F$4:$F$150,'M13-M18 Report'!$E$4:$E$150,Sum_WP!$A7)</f>
        <v>0</v>
      </c>
      <c r="E7">
        <f>SUMIFS('M19-M24 Report'!$F$4:$F$150,'M19-M24 Report'!$E$4:$E$150,Sum_WP!$A7)</f>
        <v>0</v>
      </c>
      <c r="F7">
        <f>SUMIFS('M25-M30 Report'!$F$4:$F$150,'M25-M30 Report'!$E$4:$E$150,Sum_WP!$A7)</f>
        <v>0</v>
      </c>
      <c r="G7">
        <f>SUMIFS('M31-M36 Report'!$F$4:$F$150,'M31-M36 Report'!$E$4:$E$150,Sum_WP!$A7)</f>
        <v>0</v>
      </c>
      <c r="H7">
        <f>SUMIFS('M37-M42 Report'!$F$4:$F$150,'M37-M42 Report'!$E$4:$E$150,Sum_WP!$A7)</f>
        <v>0</v>
      </c>
      <c r="I7">
        <f>SUMIFS('M43-M48 Report'!$F$4:$F$150,'M43-M48 Report'!$E$4:$E$150,Sum_WP!$A7)</f>
        <v>0</v>
      </c>
      <c r="J7">
        <f>SUMIFS('M49-M54 Report'!$F$4:$F$150,'M49-M54 Report'!$E$4:$E$150,Sum_WP!$A7)</f>
        <v>0</v>
      </c>
      <c r="K7">
        <f>SUMIFS('M55-M60 Report'!$F$4:$F$150,'M55-M60 Report'!$E$4:$E$150,Sum_WP!$A7)</f>
        <v>0</v>
      </c>
      <c r="L7">
        <f>SUMIFS('M61-M66 Report'!$F$4:$F$150,'M61-M66 Report'!$E$4:$E$150,Sum_WP!$A7)</f>
        <v>0</v>
      </c>
      <c r="M7">
        <f>SUMIFS('M67-M72 Report'!$F$4:$F$150,'M67-M72 Report'!$E$4:$E$150,Sum_WP!$A7)</f>
        <v>0</v>
      </c>
    </row>
    <row r="8" spans="1:13" x14ac:dyDescent="0.3">
      <c r="A8" t="s">
        <v>16</v>
      </c>
      <c r="B8">
        <f>SUMIFS('M1-M6 Report'!$F$4:$F$150,'M1-M6 Report'!$E$4:$E$150,Sum_WP!$A8)</f>
        <v>0</v>
      </c>
      <c r="C8">
        <f>SUMIFS('M7-M12 Report'!$F$4:$F$150,'M7-M12 Report'!$E$4:$E$150,Sum_WP!$A8)</f>
        <v>0</v>
      </c>
      <c r="D8">
        <f>SUMIFS('M13-M18 Report'!$F$4:$F$150,'M13-M18 Report'!$E$4:$E$150,Sum_WP!$A8)</f>
        <v>0</v>
      </c>
      <c r="E8">
        <f>SUMIFS('M19-M24 Report'!$F$4:$F$150,'M19-M24 Report'!$E$4:$E$150,Sum_WP!$A8)</f>
        <v>0</v>
      </c>
      <c r="F8">
        <f>SUMIFS('M25-M30 Report'!$F$4:$F$150,'M25-M30 Report'!$E$4:$E$150,Sum_WP!$A8)</f>
        <v>0</v>
      </c>
      <c r="G8">
        <f>SUMIFS('M31-M36 Report'!$F$4:$F$150,'M31-M36 Report'!$E$4:$E$150,Sum_WP!$A8)</f>
        <v>0</v>
      </c>
      <c r="H8">
        <f>SUMIFS('M37-M42 Report'!$F$4:$F$150,'M37-M42 Report'!$E$4:$E$150,Sum_WP!$A8)</f>
        <v>0</v>
      </c>
      <c r="I8">
        <f>SUMIFS('M43-M48 Report'!$F$4:$F$150,'M43-M48 Report'!$E$4:$E$150,Sum_WP!$A8)</f>
        <v>0</v>
      </c>
      <c r="J8">
        <f>SUMIFS('M49-M54 Report'!$F$4:$F$150,'M49-M54 Report'!$E$4:$E$150,Sum_WP!$A8)</f>
        <v>0</v>
      </c>
      <c r="K8">
        <f>SUMIFS('M55-M60 Report'!$F$4:$F$150,'M55-M60 Report'!$E$4:$E$150,Sum_WP!$A8)</f>
        <v>0</v>
      </c>
      <c r="L8">
        <f>SUMIFS('M61-M66 Report'!$F$4:$F$150,'M61-M66 Report'!$E$4:$E$150,Sum_WP!$A8)</f>
        <v>0</v>
      </c>
      <c r="M8">
        <f>SUMIFS('M67-M72 Report'!$F$4:$F$150,'M67-M72 Report'!$E$4:$E$150,Sum_WP!$A8)</f>
        <v>0</v>
      </c>
    </row>
    <row r="9" spans="1:13" x14ac:dyDescent="0.3">
      <c r="A9" t="s">
        <v>17</v>
      </c>
      <c r="B9">
        <f>SUMIFS('M1-M6 Report'!$F$4:$F$150,'M1-M6 Report'!$E$4:$E$150,Sum_WP!$A9)</f>
        <v>0</v>
      </c>
      <c r="C9">
        <f>SUMIFS('M7-M12 Report'!$F$4:$F$150,'M7-M12 Report'!$E$4:$E$150,Sum_WP!$A9)</f>
        <v>0</v>
      </c>
      <c r="D9">
        <f>SUMIFS('M13-M18 Report'!$F$4:$F$150,'M13-M18 Report'!$E$4:$E$150,Sum_WP!$A9)</f>
        <v>0</v>
      </c>
      <c r="E9">
        <f>SUMIFS('M19-M24 Report'!$F$4:$F$150,'M19-M24 Report'!$E$4:$E$150,Sum_WP!$A9)</f>
        <v>0</v>
      </c>
      <c r="F9">
        <f>SUMIFS('M25-M30 Report'!$F$4:$F$150,'M25-M30 Report'!$E$4:$E$150,Sum_WP!$A9)</f>
        <v>0</v>
      </c>
      <c r="G9">
        <f>SUMIFS('M31-M36 Report'!$F$4:$F$150,'M31-M36 Report'!$E$4:$E$150,Sum_WP!$A9)</f>
        <v>0</v>
      </c>
      <c r="H9">
        <f>SUMIFS('M37-M42 Report'!$F$4:$F$150,'M37-M42 Report'!$E$4:$E$150,Sum_WP!$A9)</f>
        <v>0</v>
      </c>
      <c r="I9">
        <f>SUMIFS('M43-M48 Report'!$F$4:$F$150,'M43-M48 Report'!$E$4:$E$150,Sum_WP!$A9)</f>
        <v>0</v>
      </c>
      <c r="J9">
        <f>SUMIFS('M49-M54 Report'!$F$4:$F$150,'M49-M54 Report'!$E$4:$E$150,Sum_WP!$A9)</f>
        <v>0</v>
      </c>
      <c r="K9">
        <f>SUMIFS('M55-M60 Report'!$F$4:$F$150,'M55-M60 Report'!$E$4:$E$150,Sum_WP!$A9)</f>
        <v>0</v>
      </c>
      <c r="L9">
        <f>SUMIFS('M61-M66 Report'!$F$4:$F$150,'M61-M66 Report'!$E$4:$E$150,Sum_WP!$A9)</f>
        <v>0</v>
      </c>
      <c r="M9">
        <f>SUMIFS('M67-M72 Report'!$F$4:$F$150,'M67-M72 Report'!$E$4:$E$150,Sum_WP!$A9)</f>
        <v>0</v>
      </c>
    </row>
    <row r="10" spans="1:13" x14ac:dyDescent="0.3">
      <c r="A10" t="s">
        <v>18</v>
      </c>
      <c r="B10">
        <f>SUMIFS('M1-M6 Report'!$F$4:$F$150,'M1-M6 Report'!$E$4:$E$150,Sum_WP!$A10)</f>
        <v>0</v>
      </c>
      <c r="C10">
        <f>SUMIFS('M7-M12 Report'!$F$4:$F$150,'M7-M12 Report'!$E$4:$E$150,Sum_WP!$A10)</f>
        <v>0</v>
      </c>
      <c r="D10">
        <f>SUMIFS('M13-M18 Report'!$F$4:$F$150,'M13-M18 Report'!$E$4:$E$150,Sum_WP!$A10)</f>
        <v>0</v>
      </c>
      <c r="E10">
        <f>SUMIFS('M19-M24 Report'!$F$4:$F$150,'M19-M24 Report'!$E$4:$E$150,Sum_WP!$A10)</f>
        <v>0</v>
      </c>
      <c r="F10">
        <f>SUMIFS('M25-M30 Report'!$F$4:$F$150,'M25-M30 Report'!$E$4:$E$150,Sum_WP!$A10)</f>
        <v>0</v>
      </c>
      <c r="G10">
        <f>SUMIFS('M31-M36 Report'!$F$4:$F$150,'M31-M36 Report'!$E$4:$E$150,Sum_WP!$A10)</f>
        <v>0</v>
      </c>
      <c r="H10">
        <f>SUMIFS('M37-M42 Report'!$F$4:$F$150,'M37-M42 Report'!$E$4:$E$150,Sum_WP!$A10)</f>
        <v>0</v>
      </c>
      <c r="I10">
        <f>SUMIFS('M43-M48 Report'!$F$4:$F$150,'M43-M48 Report'!$E$4:$E$150,Sum_WP!$A10)</f>
        <v>0</v>
      </c>
      <c r="J10">
        <f>SUMIFS('M49-M54 Report'!$F$4:$F$150,'M49-M54 Report'!$E$4:$E$150,Sum_WP!$A10)</f>
        <v>0</v>
      </c>
      <c r="K10">
        <f>SUMIFS('M55-M60 Report'!$F$4:$F$150,'M55-M60 Report'!$E$4:$E$150,Sum_WP!$A10)</f>
        <v>0</v>
      </c>
      <c r="L10">
        <f>SUMIFS('M61-M66 Report'!$F$4:$F$150,'M61-M66 Report'!$E$4:$E$150,Sum_WP!$A10)</f>
        <v>0</v>
      </c>
      <c r="M10">
        <f>SUMIFS('M67-M72 Report'!$F$4:$F$150,'M67-M72 Report'!$E$4:$E$150,Sum_WP!$A10)</f>
        <v>0</v>
      </c>
    </row>
    <row r="11" spans="1:13" x14ac:dyDescent="0.3">
      <c r="A11" t="s">
        <v>19</v>
      </c>
      <c r="B11">
        <f>SUMIFS('M1-M6 Report'!$F$4:$F$150,'M1-M6 Report'!$E$4:$E$150,Sum_WP!$A11)</f>
        <v>0</v>
      </c>
      <c r="C11">
        <f>SUMIFS('M7-M12 Report'!$F$4:$F$150,'M7-M12 Report'!$E$4:$E$150,Sum_WP!$A11)</f>
        <v>0</v>
      </c>
      <c r="D11">
        <f>SUMIFS('M13-M18 Report'!$F$4:$F$150,'M13-M18 Report'!$E$4:$E$150,Sum_WP!$A11)</f>
        <v>0</v>
      </c>
      <c r="E11">
        <f>SUMIFS('M19-M24 Report'!$F$4:$F$150,'M19-M24 Report'!$E$4:$E$150,Sum_WP!$A11)</f>
        <v>0</v>
      </c>
      <c r="F11">
        <f>SUMIFS('M25-M30 Report'!$F$4:$F$150,'M25-M30 Report'!$E$4:$E$150,Sum_WP!$A11)</f>
        <v>0</v>
      </c>
      <c r="G11">
        <f>SUMIFS('M31-M36 Report'!$F$4:$F$150,'M31-M36 Report'!$E$4:$E$150,Sum_WP!$A11)</f>
        <v>0</v>
      </c>
      <c r="H11">
        <f>SUMIFS('M37-M42 Report'!$F$4:$F$150,'M37-M42 Report'!$E$4:$E$150,Sum_WP!$A11)</f>
        <v>0</v>
      </c>
      <c r="I11">
        <f>SUMIFS('M43-M48 Report'!$F$4:$F$150,'M43-M48 Report'!$E$4:$E$150,Sum_WP!$A11)</f>
        <v>0</v>
      </c>
      <c r="J11">
        <f>SUMIFS('M49-M54 Report'!$F$4:$F$150,'M49-M54 Report'!$E$4:$E$150,Sum_WP!$A11)</f>
        <v>0</v>
      </c>
      <c r="K11">
        <f>SUMIFS('M55-M60 Report'!$F$4:$F$150,'M55-M60 Report'!$E$4:$E$150,Sum_WP!$A11)</f>
        <v>0</v>
      </c>
      <c r="L11">
        <f>SUMIFS('M61-M66 Report'!$F$4:$F$150,'M61-M66 Report'!$E$4:$E$150,Sum_WP!$A11)</f>
        <v>0</v>
      </c>
      <c r="M11">
        <f>SUMIFS('M67-M72 Report'!$F$4:$F$150,'M67-M72 Report'!$E$4:$E$150,Sum_WP!$A11)</f>
        <v>0</v>
      </c>
    </row>
    <row r="12" spans="1:13" x14ac:dyDescent="0.3">
      <c r="A12" t="s">
        <v>20</v>
      </c>
      <c r="B12">
        <f>SUMIFS('M1-M6 Report'!$F$4:$F$150,'M1-M6 Report'!$E$4:$E$150,Sum_WP!$A12)</f>
        <v>0</v>
      </c>
      <c r="C12">
        <f>SUMIFS('M7-M12 Report'!$F$4:$F$150,'M7-M12 Report'!$E$4:$E$150,Sum_WP!$A12)</f>
        <v>0</v>
      </c>
      <c r="D12">
        <f>SUMIFS('M13-M18 Report'!$F$4:$F$150,'M13-M18 Report'!$E$4:$E$150,Sum_WP!$A12)</f>
        <v>0</v>
      </c>
      <c r="E12">
        <f>SUMIFS('M19-M24 Report'!$F$4:$F$150,'M19-M24 Report'!$E$4:$E$150,Sum_WP!$A12)</f>
        <v>0</v>
      </c>
      <c r="F12">
        <f>SUMIFS('M25-M30 Report'!$F$4:$F$150,'M25-M30 Report'!$E$4:$E$150,Sum_WP!$A12)</f>
        <v>0</v>
      </c>
      <c r="G12">
        <f>SUMIFS('M31-M36 Report'!$F$4:$F$150,'M31-M36 Report'!$E$4:$E$150,Sum_WP!$A12)</f>
        <v>0</v>
      </c>
      <c r="H12">
        <f>SUMIFS('M37-M42 Report'!$F$4:$F$150,'M37-M42 Report'!$E$4:$E$150,Sum_WP!$A12)</f>
        <v>0</v>
      </c>
      <c r="I12">
        <f>SUMIFS('M43-M48 Report'!$F$4:$F$150,'M43-M48 Report'!$E$4:$E$150,Sum_WP!$A12)</f>
        <v>0</v>
      </c>
      <c r="J12">
        <f>SUMIFS('M49-M54 Report'!$F$4:$F$150,'M49-M54 Report'!$E$4:$E$150,Sum_WP!$A12)</f>
        <v>0</v>
      </c>
      <c r="K12">
        <f>SUMIFS('M55-M60 Report'!$F$4:$F$150,'M55-M60 Report'!$E$4:$E$150,Sum_WP!$A12)</f>
        <v>0</v>
      </c>
      <c r="L12">
        <f>SUMIFS('M61-M66 Report'!$F$4:$F$150,'M61-M66 Report'!$E$4:$E$150,Sum_WP!$A12)</f>
        <v>0</v>
      </c>
      <c r="M12">
        <f>SUMIFS('M67-M72 Report'!$F$4:$F$150,'M67-M72 Report'!$E$4:$E$150,Sum_WP!$A12)</f>
        <v>0</v>
      </c>
    </row>
    <row r="14" spans="1:13" hidden="1" x14ac:dyDescent="0.3"/>
    <row r="15" spans="1:13" hidden="1" x14ac:dyDescent="0.3">
      <c r="A15" s="11" t="s">
        <v>9</v>
      </c>
      <c r="B15" t="s">
        <v>10</v>
      </c>
      <c r="C15" t="s">
        <v>12</v>
      </c>
      <c r="D15" t="s">
        <v>13</v>
      </c>
      <c r="E15" t="s">
        <v>14</v>
      </c>
      <c r="F15" t="s">
        <v>15</v>
      </c>
      <c r="G15" t="s">
        <v>16</v>
      </c>
      <c r="H15" t="s">
        <v>17</v>
      </c>
      <c r="I15" t="s">
        <v>18</v>
      </c>
      <c r="J15" t="s">
        <v>19</v>
      </c>
      <c r="K15" t="s">
        <v>20</v>
      </c>
    </row>
    <row r="16" spans="1:13" hidden="1" x14ac:dyDescent="0.3">
      <c r="A16" t="s">
        <v>11</v>
      </c>
      <c r="B16" t="e">
        <f>SUMIFS(#REF!,#REF!,$B15,#REF!,$A$16)</f>
        <v>#REF!</v>
      </c>
      <c r="C16" t="e">
        <f>SUMIFS(#REF!,#REF!,C15,#REF!,$A$16)</f>
        <v>#REF!</v>
      </c>
      <c r="D16" t="e">
        <f>SUMIFS(#REF!,#REF!,D15,#REF!,$A$16)</f>
        <v>#REF!</v>
      </c>
      <c r="E16" t="e">
        <f>SUMIFS(#REF!,#REF!,E15,#REF!,$A$16)</f>
        <v>#REF!</v>
      </c>
      <c r="F16" t="e">
        <f>SUMIFS(#REF!,#REF!,F15,#REF!,$A$16)</f>
        <v>#REF!</v>
      </c>
      <c r="G16" t="e">
        <f>SUMIFS(#REF!,#REF!,G15,#REF!,$A$16)</f>
        <v>#REF!</v>
      </c>
      <c r="H16" t="e">
        <f>SUMIFS(#REF!,#REF!,H15,#REF!,$A$16)</f>
        <v>#REF!</v>
      </c>
      <c r="I16" t="e">
        <f>SUMIFS(#REF!,#REF!,I15,#REF!,$A$16)</f>
        <v>#REF!</v>
      </c>
      <c r="J16" t="e">
        <f>SUMIFS(#REF!,#REF!,J15,#REF!,$A$16)</f>
        <v>#REF!</v>
      </c>
      <c r="K16" t="e">
        <f>SUMIFS(#REF!,#REF!,K15,#REF!,$A$16)</f>
        <v>#REF!</v>
      </c>
    </row>
    <row r="17" spans="1:11" hidden="1" x14ac:dyDescent="0.3">
      <c r="A17" t="s">
        <v>23</v>
      </c>
      <c r="B17" t="e">
        <f>SUMIFS(#REF!,#REF!,B$15,#REF!,$A17)</f>
        <v>#REF!</v>
      </c>
      <c r="C17" t="e">
        <f>SUMIFS(#REF!,#REF!,C$15,#REF!,$A17)</f>
        <v>#REF!</v>
      </c>
      <c r="D17" t="e">
        <f>SUMIFS(#REF!,#REF!,D$15,#REF!,$A17)</f>
        <v>#REF!</v>
      </c>
      <c r="E17" t="e">
        <f>SUMIFS(#REF!,#REF!,E$15,#REF!,$A17)</f>
        <v>#REF!</v>
      </c>
      <c r="F17" t="e">
        <f>SUMIFS(#REF!,#REF!,F$15,#REF!,$A17)</f>
        <v>#REF!</v>
      </c>
      <c r="G17" t="e">
        <f>SUMIFS(#REF!,#REF!,G$15,#REF!,$A17)</f>
        <v>#REF!</v>
      </c>
      <c r="H17" t="e">
        <f>SUMIFS(#REF!,#REF!,H$15,#REF!,$A17)</f>
        <v>#REF!</v>
      </c>
      <c r="I17" t="e">
        <f>SUMIFS(#REF!,#REF!,I$15,#REF!,$A17)</f>
        <v>#REF!</v>
      </c>
      <c r="J17" t="e">
        <f>SUMIFS(#REF!,#REF!,J$15,#REF!,$A17)</f>
        <v>#REF!</v>
      </c>
      <c r="K17" t="e">
        <f>SUMIFS(#REF!,#REF!,K$15,#REF!,$A17)</f>
        <v>#REF!</v>
      </c>
    </row>
    <row r="18" spans="1:11" hidden="1" x14ac:dyDescent="0.3">
      <c r="A18" t="s">
        <v>24</v>
      </c>
      <c r="B18" t="e">
        <f>SUMIFS(#REF!,#REF!,B$15,#REF!,$A18)</f>
        <v>#REF!</v>
      </c>
      <c r="C18" t="e">
        <f>SUMIFS(#REF!,#REF!,C$15,#REF!,$A18)</f>
        <v>#REF!</v>
      </c>
      <c r="D18" t="e">
        <f>SUMIFS(#REF!,#REF!,D$15,#REF!,$A18)</f>
        <v>#REF!</v>
      </c>
      <c r="E18" t="e">
        <f>SUMIFS(#REF!,#REF!,E$15,#REF!,$A18)</f>
        <v>#REF!</v>
      </c>
      <c r="F18" t="e">
        <f>SUMIFS(#REF!,#REF!,F$15,#REF!,$A18)</f>
        <v>#REF!</v>
      </c>
      <c r="G18" t="e">
        <f>SUMIFS(#REF!,#REF!,G$15,#REF!,$A18)</f>
        <v>#REF!</v>
      </c>
      <c r="H18" t="e">
        <f>SUMIFS(#REF!,#REF!,H$15,#REF!,$A18)</f>
        <v>#REF!</v>
      </c>
      <c r="I18" t="e">
        <f>SUMIFS(#REF!,#REF!,I$15,#REF!,$A18)</f>
        <v>#REF!</v>
      </c>
      <c r="J18" t="e">
        <f>SUMIFS(#REF!,#REF!,J$15,#REF!,$A18)</f>
        <v>#REF!</v>
      </c>
      <c r="K18" t="e">
        <f>SUMIFS(#REF!,#REF!,K$15,#REF!,$A18)</f>
        <v>#REF!</v>
      </c>
    </row>
    <row r="19" spans="1:11" hidden="1" x14ac:dyDescent="0.3">
      <c r="A19" t="s">
        <v>25</v>
      </c>
      <c r="B19" t="e">
        <f>SUMIFS(#REF!,#REF!,B$15,#REF!,$A19)</f>
        <v>#REF!</v>
      </c>
      <c r="C19" t="e">
        <f>SUMIFS(#REF!,#REF!,C$15,#REF!,$A19)</f>
        <v>#REF!</v>
      </c>
      <c r="D19" t="e">
        <f>SUMIFS(#REF!,#REF!,D$15,#REF!,$A19)</f>
        <v>#REF!</v>
      </c>
      <c r="E19" t="e">
        <f>SUMIFS(#REF!,#REF!,E$15,#REF!,$A19)</f>
        <v>#REF!</v>
      </c>
      <c r="F19" t="e">
        <f>SUMIFS(#REF!,#REF!,F$15,#REF!,$A19)</f>
        <v>#REF!</v>
      </c>
      <c r="G19" t="e">
        <f>SUMIFS(#REF!,#REF!,G$15,#REF!,$A19)</f>
        <v>#REF!</v>
      </c>
      <c r="H19" t="e">
        <f>SUMIFS(#REF!,#REF!,H$15,#REF!,$A19)</f>
        <v>#REF!</v>
      </c>
      <c r="I19" t="e">
        <f>SUMIFS(#REF!,#REF!,I$15,#REF!,$A19)</f>
        <v>#REF!</v>
      </c>
      <c r="J19" t="e">
        <f>SUMIFS(#REF!,#REF!,J$15,#REF!,$A19)</f>
        <v>#REF!</v>
      </c>
      <c r="K19" t="e">
        <f>SUMIFS(#REF!,#REF!,K$15,#REF!,$A19)</f>
        <v>#REF!</v>
      </c>
    </row>
    <row r="20" spans="1:11" hidden="1" x14ac:dyDescent="0.3">
      <c r="A20" t="s">
        <v>26</v>
      </c>
      <c r="B20" t="e">
        <f>SUMIFS(#REF!,#REF!,B$15,#REF!,$A20)</f>
        <v>#REF!</v>
      </c>
      <c r="C20" t="e">
        <f>SUMIFS(#REF!,#REF!,C$15,#REF!,$A20)</f>
        <v>#REF!</v>
      </c>
      <c r="D20" t="e">
        <f>SUMIFS(#REF!,#REF!,D$15,#REF!,$A20)</f>
        <v>#REF!</v>
      </c>
      <c r="E20" t="e">
        <f>SUMIFS(#REF!,#REF!,E$15,#REF!,$A20)</f>
        <v>#REF!</v>
      </c>
      <c r="F20" t="e">
        <f>SUMIFS(#REF!,#REF!,F$15,#REF!,$A20)</f>
        <v>#REF!</v>
      </c>
      <c r="G20" t="e">
        <f>SUMIFS(#REF!,#REF!,G$15,#REF!,$A20)</f>
        <v>#REF!</v>
      </c>
      <c r="H20" t="e">
        <f>SUMIFS(#REF!,#REF!,H$15,#REF!,$A20)</f>
        <v>#REF!</v>
      </c>
      <c r="I20" t="e">
        <f>SUMIFS(#REF!,#REF!,I$15,#REF!,$A20)</f>
        <v>#REF!</v>
      </c>
      <c r="J20" t="e">
        <f>SUMIFS(#REF!,#REF!,J$15,#REF!,$A20)</f>
        <v>#REF!</v>
      </c>
      <c r="K20" t="e">
        <f>SUMIFS(#REF!,#REF!,K$15,#REF!,$A20)</f>
        <v>#REF!</v>
      </c>
    </row>
    <row r="21" spans="1:11" hidden="1" x14ac:dyDescent="0.3">
      <c r="A21" t="s">
        <v>27</v>
      </c>
      <c r="B21" t="e">
        <f>SUMIFS(#REF!,#REF!,B$15,#REF!,$A21)</f>
        <v>#REF!</v>
      </c>
      <c r="C21" t="e">
        <f>SUMIFS(#REF!,#REF!,C$15,#REF!,$A21)</f>
        <v>#REF!</v>
      </c>
      <c r="D21" t="e">
        <f>SUMIFS(#REF!,#REF!,D$15,#REF!,$A21)</f>
        <v>#REF!</v>
      </c>
      <c r="E21" t="e">
        <f>SUMIFS(#REF!,#REF!,E$15,#REF!,$A21)</f>
        <v>#REF!</v>
      </c>
      <c r="F21" t="e">
        <f>SUMIFS(#REF!,#REF!,F$15,#REF!,$A21)</f>
        <v>#REF!</v>
      </c>
      <c r="G21" t="e">
        <f>SUMIFS(#REF!,#REF!,G$15,#REF!,$A21)</f>
        <v>#REF!</v>
      </c>
      <c r="H21" t="e">
        <f>SUMIFS(#REF!,#REF!,H$15,#REF!,$A21)</f>
        <v>#REF!</v>
      </c>
      <c r="I21" t="e">
        <f>SUMIFS(#REF!,#REF!,I$15,#REF!,$A21)</f>
        <v>#REF!</v>
      </c>
      <c r="J21" t="e">
        <f>SUMIFS(#REF!,#REF!,J$15,#REF!,$A21)</f>
        <v>#REF!</v>
      </c>
      <c r="K21" t="e">
        <f>SUMIFS(#REF!,#REF!,K$15,#REF!,$A21)</f>
        <v>#REF!</v>
      </c>
    </row>
    <row r="22" spans="1:11" hidden="1" x14ac:dyDescent="0.3">
      <c r="A22" t="s">
        <v>28</v>
      </c>
      <c r="B22" t="e">
        <f>SUMIFS(#REF!,#REF!,B$15,#REF!,$A22)</f>
        <v>#REF!</v>
      </c>
      <c r="C22" t="e">
        <f>SUMIFS(#REF!,#REF!,C$15,#REF!,$A22)</f>
        <v>#REF!</v>
      </c>
      <c r="D22" t="e">
        <f>SUMIFS(#REF!,#REF!,D$15,#REF!,$A22)</f>
        <v>#REF!</v>
      </c>
      <c r="E22" t="e">
        <f>SUMIFS(#REF!,#REF!,E$15,#REF!,$A22)</f>
        <v>#REF!</v>
      </c>
      <c r="F22" t="e">
        <f>SUMIFS(#REF!,#REF!,F$15,#REF!,$A22)</f>
        <v>#REF!</v>
      </c>
      <c r="G22" t="e">
        <f>SUMIFS(#REF!,#REF!,G$15,#REF!,$A22)</f>
        <v>#REF!</v>
      </c>
      <c r="H22" t="e">
        <f>SUMIFS(#REF!,#REF!,H$15,#REF!,$A22)</f>
        <v>#REF!</v>
      </c>
      <c r="I22" t="e">
        <f>SUMIFS(#REF!,#REF!,I$15,#REF!,$A22)</f>
        <v>#REF!</v>
      </c>
      <c r="J22" t="e">
        <f>SUMIFS(#REF!,#REF!,J$15,#REF!,$A22)</f>
        <v>#REF!</v>
      </c>
      <c r="K22" t="e">
        <f>SUMIFS(#REF!,#REF!,K$15,#REF!,$A22)</f>
        <v>#REF!</v>
      </c>
    </row>
    <row r="23" spans="1:11" hidden="1" x14ac:dyDescent="0.3">
      <c r="A23" t="s">
        <v>29</v>
      </c>
      <c r="B23" t="e">
        <f>SUMIFS(#REF!,#REF!,B$15,#REF!,$A23)</f>
        <v>#REF!</v>
      </c>
      <c r="C23" t="e">
        <f>SUMIFS(#REF!,#REF!,C$15,#REF!,$A23)</f>
        <v>#REF!</v>
      </c>
      <c r="D23" t="e">
        <f>SUMIFS(#REF!,#REF!,D$15,#REF!,$A23)</f>
        <v>#REF!</v>
      </c>
      <c r="E23" t="e">
        <f>SUMIFS(#REF!,#REF!,E$15,#REF!,$A23)</f>
        <v>#REF!</v>
      </c>
      <c r="F23" t="e">
        <f>SUMIFS(#REF!,#REF!,F$15,#REF!,$A23)</f>
        <v>#REF!</v>
      </c>
      <c r="G23" t="e">
        <f>SUMIFS(#REF!,#REF!,G$15,#REF!,$A23)</f>
        <v>#REF!</v>
      </c>
      <c r="H23" t="e">
        <f>SUMIFS(#REF!,#REF!,H$15,#REF!,$A23)</f>
        <v>#REF!</v>
      </c>
      <c r="I23" t="e">
        <f>SUMIFS(#REF!,#REF!,I$15,#REF!,$A23)</f>
        <v>#REF!</v>
      </c>
      <c r="J23" t="e">
        <f>SUMIFS(#REF!,#REF!,J$15,#REF!,$A23)</f>
        <v>#REF!</v>
      </c>
      <c r="K23" t="e">
        <f>SUMIFS(#REF!,#REF!,K$15,#REF!,$A23)</f>
        <v>#REF!</v>
      </c>
    </row>
    <row r="24" spans="1:11" hidden="1" x14ac:dyDescent="0.3">
      <c r="A24" t="s">
        <v>30</v>
      </c>
      <c r="B24" t="e">
        <f>SUMIFS(#REF!,#REF!,B$15,#REF!,$A24)</f>
        <v>#REF!</v>
      </c>
      <c r="C24" t="e">
        <f>SUMIFS(#REF!,#REF!,C$15,#REF!,$A24)</f>
        <v>#REF!</v>
      </c>
      <c r="D24" t="e">
        <f>SUMIFS(#REF!,#REF!,D$15,#REF!,$A24)</f>
        <v>#REF!</v>
      </c>
      <c r="E24" t="e">
        <f>SUMIFS(#REF!,#REF!,E$15,#REF!,$A24)</f>
        <v>#REF!</v>
      </c>
      <c r="F24" t="e">
        <f>SUMIFS(#REF!,#REF!,F$15,#REF!,$A24)</f>
        <v>#REF!</v>
      </c>
      <c r="G24" t="e">
        <f>SUMIFS(#REF!,#REF!,G$15,#REF!,$A24)</f>
        <v>#REF!</v>
      </c>
      <c r="H24" t="e">
        <f>SUMIFS(#REF!,#REF!,H$15,#REF!,$A24)</f>
        <v>#REF!</v>
      </c>
      <c r="I24" t="e">
        <f>SUMIFS(#REF!,#REF!,I$15,#REF!,$A24)</f>
        <v>#REF!</v>
      </c>
      <c r="J24" t="e">
        <f>SUMIFS(#REF!,#REF!,J$15,#REF!,$A24)</f>
        <v>#REF!</v>
      </c>
      <c r="K24" t="e">
        <f>SUMIFS(#REF!,#REF!,K$15,#REF!,$A24)</f>
        <v>#REF!</v>
      </c>
    </row>
    <row r="25" spans="1:11" hidden="1" x14ac:dyDescent="0.3">
      <c r="A25" t="s">
        <v>31</v>
      </c>
      <c r="B25" t="e">
        <f>SUMIFS(#REF!,#REF!,B$15,#REF!,$A25)</f>
        <v>#REF!</v>
      </c>
      <c r="C25" t="e">
        <f>SUMIFS(#REF!,#REF!,C$15,#REF!,$A25)</f>
        <v>#REF!</v>
      </c>
      <c r="D25" t="e">
        <f>SUMIFS(#REF!,#REF!,D$15,#REF!,$A25)</f>
        <v>#REF!</v>
      </c>
      <c r="E25" t="e">
        <f>SUMIFS(#REF!,#REF!,E$15,#REF!,$A25)</f>
        <v>#REF!</v>
      </c>
      <c r="F25" t="e">
        <f>SUMIFS(#REF!,#REF!,F$15,#REF!,$A25)</f>
        <v>#REF!</v>
      </c>
      <c r="G25" t="e">
        <f>SUMIFS(#REF!,#REF!,G$15,#REF!,$A25)</f>
        <v>#REF!</v>
      </c>
      <c r="H25" t="e">
        <f>SUMIFS(#REF!,#REF!,H$15,#REF!,$A25)</f>
        <v>#REF!</v>
      </c>
      <c r="I25" t="e">
        <f>SUMIFS(#REF!,#REF!,I$15,#REF!,$A25)</f>
        <v>#REF!</v>
      </c>
      <c r="J25" t="e">
        <f>SUMIFS(#REF!,#REF!,J$15,#REF!,$A25)</f>
        <v>#REF!</v>
      </c>
      <c r="K25" t="e">
        <f>SUMIFS(#REF!,#REF!,K$15,#REF!,$A25)</f>
        <v>#REF!</v>
      </c>
    </row>
    <row r="27" spans="1:11" x14ac:dyDescent="0.3">
      <c r="A27" s="11" t="s">
        <v>22</v>
      </c>
      <c r="B27" t="s">
        <v>10</v>
      </c>
      <c r="C27" t="s">
        <v>12</v>
      </c>
      <c r="D27" t="s">
        <v>13</v>
      </c>
      <c r="E27" t="s">
        <v>14</v>
      </c>
      <c r="F27" t="s">
        <v>15</v>
      </c>
      <c r="G27" t="s">
        <v>16</v>
      </c>
      <c r="H27" t="s">
        <v>17</v>
      </c>
      <c r="I27" t="s">
        <v>18</v>
      </c>
      <c r="J27" t="s">
        <v>19</v>
      </c>
      <c r="K27" t="s">
        <v>20</v>
      </c>
    </row>
    <row r="28" spans="1:11" x14ac:dyDescent="0.3">
      <c r="A28" t="s">
        <v>11</v>
      </c>
      <c r="B28" s="4">
        <f>B3</f>
        <v>0</v>
      </c>
      <c r="C28" s="4">
        <f>$B4</f>
        <v>0</v>
      </c>
      <c r="D28" s="4">
        <f>$B5</f>
        <v>0</v>
      </c>
      <c r="E28" s="4">
        <f>$B6</f>
        <v>0</v>
      </c>
      <c r="F28" s="4">
        <f>$B7</f>
        <v>0</v>
      </c>
      <c r="G28" s="4">
        <f>$B8</f>
        <v>0</v>
      </c>
      <c r="H28" s="4">
        <f>$B9</f>
        <v>0</v>
      </c>
      <c r="I28" s="4">
        <f>$B10</f>
        <v>0</v>
      </c>
      <c r="J28" s="4">
        <f>$B11</f>
        <v>0</v>
      </c>
      <c r="K28" s="4">
        <f>$B12</f>
        <v>0</v>
      </c>
    </row>
    <row r="29" spans="1:11" x14ac:dyDescent="0.3">
      <c r="A29" t="s">
        <v>23</v>
      </c>
      <c r="B29" s="4">
        <f>C3</f>
        <v>0</v>
      </c>
      <c r="C29" s="4">
        <f>$C4</f>
        <v>0</v>
      </c>
      <c r="D29" s="4">
        <f>$C5</f>
        <v>0</v>
      </c>
      <c r="E29" s="4">
        <f>$C6</f>
        <v>0</v>
      </c>
      <c r="F29" s="4">
        <f>$C7</f>
        <v>0</v>
      </c>
      <c r="G29" s="4">
        <f>$C8</f>
        <v>0</v>
      </c>
      <c r="H29" s="4">
        <f>$C9</f>
        <v>0</v>
      </c>
      <c r="I29" s="4">
        <f>$C10</f>
        <v>0</v>
      </c>
      <c r="J29" s="4">
        <f>$C11</f>
        <v>0</v>
      </c>
      <c r="K29" s="4">
        <f>$C12</f>
        <v>0</v>
      </c>
    </row>
    <row r="30" spans="1:11" x14ac:dyDescent="0.3">
      <c r="A30" t="s">
        <v>24</v>
      </c>
      <c r="B30" s="4">
        <f>D3</f>
        <v>0</v>
      </c>
      <c r="C30" s="4">
        <f>$D4</f>
        <v>0</v>
      </c>
      <c r="D30" s="4">
        <f>$D5</f>
        <v>0</v>
      </c>
      <c r="E30" s="4">
        <f>$D6</f>
        <v>0</v>
      </c>
      <c r="F30" s="4">
        <f>$D7</f>
        <v>0</v>
      </c>
      <c r="G30" s="4">
        <f>$D8</f>
        <v>0</v>
      </c>
      <c r="H30" s="4">
        <f>$D9</f>
        <v>0</v>
      </c>
      <c r="I30" s="4">
        <f>$D10</f>
        <v>0</v>
      </c>
      <c r="J30" s="4">
        <f>$D11</f>
        <v>0</v>
      </c>
      <c r="K30" s="4">
        <f>$D12</f>
        <v>0</v>
      </c>
    </row>
    <row r="31" spans="1:11" x14ac:dyDescent="0.3">
      <c r="A31" t="s">
        <v>25</v>
      </c>
      <c r="B31" s="4">
        <f>E3</f>
        <v>0</v>
      </c>
      <c r="C31" s="4">
        <f>$E4</f>
        <v>0</v>
      </c>
      <c r="D31" s="4">
        <f>$E5</f>
        <v>0</v>
      </c>
      <c r="E31" s="4">
        <f>$E6</f>
        <v>0</v>
      </c>
      <c r="F31" s="4">
        <f>$E7</f>
        <v>0</v>
      </c>
      <c r="G31" s="4">
        <f>$E8</f>
        <v>0</v>
      </c>
      <c r="H31" s="4">
        <f>$E9</f>
        <v>0</v>
      </c>
      <c r="I31" s="4">
        <f>$E10</f>
        <v>0</v>
      </c>
      <c r="J31" s="4">
        <f>$E11</f>
        <v>0</v>
      </c>
      <c r="K31" s="4">
        <f>$E12</f>
        <v>0</v>
      </c>
    </row>
    <row r="32" spans="1:11" x14ac:dyDescent="0.3">
      <c r="A32" t="s">
        <v>26</v>
      </c>
      <c r="B32" s="4">
        <f>F3</f>
        <v>0</v>
      </c>
      <c r="C32" s="4">
        <f>$F4</f>
        <v>0</v>
      </c>
      <c r="D32" s="4">
        <f>$F5</f>
        <v>0</v>
      </c>
      <c r="E32" s="4">
        <f>$F6</f>
        <v>0</v>
      </c>
      <c r="F32" s="4">
        <f>$F7</f>
        <v>0</v>
      </c>
      <c r="G32" s="4">
        <f>$F8</f>
        <v>0</v>
      </c>
      <c r="H32" s="4">
        <f>$F9</f>
        <v>0</v>
      </c>
      <c r="I32" s="4">
        <f>$F10</f>
        <v>0</v>
      </c>
      <c r="J32" s="4">
        <f>$F11</f>
        <v>0</v>
      </c>
      <c r="K32" s="4">
        <f>$F12</f>
        <v>0</v>
      </c>
    </row>
    <row r="33" spans="1:11" x14ac:dyDescent="0.3">
      <c r="A33" t="s">
        <v>27</v>
      </c>
      <c r="B33" s="4">
        <f>G3</f>
        <v>0</v>
      </c>
      <c r="C33" s="4">
        <f>$G4</f>
        <v>0</v>
      </c>
      <c r="D33" s="4">
        <f>$G5</f>
        <v>0</v>
      </c>
      <c r="E33" s="4">
        <f>$G6</f>
        <v>0</v>
      </c>
      <c r="F33" s="4">
        <f>$G7</f>
        <v>0</v>
      </c>
      <c r="G33" s="4">
        <f>$G8</f>
        <v>0</v>
      </c>
      <c r="H33" s="4">
        <f>$G9</f>
        <v>0</v>
      </c>
      <c r="I33" s="4">
        <f>$G10</f>
        <v>0</v>
      </c>
      <c r="J33" s="4">
        <f>$G11</f>
        <v>0</v>
      </c>
      <c r="K33" s="4">
        <f>$G12</f>
        <v>0</v>
      </c>
    </row>
    <row r="34" spans="1:11" x14ac:dyDescent="0.3">
      <c r="A34" t="s">
        <v>28</v>
      </c>
      <c r="B34" s="4">
        <f>H3</f>
        <v>0</v>
      </c>
      <c r="C34" s="4">
        <f>$H4</f>
        <v>0</v>
      </c>
      <c r="D34" s="4">
        <f>$H5</f>
        <v>0</v>
      </c>
      <c r="E34" s="4">
        <f>$H6</f>
        <v>0</v>
      </c>
      <c r="F34" s="4">
        <f>$H7</f>
        <v>0</v>
      </c>
      <c r="G34" s="4">
        <f>$H8</f>
        <v>0</v>
      </c>
      <c r="H34" s="4">
        <f>$H9</f>
        <v>0</v>
      </c>
      <c r="I34" s="4">
        <f>$H10</f>
        <v>0</v>
      </c>
      <c r="J34" s="4">
        <f>$H11</f>
        <v>0</v>
      </c>
      <c r="K34" s="4">
        <f>$H12</f>
        <v>0</v>
      </c>
    </row>
    <row r="35" spans="1:11" x14ac:dyDescent="0.3">
      <c r="A35" t="s">
        <v>29</v>
      </c>
      <c r="B35" s="4">
        <f>I3</f>
        <v>0</v>
      </c>
      <c r="C35" s="4">
        <f>$I4</f>
        <v>0</v>
      </c>
      <c r="D35" s="4">
        <f>$I5</f>
        <v>0</v>
      </c>
      <c r="E35" s="4">
        <f>$I6</f>
        <v>0</v>
      </c>
      <c r="F35" s="4">
        <f>$I7</f>
        <v>0</v>
      </c>
      <c r="G35" s="4">
        <f>$I8</f>
        <v>0</v>
      </c>
      <c r="H35" s="4">
        <f>$I9</f>
        <v>0</v>
      </c>
      <c r="I35" s="4">
        <f>$I10</f>
        <v>0</v>
      </c>
      <c r="J35" s="4">
        <f>$I11</f>
        <v>0</v>
      </c>
      <c r="K35" s="4">
        <f>$I12</f>
        <v>0</v>
      </c>
    </row>
    <row r="36" spans="1:11" x14ac:dyDescent="0.3">
      <c r="A36" t="s">
        <v>30</v>
      </c>
      <c r="B36" s="4">
        <f>J3</f>
        <v>0</v>
      </c>
      <c r="C36" s="4">
        <f>$J4</f>
        <v>0</v>
      </c>
      <c r="D36" s="4">
        <f>$J5</f>
        <v>0</v>
      </c>
      <c r="E36" s="4">
        <f>$J6</f>
        <v>0</v>
      </c>
      <c r="F36" s="4">
        <f>$J7</f>
        <v>0</v>
      </c>
      <c r="G36" s="4">
        <f>$J8</f>
        <v>0</v>
      </c>
      <c r="H36" s="4">
        <f>$J9</f>
        <v>0</v>
      </c>
      <c r="I36" s="4">
        <f>$J10</f>
        <v>0</v>
      </c>
      <c r="J36" s="4">
        <f>$J11</f>
        <v>0</v>
      </c>
      <c r="K36" s="4">
        <f>$J12</f>
        <v>0</v>
      </c>
    </row>
    <row r="37" spans="1:11" x14ac:dyDescent="0.3">
      <c r="A37" t="s">
        <v>31</v>
      </c>
      <c r="B37" s="4">
        <f>K3</f>
        <v>0</v>
      </c>
      <c r="C37" s="4">
        <f>$K4</f>
        <v>0</v>
      </c>
      <c r="D37" s="4">
        <f>$K5</f>
        <v>0</v>
      </c>
      <c r="E37" s="4">
        <f>$K6</f>
        <v>0</v>
      </c>
      <c r="F37" s="4">
        <f>$K7</f>
        <v>0</v>
      </c>
      <c r="G37" s="4">
        <f>$K8</f>
        <v>0</v>
      </c>
      <c r="H37" s="4">
        <f>$K9</f>
        <v>0</v>
      </c>
      <c r="I37" s="4">
        <f>$K10</f>
        <v>0</v>
      </c>
      <c r="J37" s="4">
        <f>$K11</f>
        <v>0</v>
      </c>
      <c r="K37" s="4">
        <f>$K12</f>
        <v>0</v>
      </c>
    </row>
    <row r="38" spans="1:11" x14ac:dyDescent="0.3">
      <c r="A38" t="s">
        <v>1128</v>
      </c>
      <c r="B38" s="4">
        <f>L3</f>
        <v>0</v>
      </c>
      <c r="C38" s="4">
        <f>$L4</f>
        <v>0</v>
      </c>
      <c r="D38" s="4">
        <f>$L5</f>
        <v>0</v>
      </c>
      <c r="E38" s="4">
        <f>$L6</f>
        <v>0</v>
      </c>
      <c r="F38" s="4">
        <f>$L7</f>
        <v>0</v>
      </c>
      <c r="G38" s="4">
        <f>$L8</f>
        <v>0</v>
      </c>
      <c r="H38" s="4">
        <f>$L9</f>
        <v>0</v>
      </c>
      <c r="I38" s="4">
        <f>$L10</f>
        <v>0</v>
      </c>
      <c r="J38" s="4">
        <f>$L11</f>
        <v>0</v>
      </c>
      <c r="K38" s="4">
        <f>$L12</f>
        <v>0</v>
      </c>
    </row>
    <row r="39" spans="1:11" x14ac:dyDescent="0.3">
      <c r="A39" t="s">
        <v>1129</v>
      </c>
      <c r="B39" s="4">
        <f>$M3</f>
        <v>0</v>
      </c>
      <c r="C39" s="4">
        <f>$M4</f>
        <v>0</v>
      </c>
      <c r="D39" s="4">
        <f>$M5</f>
        <v>0</v>
      </c>
      <c r="E39" s="4">
        <f>$M6</f>
        <v>0</v>
      </c>
      <c r="F39" s="4">
        <f>$M7</f>
        <v>0</v>
      </c>
      <c r="G39" s="4">
        <f>$M8</f>
        <v>0</v>
      </c>
      <c r="H39" s="4">
        <f>$M9</f>
        <v>0</v>
      </c>
      <c r="I39" s="4">
        <f>$M10</f>
        <v>0</v>
      </c>
      <c r="J39" s="4">
        <f>$M11</f>
        <v>0</v>
      </c>
      <c r="K39" s="4">
        <f>$M12</f>
        <v>0</v>
      </c>
    </row>
    <row r="40" spans="1:11" x14ac:dyDescent="0.3">
      <c r="F40" s="10"/>
      <c r="G40" s="10"/>
    </row>
    <row r="41" spans="1:11" x14ac:dyDescent="0.3">
      <c r="F41" s="10"/>
      <c r="G41" s="10"/>
    </row>
    <row r="42" spans="1:11" x14ac:dyDescent="0.3">
      <c r="F42" s="10"/>
      <c r="G42" s="10"/>
    </row>
    <row r="43" spans="1:11" x14ac:dyDescent="0.3">
      <c r="F43" s="10"/>
      <c r="G43" s="10"/>
    </row>
    <row r="44" spans="1:11" x14ac:dyDescent="0.3">
      <c r="F44" s="10"/>
      <c r="G44" s="10"/>
    </row>
    <row r="45" spans="1:11" x14ac:dyDescent="0.3">
      <c r="F45" s="10"/>
      <c r="G45" s="10"/>
    </row>
    <row r="46" spans="1:11" x14ac:dyDescent="0.3">
      <c r="F46" s="10"/>
      <c r="G46" s="10"/>
    </row>
    <row r="47" spans="1:11" x14ac:dyDescent="0.3">
      <c r="F47" s="10"/>
      <c r="G47" s="10"/>
    </row>
    <row r="48" spans="1:11" x14ac:dyDescent="0.3">
      <c r="F48" s="10"/>
      <c r="G48" s="10"/>
    </row>
    <row r="49" spans="6:7" x14ac:dyDescent="0.3">
      <c r="F49" s="10"/>
      <c r="G49" s="10"/>
    </row>
    <row r="50" spans="6:7" x14ac:dyDescent="0.3">
      <c r="F50" s="10"/>
      <c r="G50" s="10"/>
    </row>
    <row r="51" spans="6:7" x14ac:dyDescent="0.3">
      <c r="F51" s="10"/>
      <c r="G51" s="10"/>
    </row>
    <row r="52" spans="6:7" x14ac:dyDescent="0.3">
      <c r="F52" s="10"/>
      <c r="G52" s="10"/>
    </row>
    <row r="53" spans="6:7" x14ac:dyDescent="0.3">
      <c r="F53" s="10"/>
      <c r="G53" s="10"/>
    </row>
    <row r="54" spans="6:7" x14ac:dyDescent="0.3">
      <c r="F54" s="10"/>
      <c r="G54" s="10"/>
    </row>
    <row r="55" spans="6:7" x14ac:dyDescent="0.3">
      <c r="F55" s="10"/>
      <c r="G55" s="10"/>
    </row>
    <row r="56" spans="6:7" x14ac:dyDescent="0.3">
      <c r="F56" s="10"/>
      <c r="G56" s="10"/>
    </row>
  </sheetData>
  <dataConsolidate>
    <dataRefs count="10">
      <dataRef ref="C4:I33" sheet="M13-M18 Report"/>
      <dataRef ref="C4:I33" sheet="M19-M24 Report"/>
      <dataRef ref="C5:I34" sheet="M1-M6 Report"/>
      <dataRef ref="C4:I33" sheet="M25-M30 Report"/>
      <dataRef ref="C4:I33" sheet="M31-M36 Report"/>
      <dataRef ref="C4:I33" sheet="M37-M42 Report"/>
      <dataRef ref="C4:I33" sheet="M43-M48 Report"/>
      <dataRef ref="C4:I33" sheet="M49-M54 Report"/>
      <dataRef ref="C4:I33" sheet="M55-M60 Report"/>
      <dataRef ref="C4:I33" sheet="M7-M12 Report"/>
    </dataRefs>
  </dataConsolidate>
  <phoneticPr fontId="2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D3884-0F42-45D1-9901-3A5DA4688A3A}">
  <sheetPr>
    <tabColor rgb="FFFFFF00"/>
  </sheetPr>
  <dimension ref="A3:R1776"/>
  <sheetViews>
    <sheetView workbookViewId="0">
      <selection activeCell="J7" sqref="J7"/>
    </sheetView>
  </sheetViews>
  <sheetFormatPr defaultColWidth="8.83203125" defaultRowHeight="14" x14ac:dyDescent="0.3"/>
  <cols>
    <col min="10" max="10" width="22.5" customWidth="1"/>
    <col min="11" max="11" width="15.83203125" customWidth="1"/>
    <col min="12" max="12" width="13.33203125" customWidth="1"/>
    <col min="13" max="13" width="10" customWidth="1"/>
    <col min="14" max="14" width="14.33203125" customWidth="1"/>
    <col min="15" max="15" width="11.1640625" customWidth="1"/>
    <col min="17" max="17" width="12.6640625" style="17" customWidth="1"/>
    <col min="18" max="18" width="10" style="17" bestFit="1" customWidth="1"/>
  </cols>
  <sheetData>
    <row r="3" spans="1:18" x14ac:dyDescent="0.3">
      <c r="J3" t="s">
        <v>10</v>
      </c>
    </row>
    <row r="5" spans="1:18" x14ac:dyDescent="0.3">
      <c r="J5" t="s">
        <v>1098</v>
      </c>
      <c r="K5" t="s">
        <v>1099</v>
      </c>
      <c r="L5" t="s">
        <v>1100</v>
      </c>
      <c r="M5" t="s">
        <v>1101</v>
      </c>
      <c r="N5" t="s">
        <v>1116</v>
      </c>
      <c r="O5" t="s">
        <v>1123</v>
      </c>
      <c r="Q5" s="17" t="s">
        <v>66</v>
      </c>
      <c r="R5" s="17" t="s">
        <v>67</v>
      </c>
    </row>
    <row r="6" spans="1:18" x14ac:dyDescent="0.3">
      <c r="A6" t="s">
        <v>11</v>
      </c>
      <c r="B6" s="4" cm="1">
        <f t="array" ref="B6:G6">'M1-M6 Report'!A4:F4</f>
        <v>0</v>
      </c>
      <c r="C6">
        <v>0</v>
      </c>
      <c r="D6">
        <v>0</v>
      </c>
      <c r="E6">
        <v>0</v>
      </c>
      <c r="F6">
        <v>0</v>
      </c>
      <c r="G6">
        <v>0</v>
      </c>
      <c r="H6" t="s">
        <v>11</v>
      </c>
      <c r="J6" cm="1">
        <f t="array" ref="J6:P17">_xlfn.UNIQUE(B6:H1768,FALSE,FALSE)</f>
        <v>0</v>
      </c>
      <c r="K6">
        <v>0</v>
      </c>
      <c r="L6">
        <v>0</v>
      </c>
      <c r="M6">
        <v>0</v>
      </c>
      <c r="N6">
        <v>0</v>
      </c>
      <c r="O6">
        <v>0</v>
      </c>
      <c r="P6" t="str">
        <v>M1-M6</v>
      </c>
      <c r="Q6" s="17">
        <f>_xlfn.XLOOKUP(P6,Period_sum!$H$8:$H$27,Period_sum!$I$8:$I$27,"")</f>
        <v>44743</v>
      </c>
      <c r="R6" s="17">
        <f>_xlfn.XLOOKUP(P6,Period_sum!$H$8:$H$27,Period_sum!$J$8:$J$27,"")</f>
        <v>44926</v>
      </c>
    </row>
    <row r="7" spans="1:18" x14ac:dyDescent="0.3">
      <c r="B7" s="4" cm="1">
        <f t="array" ref="B7:G7">'M1-M6 Report'!A5:F5</f>
        <v>0</v>
      </c>
      <c r="C7">
        <v>0</v>
      </c>
      <c r="D7">
        <v>0</v>
      </c>
      <c r="E7">
        <v>0</v>
      </c>
      <c r="F7">
        <v>0</v>
      </c>
      <c r="G7">
        <v>0</v>
      </c>
      <c r="H7" t="s">
        <v>11</v>
      </c>
      <c r="J7">
        <v>0</v>
      </c>
      <c r="K7">
        <v>0</v>
      </c>
      <c r="L7">
        <v>0</v>
      </c>
      <c r="M7">
        <v>0</v>
      </c>
      <c r="N7">
        <v>0</v>
      </c>
      <c r="O7">
        <v>0</v>
      </c>
      <c r="P7" t="str">
        <v>M7-M12</v>
      </c>
      <c r="Q7" s="17">
        <f>_xlfn.XLOOKUP(P7,Period_sum!$H$8:$H$27,Period_sum!$I$8:$I$27,"")</f>
        <v>44927</v>
      </c>
      <c r="R7" s="17">
        <f>_xlfn.XLOOKUP(P7,Period_sum!$H$8:$H$27,Period_sum!$J$8:$J$27,"")</f>
        <v>45107</v>
      </c>
    </row>
    <row r="8" spans="1:18" x14ac:dyDescent="0.3">
      <c r="B8" s="4" cm="1">
        <f t="array" ref="B8:G8">'M1-M6 Report'!A6:F6</f>
        <v>0</v>
      </c>
      <c r="C8">
        <v>0</v>
      </c>
      <c r="D8">
        <v>0</v>
      </c>
      <c r="E8">
        <v>0</v>
      </c>
      <c r="F8">
        <v>0</v>
      </c>
      <c r="G8">
        <v>0</v>
      </c>
      <c r="H8" t="s">
        <v>11</v>
      </c>
      <c r="J8">
        <v>0</v>
      </c>
      <c r="K8">
        <v>0</v>
      </c>
      <c r="L8">
        <v>0</v>
      </c>
      <c r="M8">
        <v>0</v>
      </c>
      <c r="N8">
        <v>0</v>
      </c>
      <c r="O8">
        <v>0</v>
      </c>
      <c r="P8" t="str">
        <v>M13-M18</v>
      </c>
      <c r="Q8" s="17">
        <f>_xlfn.XLOOKUP(P8,Period_sum!$H$8:$H$27,Period_sum!$I$8:$I$27,"")</f>
        <v>45108</v>
      </c>
      <c r="R8" s="17">
        <f>_xlfn.XLOOKUP(P8,Period_sum!$H$8:$H$27,Period_sum!$J$8:$J$27,"")</f>
        <v>45291</v>
      </c>
    </row>
    <row r="9" spans="1:18" x14ac:dyDescent="0.3">
      <c r="B9" s="4" cm="1">
        <f t="array" ref="B9:G9">'M1-M6 Report'!A7:F7</f>
        <v>0</v>
      </c>
      <c r="C9">
        <v>0</v>
      </c>
      <c r="D9">
        <v>0</v>
      </c>
      <c r="E9">
        <v>0</v>
      </c>
      <c r="F9">
        <v>0</v>
      </c>
      <c r="G9">
        <v>0</v>
      </c>
      <c r="H9" t="s">
        <v>11</v>
      </c>
      <c r="J9">
        <v>0</v>
      </c>
      <c r="K9">
        <v>0</v>
      </c>
      <c r="L9">
        <v>0</v>
      </c>
      <c r="M9">
        <v>0</v>
      </c>
      <c r="N9">
        <v>0</v>
      </c>
      <c r="O9">
        <v>0</v>
      </c>
      <c r="P9" t="str">
        <v>M19-M24</v>
      </c>
      <c r="Q9" s="17">
        <f>_xlfn.XLOOKUP(P9,Period_sum!$H$8:$H$27,Period_sum!$I$8:$I$27,"")</f>
        <v>45292</v>
      </c>
      <c r="R9" s="17">
        <f>_xlfn.XLOOKUP(P9,Period_sum!$H$8:$H$27,Period_sum!$J$8:$J$27,"")</f>
        <v>45473</v>
      </c>
    </row>
    <row r="10" spans="1:18" x14ac:dyDescent="0.3">
      <c r="B10" s="4" cm="1">
        <f t="array" ref="B10:G10">'M1-M6 Report'!A8:F8</f>
        <v>0</v>
      </c>
      <c r="C10">
        <v>0</v>
      </c>
      <c r="D10">
        <v>0</v>
      </c>
      <c r="E10">
        <v>0</v>
      </c>
      <c r="F10">
        <v>0</v>
      </c>
      <c r="G10">
        <v>0</v>
      </c>
      <c r="H10" t="s">
        <v>11</v>
      </c>
      <c r="J10">
        <v>0</v>
      </c>
      <c r="K10">
        <v>0</v>
      </c>
      <c r="L10">
        <v>0</v>
      </c>
      <c r="M10">
        <v>0</v>
      </c>
      <c r="N10">
        <v>0</v>
      </c>
      <c r="O10">
        <v>0</v>
      </c>
      <c r="P10" t="str">
        <v>M25-M30</v>
      </c>
      <c r="Q10" s="17">
        <f>_xlfn.XLOOKUP(P10,Period_sum!$H$8:$H$27,Period_sum!$I$8:$I$27,"")</f>
        <v>45474</v>
      </c>
      <c r="R10" s="17">
        <f>_xlfn.XLOOKUP(P10,Period_sum!$H$8:$H$27,Period_sum!$J$8:$J$27,"")</f>
        <v>45657</v>
      </c>
    </row>
    <row r="11" spans="1:18" x14ac:dyDescent="0.3">
      <c r="B11" s="4" cm="1">
        <f t="array" ref="B11:G11">'M1-M6 Report'!A9:F9</f>
        <v>0</v>
      </c>
      <c r="C11">
        <v>0</v>
      </c>
      <c r="D11">
        <v>0</v>
      </c>
      <c r="E11">
        <v>0</v>
      </c>
      <c r="F11">
        <v>0</v>
      </c>
      <c r="G11">
        <v>0</v>
      </c>
      <c r="H11" t="s">
        <v>11</v>
      </c>
      <c r="J11">
        <v>0</v>
      </c>
      <c r="K11">
        <v>0</v>
      </c>
      <c r="L11">
        <v>0</v>
      </c>
      <c r="M11">
        <v>0</v>
      </c>
      <c r="N11">
        <v>0</v>
      </c>
      <c r="O11">
        <v>0</v>
      </c>
      <c r="P11" t="str">
        <v>M31-M36</v>
      </c>
      <c r="Q11" s="17">
        <f>_xlfn.XLOOKUP(P11,Period_sum!$H$8:$H$27,Period_sum!$I$8:$I$27,"")</f>
        <v>45658</v>
      </c>
      <c r="R11" s="17">
        <f>_xlfn.XLOOKUP(P11,Period_sum!$H$8:$H$27,Period_sum!$J$8:$J$27,"")</f>
        <v>45838</v>
      </c>
    </row>
    <row r="12" spans="1:18" x14ac:dyDescent="0.3">
      <c r="B12" s="4" cm="1">
        <f t="array" ref="B12:G12">'M1-M6 Report'!A10:F10</f>
        <v>0</v>
      </c>
      <c r="C12">
        <v>0</v>
      </c>
      <c r="D12">
        <v>0</v>
      </c>
      <c r="E12">
        <v>0</v>
      </c>
      <c r="F12">
        <v>0</v>
      </c>
      <c r="G12">
        <v>0</v>
      </c>
      <c r="H12" t="s">
        <v>11</v>
      </c>
      <c r="J12">
        <v>0</v>
      </c>
      <c r="K12">
        <v>0</v>
      </c>
      <c r="L12">
        <v>0</v>
      </c>
      <c r="M12">
        <v>0</v>
      </c>
      <c r="N12">
        <v>0</v>
      </c>
      <c r="O12">
        <v>0</v>
      </c>
      <c r="P12" t="str">
        <v>M37-M42</v>
      </c>
      <c r="Q12" s="17">
        <f>_xlfn.XLOOKUP(P12,Period_sum!$H$8:$H$27,Period_sum!$I$8:$I$27,"")</f>
        <v>45839</v>
      </c>
      <c r="R12" s="17">
        <f>_xlfn.XLOOKUP(P12,Period_sum!$H$8:$H$27,Period_sum!$J$8:$J$27,"")</f>
        <v>46022</v>
      </c>
    </row>
    <row r="13" spans="1:18" x14ac:dyDescent="0.3">
      <c r="B13" s="4" cm="1">
        <f t="array" ref="B13:G13">'M1-M6 Report'!A11:F11</f>
        <v>0</v>
      </c>
      <c r="C13">
        <v>0</v>
      </c>
      <c r="D13">
        <v>0</v>
      </c>
      <c r="E13">
        <v>0</v>
      </c>
      <c r="F13">
        <v>0</v>
      </c>
      <c r="G13">
        <v>0</v>
      </c>
      <c r="H13" t="s">
        <v>11</v>
      </c>
      <c r="J13">
        <v>0</v>
      </c>
      <c r="K13">
        <v>0</v>
      </c>
      <c r="L13">
        <v>0</v>
      </c>
      <c r="M13">
        <v>0</v>
      </c>
      <c r="N13">
        <v>0</v>
      </c>
      <c r="O13">
        <v>0</v>
      </c>
      <c r="P13" t="str">
        <v>M43-M48</v>
      </c>
      <c r="Q13" s="17">
        <f>_xlfn.XLOOKUP(P13,Period_sum!$H$8:$H$27,Period_sum!$I$8:$I$27,"")</f>
        <v>46023</v>
      </c>
      <c r="R13" s="17">
        <f>_xlfn.XLOOKUP(P13,Period_sum!$H$8:$H$27,Period_sum!$J$8:$J$27,"")</f>
        <v>46203</v>
      </c>
    </row>
    <row r="14" spans="1:18" x14ac:dyDescent="0.3">
      <c r="B14" s="4" cm="1">
        <f t="array" ref="B14:G14">'M1-M6 Report'!A12:F12</f>
        <v>0</v>
      </c>
      <c r="C14">
        <v>0</v>
      </c>
      <c r="D14">
        <v>0</v>
      </c>
      <c r="E14">
        <v>0</v>
      </c>
      <c r="F14">
        <v>0</v>
      </c>
      <c r="G14">
        <v>0</v>
      </c>
      <c r="H14" t="s">
        <v>11</v>
      </c>
      <c r="J14">
        <v>0</v>
      </c>
      <c r="K14">
        <v>0</v>
      </c>
      <c r="L14">
        <v>0</v>
      </c>
      <c r="M14">
        <v>0</v>
      </c>
      <c r="N14">
        <v>0</v>
      </c>
      <c r="O14">
        <v>0</v>
      </c>
      <c r="P14" t="str">
        <v>M49-M54</v>
      </c>
      <c r="Q14" s="17">
        <f>_xlfn.XLOOKUP(P14,Period_sum!$H$8:$H$27,Period_sum!$I$8:$I$27,"")</f>
        <v>46204</v>
      </c>
      <c r="R14" s="17">
        <f>_xlfn.XLOOKUP(P14,Period_sum!$H$8:$H$27,Period_sum!$J$8:$J$27,"")</f>
        <v>46387</v>
      </c>
    </row>
    <row r="15" spans="1:18" x14ac:dyDescent="0.3">
      <c r="B15" s="4" cm="1">
        <f t="array" ref="B15:G15">'M1-M6 Report'!A13:F13</f>
        <v>0</v>
      </c>
      <c r="C15">
        <v>0</v>
      </c>
      <c r="D15">
        <v>0</v>
      </c>
      <c r="E15">
        <v>0</v>
      </c>
      <c r="F15">
        <v>0</v>
      </c>
      <c r="G15">
        <v>0</v>
      </c>
      <c r="H15" t="s">
        <v>11</v>
      </c>
      <c r="J15">
        <v>0</v>
      </c>
      <c r="K15">
        <v>0</v>
      </c>
      <c r="L15">
        <v>0</v>
      </c>
      <c r="M15">
        <v>0</v>
      </c>
      <c r="N15">
        <v>0</v>
      </c>
      <c r="O15">
        <v>0</v>
      </c>
      <c r="P15" t="str">
        <v>M55-M60</v>
      </c>
      <c r="Q15" s="17">
        <f>_xlfn.XLOOKUP(P15,Period_sum!$H$8:$H$27,Period_sum!$I$8:$I$27,"")</f>
        <v>46388</v>
      </c>
      <c r="R15" s="17">
        <f>_xlfn.XLOOKUP(P15,Period_sum!$H$8:$H$27,Period_sum!$J$8:$J$27,"")</f>
        <v>46568</v>
      </c>
    </row>
    <row r="16" spans="1:18" x14ac:dyDescent="0.3">
      <c r="B16" s="4" cm="1">
        <f t="array" ref="B16:G16">'M1-M6 Report'!A14:F14</f>
        <v>0</v>
      </c>
      <c r="C16">
        <v>0</v>
      </c>
      <c r="D16">
        <v>0</v>
      </c>
      <c r="E16">
        <v>0</v>
      </c>
      <c r="F16">
        <v>0</v>
      </c>
      <c r="G16">
        <v>0</v>
      </c>
      <c r="H16" t="s">
        <v>11</v>
      </c>
      <c r="J16">
        <v>0</v>
      </c>
      <c r="K16">
        <v>0</v>
      </c>
      <c r="L16">
        <v>0</v>
      </c>
      <c r="M16">
        <v>0</v>
      </c>
      <c r="N16">
        <v>0</v>
      </c>
      <c r="O16">
        <v>0</v>
      </c>
      <c r="P16" t="str">
        <v>M61-M66</v>
      </c>
      <c r="Q16" s="17">
        <f>_xlfn.XLOOKUP(P16,Period_sum!$H$8:$H$27,Period_sum!$I$8:$I$27,"")</f>
        <v>46569</v>
      </c>
      <c r="R16" s="17">
        <f>_xlfn.XLOOKUP(P16,Period_sum!$H$8:$H$27,Period_sum!$J$8:$J$27,"")</f>
        <v>46752</v>
      </c>
    </row>
    <row r="17" spans="2:18" x14ac:dyDescent="0.3">
      <c r="B17" s="4" cm="1">
        <f t="array" ref="B17:G17">'M1-M6 Report'!A15:F15</f>
        <v>0</v>
      </c>
      <c r="C17">
        <v>0</v>
      </c>
      <c r="D17">
        <v>0</v>
      </c>
      <c r="E17">
        <v>0</v>
      </c>
      <c r="F17">
        <v>0</v>
      </c>
      <c r="G17">
        <v>0</v>
      </c>
      <c r="H17" t="s">
        <v>11</v>
      </c>
      <c r="J17">
        <v>0</v>
      </c>
      <c r="K17">
        <v>0</v>
      </c>
      <c r="L17">
        <v>0</v>
      </c>
      <c r="M17">
        <v>0</v>
      </c>
      <c r="N17">
        <v>0</v>
      </c>
      <c r="O17">
        <v>0</v>
      </c>
      <c r="P17" t="str">
        <v>M67-M72</v>
      </c>
      <c r="Q17" s="17">
        <f>_xlfn.XLOOKUP(P17,Period_sum!$H$8:$H$27,Period_sum!$I$8:$I$27,"")</f>
        <v>46753</v>
      </c>
      <c r="R17" s="17">
        <f>_xlfn.XLOOKUP(P17,Period_sum!$H$8:$H$27,Period_sum!$J$8:$J$27,"")</f>
        <v>46934</v>
      </c>
    </row>
    <row r="18" spans="2:18" x14ac:dyDescent="0.3">
      <c r="B18" s="4" cm="1">
        <f t="array" ref="B18:G18">'M1-M6 Report'!A16:F16</f>
        <v>0</v>
      </c>
      <c r="C18">
        <v>0</v>
      </c>
      <c r="D18">
        <v>0</v>
      </c>
      <c r="E18">
        <v>0</v>
      </c>
      <c r="F18">
        <v>0</v>
      </c>
      <c r="G18">
        <v>0</v>
      </c>
      <c r="H18" t="s">
        <v>11</v>
      </c>
      <c r="Q18" s="17" t="str">
        <f>_xlfn.XLOOKUP(P18,Period_sum!$H$8:$H$27,Period_sum!$I$8:$I$27,"")</f>
        <v/>
      </c>
      <c r="R18" s="17" t="str">
        <f>_xlfn.XLOOKUP(P18,Period_sum!$H$8:$H$27,Period_sum!$J$8:$J$27,"")</f>
        <v/>
      </c>
    </row>
    <row r="19" spans="2:18" x14ac:dyDescent="0.3">
      <c r="B19" s="4" cm="1">
        <f t="array" ref="B19:G19">'M1-M6 Report'!A17:F17</f>
        <v>0</v>
      </c>
      <c r="C19">
        <v>0</v>
      </c>
      <c r="D19">
        <v>0</v>
      </c>
      <c r="E19">
        <v>0</v>
      </c>
      <c r="F19">
        <v>0</v>
      </c>
      <c r="G19">
        <v>0</v>
      </c>
      <c r="H19" t="s">
        <v>11</v>
      </c>
      <c r="Q19" s="17" t="str">
        <f>_xlfn.XLOOKUP(P19,Period_sum!$H$8:$H$27,Period_sum!$I$8:$I$27,"")</f>
        <v/>
      </c>
      <c r="R19" s="17" t="str">
        <f>_xlfn.XLOOKUP(P19,Period_sum!$H$8:$H$27,Period_sum!$J$8:$J$27,"")</f>
        <v/>
      </c>
    </row>
    <row r="20" spans="2:18" x14ac:dyDescent="0.3">
      <c r="B20" s="4" cm="1">
        <f t="array" ref="B20:G20">'M1-M6 Report'!A18:F18</f>
        <v>0</v>
      </c>
      <c r="C20">
        <v>0</v>
      </c>
      <c r="D20">
        <v>0</v>
      </c>
      <c r="E20">
        <v>0</v>
      </c>
      <c r="F20">
        <v>0</v>
      </c>
      <c r="G20">
        <v>0</v>
      </c>
      <c r="H20" t="s">
        <v>11</v>
      </c>
      <c r="Q20" s="17" t="str">
        <f>_xlfn.XLOOKUP(P20,Period_sum!$H$8:$H$27,Period_sum!$I$8:$I$27,"")</f>
        <v/>
      </c>
      <c r="R20" s="17" t="str">
        <f>_xlfn.XLOOKUP(P20,Period_sum!$H$8:$H$27,Period_sum!$J$8:$J$27,"")</f>
        <v/>
      </c>
    </row>
    <row r="21" spans="2:18" x14ac:dyDescent="0.3">
      <c r="B21" s="4" cm="1">
        <f t="array" ref="B21:G21">'M1-M6 Report'!A19:F19</f>
        <v>0</v>
      </c>
      <c r="C21">
        <v>0</v>
      </c>
      <c r="D21">
        <v>0</v>
      </c>
      <c r="E21">
        <v>0</v>
      </c>
      <c r="F21">
        <v>0</v>
      </c>
      <c r="G21">
        <v>0</v>
      </c>
      <c r="H21" t="s">
        <v>11</v>
      </c>
      <c r="Q21" s="17" t="str">
        <f>_xlfn.XLOOKUP(P21,Period_sum!$H$8:$H$27,Period_sum!$I$8:$I$27,"")</f>
        <v/>
      </c>
      <c r="R21" s="17" t="str">
        <f>_xlfn.XLOOKUP(P21,Period_sum!$H$8:$H$27,Period_sum!$J$8:$J$27,"")</f>
        <v/>
      </c>
    </row>
    <row r="22" spans="2:18" x14ac:dyDescent="0.3">
      <c r="B22" s="4" cm="1">
        <f t="array" ref="B22:G22">'M1-M6 Report'!A20:F20</f>
        <v>0</v>
      </c>
      <c r="C22">
        <v>0</v>
      </c>
      <c r="D22">
        <v>0</v>
      </c>
      <c r="E22">
        <v>0</v>
      </c>
      <c r="F22">
        <v>0</v>
      </c>
      <c r="G22">
        <v>0</v>
      </c>
      <c r="H22" t="s">
        <v>11</v>
      </c>
      <c r="Q22" s="17" t="str">
        <f>_xlfn.XLOOKUP(P22,Period_sum!$H$8:$H$27,Period_sum!$I$8:$I$27,"")</f>
        <v/>
      </c>
      <c r="R22" s="17" t="str">
        <f>_xlfn.XLOOKUP(P22,Period_sum!$H$8:$H$27,Period_sum!$J$8:$J$27,"")</f>
        <v/>
      </c>
    </row>
    <row r="23" spans="2:18" x14ac:dyDescent="0.3">
      <c r="B23" s="4" cm="1">
        <f t="array" ref="B23:G23">'M1-M6 Report'!A21:F21</f>
        <v>0</v>
      </c>
      <c r="C23">
        <v>0</v>
      </c>
      <c r="D23">
        <v>0</v>
      </c>
      <c r="E23">
        <v>0</v>
      </c>
      <c r="F23">
        <v>0</v>
      </c>
      <c r="G23">
        <v>0</v>
      </c>
      <c r="H23" t="s">
        <v>11</v>
      </c>
      <c r="Q23" s="17" t="str">
        <f>_xlfn.XLOOKUP(P23,Period_sum!$H$8:$H$27,Period_sum!$I$8:$I$27,"")</f>
        <v/>
      </c>
      <c r="R23" s="17" t="str">
        <f>_xlfn.XLOOKUP(P23,Period_sum!$H$8:$H$27,Period_sum!$J$8:$J$27,"")</f>
        <v/>
      </c>
    </row>
    <row r="24" spans="2:18" x14ac:dyDescent="0.3">
      <c r="B24" s="4" cm="1">
        <f t="array" ref="B24:G24">'M1-M6 Report'!A22:F22</f>
        <v>0</v>
      </c>
      <c r="C24">
        <v>0</v>
      </c>
      <c r="D24">
        <v>0</v>
      </c>
      <c r="E24">
        <v>0</v>
      </c>
      <c r="F24">
        <v>0</v>
      </c>
      <c r="G24">
        <v>0</v>
      </c>
      <c r="H24" t="s">
        <v>11</v>
      </c>
      <c r="Q24" s="17" t="str">
        <f>_xlfn.XLOOKUP(P24,Period_sum!$H$8:$H$27,Period_sum!$I$8:$I$27,"")</f>
        <v/>
      </c>
      <c r="R24" s="17" t="str">
        <f>_xlfn.XLOOKUP(P24,Period_sum!$H$8:$H$27,Period_sum!$J$8:$J$27,"")</f>
        <v/>
      </c>
    </row>
    <row r="25" spans="2:18" x14ac:dyDescent="0.3">
      <c r="B25" s="4" cm="1">
        <f t="array" ref="B25:G25">'M1-M6 Report'!A23:F23</f>
        <v>0</v>
      </c>
      <c r="C25">
        <v>0</v>
      </c>
      <c r="D25">
        <v>0</v>
      </c>
      <c r="E25">
        <v>0</v>
      </c>
      <c r="F25">
        <v>0</v>
      </c>
      <c r="G25">
        <v>0</v>
      </c>
      <c r="H25" t="s">
        <v>11</v>
      </c>
      <c r="Q25" s="17" t="str">
        <f>_xlfn.XLOOKUP(P25,Period_sum!$H$8:$H$27,Period_sum!$I$8:$I$27,"")</f>
        <v/>
      </c>
      <c r="R25" s="17" t="str">
        <f>_xlfn.XLOOKUP(P25,Period_sum!$H$8:$H$27,Period_sum!$J$8:$J$27,"")</f>
        <v/>
      </c>
    </row>
    <row r="26" spans="2:18" x14ac:dyDescent="0.3">
      <c r="B26" s="4" cm="1">
        <f t="array" ref="B26:G26">'M1-M6 Report'!A24:F24</f>
        <v>0</v>
      </c>
      <c r="C26">
        <v>0</v>
      </c>
      <c r="D26">
        <v>0</v>
      </c>
      <c r="E26">
        <v>0</v>
      </c>
      <c r="F26">
        <v>0</v>
      </c>
      <c r="G26">
        <v>0</v>
      </c>
      <c r="H26" t="s">
        <v>11</v>
      </c>
      <c r="Q26" s="17" t="str">
        <f>_xlfn.XLOOKUP(P26,Period_sum!$H$8:$H$27,Period_sum!$I$8:$I$27,"")</f>
        <v/>
      </c>
      <c r="R26" s="17" t="str">
        <f>_xlfn.XLOOKUP(P26,Period_sum!$H$8:$H$27,Period_sum!$J$8:$J$27,"")</f>
        <v/>
      </c>
    </row>
    <row r="27" spans="2:18" x14ac:dyDescent="0.3">
      <c r="B27" s="4" cm="1">
        <f t="array" ref="B27:G27">'M1-M6 Report'!A25:F25</f>
        <v>0</v>
      </c>
      <c r="C27">
        <v>0</v>
      </c>
      <c r="D27">
        <v>0</v>
      </c>
      <c r="E27">
        <v>0</v>
      </c>
      <c r="F27">
        <v>0</v>
      </c>
      <c r="G27">
        <v>0</v>
      </c>
      <c r="H27" t="s">
        <v>11</v>
      </c>
      <c r="Q27" s="17" t="str">
        <f>_xlfn.XLOOKUP(P27,Period_sum!$H$8:$H$27,Period_sum!$I$8:$I$27,"")</f>
        <v/>
      </c>
      <c r="R27" s="17" t="str">
        <f>_xlfn.XLOOKUP(P27,Period_sum!$H$8:$H$27,Period_sum!$J$8:$J$27,"")</f>
        <v/>
      </c>
    </row>
    <row r="28" spans="2:18" x14ac:dyDescent="0.3">
      <c r="B28" s="4" cm="1">
        <f t="array" ref="B28:G28">'M1-M6 Report'!A26:F26</f>
        <v>0</v>
      </c>
      <c r="C28">
        <v>0</v>
      </c>
      <c r="D28">
        <v>0</v>
      </c>
      <c r="E28">
        <v>0</v>
      </c>
      <c r="F28">
        <v>0</v>
      </c>
      <c r="G28">
        <v>0</v>
      </c>
      <c r="H28" t="s">
        <v>11</v>
      </c>
      <c r="Q28" s="17" t="str">
        <f>_xlfn.XLOOKUP(P28,Period_sum!$H$8:$H$27,Period_sum!$I$8:$I$27,"")</f>
        <v/>
      </c>
      <c r="R28" s="17" t="str">
        <f>_xlfn.XLOOKUP(P28,Period_sum!$H$8:$H$27,Period_sum!$J$8:$J$27,"")</f>
        <v/>
      </c>
    </row>
    <row r="29" spans="2:18" x14ac:dyDescent="0.3">
      <c r="B29" s="4" cm="1">
        <f t="array" ref="B29:G29">'M1-M6 Report'!A27:F27</f>
        <v>0</v>
      </c>
      <c r="C29">
        <v>0</v>
      </c>
      <c r="D29">
        <v>0</v>
      </c>
      <c r="E29">
        <v>0</v>
      </c>
      <c r="F29">
        <v>0</v>
      </c>
      <c r="G29">
        <v>0</v>
      </c>
      <c r="H29" t="s">
        <v>11</v>
      </c>
      <c r="Q29" s="17" t="str">
        <f>_xlfn.XLOOKUP(P29,Period_sum!$H$8:$H$27,Period_sum!$I$8:$I$27,"")</f>
        <v/>
      </c>
      <c r="R29" s="17" t="str">
        <f>_xlfn.XLOOKUP(P29,Period_sum!$H$8:$H$27,Period_sum!$J$8:$J$27,"")</f>
        <v/>
      </c>
    </row>
    <row r="30" spans="2:18" x14ac:dyDescent="0.3">
      <c r="B30" s="4" cm="1">
        <f t="array" ref="B30:G30">'M1-M6 Report'!A28:F28</f>
        <v>0</v>
      </c>
      <c r="C30">
        <v>0</v>
      </c>
      <c r="D30">
        <v>0</v>
      </c>
      <c r="E30">
        <v>0</v>
      </c>
      <c r="F30">
        <v>0</v>
      </c>
      <c r="G30">
        <v>0</v>
      </c>
      <c r="H30" t="s">
        <v>11</v>
      </c>
      <c r="Q30" s="17" t="str">
        <f>_xlfn.XLOOKUP(P30,Period_sum!$H$8:$H$27,Period_sum!$I$8:$I$27,"")</f>
        <v/>
      </c>
      <c r="R30" s="17" t="str">
        <f>_xlfn.XLOOKUP(P30,Period_sum!$H$8:$H$27,Period_sum!$J$8:$J$27,"")</f>
        <v/>
      </c>
    </row>
    <row r="31" spans="2:18" x14ac:dyDescent="0.3">
      <c r="B31" s="4" cm="1">
        <f t="array" ref="B31:G31">'M1-M6 Report'!A29:F29</f>
        <v>0</v>
      </c>
      <c r="C31">
        <v>0</v>
      </c>
      <c r="D31">
        <v>0</v>
      </c>
      <c r="E31">
        <v>0</v>
      </c>
      <c r="F31">
        <v>0</v>
      </c>
      <c r="G31">
        <v>0</v>
      </c>
      <c r="H31" t="s">
        <v>11</v>
      </c>
      <c r="Q31" s="17" t="str">
        <f>_xlfn.XLOOKUP(P31,Period_sum!$H$8:$H$27,Period_sum!$I$8:$I$27,"")</f>
        <v/>
      </c>
      <c r="R31" s="17" t="str">
        <f>_xlfn.XLOOKUP(P31,Period_sum!$H$8:$H$27,Period_sum!$J$8:$J$27,"")</f>
        <v/>
      </c>
    </row>
    <row r="32" spans="2:18" x14ac:dyDescent="0.3">
      <c r="B32" s="4" cm="1">
        <f t="array" ref="B32:G32">'M1-M6 Report'!A30:F30</f>
        <v>0</v>
      </c>
      <c r="C32">
        <v>0</v>
      </c>
      <c r="D32">
        <v>0</v>
      </c>
      <c r="E32">
        <v>0</v>
      </c>
      <c r="F32">
        <v>0</v>
      </c>
      <c r="G32">
        <v>0</v>
      </c>
      <c r="H32" t="s">
        <v>11</v>
      </c>
      <c r="Q32" s="17" t="str">
        <f>_xlfn.XLOOKUP(P32,Period_sum!$H$8:$H$27,Period_sum!$I$8:$I$27,"")</f>
        <v/>
      </c>
      <c r="R32" s="17" t="str">
        <f>_xlfn.XLOOKUP(P32,Period_sum!$H$8:$H$27,Period_sum!$J$8:$J$27,"")</f>
        <v/>
      </c>
    </row>
    <row r="33" spans="2:18" x14ac:dyDescent="0.3">
      <c r="B33" s="4" cm="1">
        <f t="array" ref="B33:G33">'M1-M6 Report'!A31:F31</f>
        <v>0</v>
      </c>
      <c r="C33">
        <v>0</v>
      </c>
      <c r="D33">
        <v>0</v>
      </c>
      <c r="E33">
        <v>0</v>
      </c>
      <c r="F33">
        <v>0</v>
      </c>
      <c r="G33">
        <v>0</v>
      </c>
      <c r="H33" t="s">
        <v>11</v>
      </c>
      <c r="Q33" s="17" t="str">
        <f>_xlfn.XLOOKUP(P33,Period_sum!$H$8:$H$27,Period_sum!$I$8:$I$27,"")</f>
        <v/>
      </c>
      <c r="R33" s="17" t="str">
        <f>_xlfn.XLOOKUP(P33,Period_sum!$H$8:$H$27,Period_sum!$J$8:$J$27,"")</f>
        <v/>
      </c>
    </row>
    <row r="34" spans="2:18" x14ac:dyDescent="0.3">
      <c r="B34" s="4" cm="1">
        <f t="array" ref="B34:G34">'M1-M6 Report'!A32:F32</f>
        <v>0</v>
      </c>
      <c r="C34">
        <v>0</v>
      </c>
      <c r="D34">
        <v>0</v>
      </c>
      <c r="E34">
        <v>0</v>
      </c>
      <c r="F34">
        <v>0</v>
      </c>
      <c r="G34">
        <v>0</v>
      </c>
      <c r="H34" t="s">
        <v>11</v>
      </c>
      <c r="Q34" s="17" t="str">
        <f>_xlfn.XLOOKUP(P34,Period_sum!$H$8:$H$27,Period_sum!$I$8:$I$27,"")</f>
        <v/>
      </c>
      <c r="R34" s="17" t="str">
        <f>_xlfn.XLOOKUP(P34,Period_sum!$H$8:$H$27,Period_sum!$J$8:$J$27,"")</f>
        <v/>
      </c>
    </row>
    <row r="35" spans="2:18" x14ac:dyDescent="0.3">
      <c r="B35" s="4" cm="1">
        <f t="array" ref="B35:G35">'M1-M6 Report'!A33:F33</f>
        <v>0</v>
      </c>
      <c r="C35">
        <v>0</v>
      </c>
      <c r="D35">
        <v>0</v>
      </c>
      <c r="E35">
        <v>0</v>
      </c>
      <c r="F35">
        <v>0</v>
      </c>
      <c r="G35">
        <v>0</v>
      </c>
      <c r="H35" t="s">
        <v>11</v>
      </c>
      <c r="Q35" s="17" t="str">
        <f>_xlfn.XLOOKUP(P35,Period_sum!$H$8:$H$27,Period_sum!$I$8:$I$27,"")</f>
        <v/>
      </c>
      <c r="R35" s="17" t="str">
        <f>_xlfn.XLOOKUP(P35,Period_sum!$H$8:$H$27,Period_sum!$J$8:$J$27,"")</f>
        <v/>
      </c>
    </row>
    <row r="36" spans="2:18" x14ac:dyDescent="0.3">
      <c r="B36" s="4" cm="1">
        <f t="array" ref="B36:G36">'M1-M6 Report'!A34:F34</f>
        <v>0</v>
      </c>
      <c r="C36">
        <v>0</v>
      </c>
      <c r="D36">
        <v>0</v>
      </c>
      <c r="E36">
        <v>0</v>
      </c>
      <c r="F36">
        <v>0</v>
      </c>
      <c r="G36">
        <v>0</v>
      </c>
      <c r="H36" t="s">
        <v>11</v>
      </c>
      <c r="Q36" s="17" t="str">
        <f>_xlfn.XLOOKUP(P36,Period_sum!$H$8:$H$27,Period_sum!$I$8:$I$27,"")</f>
        <v/>
      </c>
      <c r="R36" s="17" t="str">
        <f>_xlfn.XLOOKUP(P36,Period_sum!$H$8:$H$27,Period_sum!$J$8:$J$27,"")</f>
        <v/>
      </c>
    </row>
    <row r="37" spans="2:18" x14ac:dyDescent="0.3">
      <c r="B37" s="4" cm="1">
        <f t="array" ref="B37:G37">'M1-M6 Report'!A35:F35</f>
        <v>0</v>
      </c>
      <c r="C37">
        <v>0</v>
      </c>
      <c r="D37">
        <v>0</v>
      </c>
      <c r="E37">
        <v>0</v>
      </c>
      <c r="F37">
        <v>0</v>
      </c>
      <c r="G37">
        <v>0</v>
      </c>
      <c r="H37" t="s">
        <v>11</v>
      </c>
      <c r="Q37" s="17" t="str">
        <f>_xlfn.XLOOKUP(P37,Period_sum!$H$8:$H$27,Period_sum!$I$8:$I$27,"")</f>
        <v/>
      </c>
      <c r="R37" s="17" t="str">
        <f>_xlfn.XLOOKUP(P37,Period_sum!$H$8:$H$27,Period_sum!$J$8:$J$27,"")</f>
        <v/>
      </c>
    </row>
    <row r="38" spans="2:18" x14ac:dyDescent="0.3">
      <c r="B38" s="4" cm="1">
        <f t="array" ref="B38:G38">'M1-M6 Report'!A36:F36</f>
        <v>0</v>
      </c>
      <c r="C38">
        <v>0</v>
      </c>
      <c r="D38">
        <v>0</v>
      </c>
      <c r="E38">
        <v>0</v>
      </c>
      <c r="F38">
        <v>0</v>
      </c>
      <c r="G38">
        <v>0</v>
      </c>
      <c r="H38" t="s">
        <v>11</v>
      </c>
      <c r="Q38" s="17" t="str">
        <f>_xlfn.XLOOKUP(P38,Period_sum!$H$8:$H$27,Period_sum!$I$8:$I$27,"")</f>
        <v/>
      </c>
      <c r="R38" s="17" t="str">
        <f>_xlfn.XLOOKUP(P38,Period_sum!$H$8:$H$27,Period_sum!$J$8:$J$27,"")</f>
        <v/>
      </c>
    </row>
    <row r="39" spans="2:18" x14ac:dyDescent="0.3">
      <c r="B39" s="4" cm="1">
        <f t="array" ref="B39:G39">'M1-M6 Report'!A37:F37</f>
        <v>0</v>
      </c>
      <c r="C39">
        <v>0</v>
      </c>
      <c r="D39">
        <v>0</v>
      </c>
      <c r="E39">
        <v>0</v>
      </c>
      <c r="F39">
        <v>0</v>
      </c>
      <c r="G39">
        <v>0</v>
      </c>
      <c r="H39" t="s">
        <v>11</v>
      </c>
      <c r="Q39" s="17" t="str">
        <f>_xlfn.XLOOKUP(P39,Period_sum!$H$8:$H$27,Period_sum!$I$8:$I$27,"")</f>
        <v/>
      </c>
      <c r="R39" s="17" t="str">
        <f>_xlfn.XLOOKUP(P39,Period_sum!$H$8:$H$27,Period_sum!$J$8:$J$27,"")</f>
        <v/>
      </c>
    </row>
    <row r="40" spans="2:18" x14ac:dyDescent="0.3">
      <c r="B40" s="4" cm="1">
        <f t="array" ref="B40:G40">'M1-M6 Report'!A38:F38</f>
        <v>0</v>
      </c>
      <c r="C40">
        <v>0</v>
      </c>
      <c r="D40">
        <v>0</v>
      </c>
      <c r="E40">
        <v>0</v>
      </c>
      <c r="F40">
        <v>0</v>
      </c>
      <c r="G40">
        <v>0</v>
      </c>
      <c r="H40" t="s">
        <v>11</v>
      </c>
      <c r="Q40" s="17" t="str">
        <f>_xlfn.XLOOKUP(P40,Period_sum!$H$8:$H$27,Period_sum!$I$8:$I$27,"")</f>
        <v/>
      </c>
      <c r="R40" s="17" t="str">
        <f>_xlfn.XLOOKUP(P40,Period_sum!$H$8:$H$27,Period_sum!$J$8:$J$27,"")</f>
        <v/>
      </c>
    </row>
    <row r="41" spans="2:18" x14ac:dyDescent="0.3">
      <c r="B41" s="4" cm="1">
        <f t="array" ref="B41:G41">'M1-M6 Report'!A39:F39</f>
        <v>0</v>
      </c>
      <c r="C41">
        <v>0</v>
      </c>
      <c r="D41">
        <v>0</v>
      </c>
      <c r="E41">
        <v>0</v>
      </c>
      <c r="F41">
        <v>0</v>
      </c>
      <c r="G41">
        <v>0</v>
      </c>
      <c r="H41" t="s">
        <v>11</v>
      </c>
      <c r="Q41" s="17" t="str">
        <f>_xlfn.XLOOKUP(P41,Period_sum!$H$8:$H$27,Period_sum!$I$8:$I$27,"")</f>
        <v/>
      </c>
      <c r="R41" s="17" t="str">
        <f>_xlfn.XLOOKUP(P41,Period_sum!$H$8:$H$27,Period_sum!$J$8:$J$27,"")</f>
        <v/>
      </c>
    </row>
    <row r="42" spans="2:18" x14ac:dyDescent="0.3">
      <c r="B42" s="4" cm="1">
        <f t="array" ref="B42:G42">'M1-M6 Report'!A40:F40</f>
        <v>0</v>
      </c>
      <c r="C42">
        <v>0</v>
      </c>
      <c r="D42">
        <v>0</v>
      </c>
      <c r="E42">
        <v>0</v>
      </c>
      <c r="F42">
        <v>0</v>
      </c>
      <c r="G42">
        <v>0</v>
      </c>
      <c r="H42" t="s">
        <v>11</v>
      </c>
    </row>
    <row r="43" spans="2:18" x14ac:dyDescent="0.3">
      <c r="B43" s="4" cm="1">
        <f t="array" ref="B43:G43">'M1-M6 Report'!A41:F41</f>
        <v>0</v>
      </c>
      <c r="C43">
        <v>0</v>
      </c>
      <c r="D43">
        <v>0</v>
      </c>
      <c r="E43">
        <v>0</v>
      </c>
      <c r="F43">
        <v>0</v>
      </c>
      <c r="G43">
        <v>0</v>
      </c>
      <c r="H43" t="s">
        <v>11</v>
      </c>
    </row>
    <row r="44" spans="2:18" x14ac:dyDescent="0.3">
      <c r="B44" s="4" cm="1">
        <f t="array" ref="B44:G44">'M1-M6 Report'!A42:F42</f>
        <v>0</v>
      </c>
      <c r="C44">
        <v>0</v>
      </c>
      <c r="D44">
        <v>0</v>
      </c>
      <c r="E44">
        <v>0</v>
      </c>
      <c r="F44">
        <v>0</v>
      </c>
      <c r="G44">
        <v>0</v>
      </c>
      <c r="H44" t="s">
        <v>11</v>
      </c>
    </row>
    <row r="45" spans="2:18" x14ac:dyDescent="0.3">
      <c r="B45" s="4" cm="1">
        <f t="array" ref="B45:G45">'M1-M6 Report'!A43:F43</f>
        <v>0</v>
      </c>
      <c r="C45">
        <v>0</v>
      </c>
      <c r="D45">
        <v>0</v>
      </c>
      <c r="E45">
        <v>0</v>
      </c>
      <c r="F45">
        <v>0</v>
      </c>
      <c r="G45">
        <v>0</v>
      </c>
      <c r="H45" t="s">
        <v>11</v>
      </c>
    </row>
    <row r="46" spans="2:18" x14ac:dyDescent="0.3">
      <c r="B46" s="4" cm="1">
        <f t="array" ref="B46:G46">'M1-M6 Report'!A44:F44</f>
        <v>0</v>
      </c>
      <c r="C46">
        <v>0</v>
      </c>
      <c r="D46">
        <v>0</v>
      </c>
      <c r="E46">
        <v>0</v>
      </c>
      <c r="F46">
        <v>0</v>
      </c>
      <c r="G46">
        <v>0</v>
      </c>
      <c r="H46" t="s">
        <v>11</v>
      </c>
    </row>
    <row r="47" spans="2:18" x14ac:dyDescent="0.3">
      <c r="B47" s="4" cm="1">
        <f t="array" ref="B47:G47">'M1-M6 Report'!A45:F45</f>
        <v>0</v>
      </c>
      <c r="C47">
        <v>0</v>
      </c>
      <c r="D47">
        <v>0</v>
      </c>
      <c r="E47">
        <v>0</v>
      </c>
      <c r="F47">
        <v>0</v>
      </c>
      <c r="G47">
        <v>0</v>
      </c>
      <c r="H47" t="s">
        <v>11</v>
      </c>
    </row>
    <row r="48" spans="2:18" x14ac:dyDescent="0.3">
      <c r="B48" s="4" cm="1">
        <f t="array" ref="B48:G48">'M1-M6 Report'!A46:F46</f>
        <v>0</v>
      </c>
      <c r="C48">
        <v>0</v>
      </c>
      <c r="D48">
        <v>0</v>
      </c>
      <c r="E48">
        <v>0</v>
      </c>
      <c r="F48">
        <v>0</v>
      </c>
      <c r="G48">
        <v>0</v>
      </c>
      <c r="H48" t="s">
        <v>11</v>
      </c>
    </row>
    <row r="49" spans="2:8" x14ac:dyDescent="0.3">
      <c r="B49" s="4" cm="1">
        <f t="array" ref="B49:G49">'M1-M6 Report'!A47:F47</f>
        <v>0</v>
      </c>
      <c r="C49">
        <v>0</v>
      </c>
      <c r="D49">
        <v>0</v>
      </c>
      <c r="E49">
        <v>0</v>
      </c>
      <c r="F49">
        <v>0</v>
      </c>
      <c r="G49">
        <v>0</v>
      </c>
      <c r="H49" t="s">
        <v>11</v>
      </c>
    </row>
    <row r="50" spans="2:8" x14ac:dyDescent="0.3">
      <c r="B50" s="4" cm="1">
        <f t="array" ref="B50:G50">'M1-M6 Report'!A48:F48</f>
        <v>0</v>
      </c>
      <c r="C50">
        <v>0</v>
      </c>
      <c r="D50">
        <v>0</v>
      </c>
      <c r="E50">
        <v>0</v>
      </c>
      <c r="F50">
        <v>0</v>
      </c>
      <c r="G50">
        <v>0</v>
      </c>
      <c r="H50" t="s">
        <v>11</v>
      </c>
    </row>
    <row r="51" spans="2:8" x14ac:dyDescent="0.3">
      <c r="B51" s="4" cm="1">
        <f t="array" ref="B51:G51">'M1-M6 Report'!A49:F49</f>
        <v>0</v>
      </c>
      <c r="C51">
        <v>0</v>
      </c>
      <c r="D51">
        <v>0</v>
      </c>
      <c r="E51">
        <v>0</v>
      </c>
      <c r="F51">
        <v>0</v>
      </c>
      <c r="G51">
        <v>0</v>
      </c>
      <c r="H51" t="s">
        <v>11</v>
      </c>
    </row>
    <row r="52" spans="2:8" x14ac:dyDescent="0.3">
      <c r="B52" s="4" cm="1">
        <f t="array" ref="B52:G52">'M1-M6 Report'!A50:F50</f>
        <v>0</v>
      </c>
      <c r="C52">
        <v>0</v>
      </c>
      <c r="D52">
        <v>0</v>
      </c>
      <c r="E52">
        <v>0</v>
      </c>
      <c r="F52">
        <v>0</v>
      </c>
      <c r="G52">
        <v>0</v>
      </c>
      <c r="H52" t="s">
        <v>11</v>
      </c>
    </row>
    <row r="53" spans="2:8" x14ac:dyDescent="0.3">
      <c r="B53" s="4" cm="1">
        <f t="array" ref="B53:G53">'M1-M6 Report'!A51:F51</f>
        <v>0</v>
      </c>
      <c r="C53">
        <v>0</v>
      </c>
      <c r="D53">
        <v>0</v>
      </c>
      <c r="E53">
        <v>0</v>
      </c>
      <c r="F53">
        <v>0</v>
      </c>
      <c r="G53">
        <v>0</v>
      </c>
      <c r="H53" t="s">
        <v>11</v>
      </c>
    </row>
    <row r="54" spans="2:8" x14ac:dyDescent="0.3">
      <c r="B54" s="4" cm="1">
        <f t="array" ref="B54:G54">'M1-M6 Report'!A52:F52</f>
        <v>0</v>
      </c>
      <c r="C54">
        <v>0</v>
      </c>
      <c r="D54">
        <v>0</v>
      </c>
      <c r="E54">
        <v>0</v>
      </c>
      <c r="F54">
        <v>0</v>
      </c>
      <c r="G54">
        <v>0</v>
      </c>
      <c r="H54" t="s">
        <v>11</v>
      </c>
    </row>
    <row r="55" spans="2:8" x14ac:dyDescent="0.3">
      <c r="B55" s="4" cm="1">
        <f t="array" ref="B55:G55">'M1-M6 Report'!A53:F53</f>
        <v>0</v>
      </c>
      <c r="C55">
        <v>0</v>
      </c>
      <c r="D55">
        <v>0</v>
      </c>
      <c r="E55">
        <v>0</v>
      </c>
      <c r="F55">
        <v>0</v>
      </c>
      <c r="G55">
        <v>0</v>
      </c>
      <c r="H55" t="s">
        <v>11</v>
      </c>
    </row>
    <row r="56" spans="2:8" x14ac:dyDescent="0.3">
      <c r="B56" s="4" cm="1">
        <f t="array" ref="B56:G56">'M1-M6 Report'!A54:F54</f>
        <v>0</v>
      </c>
      <c r="C56">
        <v>0</v>
      </c>
      <c r="D56">
        <v>0</v>
      </c>
      <c r="E56">
        <v>0</v>
      </c>
      <c r="F56">
        <v>0</v>
      </c>
      <c r="G56">
        <v>0</v>
      </c>
      <c r="H56" t="s">
        <v>11</v>
      </c>
    </row>
    <row r="57" spans="2:8" x14ac:dyDescent="0.3">
      <c r="B57" s="4" cm="1">
        <f t="array" ref="B57:G57">'M1-M6 Report'!A55:F55</f>
        <v>0</v>
      </c>
      <c r="C57">
        <v>0</v>
      </c>
      <c r="D57">
        <v>0</v>
      </c>
      <c r="E57">
        <v>0</v>
      </c>
      <c r="F57">
        <v>0</v>
      </c>
      <c r="G57">
        <v>0</v>
      </c>
      <c r="H57" t="s">
        <v>11</v>
      </c>
    </row>
    <row r="58" spans="2:8" x14ac:dyDescent="0.3">
      <c r="B58" s="4" cm="1">
        <f t="array" ref="B58:G58">'M1-M6 Report'!A56:F56</f>
        <v>0</v>
      </c>
      <c r="C58">
        <v>0</v>
      </c>
      <c r="D58">
        <v>0</v>
      </c>
      <c r="E58">
        <v>0</v>
      </c>
      <c r="F58">
        <v>0</v>
      </c>
      <c r="G58">
        <v>0</v>
      </c>
      <c r="H58" t="s">
        <v>11</v>
      </c>
    </row>
    <row r="59" spans="2:8" x14ac:dyDescent="0.3">
      <c r="B59" s="4" cm="1">
        <f t="array" ref="B59:G59">'M1-M6 Report'!A57:F57</f>
        <v>0</v>
      </c>
      <c r="C59">
        <v>0</v>
      </c>
      <c r="D59">
        <v>0</v>
      </c>
      <c r="E59">
        <v>0</v>
      </c>
      <c r="F59">
        <v>0</v>
      </c>
      <c r="G59">
        <v>0</v>
      </c>
      <c r="H59" t="s">
        <v>11</v>
      </c>
    </row>
    <row r="60" spans="2:8" x14ac:dyDescent="0.3">
      <c r="B60" s="4" cm="1">
        <f t="array" ref="B60:G60">'M1-M6 Report'!A58:F58</f>
        <v>0</v>
      </c>
      <c r="C60">
        <v>0</v>
      </c>
      <c r="D60">
        <v>0</v>
      </c>
      <c r="E60">
        <v>0</v>
      </c>
      <c r="F60">
        <v>0</v>
      </c>
      <c r="G60">
        <v>0</v>
      </c>
      <c r="H60" t="s">
        <v>11</v>
      </c>
    </row>
    <row r="61" spans="2:8" x14ac:dyDescent="0.3">
      <c r="B61" s="4" cm="1">
        <f t="array" ref="B61:G61">'M1-M6 Report'!A59:F59</f>
        <v>0</v>
      </c>
      <c r="C61">
        <v>0</v>
      </c>
      <c r="D61">
        <v>0</v>
      </c>
      <c r="E61">
        <v>0</v>
      </c>
      <c r="F61">
        <v>0</v>
      </c>
      <c r="G61">
        <v>0</v>
      </c>
      <c r="H61" t="s">
        <v>11</v>
      </c>
    </row>
    <row r="62" spans="2:8" x14ac:dyDescent="0.3">
      <c r="B62" s="4" cm="1">
        <f t="array" ref="B62:G62">'M1-M6 Report'!A60:F60</f>
        <v>0</v>
      </c>
      <c r="C62">
        <v>0</v>
      </c>
      <c r="D62">
        <v>0</v>
      </c>
      <c r="E62">
        <v>0</v>
      </c>
      <c r="F62">
        <v>0</v>
      </c>
      <c r="G62">
        <v>0</v>
      </c>
      <c r="H62" t="s">
        <v>11</v>
      </c>
    </row>
    <row r="63" spans="2:8" x14ac:dyDescent="0.3">
      <c r="B63" s="4" cm="1">
        <f t="array" ref="B63:G63">'M1-M6 Report'!A61:F61</f>
        <v>0</v>
      </c>
      <c r="C63">
        <v>0</v>
      </c>
      <c r="D63">
        <v>0</v>
      </c>
      <c r="E63">
        <v>0</v>
      </c>
      <c r="F63">
        <v>0</v>
      </c>
      <c r="G63">
        <v>0</v>
      </c>
      <c r="H63" t="s">
        <v>11</v>
      </c>
    </row>
    <row r="64" spans="2:8" x14ac:dyDescent="0.3">
      <c r="B64" s="4" cm="1">
        <f t="array" ref="B64:G64">'M1-M6 Report'!A62:F62</f>
        <v>0</v>
      </c>
      <c r="C64">
        <v>0</v>
      </c>
      <c r="D64">
        <v>0</v>
      </c>
      <c r="E64">
        <v>0</v>
      </c>
      <c r="F64">
        <v>0</v>
      </c>
      <c r="G64">
        <v>0</v>
      </c>
      <c r="H64" t="s">
        <v>11</v>
      </c>
    </row>
    <row r="65" spans="2:8" x14ac:dyDescent="0.3">
      <c r="B65" s="4" cm="1">
        <f t="array" ref="B65:G65">'M1-M6 Report'!A63:F63</f>
        <v>0</v>
      </c>
      <c r="C65">
        <v>0</v>
      </c>
      <c r="D65">
        <v>0</v>
      </c>
      <c r="E65">
        <v>0</v>
      </c>
      <c r="F65">
        <v>0</v>
      </c>
      <c r="G65">
        <v>0</v>
      </c>
      <c r="H65" t="s">
        <v>11</v>
      </c>
    </row>
    <row r="66" spans="2:8" x14ac:dyDescent="0.3">
      <c r="B66" s="4" cm="1">
        <f t="array" ref="B66:G66">'M1-M6 Report'!A64:F64</f>
        <v>0</v>
      </c>
      <c r="C66">
        <v>0</v>
      </c>
      <c r="D66">
        <v>0</v>
      </c>
      <c r="E66">
        <v>0</v>
      </c>
      <c r="F66">
        <v>0</v>
      </c>
      <c r="G66">
        <v>0</v>
      </c>
      <c r="H66" t="s">
        <v>11</v>
      </c>
    </row>
    <row r="67" spans="2:8" x14ac:dyDescent="0.3">
      <c r="B67" s="4" cm="1">
        <f t="array" ref="B67:G67">'M1-M6 Report'!A65:F65</f>
        <v>0</v>
      </c>
      <c r="C67">
        <v>0</v>
      </c>
      <c r="D67">
        <v>0</v>
      </c>
      <c r="E67">
        <v>0</v>
      </c>
      <c r="F67">
        <v>0</v>
      </c>
      <c r="G67">
        <v>0</v>
      </c>
      <c r="H67" t="s">
        <v>11</v>
      </c>
    </row>
    <row r="68" spans="2:8" x14ac:dyDescent="0.3">
      <c r="B68" s="4" cm="1">
        <f t="array" ref="B68:G68">'M1-M6 Report'!A66:F66</f>
        <v>0</v>
      </c>
      <c r="C68">
        <v>0</v>
      </c>
      <c r="D68">
        <v>0</v>
      </c>
      <c r="E68">
        <v>0</v>
      </c>
      <c r="F68">
        <v>0</v>
      </c>
      <c r="G68">
        <v>0</v>
      </c>
      <c r="H68" t="s">
        <v>11</v>
      </c>
    </row>
    <row r="69" spans="2:8" x14ac:dyDescent="0.3">
      <c r="B69" s="4" cm="1">
        <f t="array" ref="B69:G69">'M1-M6 Report'!A67:F67</f>
        <v>0</v>
      </c>
      <c r="C69">
        <v>0</v>
      </c>
      <c r="D69">
        <v>0</v>
      </c>
      <c r="E69">
        <v>0</v>
      </c>
      <c r="F69">
        <v>0</v>
      </c>
      <c r="G69">
        <v>0</v>
      </c>
      <c r="H69" t="s">
        <v>11</v>
      </c>
    </row>
    <row r="70" spans="2:8" x14ac:dyDescent="0.3">
      <c r="B70" s="4" cm="1">
        <f t="array" ref="B70:G70">'M1-M6 Report'!A68:F68</f>
        <v>0</v>
      </c>
      <c r="C70">
        <v>0</v>
      </c>
      <c r="D70">
        <v>0</v>
      </c>
      <c r="E70">
        <v>0</v>
      </c>
      <c r="F70">
        <v>0</v>
      </c>
      <c r="G70">
        <v>0</v>
      </c>
      <c r="H70" t="s">
        <v>11</v>
      </c>
    </row>
    <row r="71" spans="2:8" x14ac:dyDescent="0.3">
      <c r="B71" s="4" cm="1">
        <f t="array" ref="B71:G71">'M1-M6 Report'!A69:F69</f>
        <v>0</v>
      </c>
      <c r="C71">
        <v>0</v>
      </c>
      <c r="D71">
        <v>0</v>
      </c>
      <c r="E71">
        <v>0</v>
      </c>
      <c r="F71">
        <v>0</v>
      </c>
      <c r="G71">
        <v>0</v>
      </c>
      <c r="H71" t="s">
        <v>11</v>
      </c>
    </row>
    <row r="72" spans="2:8" x14ac:dyDescent="0.3">
      <c r="B72" s="4" cm="1">
        <f t="array" ref="B72:G72">'M1-M6 Report'!A70:F70</f>
        <v>0</v>
      </c>
      <c r="C72">
        <v>0</v>
      </c>
      <c r="D72">
        <v>0</v>
      </c>
      <c r="E72">
        <v>0</v>
      </c>
      <c r="F72">
        <v>0</v>
      </c>
      <c r="G72">
        <v>0</v>
      </c>
      <c r="H72" t="s">
        <v>11</v>
      </c>
    </row>
    <row r="73" spans="2:8" x14ac:dyDescent="0.3">
      <c r="B73" s="4" cm="1">
        <f t="array" ref="B73:G73">'M1-M6 Report'!A71:F71</f>
        <v>0</v>
      </c>
      <c r="C73">
        <v>0</v>
      </c>
      <c r="D73">
        <v>0</v>
      </c>
      <c r="E73">
        <v>0</v>
      </c>
      <c r="F73">
        <v>0</v>
      </c>
      <c r="G73">
        <v>0</v>
      </c>
      <c r="H73" t="s">
        <v>11</v>
      </c>
    </row>
    <row r="74" spans="2:8" x14ac:dyDescent="0.3">
      <c r="B74" s="4" cm="1">
        <f t="array" ref="B74:G74">'M1-M6 Report'!A72:F72</f>
        <v>0</v>
      </c>
      <c r="C74">
        <v>0</v>
      </c>
      <c r="D74">
        <v>0</v>
      </c>
      <c r="E74">
        <v>0</v>
      </c>
      <c r="F74">
        <v>0</v>
      </c>
      <c r="G74">
        <v>0</v>
      </c>
      <c r="H74" t="s">
        <v>11</v>
      </c>
    </row>
    <row r="75" spans="2:8" x14ac:dyDescent="0.3">
      <c r="B75" s="4" cm="1">
        <f t="array" ref="B75:G75">'M1-M6 Report'!A73:F73</f>
        <v>0</v>
      </c>
      <c r="C75">
        <v>0</v>
      </c>
      <c r="D75">
        <v>0</v>
      </c>
      <c r="E75">
        <v>0</v>
      </c>
      <c r="F75">
        <v>0</v>
      </c>
      <c r="G75">
        <v>0</v>
      </c>
      <c r="H75" t="s">
        <v>11</v>
      </c>
    </row>
    <row r="76" spans="2:8" x14ac:dyDescent="0.3">
      <c r="B76" s="4" cm="1">
        <f t="array" ref="B76:G76">'M1-M6 Report'!A74:F74</f>
        <v>0</v>
      </c>
      <c r="C76">
        <v>0</v>
      </c>
      <c r="D76">
        <v>0</v>
      </c>
      <c r="E76">
        <v>0</v>
      </c>
      <c r="F76">
        <v>0</v>
      </c>
      <c r="G76">
        <v>0</v>
      </c>
      <c r="H76" t="s">
        <v>11</v>
      </c>
    </row>
    <row r="77" spans="2:8" x14ac:dyDescent="0.3">
      <c r="B77" s="4" cm="1">
        <f t="array" ref="B77:G77">'M1-M6 Report'!A75:F75</f>
        <v>0</v>
      </c>
      <c r="C77">
        <v>0</v>
      </c>
      <c r="D77">
        <v>0</v>
      </c>
      <c r="E77">
        <v>0</v>
      </c>
      <c r="F77">
        <v>0</v>
      </c>
      <c r="G77">
        <v>0</v>
      </c>
      <c r="H77" t="s">
        <v>11</v>
      </c>
    </row>
    <row r="78" spans="2:8" x14ac:dyDescent="0.3">
      <c r="B78" s="4" cm="1">
        <f t="array" ref="B78:G78">'M1-M6 Report'!A76:F76</f>
        <v>0</v>
      </c>
      <c r="C78">
        <v>0</v>
      </c>
      <c r="D78">
        <v>0</v>
      </c>
      <c r="E78">
        <v>0</v>
      </c>
      <c r="F78">
        <v>0</v>
      </c>
      <c r="G78">
        <v>0</v>
      </c>
      <c r="H78" t="s">
        <v>11</v>
      </c>
    </row>
    <row r="79" spans="2:8" x14ac:dyDescent="0.3">
      <c r="B79" s="4" cm="1">
        <f t="array" ref="B79:G79">'M1-M6 Report'!A77:F77</f>
        <v>0</v>
      </c>
      <c r="C79">
        <v>0</v>
      </c>
      <c r="D79">
        <v>0</v>
      </c>
      <c r="E79">
        <v>0</v>
      </c>
      <c r="F79">
        <v>0</v>
      </c>
      <c r="G79">
        <v>0</v>
      </c>
      <c r="H79" t="s">
        <v>11</v>
      </c>
    </row>
    <row r="80" spans="2:8" x14ac:dyDescent="0.3">
      <c r="B80" s="4" cm="1">
        <f t="array" ref="B80:G80">'M1-M6 Report'!A78:F78</f>
        <v>0</v>
      </c>
      <c r="C80">
        <v>0</v>
      </c>
      <c r="D80">
        <v>0</v>
      </c>
      <c r="E80">
        <v>0</v>
      </c>
      <c r="F80">
        <v>0</v>
      </c>
      <c r="G80">
        <v>0</v>
      </c>
      <c r="H80" t="s">
        <v>11</v>
      </c>
    </row>
    <row r="81" spans="2:8" x14ac:dyDescent="0.3">
      <c r="B81" s="4" cm="1">
        <f t="array" ref="B81:G81">'M1-M6 Report'!A79:F79</f>
        <v>0</v>
      </c>
      <c r="C81">
        <v>0</v>
      </c>
      <c r="D81">
        <v>0</v>
      </c>
      <c r="E81">
        <v>0</v>
      </c>
      <c r="F81">
        <v>0</v>
      </c>
      <c r="G81">
        <v>0</v>
      </c>
      <c r="H81" t="s">
        <v>11</v>
      </c>
    </row>
    <row r="82" spans="2:8" x14ac:dyDescent="0.3">
      <c r="B82" s="4" cm="1">
        <f t="array" ref="B82:G82">'M1-M6 Report'!A80:F80</f>
        <v>0</v>
      </c>
      <c r="C82">
        <v>0</v>
      </c>
      <c r="D82">
        <v>0</v>
      </c>
      <c r="E82">
        <v>0</v>
      </c>
      <c r="F82">
        <v>0</v>
      </c>
      <c r="G82">
        <v>0</v>
      </c>
      <c r="H82" t="s">
        <v>11</v>
      </c>
    </row>
    <row r="83" spans="2:8" x14ac:dyDescent="0.3">
      <c r="B83" s="4" cm="1">
        <f t="array" ref="B83:G83">'M1-M6 Report'!A81:F81</f>
        <v>0</v>
      </c>
      <c r="C83">
        <v>0</v>
      </c>
      <c r="D83">
        <v>0</v>
      </c>
      <c r="E83">
        <v>0</v>
      </c>
      <c r="F83">
        <v>0</v>
      </c>
      <c r="G83">
        <v>0</v>
      </c>
      <c r="H83" t="s">
        <v>11</v>
      </c>
    </row>
    <row r="84" spans="2:8" x14ac:dyDescent="0.3">
      <c r="B84" s="4" cm="1">
        <f t="array" ref="B84:G84">'M1-M6 Report'!A82:F82</f>
        <v>0</v>
      </c>
      <c r="C84">
        <v>0</v>
      </c>
      <c r="D84">
        <v>0</v>
      </c>
      <c r="E84">
        <v>0</v>
      </c>
      <c r="F84">
        <v>0</v>
      </c>
      <c r="G84">
        <v>0</v>
      </c>
      <c r="H84" t="s">
        <v>11</v>
      </c>
    </row>
    <row r="85" spans="2:8" x14ac:dyDescent="0.3">
      <c r="B85" s="4" cm="1">
        <f t="array" ref="B85:G85">'M1-M6 Report'!A83:F83</f>
        <v>0</v>
      </c>
      <c r="C85">
        <v>0</v>
      </c>
      <c r="D85">
        <v>0</v>
      </c>
      <c r="E85">
        <v>0</v>
      </c>
      <c r="F85">
        <v>0</v>
      </c>
      <c r="G85">
        <v>0</v>
      </c>
      <c r="H85" t="s">
        <v>11</v>
      </c>
    </row>
    <row r="86" spans="2:8" x14ac:dyDescent="0.3">
      <c r="B86" s="4" cm="1">
        <f t="array" ref="B86:G86">'M1-M6 Report'!A84:F84</f>
        <v>0</v>
      </c>
      <c r="C86">
        <v>0</v>
      </c>
      <c r="D86">
        <v>0</v>
      </c>
      <c r="E86">
        <v>0</v>
      </c>
      <c r="F86">
        <v>0</v>
      </c>
      <c r="G86">
        <v>0</v>
      </c>
      <c r="H86" t="s">
        <v>11</v>
      </c>
    </row>
    <row r="87" spans="2:8" x14ac:dyDescent="0.3">
      <c r="B87" s="4" cm="1">
        <f t="array" ref="B87:G87">'M1-M6 Report'!A85:F85</f>
        <v>0</v>
      </c>
      <c r="C87">
        <v>0</v>
      </c>
      <c r="D87">
        <v>0</v>
      </c>
      <c r="E87">
        <v>0</v>
      </c>
      <c r="F87">
        <v>0</v>
      </c>
      <c r="G87">
        <v>0</v>
      </c>
      <c r="H87" t="s">
        <v>11</v>
      </c>
    </row>
    <row r="88" spans="2:8" x14ac:dyDescent="0.3">
      <c r="B88" s="4" cm="1">
        <f t="array" ref="B88:G88">'M1-M6 Report'!A86:F86</f>
        <v>0</v>
      </c>
      <c r="C88">
        <v>0</v>
      </c>
      <c r="D88">
        <v>0</v>
      </c>
      <c r="E88">
        <v>0</v>
      </c>
      <c r="F88">
        <v>0</v>
      </c>
      <c r="G88">
        <v>0</v>
      </c>
      <c r="H88" t="s">
        <v>11</v>
      </c>
    </row>
    <row r="89" spans="2:8" x14ac:dyDescent="0.3">
      <c r="B89" s="4" cm="1">
        <f t="array" ref="B89:G89">'M1-M6 Report'!A87:F87</f>
        <v>0</v>
      </c>
      <c r="C89">
        <v>0</v>
      </c>
      <c r="D89">
        <v>0</v>
      </c>
      <c r="E89">
        <v>0</v>
      </c>
      <c r="F89">
        <v>0</v>
      </c>
      <c r="G89">
        <v>0</v>
      </c>
      <c r="H89" t="s">
        <v>11</v>
      </c>
    </row>
    <row r="90" spans="2:8" x14ac:dyDescent="0.3">
      <c r="B90" s="4" cm="1">
        <f t="array" ref="B90:G90">'M1-M6 Report'!A88:F88</f>
        <v>0</v>
      </c>
      <c r="C90">
        <v>0</v>
      </c>
      <c r="D90">
        <v>0</v>
      </c>
      <c r="E90">
        <v>0</v>
      </c>
      <c r="F90">
        <v>0</v>
      </c>
      <c r="G90">
        <v>0</v>
      </c>
      <c r="H90" t="s">
        <v>11</v>
      </c>
    </row>
    <row r="91" spans="2:8" x14ac:dyDescent="0.3">
      <c r="B91" s="4" cm="1">
        <f t="array" ref="B91:G91">'M1-M6 Report'!A89:F89</f>
        <v>0</v>
      </c>
      <c r="C91">
        <v>0</v>
      </c>
      <c r="D91">
        <v>0</v>
      </c>
      <c r="E91">
        <v>0</v>
      </c>
      <c r="F91">
        <v>0</v>
      </c>
      <c r="G91">
        <v>0</v>
      </c>
      <c r="H91" t="s">
        <v>11</v>
      </c>
    </row>
    <row r="92" spans="2:8" x14ac:dyDescent="0.3">
      <c r="B92" s="4" cm="1">
        <f t="array" ref="B92:G92">'M1-M6 Report'!A90:F90</f>
        <v>0</v>
      </c>
      <c r="C92">
        <v>0</v>
      </c>
      <c r="D92">
        <v>0</v>
      </c>
      <c r="E92">
        <v>0</v>
      </c>
      <c r="F92">
        <v>0</v>
      </c>
      <c r="G92">
        <v>0</v>
      </c>
      <c r="H92" t="s">
        <v>11</v>
      </c>
    </row>
    <row r="93" spans="2:8" x14ac:dyDescent="0.3">
      <c r="B93" s="4" cm="1">
        <f t="array" ref="B93:G93">'M1-M6 Report'!A91:F91</f>
        <v>0</v>
      </c>
      <c r="C93">
        <v>0</v>
      </c>
      <c r="D93">
        <v>0</v>
      </c>
      <c r="E93">
        <v>0</v>
      </c>
      <c r="F93">
        <v>0</v>
      </c>
      <c r="G93">
        <v>0</v>
      </c>
      <c r="H93" t="s">
        <v>11</v>
      </c>
    </row>
    <row r="94" spans="2:8" x14ac:dyDescent="0.3">
      <c r="B94" s="4" cm="1">
        <f t="array" ref="B94:G94">'M1-M6 Report'!A92:F92</f>
        <v>0</v>
      </c>
      <c r="C94">
        <v>0</v>
      </c>
      <c r="D94">
        <v>0</v>
      </c>
      <c r="E94">
        <v>0</v>
      </c>
      <c r="F94">
        <v>0</v>
      </c>
      <c r="G94">
        <v>0</v>
      </c>
      <c r="H94" t="s">
        <v>11</v>
      </c>
    </row>
    <row r="95" spans="2:8" x14ac:dyDescent="0.3">
      <c r="B95" s="4" cm="1">
        <f t="array" ref="B95:G95">'M1-M6 Report'!A93:F93</f>
        <v>0</v>
      </c>
      <c r="C95">
        <v>0</v>
      </c>
      <c r="D95">
        <v>0</v>
      </c>
      <c r="E95">
        <v>0</v>
      </c>
      <c r="F95">
        <v>0</v>
      </c>
      <c r="G95">
        <v>0</v>
      </c>
      <c r="H95" t="s">
        <v>11</v>
      </c>
    </row>
    <row r="96" spans="2:8" x14ac:dyDescent="0.3">
      <c r="B96" s="4" cm="1">
        <f t="array" ref="B96:G96">'M1-M6 Report'!A94:F94</f>
        <v>0</v>
      </c>
      <c r="C96">
        <v>0</v>
      </c>
      <c r="D96">
        <v>0</v>
      </c>
      <c r="E96">
        <v>0</v>
      </c>
      <c r="F96">
        <v>0</v>
      </c>
      <c r="G96">
        <v>0</v>
      </c>
      <c r="H96" t="s">
        <v>11</v>
      </c>
    </row>
    <row r="97" spans="2:18" x14ac:dyDescent="0.3">
      <c r="B97" s="4" cm="1">
        <f t="array" ref="B97:G97">'M1-M6 Report'!A95:F95</f>
        <v>0</v>
      </c>
      <c r="C97">
        <v>0</v>
      </c>
      <c r="D97">
        <v>0</v>
      </c>
      <c r="E97">
        <v>0</v>
      </c>
      <c r="F97">
        <v>0</v>
      </c>
      <c r="G97">
        <v>0</v>
      </c>
      <c r="H97" t="s">
        <v>11</v>
      </c>
    </row>
    <row r="98" spans="2:18" x14ac:dyDescent="0.3">
      <c r="B98" s="4" cm="1">
        <f t="array" ref="B98:G98">'M1-M6 Report'!A96:F96</f>
        <v>0</v>
      </c>
      <c r="C98">
        <v>0</v>
      </c>
      <c r="D98">
        <v>0</v>
      </c>
      <c r="E98">
        <v>0</v>
      </c>
      <c r="F98">
        <v>0</v>
      </c>
      <c r="G98">
        <v>0</v>
      </c>
      <c r="H98" t="s">
        <v>11</v>
      </c>
    </row>
    <row r="99" spans="2:18" x14ac:dyDescent="0.3">
      <c r="B99" s="4" cm="1">
        <f t="array" ref="B99:G99">'M1-M6 Report'!A97:F97</f>
        <v>0</v>
      </c>
      <c r="C99">
        <v>0</v>
      </c>
      <c r="D99">
        <v>0</v>
      </c>
      <c r="E99">
        <v>0</v>
      </c>
      <c r="F99">
        <v>0</v>
      </c>
      <c r="G99">
        <v>0</v>
      </c>
      <c r="H99" t="s">
        <v>11</v>
      </c>
    </row>
    <row r="100" spans="2:18" x14ac:dyDescent="0.3">
      <c r="B100" s="4" cm="1">
        <f t="array" ref="B100:G100">'M1-M6 Report'!A98:F98</f>
        <v>0</v>
      </c>
      <c r="C100">
        <v>0</v>
      </c>
      <c r="D100">
        <v>0</v>
      </c>
      <c r="E100">
        <v>0</v>
      </c>
      <c r="F100">
        <v>0</v>
      </c>
      <c r="G100">
        <v>0</v>
      </c>
      <c r="H100" t="s">
        <v>11</v>
      </c>
    </row>
    <row r="101" spans="2:18" x14ac:dyDescent="0.3">
      <c r="B101" s="4" cm="1">
        <f t="array" ref="B101:G101">'M1-M6 Report'!A99:F99</f>
        <v>0</v>
      </c>
      <c r="C101">
        <v>0</v>
      </c>
      <c r="D101">
        <v>0</v>
      </c>
      <c r="E101">
        <v>0</v>
      </c>
      <c r="F101">
        <v>0</v>
      </c>
      <c r="G101">
        <v>0</v>
      </c>
      <c r="H101" t="s">
        <v>11</v>
      </c>
    </row>
    <row r="102" spans="2:18" x14ac:dyDescent="0.3">
      <c r="B102" s="4" cm="1">
        <f t="array" ref="B102:G102">'M1-M6 Report'!A100:F100</f>
        <v>0</v>
      </c>
      <c r="C102">
        <v>0</v>
      </c>
      <c r="D102">
        <v>0</v>
      </c>
      <c r="E102">
        <v>0</v>
      </c>
      <c r="F102">
        <v>0</v>
      </c>
      <c r="G102">
        <v>0</v>
      </c>
      <c r="H102" t="s">
        <v>11</v>
      </c>
    </row>
    <row r="103" spans="2:18" x14ac:dyDescent="0.3">
      <c r="B103" s="4" cm="1">
        <f t="array" ref="B103:G103">'M1-M6 Report'!A101:F101</f>
        <v>0</v>
      </c>
      <c r="C103">
        <v>0</v>
      </c>
      <c r="D103">
        <v>0</v>
      </c>
      <c r="E103">
        <v>0</v>
      </c>
      <c r="F103">
        <v>0</v>
      </c>
      <c r="G103">
        <v>0</v>
      </c>
      <c r="H103" t="s">
        <v>11</v>
      </c>
    </row>
    <row r="104" spans="2:18" x14ac:dyDescent="0.3">
      <c r="B104" s="4" cm="1">
        <f t="array" ref="B104:G104">'M1-M6 Report'!A102:F102</f>
        <v>0</v>
      </c>
      <c r="C104">
        <v>0</v>
      </c>
      <c r="D104">
        <v>0</v>
      </c>
      <c r="E104">
        <v>0</v>
      </c>
      <c r="F104">
        <v>0</v>
      </c>
      <c r="G104">
        <v>0</v>
      </c>
      <c r="H104" t="s">
        <v>11</v>
      </c>
    </row>
    <row r="105" spans="2:18" x14ac:dyDescent="0.3">
      <c r="B105" s="4" cm="1">
        <f t="array" ref="B105:G105">'M1-M6 Report'!A103:F103</f>
        <v>0</v>
      </c>
      <c r="C105">
        <v>0</v>
      </c>
      <c r="D105">
        <v>0</v>
      </c>
      <c r="E105">
        <v>0</v>
      </c>
      <c r="F105">
        <v>0</v>
      </c>
      <c r="G105">
        <v>0</v>
      </c>
      <c r="H105" t="s">
        <v>11</v>
      </c>
      <c r="Q105" s="17" t="str">
        <f>_xlfn.XLOOKUP(P105,Period_sum!$H$8:$H$27,Period_sum!$I$8:$I$27,"")</f>
        <v/>
      </c>
      <c r="R105" s="17" t="str">
        <f>_xlfn.XLOOKUP(P105,Period_sum!$H$8:$H$27,Period_sum!$J$8:$J$27,"")</f>
        <v/>
      </c>
    </row>
    <row r="106" spans="2:18" x14ac:dyDescent="0.3">
      <c r="B106" s="4" cm="1">
        <f t="array" ref="B106:G106">'M1-M6 Report'!A104:F104</f>
        <v>0</v>
      </c>
      <c r="C106">
        <v>0</v>
      </c>
      <c r="D106">
        <v>0</v>
      </c>
      <c r="E106">
        <v>0</v>
      </c>
      <c r="F106">
        <v>0</v>
      </c>
      <c r="G106">
        <v>0</v>
      </c>
      <c r="H106" t="s">
        <v>11</v>
      </c>
    </row>
    <row r="107" spans="2:18" x14ac:dyDescent="0.3">
      <c r="B107" s="4" cm="1">
        <f t="array" ref="B107:G107">'M1-M6 Report'!A105:F105</f>
        <v>0</v>
      </c>
      <c r="C107">
        <v>0</v>
      </c>
      <c r="D107">
        <v>0</v>
      </c>
      <c r="E107">
        <v>0</v>
      </c>
      <c r="F107">
        <v>0</v>
      </c>
      <c r="G107">
        <v>0</v>
      </c>
      <c r="H107" t="s">
        <v>11</v>
      </c>
    </row>
    <row r="108" spans="2:18" x14ac:dyDescent="0.3">
      <c r="B108" s="4" cm="1">
        <f t="array" ref="B108:G108">'M1-M6 Report'!A106:F106</f>
        <v>0</v>
      </c>
      <c r="C108">
        <v>0</v>
      </c>
      <c r="D108">
        <v>0</v>
      </c>
      <c r="E108">
        <v>0</v>
      </c>
      <c r="F108">
        <v>0</v>
      </c>
      <c r="G108">
        <v>0</v>
      </c>
      <c r="H108" t="s">
        <v>11</v>
      </c>
    </row>
    <row r="109" spans="2:18" x14ac:dyDescent="0.3">
      <c r="B109" s="4" cm="1">
        <f t="array" ref="B109:G109">'M1-M6 Report'!A107:F107</f>
        <v>0</v>
      </c>
      <c r="C109">
        <v>0</v>
      </c>
      <c r="D109">
        <v>0</v>
      </c>
      <c r="E109">
        <v>0</v>
      </c>
      <c r="F109">
        <v>0</v>
      </c>
      <c r="G109">
        <v>0</v>
      </c>
      <c r="H109" t="s">
        <v>11</v>
      </c>
    </row>
    <row r="110" spans="2:18" x14ac:dyDescent="0.3">
      <c r="B110" s="4" cm="1">
        <f t="array" ref="B110:G110">'M1-M6 Report'!A108:F108</f>
        <v>0</v>
      </c>
      <c r="C110">
        <v>0</v>
      </c>
      <c r="D110">
        <v>0</v>
      </c>
      <c r="E110">
        <v>0</v>
      </c>
      <c r="F110">
        <v>0</v>
      </c>
      <c r="G110">
        <v>0</v>
      </c>
      <c r="H110" t="s">
        <v>11</v>
      </c>
    </row>
    <row r="111" spans="2:18" x14ac:dyDescent="0.3">
      <c r="B111" s="4" cm="1">
        <f t="array" ref="B111:G111">'M1-M6 Report'!A109:F109</f>
        <v>0</v>
      </c>
      <c r="C111">
        <v>0</v>
      </c>
      <c r="D111">
        <v>0</v>
      </c>
      <c r="E111">
        <v>0</v>
      </c>
      <c r="F111">
        <v>0</v>
      </c>
      <c r="G111">
        <v>0</v>
      </c>
      <c r="H111" t="s">
        <v>11</v>
      </c>
    </row>
    <row r="112" spans="2:18" x14ac:dyDescent="0.3">
      <c r="B112" s="4" cm="1">
        <f t="array" ref="B112:G112">'M1-M6 Report'!A110:F110</f>
        <v>0</v>
      </c>
      <c r="C112">
        <v>0</v>
      </c>
      <c r="D112">
        <v>0</v>
      </c>
      <c r="E112">
        <v>0</v>
      </c>
      <c r="F112">
        <v>0</v>
      </c>
      <c r="G112">
        <v>0</v>
      </c>
      <c r="H112" t="s">
        <v>11</v>
      </c>
    </row>
    <row r="113" spans="2:18" x14ac:dyDescent="0.3">
      <c r="B113" s="4" cm="1">
        <f t="array" ref="B113:G113">'M1-M6 Report'!A111:F111</f>
        <v>0</v>
      </c>
      <c r="C113">
        <v>0</v>
      </c>
      <c r="D113">
        <v>0</v>
      </c>
      <c r="E113">
        <v>0</v>
      </c>
      <c r="F113">
        <v>0</v>
      </c>
      <c r="G113">
        <v>0</v>
      </c>
      <c r="H113" t="s">
        <v>11</v>
      </c>
    </row>
    <row r="114" spans="2:18" x14ac:dyDescent="0.3">
      <c r="B114" s="4" cm="1">
        <f t="array" ref="B114:G114">'M1-M6 Report'!A112:F112</f>
        <v>0</v>
      </c>
      <c r="C114">
        <v>0</v>
      </c>
      <c r="D114">
        <v>0</v>
      </c>
      <c r="E114">
        <v>0</v>
      </c>
      <c r="F114">
        <v>0</v>
      </c>
      <c r="G114">
        <v>0</v>
      </c>
      <c r="H114" t="s">
        <v>11</v>
      </c>
      <c r="Q114" s="17" t="str">
        <f>_xlfn.XLOOKUP(P114,Period_sum!$H$8:$H$27,Period_sum!$I$8:$I$27,"")</f>
        <v/>
      </c>
      <c r="R114" s="17" t="str">
        <f>_xlfn.XLOOKUP(P114,Period_sum!$H$8:$H$27,Period_sum!$J$8:$J$27,"")</f>
        <v/>
      </c>
    </row>
    <row r="115" spans="2:18" x14ac:dyDescent="0.3">
      <c r="B115" s="4" cm="1">
        <f t="array" ref="B115:G115">'M1-M6 Report'!A113:F113</f>
        <v>0</v>
      </c>
      <c r="C115">
        <v>0</v>
      </c>
      <c r="D115">
        <v>0</v>
      </c>
      <c r="E115">
        <v>0</v>
      </c>
      <c r="F115">
        <v>0</v>
      </c>
      <c r="G115">
        <v>0</v>
      </c>
      <c r="H115" t="s">
        <v>11</v>
      </c>
      <c r="Q115" s="17" t="str">
        <f>_xlfn.XLOOKUP(P115,Period_sum!$H$8:$H$27,Period_sum!$I$8:$I$27,"")</f>
        <v/>
      </c>
      <c r="R115" s="17" t="str">
        <f>_xlfn.XLOOKUP(P115,Period_sum!$H$8:$H$27,Period_sum!$J$8:$J$27,"")</f>
        <v/>
      </c>
    </row>
    <row r="116" spans="2:18" x14ac:dyDescent="0.3">
      <c r="B116" s="4" cm="1">
        <f t="array" ref="B116:G116">'M1-M6 Report'!A114:F114</f>
        <v>0</v>
      </c>
      <c r="C116">
        <v>0</v>
      </c>
      <c r="D116">
        <v>0</v>
      </c>
      <c r="E116">
        <v>0</v>
      </c>
      <c r="F116">
        <v>0</v>
      </c>
      <c r="G116">
        <v>0</v>
      </c>
      <c r="H116" t="s">
        <v>11</v>
      </c>
      <c r="Q116" s="17" t="str">
        <f>_xlfn.XLOOKUP(P116,Period_sum!$H$8:$H$27,Period_sum!$I$8:$I$27,"")</f>
        <v/>
      </c>
      <c r="R116" s="17" t="str">
        <f>_xlfn.XLOOKUP(P116,Period_sum!$H$8:$H$27,Period_sum!$J$8:$J$27,"")</f>
        <v/>
      </c>
    </row>
    <row r="117" spans="2:18" x14ac:dyDescent="0.3">
      <c r="B117" s="4" cm="1">
        <f t="array" ref="B117:G117">'M1-M6 Report'!A115:F115</f>
        <v>0</v>
      </c>
      <c r="C117">
        <v>0</v>
      </c>
      <c r="D117">
        <v>0</v>
      </c>
      <c r="E117">
        <v>0</v>
      </c>
      <c r="F117">
        <v>0</v>
      </c>
      <c r="G117">
        <v>0</v>
      </c>
      <c r="H117" t="s">
        <v>11</v>
      </c>
      <c r="Q117" s="17" t="str">
        <f>_xlfn.XLOOKUP(P117,Period_sum!$H$8:$H$27,Period_sum!$I$8:$I$27,"")</f>
        <v/>
      </c>
      <c r="R117" s="17" t="str">
        <f>_xlfn.XLOOKUP(P117,Period_sum!$H$8:$H$27,Period_sum!$J$8:$J$27,"")</f>
        <v/>
      </c>
    </row>
    <row r="118" spans="2:18" x14ac:dyDescent="0.3">
      <c r="B118" s="4" cm="1">
        <f t="array" ref="B118:G118">'M1-M6 Report'!A116:F116</f>
        <v>0</v>
      </c>
      <c r="C118">
        <v>0</v>
      </c>
      <c r="D118">
        <v>0</v>
      </c>
      <c r="E118">
        <v>0</v>
      </c>
      <c r="F118">
        <v>0</v>
      </c>
      <c r="G118">
        <v>0</v>
      </c>
      <c r="H118" t="s">
        <v>11</v>
      </c>
      <c r="Q118" s="17" t="str">
        <f>_xlfn.XLOOKUP(P118,Period_sum!$H$8:$H$27,Period_sum!$I$8:$I$27,"")</f>
        <v/>
      </c>
      <c r="R118" s="17" t="str">
        <f>_xlfn.XLOOKUP(P118,Period_sum!$H$8:$H$27,Period_sum!$J$8:$J$27,"")</f>
        <v/>
      </c>
    </row>
    <row r="119" spans="2:18" x14ac:dyDescent="0.3">
      <c r="B119" s="4" cm="1">
        <f t="array" ref="B119:G119">'M1-M6 Report'!A117:F117</f>
        <v>0</v>
      </c>
      <c r="C119">
        <v>0</v>
      </c>
      <c r="D119">
        <v>0</v>
      </c>
      <c r="E119">
        <v>0</v>
      </c>
      <c r="F119">
        <v>0</v>
      </c>
      <c r="G119">
        <v>0</v>
      </c>
      <c r="H119" t="s">
        <v>11</v>
      </c>
      <c r="Q119" s="17" t="str">
        <f>_xlfn.XLOOKUP(P119,Period_sum!$H$8:$H$27,Period_sum!$I$8:$I$27,"")</f>
        <v/>
      </c>
      <c r="R119" s="17" t="str">
        <f>_xlfn.XLOOKUP(P119,Period_sum!$H$8:$H$27,Period_sum!$J$8:$J$27,"")</f>
        <v/>
      </c>
    </row>
    <row r="120" spans="2:18" x14ac:dyDescent="0.3">
      <c r="B120" s="4" cm="1">
        <f t="array" ref="B120:G120">'M1-M6 Report'!A118:F118</f>
        <v>0</v>
      </c>
      <c r="C120">
        <v>0</v>
      </c>
      <c r="D120">
        <v>0</v>
      </c>
      <c r="E120">
        <v>0</v>
      </c>
      <c r="F120">
        <v>0</v>
      </c>
      <c r="G120">
        <v>0</v>
      </c>
      <c r="H120" t="s">
        <v>11</v>
      </c>
      <c r="Q120" s="17" t="str">
        <f>_xlfn.XLOOKUP(P120,Period_sum!$H$8:$H$27,Period_sum!$I$8:$I$27,"")</f>
        <v/>
      </c>
      <c r="R120" s="17" t="str">
        <f>_xlfn.XLOOKUP(P120,Period_sum!$H$8:$H$27,Period_sum!$J$8:$J$27,"")</f>
        <v/>
      </c>
    </row>
    <row r="121" spans="2:18" x14ac:dyDescent="0.3">
      <c r="B121" s="4" cm="1">
        <f t="array" ref="B121:G121">'M1-M6 Report'!A119:F119</f>
        <v>0</v>
      </c>
      <c r="C121">
        <v>0</v>
      </c>
      <c r="D121">
        <v>0</v>
      </c>
      <c r="E121">
        <v>0</v>
      </c>
      <c r="F121">
        <v>0</v>
      </c>
      <c r="G121">
        <v>0</v>
      </c>
      <c r="H121" t="s">
        <v>11</v>
      </c>
      <c r="Q121" s="17" t="str">
        <f>_xlfn.XLOOKUP(P121,Period_sum!$H$8:$H$27,Period_sum!$I$8:$I$27,"")</f>
        <v/>
      </c>
      <c r="R121" s="17" t="str">
        <f>_xlfn.XLOOKUP(P121,Period_sum!$H$8:$H$27,Period_sum!$J$8:$J$27,"")</f>
        <v/>
      </c>
    </row>
    <row r="122" spans="2:18" x14ac:dyDescent="0.3">
      <c r="B122" s="4" cm="1">
        <f t="array" ref="B122:G122">'M1-M6 Report'!A120:F120</f>
        <v>0</v>
      </c>
      <c r="C122">
        <v>0</v>
      </c>
      <c r="D122">
        <v>0</v>
      </c>
      <c r="E122">
        <v>0</v>
      </c>
      <c r="F122">
        <v>0</v>
      </c>
      <c r="G122">
        <v>0</v>
      </c>
      <c r="H122" t="s">
        <v>11</v>
      </c>
      <c r="Q122" s="17" t="str">
        <f>_xlfn.XLOOKUP(P122,Period_sum!$H$8:$H$27,Period_sum!$I$8:$I$27,"")</f>
        <v/>
      </c>
      <c r="R122" s="17" t="str">
        <f>_xlfn.XLOOKUP(P122,Period_sum!$H$8:$H$27,Period_sum!$J$8:$J$27,"")</f>
        <v/>
      </c>
    </row>
    <row r="123" spans="2:18" x14ac:dyDescent="0.3">
      <c r="B123" s="4" cm="1">
        <f t="array" ref="B123:G123">'M1-M6 Report'!A121:F121</f>
        <v>0</v>
      </c>
      <c r="C123">
        <v>0</v>
      </c>
      <c r="D123">
        <v>0</v>
      </c>
      <c r="E123">
        <v>0</v>
      </c>
      <c r="F123">
        <v>0</v>
      </c>
      <c r="G123">
        <v>0</v>
      </c>
      <c r="H123" t="s">
        <v>11</v>
      </c>
      <c r="Q123" s="17" t="str">
        <f>_xlfn.XLOOKUP(P123,Period_sum!$H$8:$H$27,Period_sum!$I$8:$I$27,"")</f>
        <v/>
      </c>
      <c r="R123" s="17" t="str">
        <f>_xlfn.XLOOKUP(P123,Period_sum!$H$8:$H$27,Period_sum!$J$8:$J$27,"")</f>
        <v/>
      </c>
    </row>
    <row r="124" spans="2:18" x14ac:dyDescent="0.3">
      <c r="B124" s="4" cm="1">
        <f t="array" ref="B124:G124">'M1-M6 Report'!A122:F122</f>
        <v>0</v>
      </c>
      <c r="C124">
        <v>0</v>
      </c>
      <c r="D124">
        <v>0</v>
      </c>
      <c r="E124">
        <v>0</v>
      </c>
      <c r="F124">
        <v>0</v>
      </c>
      <c r="G124">
        <v>0</v>
      </c>
      <c r="H124" t="s">
        <v>11</v>
      </c>
      <c r="Q124" s="17" t="str">
        <f>_xlfn.XLOOKUP(P124,Period_sum!$H$8:$H$27,Period_sum!$I$8:$I$27,"")</f>
        <v/>
      </c>
      <c r="R124" s="17" t="str">
        <f>_xlfn.XLOOKUP(P124,Period_sum!$H$8:$H$27,Period_sum!$J$8:$J$27,"")</f>
        <v/>
      </c>
    </row>
    <row r="125" spans="2:18" x14ac:dyDescent="0.3">
      <c r="B125" s="4" cm="1">
        <f t="array" ref="B125:G125">'M1-M6 Report'!A123:F123</f>
        <v>0</v>
      </c>
      <c r="C125">
        <v>0</v>
      </c>
      <c r="D125">
        <v>0</v>
      </c>
      <c r="E125">
        <v>0</v>
      </c>
      <c r="F125">
        <v>0</v>
      </c>
      <c r="G125">
        <v>0</v>
      </c>
      <c r="H125" t="s">
        <v>11</v>
      </c>
      <c r="Q125" s="17" t="str">
        <f>_xlfn.XLOOKUP(P125,Period_sum!$H$8:$H$27,Period_sum!$I$8:$I$27,"")</f>
        <v/>
      </c>
      <c r="R125" s="17" t="str">
        <f>_xlfn.XLOOKUP(P125,Period_sum!$H$8:$H$27,Period_sum!$J$8:$J$27,"")</f>
        <v/>
      </c>
    </row>
    <row r="126" spans="2:18" x14ac:dyDescent="0.3">
      <c r="B126" s="4" cm="1">
        <f t="array" ref="B126:G126">'M1-M6 Report'!A124:F124</f>
        <v>0</v>
      </c>
      <c r="C126">
        <v>0</v>
      </c>
      <c r="D126">
        <v>0</v>
      </c>
      <c r="E126">
        <v>0</v>
      </c>
      <c r="F126">
        <v>0</v>
      </c>
      <c r="G126">
        <v>0</v>
      </c>
      <c r="H126" t="s">
        <v>11</v>
      </c>
      <c r="Q126" s="17" t="str">
        <f>_xlfn.XLOOKUP(P126,Period_sum!$H$8:$H$27,Period_sum!$I$8:$I$27,"")</f>
        <v/>
      </c>
      <c r="R126" s="17" t="str">
        <f>_xlfn.XLOOKUP(P126,Period_sum!$H$8:$H$27,Period_sum!$J$8:$J$27,"")</f>
        <v/>
      </c>
    </row>
    <row r="127" spans="2:18" x14ac:dyDescent="0.3">
      <c r="B127" s="4" cm="1">
        <f t="array" ref="B127:G127">'M1-M6 Report'!A125:F125</f>
        <v>0</v>
      </c>
      <c r="C127">
        <v>0</v>
      </c>
      <c r="D127">
        <v>0</v>
      </c>
      <c r="E127">
        <v>0</v>
      </c>
      <c r="F127">
        <v>0</v>
      </c>
      <c r="G127">
        <v>0</v>
      </c>
      <c r="H127" t="s">
        <v>11</v>
      </c>
      <c r="Q127" s="17" t="str">
        <f>_xlfn.XLOOKUP(P127,Period_sum!$H$8:$H$27,Period_sum!$I$8:$I$27,"")</f>
        <v/>
      </c>
      <c r="R127" s="17" t="str">
        <f>_xlfn.XLOOKUP(P127,Period_sum!$H$8:$H$27,Period_sum!$J$8:$J$27,"")</f>
        <v/>
      </c>
    </row>
    <row r="128" spans="2:18" x14ac:dyDescent="0.3">
      <c r="B128" s="4" cm="1">
        <f t="array" ref="B128:G128">'M1-M6 Report'!A126:F126</f>
        <v>0</v>
      </c>
      <c r="C128">
        <v>0</v>
      </c>
      <c r="D128">
        <v>0</v>
      </c>
      <c r="E128">
        <v>0</v>
      </c>
      <c r="F128">
        <v>0</v>
      </c>
      <c r="G128">
        <v>0</v>
      </c>
      <c r="H128" t="s">
        <v>11</v>
      </c>
      <c r="Q128" s="17" t="str">
        <f>_xlfn.XLOOKUP(P128,Period_sum!$H$8:$H$27,Period_sum!$I$8:$I$27,"")</f>
        <v/>
      </c>
      <c r="R128" s="17" t="str">
        <f>_xlfn.XLOOKUP(P128,Period_sum!$H$8:$H$27,Period_sum!$J$8:$J$27,"")</f>
        <v/>
      </c>
    </row>
    <row r="129" spans="2:18" x14ac:dyDescent="0.3">
      <c r="B129" s="4" cm="1">
        <f t="array" ref="B129:G129">'M1-M6 Report'!A127:F127</f>
        <v>0</v>
      </c>
      <c r="C129">
        <v>0</v>
      </c>
      <c r="D129">
        <v>0</v>
      </c>
      <c r="E129">
        <v>0</v>
      </c>
      <c r="F129">
        <v>0</v>
      </c>
      <c r="G129">
        <v>0</v>
      </c>
      <c r="H129" t="s">
        <v>11</v>
      </c>
      <c r="Q129" s="17" t="str">
        <f>_xlfn.XLOOKUP(P129,Period_sum!$H$8:$H$27,Period_sum!$I$8:$I$27,"")</f>
        <v/>
      </c>
      <c r="R129" s="17" t="str">
        <f>_xlfn.XLOOKUP(P129,Period_sum!$H$8:$H$27,Period_sum!$J$8:$J$27,"")</f>
        <v/>
      </c>
    </row>
    <row r="130" spans="2:18" x14ac:dyDescent="0.3">
      <c r="B130" s="4" cm="1">
        <f t="array" ref="B130:G130">'M1-M6 Report'!A128:F128</f>
        <v>0</v>
      </c>
      <c r="C130">
        <v>0</v>
      </c>
      <c r="D130">
        <v>0</v>
      </c>
      <c r="E130">
        <v>0</v>
      </c>
      <c r="F130">
        <v>0</v>
      </c>
      <c r="G130">
        <v>0</v>
      </c>
      <c r="H130" t="s">
        <v>11</v>
      </c>
      <c r="Q130" s="17" t="str">
        <f>_xlfn.XLOOKUP(P130,Period_sum!$H$8:$H$27,Period_sum!$I$8:$I$27,"")</f>
        <v/>
      </c>
      <c r="R130" s="17" t="str">
        <f>_xlfn.XLOOKUP(P130,Period_sum!$H$8:$H$27,Period_sum!$J$8:$J$27,"")</f>
        <v/>
      </c>
    </row>
    <row r="131" spans="2:18" x14ac:dyDescent="0.3">
      <c r="B131" s="4" cm="1">
        <f t="array" ref="B131:G131">'M1-M6 Report'!A129:F129</f>
        <v>0</v>
      </c>
      <c r="C131">
        <v>0</v>
      </c>
      <c r="D131">
        <v>0</v>
      </c>
      <c r="E131">
        <v>0</v>
      </c>
      <c r="F131">
        <v>0</v>
      </c>
      <c r="G131">
        <v>0</v>
      </c>
      <c r="H131" t="s">
        <v>11</v>
      </c>
      <c r="Q131" s="17" t="str">
        <f>_xlfn.XLOOKUP(P131,Period_sum!$H$8:$H$27,Period_sum!$I$8:$I$27,"")</f>
        <v/>
      </c>
      <c r="R131" s="17" t="str">
        <f>_xlfn.XLOOKUP(P131,Period_sum!$H$8:$H$27,Period_sum!$J$8:$J$27,"")</f>
        <v/>
      </c>
    </row>
    <row r="132" spans="2:18" x14ac:dyDescent="0.3">
      <c r="B132" s="4" cm="1">
        <f t="array" ref="B132:G132">'M1-M6 Report'!A130:F130</f>
        <v>0</v>
      </c>
      <c r="C132">
        <v>0</v>
      </c>
      <c r="D132">
        <v>0</v>
      </c>
      <c r="E132">
        <v>0</v>
      </c>
      <c r="F132">
        <v>0</v>
      </c>
      <c r="G132">
        <v>0</v>
      </c>
      <c r="H132" t="s">
        <v>11</v>
      </c>
      <c r="Q132" s="17" t="str">
        <f>_xlfn.XLOOKUP(P132,Period_sum!$H$8:$H$27,Period_sum!$I$8:$I$27,"")</f>
        <v/>
      </c>
      <c r="R132" s="17" t="str">
        <f>_xlfn.XLOOKUP(P132,Period_sum!$H$8:$H$27,Period_sum!$J$8:$J$27,"")</f>
        <v/>
      </c>
    </row>
    <row r="133" spans="2:18" x14ac:dyDescent="0.3">
      <c r="B133" s="4" cm="1">
        <f t="array" ref="B133:G133">'M1-M6 Report'!A131:F131</f>
        <v>0</v>
      </c>
      <c r="C133">
        <v>0</v>
      </c>
      <c r="D133">
        <v>0</v>
      </c>
      <c r="E133">
        <v>0</v>
      </c>
      <c r="F133">
        <v>0</v>
      </c>
      <c r="G133">
        <v>0</v>
      </c>
      <c r="H133" t="s">
        <v>11</v>
      </c>
      <c r="Q133" s="17" t="str">
        <f>_xlfn.XLOOKUP(P133,Period_sum!$H$8:$H$27,Period_sum!$I$8:$I$27,"")</f>
        <v/>
      </c>
      <c r="R133" s="17" t="str">
        <f>_xlfn.XLOOKUP(P133,Period_sum!$H$8:$H$27,Period_sum!$J$8:$J$27,"")</f>
        <v/>
      </c>
    </row>
    <row r="134" spans="2:18" x14ac:dyDescent="0.3">
      <c r="B134" s="4" cm="1">
        <f t="array" ref="B134:G134">'M1-M6 Report'!A132:F132</f>
        <v>0</v>
      </c>
      <c r="C134">
        <v>0</v>
      </c>
      <c r="D134">
        <v>0</v>
      </c>
      <c r="E134">
        <v>0</v>
      </c>
      <c r="F134">
        <v>0</v>
      </c>
      <c r="G134">
        <v>0</v>
      </c>
      <c r="H134" t="s">
        <v>11</v>
      </c>
      <c r="Q134" s="17" t="str">
        <f>_xlfn.XLOOKUP(P134,Period_sum!$H$8:$H$27,Period_sum!$I$8:$I$27,"")</f>
        <v/>
      </c>
      <c r="R134" s="17" t="str">
        <f>_xlfn.XLOOKUP(P134,Period_sum!$H$8:$H$27,Period_sum!$J$8:$J$27,"")</f>
        <v/>
      </c>
    </row>
    <row r="135" spans="2:18" x14ac:dyDescent="0.3">
      <c r="B135" s="4" cm="1">
        <f t="array" ref="B135:G135">'M1-M6 Report'!A133:F133</f>
        <v>0</v>
      </c>
      <c r="C135">
        <v>0</v>
      </c>
      <c r="D135">
        <v>0</v>
      </c>
      <c r="E135">
        <v>0</v>
      </c>
      <c r="F135">
        <v>0</v>
      </c>
      <c r="G135">
        <v>0</v>
      </c>
      <c r="H135" t="s">
        <v>11</v>
      </c>
      <c r="Q135" s="17" t="str">
        <f>_xlfn.XLOOKUP(P135,Period_sum!$H$8:$H$27,Period_sum!$I$8:$I$27,"")</f>
        <v/>
      </c>
      <c r="R135" s="17" t="str">
        <f>_xlfn.XLOOKUP(P135,Period_sum!$H$8:$H$27,Period_sum!$J$8:$J$27,"")</f>
        <v/>
      </c>
    </row>
    <row r="136" spans="2:18" x14ac:dyDescent="0.3">
      <c r="B136" s="4" cm="1">
        <f t="array" ref="B136:G136">'M1-M6 Report'!A134:F134</f>
        <v>0</v>
      </c>
      <c r="C136">
        <v>0</v>
      </c>
      <c r="D136">
        <v>0</v>
      </c>
      <c r="E136">
        <v>0</v>
      </c>
      <c r="F136">
        <v>0</v>
      </c>
      <c r="G136">
        <v>0</v>
      </c>
      <c r="H136" t="s">
        <v>11</v>
      </c>
      <c r="Q136" s="17" t="str">
        <f>_xlfn.XLOOKUP(P136,Period_sum!$H$8:$H$27,Period_sum!$I$8:$I$27,"")</f>
        <v/>
      </c>
      <c r="R136" s="17" t="str">
        <f>_xlfn.XLOOKUP(P136,Period_sum!$H$8:$H$27,Period_sum!$J$8:$J$27,"")</f>
        <v/>
      </c>
    </row>
    <row r="137" spans="2:18" x14ac:dyDescent="0.3">
      <c r="B137" s="4" cm="1">
        <f t="array" ref="B137:G137">'M1-M6 Report'!A135:F135</f>
        <v>0</v>
      </c>
      <c r="C137">
        <v>0</v>
      </c>
      <c r="D137">
        <v>0</v>
      </c>
      <c r="E137">
        <v>0</v>
      </c>
      <c r="F137">
        <v>0</v>
      </c>
      <c r="G137">
        <v>0</v>
      </c>
      <c r="H137" t="s">
        <v>11</v>
      </c>
      <c r="Q137" s="17" t="str">
        <f>_xlfn.XLOOKUP(P137,Period_sum!$H$8:$H$27,Period_sum!$I$8:$I$27,"")</f>
        <v/>
      </c>
      <c r="R137" s="17" t="str">
        <f>_xlfn.XLOOKUP(P137,Period_sum!$H$8:$H$27,Period_sum!$J$8:$J$27,"")</f>
        <v/>
      </c>
    </row>
    <row r="138" spans="2:18" x14ac:dyDescent="0.3">
      <c r="B138" s="4" cm="1">
        <f t="array" ref="B138:G138">'M1-M6 Report'!A136:F136</f>
        <v>0</v>
      </c>
      <c r="C138">
        <v>0</v>
      </c>
      <c r="D138">
        <v>0</v>
      </c>
      <c r="E138">
        <v>0</v>
      </c>
      <c r="F138">
        <v>0</v>
      </c>
      <c r="G138">
        <v>0</v>
      </c>
      <c r="H138" t="s">
        <v>11</v>
      </c>
      <c r="Q138" s="17" t="str">
        <f>_xlfn.XLOOKUP(P138,Period_sum!$H$8:$H$27,Period_sum!$I$8:$I$27,"")</f>
        <v/>
      </c>
      <c r="R138" s="17" t="str">
        <f>_xlfn.XLOOKUP(P138,Period_sum!$H$8:$H$27,Period_sum!$J$8:$J$27,"")</f>
        <v/>
      </c>
    </row>
    <row r="139" spans="2:18" x14ac:dyDescent="0.3">
      <c r="B139" s="4" cm="1">
        <f t="array" ref="B139:G139">'M1-M6 Report'!A137:F137</f>
        <v>0</v>
      </c>
      <c r="C139">
        <v>0</v>
      </c>
      <c r="D139">
        <v>0</v>
      </c>
      <c r="E139">
        <v>0</v>
      </c>
      <c r="F139">
        <v>0</v>
      </c>
      <c r="G139">
        <v>0</v>
      </c>
      <c r="H139" t="s">
        <v>11</v>
      </c>
      <c r="Q139" s="17" t="str">
        <f>_xlfn.XLOOKUP(P139,Period_sum!$H$8:$H$27,Period_sum!$I$8:$I$27,"")</f>
        <v/>
      </c>
      <c r="R139" s="17" t="str">
        <f>_xlfn.XLOOKUP(P139,Period_sum!$H$8:$H$27,Period_sum!$J$8:$J$27,"")</f>
        <v/>
      </c>
    </row>
    <row r="140" spans="2:18" x14ac:dyDescent="0.3">
      <c r="B140" s="4" cm="1">
        <f t="array" ref="B140:G140">'M1-M6 Report'!A138:F138</f>
        <v>0</v>
      </c>
      <c r="C140">
        <v>0</v>
      </c>
      <c r="D140">
        <v>0</v>
      </c>
      <c r="E140">
        <v>0</v>
      </c>
      <c r="F140">
        <v>0</v>
      </c>
      <c r="G140">
        <v>0</v>
      </c>
      <c r="H140" t="s">
        <v>11</v>
      </c>
      <c r="Q140" s="17" t="str">
        <f>_xlfn.XLOOKUP(P140,Period_sum!$H$8:$H$27,Period_sum!$I$8:$I$27,"")</f>
        <v/>
      </c>
      <c r="R140" s="17" t="str">
        <f>_xlfn.XLOOKUP(P140,Period_sum!$H$8:$H$27,Period_sum!$J$8:$J$27,"")</f>
        <v/>
      </c>
    </row>
    <row r="141" spans="2:18" x14ac:dyDescent="0.3">
      <c r="B141" s="4" cm="1">
        <f t="array" ref="B141:G141">'M1-M6 Report'!A139:F139</f>
        <v>0</v>
      </c>
      <c r="C141">
        <v>0</v>
      </c>
      <c r="D141">
        <v>0</v>
      </c>
      <c r="E141">
        <v>0</v>
      </c>
      <c r="F141">
        <v>0</v>
      </c>
      <c r="G141">
        <v>0</v>
      </c>
      <c r="H141" t="s">
        <v>11</v>
      </c>
      <c r="Q141" s="17" t="str">
        <f>_xlfn.XLOOKUP(P141,Period_sum!$H$8:$H$27,Period_sum!$I$8:$I$27,"")</f>
        <v/>
      </c>
      <c r="R141" s="17" t="str">
        <f>_xlfn.XLOOKUP(P141,Period_sum!$H$8:$H$27,Period_sum!$J$8:$J$27,"")</f>
        <v/>
      </c>
    </row>
    <row r="142" spans="2:18" x14ac:dyDescent="0.3">
      <c r="B142" s="4" cm="1">
        <f t="array" ref="B142:G142">'M1-M6 Report'!A140:F140</f>
        <v>0</v>
      </c>
      <c r="C142">
        <v>0</v>
      </c>
      <c r="D142">
        <v>0</v>
      </c>
      <c r="E142">
        <v>0</v>
      </c>
      <c r="F142">
        <v>0</v>
      </c>
      <c r="G142">
        <v>0</v>
      </c>
      <c r="H142" t="s">
        <v>11</v>
      </c>
      <c r="Q142" s="17" t="str">
        <f>_xlfn.XLOOKUP(P142,Period_sum!$H$8:$H$27,Period_sum!$I$8:$I$27,"")</f>
        <v/>
      </c>
      <c r="R142" s="17" t="str">
        <f>_xlfn.XLOOKUP(P142,Period_sum!$H$8:$H$27,Period_sum!$J$8:$J$27,"")</f>
        <v/>
      </c>
    </row>
    <row r="143" spans="2:18" x14ac:dyDescent="0.3">
      <c r="B143" s="4" cm="1">
        <f t="array" ref="B143:G143">'M1-M6 Report'!A141:F141</f>
        <v>0</v>
      </c>
      <c r="C143">
        <v>0</v>
      </c>
      <c r="D143">
        <v>0</v>
      </c>
      <c r="E143">
        <v>0</v>
      </c>
      <c r="F143">
        <v>0</v>
      </c>
      <c r="G143">
        <v>0</v>
      </c>
      <c r="H143" t="s">
        <v>11</v>
      </c>
      <c r="Q143" s="17" t="str">
        <f>_xlfn.XLOOKUP(P143,Period_sum!$H$8:$H$27,Period_sum!$I$8:$I$27,"")</f>
        <v/>
      </c>
      <c r="R143" s="17" t="str">
        <f>_xlfn.XLOOKUP(P143,Period_sum!$H$8:$H$27,Period_sum!$J$8:$J$27,"")</f>
        <v/>
      </c>
    </row>
    <row r="144" spans="2:18" x14ac:dyDescent="0.3">
      <c r="B144" s="4" cm="1">
        <f t="array" ref="B144:G144">'M1-M6 Report'!A142:F142</f>
        <v>0</v>
      </c>
      <c r="C144">
        <v>0</v>
      </c>
      <c r="D144">
        <v>0</v>
      </c>
      <c r="E144">
        <v>0</v>
      </c>
      <c r="F144">
        <v>0</v>
      </c>
      <c r="G144">
        <v>0</v>
      </c>
      <c r="H144" t="s">
        <v>11</v>
      </c>
      <c r="Q144" s="17" t="str">
        <f>_xlfn.XLOOKUP(P144,Period_sum!$H$8:$H$27,Period_sum!$I$8:$I$27,"")</f>
        <v/>
      </c>
      <c r="R144" s="17" t="str">
        <f>_xlfn.XLOOKUP(P144,Period_sum!$H$8:$H$27,Period_sum!$J$8:$J$27,"")</f>
        <v/>
      </c>
    </row>
    <row r="145" spans="1:18" x14ac:dyDescent="0.3">
      <c r="B145" s="4" cm="1">
        <f t="array" ref="B145:G145">'M1-M6 Report'!A143:F143</f>
        <v>0</v>
      </c>
      <c r="C145">
        <v>0</v>
      </c>
      <c r="D145">
        <v>0</v>
      </c>
      <c r="E145">
        <v>0</v>
      </c>
      <c r="F145">
        <v>0</v>
      </c>
      <c r="G145">
        <v>0</v>
      </c>
      <c r="H145" t="s">
        <v>11</v>
      </c>
      <c r="Q145" s="17" t="str">
        <f>_xlfn.XLOOKUP(P145,Period_sum!$H$8:$H$27,Period_sum!$I$8:$I$27,"")</f>
        <v/>
      </c>
      <c r="R145" s="17" t="str">
        <f>_xlfn.XLOOKUP(P145,Period_sum!$H$8:$H$27,Period_sum!$J$8:$J$27,"")</f>
        <v/>
      </c>
    </row>
    <row r="146" spans="1:18" x14ac:dyDescent="0.3">
      <c r="B146" s="4" cm="1">
        <f t="array" ref="B146:G146">'M1-M6 Report'!A144:F144</f>
        <v>0</v>
      </c>
      <c r="C146">
        <v>0</v>
      </c>
      <c r="D146">
        <v>0</v>
      </c>
      <c r="E146">
        <v>0</v>
      </c>
      <c r="F146">
        <v>0</v>
      </c>
      <c r="G146">
        <v>0</v>
      </c>
      <c r="H146" t="s">
        <v>11</v>
      </c>
      <c r="Q146" s="17" t="str">
        <f>_xlfn.XLOOKUP(P146,Period_sum!$H$8:$H$27,Period_sum!$I$8:$I$27,"")</f>
        <v/>
      </c>
      <c r="R146" s="17" t="str">
        <f>_xlfn.XLOOKUP(P146,Period_sum!$H$8:$H$27,Period_sum!$J$8:$J$27,"")</f>
        <v/>
      </c>
    </row>
    <row r="147" spans="1:18" x14ac:dyDescent="0.3">
      <c r="B147" s="4" cm="1">
        <f t="array" ref="B147:G147">'M1-M6 Report'!A145:F145</f>
        <v>0</v>
      </c>
      <c r="C147">
        <v>0</v>
      </c>
      <c r="D147">
        <v>0</v>
      </c>
      <c r="E147">
        <v>0</v>
      </c>
      <c r="F147">
        <v>0</v>
      </c>
      <c r="G147">
        <v>0</v>
      </c>
      <c r="H147" t="s">
        <v>11</v>
      </c>
      <c r="Q147" s="17" t="str">
        <f>_xlfn.XLOOKUP(P147,Period_sum!$H$8:$H$27,Period_sum!$I$8:$I$27,"")</f>
        <v/>
      </c>
      <c r="R147" s="17" t="str">
        <f>_xlfn.XLOOKUP(P147,Period_sum!$H$8:$H$27,Period_sum!$J$8:$J$27,"")</f>
        <v/>
      </c>
    </row>
    <row r="148" spans="1:18" x14ac:dyDescent="0.3">
      <c r="B148" s="4" cm="1">
        <f t="array" ref="B148:G148">'M1-M6 Report'!A146:F146</f>
        <v>0</v>
      </c>
      <c r="C148">
        <v>0</v>
      </c>
      <c r="D148">
        <v>0</v>
      </c>
      <c r="E148">
        <v>0</v>
      </c>
      <c r="F148">
        <v>0</v>
      </c>
      <c r="G148">
        <v>0</v>
      </c>
      <c r="H148" t="s">
        <v>11</v>
      </c>
      <c r="Q148" s="17" t="str">
        <f>_xlfn.XLOOKUP(P148,Period_sum!$H$8:$H$27,Period_sum!$I$8:$I$27,"")</f>
        <v/>
      </c>
      <c r="R148" s="17" t="str">
        <f>_xlfn.XLOOKUP(P148,Period_sum!$H$8:$H$27,Period_sum!$J$8:$J$27,"")</f>
        <v/>
      </c>
    </row>
    <row r="149" spans="1:18" x14ac:dyDescent="0.3">
      <c r="B149" s="4" cm="1">
        <f t="array" ref="B149:G149">'M1-M6 Report'!A147:F147</f>
        <v>0</v>
      </c>
      <c r="C149">
        <v>0</v>
      </c>
      <c r="D149">
        <v>0</v>
      </c>
      <c r="E149">
        <v>0</v>
      </c>
      <c r="F149">
        <v>0</v>
      </c>
      <c r="G149">
        <v>0</v>
      </c>
      <c r="H149" t="s">
        <v>11</v>
      </c>
      <c r="Q149" s="17" t="str">
        <f>_xlfn.XLOOKUP(P149,Period_sum!$H$8:$H$27,Period_sum!$I$8:$I$27,"")</f>
        <v/>
      </c>
      <c r="R149" s="17" t="str">
        <f>_xlfn.XLOOKUP(P149,Period_sum!$H$8:$H$27,Period_sum!$J$8:$J$27,"")</f>
        <v/>
      </c>
    </row>
    <row r="150" spans="1:18" x14ac:dyDescent="0.3">
      <c r="B150" s="4" cm="1">
        <f t="array" ref="B150:G150">'M1-M6 Report'!A148:F148</f>
        <v>0</v>
      </c>
      <c r="C150">
        <v>0</v>
      </c>
      <c r="D150">
        <v>0</v>
      </c>
      <c r="E150">
        <v>0</v>
      </c>
      <c r="F150">
        <v>0</v>
      </c>
      <c r="G150">
        <v>0</v>
      </c>
      <c r="H150" t="s">
        <v>11</v>
      </c>
      <c r="Q150" s="17" t="str">
        <f>_xlfn.XLOOKUP(P150,Period_sum!$H$8:$H$27,Period_sum!$I$8:$I$27,"")</f>
        <v/>
      </c>
      <c r="R150" s="17" t="str">
        <f>_xlfn.XLOOKUP(P150,Period_sum!$H$8:$H$27,Period_sum!$J$8:$J$27,"")</f>
        <v/>
      </c>
    </row>
    <row r="151" spans="1:18" x14ac:dyDescent="0.3">
      <c r="B151" s="4" cm="1">
        <f t="array" ref="B151:G151">'M1-M6 Report'!A149:F149</f>
        <v>0</v>
      </c>
      <c r="C151">
        <v>0</v>
      </c>
      <c r="D151">
        <v>0</v>
      </c>
      <c r="E151">
        <v>0</v>
      </c>
      <c r="F151">
        <v>0</v>
      </c>
      <c r="G151">
        <v>0</v>
      </c>
      <c r="H151" t="s">
        <v>11</v>
      </c>
      <c r="Q151" s="17" t="str">
        <f>_xlfn.XLOOKUP(P151,Period_sum!$H$8:$H$27,Period_sum!$I$8:$I$27,"")</f>
        <v/>
      </c>
      <c r="R151" s="17" t="str">
        <f>_xlfn.XLOOKUP(P151,Period_sum!$H$8:$H$27,Period_sum!$J$8:$J$27,"")</f>
        <v/>
      </c>
    </row>
    <row r="152" spans="1:18" x14ac:dyDescent="0.3">
      <c r="B152" s="4" cm="1">
        <f t="array" ref="B152:G152">'M1-M6 Report'!A150:F150</f>
        <v>0</v>
      </c>
      <c r="C152">
        <v>0</v>
      </c>
      <c r="D152">
        <v>0</v>
      </c>
      <c r="E152">
        <v>0</v>
      </c>
      <c r="F152">
        <v>0</v>
      </c>
      <c r="G152">
        <v>0</v>
      </c>
      <c r="H152" t="s">
        <v>11</v>
      </c>
      <c r="Q152" s="17" t="str">
        <f>_xlfn.XLOOKUP(P152,Period_sum!$H$8:$H$27,Period_sum!$I$8:$I$27,"")</f>
        <v/>
      </c>
      <c r="R152" s="17" t="str">
        <f>_xlfn.XLOOKUP(P152,Period_sum!$H$8:$H$27,Period_sum!$J$8:$J$27,"")</f>
        <v/>
      </c>
    </row>
    <row r="153" spans="1:18" x14ac:dyDescent="0.3">
      <c r="A153" t="s">
        <v>23</v>
      </c>
      <c r="B153" s="4" cm="1">
        <f t="array" ref="B153:G153">'M7-M12 Report'!A4:F4</f>
        <v>0</v>
      </c>
      <c r="C153">
        <v>0</v>
      </c>
      <c r="D153">
        <v>0</v>
      </c>
      <c r="E153">
        <v>0</v>
      </c>
      <c r="F153">
        <v>0</v>
      </c>
      <c r="G153">
        <v>0</v>
      </c>
      <c r="H153" t="s">
        <v>23</v>
      </c>
      <c r="Q153" s="17" t="str">
        <f>_xlfn.XLOOKUP(P153,Period_sum!$H$8:$H$27,Period_sum!$I$8:$I$27,"")</f>
        <v/>
      </c>
      <c r="R153" s="17" t="str">
        <f>_xlfn.XLOOKUP(P153,Period_sum!$H$8:$H$27,Period_sum!$J$8:$J$27,"")</f>
        <v/>
      </c>
    </row>
    <row r="154" spans="1:18" x14ac:dyDescent="0.3">
      <c r="B154" s="4" cm="1">
        <f t="array" ref="B154:G154">'M7-M12 Report'!A5:F5</f>
        <v>0</v>
      </c>
      <c r="C154">
        <v>0</v>
      </c>
      <c r="D154">
        <v>0</v>
      </c>
      <c r="E154">
        <v>0</v>
      </c>
      <c r="F154">
        <v>0</v>
      </c>
      <c r="G154">
        <v>0</v>
      </c>
      <c r="H154" t="s">
        <v>23</v>
      </c>
      <c r="Q154" s="17" t="str">
        <f>_xlfn.XLOOKUP(P154,Period_sum!$H$8:$H$27,Period_sum!$I$8:$I$27,"")</f>
        <v/>
      </c>
      <c r="R154" s="17" t="str">
        <f>_xlfn.XLOOKUP(P154,Period_sum!$H$8:$H$27,Period_sum!$J$8:$J$27,"")</f>
        <v/>
      </c>
    </row>
    <row r="155" spans="1:18" x14ac:dyDescent="0.3">
      <c r="B155" s="4" cm="1">
        <f t="array" ref="B155:G155">'M7-M12 Report'!A6:F6</f>
        <v>0</v>
      </c>
      <c r="C155">
        <v>0</v>
      </c>
      <c r="D155">
        <v>0</v>
      </c>
      <c r="E155">
        <v>0</v>
      </c>
      <c r="F155">
        <v>0</v>
      </c>
      <c r="G155">
        <v>0</v>
      </c>
      <c r="H155" t="s">
        <v>23</v>
      </c>
      <c r="Q155" s="17" t="str">
        <f>_xlfn.XLOOKUP(P155,Period_sum!$H$8:$H$27,Period_sum!$I$8:$I$27,"")</f>
        <v/>
      </c>
      <c r="R155" s="17" t="str">
        <f>_xlfn.XLOOKUP(P155,Period_sum!$H$8:$H$27,Period_sum!$J$8:$J$27,"")</f>
        <v/>
      </c>
    </row>
    <row r="156" spans="1:18" x14ac:dyDescent="0.3">
      <c r="B156" s="4" cm="1">
        <f t="array" ref="B156:G156">'M7-M12 Report'!A7:F7</f>
        <v>0</v>
      </c>
      <c r="C156">
        <v>0</v>
      </c>
      <c r="D156">
        <v>0</v>
      </c>
      <c r="E156">
        <v>0</v>
      </c>
      <c r="F156">
        <v>0</v>
      </c>
      <c r="G156">
        <v>0</v>
      </c>
      <c r="H156" t="s">
        <v>23</v>
      </c>
      <c r="Q156" s="17" t="str">
        <f>_xlfn.XLOOKUP(P156,Period_sum!$H$8:$H$27,Period_sum!$I$8:$I$27,"")</f>
        <v/>
      </c>
      <c r="R156" s="17" t="str">
        <f>_xlfn.XLOOKUP(P156,Period_sum!$H$8:$H$27,Period_sum!$J$8:$J$27,"")</f>
        <v/>
      </c>
    </row>
    <row r="157" spans="1:18" x14ac:dyDescent="0.3">
      <c r="B157" s="4" cm="1">
        <f t="array" ref="B157:G157">'M7-M12 Report'!A8:F8</f>
        <v>0</v>
      </c>
      <c r="C157">
        <v>0</v>
      </c>
      <c r="D157">
        <v>0</v>
      </c>
      <c r="E157">
        <v>0</v>
      </c>
      <c r="F157">
        <v>0</v>
      </c>
      <c r="G157">
        <v>0</v>
      </c>
      <c r="H157" t="s">
        <v>23</v>
      </c>
      <c r="Q157" s="17" t="str">
        <f>_xlfn.XLOOKUP(P157,Period_sum!$H$8:$H$27,Period_sum!$I$8:$I$27,"")</f>
        <v/>
      </c>
      <c r="R157" s="17" t="str">
        <f>_xlfn.XLOOKUP(P157,Period_sum!$H$8:$H$27,Period_sum!$J$8:$J$27,"")</f>
        <v/>
      </c>
    </row>
    <row r="158" spans="1:18" x14ac:dyDescent="0.3">
      <c r="B158" s="4" cm="1">
        <f t="array" ref="B158:G158">'M7-M12 Report'!A9:F9</f>
        <v>0</v>
      </c>
      <c r="C158">
        <v>0</v>
      </c>
      <c r="D158">
        <v>0</v>
      </c>
      <c r="E158">
        <v>0</v>
      </c>
      <c r="F158">
        <v>0</v>
      </c>
      <c r="G158">
        <v>0</v>
      </c>
      <c r="H158" t="s">
        <v>23</v>
      </c>
      <c r="Q158" s="17" t="str">
        <f>_xlfn.XLOOKUP(P158,Period_sum!$H$8:$H$27,Period_sum!$I$8:$I$27,"")</f>
        <v/>
      </c>
      <c r="R158" s="17" t="str">
        <f>_xlfn.XLOOKUP(P158,Period_sum!$H$8:$H$27,Period_sum!$J$8:$J$27,"")</f>
        <v/>
      </c>
    </row>
    <row r="159" spans="1:18" x14ac:dyDescent="0.3">
      <c r="B159" s="4" cm="1">
        <f t="array" ref="B159:G159">'M7-M12 Report'!A10:F10</f>
        <v>0</v>
      </c>
      <c r="C159">
        <v>0</v>
      </c>
      <c r="D159">
        <v>0</v>
      </c>
      <c r="E159">
        <v>0</v>
      </c>
      <c r="F159">
        <v>0</v>
      </c>
      <c r="G159">
        <v>0</v>
      </c>
      <c r="H159" t="s">
        <v>23</v>
      </c>
      <c r="Q159" s="17" t="str">
        <f>_xlfn.XLOOKUP(P159,Period_sum!$H$8:$H$27,Period_sum!$I$8:$I$27,"")</f>
        <v/>
      </c>
      <c r="R159" s="17" t="str">
        <f>_xlfn.XLOOKUP(P159,Period_sum!$H$8:$H$27,Period_sum!$J$8:$J$27,"")</f>
        <v/>
      </c>
    </row>
    <row r="160" spans="1:18" x14ac:dyDescent="0.3">
      <c r="B160" s="4" cm="1">
        <f t="array" ref="B160:G160">'M7-M12 Report'!A11:F11</f>
        <v>0</v>
      </c>
      <c r="C160">
        <v>0</v>
      </c>
      <c r="D160">
        <v>0</v>
      </c>
      <c r="E160">
        <v>0</v>
      </c>
      <c r="F160">
        <v>0</v>
      </c>
      <c r="G160">
        <v>0</v>
      </c>
      <c r="H160" t="s">
        <v>23</v>
      </c>
      <c r="Q160" s="17" t="str">
        <f>_xlfn.XLOOKUP(P160,Period_sum!$H$8:$H$27,Period_sum!$I$8:$I$27,"")</f>
        <v/>
      </c>
      <c r="R160" s="17" t="str">
        <f>_xlfn.XLOOKUP(P160,Period_sum!$H$8:$H$27,Period_sum!$J$8:$J$27,"")</f>
        <v/>
      </c>
    </row>
    <row r="161" spans="2:18" x14ac:dyDescent="0.3">
      <c r="B161" s="4" cm="1">
        <f t="array" ref="B161:G161">'M7-M12 Report'!A12:F12</f>
        <v>0</v>
      </c>
      <c r="C161">
        <v>0</v>
      </c>
      <c r="D161">
        <v>0</v>
      </c>
      <c r="E161">
        <v>0</v>
      </c>
      <c r="F161">
        <v>0</v>
      </c>
      <c r="G161">
        <v>0</v>
      </c>
      <c r="H161" t="s">
        <v>23</v>
      </c>
      <c r="Q161" s="17" t="str">
        <f>_xlfn.XLOOKUP(P161,Period_sum!$H$8:$H$27,Period_sum!$I$8:$I$27,"")</f>
        <v/>
      </c>
      <c r="R161" s="17" t="str">
        <f>_xlfn.XLOOKUP(P161,Period_sum!$H$8:$H$27,Period_sum!$J$8:$J$27,"")</f>
        <v/>
      </c>
    </row>
    <row r="162" spans="2:18" x14ac:dyDescent="0.3">
      <c r="B162" s="4" cm="1">
        <f t="array" ref="B162:G162">'M7-M12 Report'!A13:F13</f>
        <v>0</v>
      </c>
      <c r="C162">
        <v>0</v>
      </c>
      <c r="D162">
        <v>0</v>
      </c>
      <c r="E162">
        <v>0</v>
      </c>
      <c r="F162">
        <v>0</v>
      </c>
      <c r="G162">
        <v>0</v>
      </c>
      <c r="H162" t="s">
        <v>23</v>
      </c>
      <c r="Q162" s="17" t="str">
        <f>_xlfn.XLOOKUP(P162,Period_sum!$H$8:$H$27,Period_sum!$I$8:$I$27,"")</f>
        <v/>
      </c>
      <c r="R162" s="17" t="str">
        <f>_xlfn.XLOOKUP(P162,Period_sum!$H$8:$H$27,Period_sum!$J$8:$J$27,"")</f>
        <v/>
      </c>
    </row>
    <row r="163" spans="2:18" x14ac:dyDescent="0.3">
      <c r="B163" s="4" cm="1">
        <f t="array" ref="B163:G163">'M7-M12 Report'!A14:F14</f>
        <v>0</v>
      </c>
      <c r="C163">
        <v>0</v>
      </c>
      <c r="D163">
        <v>0</v>
      </c>
      <c r="E163">
        <v>0</v>
      </c>
      <c r="F163">
        <v>0</v>
      </c>
      <c r="G163">
        <v>0</v>
      </c>
      <c r="H163" t="s">
        <v>23</v>
      </c>
      <c r="Q163" s="17" t="str">
        <f>_xlfn.XLOOKUP(P163,Period_sum!$H$8:$H$27,Period_sum!$I$8:$I$27,"")</f>
        <v/>
      </c>
      <c r="R163" s="17" t="str">
        <f>_xlfn.XLOOKUP(P163,Period_sum!$H$8:$H$27,Period_sum!$J$8:$J$27,"")</f>
        <v/>
      </c>
    </row>
    <row r="164" spans="2:18" x14ac:dyDescent="0.3">
      <c r="B164" s="4" cm="1">
        <f t="array" ref="B164:G164">'M7-M12 Report'!A15:F15</f>
        <v>0</v>
      </c>
      <c r="C164">
        <v>0</v>
      </c>
      <c r="D164">
        <v>0</v>
      </c>
      <c r="E164">
        <v>0</v>
      </c>
      <c r="F164">
        <v>0</v>
      </c>
      <c r="G164">
        <v>0</v>
      </c>
      <c r="H164" t="s">
        <v>23</v>
      </c>
      <c r="Q164" s="17" t="str">
        <f>_xlfn.XLOOKUP(P164,Period_sum!$H$8:$H$27,Period_sum!$I$8:$I$27,"")</f>
        <v/>
      </c>
      <c r="R164" s="17" t="str">
        <f>_xlfn.XLOOKUP(P164,Period_sum!$H$8:$H$27,Period_sum!$J$8:$J$27,"")</f>
        <v/>
      </c>
    </row>
    <row r="165" spans="2:18" x14ac:dyDescent="0.3">
      <c r="B165" s="4" cm="1">
        <f t="array" ref="B165:G165">'M7-M12 Report'!A16:F16</f>
        <v>0</v>
      </c>
      <c r="C165">
        <v>0</v>
      </c>
      <c r="D165">
        <v>0</v>
      </c>
      <c r="E165">
        <v>0</v>
      </c>
      <c r="F165">
        <v>0</v>
      </c>
      <c r="G165">
        <v>0</v>
      </c>
      <c r="H165" t="s">
        <v>23</v>
      </c>
      <c r="Q165" s="17" t="str">
        <f>_xlfn.XLOOKUP(P165,Period_sum!$H$8:$H$27,Period_sum!$I$8:$I$27,"")</f>
        <v/>
      </c>
      <c r="R165" s="17" t="str">
        <f>_xlfn.XLOOKUP(P165,Period_sum!$H$8:$H$27,Period_sum!$J$8:$J$27,"")</f>
        <v/>
      </c>
    </row>
    <row r="166" spans="2:18" x14ac:dyDescent="0.3">
      <c r="B166" s="4" cm="1">
        <f t="array" ref="B166:G166">'M7-M12 Report'!A17:F17</f>
        <v>0</v>
      </c>
      <c r="C166">
        <v>0</v>
      </c>
      <c r="D166">
        <v>0</v>
      </c>
      <c r="E166">
        <v>0</v>
      </c>
      <c r="F166">
        <v>0</v>
      </c>
      <c r="G166">
        <v>0</v>
      </c>
      <c r="H166" t="s">
        <v>23</v>
      </c>
      <c r="Q166" s="17" t="str">
        <f>_xlfn.XLOOKUP(P166,Period_sum!$H$8:$H$27,Period_sum!$I$8:$I$27,"")</f>
        <v/>
      </c>
      <c r="R166" s="17" t="str">
        <f>_xlfn.XLOOKUP(P166,Period_sum!$H$8:$H$27,Period_sum!$J$8:$J$27,"")</f>
        <v/>
      </c>
    </row>
    <row r="167" spans="2:18" x14ac:dyDescent="0.3">
      <c r="B167" s="4" cm="1">
        <f t="array" ref="B167:G167">'M7-M12 Report'!A18:F18</f>
        <v>0</v>
      </c>
      <c r="C167">
        <v>0</v>
      </c>
      <c r="D167">
        <v>0</v>
      </c>
      <c r="E167">
        <v>0</v>
      </c>
      <c r="F167">
        <v>0</v>
      </c>
      <c r="G167">
        <v>0</v>
      </c>
      <c r="H167" t="s">
        <v>23</v>
      </c>
      <c r="Q167" s="17" t="str">
        <f>_xlfn.XLOOKUP(P167,Period_sum!$H$8:$H$27,Period_sum!$I$8:$I$27,"")</f>
        <v/>
      </c>
      <c r="R167" s="17" t="str">
        <f>_xlfn.XLOOKUP(P167,Period_sum!$H$8:$H$27,Period_sum!$J$8:$J$27,"")</f>
        <v/>
      </c>
    </row>
    <row r="168" spans="2:18" x14ac:dyDescent="0.3">
      <c r="B168" s="4" cm="1">
        <f t="array" ref="B168:G168">'M7-M12 Report'!A19:F19</f>
        <v>0</v>
      </c>
      <c r="C168">
        <v>0</v>
      </c>
      <c r="D168">
        <v>0</v>
      </c>
      <c r="E168">
        <v>0</v>
      </c>
      <c r="F168">
        <v>0</v>
      </c>
      <c r="G168">
        <v>0</v>
      </c>
      <c r="H168" t="s">
        <v>23</v>
      </c>
      <c r="Q168" s="17" t="str">
        <f>_xlfn.XLOOKUP(P168,Period_sum!$H$8:$H$27,Period_sum!$I$8:$I$27,"")</f>
        <v/>
      </c>
      <c r="R168" s="17" t="str">
        <f>_xlfn.XLOOKUP(P168,Period_sum!$H$8:$H$27,Period_sum!$J$8:$J$27,"")</f>
        <v/>
      </c>
    </row>
    <row r="169" spans="2:18" x14ac:dyDescent="0.3">
      <c r="B169" s="4" cm="1">
        <f t="array" ref="B169:G169">'M7-M12 Report'!A20:F20</f>
        <v>0</v>
      </c>
      <c r="C169">
        <v>0</v>
      </c>
      <c r="D169">
        <v>0</v>
      </c>
      <c r="E169">
        <v>0</v>
      </c>
      <c r="F169">
        <v>0</v>
      </c>
      <c r="G169">
        <v>0</v>
      </c>
      <c r="H169" t="s">
        <v>23</v>
      </c>
      <c r="Q169" s="17" t="str">
        <f>_xlfn.XLOOKUP(P169,Period_sum!$H$8:$H$27,Period_sum!$I$8:$I$27,"")</f>
        <v/>
      </c>
      <c r="R169" s="17" t="str">
        <f>_xlfn.XLOOKUP(P169,Period_sum!$H$8:$H$27,Period_sum!$J$8:$J$27,"")</f>
        <v/>
      </c>
    </row>
    <row r="170" spans="2:18" x14ac:dyDescent="0.3">
      <c r="B170" s="4" cm="1">
        <f t="array" ref="B170:G170">'M7-M12 Report'!A21:F21</f>
        <v>0</v>
      </c>
      <c r="C170">
        <v>0</v>
      </c>
      <c r="D170">
        <v>0</v>
      </c>
      <c r="E170">
        <v>0</v>
      </c>
      <c r="F170">
        <v>0</v>
      </c>
      <c r="G170">
        <v>0</v>
      </c>
      <c r="H170" t="s">
        <v>23</v>
      </c>
      <c r="Q170" s="17" t="str">
        <f>_xlfn.XLOOKUP(P170,Period_sum!$H$8:$H$27,Period_sum!$I$8:$I$27,"")</f>
        <v/>
      </c>
      <c r="R170" s="17" t="str">
        <f>_xlfn.XLOOKUP(P170,Period_sum!$H$8:$H$27,Period_sum!$J$8:$J$27,"")</f>
        <v/>
      </c>
    </row>
    <row r="171" spans="2:18" x14ac:dyDescent="0.3">
      <c r="B171" s="4" cm="1">
        <f t="array" ref="B171:G171">'M7-M12 Report'!A22:F22</f>
        <v>0</v>
      </c>
      <c r="C171">
        <v>0</v>
      </c>
      <c r="D171">
        <v>0</v>
      </c>
      <c r="E171">
        <v>0</v>
      </c>
      <c r="F171">
        <v>0</v>
      </c>
      <c r="G171">
        <v>0</v>
      </c>
      <c r="H171" t="s">
        <v>23</v>
      </c>
      <c r="Q171" s="17" t="str">
        <f>_xlfn.XLOOKUP(P171,Period_sum!$H$8:$H$27,Period_sum!$I$8:$I$27,"")</f>
        <v/>
      </c>
      <c r="R171" s="17" t="str">
        <f>_xlfn.XLOOKUP(P171,Period_sum!$H$8:$H$27,Period_sum!$J$8:$J$27,"")</f>
        <v/>
      </c>
    </row>
    <row r="172" spans="2:18" x14ac:dyDescent="0.3">
      <c r="B172" s="4" cm="1">
        <f t="array" ref="B172:G172">'M7-M12 Report'!A23:F23</f>
        <v>0</v>
      </c>
      <c r="C172">
        <v>0</v>
      </c>
      <c r="D172">
        <v>0</v>
      </c>
      <c r="E172">
        <v>0</v>
      </c>
      <c r="F172">
        <v>0</v>
      </c>
      <c r="G172">
        <v>0</v>
      </c>
      <c r="H172" t="s">
        <v>23</v>
      </c>
      <c r="Q172" s="17" t="str">
        <f>_xlfn.XLOOKUP(P172,Period_sum!$H$8:$H$27,Period_sum!$I$8:$I$27,"")</f>
        <v/>
      </c>
      <c r="R172" s="17" t="str">
        <f>_xlfn.XLOOKUP(P172,Period_sum!$H$8:$H$27,Period_sum!$J$8:$J$27,"")</f>
        <v/>
      </c>
    </row>
    <row r="173" spans="2:18" x14ac:dyDescent="0.3">
      <c r="B173" s="4" cm="1">
        <f t="array" ref="B173:G173">'M7-M12 Report'!A24:F24</f>
        <v>0</v>
      </c>
      <c r="C173">
        <v>0</v>
      </c>
      <c r="D173">
        <v>0</v>
      </c>
      <c r="E173">
        <v>0</v>
      </c>
      <c r="F173">
        <v>0</v>
      </c>
      <c r="G173">
        <v>0</v>
      </c>
      <c r="H173" t="s">
        <v>23</v>
      </c>
      <c r="Q173" s="17" t="str">
        <f>_xlfn.XLOOKUP(P173,Period_sum!$H$8:$H$27,Period_sum!$I$8:$I$27,"")</f>
        <v/>
      </c>
      <c r="R173" s="17" t="str">
        <f>_xlfn.XLOOKUP(P173,Period_sum!$H$8:$H$27,Period_sum!$J$8:$J$27,"")</f>
        <v/>
      </c>
    </row>
    <row r="174" spans="2:18" x14ac:dyDescent="0.3">
      <c r="B174" s="4" cm="1">
        <f t="array" ref="B174:G174">'M7-M12 Report'!A25:F25</f>
        <v>0</v>
      </c>
      <c r="C174">
        <v>0</v>
      </c>
      <c r="D174">
        <v>0</v>
      </c>
      <c r="E174">
        <v>0</v>
      </c>
      <c r="F174">
        <v>0</v>
      </c>
      <c r="G174">
        <v>0</v>
      </c>
      <c r="H174" t="s">
        <v>23</v>
      </c>
      <c r="Q174" s="17" t="str">
        <f>_xlfn.XLOOKUP(P174,Period_sum!$H$8:$H$27,Period_sum!$I$8:$I$27,"")</f>
        <v/>
      </c>
      <c r="R174" s="17" t="str">
        <f>_xlfn.XLOOKUP(P174,Period_sum!$H$8:$H$27,Period_sum!$J$8:$J$27,"")</f>
        <v/>
      </c>
    </row>
    <row r="175" spans="2:18" x14ac:dyDescent="0.3">
      <c r="B175" s="4" cm="1">
        <f t="array" ref="B175:G175">'M7-M12 Report'!A26:F26</f>
        <v>0</v>
      </c>
      <c r="C175">
        <v>0</v>
      </c>
      <c r="D175">
        <v>0</v>
      </c>
      <c r="E175">
        <v>0</v>
      </c>
      <c r="F175">
        <v>0</v>
      </c>
      <c r="G175">
        <v>0</v>
      </c>
      <c r="H175" t="s">
        <v>23</v>
      </c>
      <c r="Q175" s="17" t="str">
        <f>_xlfn.XLOOKUP(P175,Period_sum!$H$8:$H$27,Period_sum!$I$8:$I$27,"")</f>
        <v/>
      </c>
      <c r="R175" s="17" t="str">
        <f>_xlfn.XLOOKUP(P175,Period_sum!$H$8:$H$27,Period_sum!$J$8:$J$27,"")</f>
        <v/>
      </c>
    </row>
    <row r="176" spans="2:18" x14ac:dyDescent="0.3">
      <c r="B176" s="4" cm="1">
        <f t="array" ref="B176:G176">'M7-M12 Report'!A27:F27</f>
        <v>0</v>
      </c>
      <c r="C176">
        <v>0</v>
      </c>
      <c r="D176">
        <v>0</v>
      </c>
      <c r="E176">
        <v>0</v>
      </c>
      <c r="F176">
        <v>0</v>
      </c>
      <c r="G176">
        <v>0</v>
      </c>
      <c r="H176" t="s">
        <v>23</v>
      </c>
      <c r="Q176" s="17" t="str">
        <f>_xlfn.XLOOKUP(P176,Period_sum!$H$8:$H$27,Period_sum!$I$8:$I$27,"")</f>
        <v/>
      </c>
      <c r="R176" s="17" t="str">
        <f>_xlfn.XLOOKUP(P176,Period_sum!$H$8:$H$27,Period_sum!$J$8:$J$27,"")</f>
        <v/>
      </c>
    </row>
    <row r="177" spans="2:18" x14ac:dyDescent="0.3">
      <c r="B177" s="4" cm="1">
        <f t="array" ref="B177:G177">'M7-M12 Report'!A28:F28</f>
        <v>0</v>
      </c>
      <c r="C177">
        <v>0</v>
      </c>
      <c r="D177">
        <v>0</v>
      </c>
      <c r="E177">
        <v>0</v>
      </c>
      <c r="F177">
        <v>0</v>
      </c>
      <c r="G177">
        <v>0</v>
      </c>
      <c r="H177" t="s">
        <v>23</v>
      </c>
      <c r="Q177" s="17" t="str">
        <f>_xlfn.XLOOKUP(P177,Period_sum!$H$8:$H$27,Period_sum!$I$8:$I$27,"")</f>
        <v/>
      </c>
      <c r="R177" s="17" t="str">
        <f>_xlfn.XLOOKUP(P177,Period_sum!$H$8:$H$27,Period_sum!$J$8:$J$27,"")</f>
        <v/>
      </c>
    </row>
    <row r="178" spans="2:18" x14ac:dyDescent="0.3">
      <c r="B178" s="4" cm="1">
        <f t="array" ref="B178:G178">'M7-M12 Report'!A29:F29</f>
        <v>0</v>
      </c>
      <c r="C178">
        <v>0</v>
      </c>
      <c r="D178">
        <v>0</v>
      </c>
      <c r="E178">
        <v>0</v>
      </c>
      <c r="F178">
        <v>0</v>
      </c>
      <c r="G178">
        <v>0</v>
      </c>
      <c r="H178" t="s">
        <v>23</v>
      </c>
      <c r="Q178" s="17" t="str">
        <f>_xlfn.XLOOKUP(P178,Period_sum!$H$8:$H$27,Period_sum!$I$8:$I$27,"")</f>
        <v/>
      </c>
      <c r="R178" s="17" t="str">
        <f>_xlfn.XLOOKUP(P178,Period_sum!$H$8:$H$27,Period_sum!$J$8:$J$27,"")</f>
        <v/>
      </c>
    </row>
    <row r="179" spans="2:18" x14ac:dyDescent="0.3">
      <c r="B179" s="4" cm="1">
        <f t="array" ref="B179:G179">'M7-M12 Report'!A30:F30</f>
        <v>0</v>
      </c>
      <c r="C179">
        <v>0</v>
      </c>
      <c r="D179">
        <v>0</v>
      </c>
      <c r="E179">
        <v>0</v>
      </c>
      <c r="F179">
        <v>0</v>
      </c>
      <c r="G179">
        <v>0</v>
      </c>
      <c r="H179" t="s">
        <v>23</v>
      </c>
      <c r="Q179" s="17" t="str">
        <f>_xlfn.XLOOKUP(P179,Period_sum!$H$8:$H$27,Period_sum!$I$8:$I$27,"")</f>
        <v/>
      </c>
      <c r="R179" s="17" t="str">
        <f>_xlfn.XLOOKUP(P179,Period_sum!$H$8:$H$27,Period_sum!$J$8:$J$27,"")</f>
        <v/>
      </c>
    </row>
    <row r="180" spans="2:18" x14ac:dyDescent="0.3">
      <c r="B180" s="4" cm="1">
        <f t="array" ref="B180:G180">'M7-M12 Report'!A31:F31</f>
        <v>0</v>
      </c>
      <c r="C180">
        <v>0</v>
      </c>
      <c r="D180">
        <v>0</v>
      </c>
      <c r="E180">
        <v>0</v>
      </c>
      <c r="F180">
        <v>0</v>
      </c>
      <c r="G180">
        <v>0</v>
      </c>
      <c r="H180" t="s">
        <v>23</v>
      </c>
      <c r="Q180" s="17" t="str">
        <f>_xlfn.XLOOKUP(P180,Period_sum!$H$8:$H$27,Period_sum!$I$8:$I$27,"")</f>
        <v/>
      </c>
      <c r="R180" s="17" t="str">
        <f>_xlfn.XLOOKUP(P180,Period_sum!$H$8:$H$27,Period_sum!$J$8:$J$27,"")</f>
        <v/>
      </c>
    </row>
    <row r="181" spans="2:18" x14ac:dyDescent="0.3">
      <c r="B181" s="4" cm="1">
        <f t="array" ref="B181:G181">'M7-M12 Report'!A32:F32</f>
        <v>0</v>
      </c>
      <c r="C181">
        <v>0</v>
      </c>
      <c r="D181">
        <v>0</v>
      </c>
      <c r="E181">
        <v>0</v>
      </c>
      <c r="F181">
        <v>0</v>
      </c>
      <c r="G181">
        <v>0</v>
      </c>
      <c r="H181" t="s">
        <v>23</v>
      </c>
      <c r="Q181" s="17" t="str">
        <f>_xlfn.XLOOKUP(P181,Period_sum!$H$8:$H$27,Period_sum!$I$8:$I$27,"")</f>
        <v/>
      </c>
      <c r="R181" s="17" t="str">
        <f>_xlfn.XLOOKUP(P181,Period_sum!$H$8:$H$27,Period_sum!$J$8:$J$27,"")</f>
        <v/>
      </c>
    </row>
    <row r="182" spans="2:18" x14ac:dyDescent="0.3">
      <c r="B182" s="4" cm="1">
        <f t="array" ref="B182:G182">'M7-M12 Report'!A33:F33</f>
        <v>0</v>
      </c>
      <c r="C182">
        <v>0</v>
      </c>
      <c r="D182">
        <v>0</v>
      </c>
      <c r="E182">
        <v>0</v>
      </c>
      <c r="F182">
        <v>0</v>
      </c>
      <c r="G182">
        <v>0</v>
      </c>
      <c r="H182" t="s">
        <v>23</v>
      </c>
      <c r="Q182" s="17" t="str">
        <f>_xlfn.XLOOKUP(P182,Period_sum!$H$8:$H$27,Period_sum!$I$8:$I$27,"")</f>
        <v/>
      </c>
      <c r="R182" s="17" t="str">
        <f>_xlfn.XLOOKUP(P182,Period_sum!$H$8:$H$27,Period_sum!$J$8:$J$27,"")</f>
        <v/>
      </c>
    </row>
    <row r="183" spans="2:18" x14ac:dyDescent="0.3">
      <c r="B183" s="4" cm="1">
        <f t="array" ref="B183:G183">'M7-M12 Report'!A34:F34</f>
        <v>0</v>
      </c>
      <c r="C183">
        <v>0</v>
      </c>
      <c r="D183">
        <v>0</v>
      </c>
      <c r="E183">
        <v>0</v>
      </c>
      <c r="F183">
        <v>0</v>
      </c>
      <c r="G183">
        <v>0</v>
      </c>
      <c r="H183" t="s">
        <v>23</v>
      </c>
      <c r="Q183" s="17" t="str">
        <f>_xlfn.XLOOKUP(P183,Period_sum!$H$8:$H$27,Period_sum!$I$8:$I$27,"")</f>
        <v/>
      </c>
      <c r="R183" s="17" t="str">
        <f>_xlfn.XLOOKUP(P183,Period_sum!$H$8:$H$27,Period_sum!$J$8:$J$27,"")</f>
        <v/>
      </c>
    </row>
    <row r="184" spans="2:18" x14ac:dyDescent="0.3">
      <c r="B184" s="4" cm="1">
        <f t="array" ref="B184:G184">'M7-M12 Report'!A35:F35</f>
        <v>0</v>
      </c>
      <c r="C184">
        <v>0</v>
      </c>
      <c r="D184">
        <v>0</v>
      </c>
      <c r="E184">
        <v>0</v>
      </c>
      <c r="F184">
        <v>0</v>
      </c>
      <c r="G184">
        <v>0</v>
      </c>
      <c r="H184" t="s">
        <v>23</v>
      </c>
      <c r="Q184" s="17" t="str">
        <f>_xlfn.XLOOKUP(P184,Period_sum!$H$8:$H$27,Period_sum!$I$8:$I$27,"")</f>
        <v/>
      </c>
      <c r="R184" s="17" t="str">
        <f>_xlfn.XLOOKUP(P184,Period_sum!$H$8:$H$27,Period_sum!$J$8:$J$27,"")</f>
        <v/>
      </c>
    </row>
    <row r="185" spans="2:18" x14ac:dyDescent="0.3">
      <c r="B185" s="4" cm="1">
        <f t="array" ref="B185:G185">'M7-M12 Report'!A36:F36</f>
        <v>0</v>
      </c>
      <c r="C185">
        <v>0</v>
      </c>
      <c r="D185">
        <v>0</v>
      </c>
      <c r="E185">
        <v>0</v>
      </c>
      <c r="F185">
        <v>0</v>
      </c>
      <c r="G185">
        <v>0</v>
      </c>
      <c r="H185" t="s">
        <v>23</v>
      </c>
      <c r="Q185" s="17" t="str">
        <f>_xlfn.XLOOKUP(P185,Period_sum!$H$8:$H$27,Period_sum!$I$8:$I$27,"")</f>
        <v/>
      </c>
      <c r="R185" s="17" t="str">
        <f>_xlfn.XLOOKUP(P185,Period_sum!$H$8:$H$27,Period_sum!$J$8:$J$27,"")</f>
        <v/>
      </c>
    </row>
    <row r="186" spans="2:18" x14ac:dyDescent="0.3">
      <c r="B186" s="4" cm="1">
        <f t="array" ref="B186:G186">'M7-M12 Report'!A37:F37</f>
        <v>0</v>
      </c>
      <c r="C186">
        <v>0</v>
      </c>
      <c r="D186">
        <v>0</v>
      </c>
      <c r="E186">
        <v>0</v>
      </c>
      <c r="F186">
        <v>0</v>
      </c>
      <c r="G186">
        <v>0</v>
      </c>
      <c r="H186" t="s">
        <v>23</v>
      </c>
      <c r="Q186" s="17" t="str">
        <f>_xlfn.XLOOKUP(P186,Period_sum!$H$8:$H$27,Period_sum!$I$8:$I$27,"")</f>
        <v/>
      </c>
      <c r="R186" s="17" t="str">
        <f>_xlfn.XLOOKUP(P186,Period_sum!$H$8:$H$27,Period_sum!$J$8:$J$27,"")</f>
        <v/>
      </c>
    </row>
    <row r="187" spans="2:18" x14ac:dyDescent="0.3">
      <c r="B187" s="4" cm="1">
        <f t="array" ref="B187:G187">'M7-M12 Report'!A38:F38</f>
        <v>0</v>
      </c>
      <c r="C187">
        <v>0</v>
      </c>
      <c r="D187">
        <v>0</v>
      </c>
      <c r="E187">
        <v>0</v>
      </c>
      <c r="F187">
        <v>0</v>
      </c>
      <c r="G187">
        <v>0</v>
      </c>
      <c r="H187" t="s">
        <v>23</v>
      </c>
      <c r="Q187" s="17" t="str">
        <f>_xlfn.XLOOKUP(P187,Period_sum!$H$8:$H$27,Period_sum!$I$8:$I$27,"")</f>
        <v/>
      </c>
      <c r="R187" s="17" t="str">
        <f>_xlfn.XLOOKUP(P187,Period_sum!$H$8:$H$27,Period_sum!$J$8:$J$27,"")</f>
        <v/>
      </c>
    </row>
    <row r="188" spans="2:18" x14ac:dyDescent="0.3">
      <c r="B188" s="4" cm="1">
        <f t="array" ref="B188:G188">'M7-M12 Report'!A39:F39</f>
        <v>0</v>
      </c>
      <c r="C188">
        <v>0</v>
      </c>
      <c r="D188">
        <v>0</v>
      </c>
      <c r="E188">
        <v>0</v>
      </c>
      <c r="F188">
        <v>0</v>
      </c>
      <c r="G188">
        <v>0</v>
      </c>
      <c r="H188" t="s">
        <v>23</v>
      </c>
      <c r="Q188" s="17" t="str">
        <f>_xlfn.XLOOKUP(P188,Period_sum!$H$8:$H$27,Period_sum!$I$8:$I$27,"")</f>
        <v/>
      </c>
      <c r="R188" s="17" t="str">
        <f>_xlfn.XLOOKUP(P188,Period_sum!$H$8:$H$27,Period_sum!$J$8:$J$27,"")</f>
        <v/>
      </c>
    </row>
    <row r="189" spans="2:18" x14ac:dyDescent="0.3">
      <c r="B189" s="4" cm="1">
        <f t="array" ref="B189:G189">'M7-M12 Report'!A40:F40</f>
        <v>0</v>
      </c>
      <c r="C189">
        <v>0</v>
      </c>
      <c r="D189">
        <v>0</v>
      </c>
      <c r="E189">
        <v>0</v>
      </c>
      <c r="F189">
        <v>0</v>
      </c>
      <c r="G189">
        <v>0</v>
      </c>
      <c r="H189" t="s">
        <v>23</v>
      </c>
    </row>
    <row r="190" spans="2:18" x14ac:dyDescent="0.3">
      <c r="B190" s="4" cm="1">
        <f t="array" ref="B190:G190">'M7-M12 Report'!A41:F41</f>
        <v>0</v>
      </c>
      <c r="C190">
        <v>0</v>
      </c>
      <c r="D190">
        <v>0</v>
      </c>
      <c r="E190">
        <v>0</v>
      </c>
      <c r="F190">
        <v>0</v>
      </c>
      <c r="G190">
        <v>0</v>
      </c>
      <c r="H190" t="s">
        <v>23</v>
      </c>
    </row>
    <row r="191" spans="2:18" x14ac:dyDescent="0.3">
      <c r="B191" s="4" cm="1">
        <f t="array" ref="B191:G191">'M7-M12 Report'!A42:F42</f>
        <v>0</v>
      </c>
      <c r="C191">
        <v>0</v>
      </c>
      <c r="D191">
        <v>0</v>
      </c>
      <c r="E191">
        <v>0</v>
      </c>
      <c r="F191">
        <v>0</v>
      </c>
      <c r="G191">
        <v>0</v>
      </c>
      <c r="H191" t="s">
        <v>23</v>
      </c>
    </row>
    <row r="192" spans="2:18" x14ac:dyDescent="0.3">
      <c r="B192" s="4" cm="1">
        <f t="array" ref="B192:G192">'M7-M12 Report'!A43:F43</f>
        <v>0</v>
      </c>
      <c r="C192">
        <v>0</v>
      </c>
      <c r="D192">
        <v>0</v>
      </c>
      <c r="E192">
        <v>0</v>
      </c>
      <c r="F192">
        <v>0</v>
      </c>
      <c r="G192">
        <v>0</v>
      </c>
      <c r="H192" t="s">
        <v>23</v>
      </c>
    </row>
    <row r="193" spans="2:8" x14ac:dyDescent="0.3">
      <c r="B193" s="4" cm="1">
        <f t="array" ref="B193:G193">'M7-M12 Report'!A44:F44</f>
        <v>0</v>
      </c>
      <c r="C193">
        <v>0</v>
      </c>
      <c r="D193">
        <v>0</v>
      </c>
      <c r="E193">
        <v>0</v>
      </c>
      <c r="F193">
        <v>0</v>
      </c>
      <c r="G193">
        <v>0</v>
      </c>
      <c r="H193" t="s">
        <v>23</v>
      </c>
    </row>
    <row r="194" spans="2:8" x14ac:dyDescent="0.3">
      <c r="B194" s="4" cm="1">
        <f t="array" ref="B194:G194">'M7-M12 Report'!A45:F45</f>
        <v>0</v>
      </c>
      <c r="C194">
        <v>0</v>
      </c>
      <c r="D194">
        <v>0</v>
      </c>
      <c r="E194">
        <v>0</v>
      </c>
      <c r="F194">
        <v>0</v>
      </c>
      <c r="G194">
        <v>0</v>
      </c>
      <c r="H194" t="s">
        <v>23</v>
      </c>
    </row>
    <row r="195" spans="2:8" x14ac:dyDescent="0.3">
      <c r="B195" s="4" cm="1">
        <f t="array" ref="B195:G195">'M7-M12 Report'!A46:F46</f>
        <v>0</v>
      </c>
      <c r="C195">
        <v>0</v>
      </c>
      <c r="D195">
        <v>0</v>
      </c>
      <c r="E195">
        <v>0</v>
      </c>
      <c r="F195">
        <v>0</v>
      </c>
      <c r="G195">
        <v>0</v>
      </c>
      <c r="H195" t="s">
        <v>23</v>
      </c>
    </row>
    <row r="196" spans="2:8" x14ac:dyDescent="0.3">
      <c r="B196" s="4" cm="1">
        <f t="array" ref="B196:G196">'M7-M12 Report'!A47:F47</f>
        <v>0</v>
      </c>
      <c r="C196">
        <v>0</v>
      </c>
      <c r="D196">
        <v>0</v>
      </c>
      <c r="E196">
        <v>0</v>
      </c>
      <c r="F196">
        <v>0</v>
      </c>
      <c r="G196">
        <v>0</v>
      </c>
      <c r="H196" t="s">
        <v>23</v>
      </c>
    </row>
    <row r="197" spans="2:8" x14ac:dyDescent="0.3">
      <c r="B197" s="4" cm="1">
        <f t="array" ref="B197:G197">'M7-M12 Report'!A48:F48</f>
        <v>0</v>
      </c>
      <c r="C197">
        <v>0</v>
      </c>
      <c r="D197">
        <v>0</v>
      </c>
      <c r="E197">
        <v>0</v>
      </c>
      <c r="F197">
        <v>0</v>
      </c>
      <c r="G197">
        <v>0</v>
      </c>
      <c r="H197" t="s">
        <v>23</v>
      </c>
    </row>
    <row r="198" spans="2:8" x14ac:dyDescent="0.3">
      <c r="B198" s="4" cm="1">
        <f t="array" ref="B198:G198">'M7-M12 Report'!A49:F49</f>
        <v>0</v>
      </c>
      <c r="C198">
        <v>0</v>
      </c>
      <c r="D198">
        <v>0</v>
      </c>
      <c r="E198">
        <v>0</v>
      </c>
      <c r="F198">
        <v>0</v>
      </c>
      <c r="G198">
        <v>0</v>
      </c>
      <c r="H198" t="s">
        <v>23</v>
      </c>
    </row>
    <row r="199" spans="2:8" x14ac:dyDescent="0.3">
      <c r="B199" s="4" cm="1">
        <f t="array" ref="B199:G199">'M7-M12 Report'!A50:F50</f>
        <v>0</v>
      </c>
      <c r="C199">
        <v>0</v>
      </c>
      <c r="D199">
        <v>0</v>
      </c>
      <c r="E199">
        <v>0</v>
      </c>
      <c r="F199">
        <v>0</v>
      </c>
      <c r="G199">
        <v>0</v>
      </c>
      <c r="H199" t="s">
        <v>23</v>
      </c>
    </row>
    <row r="200" spans="2:8" x14ac:dyDescent="0.3">
      <c r="B200" s="4" cm="1">
        <f t="array" ref="B200:G200">'M7-M12 Report'!A51:F51</f>
        <v>0</v>
      </c>
      <c r="C200">
        <v>0</v>
      </c>
      <c r="D200">
        <v>0</v>
      </c>
      <c r="E200">
        <v>0</v>
      </c>
      <c r="F200">
        <v>0</v>
      </c>
      <c r="G200">
        <v>0</v>
      </c>
      <c r="H200" t="s">
        <v>23</v>
      </c>
    </row>
    <row r="201" spans="2:8" x14ac:dyDescent="0.3">
      <c r="B201" s="4" cm="1">
        <f t="array" ref="B201:G201">'M7-M12 Report'!A52:F52</f>
        <v>0</v>
      </c>
      <c r="C201">
        <v>0</v>
      </c>
      <c r="D201">
        <v>0</v>
      </c>
      <c r="E201">
        <v>0</v>
      </c>
      <c r="F201">
        <v>0</v>
      </c>
      <c r="G201">
        <v>0</v>
      </c>
      <c r="H201" t="s">
        <v>23</v>
      </c>
    </row>
    <row r="202" spans="2:8" x14ac:dyDescent="0.3">
      <c r="B202" s="4" cm="1">
        <f t="array" ref="B202:G202">'M7-M12 Report'!A53:F53</f>
        <v>0</v>
      </c>
      <c r="C202">
        <v>0</v>
      </c>
      <c r="D202">
        <v>0</v>
      </c>
      <c r="E202">
        <v>0</v>
      </c>
      <c r="F202">
        <v>0</v>
      </c>
      <c r="G202">
        <v>0</v>
      </c>
      <c r="H202" t="s">
        <v>23</v>
      </c>
    </row>
    <row r="203" spans="2:8" x14ac:dyDescent="0.3">
      <c r="B203" s="4" cm="1">
        <f t="array" ref="B203:G203">'M7-M12 Report'!A54:F54</f>
        <v>0</v>
      </c>
      <c r="C203">
        <v>0</v>
      </c>
      <c r="D203">
        <v>0</v>
      </c>
      <c r="E203">
        <v>0</v>
      </c>
      <c r="F203">
        <v>0</v>
      </c>
      <c r="G203">
        <v>0</v>
      </c>
      <c r="H203" t="s">
        <v>23</v>
      </c>
    </row>
    <row r="204" spans="2:8" x14ac:dyDescent="0.3">
      <c r="B204" s="4" cm="1">
        <f t="array" ref="B204:G204">'M7-M12 Report'!A55:F55</f>
        <v>0</v>
      </c>
      <c r="C204">
        <v>0</v>
      </c>
      <c r="D204">
        <v>0</v>
      </c>
      <c r="E204">
        <v>0</v>
      </c>
      <c r="F204">
        <v>0</v>
      </c>
      <c r="G204">
        <v>0</v>
      </c>
      <c r="H204" t="s">
        <v>23</v>
      </c>
    </row>
    <row r="205" spans="2:8" x14ac:dyDescent="0.3">
      <c r="B205" s="4" cm="1">
        <f t="array" ref="B205:G205">'M7-M12 Report'!A56:F56</f>
        <v>0</v>
      </c>
      <c r="C205">
        <v>0</v>
      </c>
      <c r="D205">
        <v>0</v>
      </c>
      <c r="E205">
        <v>0</v>
      </c>
      <c r="F205">
        <v>0</v>
      </c>
      <c r="G205">
        <v>0</v>
      </c>
      <c r="H205" t="s">
        <v>23</v>
      </c>
    </row>
    <row r="206" spans="2:8" x14ac:dyDescent="0.3">
      <c r="B206" s="4" cm="1">
        <f t="array" ref="B206:G206">'M7-M12 Report'!A57:F57</f>
        <v>0</v>
      </c>
      <c r="C206">
        <v>0</v>
      </c>
      <c r="D206">
        <v>0</v>
      </c>
      <c r="E206">
        <v>0</v>
      </c>
      <c r="F206">
        <v>0</v>
      </c>
      <c r="G206">
        <v>0</v>
      </c>
      <c r="H206" t="s">
        <v>23</v>
      </c>
    </row>
    <row r="207" spans="2:8" x14ac:dyDescent="0.3">
      <c r="B207" s="4" cm="1">
        <f t="array" ref="B207:G207">'M7-M12 Report'!A58:F58</f>
        <v>0</v>
      </c>
      <c r="C207">
        <v>0</v>
      </c>
      <c r="D207">
        <v>0</v>
      </c>
      <c r="E207">
        <v>0</v>
      </c>
      <c r="F207">
        <v>0</v>
      </c>
      <c r="G207">
        <v>0</v>
      </c>
      <c r="H207" t="s">
        <v>23</v>
      </c>
    </row>
    <row r="208" spans="2:8" x14ac:dyDescent="0.3">
      <c r="B208" s="4" cm="1">
        <f t="array" ref="B208:G208">'M7-M12 Report'!A59:F59</f>
        <v>0</v>
      </c>
      <c r="C208">
        <v>0</v>
      </c>
      <c r="D208">
        <v>0</v>
      </c>
      <c r="E208">
        <v>0</v>
      </c>
      <c r="F208">
        <v>0</v>
      </c>
      <c r="G208">
        <v>0</v>
      </c>
      <c r="H208" t="s">
        <v>23</v>
      </c>
    </row>
    <row r="209" spans="2:8" x14ac:dyDescent="0.3">
      <c r="B209" s="4" cm="1">
        <f t="array" ref="B209:G209">'M7-M12 Report'!A60:F60</f>
        <v>0</v>
      </c>
      <c r="C209">
        <v>0</v>
      </c>
      <c r="D209">
        <v>0</v>
      </c>
      <c r="E209">
        <v>0</v>
      </c>
      <c r="F209">
        <v>0</v>
      </c>
      <c r="G209">
        <v>0</v>
      </c>
      <c r="H209" t="s">
        <v>23</v>
      </c>
    </row>
    <row r="210" spans="2:8" x14ac:dyDescent="0.3">
      <c r="B210" s="4" cm="1">
        <f t="array" ref="B210:G210">'M7-M12 Report'!A61:F61</f>
        <v>0</v>
      </c>
      <c r="C210">
        <v>0</v>
      </c>
      <c r="D210">
        <v>0</v>
      </c>
      <c r="E210">
        <v>0</v>
      </c>
      <c r="F210">
        <v>0</v>
      </c>
      <c r="G210">
        <v>0</v>
      </c>
      <c r="H210" t="s">
        <v>23</v>
      </c>
    </row>
    <row r="211" spans="2:8" x14ac:dyDescent="0.3">
      <c r="B211" s="4" cm="1">
        <f t="array" ref="B211:G211">'M7-M12 Report'!A62:F62</f>
        <v>0</v>
      </c>
      <c r="C211">
        <v>0</v>
      </c>
      <c r="D211">
        <v>0</v>
      </c>
      <c r="E211">
        <v>0</v>
      </c>
      <c r="F211">
        <v>0</v>
      </c>
      <c r="G211">
        <v>0</v>
      </c>
      <c r="H211" t="s">
        <v>23</v>
      </c>
    </row>
    <row r="212" spans="2:8" x14ac:dyDescent="0.3">
      <c r="B212" s="4" cm="1">
        <f t="array" ref="B212:G212">'M7-M12 Report'!A63:F63</f>
        <v>0</v>
      </c>
      <c r="C212">
        <v>0</v>
      </c>
      <c r="D212">
        <v>0</v>
      </c>
      <c r="E212">
        <v>0</v>
      </c>
      <c r="F212">
        <v>0</v>
      </c>
      <c r="G212">
        <v>0</v>
      </c>
      <c r="H212" t="s">
        <v>23</v>
      </c>
    </row>
    <row r="213" spans="2:8" x14ac:dyDescent="0.3">
      <c r="B213" s="4" cm="1">
        <f t="array" ref="B213:G213">'M7-M12 Report'!A64:F64</f>
        <v>0</v>
      </c>
      <c r="C213">
        <v>0</v>
      </c>
      <c r="D213">
        <v>0</v>
      </c>
      <c r="E213">
        <v>0</v>
      </c>
      <c r="F213">
        <v>0</v>
      </c>
      <c r="G213">
        <v>0</v>
      </c>
      <c r="H213" t="s">
        <v>23</v>
      </c>
    </row>
    <row r="214" spans="2:8" x14ac:dyDescent="0.3">
      <c r="B214" s="4" cm="1">
        <f t="array" ref="B214:G214">'M7-M12 Report'!A65:F65</f>
        <v>0</v>
      </c>
      <c r="C214">
        <v>0</v>
      </c>
      <c r="D214">
        <v>0</v>
      </c>
      <c r="E214">
        <v>0</v>
      </c>
      <c r="F214">
        <v>0</v>
      </c>
      <c r="G214">
        <v>0</v>
      </c>
      <c r="H214" t="s">
        <v>23</v>
      </c>
    </row>
    <row r="215" spans="2:8" x14ac:dyDescent="0.3">
      <c r="B215" s="4" cm="1">
        <f t="array" ref="B215:G215">'M7-M12 Report'!A66:F66</f>
        <v>0</v>
      </c>
      <c r="C215">
        <v>0</v>
      </c>
      <c r="D215">
        <v>0</v>
      </c>
      <c r="E215">
        <v>0</v>
      </c>
      <c r="F215">
        <v>0</v>
      </c>
      <c r="G215">
        <v>0</v>
      </c>
      <c r="H215" t="s">
        <v>23</v>
      </c>
    </row>
    <row r="216" spans="2:8" x14ac:dyDescent="0.3">
      <c r="B216" s="4" cm="1">
        <f t="array" ref="B216:G216">'M7-M12 Report'!A67:F67</f>
        <v>0</v>
      </c>
      <c r="C216">
        <v>0</v>
      </c>
      <c r="D216">
        <v>0</v>
      </c>
      <c r="E216">
        <v>0</v>
      </c>
      <c r="F216">
        <v>0</v>
      </c>
      <c r="G216">
        <v>0</v>
      </c>
      <c r="H216" t="s">
        <v>23</v>
      </c>
    </row>
    <row r="217" spans="2:8" x14ac:dyDescent="0.3">
      <c r="B217" s="4" cm="1">
        <f t="array" ref="B217:G217">'M7-M12 Report'!A68:F68</f>
        <v>0</v>
      </c>
      <c r="C217">
        <v>0</v>
      </c>
      <c r="D217">
        <v>0</v>
      </c>
      <c r="E217">
        <v>0</v>
      </c>
      <c r="F217">
        <v>0</v>
      </c>
      <c r="G217">
        <v>0</v>
      </c>
      <c r="H217" t="s">
        <v>23</v>
      </c>
    </row>
    <row r="218" spans="2:8" x14ac:dyDescent="0.3">
      <c r="B218" s="4" cm="1">
        <f t="array" ref="B218:G218">'M7-M12 Report'!A69:F69</f>
        <v>0</v>
      </c>
      <c r="C218">
        <v>0</v>
      </c>
      <c r="D218">
        <v>0</v>
      </c>
      <c r="E218">
        <v>0</v>
      </c>
      <c r="F218">
        <v>0</v>
      </c>
      <c r="G218">
        <v>0</v>
      </c>
      <c r="H218" t="s">
        <v>23</v>
      </c>
    </row>
    <row r="219" spans="2:8" x14ac:dyDescent="0.3">
      <c r="B219" s="4" cm="1">
        <f t="array" ref="B219:G219">'M7-M12 Report'!A70:F70</f>
        <v>0</v>
      </c>
      <c r="C219">
        <v>0</v>
      </c>
      <c r="D219">
        <v>0</v>
      </c>
      <c r="E219">
        <v>0</v>
      </c>
      <c r="F219">
        <v>0</v>
      </c>
      <c r="G219">
        <v>0</v>
      </c>
      <c r="H219" t="s">
        <v>23</v>
      </c>
    </row>
    <row r="220" spans="2:8" x14ac:dyDescent="0.3">
      <c r="B220" s="4" cm="1">
        <f t="array" ref="B220:G220">'M7-M12 Report'!A71:F71</f>
        <v>0</v>
      </c>
      <c r="C220">
        <v>0</v>
      </c>
      <c r="D220">
        <v>0</v>
      </c>
      <c r="E220">
        <v>0</v>
      </c>
      <c r="F220">
        <v>0</v>
      </c>
      <c r="G220">
        <v>0</v>
      </c>
      <c r="H220" t="s">
        <v>23</v>
      </c>
    </row>
    <row r="221" spans="2:8" x14ac:dyDescent="0.3">
      <c r="B221" s="4" cm="1">
        <f t="array" ref="B221:G221">'M7-M12 Report'!A72:F72</f>
        <v>0</v>
      </c>
      <c r="C221">
        <v>0</v>
      </c>
      <c r="D221">
        <v>0</v>
      </c>
      <c r="E221">
        <v>0</v>
      </c>
      <c r="F221">
        <v>0</v>
      </c>
      <c r="G221">
        <v>0</v>
      </c>
      <c r="H221" t="s">
        <v>23</v>
      </c>
    </row>
    <row r="222" spans="2:8" x14ac:dyDescent="0.3">
      <c r="B222" s="4" cm="1">
        <f t="array" ref="B222:G222">'M7-M12 Report'!A73:F73</f>
        <v>0</v>
      </c>
      <c r="C222">
        <v>0</v>
      </c>
      <c r="D222">
        <v>0</v>
      </c>
      <c r="E222">
        <v>0</v>
      </c>
      <c r="F222">
        <v>0</v>
      </c>
      <c r="G222">
        <v>0</v>
      </c>
      <c r="H222" t="s">
        <v>23</v>
      </c>
    </row>
    <row r="223" spans="2:8" x14ac:dyDescent="0.3">
      <c r="B223" s="4" cm="1">
        <f t="array" ref="B223:G223">'M7-M12 Report'!A74:F74</f>
        <v>0</v>
      </c>
      <c r="C223">
        <v>0</v>
      </c>
      <c r="D223">
        <v>0</v>
      </c>
      <c r="E223">
        <v>0</v>
      </c>
      <c r="F223">
        <v>0</v>
      </c>
      <c r="G223">
        <v>0</v>
      </c>
      <c r="H223" t="s">
        <v>23</v>
      </c>
    </row>
    <row r="224" spans="2:8" x14ac:dyDescent="0.3">
      <c r="B224" s="4" cm="1">
        <f t="array" ref="B224:G224">'M7-M12 Report'!A75:F75</f>
        <v>0</v>
      </c>
      <c r="C224">
        <v>0</v>
      </c>
      <c r="D224">
        <v>0</v>
      </c>
      <c r="E224">
        <v>0</v>
      </c>
      <c r="F224">
        <v>0</v>
      </c>
      <c r="G224">
        <v>0</v>
      </c>
      <c r="H224" t="s">
        <v>23</v>
      </c>
    </row>
    <row r="225" spans="2:18" x14ac:dyDescent="0.3">
      <c r="B225" s="4" cm="1">
        <f t="array" ref="B225:G225">'M7-M12 Report'!A76:F76</f>
        <v>0</v>
      </c>
      <c r="C225">
        <v>0</v>
      </c>
      <c r="D225">
        <v>0</v>
      </c>
      <c r="E225">
        <v>0</v>
      </c>
      <c r="F225">
        <v>0</v>
      </c>
      <c r="G225">
        <v>0</v>
      </c>
      <c r="H225" t="s">
        <v>23</v>
      </c>
    </row>
    <row r="226" spans="2:18" x14ac:dyDescent="0.3">
      <c r="B226" s="4" cm="1">
        <f t="array" ref="B226:G226">'M7-M12 Report'!A77:F77</f>
        <v>0</v>
      </c>
      <c r="C226">
        <v>0</v>
      </c>
      <c r="D226">
        <v>0</v>
      </c>
      <c r="E226">
        <v>0</v>
      </c>
      <c r="F226">
        <v>0</v>
      </c>
      <c r="G226">
        <v>0</v>
      </c>
      <c r="H226" t="s">
        <v>23</v>
      </c>
    </row>
    <row r="227" spans="2:18" x14ac:dyDescent="0.3">
      <c r="B227" s="4" cm="1">
        <f t="array" ref="B227:G227">'M7-M12 Report'!A78:F78</f>
        <v>0</v>
      </c>
      <c r="C227">
        <v>0</v>
      </c>
      <c r="D227">
        <v>0</v>
      </c>
      <c r="E227">
        <v>0</v>
      </c>
      <c r="F227">
        <v>0</v>
      </c>
      <c r="G227">
        <v>0</v>
      </c>
      <c r="H227" t="s">
        <v>23</v>
      </c>
    </row>
    <row r="228" spans="2:18" x14ac:dyDescent="0.3">
      <c r="B228" s="4" cm="1">
        <f t="array" ref="B228:G228">'M7-M12 Report'!A79:F79</f>
        <v>0</v>
      </c>
      <c r="C228">
        <v>0</v>
      </c>
      <c r="D228">
        <v>0</v>
      </c>
      <c r="E228">
        <v>0</v>
      </c>
      <c r="F228">
        <v>0</v>
      </c>
      <c r="G228">
        <v>0</v>
      </c>
      <c r="H228" t="s">
        <v>23</v>
      </c>
    </row>
    <row r="229" spans="2:18" x14ac:dyDescent="0.3">
      <c r="B229" s="4" cm="1">
        <f t="array" ref="B229:G229">'M7-M12 Report'!A80:F80</f>
        <v>0</v>
      </c>
      <c r="C229">
        <v>0</v>
      </c>
      <c r="D229">
        <v>0</v>
      </c>
      <c r="E229">
        <v>0</v>
      </c>
      <c r="F229">
        <v>0</v>
      </c>
      <c r="G229">
        <v>0</v>
      </c>
      <c r="H229" t="s">
        <v>23</v>
      </c>
      <c r="Q229" s="17" t="str">
        <f>_xlfn.XLOOKUP(P229,Period_sum!$H$8:$H$27,Period_sum!$I$8:$I$27,"")</f>
        <v/>
      </c>
      <c r="R229" s="17" t="str">
        <f>_xlfn.XLOOKUP(P229,Period_sum!$H$8:$H$27,Period_sum!$J$8:$J$27,"")</f>
        <v/>
      </c>
    </row>
    <row r="230" spans="2:18" x14ac:dyDescent="0.3">
      <c r="B230" s="4" cm="1">
        <f t="array" ref="B230:G230">'M7-M12 Report'!A81:F81</f>
        <v>0</v>
      </c>
      <c r="C230">
        <v>0</v>
      </c>
      <c r="D230">
        <v>0</v>
      </c>
      <c r="E230">
        <v>0</v>
      </c>
      <c r="F230">
        <v>0</v>
      </c>
      <c r="G230">
        <v>0</v>
      </c>
      <c r="H230" t="s">
        <v>23</v>
      </c>
      <c r="Q230" s="17" t="str">
        <f>_xlfn.XLOOKUP(P230,Period_sum!$H$8:$H$27,Period_sum!$I$8:$I$27,"")</f>
        <v/>
      </c>
      <c r="R230" s="17" t="str">
        <f>_xlfn.XLOOKUP(P230,Period_sum!$H$8:$H$27,Period_sum!$J$8:$J$27,"")</f>
        <v/>
      </c>
    </row>
    <row r="231" spans="2:18" x14ac:dyDescent="0.3">
      <c r="B231" s="4" cm="1">
        <f t="array" ref="B231:G231">'M7-M12 Report'!A82:F82</f>
        <v>0</v>
      </c>
      <c r="C231">
        <v>0</v>
      </c>
      <c r="D231">
        <v>0</v>
      </c>
      <c r="E231">
        <v>0</v>
      </c>
      <c r="F231">
        <v>0</v>
      </c>
      <c r="G231">
        <v>0</v>
      </c>
      <c r="H231" t="s">
        <v>23</v>
      </c>
      <c r="Q231" s="17" t="str">
        <f>_xlfn.XLOOKUP(P231,Period_sum!$H$8:$H$27,Period_sum!$I$8:$I$27,"")</f>
        <v/>
      </c>
      <c r="R231" s="17" t="str">
        <f>_xlfn.XLOOKUP(P231,Period_sum!$H$8:$H$27,Period_sum!$J$8:$J$27,"")</f>
        <v/>
      </c>
    </row>
    <row r="232" spans="2:18" x14ac:dyDescent="0.3">
      <c r="B232" s="4" cm="1">
        <f t="array" ref="B232:G232">'M7-M12 Report'!A83:F83</f>
        <v>0</v>
      </c>
      <c r="C232">
        <v>0</v>
      </c>
      <c r="D232">
        <v>0</v>
      </c>
      <c r="E232">
        <v>0</v>
      </c>
      <c r="F232">
        <v>0</v>
      </c>
      <c r="G232">
        <v>0</v>
      </c>
      <c r="H232" t="s">
        <v>23</v>
      </c>
      <c r="Q232" s="17" t="str">
        <f>_xlfn.XLOOKUP(P232,Period_sum!$H$8:$H$27,Period_sum!$I$8:$I$27,"")</f>
        <v/>
      </c>
      <c r="R232" s="17" t="str">
        <f>_xlfn.XLOOKUP(P232,Period_sum!$H$8:$H$27,Period_sum!$J$8:$J$27,"")</f>
        <v/>
      </c>
    </row>
    <row r="233" spans="2:18" x14ac:dyDescent="0.3">
      <c r="B233" s="4" cm="1">
        <f t="array" ref="B233:G233">'M7-M12 Report'!A84:F84</f>
        <v>0</v>
      </c>
      <c r="C233">
        <v>0</v>
      </c>
      <c r="D233">
        <v>0</v>
      </c>
      <c r="E233">
        <v>0</v>
      </c>
      <c r="F233">
        <v>0</v>
      </c>
      <c r="G233">
        <v>0</v>
      </c>
      <c r="H233" t="s">
        <v>23</v>
      </c>
      <c r="Q233" s="17" t="str">
        <f>_xlfn.XLOOKUP(P233,Period_sum!$H$8:$H$27,Period_sum!$I$8:$I$27,"")</f>
        <v/>
      </c>
      <c r="R233" s="17" t="str">
        <f>_xlfn.XLOOKUP(P233,Period_sum!$H$8:$H$27,Period_sum!$J$8:$J$27,"")</f>
        <v/>
      </c>
    </row>
    <row r="234" spans="2:18" x14ac:dyDescent="0.3">
      <c r="B234" s="4" cm="1">
        <f t="array" ref="B234:G234">'M7-M12 Report'!A85:F85</f>
        <v>0</v>
      </c>
      <c r="C234">
        <v>0</v>
      </c>
      <c r="D234">
        <v>0</v>
      </c>
      <c r="E234">
        <v>0</v>
      </c>
      <c r="F234">
        <v>0</v>
      </c>
      <c r="G234">
        <v>0</v>
      </c>
      <c r="H234" t="s">
        <v>23</v>
      </c>
      <c r="Q234" s="17" t="str">
        <f>_xlfn.XLOOKUP(P234,Period_sum!$H$8:$H$27,Period_sum!$I$8:$I$27,"")</f>
        <v/>
      </c>
      <c r="R234" s="17" t="str">
        <f>_xlfn.XLOOKUP(P234,Period_sum!$H$8:$H$27,Period_sum!$J$8:$J$27,"")</f>
        <v/>
      </c>
    </row>
    <row r="235" spans="2:18" x14ac:dyDescent="0.3">
      <c r="B235" s="4" cm="1">
        <f t="array" ref="B235:G235">'M7-M12 Report'!A86:F86</f>
        <v>0</v>
      </c>
      <c r="C235">
        <v>0</v>
      </c>
      <c r="D235">
        <v>0</v>
      </c>
      <c r="E235">
        <v>0</v>
      </c>
      <c r="F235">
        <v>0</v>
      </c>
      <c r="G235">
        <v>0</v>
      </c>
      <c r="H235" t="s">
        <v>23</v>
      </c>
      <c r="Q235" s="17" t="str">
        <f>_xlfn.XLOOKUP(P235,Period_sum!$H$8:$H$27,Period_sum!$I$8:$I$27,"")</f>
        <v/>
      </c>
      <c r="R235" s="17" t="str">
        <f>_xlfn.XLOOKUP(P235,Period_sum!$H$8:$H$27,Period_sum!$J$8:$J$27,"")</f>
        <v/>
      </c>
    </row>
    <row r="236" spans="2:18" x14ac:dyDescent="0.3">
      <c r="B236" s="4" cm="1">
        <f t="array" ref="B236:G236">'M7-M12 Report'!A87:F87</f>
        <v>0</v>
      </c>
      <c r="C236">
        <v>0</v>
      </c>
      <c r="D236">
        <v>0</v>
      </c>
      <c r="E236">
        <v>0</v>
      </c>
      <c r="F236">
        <v>0</v>
      </c>
      <c r="G236">
        <v>0</v>
      </c>
      <c r="H236" t="s">
        <v>23</v>
      </c>
      <c r="Q236" s="17" t="str">
        <f>_xlfn.XLOOKUP(P236,Period_sum!$H$8:$H$27,Period_sum!$I$8:$I$27,"")</f>
        <v/>
      </c>
      <c r="R236" s="17" t="str">
        <f>_xlfn.XLOOKUP(P236,Period_sum!$H$8:$H$27,Period_sum!$J$8:$J$27,"")</f>
        <v/>
      </c>
    </row>
    <row r="237" spans="2:18" x14ac:dyDescent="0.3">
      <c r="B237" s="4" cm="1">
        <f t="array" ref="B237:G237">'M7-M12 Report'!A88:F88</f>
        <v>0</v>
      </c>
      <c r="C237">
        <v>0</v>
      </c>
      <c r="D237">
        <v>0</v>
      </c>
      <c r="E237">
        <v>0</v>
      </c>
      <c r="F237">
        <v>0</v>
      </c>
      <c r="G237">
        <v>0</v>
      </c>
      <c r="H237" t="s">
        <v>23</v>
      </c>
      <c r="Q237" s="17" t="str">
        <f>_xlfn.XLOOKUP(P237,Period_sum!$H$8:$H$27,Period_sum!$I$8:$I$27,"")</f>
        <v/>
      </c>
      <c r="R237" s="17" t="str">
        <f>_xlfn.XLOOKUP(P237,Period_sum!$H$8:$H$27,Period_sum!$J$8:$J$27,"")</f>
        <v/>
      </c>
    </row>
    <row r="238" spans="2:18" x14ac:dyDescent="0.3">
      <c r="B238" s="4" cm="1">
        <f t="array" ref="B238:G238">'M7-M12 Report'!A89:F89</f>
        <v>0</v>
      </c>
      <c r="C238">
        <v>0</v>
      </c>
      <c r="D238">
        <v>0</v>
      </c>
      <c r="E238">
        <v>0</v>
      </c>
      <c r="F238">
        <v>0</v>
      </c>
      <c r="G238">
        <v>0</v>
      </c>
      <c r="H238" t="s">
        <v>23</v>
      </c>
      <c r="Q238" s="17" t="str">
        <f>_xlfn.XLOOKUP(P238,Period_sum!$H$8:$H$27,Period_sum!$I$8:$I$27,"")</f>
        <v/>
      </c>
      <c r="R238" s="17" t="str">
        <f>_xlfn.XLOOKUP(P238,Period_sum!$H$8:$H$27,Period_sum!$J$8:$J$27,"")</f>
        <v/>
      </c>
    </row>
    <row r="239" spans="2:18" x14ac:dyDescent="0.3">
      <c r="B239" s="4" cm="1">
        <f t="array" ref="B239:G239">'M7-M12 Report'!A90:F90</f>
        <v>0</v>
      </c>
      <c r="C239">
        <v>0</v>
      </c>
      <c r="D239">
        <v>0</v>
      </c>
      <c r="E239">
        <v>0</v>
      </c>
      <c r="F239">
        <v>0</v>
      </c>
      <c r="G239">
        <v>0</v>
      </c>
      <c r="H239" t="s">
        <v>23</v>
      </c>
      <c r="Q239" s="17" t="str">
        <f>_xlfn.XLOOKUP(P239,Period_sum!$H$8:$H$27,Period_sum!$I$8:$I$27,"")</f>
        <v/>
      </c>
      <c r="R239" s="17" t="str">
        <f>_xlfn.XLOOKUP(P239,Period_sum!$H$8:$H$27,Period_sum!$J$8:$J$27,"")</f>
        <v/>
      </c>
    </row>
    <row r="240" spans="2:18" x14ac:dyDescent="0.3">
      <c r="B240" s="4" cm="1">
        <f t="array" ref="B240:G240">'M7-M12 Report'!A91:F91</f>
        <v>0</v>
      </c>
      <c r="C240">
        <v>0</v>
      </c>
      <c r="D240">
        <v>0</v>
      </c>
      <c r="E240">
        <v>0</v>
      </c>
      <c r="F240">
        <v>0</v>
      </c>
      <c r="G240">
        <v>0</v>
      </c>
      <c r="H240" t="s">
        <v>23</v>
      </c>
      <c r="Q240" s="17" t="str">
        <f>_xlfn.XLOOKUP(P240,Period_sum!$H$8:$H$27,Period_sum!$I$8:$I$27,"")</f>
        <v/>
      </c>
      <c r="R240" s="17" t="str">
        <f>_xlfn.XLOOKUP(P240,Period_sum!$H$8:$H$27,Period_sum!$J$8:$J$27,"")</f>
        <v/>
      </c>
    </row>
    <row r="241" spans="2:18" x14ac:dyDescent="0.3">
      <c r="B241" s="4" cm="1">
        <f t="array" ref="B241:G241">'M7-M12 Report'!A92:F92</f>
        <v>0</v>
      </c>
      <c r="C241">
        <v>0</v>
      </c>
      <c r="D241">
        <v>0</v>
      </c>
      <c r="E241">
        <v>0</v>
      </c>
      <c r="F241">
        <v>0</v>
      </c>
      <c r="G241">
        <v>0</v>
      </c>
      <c r="H241" t="s">
        <v>23</v>
      </c>
      <c r="Q241" s="17" t="str">
        <f>_xlfn.XLOOKUP(P241,Period_sum!$H$8:$H$27,Period_sum!$I$8:$I$27,"")</f>
        <v/>
      </c>
      <c r="R241" s="17" t="str">
        <f>_xlfn.XLOOKUP(P241,Period_sum!$H$8:$H$27,Period_sum!$J$8:$J$27,"")</f>
        <v/>
      </c>
    </row>
    <row r="242" spans="2:18" x14ac:dyDescent="0.3">
      <c r="B242" s="4" cm="1">
        <f t="array" ref="B242:G242">'M7-M12 Report'!A93:F93</f>
        <v>0</v>
      </c>
      <c r="C242">
        <v>0</v>
      </c>
      <c r="D242">
        <v>0</v>
      </c>
      <c r="E242">
        <v>0</v>
      </c>
      <c r="F242">
        <v>0</v>
      </c>
      <c r="G242">
        <v>0</v>
      </c>
      <c r="H242" t="s">
        <v>23</v>
      </c>
      <c r="Q242" s="17" t="str">
        <f>_xlfn.XLOOKUP(P242,Period_sum!$H$8:$H$27,Period_sum!$I$8:$I$27,"")</f>
        <v/>
      </c>
      <c r="R242" s="17" t="str">
        <f>_xlfn.XLOOKUP(P242,Period_sum!$H$8:$H$27,Period_sum!$J$8:$J$27,"")</f>
        <v/>
      </c>
    </row>
    <row r="243" spans="2:18" x14ac:dyDescent="0.3">
      <c r="B243" s="4" cm="1">
        <f t="array" ref="B243:G243">'M7-M12 Report'!A94:F94</f>
        <v>0</v>
      </c>
      <c r="C243">
        <v>0</v>
      </c>
      <c r="D243">
        <v>0</v>
      </c>
      <c r="E243">
        <v>0</v>
      </c>
      <c r="F243">
        <v>0</v>
      </c>
      <c r="G243">
        <v>0</v>
      </c>
      <c r="H243" t="s">
        <v>23</v>
      </c>
      <c r="Q243" s="17" t="str">
        <f>_xlfn.XLOOKUP(P243,Period_sum!$H$8:$H$27,Period_sum!$I$8:$I$27,"")</f>
        <v/>
      </c>
      <c r="R243" s="17" t="str">
        <f>_xlfn.XLOOKUP(P243,Period_sum!$H$8:$H$27,Period_sum!$J$8:$J$27,"")</f>
        <v/>
      </c>
    </row>
    <row r="244" spans="2:18" x14ac:dyDescent="0.3">
      <c r="B244" s="4" cm="1">
        <f t="array" ref="B244:G244">'M7-M12 Report'!A95:F95</f>
        <v>0</v>
      </c>
      <c r="C244">
        <v>0</v>
      </c>
      <c r="D244">
        <v>0</v>
      </c>
      <c r="E244">
        <v>0</v>
      </c>
      <c r="F244">
        <v>0</v>
      </c>
      <c r="G244">
        <v>0</v>
      </c>
      <c r="H244" t="s">
        <v>23</v>
      </c>
      <c r="Q244" s="17" t="str">
        <f>_xlfn.XLOOKUP(P244,Period_sum!$H$8:$H$27,Period_sum!$I$8:$I$27,"")</f>
        <v/>
      </c>
      <c r="R244" s="17" t="str">
        <f>_xlfn.XLOOKUP(P244,Period_sum!$H$8:$H$27,Period_sum!$J$8:$J$27,"")</f>
        <v/>
      </c>
    </row>
    <row r="245" spans="2:18" x14ac:dyDescent="0.3">
      <c r="B245" s="4" cm="1">
        <f t="array" ref="B245:G245">'M7-M12 Report'!A96:F96</f>
        <v>0</v>
      </c>
      <c r="C245">
        <v>0</v>
      </c>
      <c r="D245">
        <v>0</v>
      </c>
      <c r="E245">
        <v>0</v>
      </c>
      <c r="F245">
        <v>0</v>
      </c>
      <c r="G245">
        <v>0</v>
      </c>
      <c r="H245" t="s">
        <v>23</v>
      </c>
      <c r="Q245" s="17" t="str">
        <f>_xlfn.XLOOKUP(P245,Period_sum!$H$8:$H$27,Period_sum!$I$8:$I$27,"")</f>
        <v/>
      </c>
      <c r="R245" s="17" t="str">
        <f>_xlfn.XLOOKUP(P245,Period_sum!$H$8:$H$27,Period_sum!$J$8:$J$27,"")</f>
        <v/>
      </c>
    </row>
    <row r="246" spans="2:18" x14ac:dyDescent="0.3">
      <c r="B246" s="4" cm="1">
        <f t="array" ref="B246:G246">'M7-M12 Report'!A97:F97</f>
        <v>0</v>
      </c>
      <c r="C246">
        <v>0</v>
      </c>
      <c r="D246">
        <v>0</v>
      </c>
      <c r="E246">
        <v>0</v>
      </c>
      <c r="F246">
        <v>0</v>
      </c>
      <c r="G246">
        <v>0</v>
      </c>
      <c r="H246" t="s">
        <v>23</v>
      </c>
      <c r="Q246" s="17" t="str">
        <f>_xlfn.XLOOKUP(P246,Period_sum!$H$8:$H$27,Period_sum!$I$8:$I$27,"")</f>
        <v/>
      </c>
      <c r="R246" s="17" t="str">
        <f>_xlfn.XLOOKUP(P246,Period_sum!$H$8:$H$27,Period_sum!$J$8:$J$27,"")</f>
        <v/>
      </c>
    </row>
    <row r="247" spans="2:18" x14ac:dyDescent="0.3">
      <c r="B247" s="4" cm="1">
        <f t="array" ref="B247:G247">'M7-M12 Report'!A98:F98</f>
        <v>0</v>
      </c>
      <c r="C247">
        <v>0</v>
      </c>
      <c r="D247">
        <v>0</v>
      </c>
      <c r="E247">
        <v>0</v>
      </c>
      <c r="F247">
        <v>0</v>
      </c>
      <c r="G247">
        <v>0</v>
      </c>
      <c r="H247" t="s">
        <v>23</v>
      </c>
      <c r="Q247" s="17" t="str">
        <f>_xlfn.XLOOKUP(P247,Period_sum!$H$8:$H$27,Period_sum!$I$8:$I$27,"")</f>
        <v/>
      </c>
      <c r="R247" s="17" t="str">
        <f>_xlfn.XLOOKUP(P247,Period_sum!$H$8:$H$27,Period_sum!$J$8:$J$27,"")</f>
        <v/>
      </c>
    </row>
    <row r="248" spans="2:18" x14ac:dyDescent="0.3">
      <c r="B248" s="4" cm="1">
        <f t="array" ref="B248:G248">'M7-M12 Report'!A99:F99</f>
        <v>0</v>
      </c>
      <c r="C248">
        <v>0</v>
      </c>
      <c r="D248">
        <v>0</v>
      </c>
      <c r="E248">
        <v>0</v>
      </c>
      <c r="F248">
        <v>0</v>
      </c>
      <c r="G248">
        <v>0</v>
      </c>
      <c r="H248" t="s">
        <v>23</v>
      </c>
      <c r="Q248" s="17" t="str">
        <f>_xlfn.XLOOKUP(P248,Period_sum!$H$8:$H$27,Period_sum!$I$8:$I$27,"")</f>
        <v/>
      </c>
      <c r="R248" s="17" t="str">
        <f>_xlfn.XLOOKUP(P248,Period_sum!$H$8:$H$27,Period_sum!$J$8:$J$27,"")</f>
        <v/>
      </c>
    </row>
    <row r="249" spans="2:18" x14ac:dyDescent="0.3">
      <c r="B249" s="4" cm="1">
        <f t="array" ref="B249:G249">'M7-M12 Report'!A100:F100</f>
        <v>0</v>
      </c>
      <c r="C249">
        <v>0</v>
      </c>
      <c r="D249">
        <v>0</v>
      </c>
      <c r="E249">
        <v>0</v>
      </c>
      <c r="F249">
        <v>0</v>
      </c>
      <c r="G249">
        <v>0</v>
      </c>
      <c r="H249" t="s">
        <v>23</v>
      </c>
      <c r="Q249" s="17" t="str">
        <f>_xlfn.XLOOKUP(P249,Period_sum!$H$8:$H$27,Period_sum!$I$8:$I$27,"")</f>
        <v/>
      </c>
      <c r="R249" s="17" t="str">
        <f>_xlfn.XLOOKUP(P249,Period_sum!$H$8:$H$27,Period_sum!$J$8:$J$27,"")</f>
        <v/>
      </c>
    </row>
    <row r="250" spans="2:18" x14ac:dyDescent="0.3">
      <c r="B250" s="4" cm="1">
        <f t="array" ref="B250:G250">'M7-M12 Report'!A101:F101</f>
        <v>0</v>
      </c>
      <c r="C250">
        <v>0</v>
      </c>
      <c r="D250">
        <v>0</v>
      </c>
      <c r="E250">
        <v>0</v>
      </c>
      <c r="F250">
        <v>0</v>
      </c>
      <c r="G250">
        <v>0</v>
      </c>
      <c r="H250" t="s">
        <v>23</v>
      </c>
      <c r="Q250" s="17" t="str">
        <f>_xlfn.XLOOKUP(P250,Period_sum!$H$8:$H$27,Period_sum!$I$8:$I$27,"")</f>
        <v/>
      </c>
      <c r="R250" s="17" t="str">
        <f>_xlfn.XLOOKUP(P250,Period_sum!$H$8:$H$27,Period_sum!$J$8:$J$27,"")</f>
        <v/>
      </c>
    </row>
    <row r="251" spans="2:18" x14ac:dyDescent="0.3">
      <c r="B251" s="4" cm="1">
        <f t="array" ref="B251:G251">'M7-M12 Report'!A102:F102</f>
        <v>0</v>
      </c>
      <c r="C251">
        <v>0</v>
      </c>
      <c r="D251">
        <v>0</v>
      </c>
      <c r="E251">
        <v>0</v>
      </c>
      <c r="F251">
        <v>0</v>
      </c>
      <c r="G251">
        <v>0</v>
      </c>
      <c r="H251" t="s">
        <v>23</v>
      </c>
      <c r="Q251" s="17" t="str">
        <f>_xlfn.XLOOKUP(P251,Period_sum!$H$8:$H$27,Period_sum!$I$8:$I$27,"")</f>
        <v/>
      </c>
      <c r="R251" s="17" t="str">
        <f>_xlfn.XLOOKUP(P251,Period_sum!$H$8:$H$27,Period_sum!$J$8:$J$27,"")</f>
        <v/>
      </c>
    </row>
    <row r="252" spans="2:18" x14ac:dyDescent="0.3">
      <c r="B252" s="4" cm="1">
        <f t="array" ref="B252:G252">'M7-M12 Report'!A103:F103</f>
        <v>0</v>
      </c>
      <c r="C252">
        <v>0</v>
      </c>
      <c r="D252">
        <v>0</v>
      </c>
      <c r="E252">
        <v>0</v>
      </c>
      <c r="F252">
        <v>0</v>
      </c>
      <c r="G252">
        <v>0</v>
      </c>
      <c r="H252" t="s">
        <v>23</v>
      </c>
      <c r="Q252" s="17" t="str">
        <f>_xlfn.XLOOKUP(P252,Period_sum!$H$8:$H$27,Period_sum!$I$8:$I$27,"")</f>
        <v/>
      </c>
      <c r="R252" s="17" t="str">
        <f>_xlfn.XLOOKUP(P252,Period_sum!$H$8:$H$27,Period_sum!$J$8:$J$27,"")</f>
        <v/>
      </c>
    </row>
    <row r="253" spans="2:18" x14ac:dyDescent="0.3">
      <c r="B253" s="4" cm="1">
        <f t="array" ref="B253:G253">'M7-M12 Report'!A104:F104</f>
        <v>0</v>
      </c>
      <c r="C253">
        <v>0</v>
      </c>
      <c r="D253">
        <v>0</v>
      </c>
      <c r="E253">
        <v>0</v>
      </c>
      <c r="F253">
        <v>0</v>
      </c>
      <c r="G253">
        <v>0</v>
      </c>
      <c r="H253" t="s">
        <v>23</v>
      </c>
      <c r="Q253" s="17" t="str">
        <f>_xlfn.XLOOKUP(P253,Period_sum!$H$8:$H$27,Period_sum!$I$8:$I$27,"")</f>
        <v/>
      </c>
      <c r="R253" s="17" t="str">
        <f>_xlfn.XLOOKUP(P253,Period_sum!$H$8:$H$27,Period_sum!$J$8:$J$27,"")</f>
        <v/>
      </c>
    </row>
    <row r="254" spans="2:18" x14ac:dyDescent="0.3">
      <c r="B254" s="4" cm="1">
        <f t="array" ref="B254:G254">'M7-M12 Report'!A105:F105</f>
        <v>0</v>
      </c>
      <c r="C254">
        <v>0</v>
      </c>
      <c r="D254">
        <v>0</v>
      </c>
      <c r="E254">
        <v>0</v>
      </c>
      <c r="F254">
        <v>0</v>
      </c>
      <c r="G254">
        <v>0</v>
      </c>
      <c r="H254" t="s">
        <v>23</v>
      </c>
      <c r="Q254" s="17" t="str">
        <f>_xlfn.XLOOKUP(P254,Period_sum!$H$8:$H$27,Period_sum!$I$8:$I$27,"")</f>
        <v/>
      </c>
      <c r="R254" s="17" t="str">
        <f>_xlfn.XLOOKUP(P254,Period_sum!$H$8:$H$27,Period_sum!$J$8:$J$27,"")</f>
        <v/>
      </c>
    </row>
    <row r="255" spans="2:18" x14ac:dyDescent="0.3">
      <c r="B255" s="4" cm="1">
        <f t="array" ref="B255:G255">'M7-M12 Report'!A106:F106</f>
        <v>0</v>
      </c>
      <c r="C255">
        <v>0</v>
      </c>
      <c r="D255">
        <v>0</v>
      </c>
      <c r="E255">
        <v>0</v>
      </c>
      <c r="F255">
        <v>0</v>
      </c>
      <c r="G255">
        <v>0</v>
      </c>
      <c r="H255" t="s">
        <v>23</v>
      </c>
      <c r="Q255" s="17" t="str">
        <f>_xlfn.XLOOKUP(P255,Period_sum!$H$8:$H$27,Period_sum!$I$8:$I$27,"")</f>
        <v/>
      </c>
      <c r="R255" s="17" t="str">
        <f>_xlfn.XLOOKUP(P255,Period_sum!$H$8:$H$27,Period_sum!$J$8:$J$27,"")</f>
        <v/>
      </c>
    </row>
    <row r="256" spans="2:18" x14ac:dyDescent="0.3">
      <c r="B256" s="4" cm="1">
        <f t="array" ref="B256:G256">'M7-M12 Report'!A107:F107</f>
        <v>0</v>
      </c>
      <c r="C256">
        <v>0</v>
      </c>
      <c r="D256">
        <v>0</v>
      </c>
      <c r="E256">
        <v>0</v>
      </c>
      <c r="F256">
        <v>0</v>
      </c>
      <c r="G256">
        <v>0</v>
      </c>
      <c r="H256" t="s">
        <v>23</v>
      </c>
      <c r="Q256" s="17" t="str">
        <f>_xlfn.XLOOKUP(P256,Period_sum!$H$8:$H$27,Period_sum!$I$8:$I$27,"")</f>
        <v/>
      </c>
      <c r="R256" s="17" t="str">
        <f>_xlfn.XLOOKUP(P256,Period_sum!$H$8:$H$27,Period_sum!$J$8:$J$27,"")</f>
        <v/>
      </c>
    </row>
    <row r="257" spans="2:18" x14ac:dyDescent="0.3">
      <c r="B257" s="4" cm="1">
        <f t="array" ref="B257:G257">'M7-M12 Report'!A108:F108</f>
        <v>0</v>
      </c>
      <c r="C257">
        <v>0</v>
      </c>
      <c r="D257">
        <v>0</v>
      </c>
      <c r="E257">
        <v>0</v>
      </c>
      <c r="F257">
        <v>0</v>
      </c>
      <c r="G257">
        <v>0</v>
      </c>
      <c r="H257" t="s">
        <v>23</v>
      </c>
      <c r="Q257" s="17" t="str">
        <f>_xlfn.XLOOKUP(P257,Period_sum!$H$8:$H$27,Period_sum!$I$8:$I$27,"")</f>
        <v/>
      </c>
      <c r="R257" s="17" t="str">
        <f>_xlfn.XLOOKUP(P257,Period_sum!$H$8:$H$27,Period_sum!$J$8:$J$27,"")</f>
        <v/>
      </c>
    </row>
    <row r="258" spans="2:18" x14ac:dyDescent="0.3">
      <c r="B258" s="4" cm="1">
        <f t="array" ref="B258:G258">'M7-M12 Report'!A109:F109</f>
        <v>0</v>
      </c>
      <c r="C258">
        <v>0</v>
      </c>
      <c r="D258">
        <v>0</v>
      </c>
      <c r="E258">
        <v>0</v>
      </c>
      <c r="F258">
        <v>0</v>
      </c>
      <c r="G258">
        <v>0</v>
      </c>
      <c r="H258" t="s">
        <v>23</v>
      </c>
      <c r="Q258" s="17" t="str">
        <f>_xlfn.XLOOKUP(P258,Period_sum!$H$8:$H$27,Period_sum!$I$8:$I$27,"")</f>
        <v/>
      </c>
      <c r="R258" s="17" t="str">
        <f>_xlfn.XLOOKUP(P258,Period_sum!$H$8:$H$27,Period_sum!$J$8:$J$27,"")</f>
        <v/>
      </c>
    </row>
    <row r="259" spans="2:18" x14ac:dyDescent="0.3">
      <c r="B259" s="4" cm="1">
        <f t="array" ref="B259:G259">'M7-M12 Report'!A110:F110</f>
        <v>0</v>
      </c>
      <c r="C259">
        <v>0</v>
      </c>
      <c r="D259">
        <v>0</v>
      </c>
      <c r="E259">
        <v>0</v>
      </c>
      <c r="F259">
        <v>0</v>
      </c>
      <c r="G259">
        <v>0</v>
      </c>
      <c r="H259" t="s">
        <v>23</v>
      </c>
      <c r="Q259" s="17" t="str">
        <f>_xlfn.XLOOKUP(P259,Period_sum!$H$8:$H$27,Period_sum!$I$8:$I$27,"")</f>
        <v/>
      </c>
      <c r="R259" s="17" t="str">
        <f>_xlfn.XLOOKUP(P259,Period_sum!$H$8:$H$27,Period_sum!$J$8:$J$27,"")</f>
        <v/>
      </c>
    </row>
    <row r="260" spans="2:18" x14ac:dyDescent="0.3">
      <c r="B260" s="4" cm="1">
        <f t="array" ref="B260:G260">'M7-M12 Report'!A111:F111</f>
        <v>0</v>
      </c>
      <c r="C260">
        <v>0</v>
      </c>
      <c r="D260">
        <v>0</v>
      </c>
      <c r="E260">
        <v>0</v>
      </c>
      <c r="F260">
        <v>0</v>
      </c>
      <c r="G260">
        <v>0</v>
      </c>
      <c r="H260" t="s">
        <v>23</v>
      </c>
      <c r="Q260" s="17" t="str">
        <f>_xlfn.XLOOKUP(P260,Period_sum!$H$8:$H$27,Period_sum!$I$8:$I$27,"")</f>
        <v/>
      </c>
      <c r="R260" s="17" t="str">
        <f>_xlfn.XLOOKUP(P260,Period_sum!$H$8:$H$27,Period_sum!$J$8:$J$27,"")</f>
        <v/>
      </c>
    </row>
    <row r="261" spans="2:18" x14ac:dyDescent="0.3">
      <c r="B261" s="4" cm="1">
        <f t="array" ref="B261:G261">'M7-M12 Report'!A112:F112</f>
        <v>0</v>
      </c>
      <c r="C261">
        <v>0</v>
      </c>
      <c r="D261">
        <v>0</v>
      </c>
      <c r="E261">
        <v>0</v>
      </c>
      <c r="F261">
        <v>0</v>
      </c>
      <c r="G261">
        <v>0</v>
      </c>
      <c r="H261" t="s">
        <v>23</v>
      </c>
      <c r="Q261" s="17" t="str">
        <f>_xlfn.XLOOKUP(P261,Period_sum!$H$8:$H$27,Period_sum!$I$8:$I$27,"")</f>
        <v/>
      </c>
      <c r="R261" s="17" t="str">
        <f>_xlfn.XLOOKUP(P261,Period_sum!$H$8:$H$27,Period_sum!$J$8:$J$27,"")</f>
        <v/>
      </c>
    </row>
    <row r="262" spans="2:18" x14ac:dyDescent="0.3">
      <c r="B262" s="4" cm="1">
        <f t="array" ref="B262:G262">'M7-M12 Report'!A113:F113</f>
        <v>0</v>
      </c>
      <c r="C262">
        <v>0</v>
      </c>
      <c r="D262">
        <v>0</v>
      </c>
      <c r="E262">
        <v>0</v>
      </c>
      <c r="F262">
        <v>0</v>
      </c>
      <c r="G262">
        <v>0</v>
      </c>
      <c r="H262" t="s">
        <v>23</v>
      </c>
      <c r="Q262" s="17" t="str">
        <f>_xlfn.XLOOKUP(P262,Period_sum!$H$8:$H$27,Period_sum!$I$8:$I$27,"")</f>
        <v/>
      </c>
      <c r="R262" s="17" t="str">
        <f>_xlfn.XLOOKUP(P262,Period_sum!$H$8:$H$27,Period_sum!$J$8:$J$27,"")</f>
        <v/>
      </c>
    </row>
    <row r="263" spans="2:18" x14ac:dyDescent="0.3">
      <c r="B263" s="4" cm="1">
        <f t="array" ref="B263:G263">'M7-M12 Report'!A114:F114</f>
        <v>0</v>
      </c>
      <c r="C263">
        <v>0</v>
      </c>
      <c r="D263">
        <v>0</v>
      </c>
      <c r="E263">
        <v>0</v>
      </c>
      <c r="F263">
        <v>0</v>
      </c>
      <c r="G263">
        <v>0</v>
      </c>
      <c r="H263" t="s">
        <v>23</v>
      </c>
      <c r="Q263" s="17" t="str">
        <f>_xlfn.XLOOKUP(P263,Period_sum!$H$8:$H$27,Period_sum!$I$8:$I$27,"")</f>
        <v/>
      </c>
      <c r="R263" s="17" t="str">
        <f>_xlfn.XLOOKUP(P263,Period_sum!$H$8:$H$27,Period_sum!$J$8:$J$27,"")</f>
        <v/>
      </c>
    </row>
    <row r="264" spans="2:18" x14ac:dyDescent="0.3">
      <c r="B264" s="4" cm="1">
        <f t="array" ref="B264:G264">'M7-M12 Report'!A115:F115</f>
        <v>0</v>
      </c>
      <c r="C264">
        <v>0</v>
      </c>
      <c r="D264">
        <v>0</v>
      </c>
      <c r="E264">
        <v>0</v>
      </c>
      <c r="F264">
        <v>0</v>
      </c>
      <c r="G264">
        <v>0</v>
      </c>
      <c r="H264" t="s">
        <v>23</v>
      </c>
      <c r="Q264" s="17" t="str">
        <f>_xlfn.XLOOKUP(P264,Period_sum!$H$8:$H$27,Period_sum!$I$8:$I$27,"")</f>
        <v/>
      </c>
      <c r="R264" s="17" t="str">
        <f>_xlfn.XLOOKUP(P264,Period_sum!$H$8:$H$27,Period_sum!$J$8:$J$27,"")</f>
        <v/>
      </c>
    </row>
    <row r="265" spans="2:18" x14ac:dyDescent="0.3">
      <c r="B265" s="4" cm="1">
        <f t="array" ref="B265:G265">'M7-M12 Report'!A116:F116</f>
        <v>0</v>
      </c>
      <c r="C265">
        <v>0</v>
      </c>
      <c r="D265">
        <v>0</v>
      </c>
      <c r="E265">
        <v>0</v>
      </c>
      <c r="F265">
        <v>0</v>
      </c>
      <c r="G265">
        <v>0</v>
      </c>
      <c r="H265" t="s">
        <v>23</v>
      </c>
      <c r="Q265" s="17" t="str">
        <f>_xlfn.XLOOKUP(P265,Period_sum!$H$8:$H$27,Period_sum!$I$8:$I$27,"")</f>
        <v/>
      </c>
      <c r="R265" s="17" t="str">
        <f>_xlfn.XLOOKUP(P265,Period_sum!$H$8:$H$27,Period_sum!$J$8:$J$27,"")</f>
        <v/>
      </c>
    </row>
    <row r="266" spans="2:18" x14ac:dyDescent="0.3">
      <c r="B266" s="4" cm="1">
        <f t="array" ref="B266:G266">'M7-M12 Report'!A117:F117</f>
        <v>0</v>
      </c>
      <c r="C266">
        <v>0</v>
      </c>
      <c r="D266">
        <v>0</v>
      </c>
      <c r="E266">
        <v>0</v>
      </c>
      <c r="F266">
        <v>0</v>
      </c>
      <c r="G266">
        <v>0</v>
      </c>
      <c r="H266" t="s">
        <v>23</v>
      </c>
      <c r="Q266" s="17" t="str">
        <f>_xlfn.XLOOKUP(P266,Period_sum!$H$8:$H$27,Period_sum!$I$8:$I$27,"")</f>
        <v/>
      </c>
      <c r="R266" s="17" t="str">
        <f>_xlfn.XLOOKUP(P266,Period_sum!$H$8:$H$27,Period_sum!$J$8:$J$27,"")</f>
        <v/>
      </c>
    </row>
    <row r="267" spans="2:18" x14ac:dyDescent="0.3">
      <c r="B267" s="4" cm="1">
        <f t="array" ref="B267:G267">'M7-M12 Report'!A118:F118</f>
        <v>0</v>
      </c>
      <c r="C267">
        <v>0</v>
      </c>
      <c r="D267">
        <v>0</v>
      </c>
      <c r="E267">
        <v>0</v>
      </c>
      <c r="F267">
        <v>0</v>
      </c>
      <c r="G267">
        <v>0</v>
      </c>
      <c r="H267" t="s">
        <v>23</v>
      </c>
      <c r="Q267" s="17" t="str">
        <f>_xlfn.XLOOKUP(P267,Period_sum!$H$8:$H$27,Period_sum!$I$8:$I$27,"")</f>
        <v/>
      </c>
      <c r="R267" s="17" t="str">
        <f>_xlfn.XLOOKUP(P267,Period_sum!$H$8:$H$27,Period_sum!$J$8:$J$27,"")</f>
        <v/>
      </c>
    </row>
    <row r="268" spans="2:18" x14ac:dyDescent="0.3">
      <c r="B268" s="4" cm="1">
        <f t="array" ref="B268:G268">'M7-M12 Report'!A119:F119</f>
        <v>0</v>
      </c>
      <c r="C268">
        <v>0</v>
      </c>
      <c r="D268">
        <v>0</v>
      </c>
      <c r="E268">
        <v>0</v>
      </c>
      <c r="F268">
        <v>0</v>
      </c>
      <c r="G268">
        <v>0</v>
      </c>
      <c r="H268" t="s">
        <v>23</v>
      </c>
      <c r="Q268" s="17" t="str">
        <f>_xlfn.XLOOKUP(P268,Period_sum!$H$8:$H$27,Period_sum!$I$8:$I$27,"")</f>
        <v/>
      </c>
      <c r="R268" s="17" t="str">
        <f>_xlfn.XLOOKUP(P268,Period_sum!$H$8:$H$27,Period_sum!$J$8:$J$27,"")</f>
        <v/>
      </c>
    </row>
    <row r="269" spans="2:18" x14ac:dyDescent="0.3">
      <c r="B269" s="4" cm="1">
        <f t="array" ref="B269:G269">'M7-M12 Report'!A120:F120</f>
        <v>0</v>
      </c>
      <c r="C269">
        <v>0</v>
      </c>
      <c r="D269">
        <v>0</v>
      </c>
      <c r="E269">
        <v>0</v>
      </c>
      <c r="F269">
        <v>0</v>
      </c>
      <c r="G269">
        <v>0</v>
      </c>
      <c r="H269" t="s">
        <v>23</v>
      </c>
      <c r="Q269" s="17" t="str">
        <f>_xlfn.XLOOKUP(P269,Period_sum!$H$8:$H$27,Period_sum!$I$8:$I$27,"")</f>
        <v/>
      </c>
      <c r="R269" s="17" t="str">
        <f>_xlfn.XLOOKUP(P269,Period_sum!$H$8:$H$27,Period_sum!$J$8:$J$27,"")</f>
        <v/>
      </c>
    </row>
    <row r="270" spans="2:18" x14ac:dyDescent="0.3">
      <c r="B270" s="4" cm="1">
        <f t="array" ref="B270:G270">'M7-M12 Report'!A121:F121</f>
        <v>0</v>
      </c>
      <c r="C270">
        <v>0</v>
      </c>
      <c r="D270">
        <v>0</v>
      </c>
      <c r="E270">
        <v>0</v>
      </c>
      <c r="F270">
        <v>0</v>
      </c>
      <c r="G270">
        <v>0</v>
      </c>
      <c r="H270" t="s">
        <v>23</v>
      </c>
      <c r="Q270" s="17" t="str">
        <f>_xlfn.XLOOKUP(P270,Period_sum!$H$8:$H$27,Period_sum!$I$8:$I$27,"")</f>
        <v/>
      </c>
      <c r="R270" s="17" t="str">
        <f>_xlfn.XLOOKUP(P270,Period_sum!$H$8:$H$27,Period_sum!$J$8:$J$27,"")</f>
        <v/>
      </c>
    </row>
    <row r="271" spans="2:18" x14ac:dyDescent="0.3">
      <c r="B271" s="4" cm="1">
        <f t="array" ref="B271:G271">'M7-M12 Report'!A122:F122</f>
        <v>0</v>
      </c>
      <c r="C271">
        <v>0</v>
      </c>
      <c r="D271">
        <v>0</v>
      </c>
      <c r="E271">
        <v>0</v>
      </c>
      <c r="F271">
        <v>0</v>
      </c>
      <c r="G271">
        <v>0</v>
      </c>
      <c r="H271" t="s">
        <v>23</v>
      </c>
      <c r="Q271" s="17" t="str">
        <f>_xlfn.XLOOKUP(P271,Period_sum!$H$8:$H$27,Period_sum!$I$8:$I$27,"")</f>
        <v/>
      </c>
      <c r="R271" s="17" t="str">
        <f>_xlfn.XLOOKUP(P271,Period_sum!$H$8:$H$27,Period_sum!$J$8:$J$27,"")</f>
        <v/>
      </c>
    </row>
    <row r="272" spans="2:18" x14ac:dyDescent="0.3">
      <c r="B272" s="4" cm="1">
        <f t="array" ref="B272:G272">'M7-M12 Report'!A123:F123</f>
        <v>0</v>
      </c>
      <c r="C272">
        <v>0</v>
      </c>
      <c r="D272">
        <v>0</v>
      </c>
      <c r="E272">
        <v>0</v>
      </c>
      <c r="F272">
        <v>0</v>
      </c>
      <c r="G272">
        <v>0</v>
      </c>
      <c r="H272" t="s">
        <v>23</v>
      </c>
      <c r="Q272" s="17" t="str">
        <f>_xlfn.XLOOKUP(P272,Period_sum!$H$8:$H$27,Period_sum!$I$8:$I$27,"")</f>
        <v/>
      </c>
      <c r="R272" s="17" t="str">
        <f>_xlfn.XLOOKUP(P272,Period_sum!$H$8:$H$27,Period_sum!$J$8:$J$27,"")</f>
        <v/>
      </c>
    </row>
    <row r="273" spans="2:18" x14ac:dyDescent="0.3">
      <c r="B273" s="4" cm="1">
        <f t="array" ref="B273:G273">'M7-M12 Report'!A124:F124</f>
        <v>0</v>
      </c>
      <c r="C273">
        <v>0</v>
      </c>
      <c r="D273">
        <v>0</v>
      </c>
      <c r="E273">
        <v>0</v>
      </c>
      <c r="F273">
        <v>0</v>
      </c>
      <c r="G273">
        <v>0</v>
      </c>
      <c r="H273" t="s">
        <v>23</v>
      </c>
      <c r="Q273" s="17" t="str">
        <f>_xlfn.XLOOKUP(P273,Period_sum!$H$8:$H$27,Period_sum!$I$8:$I$27,"")</f>
        <v/>
      </c>
      <c r="R273" s="17" t="str">
        <f>_xlfn.XLOOKUP(P273,Period_sum!$H$8:$H$27,Period_sum!$J$8:$J$27,"")</f>
        <v/>
      </c>
    </row>
    <row r="274" spans="2:18" x14ac:dyDescent="0.3">
      <c r="B274" s="4" cm="1">
        <f t="array" ref="B274:G274">'M7-M12 Report'!A125:F125</f>
        <v>0</v>
      </c>
      <c r="C274">
        <v>0</v>
      </c>
      <c r="D274">
        <v>0</v>
      </c>
      <c r="E274">
        <v>0</v>
      </c>
      <c r="F274">
        <v>0</v>
      </c>
      <c r="G274">
        <v>0</v>
      </c>
      <c r="H274" t="s">
        <v>23</v>
      </c>
      <c r="Q274" s="17" t="str">
        <f>_xlfn.XLOOKUP(P274,Period_sum!$H$8:$H$27,Period_sum!$I$8:$I$27,"")</f>
        <v/>
      </c>
      <c r="R274" s="17" t="str">
        <f>_xlfn.XLOOKUP(P274,Period_sum!$H$8:$H$27,Period_sum!$J$8:$J$27,"")</f>
        <v/>
      </c>
    </row>
    <row r="275" spans="2:18" x14ac:dyDescent="0.3">
      <c r="B275" s="4" cm="1">
        <f t="array" ref="B275:G275">'M7-M12 Report'!A126:F126</f>
        <v>0</v>
      </c>
      <c r="C275">
        <v>0</v>
      </c>
      <c r="D275">
        <v>0</v>
      </c>
      <c r="E275">
        <v>0</v>
      </c>
      <c r="F275">
        <v>0</v>
      </c>
      <c r="G275">
        <v>0</v>
      </c>
      <c r="H275" t="s">
        <v>23</v>
      </c>
      <c r="Q275" s="17" t="str">
        <f>_xlfn.XLOOKUP(P275,Period_sum!$H$8:$H$27,Period_sum!$I$8:$I$27,"")</f>
        <v/>
      </c>
      <c r="R275" s="17" t="str">
        <f>_xlfn.XLOOKUP(P275,Period_sum!$H$8:$H$27,Period_sum!$J$8:$J$27,"")</f>
        <v/>
      </c>
    </row>
    <row r="276" spans="2:18" x14ac:dyDescent="0.3">
      <c r="B276" s="4" cm="1">
        <f t="array" ref="B276:G276">'M7-M12 Report'!A127:F127</f>
        <v>0</v>
      </c>
      <c r="C276">
        <v>0</v>
      </c>
      <c r="D276">
        <v>0</v>
      </c>
      <c r="E276">
        <v>0</v>
      </c>
      <c r="F276">
        <v>0</v>
      </c>
      <c r="G276">
        <v>0</v>
      </c>
      <c r="H276" t="s">
        <v>23</v>
      </c>
      <c r="Q276" s="17" t="str">
        <f>_xlfn.XLOOKUP(P276,Period_sum!$H$8:$H$27,Period_sum!$I$8:$I$27,"")</f>
        <v/>
      </c>
      <c r="R276" s="17" t="str">
        <f>_xlfn.XLOOKUP(P276,Period_sum!$H$8:$H$27,Period_sum!$J$8:$J$27,"")</f>
        <v/>
      </c>
    </row>
    <row r="277" spans="2:18" x14ac:dyDescent="0.3">
      <c r="B277" s="4" cm="1">
        <f t="array" ref="B277:G277">'M7-M12 Report'!A128:F128</f>
        <v>0</v>
      </c>
      <c r="C277">
        <v>0</v>
      </c>
      <c r="D277">
        <v>0</v>
      </c>
      <c r="E277">
        <v>0</v>
      </c>
      <c r="F277">
        <v>0</v>
      </c>
      <c r="G277">
        <v>0</v>
      </c>
      <c r="H277" t="s">
        <v>23</v>
      </c>
      <c r="Q277" s="17" t="str">
        <f>_xlfn.XLOOKUP(P277,Period_sum!$H$8:$H$27,Period_sum!$I$8:$I$27,"")</f>
        <v/>
      </c>
      <c r="R277" s="17" t="str">
        <f>_xlfn.XLOOKUP(P277,Period_sum!$H$8:$H$27,Period_sum!$J$8:$J$27,"")</f>
        <v/>
      </c>
    </row>
    <row r="278" spans="2:18" x14ac:dyDescent="0.3">
      <c r="B278" s="4" cm="1">
        <f t="array" ref="B278:G278">'M7-M12 Report'!A129:F129</f>
        <v>0</v>
      </c>
      <c r="C278">
        <v>0</v>
      </c>
      <c r="D278">
        <v>0</v>
      </c>
      <c r="E278">
        <v>0</v>
      </c>
      <c r="F278">
        <v>0</v>
      </c>
      <c r="G278">
        <v>0</v>
      </c>
      <c r="H278" t="s">
        <v>23</v>
      </c>
      <c r="Q278" s="17" t="str">
        <f>_xlfn.XLOOKUP(P278,Period_sum!$H$8:$H$27,Period_sum!$I$8:$I$27,"")</f>
        <v/>
      </c>
      <c r="R278" s="17" t="str">
        <f>_xlfn.XLOOKUP(P278,Period_sum!$H$8:$H$27,Period_sum!$J$8:$J$27,"")</f>
        <v/>
      </c>
    </row>
    <row r="279" spans="2:18" x14ac:dyDescent="0.3">
      <c r="B279" s="4" cm="1">
        <f t="array" ref="B279:G279">'M7-M12 Report'!A130:F130</f>
        <v>0</v>
      </c>
      <c r="C279">
        <v>0</v>
      </c>
      <c r="D279">
        <v>0</v>
      </c>
      <c r="E279">
        <v>0</v>
      </c>
      <c r="F279">
        <v>0</v>
      </c>
      <c r="G279">
        <v>0</v>
      </c>
      <c r="H279" t="s">
        <v>23</v>
      </c>
      <c r="Q279" s="17" t="str">
        <f>_xlfn.XLOOKUP(P279,Period_sum!$H$8:$H$27,Period_sum!$I$8:$I$27,"")</f>
        <v/>
      </c>
      <c r="R279" s="17" t="str">
        <f>_xlfn.XLOOKUP(P279,Period_sum!$H$8:$H$27,Period_sum!$J$8:$J$27,"")</f>
        <v/>
      </c>
    </row>
    <row r="280" spans="2:18" x14ac:dyDescent="0.3">
      <c r="B280" s="4" cm="1">
        <f t="array" ref="B280:G280">'M7-M12 Report'!A131:F131</f>
        <v>0</v>
      </c>
      <c r="C280">
        <v>0</v>
      </c>
      <c r="D280">
        <v>0</v>
      </c>
      <c r="E280">
        <v>0</v>
      </c>
      <c r="F280">
        <v>0</v>
      </c>
      <c r="G280">
        <v>0</v>
      </c>
      <c r="H280" t="s">
        <v>23</v>
      </c>
      <c r="Q280" s="17" t="str">
        <f>_xlfn.XLOOKUP(P280,Period_sum!$H$8:$H$27,Period_sum!$I$8:$I$27,"")</f>
        <v/>
      </c>
      <c r="R280" s="17" t="str">
        <f>_xlfn.XLOOKUP(P280,Period_sum!$H$8:$H$27,Period_sum!$J$8:$J$27,"")</f>
        <v/>
      </c>
    </row>
    <row r="281" spans="2:18" x14ac:dyDescent="0.3">
      <c r="B281" s="4" cm="1">
        <f t="array" ref="B281:G281">'M7-M12 Report'!A132:F132</f>
        <v>0</v>
      </c>
      <c r="C281">
        <v>0</v>
      </c>
      <c r="D281">
        <v>0</v>
      </c>
      <c r="E281">
        <v>0</v>
      </c>
      <c r="F281">
        <v>0</v>
      </c>
      <c r="G281">
        <v>0</v>
      </c>
      <c r="H281" t="s">
        <v>23</v>
      </c>
      <c r="Q281" s="17" t="str">
        <f>_xlfn.XLOOKUP(P281,Period_sum!$H$8:$H$27,Period_sum!$I$8:$I$27,"")</f>
        <v/>
      </c>
      <c r="R281" s="17" t="str">
        <f>_xlfn.XLOOKUP(P281,Period_sum!$H$8:$H$27,Period_sum!$J$8:$J$27,"")</f>
        <v/>
      </c>
    </row>
    <row r="282" spans="2:18" x14ac:dyDescent="0.3">
      <c r="B282" s="4" cm="1">
        <f t="array" ref="B282:G282">'M7-M12 Report'!A133:F133</f>
        <v>0</v>
      </c>
      <c r="C282">
        <v>0</v>
      </c>
      <c r="D282">
        <v>0</v>
      </c>
      <c r="E282">
        <v>0</v>
      </c>
      <c r="F282">
        <v>0</v>
      </c>
      <c r="G282">
        <v>0</v>
      </c>
      <c r="H282" t="s">
        <v>23</v>
      </c>
      <c r="Q282" s="17" t="str">
        <f>_xlfn.XLOOKUP(P282,Period_sum!$H$8:$H$27,Period_sum!$I$8:$I$27,"")</f>
        <v/>
      </c>
      <c r="R282" s="17" t="str">
        <f>_xlfn.XLOOKUP(P282,Period_sum!$H$8:$H$27,Period_sum!$J$8:$J$27,"")</f>
        <v/>
      </c>
    </row>
    <row r="283" spans="2:18" x14ac:dyDescent="0.3">
      <c r="B283" s="4" cm="1">
        <f t="array" ref="B283:G283">'M7-M12 Report'!A134:F134</f>
        <v>0</v>
      </c>
      <c r="C283">
        <v>0</v>
      </c>
      <c r="D283">
        <v>0</v>
      </c>
      <c r="E283">
        <v>0</v>
      </c>
      <c r="F283">
        <v>0</v>
      </c>
      <c r="G283">
        <v>0</v>
      </c>
      <c r="H283" t="s">
        <v>23</v>
      </c>
      <c r="Q283" s="17" t="str">
        <f>_xlfn.XLOOKUP(P283,Period_sum!$H$8:$H$27,Period_sum!$I$8:$I$27,"")</f>
        <v/>
      </c>
      <c r="R283" s="17" t="str">
        <f>_xlfn.XLOOKUP(P283,Period_sum!$H$8:$H$27,Period_sum!$J$8:$J$27,"")</f>
        <v/>
      </c>
    </row>
    <row r="284" spans="2:18" x14ac:dyDescent="0.3">
      <c r="B284" s="4" cm="1">
        <f t="array" ref="B284:G284">'M7-M12 Report'!A135:F135</f>
        <v>0</v>
      </c>
      <c r="C284">
        <v>0</v>
      </c>
      <c r="D284">
        <v>0</v>
      </c>
      <c r="E284">
        <v>0</v>
      </c>
      <c r="F284">
        <v>0</v>
      </c>
      <c r="G284">
        <v>0</v>
      </c>
      <c r="H284" t="s">
        <v>23</v>
      </c>
      <c r="Q284" s="17" t="str">
        <f>_xlfn.XLOOKUP(P284,Period_sum!$H$8:$H$27,Period_sum!$I$8:$I$27,"")</f>
        <v/>
      </c>
      <c r="R284" s="17" t="str">
        <f>_xlfn.XLOOKUP(P284,Period_sum!$H$8:$H$27,Period_sum!$J$8:$J$27,"")</f>
        <v/>
      </c>
    </row>
    <row r="285" spans="2:18" x14ac:dyDescent="0.3">
      <c r="B285" s="4" cm="1">
        <f t="array" ref="B285:G285">'M7-M12 Report'!A136:F136</f>
        <v>0</v>
      </c>
      <c r="C285">
        <v>0</v>
      </c>
      <c r="D285">
        <v>0</v>
      </c>
      <c r="E285">
        <v>0</v>
      </c>
      <c r="F285">
        <v>0</v>
      </c>
      <c r="G285">
        <v>0</v>
      </c>
      <c r="H285" t="s">
        <v>23</v>
      </c>
      <c r="Q285" s="17" t="str">
        <f>_xlfn.XLOOKUP(P285,Period_sum!$H$8:$H$27,Period_sum!$I$8:$I$27,"")</f>
        <v/>
      </c>
      <c r="R285" s="17" t="str">
        <f>_xlfn.XLOOKUP(P285,Period_sum!$H$8:$H$27,Period_sum!$J$8:$J$27,"")</f>
        <v/>
      </c>
    </row>
    <row r="286" spans="2:18" x14ac:dyDescent="0.3">
      <c r="B286" s="4" cm="1">
        <f t="array" ref="B286:G286">'M7-M12 Report'!A137:F137</f>
        <v>0</v>
      </c>
      <c r="C286">
        <v>0</v>
      </c>
      <c r="D286">
        <v>0</v>
      </c>
      <c r="E286">
        <v>0</v>
      </c>
      <c r="F286">
        <v>0</v>
      </c>
      <c r="G286">
        <v>0</v>
      </c>
      <c r="H286" t="s">
        <v>23</v>
      </c>
      <c r="Q286" s="17" t="str">
        <f>_xlfn.XLOOKUP(P286,Period_sum!$H$8:$H$27,Period_sum!$I$8:$I$27,"")</f>
        <v/>
      </c>
      <c r="R286" s="17" t="str">
        <f>_xlfn.XLOOKUP(P286,Period_sum!$H$8:$H$27,Period_sum!$J$8:$J$27,"")</f>
        <v/>
      </c>
    </row>
    <row r="287" spans="2:18" x14ac:dyDescent="0.3">
      <c r="B287" s="4" cm="1">
        <f t="array" ref="B287:G287">'M7-M12 Report'!A138:F138</f>
        <v>0</v>
      </c>
      <c r="C287">
        <v>0</v>
      </c>
      <c r="D287">
        <v>0</v>
      </c>
      <c r="E287">
        <v>0</v>
      </c>
      <c r="F287">
        <v>0</v>
      </c>
      <c r="G287">
        <v>0</v>
      </c>
      <c r="H287" t="s">
        <v>23</v>
      </c>
      <c r="Q287" s="17" t="str">
        <f>_xlfn.XLOOKUP(P287,Period_sum!$H$8:$H$27,Period_sum!$I$8:$I$27,"")</f>
        <v/>
      </c>
      <c r="R287" s="17" t="str">
        <f>_xlfn.XLOOKUP(P287,Period_sum!$H$8:$H$27,Period_sum!$J$8:$J$27,"")</f>
        <v/>
      </c>
    </row>
    <row r="288" spans="2:18" x14ac:dyDescent="0.3">
      <c r="B288" s="4" cm="1">
        <f t="array" ref="B288:G288">'M7-M12 Report'!A139:F139</f>
        <v>0</v>
      </c>
      <c r="C288">
        <v>0</v>
      </c>
      <c r="D288">
        <v>0</v>
      </c>
      <c r="E288">
        <v>0</v>
      </c>
      <c r="F288">
        <v>0</v>
      </c>
      <c r="G288">
        <v>0</v>
      </c>
      <c r="H288" t="s">
        <v>23</v>
      </c>
      <c r="Q288" s="17" t="str">
        <f>_xlfn.XLOOKUP(P288,Period_sum!$H$8:$H$27,Period_sum!$I$8:$I$27,"")</f>
        <v/>
      </c>
      <c r="R288" s="17" t="str">
        <f>_xlfn.XLOOKUP(P288,Period_sum!$H$8:$H$27,Period_sum!$J$8:$J$27,"")</f>
        <v/>
      </c>
    </row>
    <row r="289" spans="1:18" x14ac:dyDescent="0.3">
      <c r="B289" s="4" cm="1">
        <f t="array" ref="B289:G289">'M7-M12 Report'!A140:F140</f>
        <v>0</v>
      </c>
      <c r="C289">
        <v>0</v>
      </c>
      <c r="D289">
        <v>0</v>
      </c>
      <c r="E289">
        <v>0</v>
      </c>
      <c r="F289">
        <v>0</v>
      </c>
      <c r="G289">
        <v>0</v>
      </c>
      <c r="H289" t="s">
        <v>23</v>
      </c>
      <c r="Q289" s="17" t="str">
        <f>_xlfn.XLOOKUP(P289,Period_sum!$H$8:$H$27,Period_sum!$I$8:$I$27,"")</f>
        <v/>
      </c>
      <c r="R289" s="17" t="str">
        <f>_xlfn.XLOOKUP(P289,Period_sum!$H$8:$H$27,Period_sum!$J$8:$J$27,"")</f>
        <v/>
      </c>
    </row>
    <row r="290" spans="1:18" x14ac:dyDescent="0.3">
      <c r="B290" s="4" cm="1">
        <f t="array" ref="B290:G290">'M7-M12 Report'!A141:F141</f>
        <v>0</v>
      </c>
      <c r="C290">
        <v>0</v>
      </c>
      <c r="D290">
        <v>0</v>
      </c>
      <c r="E290">
        <v>0</v>
      </c>
      <c r="F290">
        <v>0</v>
      </c>
      <c r="G290">
        <v>0</v>
      </c>
      <c r="H290" t="s">
        <v>23</v>
      </c>
      <c r="Q290" s="17" t="str">
        <f>_xlfn.XLOOKUP(P290,Period_sum!$H$8:$H$27,Period_sum!$I$8:$I$27,"")</f>
        <v/>
      </c>
      <c r="R290" s="17" t="str">
        <f>_xlfn.XLOOKUP(P290,Period_sum!$H$8:$H$27,Period_sum!$J$8:$J$27,"")</f>
        <v/>
      </c>
    </row>
    <row r="291" spans="1:18" x14ac:dyDescent="0.3">
      <c r="B291" s="4" cm="1">
        <f t="array" ref="B291:G291">'M7-M12 Report'!A142:F142</f>
        <v>0</v>
      </c>
      <c r="C291">
        <v>0</v>
      </c>
      <c r="D291">
        <v>0</v>
      </c>
      <c r="E291">
        <v>0</v>
      </c>
      <c r="F291">
        <v>0</v>
      </c>
      <c r="G291">
        <v>0</v>
      </c>
      <c r="H291" t="s">
        <v>23</v>
      </c>
      <c r="Q291" s="17" t="str">
        <f>_xlfn.XLOOKUP(P291,Period_sum!$H$8:$H$27,Period_sum!$I$8:$I$27,"")</f>
        <v/>
      </c>
      <c r="R291" s="17" t="str">
        <f>_xlfn.XLOOKUP(P291,Period_sum!$H$8:$H$27,Period_sum!$J$8:$J$27,"")</f>
        <v/>
      </c>
    </row>
    <row r="292" spans="1:18" x14ac:dyDescent="0.3">
      <c r="B292" s="4" cm="1">
        <f t="array" ref="B292:G292">'M7-M12 Report'!A143:F143</f>
        <v>0</v>
      </c>
      <c r="C292">
        <v>0</v>
      </c>
      <c r="D292">
        <v>0</v>
      </c>
      <c r="E292">
        <v>0</v>
      </c>
      <c r="F292">
        <v>0</v>
      </c>
      <c r="G292">
        <v>0</v>
      </c>
      <c r="H292" t="s">
        <v>23</v>
      </c>
      <c r="Q292" s="17" t="str">
        <f>_xlfn.XLOOKUP(P292,Period_sum!$H$8:$H$27,Period_sum!$I$8:$I$27,"")</f>
        <v/>
      </c>
      <c r="R292" s="17" t="str">
        <f>_xlfn.XLOOKUP(P292,Period_sum!$H$8:$H$27,Period_sum!$J$8:$J$27,"")</f>
        <v/>
      </c>
    </row>
    <row r="293" spans="1:18" x14ac:dyDescent="0.3">
      <c r="B293" s="4" cm="1">
        <f t="array" ref="B293:G293">'M7-M12 Report'!A144:F144</f>
        <v>0</v>
      </c>
      <c r="C293">
        <v>0</v>
      </c>
      <c r="D293">
        <v>0</v>
      </c>
      <c r="E293">
        <v>0</v>
      </c>
      <c r="F293">
        <v>0</v>
      </c>
      <c r="G293">
        <v>0</v>
      </c>
      <c r="H293" t="s">
        <v>23</v>
      </c>
      <c r="Q293" s="17" t="str">
        <f>_xlfn.XLOOKUP(P293,Period_sum!$H$8:$H$27,Period_sum!$I$8:$I$27,"")</f>
        <v/>
      </c>
      <c r="R293" s="17" t="str">
        <f>_xlfn.XLOOKUP(P293,Period_sum!$H$8:$H$27,Period_sum!$J$8:$J$27,"")</f>
        <v/>
      </c>
    </row>
    <row r="294" spans="1:18" x14ac:dyDescent="0.3">
      <c r="B294" s="4" cm="1">
        <f t="array" ref="B294:G294">'M7-M12 Report'!A145:F145</f>
        <v>0</v>
      </c>
      <c r="C294">
        <v>0</v>
      </c>
      <c r="D294">
        <v>0</v>
      </c>
      <c r="E294">
        <v>0</v>
      </c>
      <c r="F294">
        <v>0</v>
      </c>
      <c r="G294">
        <v>0</v>
      </c>
      <c r="H294" t="s">
        <v>23</v>
      </c>
      <c r="Q294" s="17" t="str">
        <f>_xlfn.XLOOKUP(P294,Period_sum!$H$8:$H$27,Period_sum!$I$8:$I$27,"")</f>
        <v/>
      </c>
      <c r="R294" s="17" t="str">
        <f>_xlfn.XLOOKUP(P294,Period_sum!$H$8:$H$27,Period_sum!$J$8:$J$27,"")</f>
        <v/>
      </c>
    </row>
    <row r="295" spans="1:18" x14ac:dyDescent="0.3">
      <c r="B295" s="4" cm="1">
        <f t="array" ref="B295:G295">'M7-M12 Report'!A146:F146</f>
        <v>0</v>
      </c>
      <c r="C295">
        <v>0</v>
      </c>
      <c r="D295">
        <v>0</v>
      </c>
      <c r="E295">
        <v>0</v>
      </c>
      <c r="F295">
        <v>0</v>
      </c>
      <c r="G295">
        <v>0</v>
      </c>
      <c r="H295" t="s">
        <v>23</v>
      </c>
      <c r="Q295" s="17" t="str">
        <f>_xlfn.XLOOKUP(P295,Period_sum!$H$8:$H$27,Period_sum!$I$8:$I$27,"")</f>
        <v/>
      </c>
      <c r="R295" s="17" t="str">
        <f>_xlfn.XLOOKUP(P295,Period_sum!$H$8:$H$27,Period_sum!$J$8:$J$27,"")</f>
        <v/>
      </c>
    </row>
    <row r="296" spans="1:18" x14ac:dyDescent="0.3">
      <c r="B296" s="4" cm="1">
        <f t="array" ref="B296:G296">'M7-M12 Report'!A147:F147</f>
        <v>0</v>
      </c>
      <c r="C296">
        <v>0</v>
      </c>
      <c r="D296">
        <v>0</v>
      </c>
      <c r="E296">
        <v>0</v>
      </c>
      <c r="F296">
        <v>0</v>
      </c>
      <c r="G296">
        <v>0</v>
      </c>
      <c r="H296" t="s">
        <v>23</v>
      </c>
      <c r="Q296" s="17" t="str">
        <f>_xlfn.XLOOKUP(P296,Period_sum!$H$8:$H$27,Period_sum!$I$8:$I$27,"")</f>
        <v/>
      </c>
      <c r="R296" s="17" t="str">
        <f>_xlfn.XLOOKUP(P296,Period_sum!$H$8:$H$27,Period_sum!$J$8:$J$27,"")</f>
        <v/>
      </c>
    </row>
    <row r="297" spans="1:18" x14ac:dyDescent="0.3">
      <c r="B297" s="4" cm="1">
        <f t="array" ref="B297:G297">'M7-M12 Report'!A148:F148</f>
        <v>0</v>
      </c>
      <c r="C297">
        <v>0</v>
      </c>
      <c r="D297">
        <v>0</v>
      </c>
      <c r="E297">
        <v>0</v>
      </c>
      <c r="F297">
        <v>0</v>
      </c>
      <c r="G297">
        <v>0</v>
      </c>
      <c r="H297" t="s">
        <v>23</v>
      </c>
      <c r="Q297" s="17" t="str">
        <f>_xlfn.XLOOKUP(P297,Period_sum!$H$8:$H$27,Period_sum!$I$8:$I$27,"")</f>
        <v/>
      </c>
      <c r="R297" s="17" t="str">
        <f>_xlfn.XLOOKUP(P297,Period_sum!$H$8:$H$27,Period_sum!$J$8:$J$27,"")</f>
        <v/>
      </c>
    </row>
    <row r="298" spans="1:18" x14ac:dyDescent="0.3">
      <c r="B298" s="4" cm="1">
        <f t="array" ref="B298:G298">'M7-M12 Report'!A149:F149</f>
        <v>0</v>
      </c>
      <c r="C298">
        <v>0</v>
      </c>
      <c r="D298">
        <v>0</v>
      </c>
      <c r="E298">
        <v>0</v>
      </c>
      <c r="F298">
        <v>0</v>
      </c>
      <c r="G298">
        <v>0</v>
      </c>
      <c r="H298" t="s">
        <v>23</v>
      </c>
      <c r="Q298" s="17" t="str">
        <f>_xlfn.XLOOKUP(P298,Period_sum!$H$8:$H$27,Period_sum!$I$8:$I$27,"")</f>
        <v/>
      </c>
      <c r="R298" s="17" t="str">
        <f>_xlfn.XLOOKUP(P298,Period_sum!$H$8:$H$27,Period_sum!$J$8:$J$27,"")</f>
        <v/>
      </c>
    </row>
    <row r="299" spans="1:18" x14ac:dyDescent="0.3">
      <c r="B299" s="4" cm="1">
        <f t="array" ref="B299:G299">'M7-M12 Report'!A150:F150</f>
        <v>0</v>
      </c>
      <c r="C299">
        <v>0</v>
      </c>
      <c r="D299">
        <v>0</v>
      </c>
      <c r="E299">
        <v>0</v>
      </c>
      <c r="F299">
        <v>0</v>
      </c>
      <c r="G299">
        <v>0</v>
      </c>
      <c r="H299" t="s">
        <v>23</v>
      </c>
      <c r="Q299" s="17" t="str">
        <f>_xlfn.XLOOKUP(P299,Period_sum!$H$8:$H$27,Period_sum!$I$8:$I$27,"")</f>
        <v/>
      </c>
      <c r="R299" s="17" t="str">
        <f>_xlfn.XLOOKUP(P299,Period_sum!$H$8:$H$27,Period_sum!$J$8:$J$27,"")</f>
        <v/>
      </c>
    </row>
    <row r="300" spans="1:18" x14ac:dyDescent="0.3">
      <c r="A300" t="s">
        <v>24</v>
      </c>
      <c r="B300" s="4" cm="1">
        <f t="array" ref="B300:G300">'M13-M18 Report'!A4:F4</f>
        <v>0</v>
      </c>
      <c r="C300">
        <v>0</v>
      </c>
      <c r="D300">
        <v>0</v>
      </c>
      <c r="E300">
        <v>0</v>
      </c>
      <c r="F300">
        <v>0</v>
      </c>
      <c r="G300">
        <v>0</v>
      </c>
      <c r="H300" t="s">
        <v>24</v>
      </c>
      <c r="Q300" s="17" t="str">
        <f>_xlfn.XLOOKUP(P300,Period_sum!$H$8:$H$27,Period_sum!$I$8:$I$27,"")</f>
        <v/>
      </c>
      <c r="R300" s="17" t="str">
        <f>_xlfn.XLOOKUP(P300,Period_sum!$H$8:$H$27,Period_sum!$J$8:$J$27,"")</f>
        <v/>
      </c>
    </row>
    <row r="301" spans="1:18" x14ac:dyDescent="0.3">
      <c r="B301" s="4" cm="1">
        <f t="array" ref="B301:G301">'M13-M18 Report'!A5:F5</f>
        <v>0</v>
      </c>
      <c r="C301">
        <v>0</v>
      </c>
      <c r="D301">
        <v>0</v>
      </c>
      <c r="E301">
        <v>0</v>
      </c>
      <c r="F301">
        <v>0</v>
      </c>
      <c r="G301">
        <v>0</v>
      </c>
      <c r="H301" t="s">
        <v>24</v>
      </c>
      <c r="Q301" s="17" t="str">
        <f>_xlfn.XLOOKUP(P301,Period_sum!$H$8:$H$27,Period_sum!$I$8:$I$27,"")</f>
        <v/>
      </c>
      <c r="R301" s="17" t="str">
        <f>_xlfn.XLOOKUP(P301,Period_sum!$H$8:$H$27,Period_sum!$J$8:$J$27,"")</f>
        <v/>
      </c>
    </row>
    <row r="302" spans="1:18" x14ac:dyDescent="0.3">
      <c r="B302" s="4" cm="1">
        <f t="array" ref="B302:G302">'M13-M18 Report'!A6:F6</f>
        <v>0</v>
      </c>
      <c r="C302">
        <v>0</v>
      </c>
      <c r="D302">
        <v>0</v>
      </c>
      <c r="E302">
        <v>0</v>
      </c>
      <c r="F302">
        <v>0</v>
      </c>
      <c r="G302">
        <v>0</v>
      </c>
      <c r="H302" t="s">
        <v>24</v>
      </c>
      <c r="Q302" s="17" t="str">
        <f>_xlfn.XLOOKUP(P302,Period_sum!$H$8:$H$27,Period_sum!$I$8:$I$27,"")</f>
        <v/>
      </c>
      <c r="R302" s="17" t="str">
        <f>_xlfn.XLOOKUP(P302,Period_sum!$H$8:$H$27,Period_sum!$J$8:$J$27,"")</f>
        <v/>
      </c>
    </row>
    <row r="303" spans="1:18" x14ac:dyDescent="0.3">
      <c r="B303" s="4" cm="1">
        <f t="array" ref="B303:G303">'M13-M18 Report'!A7:F7</f>
        <v>0</v>
      </c>
      <c r="C303">
        <v>0</v>
      </c>
      <c r="D303">
        <v>0</v>
      </c>
      <c r="E303">
        <v>0</v>
      </c>
      <c r="F303">
        <v>0</v>
      </c>
      <c r="G303">
        <v>0</v>
      </c>
      <c r="H303" t="s">
        <v>24</v>
      </c>
      <c r="Q303" s="17" t="str">
        <f>_xlfn.XLOOKUP(P303,Period_sum!$H$8:$H$27,Period_sum!$I$8:$I$27,"")</f>
        <v/>
      </c>
      <c r="R303" s="17" t="str">
        <f>_xlfn.XLOOKUP(P303,Period_sum!$H$8:$H$27,Period_sum!$J$8:$J$27,"")</f>
        <v/>
      </c>
    </row>
    <row r="304" spans="1:18" x14ac:dyDescent="0.3">
      <c r="B304" s="4" cm="1">
        <f t="array" ref="B304:G304">'M13-M18 Report'!A8:F8</f>
        <v>0</v>
      </c>
      <c r="C304">
        <v>0</v>
      </c>
      <c r="D304">
        <v>0</v>
      </c>
      <c r="E304">
        <v>0</v>
      </c>
      <c r="F304">
        <v>0</v>
      </c>
      <c r="G304">
        <v>0</v>
      </c>
      <c r="H304" t="s">
        <v>24</v>
      </c>
      <c r="Q304" s="17" t="str">
        <f>_xlfn.XLOOKUP(P304,Period_sum!$H$8:$H$27,Period_sum!$I$8:$I$27,"")</f>
        <v/>
      </c>
      <c r="R304" s="17" t="str">
        <f>_xlfn.XLOOKUP(P304,Period_sum!$H$8:$H$27,Period_sum!$J$8:$J$27,"")</f>
        <v/>
      </c>
    </row>
    <row r="305" spans="2:18" x14ac:dyDescent="0.3">
      <c r="B305" s="4" cm="1">
        <f t="array" ref="B305:G305">'M13-M18 Report'!A9:F9</f>
        <v>0</v>
      </c>
      <c r="C305">
        <v>0</v>
      </c>
      <c r="D305">
        <v>0</v>
      </c>
      <c r="E305">
        <v>0</v>
      </c>
      <c r="F305">
        <v>0</v>
      </c>
      <c r="G305">
        <v>0</v>
      </c>
      <c r="H305" t="s">
        <v>24</v>
      </c>
      <c r="Q305" s="17" t="str">
        <f>_xlfn.XLOOKUP(P305,Period_sum!$H$8:$H$27,Period_sum!$I$8:$I$27,"")</f>
        <v/>
      </c>
      <c r="R305" s="17" t="str">
        <f>_xlfn.XLOOKUP(P305,Period_sum!$H$8:$H$27,Period_sum!$J$8:$J$27,"")</f>
        <v/>
      </c>
    </row>
    <row r="306" spans="2:18" x14ac:dyDescent="0.3">
      <c r="B306" s="4" cm="1">
        <f t="array" ref="B306:G306">'M13-M18 Report'!A10:F10</f>
        <v>0</v>
      </c>
      <c r="C306">
        <v>0</v>
      </c>
      <c r="D306">
        <v>0</v>
      </c>
      <c r="E306">
        <v>0</v>
      </c>
      <c r="F306">
        <v>0</v>
      </c>
      <c r="G306">
        <v>0</v>
      </c>
      <c r="H306" t="s">
        <v>24</v>
      </c>
      <c r="Q306" s="17" t="str">
        <f>_xlfn.XLOOKUP(P306,Period_sum!$H$8:$H$27,Period_sum!$I$8:$I$27,"")</f>
        <v/>
      </c>
      <c r="R306" s="17" t="str">
        <f>_xlfn.XLOOKUP(P306,Period_sum!$H$8:$H$27,Period_sum!$J$8:$J$27,"")</f>
        <v/>
      </c>
    </row>
    <row r="307" spans="2:18" x14ac:dyDescent="0.3">
      <c r="B307" s="4" cm="1">
        <f t="array" ref="B307:G307">'M13-M18 Report'!A11:F11</f>
        <v>0</v>
      </c>
      <c r="C307">
        <v>0</v>
      </c>
      <c r="D307">
        <v>0</v>
      </c>
      <c r="E307">
        <v>0</v>
      </c>
      <c r="F307">
        <v>0</v>
      </c>
      <c r="G307">
        <v>0</v>
      </c>
      <c r="H307" t="s">
        <v>24</v>
      </c>
      <c r="Q307" s="17" t="str">
        <f>_xlfn.XLOOKUP(P307,Period_sum!$H$8:$H$27,Period_sum!$I$8:$I$27,"")</f>
        <v/>
      </c>
      <c r="R307" s="17" t="str">
        <f>_xlfn.XLOOKUP(P307,Period_sum!$H$8:$H$27,Period_sum!$J$8:$J$27,"")</f>
        <v/>
      </c>
    </row>
    <row r="308" spans="2:18" x14ac:dyDescent="0.3">
      <c r="B308" s="4" cm="1">
        <f t="array" ref="B308:G308">'M13-M18 Report'!A12:F12</f>
        <v>0</v>
      </c>
      <c r="C308">
        <v>0</v>
      </c>
      <c r="D308">
        <v>0</v>
      </c>
      <c r="E308">
        <v>0</v>
      </c>
      <c r="F308">
        <v>0</v>
      </c>
      <c r="G308">
        <v>0</v>
      </c>
      <c r="H308" t="s">
        <v>24</v>
      </c>
      <c r="Q308" s="17" t="str">
        <f>_xlfn.XLOOKUP(P308,Period_sum!$H$8:$H$27,Period_sum!$I$8:$I$27,"")</f>
        <v/>
      </c>
      <c r="R308" s="17" t="str">
        <f>_xlfn.XLOOKUP(P308,Period_sum!$H$8:$H$27,Period_sum!$J$8:$J$27,"")</f>
        <v/>
      </c>
    </row>
    <row r="309" spans="2:18" x14ac:dyDescent="0.3">
      <c r="B309" s="4" cm="1">
        <f t="array" ref="B309:G309">'M13-M18 Report'!A13:F13</f>
        <v>0</v>
      </c>
      <c r="C309">
        <v>0</v>
      </c>
      <c r="D309">
        <v>0</v>
      </c>
      <c r="E309">
        <v>0</v>
      </c>
      <c r="F309">
        <v>0</v>
      </c>
      <c r="G309">
        <v>0</v>
      </c>
      <c r="H309" t="s">
        <v>24</v>
      </c>
      <c r="Q309" s="17" t="str">
        <f>_xlfn.XLOOKUP(P309,Period_sum!$H$8:$H$27,Period_sum!$I$8:$I$27,"")</f>
        <v/>
      </c>
      <c r="R309" s="17" t="str">
        <f>_xlfn.XLOOKUP(P309,Period_sum!$H$8:$H$27,Period_sum!$J$8:$J$27,"")</f>
        <v/>
      </c>
    </row>
    <row r="310" spans="2:18" x14ac:dyDescent="0.3">
      <c r="B310" s="4" cm="1">
        <f t="array" ref="B310:G310">'M13-M18 Report'!A14:F14</f>
        <v>0</v>
      </c>
      <c r="C310">
        <v>0</v>
      </c>
      <c r="D310">
        <v>0</v>
      </c>
      <c r="E310">
        <v>0</v>
      </c>
      <c r="F310">
        <v>0</v>
      </c>
      <c r="G310">
        <v>0</v>
      </c>
      <c r="H310" t="s">
        <v>24</v>
      </c>
      <c r="Q310" s="17" t="str">
        <f>_xlfn.XLOOKUP(P310,Period_sum!$H$8:$H$27,Period_sum!$I$8:$I$27,"")</f>
        <v/>
      </c>
      <c r="R310" s="17" t="str">
        <f>_xlfn.XLOOKUP(P310,Period_sum!$H$8:$H$27,Period_sum!$J$8:$J$27,"")</f>
        <v/>
      </c>
    </row>
    <row r="311" spans="2:18" x14ac:dyDescent="0.3">
      <c r="B311" s="4" cm="1">
        <f t="array" ref="B311:G311">'M13-M18 Report'!A15:F15</f>
        <v>0</v>
      </c>
      <c r="C311">
        <v>0</v>
      </c>
      <c r="D311">
        <v>0</v>
      </c>
      <c r="E311">
        <v>0</v>
      </c>
      <c r="F311">
        <v>0</v>
      </c>
      <c r="G311">
        <v>0</v>
      </c>
      <c r="H311" t="s">
        <v>24</v>
      </c>
      <c r="Q311" s="17" t="str">
        <f>_xlfn.XLOOKUP(P311,Period_sum!$H$8:$H$27,Period_sum!$I$8:$I$27,"")</f>
        <v/>
      </c>
      <c r="R311" s="17" t="str">
        <f>_xlfn.XLOOKUP(P311,Period_sum!$H$8:$H$27,Period_sum!$J$8:$J$27,"")</f>
        <v/>
      </c>
    </row>
    <row r="312" spans="2:18" x14ac:dyDescent="0.3">
      <c r="B312" s="4" cm="1">
        <f t="array" ref="B312:G312">'M13-M18 Report'!A16:F16</f>
        <v>0</v>
      </c>
      <c r="C312">
        <v>0</v>
      </c>
      <c r="D312">
        <v>0</v>
      </c>
      <c r="E312">
        <v>0</v>
      </c>
      <c r="F312">
        <v>0</v>
      </c>
      <c r="G312">
        <v>0</v>
      </c>
      <c r="H312" t="s">
        <v>24</v>
      </c>
      <c r="Q312" s="17" t="str">
        <f>_xlfn.XLOOKUP(P312,Period_sum!$H$8:$H$27,Period_sum!$I$8:$I$27,"")</f>
        <v/>
      </c>
      <c r="R312" s="17" t="str">
        <f>_xlfn.XLOOKUP(P312,Period_sum!$H$8:$H$27,Period_sum!$J$8:$J$27,"")</f>
        <v/>
      </c>
    </row>
    <row r="313" spans="2:18" x14ac:dyDescent="0.3">
      <c r="B313" s="4" cm="1">
        <f t="array" ref="B313:G313">'M13-M18 Report'!A17:F17</f>
        <v>0</v>
      </c>
      <c r="C313">
        <v>0</v>
      </c>
      <c r="D313">
        <v>0</v>
      </c>
      <c r="E313">
        <v>0</v>
      </c>
      <c r="F313">
        <v>0</v>
      </c>
      <c r="G313">
        <v>0</v>
      </c>
      <c r="H313" t="s">
        <v>24</v>
      </c>
      <c r="Q313" s="17" t="str">
        <f>_xlfn.XLOOKUP(P313,Period_sum!$H$8:$H$27,Period_sum!$I$8:$I$27,"")</f>
        <v/>
      </c>
      <c r="R313" s="17" t="str">
        <f>_xlfn.XLOOKUP(P313,Period_sum!$H$8:$H$27,Period_sum!$J$8:$J$27,"")</f>
        <v/>
      </c>
    </row>
    <row r="314" spans="2:18" x14ac:dyDescent="0.3">
      <c r="B314" s="4" cm="1">
        <f t="array" ref="B314:G314">'M13-M18 Report'!A18:F18</f>
        <v>0</v>
      </c>
      <c r="C314">
        <v>0</v>
      </c>
      <c r="D314">
        <v>0</v>
      </c>
      <c r="E314">
        <v>0</v>
      </c>
      <c r="F314">
        <v>0</v>
      </c>
      <c r="G314">
        <v>0</v>
      </c>
      <c r="H314" t="s">
        <v>24</v>
      </c>
      <c r="Q314" s="17" t="str">
        <f>_xlfn.XLOOKUP(P314,Period_sum!$H$8:$H$27,Period_sum!$I$8:$I$27,"")</f>
        <v/>
      </c>
      <c r="R314" s="17" t="str">
        <f>_xlfn.XLOOKUP(P314,Period_sum!$H$8:$H$27,Period_sum!$J$8:$J$27,"")</f>
        <v/>
      </c>
    </row>
    <row r="315" spans="2:18" x14ac:dyDescent="0.3">
      <c r="B315" s="4" cm="1">
        <f t="array" ref="B315:G315">'M13-M18 Report'!A19:F19</f>
        <v>0</v>
      </c>
      <c r="C315">
        <v>0</v>
      </c>
      <c r="D315">
        <v>0</v>
      </c>
      <c r="E315">
        <v>0</v>
      </c>
      <c r="F315">
        <v>0</v>
      </c>
      <c r="G315">
        <v>0</v>
      </c>
      <c r="H315" t="s">
        <v>24</v>
      </c>
      <c r="Q315" s="17" t="str">
        <f>_xlfn.XLOOKUP(P315,Period_sum!$H$8:$H$27,Period_sum!$I$8:$I$27,"")</f>
        <v/>
      </c>
      <c r="R315" s="17" t="str">
        <f>_xlfn.XLOOKUP(P315,Period_sum!$H$8:$H$27,Period_sum!$J$8:$J$27,"")</f>
        <v/>
      </c>
    </row>
    <row r="316" spans="2:18" x14ac:dyDescent="0.3">
      <c r="B316" s="4" cm="1">
        <f t="array" ref="B316:G316">'M13-M18 Report'!A20:F20</f>
        <v>0</v>
      </c>
      <c r="C316">
        <v>0</v>
      </c>
      <c r="D316">
        <v>0</v>
      </c>
      <c r="E316">
        <v>0</v>
      </c>
      <c r="F316">
        <v>0</v>
      </c>
      <c r="G316">
        <v>0</v>
      </c>
      <c r="H316" t="s">
        <v>24</v>
      </c>
      <c r="Q316" s="17" t="str">
        <f>_xlfn.XLOOKUP(P316,Period_sum!$H$8:$H$27,Period_sum!$I$8:$I$27,"")</f>
        <v/>
      </c>
      <c r="R316" s="17" t="str">
        <f>_xlfn.XLOOKUP(P316,Period_sum!$H$8:$H$27,Period_sum!$J$8:$J$27,"")</f>
        <v/>
      </c>
    </row>
    <row r="317" spans="2:18" x14ac:dyDescent="0.3">
      <c r="B317" s="4" cm="1">
        <f t="array" ref="B317:G317">'M13-M18 Report'!A21:F21</f>
        <v>0</v>
      </c>
      <c r="C317">
        <v>0</v>
      </c>
      <c r="D317">
        <v>0</v>
      </c>
      <c r="E317">
        <v>0</v>
      </c>
      <c r="F317">
        <v>0</v>
      </c>
      <c r="G317">
        <v>0</v>
      </c>
      <c r="H317" t="s">
        <v>24</v>
      </c>
      <c r="Q317" s="17" t="str">
        <f>_xlfn.XLOOKUP(P317,Period_sum!$H$8:$H$27,Period_sum!$I$8:$I$27,"")</f>
        <v/>
      </c>
      <c r="R317" s="17" t="str">
        <f>_xlfn.XLOOKUP(P317,Period_sum!$H$8:$H$27,Period_sum!$J$8:$J$27,"")</f>
        <v/>
      </c>
    </row>
    <row r="318" spans="2:18" x14ac:dyDescent="0.3">
      <c r="B318" s="4" cm="1">
        <f t="array" ref="B318:G318">'M13-M18 Report'!A22:F22</f>
        <v>0</v>
      </c>
      <c r="C318">
        <v>0</v>
      </c>
      <c r="D318">
        <v>0</v>
      </c>
      <c r="E318">
        <v>0</v>
      </c>
      <c r="F318">
        <v>0</v>
      </c>
      <c r="G318">
        <v>0</v>
      </c>
      <c r="H318" t="s">
        <v>24</v>
      </c>
      <c r="Q318" s="17" t="str">
        <f>_xlfn.XLOOKUP(P318,Period_sum!$H$8:$H$27,Period_sum!$I$8:$I$27,"")</f>
        <v/>
      </c>
      <c r="R318" s="17" t="str">
        <f>_xlfn.XLOOKUP(P318,Period_sum!$H$8:$H$27,Period_sum!$J$8:$J$27,"")</f>
        <v/>
      </c>
    </row>
    <row r="319" spans="2:18" x14ac:dyDescent="0.3">
      <c r="B319" s="4" cm="1">
        <f t="array" ref="B319:G319">'M13-M18 Report'!A23:F23</f>
        <v>0</v>
      </c>
      <c r="C319">
        <v>0</v>
      </c>
      <c r="D319">
        <v>0</v>
      </c>
      <c r="E319">
        <v>0</v>
      </c>
      <c r="F319">
        <v>0</v>
      </c>
      <c r="G319">
        <v>0</v>
      </c>
      <c r="H319" t="s">
        <v>24</v>
      </c>
      <c r="Q319" s="17" t="str">
        <f>_xlfn.XLOOKUP(P319,Period_sum!$H$8:$H$27,Period_sum!$I$8:$I$27,"")</f>
        <v/>
      </c>
      <c r="R319" s="17" t="str">
        <f>_xlfn.XLOOKUP(P319,Period_sum!$H$8:$H$27,Period_sum!$J$8:$J$27,"")</f>
        <v/>
      </c>
    </row>
    <row r="320" spans="2:18" x14ac:dyDescent="0.3">
      <c r="B320" s="4" cm="1">
        <f t="array" ref="B320:G320">'M13-M18 Report'!A24:F24</f>
        <v>0</v>
      </c>
      <c r="C320">
        <v>0</v>
      </c>
      <c r="D320">
        <v>0</v>
      </c>
      <c r="E320">
        <v>0</v>
      </c>
      <c r="F320">
        <v>0</v>
      </c>
      <c r="G320">
        <v>0</v>
      </c>
      <c r="H320" t="s">
        <v>24</v>
      </c>
      <c r="Q320" s="17" t="str">
        <f>_xlfn.XLOOKUP(P320,Period_sum!$H$8:$H$27,Period_sum!$I$8:$I$27,"")</f>
        <v/>
      </c>
      <c r="R320" s="17" t="str">
        <f>_xlfn.XLOOKUP(P320,Period_sum!$H$8:$H$27,Period_sum!$J$8:$J$27,"")</f>
        <v/>
      </c>
    </row>
    <row r="321" spans="2:18" x14ac:dyDescent="0.3">
      <c r="B321" s="4" cm="1">
        <f t="array" ref="B321:G321">'M13-M18 Report'!A25:F25</f>
        <v>0</v>
      </c>
      <c r="C321">
        <v>0</v>
      </c>
      <c r="D321">
        <v>0</v>
      </c>
      <c r="E321">
        <v>0</v>
      </c>
      <c r="F321">
        <v>0</v>
      </c>
      <c r="G321">
        <v>0</v>
      </c>
      <c r="H321" t="s">
        <v>24</v>
      </c>
      <c r="Q321" s="17" t="str">
        <f>_xlfn.XLOOKUP(P321,Period_sum!$H$8:$H$27,Period_sum!$I$8:$I$27,"")</f>
        <v/>
      </c>
      <c r="R321" s="17" t="str">
        <f>_xlfn.XLOOKUP(P321,Period_sum!$H$8:$H$27,Period_sum!$J$8:$J$27,"")</f>
        <v/>
      </c>
    </row>
    <row r="322" spans="2:18" x14ac:dyDescent="0.3">
      <c r="B322" s="4" cm="1">
        <f t="array" ref="B322:G322">'M13-M18 Report'!A26:F26</f>
        <v>0</v>
      </c>
      <c r="C322">
        <v>0</v>
      </c>
      <c r="D322">
        <v>0</v>
      </c>
      <c r="E322">
        <v>0</v>
      </c>
      <c r="F322">
        <v>0</v>
      </c>
      <c r="G322">
        <v>0</v>
      </c>
      <c r="H322" t="s">
        <v>24</v>
      </c>
      <c r="Q322" s="17" t="str">
        <f>_xlfn.XLOOKUP(P322,Period_sum!$H$8:$H$27,Period_sum!$I$8:$I$27,"")</f>
        <v/>
      </c>
      <c r="R322" s="17" t="str">
        <f>_xlfn.XLOOKUP(P322,Period_sum!$H$8:$H$27,Period_sum!$J$8:$J$27,"")</f>
        <v/>
      </c>
    </row>
    <row r="323" spans="2:18" x14ac:dyDescent="0.3">
      <c r="B323" s="4" cm="1">
        <f t="array" ref="B323:G323">'M13-M18 Report'!A27:F27</f>
        <v>0</v>
      </c>
      <c r="C323">
        <v>0</v>
      </c>
      <c r="D323">
        <v>0</v>
      </c>
      <c r="E323">
        <v>0</v>
      </c>
      <c r="F323">
        <v>0</v>
      </c>
      <c r="G323">
        <v>0</v>
      </c>
      <c r="H323" t="s">
        <v>24</v>
      </c>
      <c r="Q323" s="17" t="str">
        <f>_xlfn.XLOOKUP(P323,Period_sum!$H$8:$H$27,Period_sum!$I$8:$I$27,"")</f>
        <v/>
      </c>
      <c r="R323" s="17" t="str">
        <f>_xlfn.XLOOKUP(P323,Period_sum!$H$8:$H$27,Period_sum!$J$8:$J$27,"")</f>
        <v/>
      </c>
    </row>
    <row r="324" spans="2:18" x14ac:dyDescent="0.3">
      <c r="B324" s="4" cm="1">
        <f t="array" ref="B324:G324">'M13-M18 Report'!A28:F28</f>
        <v>0</v>
      </c>
      <c r="C324">
        <v>0</v>
      </c>
      <c r="D324">
        <v>0</v>
      </c>
      <c r="E324">
        <v>0</v>
      </c>
      <c r="F324">
        <v>0</v>
      </c>
      <c r="G324">
        <v>0</v>
      </c>
      <c r="H324" t="s">
        <v>24</v>
      </c>
      <c r="Q324" s="17" t="str">
        <f>_xlfn.XLOOKUP(P324,Period_sum!$H$8:$H$27,Period_sum!$I$8:$I$27,"")</f>
        <v/>
      </c>
      <c r="R324" s="17" t="str">
        <f>_xlfn.XLOOKUP(P324,Period_sum!$H$8:$H$27,Period_sum!$J$8:$J$27,"")</f>
        <v/>
      </c>
    </row>
    <row r="325" spans="2:18" x14ac:dyDescent="0.3">
      <c r="B325" s="4" cm="1">
        <f t="array" ref="B325:G325">'M13-M18 Report'!A29:F29</f>
        <v>0</v>
      </c>
      <c r="C325">
        <v>0</v>
      </c>
      <c r="D325">
        <v>0</v>
      </c>
      <c r="E325">
        <v>0</v>
      </c>
      <c r="F325">
        <v>0</v>
      </c>
      <c r="G325">
        <v>0</v>
      </c>
      <c r="H325" t="s">
        <v>24</v>
      </c>
      <c r="Q325" s="17" t="str">
        <f>_xlfn.XLOOKUP(P325,Period_sum!$H$8:$H$27,Period_sum!$I$8:$I$27,"")</f>
        <v/>
      </c>
      <c r="R325" s="17" t="str">
        <f>_xlfn.XLOOKUP(P325,Period_sum!$H$8:$H$27,Period_sum!$J$8:$J$27,"")</f>
        <v/>
      </c>
    </row>
    <row r="326" spans="2:18" x14ac:dyDescent="0.3">
      <c r="B326" s="4" cm="1">
        <f t="array" ref="B326:G326">'M13-M18 Report'!A30:F30</f>
        <v>0</v>
      </c>
      <c r="C326">
        <v>0</v>
      </c>
      <c r="D326">
        <v>0</v>
      </c>
      <c r="E326">
        <v>0</v>
      </c>
      <c r="F326">
        <v>0</v>
      </c>
      <c r="G326">
        <v>0</v>
      </c>
      <c r="H326" t="s">
        <v>24</v>
      </c>
      <c r="Q326" s="17" t="str">
        <f>_xlfn.XLOOKUP(P326,Period_sum!$H$8:$H$27,Period_sum!$I$8:$I$27,"")</f>
        <v/>
      </c>
      <c r="R326" s="17" t="str">
        <f>_xlfn.XLOOKUP(P326,Period_sum!$H$8:$H$27,Period_sum!$J$8:$J$27,"")</f>
        <v/>
      </c>
    </row>
    <row r="327" spans="2:18" x14ac:dyDescent="0.3">
      <c r="B327" s="4" cm="1">
        <f t="array" ref="B327:G327">'M13-M18 Report'!A31:F31</f>
        <v>0</v>
      </c>
      <c r="C327">
        <v>0</v>
      </c>
      <c r="D327">
        <v>0</v>
      </c>
      <c r="E327">
        <v>0</v>
      </c>
      <c r="F327">
        <v>0</v>
      </c>
      <c r="G327">
        <v>0</v>
      </c>
      <c r="H327" t="s">
        <v>24</v>
      </c>
      <c r="Q327" s="17" t="str">
        <f>_xlfn.XLOOKUP(P327,Period_sum!$H$8:$H$27,Period_sum!$I$8:$I$27,"")</f>
        <v/>
      </c>
      <c r="R327" s="17" t="str">
        <f>_xlfn.XLOOKUP(P327,Period_sum!$H$8:$H$27,Period_sum!$J$8:$J$27,"")</f>
        <v/>
      </c>
    </row>
    <row r="328" spans="2:18" x14ac:dyDescent="0.3">
      <c r="B328" s="4" cm="1">
        <f t="array" ref="B328:G328">'M13-M18 Report'!A32:F32</f>
        <v>0</v>
      </c>
      <c r="C328">
        <v>0</v>
      </c>
      <c r="D328">
        <v>0</v>
      </c>
      <c r="E328">
        <v>0</v>
      </c>
      <c r="F328">
        <v>0</v>
      </c>
      <c r="G328">
        <v>0</v>
      </c>
      <c r="H328" t="s">
        <v>24</v>
      </c>
      <c r="Q328" s="17" t="str">
        <f>_xlfn.XLOOKUP(P328,Period_sum!$H$8:$H$27,Period_sum!$I$8:$I$27,"")</f>
        <v/>
      </c>
      <c r="R328" s="17" t="str">
        <f>_xlfn.XLOOKUP(P328,Period_sum!$H$8:$H$27,Period_sum!$J$8:$J$27,"")</f>
        <v/>
      </c>
    </row>
    <row r="329" spans="2:18" x14ac:dyDescent="0.3">
      <c r="B329" s="4" cm="1">
        <f t="array" ref="B329:G329">'M13-M18 Report'!A33:F33</f>
        <v>0</v>
      </c>
      <c r="C329">
        <v>0</v>
      </c>
      <c r="D329">
        <v>0</v>
      </c>
      <c r="E329">
        <v>0</v>
      </c>
      <c r="F329">
        <v>0</v>
      </c>
      <c r="G329">
        <v>0</v>
      </c>
      <c r="H329" t="s">
        <v>24</v>
      </c>
      <c r="Q329" s="17" t="str">
        <f>_xlfn.XLOOKUP(P329,Period_sum!$H$8:$H$27,Period_sum!$I$8:$I$27,"")</f>
        <v/>
      </c>
      <c r="R329" s="17" t="str">
        <f>_xlfn.XLOOKUP(P329,Period_sum!$H$8:$H$27,Period_sum!$J$8:$J$27,"")</f>
        <v/>
      </c>
    </row>
    <row r="330" spans="2:18" x14ac:dyDescent="0.3">
      <c r="B330" s="4" cm="1">
        <f t="array" ref="B330:G330">'M13-M18 Report'!A34:F34</f>
        <v>0</v>
      </c>
      <c r="C330">
        <v>0</v>
      </c>
      <c r="D330">
        <v>0</v>
      </c>
      <c r="E330">
        <v>0</v>
      </c>
      <c r="F330">
        <v>0</v>
      </c>
      <c r="G330">
        <v>0</v>
      </c>
      <c r="H330" t="s">
        <v>24</v>
      </c>
      <c r="Q330" s="17" t="str">
        <f>_xlfn.XLOOKUP(P330,Period_sum!$H$8:$H$27,Period_sum!$I$8:$I$27,"")</f>
        <v/>
      </c>
      <c r="R330" s="17" t="str">
        <f>_xlfn.XLOOKUP(P330,Period_sum!$H$8:$H$27,Period_sum!$J$8:$J$27,"")</f>
        <v/>
      </c>
    </row>
    <row r="331" spans="2:18" x14ac:dyDescent="0.3">
      <c r="B331" s="4" cm="1">
        <f t="array" ref="B331:G331">'M13-M18 Report'!A35:F35</f>
        <v>0</v>
      </c>
      <c r="C331">
        <v>0</v>
      </c>
      <c r="D331">
        <v>0</v>
      </c>
      <c r="E331">
        <v>0</v>
      </c>
      <c r="F331">
        <v>0</v>
      </c>
      <c r="G331">
        <v>0</v>
      </c>
      <c r="H331" t="s">
        <v>24</v>
      </c>
      <c r="Q331" s="17" t="str">
        <f>_xlfn.XLOOKUP(P331,Period_sum!$H$8:$H$27,Period_sum!$I$8:$I$27,"")</f>
        <v/>
      </c>
      <c r="R331" s="17" t="str">
        <f>_xlfn.XLOOKUP(P331,Period_sum!$H$8:$H$27,Period_sum!$J$8:$J$27,"")</f>
        <v/>
      </c>
    </row>
    <row r="332" spans="2:18" x14ac:dyDescent="0.3">
      <c r="B332" s="4" cm="1">
        <f t="array" ref="B332:G332">'M13-M18 Report'!A36:F36</f>
        <v>0</v>
      </c>
      <c r="C332">
        <v>0</v>
      </c>
      <c r="D332">
        <v>0</v>
      </c>
      <c r="E332">
        <v>0</v>
      </c>
      <c r="F332">
        <v>0</v>
      </c>
      <c r="G332">
        <v>0</v>
      </c>
      <c r="H332" t="s">
        <v>24</v>
      </c>
      <c r="Q332" s="17" t="str">
        <f>_xlfn.XLOOKUP(P332,Period_sum!$H$8:$H$27,Period_sum!$I$8:$I$27,"")</f>
        <v/>
      </c>
      <c r="R332" s="17" t="str">
        <f>_xlfn.XLOOKUP(P332,Period_sum!$H$8:$H$27,Period_sum!$J$8:$J$27,"")</f>
        <v/>
      </c>
    </row>
    <row r="333" spans="2:18" x14ac:dyDescent="0.3">
      <c r="B333" s="4" cm="1">
        <f t="array" ref="B333:G333">'M13-M18 Report'!A37:F37</f>
        <v>0</v>
      </c>
      <c r="C333">
        <v>0</v>
      </c>
      <c r="D333">
        <v>0</v>
      </c>
      <c r="E333">
        <v>0</v>
      </c>
      <c r="F333">
        <v>0</v>
      </c>
      <c r="G333">
        <v>0</v>
      </c>
      <c r="H333" t="s">
        <v>24</v>
      </c>
      <c r="Q333" s="17" t="str">
        <f>_xlfn.XLOOKUP(P333,Period_sum!$H$8:$H$27,Period_sum!$I$8:$I$27,"")</f>
        <v/>
      </c>
      <c r="R333" s="17" t="str">
        <f>_xlfn.XLOOKUP(P333,Period_sum!$H$8:$H$27,Period_sum!$J$8:$J$27,"")</f>
        <v/>
      </c>
    </row>
    <row r="334" spans="2:18" x14ac:dyDescent="0.3">
      <c r="B334" s="4" cm="1">
        <f t="array" ref="B334:G334">'M13-M18 Report'!A38:F38</f>
        <v>0</v>
      </c>
      <c r="C334">
        <v>0</v>
      </c>
      <c r="D334">
        <v>0</v>
      </c>
      <c r="E334">
        <v>0</v>
      </c>
      <c r="F334">
        <v>0</v>
      </c>
      <c r="G334">
        <v>0</v>
      </c>
      <c r="H334" t="s">
        <v>24</v>
      </c>
      <c r="Q334" s="17" t="str">
        <f>_xlfn.XLOOKUP(P334,Period_sum!$H$8:$H$27,Period_sum!$I$8:$I$27,"")</f>
        <v/>
      </c>
      <c r="R334" s="17" t="str">
        <f>_xlfn.XLOOKUP(P334,Period_sum!$H$8:$H$27,Period_sum!$J$8:$J$27,"")</f>
        <v/>
      </c>
    </row>
    <row r="335" spans="2:18" x14ac:dyDescent="0.3">
      <c r="B335" s="4" cm="1">
        <f t="array" ref="B335:G335">'M13-M18 Report'!A39:F39</f>
        <v>0</v>
      </c>
      <c r="C335">
        <v>0</v>
      </c>
      <c r="D335">
        <v>0</v>
      </c>
      <c r="E335">
        <v>0</v>
      </c>
      <c r="F335">
        <v>0</v>
      </c>
      <c r="G335">
        <v>0</v>
      </c>
      <c r="H335" t="s">
        <v>24</v>
      </c>
      <c r="Q335" s="17" t="str">
        <f>_xlfn.XLOOKUP(P335,Period_sum!$H$8:$H$27,Period_sum!$I$8:$I$27,"")</f>
        <v/>
      </c>
      <c r="R335" s="17" t="str">
        <f>_xlfn.XLOOKUP(P335,Period_sum!$H$8:$H$27,Period_sum!$J$8:$J$27,"")</f>
        <v/>
      </c>
    </row>
    <row r="336" spans="2:18" x14ac:dyDescent="0.3">
      <c r="B336" s="4" cm="1">
        <f t="array" ref="B336:G336">'M13-M18 Report'!A40:F40</f>
        <v>0</v>
      </c>
      <c r="C336">
        <v>0</v>
      </c>
      <c r="D336">
        <v>0</v>
      </c>
      <c r="E336">
        <v>0</v>
      </c>
      <c r="F336">
        <v>0</v>
      </c>
      <c r="G336">
        <v>0</v>
      </c>
      <c r="H336" t="s">
        <v>24</v>
      </c>
    </row>
    <row r="337" spans="2:8" x14ac:dyDescent="0.3">
      <c r="B337" s="4" cm="1">
        <f t="array" ref="B337:G337">'M13-M18 Report'!A41:F41</f>
        <v>0</v>
      </c>
      <c r="C337">
        <v>0</v>
      </c>
      <c r="D337">
        <v>0</v>
      </c>
      <c r="E337">
        <v>0</v>
      </c>
      <c r="F337">
        <v>0</v>
      </c>
      <c r="G337">
        <v>0</v>
      </c>
      <c r="H337" t="s">
        <v>24</v>
      </c>
    </row>
    <row r="338" spans="2:8" x14ac:dyDescent="0.3">
      <c r="B338" s="4" cm="1">
        <f t="array" ref="B338:G338">'M13-M18 Report'!A42:F42</f>
        <v>0</v>
      </c>
      <c r="C338">
        <v>0</v>
      </c>
      <c r="D338">
        <v>0</v>
      </c>
      <c r="E338">
        <v>0</v>
      </c>
      <c r="F338">
        <v>0</v>
      </c>
      <c r="G338">
        <v>0</v>
      </c>
      <c r="H338" t="s">
        <v>24</v>
      </c>
    </row>
    <row r="339" spans="2:8" x14ac:dyDescent="0.3">
      <c r="B339" s="4" cm="1">
        <f t="array" ref="B339:G339">'M13-M18 Report'!A43:F43</f>
        <v>0</v>
      </c>
      <c r="C339">
        <v>0</v>
      </c>
      <c r="D339">
        <v>0</v>
      </c>
      <c r="E339">
        <v>0</v>
      </c>
      <c r="F339">
        <v>0</v>
      </c>
      <c r="G339">
        <v>0</v>
      </c>
      <c r="H339" t="s">
        <v>24</v>
      </c>
    </row>
    <row r="340" spans="2:8" x14ac:dyDescent="0.3">
      <c r="B340" s="4" cm="1">
        <f t="array" ref="B340:G340">'M13-M18 Report'!A44:F44</f>
        <v>0</v>
      </c>
      <c r="C340">
        <v>0</v>
      </c>
      <c r="D340">
        <v>0</v>
      </c>
      <c r="E340">
        <v>0</v>
      </c>
      <c r="F340">
        <v>0</v>
      </c>
      <c r="G340">
        <v>0</v>
      </c>
      <c r="H340" t="s">
        <v>24</v>
      </c>
    </row>
    <row r="341" spans="2:8" x14ac:dyDescent="0.3">
      <c r="B341" s="4" cm="1">
        <f t="array" ref="B341:G341">'M13-M18 Report'!A45:F45</f>
        <v>0</v>
      </c>
      <c r="C341">
        <v>0</v>
      </c>
      <c r="D341">
        <v>0</v>
      </c>
      <c r="E341">
        <v>0</v>
      </c>
      <c r="F341">
        <v>0</v>
      </c>
      <c r="G341">
        <v>0</v>
      </c>
      <c r="H341" t="s">
        <v>24</v>
      </c>
    </row>
    <row r="342" spans="2:8" x14ac:dyDescent="0.3">
      <c r="B342" s="4" cm="1">
        <f t="array" ref="B342:G342">'M13-M18 Report'!A46:F46</f>
        <v>0</v>
      </c>
      <c r="C342">
        <v>0</v>
      </c>
      <c r="D342">
        <v>0</v>
      </c>
      <c r="E342">
        <v>0</v>
      </c>
      <c r="F342">
        <v>0</v>
      </c>
      <c r="G342">
        <v>0</v>
      </c>
      <c r="H342" t="s">
        <v>24</v>
      </c>
    </row>
    <row r="343" spans="2:8" x14ac:dyDescent="0.3">
      <c r="B343" s="4" cm="1">
        <f t="array" ref="B343:G343">'M13-M18 Report'!A47:F47</f>
        <v>0</v>
      </c>
      <c r="C343">
        <v>0</v>
      </c>
      <c r="D343">
        <v>0</v>
      </c>
      <c r="E343">
        <v>0</v>
      </c>
      <c r="F343">
        <v>0</v>
      </c>
      <c r="G343">
        <v>0</v>
      </c>
      <c r="H343" t="s">
        <v>24</v>
      </c>
    </row>
    <row r="344" spans="2:8" x14ac:dyDescent="0.3">
      <c r="B344" s="4" cm="1">
        <f t="array" ref="B344:G344">'M13-M18 Report'!A48:F48</f>
        <v>0</v>
      </c>
      <c r="C344">
        <v>0</v>
      </c>
      <c r="D344">
        <v>0</v>
      </c>
      <c r="E344">
        <v>0</v>
      </c>
      <c r="F344">
        <v>0</v>
      </c>
      <c r="G344">
        <v>0</v>
      </c>
      <c r="H344" t="s">
        <v>24</v>
      </c>
    </row>
    <row r="345" spans="2:8" x14ac:dyDescent="0.3">
      <c r="B345" s="4" cm="1">
        <f t="array" ref="B345:G345">'M13-M18 Report'!A49:F49</f>
        <v>0</v>
      </c>
      <c r="C345">
        <v>0</v>
      </c>
      <c r="D345">
        <v>0</v>
      </c>
      <c r="E345">
        <v>0</v>
      </c>
      <c r="F345">
        <v>0</v>
      </c>
      <c r="G345">
        <v>0</v>
      </c>
      <c r="H345" t="s">
        <v>24</v>
      </c>
    </row>
    <row r="346" spans="2:8" x14ac:dyDescent="0.3">
      <c r="B346" s="4" cm="1">
        <f t="array" ref="B346:G346">'M13-M18 Report'!A50:F50</f>
        <v>0</v>
      </c>
      <c r="C346">
        <v>0</v>
      </c>
      <c r="D346">
        <v>0</v>
      </c>
      <c r="E346">
        <v>0</v>
      </c>
      <c r="F346">
        <v>0</v>
      </c>
      <c r="G346">
        <v>0</v>
      </c>
      <c r="H346" t="s">
        <v>24</v>
      </c>
    </row>
    <row r="347" spans="2:8" x14ac:dyDescent="0.3">
      <c r="B347" s="4" cm="1">
        <f t="array" ref="B347:G347">'M13-M18 Report'!A51:F51</f>
        <v>0</v>
      </c>
      <c r="C347">
        <v>0</v>
      </c>
      <c r="D347">
        <v>0</v>
      </c>
      <c r="E347">
        <v>0</v>
      </c>
      <c r="F347">
        <v>0</v>
      </c>
      <c r="G347">
        <v>0</v>
      </c>
      <c r="H347" t="s">
        <v>24</v>
      </c>
    </row>
    <row r="348" spans="2:8" x14ac:dyDescent="0.3">
      <c r="B348" s="4" cm="1">
        <f t="array" ref="B348:G348">'M13-M18 Report'!A52:F52</f>
        <v>0</v>
      </c>
      <c r="C348">
        <v>0</v>
      </c>
      <c r="D348">
        <v>0</v>
      </c>
      <c r="E348">
        <v>0</v>
      </c>
      <c r="F348">
        <v>0</v>
      </c>
      <c r="G348">
        <v>0</v>
      </c>
      <c r="H348" t="s">
        <v>24</v>
      </c>
    </row>
    <row r="349" spans="2:8" x14ac:dyDescent="0.3">
      <c r="B349" s="4" cm="1">
        <f t="array" ref="B349:G349">'M13-M18 Report'!A53:F53</f>
        <v>0</v>
      </c>
      <c r="C349">
        <v>0</v>
      </c>
      <c r="D349">
        <v>0</v>
      </c>
      <c r="E349">
        <v>0</v>
      </c>
      <c r="F349">
        <v>0</v>
      </c>
      <c r="G349">
        <v>0</v>
      </c>
      <c r="H349" t="s">
        <v>24</v>
      </c>
    </row>
    <row r="350" spans="2:8" x14ac:dyDescent="0.3">
      <c r="B350" s="4" cm="1">
        <f t="array" ref="B350:G350">'M13-M18 Report'!A54:F54</f>
        <v>0</v>
      </c>
      <c r="C350">
        <v>0</v>
      </c>
      <c r="D350">
        <v>0</v>
      </c>
      <c r="E350">
        <v>0</v>
      </c>
      <c r="F350">
        <v>0</v>
      </c>
      <c r="G350">
        <v>0</v>
      </c>
      <c r="H350" t="s">
        <v>24</v>
      </c>
    </row>
    <row r="351" spans="2:8" x14ac:dyDescent="0.3">
      <c r="B351" s="4" cm="1">
        <f t="array" ref="B351:G351">'M13-M18 Report'!A55:F55</f>
        <v>0</v>
      </c>
      <c r="C351">
        <v>0</v>
      </c>
      <c r="D351">
        <v>0</v>
      </c>
      <c r="E351">
        <v>0</v>
      </c>
      <c r="F351">
        <v>0</v>
      </c>
      <c r="G351">
        <v>0</v>
      </c>
      <c r="H351" t="s">
        <v>24</v>
      </c>
    </row>
    <row r="352" spans="2:8" x14ac:dyDescent="0.3">
      <c r="B352" s="4" cm="1">
        <f t="array" ref="B352:G352">'M13-M18 Report'!A56:F56</f>
        <v>0</v>
      </c>
      <c r="C352">
        <v>0</v>
      </c>
      <c r="D352">
        <v>0</v>
      </c>
      <c r="E352">
        <v>0</v>
      </c>
      <c r="F352">
        <v>0</v>
      </c>
      <c r="G352">
        <v>0</v>
      </c>
      <c r="H352" t="s">
        <v>24</v>
      </c>
    </row>
    <row r="353" spans="2:8" x14ac:dyDescent="0.3">
      <c r="B353" s="4" cm="1">
        <f t="array" ref="B353:G353">'M13-M18 Report'!A57:F57</f>
        <v>0</v>
      </c>
      <c r="C353">
        <v>0</v>
      </c>
      <c r="D353">
        <v>0</v>
      </c>
      <c r="E353">
        <v>0</v>
      </c>
      <c r="F353">
        <v>0</v>
      </c>
      <c r="G353">
        <v>0</v>
      </c>
      <c r="H353" t="s">
        <v>24</v>
      </c>
    </row>
    <row r="354" spans="2:8" x14ac:dyDescent="0.3">
      <c r="B354" s="4" cm="1">
        <f t="array" ref="B354:G354">'M13-M18 Report'!A58:F58</f>
        <v>0</v>
      </c>
      <c r="C354">
        <v>0</v>
      </c>
      <c r="D354">
        <v>0</v>
      </c>
      <c r="E354">
        <v>0</v>
      </c>
      <c r="F354">
        <v>0</v>
      </c>
      <c r="G354">
        <v>0</v>
      </c>
      <c r="H354" t="s">
        <v>24</v>
      </c>
    </row>
    <row r="355" spans="2:8" x14ac:dyDescent="0.3">
      <c r="B355" s="4" cm="1">
        <f t="array" ref="B355:G355">'M13-M18 Report'!A59:F59</f>
        <v>0</v>
      </c>
      <c r="C355">
        <v>0</v>
      </c>
      <c r="D355">
        <v>0</v>
      </c>
      <c r="E355">
        <v>0</v>
      </c>
      <c r="F355">
        <v>0</v>
      </c>
      <c r="G355">
        <v>0</v>
      </c>
      <c r="H355" t="s">
        <v>24</v>
      </c>
    </row>
    <row r="356" spans="2:8" x14ac:dyDescent="0.3">
      <c r="B356" s="4" cm="1">
        <f t="array" ref="B356:G356">'M13-M18 Report'!A60:F60</f>
        <v>0</v>
      </c>
      <c r="C356">
        <v>0</v>
      </c>
      <c r="D356">
        <v>0</v>
      </c>
      <c r="E356">
        <v>0</v>
      </c>
      <c r="F356">
        <v>0</v>
      </c>
      <c r="G356">
        <v>0</v>
      </c>
      <c r="H356" t="s">
        <v>24</v>
      </c>
    </row>
    <row r="357" spans="2:8" x14ac:dyDescent="0.3">
      <c r="B357" s="4" cm="1">
        <f t="array" ref="B357:G357">'M13-M18 Report'!A61:F61</f>
        <v>0</v>
      </c>
      <c r="C357">
        <v>0</v>
      </c>
      <c r="D357">
        <v>0</v>
      </c>
      <c r="E357">
        <v>0</v>
      </c>
      <c r="F357">
        <v>0</v>
      </c>
      <c r="G357">
        <v>0</v>
      </c>
      <c r="H357" t="s">
        <v>24</v>
      </c>
    </row>
    <row r="358" spans="2:8" x14ac:dyDescent="0.3">
      <c r="B358" s="4" cm="1">
        <f t="array" ref="B358:G358">'M13-M18 Report'!A62:F62</f>
        <v>0</v>
      </c>
      <c r="C358">
        <v>0</v>
      </c>
      <c r="D358">
        <v>0</v>
      </c>
      <c r="E358">
        <v>0</v>
      </c>
      <c r="F358">
        <v>0</v>
      </c>
      <c r="G358">
        <v>0</v>
      </c>
      <c r="H358" t="s">
        <v>24</v>
      </c>
    </row>
    <row r="359" spans="2:8" x14ac:dyDescent="0.3">
      <c r="B359" s="4" cm="1">
        <f t="array" ref="B359:G359">'M13-M18 Report'!A63:F63</f>
        <v>0</v>
      </c>
      <c r="C359">
        <v>0</v>
      </c>
      <c r="D359">
        <v>0</v>
      </c>
      <c r="E359">
        <v>0</v>
      </c>
      <c r="F359">
        <v>0</v>
      </c>
      <c r="G359">
        <v>0</v>
      </c>
      <c r="H359" t="s">
        <v>24</v>
      </c>
    </row>
    <row r="360" spans="2:8" x14ac:dyDescent="0.3">
      <c r="B360" s="4" cm="1">
        <f t="array" ref="B360:G360">'M13-M18 Report'!A64:F64</f>
        <v>0</v>
      </c>
      <c r="C360">
        <v>0</v>
      </c>
      <c r="D360">
        <v>0</v>
      </c>
      <c r="E360">
        <v>0</v>
      </c>
      <c r="F360">
        <v>0</v>
      </c>
      <c r="G360">
        <v>0</v>
      </c>
      <c r="H360" t="s">
        <v>24</v>
      </c>
    </row>
    <row r="361" spans="2:8" x14ac:dyDescent="0.3">
      <c r="B361" s="4" cm="1">
        <f t="array" ref="B361:G361">'M13-M18 Report'!A65:F65</f>
        <v>0</v>
      </c>
      <c r="C361">
        <v>0</v>
      </c>
      <c r="D361">
        <v>0</v>
      </c>
      <c r="E361">
        <v>0</v>
      </c>
      <c r="F361">
        <v>0</v>
      </c>
      <c r="G361">
        <v>0</v>
      </c>
      <c r="H361" t="s">
        <v>24</v>
      </c>
    </row>
    <row r="362" spans="2:8" x14ac:dyDescent="0.3">
      <c r="B362" s="4" cm="1">
        <f t="array" ref="B362:G362">'M13-M18 Report'!A66:F66</f>
        <v>0</v>
      </c>
      <c r="C362">
        <v>0</v>
      </c>
      <c r="D362">
        <v>0</v>
      </c>
      <c r="E362">
        <v>0</v>
      </c>
      <c r="F362">
        <v>0</v>
      </c>
      <c r="G362">
        <v>0</v>
      </c>
      <c r="H362" t="s">
        <v>24</v>
      </c>
    </row>
    <row r="363" spans="2:8" x14ac:dyDescent="0.3">
      <c r="B363" s="4" cm="1">
        <f t="array" ref="B363:G363">'M13-M18 Report'!A67:F67</f>
        <v>0</v>
      </c>
      <c r="C363">
        <v>0</v>
      </c>
      <c r="D363">
        <v>0</v>
      </c>
      <c r="E363">
        <v>0</v>
      </c>
      <c r="F363">
        <v>0</v>
      </c>
      <c r="G363">
        <v>0</v>
      </c>
      <c r="H363" t="s">
        <v>24</v>
      </c>
    </row>
    <row r="364" spans="2:8" x14ac:dyDescent="0.3">
      <c r="B364" s="4" cm="1">
        <f t="array" ref="B364:G364">'M13-M18 Report'!A68:F68</f>
        <v>0</v>
      </c>
      <c r="C364">
        <v>0</v>
      </c>
      <c r="D364">
        <v>0</v>
      </c>
      <c r="E364">
        <v>0</v>
      </c>
      <c r="F364">
        <v>0</v>
      </c>
      <c r="G364">
        <v>0</v>
      </c>
      <c r="H364" t="s">
        <v>24</v>
      </c>
    </row>
    <row r="365" spans="2:8" x14ac:dyDescent="0.3">
      <c r="B365" s="4" cm="1">
        <f t="array" ref="B365:G365">'M13-M18 Report'!A69:F69</f>
        <v>0</v>
      </c>
      <c r="C365">
        <v>0</v>
      </c>
      <c r="D365">
        <v>0</v>
      </c>
      <c r="E365">
        <v>0</v>
      </c>
      <c r="F365">
        <v>0</v>
      </c>
      <c r="G365">
        <v>0</v>
      </c>
      <c r="H365" t="s">
        <v>24</v>
      </c>
    </row>
    <row r="366" spans="2:8" x14ac:dyDescent="0.3">
      <c r="B366" s="4" cm="1">
        <f t="array" ref="B366:G366">'M13-M18 Report'!A70:F70</f>
        <v>0</v>
      </c>
      <c r="C366">
        <v>0</v>
      </c>
      <c r="D366">
        <v>0</v>
      </c>
      <c r="E366">
        <v>0</v>
      </c>
      <c r="F366">
        <v>0</v>
      </c>
      <c r="G366">
        <v>0</v>
      </c>
      <c r="H366" t="s">
        <v>24</v>
      </c>
    </row>
    <row r="367" spans="2:8" x14ac:dyDescent="0.3">
      <c r="B367" s="4" cm="1">
        <f t="array" ref="B367:G367">'M13-M18 Report'!A71:F71</f>
        <v>0</v>
      </c>
      <c r="C367">
        <v>0</v>
      </c>
      <c r="D367">
        <v>0</v>
      </c>
      <c r="E367">
        <v>0</v>
      </c>
      <c r="F367">
        <v>0</v>
      </c>
      <c r="G367">
        <v>0</v>
      </c>
      <c r="H367" t="s">
        <v>24</v>
      </c>
    </row>
    <row r="368" spans="2:8" x14ac:dyDescent="0.3">
      <c r="B368" s="4" cm="1">
        <f t="array" ref="B368:G368">'M13-M18 Report'!A72:F72</f>
        <v>0</v>
      </c>
      <c r="C368">
        <v>0</v>
      </c>
      <c r="D368">
        <v>0</v>
      </c>
      <c r="E368">
        <v>0</v>
      </c>
      <c r="F368">
        <v>0</v>
      </c>
      <c r="G368">
        <v>0</v>
      </c>
      <c r="H368" t="s">
        <v>24</v>
      </c>
    </row>
    <row r="369" spans="2:18" x14ac:dyDescent="0.3">
      <c r="B369" s="4" cm="1">
        <f t="array" ref="B369:G369">'M13-M18 Report'!A73:F73</f>
        <v>0</v>
      </c>
      <c r="C369">
        <v>0</v>
      </c>
      <c r="D369">
        <v>0</v>
      </c>
      <c r="E369">
        <v>0</v>
      </c>
      <c r="F369">
        <v>0</v>
      </c>
      <c r="G369">
        <v>0</v>
      </c>
      <c r="H369" t="s">
        <v>24</v>
      </c>
    </row>
    <row r="370" spans="2:18" x14ac:dyDescent="0.3">
      <c r="B370" s="4" cm="1">
        <f t="array" ref="B370:G370">'M13-M18 Report'!A74:F74</f>
        <v>0</v>
      </c>
      <c r="C370">
        <v>0</v>
      </c>
      <c r="D370">
        <v>0</v>
      </c>
      <c r="E370">
        <v>0</v>
      </c>
      <c r="F370">
        <v>0</v>
      </c>
      <c r="G370">
        <v>0</v>
      </c>
      <c r="H370" t="s">
        <v>24</v>
      </c>
    </row>
    <row r="371" spans="2:18" x14ac:dyDescent="0.3">
      <c r="B371" s="4" cm="1">
        <f t="array" ref="B371:G371">'M13-M18 Report'!A75:F75</f>
        <v>0</v>
      </c>
      <c r="C371">
        <v>0</v>
      </c>
      <c r="D371">
        <v>0</v>
      </c>
      <c r="E371">
        <v>0</v>
      </c>
      <c r="F371">
        <v>0</v>
      </c>
      <c r="G371">
        <v>0</v>
      </c>
      <c r="H371" t="s">
        <v>24</v>
      </c>
    </row>
    <row r="372" spans="2:18" x14ac:dyDescent="0.3">
      <c r="B372" s="4" cm="1">
        <f t="array" ref="B372:G372">'M13-M18 Report'!A76:F76</f>
        <v>0</v>
      </c>
      <c r="C372">
        <v>0</v>
      </c>
      <c r="D372">
        <v>0</v>
      </c>
      <c r="E372">
        <v>0</v>
      </c>
      <c r="F372">
        <v>0</v>
      </c>
      <c r="G372">
        <v>0</v>
      </c>
      <c r="H372" t="s">
        <v>24</v>
      </c>
    </row>
    <row r="373" spans="2:18" x14ac:dyDescent="0.3">
      <c r="B373" s="4" cm="1">
        <f t="array" ref="B373:G373">'M13-M18 Report'!A77:F77</f>
        <v>0</v>
      </c>
      <c r="C373">
        <v>0</v>
      </c>
      <c r="D373">
        <v>0</v>
      </c>
      <c r="E373">
        <v>0</v>
      </c>
      <c r="F373">
        <v>0</v>
      </c>
      <c r="G373">
        <v>0</v>
      </c>
      <c r="H373" t="s">
        <v>24</v>
      </c>
    </row>
    <row r="374" spans="2:18" x14ac:dyDescent="0.3">
      <c r="B374" s="4" cm="1">
        <f t="array" ref="B374:G374">'M13-M18 Report'!A78:F78</f>
        <v>0</v>
      </c>
      <c r="C374">
        <v>0</v>
      </c>
      <c r="D374">
        <v>0</v>
      </c>
      <c r="E374">
        <v>0</v>
      </c>
      <c r="F374">
        <v>0</v>
      </c>
      <c r="G374">
        <v>0</v>
      </c>
      <c r="H374" t="s">
        <v>24</v>
      </c>
    </row>
    <row r="375" spans="2:18" x14ac:dyDescent="0.3">
      <c r="B375" s="4" cm="1">
        <f t="array" ref="B375:G375">'M13-M18 Report'!A79:F79</f>
        <v>0</v>
      </c>
      <c r="C375">
        <v>0</v>
      </c>
      <c r="D375">
        <v>0</v>
      </c>
      <c r="E375">
        <v>0</v>
      </c>
      <c r="F375">
        <v>0</v>
      </c>
      <c r="G375">
        <v>0</v>
      </c>
      <c r="H375" t="s">
        <v>24</v>
      </c>
    </row>
    <row r="376" spans="2:18" x14ac:dyDescent="0.3">
      <c r="B376" s="4" cm="1">
        <f t="array" ref="B376:G376">'M13-M18 Report'!A80:F80</f>
        <v>0</v>
      </c>
      <c r="C376">
        <v>0</v>
      </c>
      <c r="D376">
        <v>0</v>
      </c>
      <c r="E376">
        <v>0</v>
      </c>
      <c r="F376">
        <v>0</v>
      </c>
      <c r="G376">
        <v>0</v>
      </c>
      <c r="H376" t="s">
        <v>24</v>
      </c>
      <c r="Q376" s="17" t="str">
        <f>_xlfn.XLOOKUP(P376,Period_sum!$H$8:$H$27,Period_sum!$I$8:$I$27,"")</f>
        <v/>
      </c>
      <c r="R376" s="17" t="str">
        <f>_xlfn.XLOOKUP(P376,Period_sum!$H$8:$H$27,Period_sum!$J$8:$J$27,"")</f>
        <v/>
      </c>
    </row>
    <row r="377" spans="2:18" x14ac:dyDescent="0.3">
      <c r="B377" s="4" cm="1">
        <f t="array" ref="B377:G377">'M13-M18 Report'!A81:F81</f>
        <v>0</v>
      </c>
      <c r="C377">
        <v>0</v>
      </c>
      <c r="D377">
        <v>0</v>
      </c>
      <c r="E377">
        <v>0</v>
      </c>
      <c r="F377">
        <v>0</v>
      </c>
      <c r="G377">
        <v>0</v>
      </c>
      <c r="H377" t="s">
        <v>24</v>
      </c>
      <c r="Q377" s="17" t="str">
        <f>_xlfn.XLOOKUP(P377,Period_sum!$H$8:$H$27,Period_sum!$I$8:$I$27,"")</f>
        <v/>
      </c>
      <c r="R377" s="17" t="str">
        <f>_xlfn.XLOOKUP(P377,Period_sum!$H$8:$H$27,Period_sum!$J$8:$J$27,"")</f>
        <v/>
      </c>
    </row>
    <row r="378" spans="2:18" x14ac:dyDescent="0.3">
      <c r="B378" s="4" cm="1">
        <f t="array" ref="B378:G378">'M13-M18 Report'!A82:F82</f>
        <v>0</v>
      </c>
      <c r="C378">
        <v>0</v>
      </c>
      <c r="D378">
        <v>0</v>
      </c>
      <c r="E378">
        <v>0</v>
      </c>
      <c r="F378">
        <v>0</v>
      </c>
      <c r="G378">
        <v>0</v>
      </c>
      <c r="H378" t="s">
        <v>24</v>
      </c>
      <c r="Q378" s="17" t="str">
        <f>_xlfn.XLOOKUP(P378,Period_sum!$H$8:$H$27,Period_sum!$I$8:$I$27,"")</f>
        <v/>
      </c>
      <c r="R378" s="17" t="str">
        <f>_xlfn.XLOOKUP(P378,Period_sum!$H$8:$H$27,Period_sum!$J$8:$J$27,"")</f>
        <v/>
      </c>
    </row>
    <row r="379" spans="2:18" x14ac:dyDescent="0.3">
      <c r="B379" s="4" cm="1">
        <f t="array" ref="B379:G379">'M13-M18 Report'!A83:F83</f>
        <v>0</v>
      </c>
      <c r="C379">
        <v>0</v>
      </c>
      <c r="D379">
        <v>0</v>
      </c>
      <c r="E379">
        <v>0</v>
      </c>
      <c r="F379">
        <v>0</v>
      </c>
      <c r="G379">
        <v>0</v>
      </c>
      <c r="H379" t="s">
        <v>24</v>
      </c>
      <c r="Q379" s="17" t="str">
        <f>_xlfn.XLOOKUP(P379,Period_sum!$H$8:$H$27,Period_sum!$I$8:$I$27,"")</f>
        <v/>
      </c>
      <c r="R379" s="17" t="str">
        <f>_xlfn.XLOOKUP(P379,Period_sum!$H$8:$H$27,Period_sum!$J$8:$J$27,"")</f>
        <v/>
      </c>
    </row>
    <row r="380" spans="2:18" x14ac:dyDescent="0.3">
      <c r="B380" s="4" cm="1">
        <f t="array" ref="B380:G380">'M13-M18 Report'!A84:F84</f>
        <v>0</v>
      </c>
      <c r="C380">
        <v>0</v>
      </c>
      <c r="D380">
        <v>0</v>
      </c>
      <c r="E380">
        <v>0</v>
      </c>
      <c r="F380">
        <v>0</v>
      </c>
      <c r="G380">
        <v>0</v>
      </c>
      <c r="H380" t="s">
        <v>24</v>
      </c>
      <c r="Q380" s="17" t="str">
        <f>_xlfn.XLOOKUP(P380,Period_sum!$H$8:$H$27,Period_sum!$I$8:$I$27,"")</f>
        <v/>
      </c>
      <c r="R380" s="17" t="str">
        <f>_xlfn.XLOOKUP(P380,Period_sum!$H$8:$H$27,Period_sum!$J$8:$J$27,"")</f>
        <v/>
      </c>
    </row>
    <row r="381" spans="2:18" x14ac:dyDescent="0.3">
      <c r="B381" s="4" cm="1">
        <f t="array" ref="B381:G381">'M13-M18 Report'!A85:F85</f>
        <v>0</v>
      </c>
      <c r="C381">
        <v>0</v>
      </c>
      <c r="D381">
        <v>0</v>
      </c>
      <c r="E381">
        <v>0</v>
      </c>
      <c r="F381">
        <v>0</v>
      </c>
      <c r="G381">
        <v>0</v>
      </c>
      <c r="H381" t="s">
        <v>24</v>
      </c>
      <c r="Q381" s="17" t="str">
        <f>_xlfn.XLOOKUP(P381,Period_sum!$H$8:$H$27,Period_sum!$I$8:$I$27,"")</f>
        <v/>
      </c>
      <c r="R381" s="17" t="str">
        <f>_xlfn.XLOOKUP(P381,Period_sum!$H$8:$H$27,Period_sum!$J$8:$J$27,"")</f>
        <v/>
      </c>
    </row>
    <row r="382" spans="2:18" x14ac:dyDescent="0.3">
      <c r="B382" s="4" cm="1">
        <f t="array" ref="B382:G382">'M13-M18 Report'!A86:F86</f>
        <v>0</v>
      </c>
      <c r="C382">
        <v>0</v>
      </c>
      <c r="D382">
        <v>0</v>
      </c>
      <c r="E382">
        <v>0</v>
      </c>
      <c r="F382">
        <v>0</v>
      </c>
      <c r="G382">
        <v>0</v>
      </c>
      <c r="H382" t="s">
        <v>24</v>
      </c>
      <c r="Q382" s="17" t="str">
        <f>_xlfn.XLOOKUP(P382,Period_sum!$H$8:$H$27,Period_sum!$I$8:$I$27,"")</f>
        <v/>
      </c>
      <c r="R382" s="17" t="str">
        <f>_xlfn.XLOOKUP(P382,Period_sum!$H$8:$H$27,Period_sum!$J$8:$J$27,"")</f>
        <v/>
      </c>
    </row>
    <row r="383" spans="2:18" x14ac:dyDescent="0.3">
      <c r="B383" s="4" cm="1">
        <f t="array" ref="B383:G383">'M13-M18 Report'!A87:F87</f>
        <v>0</v>
      </c>
      <c r="C383">
        <v>0</v>
      </c>
      <c r="D383">
        <v>0</v>
      </c>
      <c r="E383">
        <v>0</v>
      </c>
      <c r="F383">
        <v>0</v>
      </c>
      <c r="G383">
        <v>0</v>
      </c>
      <c r="H383" t="s">
        <v>24</v>
      </c>
      <c r="Q383" s="17" t="str">
        <f>_xlfn.XLOOKUP(P383,Period_sum!$H$8:$H$27,Period_sum!$I$8:$I$27,"")</f>
        <v/>
      </c>
      <c r="R383" s="17" t="str">
        <f>_xlfn.XLOOKUP(P383,Period_sum!$H$8:$H$27,Period_sum!$J$8:$J$27,"")</f>
        <v/>
      </c>
    </row>
    <row r="384" spans="2:18" x14ac:dyDescent="0.3">
      <c r="B384" s="4" cm="1">
        <f t="array" ref="B384:G384">'M13-M18 Report'!A88:F88</f>
        <v>0</v>
      </c>
      <c r="C384">
        <v>0</v>
      </c>
      <c r="D384">
        <v>0</v>
      </c>
      <c r="E384">
        <v>0</v>
      </c>
      <c r="F384">
        <v>0</v>
      </c>
      <c r="G384">
        <v>0</v>
      </c>
      <c r="H384" t="s">
        <v>24</v>
      </c>
      <c r="Q384" s="17" t="str">
        <f>_xlfn.XLOOKUP(P384,Period_sum!$H$8:$H$27,Period_sum!$I$8:$I$27,"")</f>
        <v/>
      </c>
      <c r="R384" s="17" t="str">
        <f>_xlfn.XLOOKUP(P384,Period_sum!$H$8:$H$27,Period_sum!$J$8:$J$27,"")</f>
        <v/>
      </c>
    </row>
    <row r="385" spans="2:18" x14ac:dyDescent="0.3">
      <c r="B385" s="4" cm="1">
        <f t="array" ref="B385:G385">'M13-M18 Report'!A89:F89</f>
        <v>0</v>
      </c>
      <c r="C385">
        <v>0</v>
      </c>
      <c r="D385">
        <v>0</v>
      </c>
      <c r="E385">
        <v>0</v>
      </c>
      <c r="F385">
        <v>0</v>
      </c>
      <c r="G385">
        <v>0</v>
      </c>
      <c r="H385" t="s">
        <v>24</v>
      </c>
      <c r="Q385" s="17" t="str">
        <f>_xlfn.XLOOKUP(P385,Period_sum!$H$8:$H$27,Period_sum!$I$8:$I$27,"")</f>
        <v/>
      </c>
      <c r="R385" s="17" t="str">
        <f>_xlfn.XLOOKUP(P385,Period_sum!$H$8:$H$27,Period_sum!$J$8:$J$27,"")</f>
        <v/>
      </c>
    </row>
    <row r="386" spans="2:18" x14ac:dyDescent="0.3">
      <c r="B386" s="4" cm="1">
        <f t="array" ref="B386:G386">'M13-M18 Report'!A90:F90</f>
        <v>0</v>
      </c>
      <c r="C386">
        <v>0</v>
      </c>
      <c r="D386">
        <v>0</v>
      </c>
      <c r="E386">
        <v>0</v>
      </c>
      <c r="F386">
        <v>0</v>
      </c>
      <c r="G386">
        <v>0</v>
      </c>
      <c r="H386" t="s">
        <v>24</v>
      </c>
      <c r="Q386" s="17" t="str">
        <f>_xlfn.XLOOKUP(P386,Period_sum!$H$8:$H$27,Period_sum!$I$8:$I$27,"")</f>
        <v/>
      </c>
      <c r="R386" s="17" t="str">
        <f>_xlfn.XLOOKUP(P386,Period_sum!$H$8:$H$27,Period_sum!$J$8:$J$27,"")</f>
        <v/>
      </c>
    </row>
    <row r="387" spans="2:18" x14ac:dyDescent="0.3">
      <c r="B387" s="4" cm="1">
        <f t="array" ref="B387:G387">'M13-M18 Report'!A91:F91</f>
        <v>0</v>
      </c>
      <c r="C387">
        <v>0</v>
      </c>
      <c r="D387">
        <v>0</v>
      </c>
      <c r="E387">
        <v>0</v>
      </c>
      <c r="F387">
        <v>0</v>
      </c>
      <c r="G387">
        <v>0</v>
      </c>
      <c r="H387" t="s">
        <v>24</v>
      </c>
      <c r="Q387" s="17" t="str">
        <f>_xlfn.XLOOKUP(P387,Period_sum!$H$8:$H$27,Period_sum!$I$8:$I$27,"")</f>
        <v/>
      </c>
      <c r="R387" s="17" t="str">
        <f>_xlfn.XLOOKUP(P387,Period_sum!$H$8:$H$27,Period_sum!$J$8:$J$27,"")</f>
        <v/>
      </c>
    </row>
    <row r="388" spans="2:18" x14ac:dyDescent="0.3">
      <c r="B388" s="4" cm="1">
        <f t="array" ref="B388:G388">'M13-M18 Report'!A92:F92</f>
        <v>0</v>
      </c>
      <c r="C388">
        <v>0</v>
      </c>
      <c r="D388">
        <v>0</v>
      </c>
      <c r="E388">
        <v>0</v>
      </c>
      <c r="F388">
        <v>0</v>
      </c>
      <c r="G388">
        <v>0</v>
      </c>
      <c r="H388" t="s">
        <v>24</v>
      </c>
      <c r="Q388" s="17" t="str">
        <f>_xlfn.XLOOKUP(P388,Period_sum!$H$8:$H$27,Period_sum!$I$8:$I$27,"")</f>
        <v/>
      </c>
      <c r="R388" s="17" t="str">
        <f>_xlfn.XLOOKUP(P388,Period_sum!$H$8:$H$27,Period_sum!$J$8:$J$27,"")</f>
        <v/>
      </c>
    </row>
    <row r="389" spans="2:18" x14ac:dyDescent="0.3">
      <c r="B389" s="4" cm="1">
        <f t="array" ref="B389:G389">'M13-M18 Report'!A93:F93</f>
        <v>0</v>
      </c>
      <c r="C389">
        <v>0</v>
      </c>
      <c r="D389">
        <v>0</v>
      </c>
      <c r="E389">
        <v>0</v>
      </c>
      <c r="F389">
        <v>0</v>
      </c>
      <c r="G389">
        <v>0</v>
      </c>
      <c r="H389" t="s">
        <v>24</v>
      </c>
      <c r="Q389" s="17" t="str">
        <f>_xlfn.XLOOKUP(P389,Period_sum!$H$8:$H$27,Period_sum!$I$8:$I$27,"")</f>
        <v/>
      </c>
      <c r="R389" s="17" t="str">
        <f>_xlfn.XLOOKUP(P389,Period_sum!$H$8:$H$27,Period_sum!$J$8:$J$27,"")</f>
        <v/>
      </c>
    </row>
    <row r="390" spans="2:18" x14ac:dyDescent="0.3">
      <c r="B390" s="4" cm="1">
        <f t="array" ref="B390:G390">'M13-M18 Report'!A94:F94</f>
        <v>0</v>
      </c>
      <c r="C390">
        <v>0</v>
      </c>
      <c r="D390">
        <v>0</v>
      </c>
      <c r="E390">
        <v>0</v>
      </c>
      <c r="F390">
        <v>0</v>
      </c>
      <c r="G390">
        <v>0</v>
      </c>
      <c r="H390" t="s">
        <v>24</v>
      </c>
      <c r="Q390" s="17" t="str">
        <f>_xlfn.XLOOKUP(P390,Period_sum!$H$8:$H$27,Period_sum!$I$8:$I$27,"")</f>
        <v/>
      </c>
      <c r="R390" s="17" t="str">
        <f>_xlfn.XLOOKUP(P390,Period_sum!$H$8:$H$27,Period_sum!$J$8:$J$27,"")</f>
        <v/>
      </c>
    </row>
    <row r="391" spans="2:18" x14ac:dyDescent="0.3">
      <c r="B391" s="4" cm="1">
        <f t="array" ref="B391:G391">'M13-M18 Report'!A95:F95</f>
        <v>0</v>
      </c>
      <c r="C391">
        <v>0</v>
      </c>
      <c r="D391">
        <v>0</v>
      </c>
      <c r="E391">
        <v>0</v>
      </c>
      <c r="F391">
        <v>0</v>
      </c>
      <c r="G391">
        <v>0</v>
      </c>
      <c r="H391" t="s">
        <v>24</v>
      </c>
      <c r="Q391" s="17" t="str">
        <f>_xlfn.XLOOKUP(P391,Period_sum!$H$8:$H$27,Period_sum!$I$8:$I$27,"")</f>
        <v/>
      </c>
      <c r="R391" s="17" t="str">
        <f>_xlfn.XLOOKUP(P391,Period_sum!$H$8:$H$27,Period_sum!$J$8:$J$27,"")</f>
        <v/>
      </c>
    </row>
    <row r="392" spans="2:18" x14ac:dyDescent="0.3">
      <c r="B392" s="4" cm="1">
        <f t="array" ref="B392:G392">'M13-M18 Report'!A96:F96</f>
        <v>0</v>
      </c>
      <c r="C392">
        <v>0</v>
      </c>
      <c r="D392">
        <v>0</v>
      </c>
      <c r="E392">
        <v>0</v>
      </c>
      <c r="F392">
        <v>0</v>
      </c>
      <c r="G392">
        <v>0</v>
      </c>
      <c r="H392" t="s">
        <v>24</v>
      </c>
      <c r="Q392" s="17" t="str">
        <f>_xlfn.XLOOKUP(P392,Period_sum!$H$8:$H$27,Period_sum!$I$8:$I$27,"")</f>
        <v/>
      </c>
      <c r="R392" s="17" t="str">
        <f>_xlfn.XLOOKUP(P392,Period_sum!$H$8:$H$27,Period_sum!$J$8:$J$27,"")</f>
        <v/>
      </c>
    </row>
    <row r="393" spans="2:18" x14ac:dyDescent="0.3">
      <c r="B393" s="4" cm="1">
        <f t="array" ref="B393:G393">'M13-M18 Report'!A97:F97</f>
        <v>0</v>
      </c>
      <c r="C393">
        <v>0</v>
      </c>
      <c r="D393">
        <v>0</v>
      </c>
      <c r="E393">
        <v>0</v>
      </c>
      <c r="F393">
        <v>0</v>
      </c>
      <c r="G393">
        <v>0</v>
      </c>
      <c r="H393" t="s">
        <v>24</v>
      </c>
      <c r="Q393" s="17" t="str">
        <f>_xlfn.XLOOKUP(P393,Period_sum!$H$8:$H$27,Period_sum!$I$8:$I$27,"")</f>
        <v/>
      </c>
      <c r="R393" s="17" t="str">
        <f>_xlfn.XLOOKUP(P393,Period_sum!$H$8:$H$27,Period_sum!$J$8:$J$27,"")</f>
        <v/>
      </c>
    </row>
    <row r="394" spans="2:18" x14ac:dyDescent="0.3">
      <c r="B394" s="4" cm="1">
        <f t="array" ref="B394:G394">'M13-M18 Report'!A98:F98</f>
        <v>0</v>
      </c>
      <c r="C394">
        <v>0</v>
      </c>
      <c r="D394">
        <v>0</v>
      </c>
      <c r="E394">
        <v>0</v>
      </c>
      <c r="F394">
        <v>0</v>
      </c>
      <c r="G394">
        <v>0</v>
      </c>
      <c r="H394" t="s">
        <v>24</v>
      </c>
      <c r="Q394" s="17" t="str">
        <f>_xlfn.XLOOKUP(P394,Period_sum!$H$8:$H$27,Period_sum!$I$8:$I$27,"")</f>
        <v/>
      </c>
      <c r="R394" s="17" t="str">
        <f>_xlfn.XLOOKUP(P394,Period_sum!$H$8:$H$27,Period_sum!$J$8:$J$27,"")</f>
        <v/>
      </c>
    </row>
    <row r="395" spans="2:18" x14ac:dyDescent="0.3">
      <c r="B395" s="4" cm="1">
        <f t="array" ref="B395:G395">'M13-M18 Report'!A99:F99</f>
        <v>0</v>
      </c>
      <c r="C395">
        <v>0</v>
      </c>
      <c r="D395">
        <v>0</v>
      </c>
      <c r="E395">
        <v>0</v>
      </c>
      <c r="F395">
        <v>0</v>
      </c>
      <c r="G395">
        <v>0</v>
      </c>
      <c r="H395" t="s">
        <v>24</v>
      </c>
      <c r="Q395" s="17" t="str">
        <f>_xlfn.XLOOKUP(P395,Period_sum!$H$8:$H$27,Period_sum!$I$8:$I$27,"")</f>
        <v/>
      </c>
      <c r="R395" s="17" t="str">
        <f>_xlfn.XLOOKUP(P395,Period_sum!$H$8:$H$27,Period_sum!$J$8:$J$27,"")</f>
        <v/>
      </c>
    </row>
    <row r="396" spans="2:18" x14ac:dyDescent="0.3">
      <c r="B396" s="4" cm="1">
        <f t="array" ref="B396:G396">'M13-M18 Report'!A100:F100</f>
        <v>0</v>
      </c>
      <c r="C396">
        <v>0</v>
      </c>
      <c r="D396">
        <v>0</v>
      </c>
      <c r="E396">
        <v>0</v>
      </c>
      <c r="F396">
        <v>0</v>
      </c>
      <c r="G396">
        <v>0</v>
      </c>
      <c r="H396" t="s">
        <v>24</v>
      </c>
      <c r="Q396" s="17" t="str">
        <f>_xlfn.XLOOKUP(P396,Period_sum!$H$8:$H$27,Period_sum!$I$8:$I$27,"")</f>
        <v/>
      </c>
      <c r="R396" s="17" t="str">
        <f>_xlfn.XLOOKUP(P396,Period_sum!$H$8:$H$27,Period_sum!$J$8:$J$27,"")</f>
        <v/>
      </c>
    </row>
    <row r="397" spans="2:18" x14ac:dyDescent="0.3">
      <c r="B397" s="4" cm="1">
        <f t="array" ref="B397:G397">'M13-M18 Report'!A101:F101</f>
        <v>0</v>
      </c>
      <c r="C397">
        <v>0</v>
      </c>
      <c r="D397">
        <v>0</v>
      </c>
      <c r="E397">
        <v>0</v>
      </c>
      <c r="F397">
        <v>0</v>
      </c>
      <c r="G397">
        <v>0</v>
      </c>
      <c r="H397" t="s">
        <v>24</v>
      </c>
      <c r="Q397" s="17" t="str">
        <f>_xlfn.XLOOKUP(P397,Period_sum!$H$8:$H$27,Period_sum!$I$8:$I$27,"")</f>
        <v/>
      </c>
      <c r="R397" s="17" t="str">
        <f>_xlfn.XLOOKUP(P397,Period_sum!$H$8:$H$27,Period_sum!$J$8:$J$27,"")</f>
        <v/>
      </c>
    </row>
    <row r="398" spans="2:18" x14ac:dyDescent="0.3">
      <c r="B398" s="4" cm="1">
        <f t="array" ref="B398:G398">'M13-M18 Report'!A102:F102</f>
        <v>0</v>
      </c>
      <c r="C398">
        <v>0</v>
      </c>
      <c r="D398">
        <v>0</v>
      </c>
      <c r="E398">
        <v>0</v>
      </c>
      <c r="F398">
        <v>0</v>
      </c>
      <c r="G398">
        <v>0</v>
      </c>
      <c r="H398" t="s">
        <v>24</v>
      </c>
      <c r="Q398" s="17" t="str">
        <f>_xlfn.XLOOKUP(P398,Period_sum!$H$8:$H$27,Period_sum!$I$8:$I$27,"")</f>
        <v/>
      </c>
      <c r="R398" s="17" t="str">
        <f>_xlfn.XLOOKUP(P398,Period_sum!$H$8:$H$27,Period_sum!$J$8:$J$27,"")</f>
        <v/>
      </c>
    </row>
    <row r="399" spans="2:18" x14ac:dyDescent="0.3">
      <c r="B399" s="4" cm="1">
        <f t="array" ref="B399:G399">'M13-M18 Report'!A103:F103</f>
        <v>0</v>
      </c>
      <c r="C399">
        <v>0</v>
      </c>
      <c r="D399">
        <v>0</v>
      </c>
      <c r="E399">
        <v>0</v>
      </c>
      <c r="F399">
        <v>0</v>
      </c>
      <c r="G399">
        <v>0</v>
      </c>
      <c r="H399" t="s">
        <v>24</v>
      </c>
      <c r="Q399" s="17" t="str">
        <f>_xlfn.XLOOKUP(P399,Period_sum!$H$8:$H$27,Period_sum!$I$8:$I$27,"")</f>
        <v/>
      </c>
      <c r="R399" s="17" t="str">
        <f>_xlfn.XLOOKUP(P399,Period_sum!$H$8:$H$27,Period_sum!$J$8:$J$27,"")</f>
        <v/>
      </c>
    </row>
    <row r="400" spans="2:18" x14ac:dyDescent="0.3">
      <c r="B400" s="4" cm="1">
        <f t="array" ref="B400:G400">'M13-M18 Report'!A104:F104</f>
        <v>0</v>
      </c>
      <c r="C400">
        <v>0</v>
      </c>
      <c r="D400">
        <v>0</v>
      </c>
      <c r="E400">
        <v>0</v>
      </c>
      <c r="F400">
        <v>0</v>
      </c>
      <c r="G400">
        <v>0</v>
      </c>
      <c r="H400" t="s">
        <v>24</v>
      </c>
      <c r="Q400" s="17" t="str">
        <f>_xlfn.XLOOKUP(P400,Period_sum!$H$8:$H$27,Period_sum!$I$8:$I$27,"")</f>
        <v/>
      </c>
      <c r="R400" s="17" t="str">
        <f>_xlfn.XLOOKUP(P400,Period_sum!$H$8:$H$27,Period_sum!$J$8:$J$27,"")</f>
        <v/>
      </c>
    </row>
    <row r="401" spans="2:18" x14ac:dyDescent="0.3">
      <c r="B401" s="4" cm="1">
        <f t="array" ref="B401:G401">'M13-M18 Report'!A105:F105</f>
        <v>0</v>
      </c>
      <c r="C401">
        <v>0</v>
      </c>
      <c r="D401">
        <v>0</v>
      </c>
      <c r="E401">
        <v>0</v>
      </c>
      <c r="F401">
        <v>0</v>
      </c>
      <c r="G401">
        <v>0</v>
      </c>
      <c r="H401" t="s">
        <v>24</v>
      </c>
      <c r="Q401" s="17" t="str">
        <f>_xlfn.XLOOKUP(P401,Period_sum!$H$8:$H$27,Period_sum!$I$8:$I$27,"")</f>
        <v/>
      </c>
      <c r="R401" s="17" t="str">
        <f>_xlfn.XLOOKUP(P401,Period_sum!$H$8:$H$27,Period_sum!$J$8:$J$27,"")</f>
        <v/>
      </c>
    </row>
    <row r="402" spans="2:18" x14ac:dyDescent="0.3">
      <c r="B402" s="4" cm="1">
        <f t="array" ref="B402:G402">'M13-M18 Report'!A106:F106</f>
        <v>0</v>
      </c>
      <c r="C402">
        <v>0</v>
      </c>
      <c r="D402">
        <v>0</v>
      </c>
      <c r="E402">
        <v>0</v>
      </c>
      <c r="F402">
        <v>0</v>
      </c>
      <c r="G402">
        <v>0</v>
      </c>
      <c r="H402" t="s">
        <v>24</v>
      </c>
      <c r="Q402" s="17" t="str">
        <f>_xlfn.XLOOKUP(P402,Period_sum!$H$8:$H$27,Period_sum!$I$8:$I$27,"")</f>
        <v/>
      </c>
      <c r="R402" s="17" t="str">
        <f>_xlfn.XLOOKUP(P402,Period_sum!$H$8:$H$27,Period_sum!$J$8:$J$27,"")</f>
        <v/>
      </c>
    </row>
    <row r="403" spans="2:18" x14ac:dyDescent="0.3">
      <c r="B403" s="4" cm="1">
        <f t="array" ref="B403:G403">'M13-M18 Report'!A107:F107</f>
        <v>0</v>
      </c>
      <c r="C403">
        <v>0</v>
      </c>
      <c r="D403">
        <v>0</v>
      </c>
      <c r="E403">
        <v>0</v>
      </c>
      <c r="F403">
        <v>0</v>
      </c>
      <c r="G403">
        <v>0</v>
      </c>
      <c r="H403" t="s">
        <v>24</v>
      </c>
      <c r="Q403" s="17" t="str">
        <f>_xlfn.XLOOKUP(P403,Period_sum!$H$8:$H$27,Period_sum!$I$8:$I$27,"")</f>
        <v/>
      </c>
      <c r="R403" s="17" t="str">
        <f>_xlfn.XLOOKUP(P403,Period_sum!$H$8:$H$27,Period_sum!$J$8:$J$27,"")</f>
        <v/>
      </c>
    </row>
    <row r="404" spans="2:18" x14ac:dyDescent="0.3">
      <c r="B404" s="4" cm="1">
        <f t="array" ref="B404:G404">'M13-M18 Report'!A108:F108</f>
        <v>0</v>
      </c>
      <c r="C404">
        <v>0</v>
      </c>
      <c r="D404">
        <v>0</v>
      </c>
      <c r="E404">
        <v>0</v>
      </c>
      <c r="F404">
        <v>0</v>
      </c>
      <c r="G404">
        <v>0</v>
      </c>
      <c r="H404" t="s">
        <v>24</v>
      </c>
      <c r="Q404" s="17" t="str">
        <f>_xlfn.XLOOKUP(P404,Period_sum!$H$8:$H$27,Period_sum!$I$8:$I$27,"")</f>
        <v/>
      </c>
      <c r="R404" s="17" t="str">
        <f>_xlfn.XLOOKUP(P404,Period_sum!$H$8:$H$27,Period_sum!$J$8:$J$27,"")</f>
        <v/>
      </c>
    </row>
    <row r="405" spans="2:18" x14ac:dyDescent="0.3">
      <c r="B405" s="4" cm="1">
        <f t="array" ref="B405:G405">'M13-M18 Report'!A109:F109</f>
        <v>0</v>
      </c>
      <c r="C405">
        <v>0</v>
      </c>
      <c r="D405">
        <v>0</v>
      </c>
      <c r="E405">
        <v>0</v>
      </c>
      <c r="F405">
        <v>0</v>
      </c>
      <c r="G405">
        <v>0</v>
      </c>
      <c r="H405" t="s">
        <v>24</v>
      </c>
      <c r="Q405" s="17" t="str">
        <f>_xlfn.XLOOKUP(P405,Period_sum!$H$8:$H$27,Period_sum!$I$8:$I$27,"")</f>
        <v/>
      </c>
      <c r="R405" s="17" t="str">
        <f>_xlfn.XLOOKUP(P405,Period_sum!$H$8:$H$27,Period_sum!$J$8:$J$27,"")</f>
        <v/>
      </c>
    </row>
    <row r="406" spans="2:18" x14ac:dyDescent="0.3">
      <c r="B406" s="4" cm="1">
        <f t="array" ref="B406:G406">'M13-M18 Report'!A110:F110</f>
        <v>0</v>
      </c>
      <c r="C406">
        <v>0</v>
      </c>
      <c r="D406">
        <v>0</v>
      </c>
      <c r="E406">
        <v>0</v>
      </c>
      <c r="F406">
        <v>0</v>
      </c>
      <c r="G406">
        <v>0</v>
      </c>
      <c r="H406" t="s">
        <v>24</v>
      </c>
      <c r="Q406" s="17" t="str">
        <f>_xlfn.XLOOKUP(P406,Period_sum!$H$8:$H$27,Period_sum!$I$8:$I$27,"")</f>
        <v/>
      </c>
      <c r="R406" s="17" t="str">
        <f>_xlfn.XLOOKUP(P406,Period_sum!$H$8:$H$27,Period_sum!$J$8:$J$27,"")</f>
        <v/>
      </c>
    </row>
    <row r="407" spans="2:18" x14ac:dyDescent="0.3">
      <c r="B407" s="4" cm="1">
        <f t="array" ref="B407:G407">'M13-M18 Report'!A111:F111</f>
        <v>0</v>
      </c>
      <c r="C407">
        <v>0</v>
      </c>
      <c r="D407">
        <v>0</v>
      </c>
      <c r="E407">
        <v>0</v>
      </c>
      <c r="F407">
        <v>0</v>
      </c>
      <c r="G407">
        <v>0</v>
      </c>
      <c r="H407" t="s">
        <v>24</v>
      </c>
      <c r="Q407" s="17" t="str">
        <f>_xlfn.XLOOKUP(P407,Period_sum!$H$8:$H$27,Period_sum!$I$8:$I$27,"")</f>
        <v/>
      </c>
      <c r="R407" s="17" t="str">
        <f>_xlfn.XLOOKUP(P407,Period_sum!$H$8:$H$27,Period_sum!$J$8:$J$27,"")</f>
        <v/>
      </c>
    </row>
    <row r="408" spans="2:18" x14ac:dyDescent="0.3">
      <c r="B408" s="4" cm="1">
        <f t="array" ref="B408:G408">'M13-M18 Report'!A112:F112</f>
        <v>0</v>
      </c>
      <c r="C408">
        <v>0</v>
      </c>
      <c r="D408">
        <v>0</v>
      </c>
      <c r="E408">
        <v>0</v>
      </c>
      <c r="F408">
        <v>0</v>
      </c>
      <c r="G408">
        <v>0</v>
      </c>
      <c r="H408" t="s">
        <v>24</v>
      </c>
      <c r="Q408" s="17" t="str">
        <f>_xlfn.XLOOKUP(P408,Period_sum!$H$8:$H$27,Period_sum!$I$8:$I$27,"")</f>
        <v/>
      </c>
      <c r="R408" s="17" t="str">
        <f>_xlfn.XLOOKUP(P408,Period_sum!$H$8:$H$27,Period_sum!$J$8:$J$27,"")</f>
        <v/>
      </c>
    </row>
    <row r="409" spans="2:18" x14ac:dyDescent="0.3">
      <c r="B409" s="4" cm="1">
        <f t="array" ref="B409:G409">'M13-M18 Report'!A113:F113</f>
        <v>0</v>
      </c>
      <c r="C409">
        <v>0</v>
      </c>
      <c r="D409">
        <v>0</v>
      </c>
      <c r="E409">
        <v>0</v>
      </c>
      <c r="F409">
        <v>0</v>
      </c>
      <c r="G409">
        <v>0</v>
      </c>
      <c r="H409" t="s">
        <v>24</v>
      </c>
      <c r="Q409" s="17" t="str">
        <f>_xlfn.XLOOKUP(P409,Period_sum!$H$8:$H$27,Period_sum!$I$8:$I$27,"")</f>
        <v/>
      </c>
      <c r="R409" s="17" t="str">
        <f>_xlfn.XLOOKUP(P409,Period_sum!$H$8:$H$27,Period_sum!$J$8:$J$27,"")</f>
        <v/>
      </c>
    </row>
    <row r="410" spans="2:18" x14ac:dyDescent="0.3">
      <c r="B410" s="4" cm="1">
        <f t="array" ref="B410:G410">'M13-M18 Report'!A114:F114</f>
        <v>0</v>
      </c>
      <c r="C410">
        <v>0</v>
      </c>
      <c r="D410">
        <v>0</v>
      </c>
      <c r="E410">
        <v>0</v>
      </c>
      <c r="F410">
        <v>0</v>
      </c>
      <c r="G410">
        <v>0</v>
      </c>
      <c r="H410" t="s">
        <v>24</v>
      </c>
      <c r="Q410" s="17" t="str">
        <f>_xlfn.XLOOKUP(P410,Period_sum!$H$8:$H$27,Period_sum!$I$8:$I$27,"")</f>
        <v/>
      </c>
      <c r="R410" s="17" t="str">
        <f>_xlfn.XLOOKUP(P410,Period_sum!$H$8:$H$27,Period_sum!$J$8:$J$27,"")</f>
        <v/>
      </c>
    </row>
    <row r="411" spans="2:18" x14ac:dyDescent="0.3">
      <c r="B411" s="4" cm="1">
        <f t="array" ref="B411:G411">'M13-M18 Report'!A115:F115</f>
        <v>0</v>
      </c>
      <c r="C411">
        <v>0</v>
      </c>
      <c r="D411">
        <v>0</v>
      </c>
      <c r="E411">
        <v>0</v>
      </c>
      <c r="F411">
        <v>0</v>
      </c>
      <c r="G411">
        <v>0</v>
      </c>
      <c r="H411" t="s">
        <v>24</v>
      </c>
      <c r="Q411" s="17" t="str">
        <f>_xlfn.XLOOKUP(P411,Period_sum!$H$8:$H$27,Period_sum!$I$8:$I$27,"")</f>
        <v/>
      </c>
      <c r="R411" s="17" t="str">
        <f>_xlfn.XLOOKUP(P411,Period_sum!$H$8:$H$27,Period_sum!$J$8:$J$27,"")</f>
        <v/>
      </c>
    </row>
    <row r="412" spans="2:18" x14ac:dyDescent="0.3">
      <c r="B412" s="4" cm="1">
        <f t="array" ref="B412:G412">'M13-M18 Report'!A116:F116</f>
        <v>0</v>
      </c>
      <c r="C412">
        <v>0</v>
      </c>
      <c r="D412">
        <v>0</v>
      </c>
      <c r="E412">
        <v>0</v>
      </c>
      <c r="F412">
        <v>0</v>
      </c>
      <c r="G412">
        <v>0</v>
      </c>
      <c r="H412" t="s">
        <v>24</v>
      </c>
      <c r="Q412" s="17" t="str">
        <f>_xlfn.XLOOKUP(P412,Period_sum!$H$8:$H$27,Period_sum!$I$8:$I$27,"")</f>
        <v/>
      </c>
      <c r="R412" s="17" t="str">
        <f>_xlfn.XLOOKUP(P412,Period_sum!$H$8:$H$27,Period_sum!$J$8:$J$27,"")</f>
        <v/>
      </c>
    </row>
    <row r="413" spans="2:18" x14ac:dyDescent="0.3">
      <c r="B413" s="4" cm="1">
        <f t="array" ref="B413:G413">'M13-M18 Report'!A117:F117</f>
        <v>0</v>
      </c>
      <c r="C413">
        <v>0</v>
      </c>
      <c r="D413">
        <v>0</v>
      </c>
      <c r="E413">
        <v>0</v>
      </c>
      <c r="F413">
        <v>0</v>
      </c>
      <c r="G413">
        <v>0</v>
      </c>
      <c r="H413" t="s">
        <v>24</v>
      </c>
      <c r="Q413" s="17" t="str">
        <f>_xlfn.XLOOKUP(P413,Period_sum!$H$8:$H$27,Period_sum!$I$8:$I$27,"")</f>
        <v/>
      </c>
      <c r="R413" s="17" t="str">
        <f>_xlfn.XLOOKUP(P413,Period_sum!$H$8:$H$27,Period_sum!$J$8:$J$27,"")</f>
        <v/>
      </c>
    </row>
    <row r="414" spans="2:18" x14ac:dyDescent="0.3">
      <c r="B414" s="4" cm="1">
        <f t="array" ref="B414:G414">'M13-M18 Report'!A118:F118</f>
        <v>0</v>
      </c>
      <c r="C414">
        <v>0</v>
      </c>
      <c r="D414">
        <v>0</v>
      </c>
      <c r="E414">
        <v>0</v>
      </c>
      <c r="F414">
        <v>0</v>
      </c>
      <c r="G414">
        <v>0</v>
      </c>
      <c r="H414" t="s">
        <v>24</v>
      </c>
      <c r="Q414" s="17" t="str">
        <f>_xlfn.XLOOKUP(P414,Period_sum!$H$8:$H$27,Period_sum!$I$8:$I$27,"")</f>
        <v/>
      </c>
      <c r="R414" s="17" t="str">
        <f>_xlfn.XLOOKUP(P414,Period_sum!$H$8:$H$27,Period_sum!$J$8:$J$27,"")</f>
        <v/>
      </c>
    </row>
    <row r="415" spans="2:18" x14ac:dyDescent="0.3">
      <c r="B415" s="4" cm="1">
        <f t="array" ref="B415:G415">'M13-M18 Report'!A119:F119</f>
        <v>0</v>
      </c>
      <c r="C415">
        <v>0</v>
      </c>
      <c r="D415">
        <v>0</v>
      </c>
      <c r="E415">
        <v>0</v>
      </c>
      <c r="F415">
        <v>0</v>
      </c>
      <c r="G415">
        <v>0</v>
      </c>
      <c r="H415" t="s">
        <v>24</v>
      </c>
      <c r="Q415" s="17" t="str">
        <f>_xlfn.XLOOKUP(P415,Period_sum!$H$8:$H$27,Period_sum!$I$8:$I$27,"")</f>
        <v/>
      </c>
      <c r="R415" s="17" t="str">
        <f>_xlfn.XLOOKUP(P415,Period_sum!$H$8:$H$27,Period_sum!$J$8:$J$27,"")</f>
        <v/>
      </c>
    </row>
    <row r="416" spans="2:18" x14ac:dyDescent="0.3">
      <c r="B416" s="4" cm="1">
        <f t="array" ref="B416:G416">'M13-M18 Report'!A120:F120</f>
        <v>0</v>
      </c>
      <c r="C416">
        <v>0</v>
      </c>
      <c r="D416">
        <v>0</v>
      </c>
      <c r="E416">
        <v>0</v>
      </c>
      <c r="F416">
        <v>0</v>
      </c>
      <c r="G416">
        <v>0</v>
      </c>
      <c r="H416" t="s">
        <v>24</v>
      </c>
      <c r="Q416" s="17" t="str">
        <f>_xlfn.XLOOKUP(P416,Period_sum!$H$8:$H$27,Period_sum!$I$8:$I$27,"")</f>
        <v/>
      </c>
      <c r="R416" s="17" t="str">
        <f>_xlfn.XLOOKUP(P416,Period_sum!$H$8:$H$27,Period_sum!$J$8:$J$27,"")</f>
        <v/>
      </c>
    </row>
    <row r="417" spans="2:18" x14ac:dyDescent="0.3">
      <c r="B417" s="4" cm="1">
        <f t="array" ref="B417:G417">'M13-M18 Report'!A121:F121</f>
        <v>0</v>
      </c>
      <c r="C417">
        <v>0</v>
      </c>
      <c r="D417">
        <v>0</v>
      </c>
      <c r="E417">
        <v>0</v>
      </c>
      <c r="F417">
        <v>0</v>
      </c>
      <c r="G417">
        <v>0</v>
      </c>
      <c r="H417" t="s">
        <v>24</v>
      </c>
      <c r="Q417" s="17" t="str">
        <f>_xlfn.XLOOKUP(P417,Period_sum!$H$8:$H$27,Period_sum!$I$8:$I$27,"")</f>
        <v/>
      </c>
      <c r="R417" s="17" t="str">
        <f>_xlfn.XLOOKUP(P417,Period_sum!$H$8:$H$27,Period_sum!$J$8:$J$27,"")</f>
        <v/>
      </c>
    </row>
    <row r="418" spans="2:18" x14ac:dyDescent="0.3">
      <c r="B418" s="4" cm="1">
        <f t="array" ref="B418:G418">'M13-M18 Report'!A122:F122</f>
        <v>0</v>
      </c>
      <c r="C418">
        <v>0</v>
      </c>
      <c r="D418">
        <v>0</v>
      </c>
      <c r="E418">
        <v>0</v>
      </c>
      <c r="F418">
        <v>0</v>
      </c>
      <c r="G418">
        <v>0</v>
      </c>
      <c r="H418" t="s">
        <v>24</v>
      </c>
      <c r="Q418" s="17" t="str">
        <f>_xlfn.XLOOKUP(P418,Period_sum!$H$8:$H$27,Period_sum!$I$8:$I$27,"")</f>
        <v/>
      </c>
      <c r="R418" s="17" t="str">
        <f>_xlfn.XLOOKUP(P418,Period_sum!$H$8:$H$27,Period_sum!$J$8:$J$27,"")</f>
        <v/>
      </c>
    </row>
    <row r="419" spans="2:18" x14ac:dyDescent="0.3">
      <c r="B419" s="4" cm="1">
        <f t="array" ref="B419:G419">'M13-M18 Report'!A123:F123</f>
        <v>0</v>
      </c>
      <c r="C419">
        <v>0</v>
      </c>
      <c r="D419">
        <v>0</v>
      </c>
      <c r="E419">
        <v>0</v>
      </c>
      <c r="F419">
        <v>0</v>
      </c>
      <c r="G419">
        <v>0</v>
      </c>
      <c r="H419" t="s">
        <v>24</v>
      </c>
      <c r="Q419" s="17" t="str">
        <f>_xlfn.XLOOKUP(P419,Period_sum!$H$8:$H$27,Period_sum!$I$8:$I$27,"")</f>
        <v/>
      </c>
      <c r="R419" s="17" t="str">
        <f>_xlfn.XLOOKUP(P419,Period_sum!$H$8:$H$27,Period_sum!$J$8:$J$27,"")</f>
        <v/>
      </c>
    </row>
    <row r="420" spans="2:18" x14ac:dyDescent="0.3">
      <c r="B420" s="4" cm="1">
        <f t="array" ref="B420:G420">'M13-M18 Report'!A124:F124</f>
        <v>0</v>
      </c>
      <c r="C420">
        <v>0</v>
      </c>
      <c r="D420">
        <v>0</v>
      </c>
      <c r="E420">
        <v>0</v>
      </c>
      <c r="F420">
        <v>0</v>
      </c>
      <c r="G420">
        <v>0</v>
      </c>
      <c r="H420" t="s">
        <v>24</v>
      </c>
      <c r="Q420" s="17" t="str">
        <f>_xlfn.XLOOKUP(P420,Period_sum!$H$8:$H$27,Period_sum!$I$8:$I$27,"")</f>
        <v/>
      </c>
      <c r="R420" s="17" t="str">
        <f>_xlfn.XLOOKUP(P420,Period_sum!$H$8:$H$27,Period_sum!$J$8:$J$27,"")</f>
        <v/>
      </c>
    </row>
    <row r="421" spans="2:18" x14ac:dyDescent="0.3">
      <c r="B421" s="4" cm="1">
        <f t="array" ref="B421:G421">'M13-M18 Report'!A125:F125</f>
        <v>0</v>
      </c>
      <c r="C421">
        <v>0</v>
      </c>
      <c r="D421">
        <v>0</v>
      </c>
      <c r="E421">
        <v>0</v>
      </c>
      <c r="F421">
        <v>0</v>
      </c>
      <c r="G421">
        <v>0</v>
      </c>
      <c r="H421" t="s">
        <v>24</v>
      </c>
      <c r="Q421" s="17" t="str">
        <f>_xlfn.XLOOKUP(P421,Period_sum!$H$8:$H$27,Period_sum!$I$8:$I$27,"")</f>
        <v/>
      </c>
      <c r="R421" s="17" t="str">
        <f>_xlfn.XLOOKUP(P421,Period_sum!$H$8:$H$27,Period_sum!$J$8:$J$27,"")</f>
        <v/>
      </c>
    </row>
    <row r="422" spans="2:18" x14ac:dyDescent="0.3">
      <c r="B422" s="4" cm="1">
        <f t="array" ref="B422:G422">'M13-M18 Report'!A126:F126</f>
        <v>0</v>
      </c>
      <c r="C422">
        <v>0</v>
      </c>
      <c r="D422">
        <v>0</v>
      </c>
      <c r="E422">
        <v>0</v>
      </c>
      <c r="F422">
        <v>0</v>
      </c>
      <c r="G422">
        <v>0</v>
      </c>
      <c r="H422" t="s">
        <v>24</v>
      </c>
      <c r="Q422" s="17" t="str">
        <f>_xlfn.XLOOKUP(P422,Period_sum!$H$8:$H$27,Period_sum!$I$8:$I$27,"")</f>
        <v/>
      </c>
      <c r="R422" s="17" t="str">
        <f>_xlfn.XLOOKUP(P422,Period_sum!$H$8:$H$27,Period_sum!$J$8:$J$27,"")</f>
        <v/>
      </c>
    </row>
    <row r="423" spans="2:18" x14ac:dyDescent="0.3">
      <c r="B423" s="4" cm="1">
        <f t="array" ref="B423:G423">'M13-M18 Report'!A127:F127</f>
        <v>0</v>
      </c>
      <c r="C423">
        <v>0</v>
      </c>
      <c r="D423">
        <v>0</v>
      </c>
      <c r="E423">
        <v>0</v>
      </c>
      <c r="F423">
        <v>0</v>
      </c>
      <c r="G423">
        <v>0</v>
      </c>
      <c r="H423" t="s">
        <v>24</v>
      </c>
      <c r="Q423" s="17" t="str">
        <f>_xlfn.XLOOKUP(P423,Period_sum!$H$8:$H$27,Period_sum!$I$8:$I$27,"")</f>
        <v/>
      </c>
      <c r="R423" s="17" t="str">
        <f>_xlfn.XLOOKUP(P423,Period_sum!$H$8:$H$27,Period_sum!$J$8:$J$27,"")</f>
        <v/>
      </c>
    </row>
    <row r="424" spans="2:18" x14ac:dyDescent="0.3">
      <c r="B424" s="4" cm="1">
        <f t="array" ref="B424:G424">'M13-M18 Report'!A128:F128</f>
        <v>0</v>
      </c>
      <c r="C424">
        <v>0</v>
      </c>
      <c r="D424">
        <v>0</v>
      </c>
      <c r="E424">
        <v>0</v>
      </c>
      <c r="F424">
        <v>0</v>
      </c>
      <c r="G424">
        <v>0</v>
      </c>
      <c r="H424" t="s">
        <v>24</v>
      </c>
      <c r="Q424" s="17" t="str">
        <f>_xlfn.XLOOKUP(P424,Period_sum!$H$8:$H$27,Period_sum!$I$8:$I$27,"")</f>
        <v/>
      </c>
      <c r="R424" s="17" t="str">
        <f>_xlfn.XLOOKUP(P424,Period_sum!$H$8:$H$27,Period_sum!$J$8:$J$27,"")</f>
        <v/>
      </c>
    </row>
    <row r="425" spans="2:18" x14ac:dyDescent="0.3">
      <c r="B425" s="4" cm="1">
        <f t="array" ref="B425:G425">'M13-M18 Report'!A129:F129</f>
        <v>0</v>
      </c>
      <c r="C425">
        <v>0</v>
      </c>
      <c r="D425">
        <v>0</v>
      </c>
      <c r="E425">
        <v>0</v>
      </c>
      <c r="F425">
        <v>0</v>
      </c>
      <c r="G425">
        <v>0</v>
      </c>
      <c r="H425" t="s">
        <v>24</v>
      </c>
      <c r="Q425" s="17" t="str">
        <f>_xlfn.XLOOKUP(P425,Period_sum!$H$8:$H$27,Period_sum!$I$8:$I$27,"")</f>
        <v/>
      </c>
      <c r="R425" s="17" t="str">
        <f>_xlfn.XLOOKUP(P425,Period_sum!$H$8:$H$27,Period_sum!$J$8:$J$27,"")</f>
        <v/>
      </c>
    </row>
    <row r="426" spans="2:18" x14ac:dyDescent="0.3">
      <c r="B426" s="4" cm="1">
        <f t="array" ref="B426:G426">'M13-M18 Report'!A130:F130</f>
        <v>0</v>
      </c>
      <c r="C426">
        <v>0</v>
      </c>
      <c r="D426">
        <v>0</v>
      </c>
      <c r="E426">
        <v>0</v>
      </c>
      <c r="F426">
        <v>0</v>
      </c>
      <c r="G426">
        <v>0</v>
      </c>
      <c r="H426" t="s">
        <v>24</v>
      </c>
      <c r="Q426" s="17" t="str">
        <f>_xlfn.XLOOKUP(P426,Period_sum!$H$8:$H$27,Period_sum!$I$8:$I$27,"")</f>
        <v/>
      </c>
      <c r="R426" s="17" t="str">
        <f>_xlfn.XLOOKUP(P426,Period_sum!$H$8:$H$27,Period_sum!$J$8:$J$27,"")</f>
        <v/>
      </c>
    </row>
    <row r="427" spans="2:18" x14ac:dyDescent="0.3">
      <c r="B427" s="4" cm="1">
        <f t="array" ref="B427:G427">'M13-M18 Report'!A131:F131</f>
        <v>0</v>
      </c>
      <c r="C427">
        <v>0</v>
      </c>
      <c r="D427">
        <v>0</v>
      </c>
      <c r="E427">
        <v>0</v>
      </c>
      <c r="F427">
        <v>0</v>
      </c>
      <c r="G427">
        <v>0</v>
      </c>
      <c r="H427" t="s">
        <v>24</v>
      </c>
      <c r="Q427" s="17" t="str">
        <f>_xlfn.XLOOKUP(P427,Period_sum!$H$8:$H$27,Period_sum!$I$8:$I$27,"")</f>
        <v/>
      </c>
      <c r="R427" s="17" t="str">
        <f>_xlfn.XLOOKUP(P427,Period_sum!$H$8:$H$27,Period_sum!$J$8:$J$27,"")</f>
        <v/>
      </c>
    </row>
    <row r="428" spans="2:18" x14ac:dyDescent="0.3">
      <c r="B428" s="4" cm="1">
        <f t="array" ref="B428:G428">'M13-M18 Report'!A132:F132</f>
        <v>0</v>
      </c>
      <c r="C428">
        <v>0</v>
      </c>
      <c r="D428">
        <v>0</v>
      </c>
      <c r="E428">
        <v>0</v>
      </c>
      <c r="F428">
        <v>0</v>
      </c>
      <c r="G428">
        <v>0</v>
      </c>
      <c r="H428" t="s">
        <v>24</v>
      </c>
      <c r="Q428" s="17" t="str">
        <f>_xlfn.XLOOKUP(P428,Period_sum!$H$8:$H$27,Period_sum!$I$8:$I$27,"")</f>
        <v/>
      </c>
      <c r="R428" s="17" t="str">
        <f>_xlfn.XLOOKUP(P428,Period_sum!$H$8:$H$27,Period_sum!$J$8:$J$27,"")</f>
        <v/>
      </c>
    </row>
    <row r="429" spans="2:18" x14ac:dyDescent="0.3">
      <c r="B429" s="4" cm="1">
        <f t="array" ref="B429:G429">'M13-M18 Report'!A133:F133</f>
        <v>0</v>
      </c>
      <c r="C429">
        <v>0</v>
      </c>
      <c r="D429">
        <v>0</v>
      </c>
      <c r="E429">
        <v>0</v>
      </c>
      <c r="F429">
        <v>0</v>
      </c>
      <c r="G429">
        <v>0</v>
      </c>
      <c r="H429" t="s">
        <v>24</v>
      </c>
      <c r="Q429" s="17" t="str">
        <f>_xlfn.XLOOKUP(P429,Period_sum!$H$8:$H$27,Period_sum!$I$8:$I$27,"")</f>
        <v/>
      </c>
      <c r="R429" s="17" t="str">
        <f>_xlfn.XLOOKUP(P429,Period_sum!$H$8:$H$27,Period_sum!$J$8:$J$27,"")</f>
        <v/>
      </c>
    </row>
    <row r="430" spans="2:18" x14ac:dyDescent="0.3">
      <c r="B430" s="4" cm="1">
        <f t="array" ref="B430:G430">'M13-M18 Report'!A134:F134</f>
        <v>0</v>
      </c>
      <c r="C430">
        <v>0</v>
      </c>
      <c r="D430">
        <v>0</v>
      </c>
      <c r="E430">
        <v>0</v>
      </c>
      <c r="F430">
        <v>0</v>
      </c>
      <c r="G430">
        <v>0</v>
      </c>
      <c r="H430" t="s">
        <v>24</v>
      </c>
      <c r="Q430" s="17" t="str">
        <f>_xlfn.XLOOKUP(P430,Period_sum!$H$8:$H$27,Period_sum!$I$8:$I$27,"")</f>
        <v/>
      </c>
      <c r="R430" s="17" t="str">
        <f>_xlfn.XLOOKUP(P430,Period_sum!$H$8:$H$27,Period_sum!$J$8:$J$27,"")</f>
        <v/>
      </c>
    </row>
    <row r="431" spans="2:18" x14ac:dyDescent="0.3">
      <c r="B431" s="4" cm="1">
        <f t="array" ref="B431:G431">'M13-M18 Report'!A135:F135</f>
        <v>0</v>
      </c>
      <c r="C431">
        <v>0</v>
      </c>
      <c r="D431">
        <v>0</v>
      </c>
      <c r="E431">
        <v>0</v>
      </c>
      <c r="F431">
        <v>0</v>
      </c>
      <c r="G431">
        <v>0</v>
      </c>
      <c r="H431" t="s">
        <v>24</v>
      </c>
      <c r="Q431" s="17" t="str">
        <f>_xlfn.XLOOKUP(P431,Period_sum!$H$8:$H$27,Period_sum!$I$8:$I$27,"")</f>
        <v/>
      </c>
      <c r="R431" s="17" t="str">
        <f>_xlfn.XLOOKUP(P431,Period_sum!$H$8:$H$27,Period_sum!$J$8:$J$27,"")</f>
        <v/>
      </c>
    </row>
    <row r="432" spans="2:18" x14ac:dyDescent="0.3">
      <c r="B432" s="4" cm="1">
        <f t="array" ref="B432:G432">'M13-M18 Report'!A136:F136</f>
        <v>0</v>
      </c>
      <c r="C432">
        <v>0</v>
      </c>
      <c r="D432">
        <v>0</v>
      </c>
      <c r="E432">
        <v>0</v>
      </c>
      <c r="F432">
        <v>0</v>
      </c>
      <c r="G432">
        <v>0</v>
      </c>
      <c r="H432" t="s">
        <v>24</v>
      </c>
      <c r="Q432" s="17" t="str">
        <f>_xlfn.XLOOKUP(P432,Period_sum!$H$8:$H$27,Period_sum!$I$8:$I$27,"")</f>
        <v/>
      </c>
      <c r="R432" s="17" t="str">
        <f>_xlfn.XLOOKUP(P432,Period_sum!$H$8:$H$27,Period_sum!$J$8:$J$27,"")</f>
        <v/>
      </c>
    </row>
    <row r="433" spans="1:18" x14ac:dyDescent="0.3">
      <c r="B433" s="4" cm="1">
        <f t="array" ref="B433:G433">'M13-M18 Report'!A137:F137</f>
        <v>0</v>
      </c>
      <c r="C433">
        <v>0</v>
      </c>
      <c r="D433">
        <v>0</v>
      </c>
      <c r="E433">
        <v>0</v>
      </c>
      <c r="F433">
        <v>0</v>
      </c>
      <c r="G433">
        <v>0</v>
      </c>
      <c r="H433" t="s">
        <v>24</v>
      </c>
      <c r="Q433" s="17" t="str">
        <f>_xlfn.XLOOKUP(P433,Period_sum!$H$8:$H$27,Period_sum!$I$8:$I$27,"")</f>
        <v/>
      </c>
      <c r="R433" s="17" t="str">
        <f>_xlfn.XLOOKUP(P433,Period_sum!$H$8:$H$27,Period_sum!$J$8:$J$27,"")</f>
        <v/>
      </c>
    </row>
    <row r="434" spans="1:18" x14ac:dyDescent="0.3">
      <c r="B434" s="4" cm="1">
        <f t="array" ref="B434:G434">'M13-M18 Report'!A138:F138</f>
        <v>0</v>
      </c>
      <c r="C434">
        <v>0</v>
      </c>
      <c r="D434">
        <v>0</v>
      </c>
      <c r="E434">
        <v>0</v>
      </c>
      <c r="F434">
        <v>0</v>
      </c>
      <c r="G434">
        <v>0</v>
      </c>
      <c r="H434" t="s">
        <v>24</v>
      </c>
      <c r="Q434" s="17" t="str">
        <f>_xlfn.XLOOKUP(P434,Period_sum!$H$8:$H$27,Period_sum!$I$8:$I$27,"")</f>
        <v/>
      </c>
      <c r="R434" s="17" t="str">
        <f>_xlfn.XLOOKUP(P434,Period_sum!$H$8:$H$27,Period_sum!$J$8:$J$27,"")</f>
        <v/>
      </c>
    </row>
    <row r="435" spans="1:18" x14ac:dyDescent="0.3">
      <c r="B435" s="4" cm="1">
        <f t="array" ref="B435:G435">'M13-M18 Report'!A139:F139</f>
        <v>0</v>
      </c>
      <c r="C435">
        <v>0</v>
      </c>
      <c r="D435">
        <v>0</v>
      </c>
      <c r="E435">
        <v>0</v>
      </c>
      <c r="F435">
        <v>0</v>
      </c>
      <c r="G435">
        <v>0</v>
      </c>
      <c r="H435" t="s">
        <v>24</v>
      </c>
      <c r="Q435" s="17" t="str">
        <f>_xlfn.XLOOKUP(P435,Period_sum!$H$8:$H$27,Period_sum!$I$8:$I$27,"")</f>
        <v/>
      </c>
      <c r="R435" s="17" t="str">
        <f>_xlfn.XLOOKUP(P435,Period_sum!$H$8:$H$27,Period_sum!$J$8:$J$27,"")</f>
        <v/>
      </c>
    </row>
    <row r="436" spans="1:18" x14ac:dyDescent="0.3">
      <c r="B436" s="4" cm="1">
        <f t="array" ref="B436:G436">'M13-M18 Report'!A140:F140</f>
        <v>0</v>
      </c>
      <c r="C436">
        <v>0</v>
      </c>
      <c r="D436">
        <v>0</v>
      </c>
      <c r="E436">
        <v>0</v>
      </c>
      <c r="F436">
        <v>0</v>
      </c>
      <c r="G436">
        <v>0</v>
      </c>
      <c r="H436" t="s">
        <v>24</v>
      </c>
      <c r="Q436" s="17" t="str">
        <f>_xlfn.XLOOKUP(P436,Period_sum!$H$8:$H$27,Period_sum!$I$8:$I$27,"")</f>
        <v/>
      </c>
      <c r="R436" s="17" t="str">
        <f>_xlfn.XLOOKUP(P436,Period_sum!$H$8:$H$27,Period_sum!$J$8:$J$27,"")</f>
        <v/>
      </c>
    </row>
    <row r="437" spans="1:18" x14ac:dyDescent="0.3">
      <c r="B437" s="4" cm="1">
        <f t="array" ref="B437:G437">'M13-M18 Report'!A141:F141</f>
        <v>0</v>
      </c>
      <c r="C437">
        <v>0</v>
      </c>
      <c r="D437">
        <v>0</v>
      </c>
      <c r="E437">
        <v>0</v>
      </c>
      <c r="F437">
        <v>0</v>
      </c>
      <c r="G437">
        <v>0</v>
      </c>
      <c r="H437" t="s">
        <v>24</v>
      </c>
      <c r="Q437" s="17" t="str">
        <f>_xlfn.XLOOKUP(P437,Period_sum!$H$8:$H$27,Period_sum!$I$8:$I$27,"")</f>
        <v/>
      </c>
      <c r="R437" s="17" t="str">
        <f>_xlfn.XLOOKUP(P437,Period_sum!$H$8:$H$27,Period_sum!$J$8:$J$27,"")</f>
        <v/>
      </c>
    </row>
    <row r="438" spans="1:18" x14ac:dyDescent="0.3">
      <c r="B438" s="4" cm="1">
        <f t="array" ref="B438:G438">'M13-M18 Report'!A142:F142</f>
        <v>0</v>
      </c>
      <c r="C438">
        <v>0</v>
      </c>
      <c r="D438">
        <v>0</v>
      </c>
      <c r="E438">
        <v>0</v>
      </c>
      <c r="F438">
        <v>0</v>
      </c>
      <c r="G438">
        <v>0</v>
      </c>
      <c r="H438" t="s">
        <v>24</v>
      </c>
      <c r="Q438" s="17" t="str">
        <f>_xlfn.XLOOKUP(P438,Period_sum!$H$8:$H$27,Period_sum!$I$8:$I$27,"")</f>
        <v/>
      </c>
      <c r="R438" s="17" t="str">
        <f>_xlfn.XLOOKUP(P438,Period_sum!$H$8:$H$27,Period_sum!$J$8:$J$27,"")</f>
        <v/>
      </c>
    </row>
    <row r="439" spans="1:18" x14ac:dyDescent="0.3">
      <c r="B439" s="4" cm="1">
        <f t="array" ref="B439:G439">'M13-M18 Report'!A143:F143</f>
        <v>0</v>
      </c>
      <c r="C439">
        <v>0</v>
      </c>
      <c r="D439">
        <v>0</v>
      </c>
      <c r="E439">
        <v>0</v>
      </c>
      <c r="F439">
        <v>0</v>
      </c>
      <c r="G439">
        <v>0</v>
      </c>
      <c r="H439" t="s">
        <v>24</v>
      </c>
      <c r="Q439" s="17" t="str">
        <f>_xlfn.XLOOKUP(P439,Period_sum!$H$8:$H$27,Period_sum!$I$8:$I$27,"")</f>
        <v/>
      </c>
      <c r="R439" s="17" t="str">
        <f>_xlfn.XLOOKUP(P439,Period_sum!$H$8:$H$27,Period_sum!$J$8:$J$27,"")</f>
        <v/>
      </c>
    </row>
    <row r="440" spans="1:18" x14ac:dyDescent="0.3">
      <c r="B440" s="4" cm="1">
        <f t="array" ref="B440:G440">'M13-M18 Report'!A144:F144</f>
        <v>0</v>
      </c>
      <c r="C440">
        <v>0</v>
      </c>
      <c r="D440">
        <v>0</v>
      </c>
      <c r="E440">
        <v>0</v>
      </c>
      <c r="F440">
        <v>0</v>
      </c>
      <c r="G440">
        <v>0</v>
      </c>
      <c r="H440" t="s">
        <v>24</v>
      </c>
      <c r="Q440" s="17" t="str">
        <f>_xlfn.XLOOKUP(P440,Period_sum!$H$8:$H$27,Period_sum!$I$8:$I$27,"")</f>
        <v/>
      </c>
      <c r="R440" s="17" t="str">
        <f>_xlfn.XLOOKUP(P440,Period_sum!$H$8:$H$27,Period_sum!$J$8:$J$27,"")</f>
        <v/>
      </c>
    </row>
    <row r="441" spans="1:18" x14ac:dyDescent="0.3">
      <c r="B441" s="4" cm="1">
        <f t="array" ref="B441:G441">'M13-M18 Report'!A145:F145</f>
        <v>0</v>
      </c>
      <c r="C441">
        <v>0</v>
      </c>
      <c r="D441">
        <v>0</v>
      </c>
      <c r="E441">
        <v>0</v>
      </c>
      <c r="F441">
        <v>0</v>
      </c>
      <c r="G441">
        <v>0</v>
      </c>
      <c r="H441" t="s">
        <v>24</v>
      </c>
      <c r="Q441" s="17" t="str">
        <f>_xlfn.XLOOKUP(P441,Period_sum!$H$8:$H$27,Period_sum!$I$8:$I$27,"")</f>
        <v/>
      </c>
      <c r="R441" s="17" t="str">
        <f>_xlfn.XLOOKUP(P441,Period_sum!$H$8:$H$27,Period_sum!$J$8:$J$27,"")</f>
        <v/>
      </c>
    </row>
    <row r="442" spans="1:18" x14ac:dyDescent="0.3">
      <c r="B442" s="4" cm="1">
        <f t="array" ref="B442:G442">'M13-M18 Report'!A146:F146</f>
        <v>0</v>
      </c>
      <c r="C442">
        <v>0</v>
      </c>
      <c r="D442">
        <v>0</v>
      </c>
      <c r="E442">
        <v>0</v>
      </c>
      <c r="F442">
        <v>0</v>
      </c>
      <c r="G442">
        <v>0</v>
      </c>
      <c r="H442" t="s">
        <v>24</v>
      </c>
      <c r="Q442" s="17" t="str">
        <f>_xlfn.XLOOKUP(P442,Period_sum!$H$8:$H$27,Period_sum!$I$8:$I$27,"")</f>
        <v/>
      </c>
      <c r="R442" s="17" t="str">
        <f>_xlfn.XLOOKUP(P442,Period_sum!$H$8:$H$27,Period_sum!$J$8:$J$27,"")</f>
        <v/>
      </c>
    </row>
    <row r="443" spans="1:18" x14ac:dyDescent="0.3">
      <c r="B443" s="4" cm="1">
        <f t="array" ref="B443:G443">'M13-M18 Report'!A147:F147</f>
        <v>0</v>
      </c>
      <c r="C443">
        <v>0</v>
      </c>
      <c r="D443">
        <v>0</v>
      </c>
      <c r="E443">
        <v>0</v>
      </c>
      <c r="F443">
        <v>0</v>
      </c>
      <c r="G443">
        <v>0</v>
      </c>
      <c r="H443" t="s">
        <v>24</v>
      </c>
      <c r="Q443" s="17" t="str">
        <f>_xlfn.XLOOKUP(P443,Period_sum!$H$8:$H$27,Period_sum!$I$8:$I$27,"")</f>
        <v/>
      </c>
      <c r="R443" s="17" t="str">
        <f>_xlfn.XLOOKUP(P443,Period_sum!$H$8:$H$27,Period_sum!$J$8:$J$27,"")</f>
        <v/>
      </c>
    </row>
    <row r="444" spans="1:18" x14ac:dyDescent="0.3">
      <c r="B444" s="4" cm="1">
        <f t="array" ref="B444:G444">'M13-M18 Report'!A148:F148</f>
        <v>0</v>
      </c>
      <c r="C444">
        <v>0</v>
      </c>
      <c r="D444">
        <v>0</v>
      </c>
      <c r="E444">
        <v>0</v>
      </c>
      <c r="F444">
        <v>0</v>
      </c>
      <c r="G444">
        <v>0</v>
      </c>
      <c r="H444" t="s">
        <v>24</v>
      </c>
      <c r="Q444" s="17" t="str">
        <f>_xlfn.XLOOKUP(P444,Period_sum!$H$8:$H$27,Period_sum!$I$8:$I$27,"")</f>
        <v/>
      </c>
      <c r="R444" s="17" t="str">
        <f>_xlfn.XLOOKUP(P444,Period_sum!$H$8:$H$27,Period_sum!$J$8:$J$27,"")</f>
        <v/>
      </c>
    </row>
    <row r="445" spans="1:18" x14ac:dyDescent="0.3">
      <c r="B445" s="4" cm="1">
        <f t="array" ref="B445:G445">'M13-M18 Report'!A149:F149</f>
        <v>0</v>
      </c>
      <c r="C445">
        <v>0</v>
      </c>
      <c r="D445">
        <v>0</v>
      </c>
      <c r="E445">
        <v>0</v>
      </c>
      <c r="F445">
        <v>0</v>
      </c>
      <c r="G445">
        <v>0</v>
      </c>
      <c r="H445" t="s">
        <v>24</v>
      </c>
      <c r="Q445" s="17" t="str">
        <f>_xlfn.XLOOKUP(P445,Period_sum!$H$8:$H$27,Period_sum!$I$8:$I$27,"")</f>
        <v/>
      </c>
      <c r="R445" s="17" t="str">
        <f>_xlfn.XLOOKUP(P445,Period_sum!$H$8:$H$27,Period_sum!$J$8:$J$27,"")</f>
        <v/>
      </c>
    </row>
    <row r="446" spans="1:18" x14ac:dyDescent="0.3">
      <c r="B446" s="4" cm="1">
        <f t="array" ref="B446:G446">'M13-M18 Report'!A150:F150</f>
        <v>0</v>
      </c>
      <c r="C446">
        <v>0</v>
      </c>
      <c r="D446">
        <v>0</v>
      </c>
      <c r="E446">
        <v>0</v>
      </c>
      <c r="F446">
        <v>0</v>
      </c>
      <c r="G446">
        <v>0</v>
      </c>
      <c r="H446" t="s">
        <v>24</v>
      </c>
      <c r="Q446" s="17" t="str">
        <f>_xlfn.XLOOKUP(P446,Period_sum!$H$8:$H$27,Period_sum!$I$8:$I$27,"")</f>
        <v/>
      </c>
      <c r="R446" s="17" t="str">
        <f>_xlfn.XLOOKUP(P446,Period_sum!$H$8:$H$27,Period_sum!$J$8:$J$27,"")</f>
        <v/>
      </c>
    </row>
    <row r="447" spans="1:18" x14ac:dyDescent="0.3">
      <c r="A447" t="s">
        <v>25</v>
      </c>
      <c r="B447" s="4" cm="1">
        <f t="array" ref="B447:G447">'M19-M24 Report'!A4:F4</f>
        <v>0</v>
      </c>
      <c r="C447">
        <v>0</v>
      </c>
      <c r="D447">
        <v>0</v>
      </c>
      <c r="E447">
        <v>0</v>
      </c>
      <c r="F447">
        <v>0</v>
      </c>
      <c r="G447">
        <v>0</v>
      </c>
      <c r="H447" t="s">
        <v>25</v>
      </c>
      <c r="Q447" s="17" t="str">
        <f>_xlfn.XLOOKUP(P447,Period_sum!$H$8:$H$27,Period_sum!$I$8:$I$27,"")</f>
        <v/>
      </c>
      <c r="R447" s="17" t="str">
        <f>_xlfn.XLOOKUP(P447,Period_sum!$H$8:$H$27,Period_sum!$J$8:$J$27,"")</f>
        <v/>
      </c>
    </row>
    <row r="448" spans="1:18" x14ac:dyDescent="0.3">
      <c r="B448" s="4" cm="1">
        <f t="array" ref="B448:G448">'M19-M24 Report'!A5:F5</f>
        <v>0</v>
      </c>
      <c r="C448">
        <v>0</v>
      </c>
      <c r="D448">
        <v>0</v>
      </c>
      <c r="E448">
        <v>0</v>
      </c>
      <c r="F448">
        <v>0</v>
      </c>
      <c r="G448">
        <v>0</v>
      </c>
      <c r="H448" t="s">
        <v>25</v>
      </c>
      <c r="Q448" s="17" t="str">
        <f>_xlfn.XLOOKUP(P448,Period_sum!$H$8:$H$27,Period_sum!$I$8:$I$27,"")</f>
        <v/>
      </c>
      <c r="R448" s="17" t="str">
        <f>_xlfn.XLOOKUP(P448,Period_sum!$H$8:$H$27,Period_sum!$J$8:$J$27,"")</f>
        <v/>
      </c>
    </row>
    <row r="449" spans="2:8" x14ac:dyDescent="0.3">
      <c r="B449" s="4" cm="1">
        <f t="array" ref="B449:G449">'M19-M24 Report'!A6:F6</f>
        <v>0</v>
      </c>
      <c r="C449">
        <v>0</v>
      </c>
      <c r="D449">
        <v>0</v>
      </c>
      <c r="E449">
        <v>0</v>
      </c>
      <c r="F449">
        <v>0</v>
      </c>
      <c r="G449">
        <v>0</v>
      </c>
      <c r="H449" t="s">
        <v>25</v>
      </c>
    </row>
    <row r="450" spans="2:8" x14ac:dyDescent="0.3">
      <c r="B450" s="4" cm="1">
        <f t="array" ref="B450:G450">'M19-M24 Report'!A7:F7</f>
        <v>0</v>
      </c>
      <c r="C450">
        <v>0</v>
      </c>
      <c r="D450">
        <v>0</v>
      </c>
      <c r="E450">
        <v>0</v>
      </c>
      <c r="F450">
        <v>0</v>
      </c>
      <c r="G450">
        <v>0</v>
      </c>
      <c r="H450" t="s">
        <v>25</v>
      </c>
    </row>
    <row r="451" spans="2:8" x14ac:dyDescent="0.3">
      <c r="B451" s="4" cm="1">
        <f t="array" ref="B451:G451">'M19-M24 Report'!A8:F8</f>
        <v>0</v>
      </c>
      <c r="C451">
        <v>0</v>
      </c>
      <c r="D451">
        <v>0</v>
      </c>
      <c r="E451">
        <v>0</v>
      </c>
      <c r="F451">
        <v>0</v>
      </c>
      <c r="G451">
        <v>0</v>
      </c>
      <c r="H451" t="s">
        <v>25</v>
      </c>
    </row>
    <row r="452" spans="2:8" x14ac:dyDescent="0.3">
      <c r="B452" s="4" cm="1">
        <f t="array" ref="B452:G452">'M19-M24 Report'!A9:F9</f>
        <v>0</v>
      </c>
      <c r="C452">
        <v>0</v>
      </c>
      <c r="D452">
        <v>0</v>
      </c>
      <c r="E452">
        <v>0</v>
      </c>
      <c r="F452">
        <v>0</v>
      </c>
      <c r="G452">
        <v>0</v>
      </c>
      <c r="H452" t="s">
        <v>25</v>
      </c>
    </row>
    <row r="453" spans="2:8" x14ac:dyDescent="0.3">
      <c r="B453" s="4" cm="1">
        <f t="array" ref="B453:G453">'M19-M24 Report'!A10:F10</f>
        <v>0</v>
      </c>
      <c r="C453">
        <v>0</v>
      </c>
      <c r="D453">
        <v>0</v>
      </c>
      <c r="E453">
        <v>0</v>
      </c>
      <c r="F453">
        <v>0</v>
      </c>
      <c r="G453">
        <v>0</v>
      </c>
      <c r="H453" t="s">
        <v>25</v>
      </c>
    </row>
    <row r="454" spans="2:8" x14ac:dyDescent="0.3">
      <c r="B454" s="4" cm="1">
        <f t="array" ref="B454:G454">'M19-M24 Report'!A11:F11</f>
        <v>0</v>
      </c>
      <c r="C454">
        <v>0</v>
      </c>
      <c r="D454">
        <v>0</v>
      </c>
      <c r="E454">
        <v>0</v>
      </c>
      <c r="F454">
        <v>0</v>
      </c>
      <c r="G454">
        <v>0</v>
      </c>
      <c r="H454" t="s">
        <v>25</v>
      </c>
    </row>
    <row r="455" spans="2:8" x14ac:dyDescent="0.3">
      <c r="B455" s="4" cm="1">
        <f t="array" ref="B455:G455">'M19-M24 Report'!A12:F12</f>
        <v>0</v>
      </c>
      <c r="C455">
        <v>0</v>
      </c>
      <c r="D455">
        <v>0</v>
      </c>
      <c r="E455">
        <v>0</v>
      </c>
      <c r="F455">
        <v>0</v>
      </c>
      <c r="G455">
        <v>0</v>
      </c>
      <c r="H455" t="s">
        <v>25</v>
      </c>
    </row>
    <row r="456" spans="2:8" x14ac:dyDescent="0.3">
      <c r="B456" s="4" cm="1">
        <f t="array" ref="B456:G456">'M19-M24 Report'!A13:F13</f>
        <v>0</v>
      </c>
      <c r="C456">
        <v>0</v>
      </c>
      <c r="D456">
        <v>0</v>
      </c>
      <c r="E456">
        <v>0</v>
      </c>
      <c r="F456">
        <v>0</v>
      </c>
      <c r="G456">
        <v>0</v>
      </c>
      <c r="H456" t="s">
        <v>25</v>
      </c>
    </row>
    <row r="457" spans="2:8" x14ac:dyDescent="0.3">
      <c r="B457" s="4" cm="1">
        <f t="array" ref="B457:G457">'M19-M24 Report'!A14:F14</f>
        <v>0</v>
      </c>
      <c r="C457">
        <v>0</v>
      </c>
      <c r="D457">
        <v>0</v>
      </c>
      <c r="E457">
        <v>0</v>
      </c>
      <c r="F457">
        <v>0</v>
      </c>
      <c r="G457">
        <v>0</v>
      </c>
      <c r="H457" t="s">
        <v>25</v>
      </c>
    </row>
    <row r="458" spans="2:8" x14ac:dyDescent="0.3">
      <c r="B458" s="4" cm="1">
        <f t="array" ref="B458:G458">'M19-M24 Report'!A15:F15</f>
        <v>0</v>
      </c>
      <c r="C458">
        <v>0</v>
      </c>
      <c r="D458">
        <v>0</v>
      </c>
      <c r="E458">
        <v>0</v>
      </c>
      <c r="F458">
        <v>0</v>
      </c>
      <c r="G458">
        <v>0</v>
      </c>
      <c r="H458" t="s">
        <v>25</v>
      </c>
    </row>
    <row r="459" spans="2:8" x14ac:dyDescent="0.3">
      <c r="B459" s="4" cm="1">
        <f t="array" ref="B459:G459">'M19-M24 Report'!A16:F16</f>
        <v>0</v>
      </c>
      <c r="C459">
        <v>0</v>
      </c>
      <c r="D459">
        <v>0</v>
      </c>
      <c r="E459">
        <v>0</v>
      </c>
      <c r="F459">
        <v>0</v>
      </c>
      <c r="G459">
        <v>0</v>
      </c>
      <c r="H459" t="s">
        <v>25</v>
      </c>
    </row>
    <row r="460" spans="2:8" x14ac:dyDescent="0.3">
      <c r="B460" s="4" cm="1">
        <f t="array" ref="B460:G460">'M19-M24 Report'!A17:F17</f>
        <v>0</v>
      </c>
      <c r="C460">
        <v>0</v>
      </c>
      <c r="D460">
        <v>0</v>
      </c>
      <c r="E460">
        <v>0</v>
      </c>
      <c r="F460">
        <v>0</v>
      </c>
      <c r="G460">
        <v>0</v>
      </c>
      <c r="H460" t="s">
        <v>25</v>
      </c>
    </row>
    <row r="461" spans="2:8" x14ac:dyDescent="0.3">
      <c r="B461" s="4" cm="1">
        <f t="array" ref="B461:G461">'M19-M24 Report'!A18:F18</f>
        <v>0</v>
      </c>
      <c r="C461">
        <v>0</v>
      </c>
      <c r="D461">
        <v>0</v>
      </c>
      <c r="E461">
        <v>0</v>
      </c>
      <c r="F461">
        <v>0</v>
      </c>
      <c r="G461">
        <v>0</v>
      </c>
      <c r="H461" t="s">
        <v>25</v>
      </c>
    </row>
    <row r="462" spans="2:8" x14ac:dyDescent="0.3">
      <c r="B462" s="4" cm="1">
        <f t="array" ref="B462:G462">'M19-M24 Report'!A19:F19</f>
        <v>0</v>
      </c>
      <c r="C462">
        <v>0</v>
      </c>
      <c r="D462">
        <v>0</v>
      </c>
      <c r="E462">
        <v>0</v>
      </c>
      <c r="F462">
        <v>0</v>
      </c>
      <c r="G462">
        <v>0</v>
      </c>
      <c r="H462" t="s">
        <v>25</v>
      </c>
    </row>
    <row r="463" spans="2:8" x14ac:dyDescent="0.3">
      <c r="B463" s="4" cm="1">
        <f t="array" ref="B463:G463">'M19-M24 Report'!A20:F20</f>
        <v>0</v>
      </c>
      <c r="C463">
        <v>0</v>
      </c>
      <c r="D463">
        <v>0</v>
      </c>
      <c r="E463">
        <v>0</v>
      </c>
      <c r="F463">
        <v>0</v>
      </c>
      <c r="G463">
        <v>0</v>
      </c>
      <c r="H463" t="s">
        <v>25</v>
      </c>
    </row>
    <row r="464" spans="2:8" x14ac:dyDescent="0.3">
      <c r="B464" s="4" cm="1">
        <f t="array" ref="B464:G464">'M19-M24 Report'!A21:F21</f>
        <v>0</v>
      </c>
      <c r="C464">
        <v>0</v>
      </c>
      <c r="D464">
        <v>0</v>
      </c>
      <c r="E464">
        <v>0</v>
      </c>
      <c r="F464">
        <v>0</v>
      </c>
      <c r="G464">
        <v>0</v>
      </c>
      <c r="H464" t="s">
        <v>25</v>
      </c>
    </row>
    <row r="465" spans="2:8" x14ac:dyDescent="0.3">
      <c r="B465" s="4" cm="1">
        <f t="array" ref="B465:G465">'M19-M24 Report'!A22:F22</f>
        <v>0</v>
      </c>
      <c r="C465">
        <v>0</v>
      </c>
      <c r="D465">
        <v>0</v>
      </c>
      <c r="E465">
        <v>0</v>
      </c>
      <c r="F465">
        <v>0</v>
      </c>
      <c r="G465">
        <v>0</v>
      </c>
      <c r="H465" t="s">
        <v>25</v>
      </c>
    </row>
    <row r="466" spans="2:8" x14ac:dyDescent="0.3">
      <c r="B466" s="4" cm="1">
        <f t="array" ref="B466:G466">'M19-M24 Report'!A23:F23</f>
        <v>0</v>
      </c>
      <c r="C466">
        <v>0</v>
      </c>
      <c r="D466">
        <v>0</v>
      </c>
      <c r="E466">
        <v>0</v>
      </c>
      <c r="F466">
        <v>0</v>
      </c>
      <c r="G466">
        <v>0</v>
      </c>
      <c r="H466" t="s">
        <v>25</v>
      </c>
    </row>
    <row r="467" spans="2:8" x14ac:dyDescent="0.3">
      <c r="B467" s="4" cm="1">
        <f t="array" ref="B467:G467">'M19-M24 Report'!A24:F24</f>
        <v>0</v>
      </c>
      <c r="C467">
        <v>0</v>
      </c>
      <c r="D467">
        <v>0</v>
      </c>
      <c r="E467">
        <v>0</v>
      </c>
      <c r="F467">
        <v>0</v>
      </c>
      <c r="G467">
        <v>0</v>
      </c>
      <c r="H467" t="s">
        <v>25</v>
      </c>
    </row>
    <row r="468" spans="2:8" x14ac:dyDescent="0.3">
      <c r="B468" s="4" cm="1">
        <f t="array" ref="B468:G468">'M19-M24 Report'!A25:F25</f>
        <v>0</v>
      </c>
      <c r="C468">
        <v>0</v>
      </c>
      <c r="D468">
        <v>0</v>
      </c>
      <c r="E468">
        <v>0</v>
      </c>
      <c r="F468">
        <v>0</v>
      </c>
      <c r="G468">
        <v>0</v>
      </c>
      <c r="H468" t="s">
        <v>25</v>
      </c>
    </row>
    <row r="469" spans="2:8" x14ac:dyDescent="0.3">
      <c r="B469" s="4" cm="1">
        <f t="array" ref="B469:G469">'M19-M24 Report'!A26:F26</f>
        <v>0</v>
      </c>
      <c r="C469">
        <v>0</v>
      </c>
      <c r="D469">
        <v>0</v>
      </c>
      <c r="E469">
        <v>0</v>
      </c>
      <c r="F469">
        <v>0</v>
      </c>
      <c r="G469">
        <v>0</v>
      </c>
      <c r="H469" t="s">
        <v>25</v>
      </c>
    </row>
    <row r="470" spans="2:8" x14ac:dyDescent="0.3">
      <c r="B470" s="4" cm="1">
        <f t="array" ref="B470:G470">'M19-M24 Report'!A27:F27</f>
        <v>0</v>
      </c>
      <c r="C470">
        <v>0</v>
      </c>
      <c r="D470">
        <v>0</v>
      </c>
      <c r="E470">
        <v>0</v>
      </c>
      <c r="F470">
        <v>0</v>
      </c>
      <c r="G470">
        <v>0</v>
      </c>
      <c r="H470" t="s">
        <v>25</v>
      </c>
    </row>
    <row r="471" spans="2:8" x14ac:dyDescent="0.3">
      <c r="B471" s="4" cm="1">
        <f t="array" ref="B471:G471">'M19-M24 Report'!A28:F28</f>
        <v>0</v>
      </c>
      <c r="C471">
        <v>0</v>
      </c>
      <c r="D471">
        <v>0</v>
      </c>
      <c r="E471">
        <v>0</v>
      </c>
      <c r="F471">
        <v>0</v>
      </c>
      <c r="G471">
        <v>0</v>
      </c>
      <c r="H471" t="s">
        <v>25</v>
      </c>
    </row>
    <row r="472" spans="2:8" x14ac:dyDescent="0.3">
      <c r="B472" s="4" cm="1">
        <f t="array" ref="B472:G472">'M19-M24 Report'!A29:F29</f>
        <v>0</v>
      </c>
      <c r="C472">
        <v>0</v>
      </c>
      <c r="D472">
        <v>0</v>
      </c>
      <c r="E472">
        <v>0</v>
      </c>
      <c r="F472">
        <v>0</v>
      </c>
      <c r="G472">
        <v>0</v>
      </c>
      <c r="H472" t="s">
        <v>25</v>
      </c>
    </row>
    <row r="473" spans="2:8" x14ac:dyDescent="0.3">
      <c r="B473" s="4" cm="1">
        <f t="array" ref="B473:G473">'M19-M24 Report'!A30:F30</f>
        <v>0</v>
      </c>
      <c r="C473">
        <v>0</v>
      </c>
      <c r="D473">
        <v>0</v>
      </c>
      <c r="E473">
        <v>0</v>
      </c>
      <c r="F473">
        <v>0</v>
      </c>
      <c r="G473">
        <v>0</v>
      </c>
      <c r="H473" t="s">
        <v>25</v>
      </c>
    </row>
    <row r="474" spans="2:8" x14ac:dyDescent="0.3">
      <c r="B474" s="4" cm="1">
        <f t="array" ref="B474:G474">'M19-M24 Report'!A31:F31</f>
        <v>0</v>
      </c>
      <c r="C474">
        <v>0</v>
      </c>
      <c r="D474">
        <v>0</v>
      </c>
      <c r="E474">
        <v>0</v>
      </c>
      <c r="F474">
        <v>0</v>
      </c>
      <c r="G474">
        <v>0</v>
      </c>
      <c r="H474" t="s">
        <v>25</v>
      </c>
    </row>
    <row r="475" spans="2:8" x14ac:dyDescent="0.3">
      <c r="B475" s="4" cm="1">
        <f t="array" ref="B475:G475">'M19-M24 Report'!A32:F32</f>
        <v>0</v>
      </c>
      <c r="C475">
        <v>0</v>
      </c>
      <c r="D475">
        <v>0</v>
      </c>
      <c r="E475">
        <v>0</v>
      </c>
      <c r="F475">
        <v>0</v>
      </c>
      <c r="G475">
        <v>0</v>
      </c>
      <c r="H475" t="s">
        <v>25</v>
      </c>
    </row>
    <row r="476" spans="2:8" x14ac:dyDescent="0.3">
      <c r="B476" s="4" cm="1">
        <f t="array" ref="B476:G476">'M19-M24 Report'!A33:F33</f>
        <v>0</v>
      </c>
      <c r="C476">
        <v>0</v>
      </c>
      <c r="D476">
        <v>0</v>
      </c>
      <c r="E476">
        <v>0</v>
      </c>
      <c r="F476">
        <v>0</v>
      </c>
      <c r="G476">
        <v>0</v>
      </c>
      <c r="H476" t="s">
        <v>25</v>
      </c>
    </row>
    <row r="477" spans="2:8" x14ac:dyDescent="0.3">
      <c r="B477" s="4" cm="1">
        <f t="array" ref="B477:G477">'M19-M24 Report'!A34:F34</f>
        <v>0</v>
      </c>
      <c r="C477">
        <v>0</v>
      </c>
      <c r="D477">
        <v>0</v>
      </c>
      <c r="E477">
        <v>0</v>
      </c>
      <c r="F477">
        <v>0</v>
      </c>
      <c r="G477">
        <v>0</v>
      </c>
      <c r="H477" t="s">
        <v>25</v>
      </c>
    </row>
    <row r="478" spans="2:8" x14ac:dyDescent="0.3">
      <c r="B478" s="4" cm="1">
        <f t="array" ref="B478:G478">'M19-M24 Report'!A35:F35</f>
        <v>0</v>
      </c>
      <c r="C478">
        <v>0</v>
      </c>
      <c r="D478">
        <v>0</v>
      </c>
      <c r="E478">
        <v>0</v>
      </c>
      <c r="F478">
        <v>0</v>
      </c>
      <c r="G478">
        <v>0</v>
      </c>
      <c r="H478" t="s">
        <v>25</v>
      </c>
    </row>
    <row r="479" spans="2:8" x14ac:dyDescent="0.3">
      <c r="B479" s="4" cm="1">
        <f t="array" ref="B479:G479">'M19-M24 Report'!A36:F36</f>
        <v>0</v>
      </c>
      <c r="C479">
        <v>0</v>
      </c>
      <c r="D479">
        <v>0</v>
      </c>
      <c r="E479">
        <v>0</v>
      </c>
      <c r="F479">
        <v>0</v>
      </c>
      <c r="G479">
        <v>0</v>
      </c>
      <c r="H479" t="s">
        <v>25</v>
      </c>
    </row>
    <row r="480" spans="2:8" x14ac:dyDescent="0.3">
      <c r="B480" s="4" cm="1">
        <f t="array" ref="B480:G480">'M19-M24 Report'!A37:F37</f>
        <v>0</v>
      </c>
      <c r="C480">
        <v>0</v>
      </c>
      <c r="D480">
        <v>0</v>
      </c>
      <c r="E480">
        <v>0</v>
      </c>
      <c r="F480">
        <v>0</v>
      </c>
      <c r="G480">
        <v>0</v>
      </c>
      <c r="H480" t="s">
        <v>25</v>
      </c>
    </row>
    <row r="481" spans="2:18" x14ac:dyDescent="0.3">
      <c r="B481" s="4" cm="1">
        <f t="array" ref="B481:G481">'M19-M24 Report'!A38:F38</f>
        <v>0</v>
      </c>
      <c r="C481">
        <v>0</v>
      </c>
      <c r="D481">
        <v>0</v>
      </c>
      <c r="E481">
        <v>0</v>
      </c>
      <c r="F481">
        <v>0</v>
      </c>
      <c r="G481">
        <v>0</v>
      </c>
      <c r="H481" t="s">
        <v>25</v>
      </c>
    </row>
    <row r="482" spans="2:18" x14ac:dyDescent="0.3">
      <c r="B482" s="4" cm="1">
        <f t="array" ref="B482:G482">'M19-M24 Report'!A39:F39</f>
        <v>0</v>
      </c>
      <c r="C482">
        <v>0</v>
      </c>
      <c r="D482">
        <v>0</v>
      </c>
      <c r="E482">
        <v>0</v>
      </c>
      <c r="F482">
        <v>0</v>
      </c>
      <c r="G482">
        <v>0</v>
      </c>
      <c r="H482" t="s">
        <v>25</v>
      </c>
    </row>
    <row r="483" spans="2:18" x14ac:dyDescent="0.3">
      <c r="B483" s="4" cm="1">
        <f t="array" ref="B483:G483">'M19-M24 Report'!A40:F40</f>
        <v>0</v>
      </c>
      <c r="C483">
        <v>0</v>
      </c>
      <c r="D483">
        <v>0</v>
      </c>
      <c r="E483">
        <v>0</v>
      </c>
      <c r="F483">
        <v>0</v>
      </c>
      <c r="G483">
        <v>0</v>
      </c>
      <c r="H483" t="s">
        <v>25</v>
      </c>
    </row>
    <row r="484" spans="2:18" x14ac:dyDescent="0.3">
      <c r="B484" s="4" cm="1">
        <f t="array" ref="B484:G484">'M19-M24 Report'!A41:F41</f>
        <v>0</v>
      </c>
      <c r="C484">
        <v>0</v>
      </c>
      <c r="D484">
        <v>0</v>
      </c>
      <c r="E484">
        <v>0</v>
      </c>
      <c r="F484">
        <v>0</v>
      </c>
      <c r="G484">
        <v>0</v>
      </c>
      <c r="H484" t="s">
        <v>25</v>
      </c>
    </row>
    <row r="485" spans="2:18" x14ac:dyDescent="0.3">
      <c r="B485" s="4" cm="1">
        <f t="array" ref="B485:G485">'M19-M24 Report'!A42:F42</f>
        <v>0</v>
      </c>
      <c r="C485">
        <v>0</v>
      </c>
      <c r="D485">
        <v>0</v>
      </c>
      <c r="E485">
        <v>0</v>
      </c>
      <c r="F485">
        <v>0</v>
      </c>
      <c r="G485">
        <v>0</v>
      </c>
      <c r="H485" t="s">
        <v>25</v>
      </c>
    </row>
    <row r="486" spans="2:18" x14ac:dyDescent="0.3">
      <c r="B486" s="4" cm="1">
        <f t="array" ref="B486:G486">'M19-M24 Report'!A43:F43</f>
        <v>0</v>
      </c>
      <c r="C486">
        <v>0</v>
      </c>
      <c r="D486">
        <v>0</v>
      </c>
      <c r="E486">
        <v>0</v>
      </c>
      <c r="F486">
        <v>0</v>
      </c>
      <c r="G486">
        <v>0</v>
      </c>
      <c r="H486" t="s">
        <v>25</v>
      </c>
    </row>
    <row r="487" spans="2:18" x14ac:dyDescent="0.3">
      <c r="B487" s="4" cm="1">
        <f t="array" ref="B487:G487">'M19-M24 Report'!A44:F44</f>
        <v>0</v>
      </c>
      <c r="C487">
        <v>0</v>
      </c>
      <c r="D487">
        <v>0</v>
      </c>
      <c r="E487">
        <v>0</v>
      </c>
      <c r="F487">
        <v>0</v>
      </c>
      <c r="G487">
        <v>0</v>
      </c>
      <c r="H487" t="s">
        <v>25</v>
      </c>
    </row>
    <row r="488" spans="2:18" x14ac:dyDescent="0.3">
      <c r="B488" s="4" cm="1">
        <f t="array" ref="B488:G488">'M19-M24 Report'!A45:F45</f>
        <v>0</v>
      </c>
      <c r="C488">
        <v>0</v>
      </c>
      <c r="D488">
        <v>0</v>
      </c>
      <c r="E488">
        <v>0</v>
      </c>
      <c r="F488">
        <v>0</v>
      </c>
      <c r="G488">
        <v>0</v>
      </c>
      <c r="H488" t="s">
        <v>25</v>
      </c>
    </row>
    <row r="489" spans="2:18" x14ac:dyDescent="0.3">
      <c r="B489" s="4" cm="1">
        <f t="array" ref="B489:G489">'M19-M24 Report'!A46:F46</f>
        <v>0</v>
      </c>
      <c r="C489">
        <v>0</v>
      </c>
      <c r="D489">
        <v>0</v>
      </c>
      <c r="E489">
        <v>0</v>
      </c>
      <c r="F489">
        <v>0</v>
      </c>
      <c r="G489">
        <v>0</v>
      </c>
      <c r="H489" t="s">
        <v>25</v>
      </c>
      <c r="Q489" s="17" t="str">
        <f>_xlfn.XLOOKUP(P489,Period_sum!$H$8:$H$27,Period_sum!$I$8:$I$27,"")</f>
        <v/>
      </c>
      <c r="R489" s="17" t="str">
        <f>_xlfn.XLOOKUP(P489,Period_sum!$H$8:$H$27,Period_sum!$J$8:$J$27,"")</f>
        <v/>
      </c>
    </row>
    <row r="490" spans="2:18" x14ac:dyDescent="0.3">
      <c r="B490" s="4" cm="1">
        <f t="array" ref="B490:G490">'M19-M24 Report'!A47:F47</f>
        <v>0</v>
      </c>
      <c r="C490">
        <v>0</v>
      </c>
      <c r="D490">
        <v>0</v>
      </c>
      <c r="E490">
        <v>0</v>
      </c>
      <c r="F490">
        <v>0</v>
      </c>
      <c r="G490">
        <v>0</v>
      </c>
      <c r="H490" t="s">
        <v>25</v>
      </c>
      <c r="Q490" s="17" t="str">
        <f>_xlfn.XLOOKUP(P490,Period_sum!$H$8:$H$27,Period_sum!$I$8:$I$27,"")</f>
        <v/>
      </c>
      <c r="R490" s="17" t="str">
        <f>_xlfn.XLOOKUP(P490,Period_sum!$H$8:$H$27,Period_sum!$J$8:$J$27,"")</f>
        <v/>
      </c>
    </row>
    <row r="491" spans="2:18" x14ac:dyDescent="0.3">
      <c r="B491" s="4" cm="1">
        <f t="array" ref="B491:G491">'M19-M24 Report'!A48:F48</f>
        <v>0</v>
      </c>
      <c r="C491">
        <v>0</v>
      </c>
      <c r="D491">
        <v>0</v>
      </c>
      <c r="E491">
        <v>0</v>
      </c>
      <c r="F491">
        <v>0</v>
      </c>
      <c r="G491">
        <v>0</v>
      </c>
      <c r="H491" t="s">
        <v>25</v>
      </c>
      <c r="Q491" s="17" t="str">
        <f>_xlfn.XLOOKUP(P491,Period_sum!$H$8:$H$27,Period_sum!$I$8:$I$27,"")</f>
        <v/>
      </c>
      <c r="R491" s="17" t="str">
        <f>_xlfn.XLOOKUP(P491,Period_sum!$H$8:$H$27,Period_sum!$J$8:$J$27,"")</f>
        <v/>
      </c>
    </row>
    <row r="492" spans="2:18" x14ac:dyDescent="0.3">
      <c r="B492" s="4" cm="1">
        <f t="array" ref="B492:G492">'M19-M24 Report'!A49:F49</f>
        <v>0</v>
      </c>
      <c r="C492">
        <v>0</v>
      </c>
      <c r="D492">
        <v>0</v>
      </c>
      <c r="E492">
        <v>0</v>
      </c>
      <c r="F492">
        <v>0</v>
      </c>
      <c r="G492">
        <v>0</v>
      </c>
      <c r="H492" t="s">
        <v>25</v>
      </c>
      <c r="Q492" s="17" t="str">
        <f>_xlfn.XLOOKUP(P492,Period_sum!$H$8:$H$27,Period_sum!$I$8:$I$27,"")</f>
        <v/>
      </c>
      <c r="R492" s="17" t="str">
        <f>_xlfn.XLOOKUP(P492,Period_sum!$H$8:$H$27,Period_sum!$J$8:$J$27,"")</f>
        <v/>
      </c>
    </row>
    <row r="493" spans="2:18" x14ac:dyDescent="0.3">
      <c r="B493" s="4" cm="1">
        <f t="array" ref="B493:G493">'M19-M24 Report'!A50:F50</f>
        <v>0</v>
      </c>
      <c r="C493">
        <v>0</v>
      </c>
      <c r="D493">
        <v>0</v>
      </c>
      <c r="E493">
        <v>0</v>
      </c>
      <c r="F493">
        <v>0</v>
      </c>
      <c r="G493">
        <v>0</v>
      </c>
      <c r="H493" t="s">
        <v>25</v>
      </c>
      <c r="Q493" s="17" t="str">
        <f>_xlfn.XLOOKUP(P493,Period_sum!$H$8:$H$27,Period_sum!$I$8:$I$27,"")</f>
        <v/>
      </c>
      <c r="R493" s="17" t="str">
        <f>_xlfn.XLOOKUP(P493,Period_sum!$H$8:$H$27,Period_sum!$J$8:$J$27,"")</f>
        <v/>
      </c>
    </row>
    <row r="494" spans="2:18" x14ac:dyDescent="0.3">
      <c r="B494" s="4" cm="1">
        <f t="array" ref="B494:G494">'M19-M24 Report'!A51:F51</f>
        <v>0</v>
      </c>
      <c r="C494">
        <v>0</v>
      </c>
      <c r="D494">
        <v>0</v>
      </c>
      <c r="E494">
        <v>0</v>
      </c>
      <c r="F494">
        <v>0</v>
      </c>
      <c r="G494">
        <v>0</v>
      </c>
      <c r="H494" t="s">
        <v>25</v>
      </c>
      <c r="Q494" s="17" t="str">
        <f>_xlfn.XLOOKUP(P494,Period_sum!$H$8:$H$27,Period_sum!$I$8:$I$27,"")</f>
        <v/>
      </c>
      <c r="R494" s="17" t="str">
        <f>_xlfn.XLOOKUP(P494,Period_sum!$H$8:$H$27,Period_sum!$J$8:$J$27,"")</f>
        <v/>
      </c>
    </row>
    <row r="495" spans="2:18" x14ac:dyDescent="0.3">
      <c r="B495" s="4" cm="1">
        <f t="array" ref="B495:G495">'M19-M24 Report'!A52:F52</f>
        <v>0</v>
      </c>
      <c r="C495">
        <v>0</v>
      </c>
      <c r="D495">
        <v>0</v>
      </c>
      <c r="E495">
        <v>0</v>
      </c>
      <c r="F495">
        <v>0</v>
      </c>
      <c r="G495">
        <v>0</v>
      </c>
      <c r="H495" t="s">
        <v>25</v>
      </c>
      <c r="Q495" s="17" t="str">
        <f>_xlfn.XLOOKUP(P495,Period_sum!$H$8:$H$27,Period_sum!$I$8:$I$27,"")</f>
        <v/>
      </c>
      <c r="R495" s="17" t="str">
        <f>_xlfn.XLOOKUP(P495,Period_sum!$H$8:$H$27,Period_sum!$J$8:$J$27,"")</f>
        <v/>
      </c>
    </row>
    <row r="496" spans="2:18" x14ac:dyDescent="0.3">
      <c r="B496" s="4" cm="1">
        <f t="array" ref="B496:G496">'M19-M24 Report'!A53:F53</f>
        <v>0</v>
      </c>
      <c r="C496">
        <v>0</v>
      </c>
      <c r="D496">
        <v>0</v>
      </c>
      <c r="E496">
        <v>0</v>
      </c>
      <c r="F496">
        <v>0</v>
      </c>
      <c r="G496">
        <v>0</v>
      </c>
      <c r="H496" t="s">
        <v>25</v>
      </c>
      <c r="Q496" s="17" t="str">
        <f>_xlfn.XLOOKUP(P496,Period_sum!$H$8:$H$27,Period_sum!$I$8:$I$27,"")</f>
        <v/>
      </c>
      <c r="R496" s="17" t="str">
        <f>_xlfn.XLOOKUP(P496,Period_sum!$H$8:$H$27,Period_sum!$J$8:$J$27,"")</f>
        <v/>
      </c>
    </row>
    <row r="497" spans="2:18" x14ac:dyDescent="0.3">
      <c r="B497" s="4" cm="1">
        <f t="array" ref="B497:G497">'M19-M24 Report'!A54:F54</f>
        <v>0</v>
      </c>
      <c r="C497">
        <v>0</v>
      </c>
      <c r="D497">
        <v>0</v>
      </c>
      <c r="E497">
        <v>0</v>
      </c>
      <c r="F497">
        <v>0</v>
      </c>
      <c r="G497">
        <v>0</v>
      </c>
      <c r="H497" t="s">
        <v>25</v>
      </c>
      <c r="Q497" s="17" t="str">
        <f>_xlfn.XLOOKUP(P497,Period_sum!$H$8:$H$27,Period_sum!$I$8:$I$27,"")</f>
        <v/>
      </c>
      <c r="R497" s="17" t="str">
        <f>_xlfn.XLOOKUP(P497,Period_sum!$H$8:$H$27,Period_sum!$J$8:$J$27,"")</f>
        <v/>
      </c>
    </row>
    <row r="498" spans="2:18" x14ac:dyDescent="0.3">
      <c r="B498" s="4" cm="1">
        <f t="array" ref="B498:G498">'M19-M24 Report'!A55:F55</f>
        <v>0</v>
      </c>
      <c r="C498">
        <v>0</v>
      </c>
      <c r="D498">
        <v>0</v>
      </c>
      <c r="E498">
        <v>0</v>
      </c>
      <c r="F498">
        <v>0</v>
      </c>
      <c r="G498">
        <v>0</v>
      </c>
      <c r="H498" t="s">
        <v>25</v>
      </c>
      <c r="Q498" s="17" t="str">
        <f>_xlfn.XLOOKUP(P498,Period_sum!$H$8:$H$27,Period_sum!$I$8:$I$27,"")</f>
        <v/>
      </c>
      <c r="R498" s="17" t="str">
        <f>_xlfn.XLOOKUP(P498,Period_sum!$H$8:$H$27,Period_sum!$J$8:$J$27,"")</f>
        <v/>
      </c>
    </row>
    <row r="499" spans="2:18" x14ac:dyDescent="0.3">
      <c r="B499" s="4" cm="1">
        <f t="array" ref="B499:G499">'M19-M24 Report'!A56:F56</f>
        <v>0</v>
      </c>
      <c r="C499">
        <v>0</v>
      </c>
      <c r="D499">
        <v>0</v>
      </c>
      <c r="E499">
        <v>0</v>
      </c>
      <c r="F499">
        <v>0</v>
      </c>
      <c r="G499">
        <v>0</v>
      </c>
      <c r="H499" t="s">
        <v>25</v>
      </c>
      <c r="Q499" s="17" t="str">
        <f>_xlfn.XLOOKUP(P499,Period_sum!$H$8:$H$27,Period_sum!$I$8:$I$27,"")</f>
        <v/>
      </c>
      <c r="R499" s="17" t="str">
        <f>_xlfn.XLOOKUP(P499,Period_sum!$H$8:$H$27,Period_sum!$J$8:$J$27,"")</f>
        <v/>
      </c>
    </row>
    <row r="500" spans="2:18" x14ac:dyDescent="0.3">
      <c r="B500" s="4" cm="1">
        <f t="array" ref="B500:G500">'M19-M24 Report'!A57:F57</f>
        <v>0</v>
      </c>
      <c r="C500">
        <v>0</v>
      </c>
      <c r="D500">
        <v>0</v>
      </c>
      <c r="E500">
        <v>0</v>
      </c>
      <c r="F500">
        <v>0</v>
      </c>
      <c r="G500">
        <v>0</v>
      </c>
      <c r="H500" t="s">
        <v>25</v>
      </c>
      <c r="Q500" s="17" t="str">
        <f>_xlfn.XLOOKUP(P500,Period_sum!$H$8:$H$27,Period_sum!$I$8:$I$27,"")</f>
        <v/>
      </c>
      <c r="R500" s="17" t="str">
        <f>_xlfn.XLOOKUP(P500,Period_sum!$H$8:$H$27,Period_sum!$J$8:$J$27,"")</f>
        <v/>
      </c>
    </row>
    <row r="501" spans="2:18" x14ac:dyDescent="0.3">
      <c r="B501" s="4" cm="1">
        <f t="array" ref="B501:G501">'M19-M24 Report'!A58:F58</f>
        <v>0</v>
      </c>
      <c r="C501">
        <v>0</v>
      </c>
      <c r="D501">
        <v>0</v>
      </c>
      <c r="E501">
        <v>0</v>
      </c>
      <c r="F501">
        <v>0</v>
      </c>
      <c r="G501">
        <v>0</v>
      </c>
      <c r="H501" t="s">
        <v>25</v>
      </c>
      <c r="Q501" s="17" t="str">
        <f>_xlfn.XLOOKUP(P501,Period_sum!$H$8:$H$27,Period_sum!$I$8:$I$27,"")</f>
        <v/>
      </c>
      <c r="R501" s="17" t="str">
        <f>_xlfn.XLOOKUP(P501,Period_sum!$H$8:$H$27,Period_sum!$J$8:$J$27,"")</f>
        <v/>
      </c>
    </row>
    <row r="502" spans="2:18" x14ac:dyDescent="0.3">
      <c r="B502" s="4" cm="1">
        <f t="array" ref="B502:G502">'M19-M24 Report'!A59:F59</f>
        <v>0</v>
      </c>
      <c r="C502">
        <v>0</v>
      </c>
      <c r="D502">
        <v>0</v>
      </c>
      <c r="E502">
        <v>0</v>
      </c>
      <c r="F502">
        <v>0</v>
      </c>
      <c r="G502">
        <v>0</v>
      </c>
      <c r="H502" t="s">
        <v>25</v>
      </c>
      <c r="Q502" s="17" t="str">
        <f>_xlfn.XLOOKUP(P502,Period_sum!$H$8:$H$27,Period_sum!$I$8:$I$27,"")</f>
        <v/>
      </c>
      <c r="R502" s="17" t="str">
        <f>_xlfn.XLOOKUP(P502,Period_sum!$H$8:$H$27,Period_sum!$J$8:$J$27,"")</f>
        <v/>
      </c>
    </row>
    <row r="503" spans="2:18" x14ac:dyDescent="0.3">
      <c r="B503" s="4" cm="1">
        <f t="array" ref="B503:G503">'M19-M24 Report'!A60:F60</f>
        <v>0</v>
      </c>
      <c r="C503">
        <v>0</v>
      </c>
      <c r="D503">
        <v>0</v>
      </c>
      <c r="E503">
        <v>0</v>
      </c>
      <c r="F503">
        <v>0</v>
      </c>
      <c r="G503">
        <v>0</v>
      </c>
      <c r="H503" t="s">
        <v>25</v>
      </c>
      <c r="Q503" s="17" t="str">
        <f>_xlfn.XLOOKUP(P503,Period_sum!$H$8:$H$27,Period_sum!$I$8:$I$27,"")</f>
        <v/>
      </c>
      <c r="R503" s="17" t="str">
        <f>_xlfn.XLOOKUP(P503,Period_sum!$H$8:$H$27,Period_sum!$J$8:$J$27,"")</f>
        <v/>
      </c>
    </row>
    <row r="504" spans="2:18" x14ac:dyDescent="0.3">
      <c r="B504" s="4" cm="1">
        <f t="array" ref="B504:G504">'M19-M24 Report'!A61:F61</f>
        <v>0</v>
      </c>
      <c r="C504">
        <v>0</v>
      </c>
      <c r="D504">
        <v>0</v>
      </c>
      <c r="E504">
        <v>0</v>
      </c>
      <c r="F504">
        <v>0</v>
      </c>
      <c r="G504">
        <v>0</v>
      </c>
      <c r="H504" t="s">
        <v>25</v>
      </c>
      <c r="Q504" s="17" t="str">
        <f>_xlfn.XLOOKUP(P504,Period_sum!$H$8:$H$27,Period_sum!$I$8:$I$27,"")</f>
        <v/>
      </c>
      <c r="R504" s="17" t="str">
        <f>_xlfn.XLOOKUP(P504,Period_sum!$H$8:$H$27,Period_sum!$J$8:$J$27,"")</f>
        <v/>
      </c>
    </row>
    <row r="505" spans="2:18" x14ac:dyDescent="0.3">
      <c r="B505" s="4" cm="1">
        <f t="array" ref="B505:G505">'M19-M24 Report'!A62:F62</f>
        <v>0</v>
      </c>
      <c r="C505">
        <v>0</v>
      </c>
      <c r="D505">
        <v>0</v>
      </c>
      <c r="E505">
        <v>0</v>
      </c>
      <c r="F505">
        <v>0</v>
      </c>
      <c r="G505">
        <v>0</v>
      </c>
      <c r="H505" t="s">
        <v>25</v>
      </c>
      <c r="Q505" s="17" t="str">
        <f>_xlfn.XLOOKUP(P505,Period_sum!$H$8:$H$27,Period_sum!$I$8:$I$27,"")</f>
        <v/>
      </c>
      <c r="R505" s="17" t="str">
        <f>_xlfn.XLOOKUP(P505,Period_sum!$H$8:$H$27,Period_sum!$J$8:$J$27,"")</f>
        <v/>
      </c>
    </row>
    <row r="506" spans="2:18" x14ac:dyDescent="0.3">
      <c r="B506" s="4" cm="1">
        <f t="array" ref="B506:G506">'M19-M24 Report'!A63:F63</f>
        <v>0</v>
      </c>
      <c r="C506">
        <v>0</v>
      </c>
      <c r="D506">
        <v>0</v>
      </c>
      <c r="E506">
        <v>0</v>
      </c>
      <c r="F506">
        <v>0</v>
      </c>
      <c r="G506">
        <v>0</v>
      </c>
      <c r="H506" t="s">
        <v>25</v>
      </c>
      <c r="Q506" s="17" t="str">
        <f>_xlfn.XLOOKUP(P506,Period_sum!$H$8:$H$27,Period_sum!$I$8:$I$27,"")</f>
        <v/>
      </c>
      <c r="R506" s="17" t="str">
        <f>_xlfn.XLOOKUP(P506,Period_sum!$H$8:$H$27,Period_sum!$J$8:$J$27,"")</f>
        <v/>
      </c>
    </row>
    <row r="507" spans="2:18" x14ac:dyDescent="0.3">
      <c r="B507" s="4" cm="1">
        <f t="array" ref="B507:G507">'M19-M24 Report'!A64:F64</f>
        <v>0</v>
      </c>
      <c r="C507">
        <v>0</v>
      </c>
      <c r="D507">
        <v>0</v>
      </c>
      <c r="E507">
        <v>0</v>
      </c>
      <c r="F507">
        <v>0</v>
      </c>
      <c r="G507">
        <v>0</v>
      </c>
      <c r="H507" t="s">
        <v>25</v>
      </c>
      <c r="Q507" s="17" t="str">
        <f>_xlfn.XLOOKUP(P507,Period_sum!$H$8:$H$27,Period_sum!$I$8:$I$27,"")</f>
        <v/>
      </c>
      <c r="R507" s="17" t="str">
        <f>_xlfn.XLOOKUP(P507,Period_sum!$H$8:$H$27,Period_sum!$J$8:$J$27,"")</f>
        <v/>
      </c>
    </row>
    <row r="508" spans="2:18" x14ac:dyDescent="0.3">
      <c r="B508" s="4" cm="1">
        <f t="array" ref="B508:G508">'M19-M24 Report'!A65:F65</f>
        <v>0</v>
      </c>
      <c r="C508">
        <v>0</v>
      </c>
      <c r="D508">
        <v>0</v>
      </c>
      <c r="E508">
        <v>0</v>
      </c>
      <c r="F508">
        <v>0</v>
      </c>
      <c r="G508">
        <v>0</v>
      </c>
      <c r="H508" t="s">
        <v>25</v>
      </c>
      <c r="Q508" s="17" t="str">
        <f>_xlfn.XLOOKUP(P508,Period_sum!$H$8:$H$27,Period_sum!$I$8:$I$27,"")</f>
        <v/>
      </c>
      <c r="R508" s="17" t="str">
        <f>_xlfn.XLOOKUP(P508,Period_sum!$H$8:$H$27,Period_sum!$J$8:$J$27,"")</f>
        <v/>
      </c>
    </row>
    <row r="509" spans="2:18" x14ac:dyDescent="0.3">
      <c r="B509" s="4" cm="1">
        <f t="array" ref="B509:G509">'M19-M24 Report'!A66:F66</f>
        <v>0</v>
      </c>
      <c r="C509">
        <v>0</v>
      </c>
      <c r="D509">
        <v>0</v>
      </c>
      <c r="E509">
        <v>0</v>
      </c>
      <c r="F509">
        <v>0</v>
      </c>
      <c r="G509">
        <v>0</v>
      </c>
      <c r="H509" t="s">
        <v>25</v>
      </c>
      <c r="Q509" s="17" t="str">
        <f>_xlfn.XLOOKUP(P509,Period_sum!$H$8:$H$27,Period_sum!$I$8:$I$27,"")</f>
        <v/>
      </c>
      <c r="R509" s="17" t="str">
        <f>_xlfn.XLOOKUP(P509,Period_sum!$H$8:$H$27,Period_sum!$J$8:$J$27,"")</f>
        <v/>
      </c>
    </row>
    <row r="510" spans="2:18" x14ac:dyDescent="0.3">
      <c r="B510" s="4" cm="1">
        <f t="array" ref="B510:G510">'M19-M24 Report'!A67:F67</f>
        <v>0</v>
      </c>
      <c r="C510">
        <v>0</v>
      </c>
      <c r="D510">
        <v>0</v>
      </c>
      <c r="E510">
        <v>0</v>
      </c>
      <c r="F510">
        <v>0</v>
      </c>
      <c r="G510">
        <v>0</v>
      </c>
      <c r="H510" t="s">
        <v>25</v>
      </c>
      <c r="Q510" s="17" t="str">
        <f>_xlfn.XLOOKUP(P510,Period_sum!$H$8:$H$27,Period_sum!$I$8:$I$27,"")</f>
        <v/>
      </c>
      <c r="R510" s="17" t="str">
        <f>_xlfn.XLOOKUP(P510,Period_sum!$H$8:$H$27,Period_sum!$J$8:$J$27,"")</f>
        <v/>
      </c>
    </row>
    <row r="511" spans="2:18" x14ac:dyDescent="0.3">
      <c r="B511" s="4" cm="1">
        <f t="array" ref="B511:G511">'M19-M24 Report'!A68:F68</f>
        <v>0</v>
      </c>
      <c r="C511">
        <v>0</v>
      </c>
      <c r="D511">
        <v>0</v>
      </c>
      <c r="E511">
        <v>0</v>
      </c>
      <c r="F511">
        <v>0</v>
      </c>
      <c r="G511">
        <v>0</v>
      </c>
      <c r="H511" t="s">
        <v>25</v>
      </c>
      <c r="Q511" s="17" t="str">
        <f>_xlfn.XLOOKUP(P511,Period_sum!$H$8:$H$27,Period_sum!$I$8:$I$27,"")</f>
        <v/>
      </c>
      <c r="R511" s="17" t="str">
        <f>_xlfn.XLOOKUP(P511,Period_sum!$H$8:$H$27,Period_sum!$J$8:$J$27,"")</f>
        <v/>
      </c>
    </row>
    <row r="512" spans="2:18" x14ac:dyDescent="0.3">
      <c r="B512" s="4" cm="1">
        <f t="array" ref="B512:G512">'M19-M24 Report'!A69:F69</f>
        <v>0</v>
      </c>
      <c r="C512">
        <v>0</v>
      </c>
      <c r="D512">
        <v>0</v>
      </c>
      <c r="E512">
        <v>0</v>
      </c>
      <c r="F512">
        <v>0</v>
      </c>
      <c r="G512">
        <v>0</v>
      </c>
      <c r="H512" t="s">
        <v>25</v>
      </c>
      <c r="Q512" s="17" t="str">
        <f>_xlfn.XLOOKUP(P512,Period_sum!$H$8:$H$27,Period_sum!$I$8:$I$27,"")</f>
        <v/>
      </c>
      <c r="R512" s="17" t="str">
        <f>_xlfn.XLOOKUP(P512,Period_sum!$H$8:$H$27,Period_sum!$J$8:$J$27,"")</f>
        <v/>
      </c>
    </row>
    <row r="513" spans="2:18" x14ac:dyDescent="0.3">
      <c r="B513" s="4" cm="1">
        <f t="array" ref="B513:G513">'M19-M24 Report'!A70:F70</f>
        <v>0</v>
      </c>
      <c r="C513">
        <v>0</v>
      </c>
      <c r="D513">
        <v>0</v>
      </c>
      <c r="E513">
        <v>0</v>
      </c>
      <c r="F513">
        <v>0</v>
      </c>
      <c r="G513">
        <v>0</v>
      </c>
      <c r="H513" t="s">
        <v>25</v>
      </c>
      <c r="Q513" s="17" t="str">
        <f>_xlfn.XLOOKUP(P513,Period_sum!$H$8:$H$27,Period_sum!$I$8:$I$27,"")</f>
        <v/>
      </c>
      <c r="R513" s="17" t="str">
        <f>_xlfn.XLOOKUP(P513,Period_sum!$H$8:$H$27,Period_sum!$J$8:$J$27,"")</f>
        <v/>
      </c>
    </row>
    <row r="514" spans="2:18" x14ac:dyDescent="0.3">
      <c r="B514" s="4" cm="1">
        <f t="array" ref="B514:G514">'M19-M24 Report'!A71:F71</f>
        <v>0</v>
      </c>
      <c r="C514">
        <v>0</v>
      </c>
      <c r="D514">
        <v>0</v>
      </c>
      <c r="E514">
        <v>0</v>
      </c>
      <c r="F514">
        <v>0</v>
      </c>
      <c r="G514">
        <v>0</v>
      </c>
      <c r="H514" t="s">
        <v>25</v>
      </c>
      <c r="Q514" s="17" t="str">
        <f>_xlfn.XLOOKUP(P514,Period_sum!$H$8:$H$27,Period_sum!$I$8:$I$27,"")</f>
        <v/>
      </c>
      <c r="R514" s="17" t="str">
        <f>_xlfn.XLOOKUP(P514,Period_sum!$H$8:$H$27,Period_sum!$J$8:$J$27,"")</f>
        <v/>
      </c>
    </row>
    <row r="515" spans="2:18" x14ac:dyDescent="0.3">
      <c r="B515" s="4" cm="1">
        <f t="array" ref="B515:G515">'M19-M24 Report'!A72:F72</f>
        <v>0</v>
      </c>
      <c r="C515">
        <v>0</v>
      </c>
      <c r="D515">
        <v>0</v>
      </c>
      <c r="E515">
        <v>0</v>
      </c>
      <c r="F515">
        <v>0</v>
      </c>
      <c r="G515">
        <v>0</v>
      </c>
      <c r="H515" t="s">
        <v>25</v>
      </c>
      <c r="Q515" s="17" t="str">
        <f>_xlfn.XLOOKUP(P515,Period_sum!$H$8:$H$27,Period_sum!$I$8:$I$27,"")</f>
        <v/>
      </c>
      <c r="R515" s="17" t="str">
        <f>_xlfn.XLOOKUP(P515,Period_sum!$H$8:$H$27,Period_sum!$J$8:$J$27,"")</f>
        <v/>
      </c>
    </row>
    <row r="516" spans="2:18" x14ac:dyDescent="0.3">
      <c r="B516" s="4" cm="1">
        <f t="array" ref="B516:G516">'M19-M24 Report'!A73:F73</f>
        <v>0</v>
      </c>
      <c r="C516">
        <v>0</v>
      </c>
      <c r="D516">
        <v>0</v>
      </c>
      <c r="E516">
        <v>0</v>
      </c>
      <c r="F516">
        <v>0</v>
      </c>
      <c r="G516">
        <v>0</v>
      </c>
      <c r="H516" t="s">
        <v>25</v>
      </c>
      <c r="Q516" s="17" t="str">
        <f>_xlfn.XLOOKUP(P516,Period_sum!$H$8:$H$27,Period_sum!$I$8:$I$27,"")</f>
        <v/>
      </c>
      <c r="R516" s="17" t="str">
        <f>_xlfn.XLOOKUP(P516,Period_sum!$H$8:$H$27,Period_sum!$J$8:$J$27,"")</f>
        <v/>
      </c>
    </row>
    <row r="517" spans="2:18" x14ac:dyDescent="0.3">
      <c r="B517" s="4" cm="1">
        <f t="array" ref="B517:G517">'M19-M24 Report'!A74:F74</f>
        <v>0</v>
      </c>
      <c r="C517">
        <v>0</v>
      </c>
      <c r="D517">
        <v>0</v>
      </c>
      <c r="E517">
        <v>0</v>
      </c>
      <c r="F517">
        <v>0</v>
      </c>
      <c r="G517">
        <v>0</v>
      </c>
      <c r="H517" t="s">
        <v>25</v>
      </c>
      <c r="Q517" s="17" t="str">
        <f>_xlfn.XLOOKUP(P517,Period_sum!$H$8:$H$27,Period_sum!$I$8:$I$27,"")</f>
        <v/>
      </c>
      <c r="R517" s="17" t="str">
        <f>_xlfn.XLOOKUP(P517,Period_sum!$H$8:$H$27,Period_sum!$J$8:$J$27,"")</f>
        <v/>
      </c>
    </row>
    <row r="518" spans="2:18" x14ac:dyDescent="0.3">
      <c r="B518" s="4" cm="1">
        <f t="array" ref="B518:G518">'M19-M24 Report'!A75:F75</f>
        <v>0</v>
      </c>
      <c r="C518">
        <v>0</v>
      </c>
      <c r="D518">
        <v>0</v>
      </c>
      <c r="E518">
        <v>0</v>
      </c>
      <c r="F518">
        <v>0</v>
      </c>
      <c r="G518">
        <v>0</v>
      </c>
      <c r="H518" t="s">
        <v>25</v>
      </c>
      <c r="Q518" s="17" t="str">
        <f>_xlfn.XLOOKUP(P518,Period_sum!$H$8:$H$27,Period_sum!$I$8:$I$27,"")</f>
        <v/>
      </c>
      <c r="R518" s="17" t="str">
        <f>_xlfn.XLOOKUP(P518,Period_sum!$H$8:$H$27,Period_sum!$J$8:$J$27,"")</f>
        <v/>
      </c>
    </row>
    <row r="519" spans="2:18" x14ac:dyDescent="0.3">
      <c r="B519" s="4" cm="1">
        <f t="array" ref="B519:G519">'M19-M24 Report'!A76:F76</f>
        <v>0</v>
      </c>
      <c r="C519">
        <v>0</v>
      </c>
      <c r="D519">
        <v>0</v>
      </c>
      <c r="E519">
        <v>0</v>
      </c>
      <c r="F519">
        <v>0</v>
      </c>
      <c r="G519">
        <v>0</v>
      </c>
      <c r="H519" t="s">
        <v>25</v>
      </c>
      <c r="Q519" s="17" t="str">
        <f>_xlfn.XLOOKUP(P519,Period_sum!$H$8:$H$27,Period_sum!$I$8:$I$27,"")</f>
        <v/>
      </c>
      <c r="R519" s="17" t="str">
        <f>_xlfn.XLOOKUP(P519,Period_sum!$H$8:$H$27,Period_sum!$J$8:$J$27,"")</f>
        <v/>
      </c>
    </row>
    <row r="520" spans="2:18" x14ac:dyDescent="0.3">
      <c r="B520" s="4" cm="1">
        <f t="array" ref="B520:G520">'M19-M24 Report'!A77:F77</f>
        <v>0</v>
      </c>
      <c r="C520">
        <v>0</v>
      </c>
      <c r="D520">
        <v>0</v>
      </c>
      <c r="E520">
        <v>0</v>
      </c>
      <c r="F520">
        <v>0</v>
      </c>
      <c r="G520">
        <v>0</v>
      </c>
      <c r="H520" t="s">
        <v>25</v>
      </c>
      <c r="Q520" s="17" t="str">
        <f>_xlfn.XLOOKUP(P520,Period_sum!$H$8:$H$27,Period_sum!$I$8:$I$27,"")</f>
        <v/>
      </c>
      <c r="R520" s="17" t="str">
        <f>_xlfn.XLOOKUP(P520,Period_sum!$H$8:$H$27,Period_sum!$J$8:$J$27,"")</f>
        <v/>
      </c>
    </row>
    <row r="521" spans="2:18" x14ac:dyDescent="0.3">
      <c r="B521" s="4" cm="1">
        <f t="array" ref="B521:G521">'M19-M24 Report'!A78:F78</f>
        <v>0</v>
      </c>
      <c r="C521">
        <v>0</v>
      </c>
      <c r="D521">
        <v>0</v>
      </c>
      <c r="E521">
        <v>0</v>
      </c>
      <c r="F521">
        <v>0</v>
      </c>
      <c r="G521">
        <v>0</v>
      </c>
      <c r="H521" t="s">
        <v>25</v>
      </c>
      <c r="Q521" s="17" t="str">
        <f>_xlfn.XLOOKUP(P521,Period_sum!$H$8:$H$27,Period_sum!$I$8:$I$27,"")</f>
        <v/>
      </c>
      <c r="R521" s="17" t="str">
        <f>_xlfn.XLOOKUP(P521,Period_sum!$H$8:$H$27,Period_sum!$J$8:$J$27,"")</f>
        <v/>
      </c>
    </row>
    <row r="522" spans="2:18" x14ac:dyDescent="0.3">
      <c r="B522" s="4" cm="1">
        <f t="array" ref="B522:G522">'M19-M24 Report'!A79:F79</f>
        <v>0</v>
      </c>
      <c r="C522">
        <v>0</v>
      </c>
      <c r="D522">
        <v>0</v>
      </c>
      <c r="E522">
        <v>0</v>
      </c>
      <c r="F522">
        <v>0</v>
      </c>
      <c r="G522">
        <v>0</v>
      </c>
      <c r="H522" t="s">
        <v>25</v>
      </c>
      <c r="Q522" s="17" t="str">
        <f>_xlfn.XLOOKUP(P522,Period_sum!$H$8:$H$27,Period_sum!$I$8:$I$27,"")</f>
        <v/>
      </c>
      <c r="R522" s="17" t="str">
        <f>_xlfn.XLOOKUP(P522,Period_sum!$H$8:$H$27,Period_sum!$J$8:$J$27,"")</f>
        <v/>
      </c>
    </row>
    <row r="523" spans="2:18" x14ac:dyDescent="0.3">
      <c r="B523" s="4" cm="1">
        <f t="array" ref="B523:G523">'M19-M24 Report'!A80:F80</f>
        <v>0</v>
      </c>
      <c r="C523">
        <v>0</v>
      </c>
      <c r="D523">
        <v>0</v>
      </c>
      <c r="E523">
        <v>0</v>
      </c>
      <c r="F523">
        <v>0</v>
      </c>
      <c r="G523">
        <v>0</v>
      </c>
      <c r="H523" t="s">
        <v>25</v>
      </c>
      <c r="Q523" s="17" t="str">
        <f>_xlfn.XLOOKUP(P523,Period_sum!$H$8:$H$27,Period_sum!$I$8:$I$27,"")</f>
        <v/>
      </c>
      <c r="R523" s="17" t="str">
        <f>_xlfn.XLOOKUP(P523,Period_sum!$H$8:$H$27,Period_sum!$J$8:$J$27,"")</f>
        <v/>
      </c>
    </row>
    <row r="524" spans="2:18" x14ac:dyDescent="0.3">
      <c r="B524" s="4" cm="1">
        <f t="array" ref="B524:G524">'M19-M24 Report'!A81:F81</f>
        <v>0</v>
      </c>
      <c r="C524">
        <v>0</v>
      </c>
      <c r="D524">
        <v>0</v>
      </c>
      <c r="E524">
        <v>0</v>
      </c>
      <c r="F524">
        <v>0</v>
      </c>
      <c r="G524">
        <v>0</v>
      </c>
      <c r="H524" t="s">
        <v>25</v>
      </c>
      <c r="Q524" s="17" t="str">
        <f>_xlfn.XLOOKUP(P524,Period_sum!$H$8:$H$27,Period_sum!$I$8:$I$27,"")</f>
        <v/>
      </c>
      <c r="R524" s="17" t="str">
        <f>_xlfn.XLOOKUP(P524,Period_sum!$H$8:$H$27,Period_sum!$J$8:$J$27,"")</f>
        <v/>
      </c>
    </row>
    <row r="525" spans="2:18" x14ac:dyDescent="0.3">
      <c r="B525" s="4" cm="1">
        <f t="array" ref="B525:G525">'M19-M24 Report'!A82:F82</f>
        <v>0</v>
      </c>
      <c r="C525">
        <v>0</v>
      </c>
      <c r="D525">
        <v>0</v>
      </c>
      <c r="E525">
        <v>0</v>
      </c>
      <c r="F525">
        <v>0</v>
      </c>
      <c r="G525">
        <v>0</v>
      </c>
      <c r="H525" t="s">
        <v>25</v>
      </c>
      <c r="Q525" s="17" t="str">
        <f>_xlfn.XLOOKUP(P525,Period_sum!$H$8:$H$27,Period_sum!$I$8:$I$27,"")</f>
        <v/>
      </c>
      <c r="R525" s="17" t="str">
        <f>_xlfn.XLOOKUP(P525,Period_sum!$H$8:$H$27,Period_sum!$J$8:$J$27,"")</f>
        <v/>
      </c>
    </row>
    <row r="526" spans="2:18" x14ac:dyDescent="0.3">
      <c r="B526" s="4" cm="1">
        <f t="array" ref="B526:G526">'M19-M24 Report'!A83:F83</f>
        <v>0</v>
      </c>
      <c r="C526">
        <v>0</v>
      </c>
      <c r="D526">
        <v>0</v>
      </c>
      <c r="E526">
        <v>0</v>
      </c>
      <c r="F526">
        <v>0</v>
      </c>
      <c r="G526">
        <v>0</v>
      </c>
      <c r="H526" t="s">
        <v>25</v>
      </c>
      <c r="Q526" s="17" t="str">
        <f>_xlfn.XLOOKUP(P526,Period_sum!$H$8:$H$27,Period_sum!$I$8:$I$27,"")</f>
        <v/>
      </c>
      <c r="R526" s="17" t="str">
        <f>_xlfn.XLOOKUP(P526,Period_sum!$H$8:$H$27,Period_sum!$J$8:$J$27,"")</f>
        <v/>
      </c>
    </row>
    <row r="527" spans="2:18" x14ac:dyDescent="0.3">
      <c r="B527" s="4" cm="1">
        <f t="array" ref="B527:G527">'M19-M24 Report'!A84:F84</f>
        <v>0</v>
      </c>
      <c r="C527">
        <v>0</v>
      </c>
      <c r="D527">
        <v>0</v>
      </c>
      <c r="E527">
        <v>0</v>
      </c>
      <c r="F527">
        <v>0</v>
      </c>
      <c r="G527">
        <v>0</v>
      </c>
      <c r="H527" t="s">
        <v>25</v>
      </c>
      <c r="Q527" s="17" t="str">
        <f>_xlfn.XLOOKUP(P527,Period_sum!$H$8:$H$27,Period_sum!$I$8:$I$27,"")</f>
        <v/>
      </c>
      <c r="R527" s="17" t="str">
        <f>_xlfn.XLOOKUP(P527,Period_sum!$H$8:$H$27,Period_sum!$J$8:$J$27,"")</f>
        <v/>
      </c>
    </row>
    <row r="528" spans="2:18" x14ac:dyDescent="0.3">
      <c r="B528" s="4" cm="1">
        <f t="array" ref="B528:G528">'M19-M24 Report'!A85:F85</f>
        <v>0</v>
      </c>
      <c r="C528">
        <v>0</v>
      </c>
      <c r="D528">
        <v>0</v>
      </c>
      <c r="E528">
        <v>0</v>
      </c>
      <c r="F528">
        <v>0</v>
      </c>
      <c r="G528">
        <v>0</v>
      </c>
      <c r="H528" t="s">
        <v>25</v>
      </c>
      <c r="Q528" s="17" t="str">
        <f>_xlfn.XLOOKUP(P528,Period_sum!$H$8:$H$27,Period_sum!$I$8:$I$27,"")</f>
        <v/>
      </c>
      <c r="R528" s="17" t="str">
        <f>_xlfn.XLOOKUP(P528,Period_sum!$H$8:$H$27,Period_sum!$J$8:$J$27,"")</f>
        <v/>
      </c>
    </row>
    <row r="529" spans="2:18" x14ac:dyDescent="0.3">
      <c r="B529" s="4" cm="1">
        <f t="array" ref="B529:G529">'M19-M24 Report'!A86:F86</f>
        <v>0</v>
      </c>
      <c r="C529">
        <v>0</v>
      </c>
      <c r="D529">
        <v>0</v>
      </c>
      <c r="E529">
        <v>0</v>
      </c>
      <c r="F529">
        <v>0</v>
      </c>
      <c r="G529">
        <v>0</v>
      </c>
      <c r="H529" t="s">
        <v>25</v>
      </c>
      <c r="Q529" s="17" t="str">
        <f>_xlfn.XLOOKUP(P529,Period_sum!$H$8:$H$27,Period_sum!$I$8:$I$27,"")</f>
        <v/>
      </c>
      <c r="R529" s="17" t="str">
        <f>_xlfn.XLOOKUP(P529,Period_sum!$H$8:$H$27,Period_sum!$J$8:$J$27,"")</f>
        <v/>
      </c>
    </row>
    <row r="530" spans="2:18" x14ac:dyDescent="0.3">
      <c r="B530" s="4" cm="1">
        <f t="array" ref="B530:G530">'M19-M24 Report'!A87:F87</f>
        <v>0</v>
      </c>
      <c r="C530">
        <v>0</v>
      </c>
      <c r="D530">
        <v>0</v>
      </c>
      <c r="E530">
        <v>0</v>
      </c>
      <c r="F530">
        <v>0</v>
      </c>
      <c r="G530">
        <v>0</v>
      </c>
      <c r="H530" t="s">
        <v>25</v>
      </c>
      <c r="Q530" s="17" t="str">
        <f>_xlfn.XLOOKUP(P530,Period_sum!$H$8:$H$27,Period_sum!$I$8:$I$27,"")</f>
        <v/>
      </c>
      <c r="R530" s="17" t="str">
        <f>_xlfn.XLOOKUP(P530,Period_sum!$H$8:$H$27,Period_sum!$J$8:$J$27,"")</f>
        <v/>
      </c>
    </row>
    <row r="531" spans="2:18" x14ac:dyDescent="0.3">
      <c r="B531" s="4" cm="1">
        <f t="array" ref="B531:G531">'M19-M24 Report'!A88:F88</f>
        <v>0</v>
      </c>
      <c r="C531">
        <v>0</v>
      </c>
      <c r="D531">
        <v>0</v>
      </c>
      <c r="E531">
        <v>0</v>
      </c>
      <c r="F531">
        <v>0</v>
      </c>
      <c r="G531">
        <v>0</v>
      </c>
      <c r="H531" t="s">
        <v>25</v>
      </c>
      <c r="Q531" s="17" t="str">
        <f>_xlfn.XLOOKUP(P531,Period_sum!$H$8:$H$27,Period_sum!$I$8:$I$27,"")</f>
        <v/>
      </c>
      <c r="R531" s="17" t="str">
        <f>_xlfn.XLOOKUP(P531,Period_sum!$H$8:$H$27,Period_sum!$J$8:$J$27,"")</f>
        <v/>
      </c>
    </row>
    <row r="532" spans="2:18" x14ac:dyDescent="0.3">
      <c r="B532" s="4" cm="1">
        <f t="array" ref="B532:G532">'M19-M24 Report'!A89:F89</f>
        <v>0</v>
      </c>
      <c r="C532">
        <v>0</v>
      </c>
      <c r="D532">
        <v>0</v>
      </c>
      <c r="E532">
        <v>0</v>
      </c>
      <c r="F532">
        <v>0</v>
      </c>
      <c r="G532">
        <v>0</v>
      </c>
      <c r="H532" t="s">
        <v>25</v>
      </c>
      <c r="Q532" s="17" t="str">
        <f>_xlfn.XLOOKUP(P532,Period_sum!$H$8:$H$27,Period_sum!$I$8:$I$27,"")</f>
        <v/>
      </c>
      <c r="R532" s="17" t="str">
        <f>_xlfn.XLOOKUP(P532,Period_sum!$H$8:$H$27,Period_sum!$J$8:$J$27,"")</f>
        <v/>
      </c>
    </row>
    <row r="533" spans="2:18" x14ac:dyDescent="0.3">
      <c r="B533" s="4" cm="1">
        <f t="array" ref="B533:G533">'M19-M24 Report'!A90:F90</f>
        <v>0</v>
      </c>
      <c r="C533">
        <v>0</v>
      </c>
      <c r="D533">
        <v>0</v>
      </c>
      <c r="E533">
        <v>0</v>
      </c>
      <c r="F533">
        <v>0</v>
      </c>
      <c r="G533">
        <v>0</v>
      </c>
      <c r="H533" t="s">
        <v>25</v>
      </c>
      <c r="Q533" s="17" t="str">
        <f>_xlfn.XLOOKUP(P533,Period_sum!$H$8:$H$27,Period_sum!$I$8:$I$27,"")</f>
        <v/>
      </c>
      <c r="R533" s="17" t="str">
        <f>_xlfn.XLOOKUP(P533,Period_sum!$H$8:$H$27,Period_sum!$J$8:$J$27,"")</f>
        <v/>
      </c>
    </row>
    <row r="534" spans="2:18" x14ac:dyDescent="0.3">
      <c r="B534" s="4" cm="1">
        <f t="array" ref="B534:G534">'M19-M24 Report'!A91:F91</f>
        <v>0</v>
      </c>
      <c r="C534">
        <v>0</v>
      </c>
      <c r="D534">
        <v>0</v>
      </c>
      <c r="E534">
        <v>0</v>
      </c>
      <c r="F534">
        <v>0</v>
      </c>
      <c r="G534">
        <v>0</v>
      </c>
      <c r="H534" t="s">
        <v>25</v>
      </c>
      <c r="Q534" s="17" t="str">
        <f>_xlfn.XLOOKUP(P534,Period_sum!$H$8:$H$27,Period_sum!$I$8:$I$27,"")</f>
        <v/>
      </c>
      <c r="R534" s="17" t="str">
        <f>_xlfn.XLOOKUP(P534,Period_sum!$H$8:$H$27,Period_sum!$J$8:$J$27,"")</f>
        <v/>
      </c>
    </row>
    <row r="535" spans="2:18" x14ac:dyDescent="0.3">
      <c r="B535" s="4" cm="1">
        <f t="array" ref="B535:G535">'M19-M24 Report'!A92:F92</f>
        <v>0</v>
      </c>
      <c r="C535">
        <v>0</v>
      </c>
      <c r="D535">
        <v>0</v>
      </c>
      <c r="E535">
        <v>0</v>
      </c>
      <c r="F535">
        <v>0</v>
      </c>
      <c r="G535">
        <v>0</v>
      </c>
      <c r="H535" t="s">
        <v>25</v>
      </c>
      <c r="Q535" s="17" t="str">
        <f>_xlfn.XLOOKUP(P535,Period_sum!$H$8:$H$27,Period_sum!$I$8:$I$27,"")</f>
        <v/>
      </c>
      <c r="R535" s="17" t="str">
        <f>_xlfn.XLOOKUP(P535,Period_sum!$H$8:$H$27,Period_sum!$J$8:$J$27,"")</f>
        <v/>
      </c>
    </row>
    <row r="536" spans="2:18" x14ac:dyDescent="0.3">
      <c r="B536" s="4" cm="1">
        <f t="array" ref="B536:G536">'M19-M24 Report'!A93:F93</f>
        <v>0</v>
      </c>
      <c r="C536">
        <v>0</v>
      </c>
      <c r="D536">
        <v>0</v>
      </c>
      <c r="E536">
        <v>0</v>
      </c>
      <c r="F536">
        <v>0</v>
      </c>
      <c r="G536">
        <v>0</v>
      </c>
      <c r="H536" t="s">
        <v>25</v>
      </c>
      <c r="Q536" s="17" t="str">
        <f>_xlfn.XLOOKUP(P536,Period_sum!$H$8:$H$27,Period_sum!$I$8:$I$27,"")</f>
        <v/>
      </c>
      <c r="R536" s="17" t="str">
        <f>_xlfn.XLOOKUP(P536,Period_sum!$H$8:$H$27,Period_sum!$J$8:$J$27,"")</f>
        <v/>
      </c>
    </row>
    <row r="537" spans="2:18" x14ac:dyDescent="0.3">
      <c r="B537" s="4" cm="1">
        <f t="array" ref="B537:G537">'M19-M24 Report'!A94:F94</f>
        <v>0</v>
      </c>
      <c r="C537">
        <v>0</v>
      </c>
      <c r="D537">
        <v>0</v>
      </c>
      <c r="E537">
        <v>0</v>
      </c>
      <c r="F537">
        <v>0</v>
      </c>
      <c r="G537">
        <v>0</v>
      </c>
      <c r="H537" t="s">
        <v>25</v>
      </c>
      <c r="Q537" s="17" t="str">
        <f>_xlfn.XLOOKUP(P537,Period_sum!$H$8:$H$27,Period_sum!$I$8:$I$27,"")</f>
        <v/>
      </c>
      <c r="R537" s="17" t="str">
        <f>_xlfn.XLOOKUP(P537,Period_sum!$H$8:$H$27,Period_sum!$J$8:$J$27,"")</f>
        <v/>
      </c>
    </row>
    <row r="538" spans="2:18" x14ac:dyDescent="0.3">
      <c r="B538" s="4" cm="1">
        <f t="array" ref="B538:G538">'M19-M24 Report'!A95:F95</f>
        <v>0</v>
      </c>
      <c r="C538">
        <v>0</v>
      </c>
      <c r="D538">
        <v>0</v>
      </c>
      <c r="E538">
        <v>0</v>
      </c>
      <c r="F538">
        <v>0</v>
      </c>
      <c r="G538">
        <v>0</v>
      </c>
      <c r="H538" t="s">
        <v>25</v>
      </c>
      <c r="Q538" s="17" t="str">
        <f>_xlfn.XLOOKUP(P538,Period_sum!$H$8:$H$27,Period_sum!$I$8:$I$27,"")</f>
        <v/>
      </c>
      <c r="R538" s="17" t="str">
        <f>_xlfn.XLOOKUP(P538,Period_sum!$H$8:$H$27,Period_sum!$J$8:$J$27,"")</f>
        <v/>
      </c>
    </row>
    <row r="539" spans="2:18" x14ac:dyDescent="0.3">
      <c r="B539" s="4" cm="1">
        <f t="array" ref="B539:G539">'M19-M24 Report'!A96:F96</f>
        <v>0</v>
      </c>
      <c r="C539">
        <v>0</v>
      </c>
      <c r="D539">
        <v>0</v>
      </c>
      <c r="E539">
        <v>0</v>
      </c>
      <c r="F539">
        <v>0</v>
      </c>
      <c r="G539">
        <v>0</v>
      </c>
      <c r="H539" t="s">
        <v>25</v>
      </c>
      <c r="Q539" s="17" t="str">
        <f>_xlfn.XLOOKUP(P539,Period_sum!$H$8:$H$27,Period_sum!$I$8:$I$27,"")</f>
        <v/>
      </c>
      <c r="R539" s="17" t="str">
        <f>_xlfn.XLOOKUP(P539,Period_sum!$H$8:$H$27,Period_sum!$J$8:$J$27,"")</f>
        <v/>
      </c>
    </row>
    <row r="540" spans="2:18" x14ac:dyDescent="0.3">
      <c r="B540" s="4" cm="1">
        <f t="array" ref="B540:G540">'M19-M24 Report'!A97:F97</f>
        <v>0</v>
      </c>
      <c r="C540">
        <v>0</v>
      </c>
      <c r="D540">
        <v>0</v>
      </c>
      <c r="E540">
        <v>0</v>
      </c>
      <c r="F540">
        <v>0</v>
      </c>
      <c r="G540">
        <v>0</v>
      </c>
      <c r="H540" t="s">
        <v>25</v>
      </c>
      <c r="Q540" s="17" t="str">
        <f>_xlfn.XLOOKUP(P540,Period_sum!$H$8:$H$27,Period_sum!$I$8:$I$27,"")</f>
        <v/>
      </c>
      <c r="R540" s="17" t="str">
        <f>_xlfn.XLOOKUP(P540,Period_sum!$H$8:$H$27,Period_sum!$J$8:$J$27,"")</f>
        <v/>
      </c>
    </row>
    <row r="541" spans="2:18" x14ac:dyDescent="0.3">
      <c r="B541" s="4" cm="1">
        <f t="array" ref="B541:G541">'M19-M24 Report'!A98:F98</f>
        <v>0</v>
      </c>
      <c r="C541">
        <v>0</v>
      </c>
      <c r="D541">
        <v>0</v>
      </c>
      <c r="E541">
        <v>0</v>
      </c>
      <c r="F541">
        <v>0</v>
      </c>
      <c r="G541">
        <v>0</v>
      </c>
      <c r="H541" t="s">
        <v>25</v>
      </c>
      <c r="Q541" s="17" t="str">
        <f>_xlfn.XLOOKUP(P541,Period_sum!$H$8:$H$27,Period_sum!$I$8:$I$27,"")</f>
        <v/>
      </c>
      <c r="R541" s="17" t="str">
        <f>_xlfn.XLOOKUP(P541,Period_sum!$H$8:$H$27,Period_sum!$J$8:$J$27,"")</f>
        <v/>
      </c>
    </row>
    <row r="542" spans="2:18" x14ac:dyDescent="0.3">
      <c r="B542" s="4" cm="1">
        <f t="array" ref="B542:G542">'M19-M24 Report'!A99:F99</f>
        <v>0</v>
      </c>
      <c r="C542">
        <v>0</v>
      </c>
      <c r="D542">
        <v>0</v>
      </c>
      <c r="E542">
        <v>0</v>
      </c>
      <c r="F542">
        <v>0</v>
      </c>
      <c r="G542">
        <v>0</v>
      </c>
      <c r="H542" t="s">
        <v>25</v>
      </c>
      <c r="Q542" s="17" t="str">
        <f>_xlfn.XLOOKUP(P542,Period_sum!$H$8:$H$27,Period_sum!$I$8:$I$27,"")</f>
        <v/>
      </c>
      <c r="R542" s="17" t="str">
        <f>_xlfn.XLOOKUP(P542,Period_sum!$H$8:$H$27,Period_sum!$J$8:$J$27,"")</f>
        <v/>
      </c>
    </row>
    <row r="543" spans="2:18" x14ac:dyDescent="0.3">
      <c r="B543" s="4" cm="1">
        <f t="array" ref="B543:G543">'M19-M24 Report'!A100:F100</f>
        <v>0</v>
      </c>
      <c r="C543">
        <v>0</v>
      </c>
      <c r="D543">
        <v>0</v>
      </c>
      <c r="E543">
        <v>0</v>
      </c>
      <c r="F543">
        <v>0</v>
      </c>
      <c r="G543">
        <v>0</v>
      </c>
      <c r="H543" t="s">
        <v>25</v>
      </c>
      <c r="Q543" s="17" t="str">
        <f>_xlfn.XLOOKUP(P543,Period_sum!$H$8:$H$27,Period_sum!$I$8:$I$27,"")</f>
        <v/>
      </c>
      <c r="R543" s="17" t="str">
        <f>_xlfn.XLOOKUP(P543,Period_sum!$H$8:$H$27,Period_sum!$J$8:$J$27,"")</f>
        <v/>
      </c>
    </row>
    <row r="544" spans="2:18" x14ac:dyDescent="0.3">
      <c r="B544" s="4" cm="1">
        <f t="array" ref="B544:G544">'M19-M24 Report'!A101:F101</f>
        <v>0</v>
      </c>
      <c r="C544">
        <v>0</v>
      </c>
      <c r="D544">
        <v>0</v>
      </c>
      <c r="E544">
        <v>0</v>
      </c>
      <c r="F544">
        <v>0</v>
      </c>
      <c r="G544">
        <v>0</v>
      </c>
      <c r="H544" t="s">
        <v>25</v>
      </c>
      <c r="Q544" s="17" t="str">
        <f>_xlfn.XLOOKUP(P544,Period_sum!$H$8:$H$27,Period_sum!$I$8:$I$27,"")</f>
        <v/>
      </c>
      <c r="R544" s="17" t="str">
        <f>_xlfn.XLOOKUP(P544,Period_sum!$H$8:$H$27,Period_sum!$J$8:$J$27,"")</f>
        <v/>
      </c>
    </row>
    <row r="545" spans="2:18" x14ac:dyDescent="0.3">
      <c r="B545" s="4" cm="1">
        <f t="array" ref="B545:G545">'M19-M24 Report'!A102:F102</f>
        <v>0</v>
      </c>
      <c r="C545">
        <v>0</v>
      </c>
      <c r="D545">
        <v>0</v>
      </c>
      <c r="E545">
        <v>0</v>
      </c>
      <c r="F545">
        <v>0</v>
      </c>
      <c r="G545">
        <v>0</v>
      </c>
      <c r="H545" t="s">
        <v>25</v>
      </c>
      <c r="Q545" s="17" t="str">
        <f>_xlfn.XLOOKUP(P545,Period_sum!$H$8:$H$27,Period_sum!$I$8:$I$27,"")</f>
        <v/>
      </c>
      <c r="R545" s="17" t="str">
        <f>_xlfn.XLOOKUP(P545,Period_sum!$H$8:$H$27,Period_sum!$J$8:$J$27,"")</f>
        <v/>
      </c>
    </row>
    <row r="546" spans="2:18" x14ac:dyDescent="0.3">
      <c r="B546" s="4" cm="1">
        <f t="array" ref="B546:G546">'M19-M24 Report'!A103:F103</f>
        <v>0</v>
      </c>
      <c r="C546">
        <v>0</v>
      </c>
      <c r="D546">
        <v>0</v>
      </c>
      <c r="E546">
        <v>0</v>
      </c>
      <c r="F546">
        <v>0</v>
      </c>
      <c r="G546">
        <v>0</v>
      </c>
      <c r="H546" t="s">
        <v>25</v>
      </c>
      <c r="Q546" s="17" t="str">
        <f>_xlfn.XLOOKUP(P546,Period_sum!$H$8:$H$27,Period_sum!$I$8:$I$27,"")</f>
        <v/>
      </c>
      <c r="R546" s="17" t="str">
        <f>_xlfn.XLOOKUP(P546,Period_sum!$H$8:$H$27,Period_sum!$J$8:$J$27,"")</f>
        <v/>
      </c>
    </row>
    <row r="547" spans="2:18" x14ac:dyDescent="0.3">
      <c r="B547" s="4" cm="1">
        <f t="array" ref="B547:G547">'M19-M24 Report'!A104:F104</f>
        <v>0</v>
      </c>
      <c r="C547">
        <v>0</v>
      </c>
      <c r="D547">
        <v>0</v>
      </c>
      <c r="E547">
        <v>0</v>
      </c>
      <c r="F547">
        <v>0</v>
      </c>
      <c r="G547">
        <v>0</v>
      </c>
      <c r="H547" t="s">
        <v>25</v>
      </c>
      <c r="Q547" s="17" t="str">
        <f>_xlfn.XLOOKUP(P547,Period_sum!$H$8:$H$27,Period_sum!$I$8:$I$27,"")</f>
        <v/>
      </c>
      <c r="R547" s="17" t="str">
        <f>_xlfn.XLOOKUP(P547,Period_sum!$H$8:$H$27,Period_sum!$J$8:$J$27,"")</f>
        <v/>
      </c>
    </row>
    <row r="548" spans="2:18" x14ac:dyDescent="0.3">
      <c r="B548" s="4" cm="1">
        <f t="array" ref="B548:G548">'M19-M24 Report'!A105:F105</f>
        <v>0</v>
      </c>
      <c r="C548">
        <v>0</v>
      </c>
      <c r="D548">
        <v>0</v>
      </c>
      <c r="E548">
        <v>0</v>
      </c>
      <c r="F548">
        <v>0</v>
      </c>
      <c r="G548">
        <v>0</v>
      </c>
      <c r="H548" t="s">
        <v>25</v>
      </c>
      <c r="Q548" s="17" t="str">
        <f>_xlfn.XLOOKUP(P548,Period_sum!$H$8:$H$27,Period_sum!$I$8:$I$27,"")</f>
        <v/>
      </c>
      <c r="R548" s="17" t="str">
        <f>_xlfn.XLOOKUP(P548,Period_sum!$H$8:$H$27,Period_sum!$J$8:$J$27,"")</f>
        <v/>
      </c>
    </row>
    <row r="549" spans="2:18" x14ac:dyDescent="0.3">
      <c r="B549" s="4" cm="1">
        <f t="array" ref="B549:G549">'M19-M24 Report'!A106:F106</f>
        <v>0</v>
      </c>
      <c r="C549">
        <v>0</v>
      </c>
      <c r="D549">
        <v>0</v>
      </c>
      <c r="E549">
        <v>0</v>
      </c>
      <c r="F549">
        <v>0</v>
      </c>
      <c r="G549">
        <v>0</v>
      </c>
      <c r="H549" t="s">
        <v>25</v>
      </c>
      <c r="Q549" s="17" t="str">
        <f>_xlfn.XLOOKUP(P549,Period_sum!$H$8:$H$27,Period_sum!$I$8:$I$27,"")</f>
        <v/>
      </c>
      <c r="R549" s="17" t="str">
        <f>_xlfn.XLOOKUP(P549,Period_sum!$H$8:$H$27,Period_sum!$J$8:$J$27,"")</f>
        <v/>
      </c>
    </row>
    <row r="550" spans="2:18" x14ac:dyDescent="0.3">
      <c r="B550" s="4" cm="1">
        <f t="array" ref="B550:G550">'M19-M24 Report'!A107:F107</f>
        <v>0</v>
      </c>
      <c r="C550">
        <v>0</v>
      </c>
      <c r="D550">
        <v>0</v>
      </c>
      <c r="E550">
        <v>0</v>
      </c>
      <c r="F550">
        <v>0</v>
      </c>
      <c r="G550">
        <v>0</v>
      </c>
      <c r="H550" t="s">
        <v>25</v>
      </c>
      <c r="Q550" s="17" t="str">
        <f>_xlfn.XLOOKUP(P550,Period_sum!$H$8:$H$27,Period_sum!$I$8:$I$27,"")</f>
        <v/>
      </c>
      <c r="R550" s="17" t="str">
        <f>_xlfn.XLOOKUP(P550,Period_sum!$H$8:$H$27,Period_sum!$J$8:$J$27,"")</f>
        <v/>
      </c>
    </row>
    <row r="551" spans="2:18" x14ac:dyDescent="0.3">
      <c r="B551" s="4" cm="1">
        <f t="array" ref="B551:G551">'M19-M24 Report'!A108:F108</f>
        <v>0</v>
      </c>
      <c r="C551">
        <v>0</v>
      </c>
      <c r="D551">
        <v>0</v>
      </c>
      <c r="E551">
        <v>0</v>
      </c>
      <c r="F551">
        <v>0</v>
      </c>
      <c r="G551">
        <v>0</v>
      </c>
      <c r="H551" t="s">
        <v>25</v>
      </c>
      <c r="Q551" s="17" t="str">
        <f>_xlfn.XLOOKUP(P551,Period_sum!$H$8:$H$27,Period_sum!$I$8:$I$27,"")</f>
        <v/>
      </c>
      <c r="R551" s="17" t="str">
        <f>_xlfn.XLOOKUP(P551,Period_sum!$H$8:$H$27,Period_sum!$J$8:$J$27,"")</f>
        <v/>
      </c>
    </row>
    <row r="552" spans="2:18" x14ac:dyDescent="0.3">
      <c r="B552" s="4" cm="1">
        <f t="array" ref="B552:G552">'M19-M24 Report'!A109:F109</f>
        <v>0</v>
      </c>
      <c r="C552">
        <v>0</v>
      </c>
      <c r="D552">
        <v>0</v>
      </c>
      <c r="E552">
        <v>0</v>
      </c>
      <c r="F552">
        <v>0</v>
      </c>
      <c r="G552">
        <v>0</v>
      </c>
      <c r="H552" t="s">
        <v>25</v>
      </c>
      <c r="Q552" s="17" t="str">
        <f>_xlfn.XLOOKUP(P552,Period_sum!$H$8:$H$27,Period_sum!$I$8:$I$27,"")</f>
        <v/>
      </c>
      <c r="R552" s="17" t="str">
        <f>_xlfn.XLOOKUP(P552,Period_sum!$H$8:$H$27,Period_sum!$J$8:$J$27,"")</f>
        <v/>
      </c>
    </row>
    <row r="553" spans="2:18" x14ac:dyDescent="0.3">
      <c r="B553" s="4" cm="1">
        <f t="array" ref="B553:G553">'M19-M24 Report'!A110:F110</f>
        <v>0</v>
      </c>
      <c r="C553">
        <v>0</v>
      </c>
      <c r="D553">
        <v>0</v>
      </c>
      <c r="E553">
        <v>0</v>
      </c>
      <c r="F553">
        <v>0</v>
      </c>
      <c r="G553">
        <v>0</v>
      </c>
      <c r="H553" t="s">
        <v>25</v>
      </c>
      <c r="Q553" s="17" t="str">
        <f>_xlfn.XLOOKUP(P553,Period_sum!$H$8:$H$27,Period_sum!$I$8:$I$27,"")</f>
        <v/>
      </c>
      <c r="R553" s="17" t="str">
        <f>_xlfn.XLOOKUP(P553,Period_sum!$H$8:$H$27,Period_sum!$J$8:$J$27,"")</f>
        <v/>
      </c>
    </row>
    <row r="554" spans="2:18" x14ac:dyDescent="0.3">
      <c r="B554" s="4" cm="1">
        <f t="array" ref="B554:G554">'M19-M24 Report'!A111:F111</f>
        <v>0</v>
      </c>
      <c r="C554">
        <v>0</v>
      </c>
      <c r="D554">
        <v>0</v>
      </c>
      <c r="E554">
        <v>0</v>
      </c>
      <c r="F554">
        <v>0</v>
      </c>
      <c r="G554">
        <v>0</v>
      </c>
      <c r="H554" t="s">
        <v>25</v>
      </c>
      <c r="Q554" s="17" t="str">
        <f>_xlfn.XLOOKUP(P554,Period_sum!$H$8:$H$27,Period_sum!$I$8:$I$27,"")</f>
        <v/>
      </c>
      <c r="R554" s="17" t="str">
        <f>_xlfn.XLOOKUP(P554,Period_sum!$H$8:$H$27,Period_sum!$J$8:$J$27,"")</f>
        <v/>
      </c>
    </row>
    <row r="555" spans="2:18" x14ac:dyDescent="0.3">
      <c r="B555" s="4" cm="1">
        <f t="array" ref="B555:G555">'M19-M24 Report'!A112:F112</f>
        <v>0</v>
      </c>
      <c r="C555">
        <v>0</v>
      </c>
      <c r="D555">
        <v>0</v>
      </c>
      <c r="E555">
        <v>0</v>
      </c>
      <c r="F555">
        <v>0</v>
      </c>
      <c r="G555">
        <v>0</v>
      </c>
      <c r="H555" t="s">
        <v>25</v>
      </c>
      <c r="Q555" s="17" t="str">
        <f>_xlfn.XLOOKUP(P555,Period_sum!$H$8:$H$27,Period_sum!$I$8:$I$27,"")</f>
        <v/>
      </c>
      <c r="R555" s="17" t="str">
        <f>_xlfn.XLOOKUP(P555,Period_sum!$H$8:$H$27,Period_sum!$J$8:$J$27,"")</f>
        <v/>
      </c>
    </row>
    <row r="556" spans="2:18" x14ac:dyDescent="0.3">
      <c r="B556" s="4" cm="1">
        <f t="array" ref="B556:G556">'M19-M24 Report'!A113:F113</f>
        <v>0</v>
      </c>
      <c r="C556">
        <v>0</v>
      </c>
      <c r="D556">
        <v>0</v>
      </c>
      <c r="E556">
        <v>0</v>
      </c>
      <c r="F556">
        <v>0</v>
      </c>
      <c r="G556">
        <v>0</v>
      </c>
      <c r="H556" t="s">
        <v>25</v>
      </c>
      <c r="Q556" s="17" t="str">
        <f>_xlfn.XLOOKUP(P556,Period_sum!$H$8:$H$27,Period_sum!$I$8:$I$27,"")</f>
        <v/>
      </c>
      <c r="R556" s="17" t="str">
        <f>_xlfn.XLOOKUP(P556,Period_sum!$H$8:$H$27,Period_sum!$J$8:$J$27,"")</f>
        <v/>
      </c>
    </row>
    <row r="557" spans="2:18" x14ac:dyDescent="0.3">
      <c r="B557" s="4" cm="1">
        <f t="array" ref="B557:G557">'M19-M24 Report'!A114:F114</f>
        <v>0</v>
      </c>
      <c r="C557">
        <v>0</v>
      </c>
      <c r="D557">
        <v>0</v>
      </c>
      <c r="E557">
        <v>0</v>
      </c>
      <c r="F557">
        <v>0</v>
      </c>
      <c r="G557">
        <v>0</v>
      </c>
      <c r="H557" t="s">
        <v>25</v>
      </c>
      <c r="Q557" s="17" t="str">
        <f>_xlfn.XLOOKUP(P557,Period_sum!$H$8:$H$27,Period_sum!$I$8:$I$27,"")</f>
        <v/>
      </c>
      <c r="R557" s="17" t="str">
        <f>_xlfn.XLOOKUP(P557,Period_sum!$H$8:$H$27,Period_sum!$J$8:$J$27,"")</f>
        <v/>
      </c>
    </row>
    <row r="558" spans="2:18" x14ac:dyDescent="0.3">
      <c r="B558" s="4" cm="1">
        <f t="array" ref="B558:G558">'M19-M24 Report'!A115:F115</f>
        <v>0</v>
      </c>
      <c r="C558">
        <v>0</v>
      </c>
      <c r="D558">
        <v>0</v>
      </c>
      <c r="E558">
        <v>0</v>
      </c>
      <c r="F558">
        <v>0</v>
      </c>
      <c r="G558">
        <v>0</v>
      </c>
      <c r="H558" t="s">
        <v>25</v>
      </c>
      <c r="Q558" s="17" t="str">
        <f>_xlfn.XLOOKUP(P558,Period_sum!$H$8:$H$27,Period_sum!$I$8:$I$27,"")</f>
        <v/>
      </c>
      <c r="R558" s="17" t="str">
        <f>_xlfn.XLOOKUP(P558,Period_sum!$H$8:$H$27,Period_sum!$J$8:$J$27,"")</f>
        <v/>
      </c>
    </row>
    <row r="559" spans="2:18" x14ac:dyDescent="0.3">
      <c r="B559" s="4" cm="1">
        <f t="array" ref="B559:G559">'M19-M24 Report'!A116:F116</f>
        <v>0</v>
      </c>
      <c r="C559">
        <v>0</v>
      </c>
      <c r="D559">
        <v>0</v>
      </c>
      <c r="E559">
        <v>0</v>
      </c>
      <c r="F559">
        <v>0</v>
      </c>
      <c r="G559">
        <v>0</v>
      </c>
      <c r="H559" t="s">
        <v>25</v>
      </c>
      <c r="Q559" s="17" t="str">
        <f>_xlfn.XLOOKUP(P559,Period_sum!$H$8:$H$27,Period_sum!$I$8:$I$27,"")</f>
        <v/>
      </c>
      <c r="R559" s="17" t="str">
        <f>_xlfn.XLOOKUP(P559,Period_sum!$H$8:$H$27,Period_sum!$J$8:$J$27,"")</f>
        <v/>
      </c>
    </row>
    <row r="560" spans="2:18" x14ac:dyDescent="0.3">
      <c r="B560" s="4" cm="1">
        <f t="array" ref="B560:G560">'M19-M24 Report'!A117:F117</f>
        <v>0</v>
      </c>
      <c r="C560">
        <v>0</v>
      </c>
      <c r="D560">
        <v>0</v>
      </c>
      <c r="E560">
        <v>0</v>
      </c>
      <c r="F560">
        <v>0</v>
      </c>
      <c r="G560">
        <v>0</v>
      </c>
      <c r="H560" t="s">
        <v>25</v>
      </c>
      <c r="Q560" s="17" t="str">
        <f>_xlfn.XLOOKUP(P560,Period_sum!$H$8:$H$27,Period_sum!$I$8:$I$27,"")</f>
        <v/>
      </c>
      <c r="R560" s="17" t="str">
        <f>_xlfn.XLOOKUP(P560,Period_sum!$H$8:$H$27,Period_sum!$J$8:$J$27,"")</f>
        <v/>
      </c>
    </row>
    <row r="561" spans="2:18" x14ac:dyDescent="0.3">
      <c r="B561" s="4" cm="1">
        <f t="array" ref="B561:G561">'M19-M24 Report'!A118:F118</f>
        <v>0</v>
      </c>
      <c r="C561">
        <v>0</v>
      </c>
      <c r="D561">
        <v>0</v>
      </c>
      <c r="E561">
        <v>0</v>
      </c>
      <c r="F561">
        <v>0</v>
      </c>
      <c r="G561">
        <v>0</v>
      </c>
      <c r="H561" t="s">
        <v>25</v>
      </c>
      <c r="Q561" s="17" t="str">
        <f>_xlfn.XLOOKUP(P561,Period_sum!$H$8:$H$27,Period_sum!$I$8:$I$27,"")</f>
        <v/>
      </c>
      <c r="R561" s="17" t="str">
        <f>_xlfn.XLOOKUP(P561,Period_sum!$H$8:$H$27,Period_sum!$J$8:$J$27,"")</f>
        <v/>
      </c>
    </row>
    <row r="562" spans="2:18" x14ac:dyDescent="0.3">
      <c r="B562" s="4" cm="1">
        <f t="array" ref="B562:G562">'M19-M24 Report'!A119:F119</f>
        <v>0</v>
      </c>
      <c r="C562">
        <v>0</v>
      </c>
      <c r="D562">
        <v>0</v>
      </c>
      <c r="E562">
        <v>0</v>
      </c>
      <c r="F562">
        <v>0</v>
      </c>
      <c r="G562">
        <v>0</v>
      </c>
      <c r="H562" t="s">
        <v>25</v>
      </c>
      <c r="Q562" s="17" t="str">
        <f>_xlfn.XLOOKUP(P562,Period_sum!$H$8:$H$27,Period_sum!$I$8:$I$27,"")</f>
        <v/>
      </c>
      <c r="R562" s="17" t="str">
        <f>_xlfn.XLOOKUP(P562,Period_sum!$H$8:$H$27,Period_sum!$J$8:$J$27,"")</f>
        <v/>
      </c>
    </row>
    <row r="563" spans="2:18" x14ac:dyDescent="0.3">
      <c r="B563" s="4" cm="1">
        <f t="array" ref="B563:G563">'M19-M24 Report'!A120:F120</f>
        <v>0</v>
      </c>
      <c r="C563">
        <v>0</v>
      </c>
      <c r="D563">
        <v>0</v>
      </c>
      <c r="E563">
        <v>0</v>
      </c>
      <c r="F563">
        <v>0</v>
      </c>
      <c r="G563">
        <v>0</v>
      </c>
      <c r="H563" t="s">
        <v>25</v>
      </c>
      <c r="Q563" s="17" t="str">
        <f>_xlfn.XLOOKUP(P563,Period_sum!$H$8:$H$27,Period_sum!$I$8:$I$27,"")</f>
        <v/>
      </c>
      <c r="R563" s="17" t="str">
        <f>_xlfn.XLOOKUP(P563,Period_sum!$H$8:$H$27,Period_sum!$J$8:$J$27,"")</f>
        <v/>
      </c>
    </row>
    <row r="564" spans="2:18" x14ac:dyDescent="0.3">
      <c r="B564" s="4" cm="1">
        <f t="array" ref="B564:G564">'M19-M24 Report'!A121:F121</f>
        <v>0</v>
      </c>
      <c r="C564">
        <v>0</v>
      </c>
      <c r="D564">
        <v>0</v>
      </c>
      <c r="E564">
        <v>0</v>
      </c>
      <c r="F564">
        <v>0</v>
      </c>
      <c r="G564">
        <v>0</v>
      </c>
      <c r="H564" t="s">
        <v>25</v>
      </c>
      <c r="Q564" s="17" t="str">
        <f>_xlfn.XLOOKUP(P564,Period_sum!$H$8:$H$27,Period_sum!$I$8:$I$27,"")</f>
        <v/>
      </c>
      <c r="R564" s="17" t="str">
        <f>_xlfn.XLOOKUP(P564,Period_sum!$H$8:$H$27,Period_sum!$J$8:$J$27,"")</f>
        <v/>
      </c>
    </row>
    <row r="565" spans="2:18" x14ac:dyDescent="0.3">
      <c r="B565" s="4" cm="1">
        <f t="array" ref="B565:G565">'M19-M24 Report'!A122:F122</f>
        <v>0</v>
      </c>
      <c r="C565">
        <v>0</v>
      </c>
      <c r="D565">
        <v>0</v>
      </c>
      <c r="E565">
        <v>0</v>
      </c>
      <c r="F565">
        <v>0</v>
      </c>
      <c r="G565">
        <v>0</v>
      </c>
      <c r="H565" t="s">
        <v>25</v>
      </c>
      <c r="Q565" s="17" t="str">
        <f>_xlfn.XLOOKUP(P565,Period_sum!$H$8:$H$27,Period_sum!$I$8:$I$27,"")</f>
        <v/>
      </c>
      <c r="R565" s="17" t="str">
        <f>_xlfn.XLOOKUP(P565,Period_sum!$H$8:$H$27,Period_sum!$J$8:$J$27,"")</f>
        <v/>
      </c>
    </row>
    <row r="566" spans="2:18" x14ac:dyDescent="0.3">
      <c r="B566" s="4" cm="1">
        <f t="array" ref="B566:G566">'M19-M24 Report'!A123:F123</f>
        <v>0</v>
      </c>
      <c r="C566">
        <v>0</v>
      </c>
      <c r="D566">
        <v>0</v>
      </c>
      <c r="E566">
        <v>0</v>
      </c>
      <c r="F566">
        <v>0</v>
      </c>
      <c r="G566">
        <v>0</v>
      </c>
      <c r="H566" t="s">
        <v>25</v>
      </c>
      <c r="Q566" s="17" t="str">
        <f>_xlfn.XLOOKUP(P566,Period_sum!$H$8:$H$27,Period_sum!$I$8:$I$27,"")</f>
        <v/>
      </c>
      <c r="R566" s="17" t="str">
        <f>_xlfn.XLOOKUP(P566,Period_sum!$H$8:$H$27,Period_sum!$J$8:$J$27,"")</f>
        <v/>
      </c>
    </row>
    <row r="567" spans="2:18" x14ac:dyDescent="0.3">
      <c r="B567" s="4" cm="1">
        <f t="array" ref="B567:G567">'M19-M24 Report'!A124:F124</f>
        <v>0</v>
      </c>
      <c r="C567">
        <v>0</v>
      </c>
      <c r="D567">
        <v>0</v>
      </c>
      <c r="E567">
        <v>0</v>
      </c>
      <c r="F567">
        <v>0</v>
      </c>
      <c r="G567">
        <v>0</v>
      </c>
      <c r="H567" t="s">
        <v>25</v>
      </c>
      <c r="Q567" s="17" t="str">
        <f>_xlfn.XLOOKUP(P567,Period_sum!$H$8:$H$27,Period_sum!$I$8:$I$27,"")</f>
        <v/>
      </c>
      <c r="R567" s="17" t="str">
        <f>_xlfn.XLOOKUP(P567,Period_sum!$H$8:$H$27,Period_sum!$J$8:$J$27,"")</f>
        <v/>
      </c>
    </row>
    <row r="568" spans="2:18" x14ac:dyDescent="0.3">
      <c r="B568" s="4" cm="1">
        <f t="array" ref="B568:G568">'M19-M24 Report'!A125:F125</f>
        <v>0</v>
      </c>
      <c r="C568">
        <v>0</v>
      </c>
      <c r="D568">
        <v>0</v>
      </c>
      <c r="E568">
        <v>0</v>
      </c>
      <c r="F568">
        <v>0</v>
      </c>
      <c r="G568">
        <v>0</v>
      </c>
      <c r="H568" t="s">
        <v>25</v>
      </c>
      <c r="Q568" s="17" t="str">
        <f>_xlfn.XLOOKUP(P568,Period_sum!$H$8:$H$27,Period_sum!$I$8:$I$27,"")</f>
        <v/>
      </c>
      <c r="R568" s="17" t="str">
        <f>_xlfn.XLOOKUP(P568,Period_sum!$H$8:$H$27,Period_sum!$J$8:$J$27,"")</f>
        <v/>
      </c>
    </row>
    <row r="569" spans="2:18" x14ac:dyDescent="0.3">
      <c r="B569" s="4" cm="1">
        <f t="array" ref="B569:G569">'M19-M24 Report'!A126:F126</f>
        <v>0</v>
      </c>
      <c r="C569">
        <v>0</v>
      </c>
      <c r="D569">
        <v>0</v>
      </c>
      <c r="E569">
        <v>0</v>
      </c>
      <c r="F569">
        <v>0</v>
      </c>
      <c r="G569">
        <v>0</v>
      </c>
      <c r="H569" t="s">
        <v>25</v>
      </c>
      <c r="Q569" s="17" t="str">
        <f>_xlfn.XLOOKUP(P569,Period_sum!$H$8:$H$27,Period_sum!$I$8:$I$27,"")</f>
        <v/>
      </c>
      <c r="R569" s="17" t="str">
        <f>_xlfn.XLOOKUP(P569,Period_sum!$H$8:$H$27,Period_sum!$J$8:$J$27,"")</f>
        <v/>
      </c>
    </row>
    <row r="570" spans="2:18" x14ac:dyDescent="0.3">
      <c r="B570" s="4" cm="1">
        <f t="array" ref="B570:G570">'M19-M24 Report'!A127:F127</f>
        <v>0</v>
      </c>
      <c r="C570">
        <v>0</v>
      </c>
      <c r="D570">
        <v>0</v>
      </c>
      <c r="E570">
        <v>0</v>
      </c>
      <c r="F570">
        <v>0</v>
      </c>
      <c r="G570">
        <v>0</v>
      </c>
      <c r="H570" t="s">
        <v>25</v>
      </c>
      <c r="Q570" s="17" t="str">
        <f>_xlfn.XLOOKUP(P570,Period_sum!$H$8:$H$27,Period_sum!$I$8:$I$27,"")</f>
        <v/>
      </c>
      <c r="R570" s="17" t="str">
        <f>_xlfn.XLOOKUP(P570,Period_sum!$H$8:$H$27,Period_sum!$J$8:$J$27,"")</f>
        <v/>
      </c>
    </row>
    <row r="571" spans="2:18" x14ac:dyDescent="0.3">
      <c r="B571" s="4" cm="1">
        <f t="array" ref="B571:G571">'M19-M24 Report'!A128:F128</f>
        <v>0</v>
      </c>
      <c r="C571">
        <v>0</v>
      </c>
      <c r="D571">
        <v>0</v>
      </c>
      <c r="E571">
        <v>0</v>
      </c>
      <c r="F571">
        <v>0</v>
      </c>
      <c r="G571">
        <v>0</v>
      </c>
      <c r="H571" t="s">
        <v>25</v>
      </c>
      <c r="Q571" s="17" t="str">
        <f>_xlfn.XLOOKUP(P571,Period_sum!$H$8:$H$27,Period_sum!$I$8:$I$27,"")</f>
        <v/>
      </c>
      <c r="R571" s="17" t="str">
        <f>_xlfn.XLOOKUP(P571,Period_sum!$H$8:$H$27,Period_sum!$J$8:$J$27,"")</f>
        <v/>
      </c>
    </row>
    <row r="572" spans="2:18" x14ac:dyDescent="0.3">
      <c r="B572" s="4" cm="1">
        <f t="array" ref="B572:G572">'M19-M24 Report'!A129:F129</f>
        <v>0</v>
      </c>
      <c r="C572">
        <v>0</v>
      </c>
      <c r="D572">
        <v>0</v>
      </c>
      <c r="E572">
        <v>0</v>
      </c>
      <c r="F572">
        <v>0</v>
      </c>
      <c r="G572">
        <v>0</v>
      </c>
      <c r="H572" t="s">
        <v>25</v>
      </c>
      <c r="Q572" s="17" t="str">
        <f>_xlfn.XLOOKUP(P572,Period_sum!$H$8:$H$27,Period_sum!$I$8:$I$27,"")</f>
        <v/>
      </c>
      <c r="R572" s="17" t="str">
        <f>_xlfn.XLOOKUP(P572,Period_sum!$H$8:$H$27,Period_sum!$J$8:$J$27,"")</f>
        <v/>
      </c>
    </row>
    <row r="573" spans="2:18" x14ac:dyDescent="0.3">
      <c r="B573" s="4" cm="1">
        <f t="array" ref="B573:G573">'M19-M24 Report'!A130:F130</f>
        <v>0</v>
      </c>
      <c r="C573">
        <v>0</v>
      </c>
      <c r="D573">
        <v>0</v>
      </c>
      <c r="E573">
        <v>0</v>
      </c>
      <c r="F573">
        <v>0</v>
      </c>
      <c r="G573">
        <v>0</v>
      </c>
      <c r="H573" t="s">
        <v>25</v>
      </c>
      <c r="Q573" s="17" t="str">
        <f>_xlfn.XLOOKUP(P573,Period_sum!$H$8:$H$27,Period_sum!$I$8:$I$27,"")</f>
        <v/>
      </c>
      <c r="R573" s="17" t="str">
        <f>_xlfn.XLOOKUP(P573,Period_sum!$H$8:$H$27,Period_sum!$J$8:$J$27,"")</f>
        <v/>
      </c>
    </row>
    <row r="574" spans="2:18" x14ac:dyDescent="0.3">
      <c r="B574" s="4" cm="1">
        <f t="array" ref="B574:G574">'M19-M24 Report'!A131:F131</f>
        <v>0</v>
      </c>
      <c r="C574">
        <v>0</v>
      </c>
      <c r="D574">
        <v>0</v>
      </c>
      <c r="E574">
        <v>0</v>
      </c>
      <c r="F574">
        <v>0</v>
      </c>
      <c r="G574">
        <v>0</v>
      </c>
      <c r="H574" t="s">
        <v>25</v>
      </c>
      <c r="Q574" s="17" t="str">
        <f>_xlfn.XLOOKUP(P574,Period_sum!$H$8:$H$27,Period_sum!$I$8:$I$27,"")</f>
        <v/>
      </c>
      <c r="R574" s="17" t="str">
        <f>_xlfn.XLOOKUP(P574,Period_sum!$H$8:$H$27,Period_sum!$J$8:$J$27,"")</f>
        <v/>
      </c>
    </row>
    <row r="575" spans="2:18" x14ac:dyDescent="0.3">
      <c r="B575" s="4" cm="1">
        <f t="array" ref="B575:G575">'M19-M24 Report'!A132:F132</f>
        <v>0</v>
      </c>
      <c r="C575">
        <v>0</v>
      </c>
      <c r="D575">
        <v>0</v>
      </c>
      <c r="E575">
        <v>0</v>
      </c>
      <c r="F575">
        <v>0</v>
      </c>
      <c r="G575">
        <v>0</v>
      </c>
      <c r="H575" t="s">
        <v>25</v>
      </c>
      <c r="Q575" s="17" t="str">
        <f>_xlfn.XLOOKUP(P575,Period_sum!$H$8:$H$27,Period_sum!$I$8:$I$27,"")</f>
        <v/>
      </c>
      <c r="R575" s="17" t="str">
        <f>_xlfn.XLOOKUP(P575,Period_sum!$H$8:$H$27,Period_sum!$J$8:$J$27,"")</f>
        <v/>
      </c>
    </row>
    <row r="576" spans="2:18" x14ac:dyDescent="0.3">
      <c r="B576" s="4" cm="1">
        <f t="array" ref="B576:G576">'M19-M24 Report'!A133:F133</f>
        <v>0</v>
      </c>
      <c r="C576">
        <v>0</v>
      </c>
      <c r="D576">
        <v>0</v>
      </c>
      <c r="E576">
        <v>0</v>
      </c>
      <c r="F576">
        <v>0</v>
      </c>
      <c r="G576">
        <v>0</v>
      </c>
      <c r="H576" t="s">
        <v>25</v>
      </c>
      <c r="Q576" s="17" t="str">
        <f>_xlfn.XLOOKUP(P576,Period_sum!$H$8:$H$27,Period_sum!$I$8:$I$27,"")</f>
        <v/>
      </c>
      <c r="R576" s="17" t="str">
        <f>_xlfn.XLOOKUP(P576,Period_sum!$H$8:$H$27,Period_sum!$J$8:$J$27,"")</f>
        <v/>
      </c>
    </row>
    <row r="577" spans="2:18" x14ac:dyDescent="0.3">
      <c r="B577" s="4" cm="1">
        <f t="array" ref="B577:G577">'M19-M24 Report'!A134:F134</f>
        <v>0</v>
      </c>
      <c r="C577">
        <v>0</v>
      </c>
      <c r="D577">
        <v>0</v>
      </c>
      <c r="E577">
        <v>0</v>
      </c>
      <c r="F577">
        <v>0</v>
      </c>
      <c r="G577">
        <v>0</v>
      </c>
      <c r="H577" t="s">
        <v>25</v>
      </c>
      <c r="Q577" s="17" t="str">
        <f>_xlfn.XLOOKUP(P577,Period_sum!$H$8:$H$27,Period_sum!$I$8:$I$27,"")</f>
        <v/>
      </c>
      <c r="R577" s="17" t="str">
        <f>_xlfn.XLOOKUP(P577,Period_sum!$H$8:$H$27,Period_sum!$J$8:$J$27,"")</f>
        <v/>
      </c>
    </row>
    <row r="578" spans="2:18" x14ac:dyDescent="0.3">
      <c r="B578" s="4" cm="1">
        <f t="array" ref="B578:G578">'M19-M24 Report'!A135:F135</f>
        <v>0</v>
      </c>
      <c r="C578">
        <v>0</v>
      </c>
      <c r="D578">
        <v>0</v>
      </c>
      <c r="E578">
        <v>0</v>
      </c>
      <c r="F578">
        <v>0</v>
      </c>
      <c r="G578">
        <v>0</v>
      </c>
      <c r="H578" t="s">
        <v>25</v>
      </c>
      <c r="Q578" s="17" t="str">
        <f>_xlfn.XLOOKUP(P578,Period_sum!$H$8:$H$27,Period_sum!$I$8:$I$27,"")</f>
        <v/>
      </c>
      <c r="R578" s="17" t="str">
        <f>_xlfn.XLOOKUP(P578,Period_sum!$H$8:$H$27,Period_sum!$J$8:$J$27,"")</f>
        <v/>
      </c>
    </row>
    <row r="579" spans="2:18" x14ac:dyDescent="0.3">
      <c r="B579" s="4" cm="1">
        <f t="array" ref="B579:G579">'M19-M24 Report'!A136:F136</f>
        <v>0</v>
      </c>
      <c r="C579">
        <v>0</v>
      </c>
      <c r="D579">
        <v>0</v>
      </c>
      <c r="E579">
        <v>0</v>
      </c>
      <c r="F579">
        <v>0</v>
      </c>
      <c r="G579">
        <v>0</v>
      </c>
      <c r="H579" t="s">
        <v>25</v>
      </c>
      <c r="Q579" s="17" t="str">
        <f>_xlfn.XLOOKUP(P579,Period_sum!$H$8:$H$27,Period_sum!$I$8:$I$27,"")</f>
        <v/>
      </c>
      <c r="R579" s="17" t="str">
        <f>_xlfn.XLOOKUP(P579,Period_sum!$H$8:$H$27,Period_sum!$J$8:$J$27,"")</f>
        <v/>
      </c>
    </row>
    <row r="580" spans="2:18" x14ac:dyDescent="0.3">
      <c r="B580" s="4" cm="1">
        <f t="array" ref="B580:G580">'M19-M24 Report'!A137:F137</f>
        <v>0</v>
      </c>
      <c r="C580">
        <v>0</v>
      </c>
      <c r="D580">
        <v>0</v>
      </c>
      <c r="E580">
        <v>0</v>
      </c>
      <c r="F580">
        <v>0</v>
      </c>
      <c r="G580">
        <v>0</v>
      </c>
      <c r="H580" t="s">
        <v>25</v>
      </c>
      <c r="Q580" s="17" t="str">
        <f>_xlfn.XLOOKUP(P580,Period_sum!$H$8:$H$27,Period_sum!$I$8:$I$27,"")</f>
        <v/>
      </c>
      <c r="R580" s="17" t="str">
        <f>_xlfn.XLOOKUP(P580,Period_sum!$H$8:$H$27,Period_sum!$J$8:$J$27,"")</f>
        <v/>
      </c>
    </row>
    <row r="581" spans="2:18" x14ac:dyDescent="0.3">
      <c r="B581" s="4" cm="1">
        <f t="array" ref="B581:G581">'M19-M24 Report'!A138:F138</f>
        <v>0</v>
      </c>
      <c r="C581">
        <v>0</v>
      </c>
      <c r="D581">
        <v>0</v>
      </c>
      <c r="E581">
        <v>0</v>
      </c>
      <c r="F581">
        <v>0</v>
      </c>
      <c r="G581">
        <v>0</v>
      </c>
      <c r="H581" t="s">
        <v>25</v>
      </c>
      <c r="Q581" s="17" t="str">
        <f>_xlfn.XLOOKUP(P581,Period_sum!$H$8:$H$27,Period_sum!$I$8:$I$27,"")</f>
        <v/>
      </c>
      <c r="R581" s="17" t="str">
        <f>_xlfn.XLOOKUP(P581,Period_sum!$H$8:$H$27,Period_sum!$J$8:$J$27,"")</f>
        <v/>
      </c>
    </row>
    <row r="582" spans="2:18" x14ac:dyDescent="0.3">
      <c r="B582" s="4" cm="1">
        <f t="array" ref="B582:G582">'M19-M24 Report'!A139:F139</f>
        <v>0</v>
      </c>
      <c r="C582">
        <v>0</v>
      </c>
      <c r="D582">
        <v>0</v>
      </c>
      <c r="E582">
        <v>0</v>
      </c>
      <c r="F582">
        <v>0</v>
      </c>
      <c r="G582">
        <v>0</v>
      </c>
      <c r="H582" t="s">
        <v>25</v>
      </c>
      <c r="Q582" s="17" t="str">
        <f>_xlfn.XLOOKUP(P582,Period_sum!$H$8:$H$27,Period_sum!$I$8:$I$27,"")</f>
        <v/>
      </c>
      <c r="R582" s="17" t="str">
        <f>_xlfn.XLOOKUP(P582,Period_sum!$H$8:$H$27,Period_sum!$J$8:$J$27,"")</f>
        <v/>
      </c>
    </row>
    <row r="583" spans="2:18" x14ac:dyDescent="0.3">
      <c r="B583" s="4" cm="1">
        <f t="array" ref="B583:G583">'M19-M24 Report'!A140:F140</f>
        <v>0</v>
      </c>
      <c r="C583">
        <v>0</v>
      </c>
      <c r="D583">
        <v>0</v>
      </c>
      <c r="E583">
        <v>0</v>
      </c>
      <c r="F583">
        <v>0</v>
      </c>
      <c r="G583">
        <v>0</v>
      </c>
      <c r="H583" t="s">
        <v>25</v>
      </c>
      <c r="Q583" s="17" t="str">
        <f>_xlfn.XLOOKUP(P583,Period_sum!$H$8:$H$27,Period_sum!$I$8:$I$27,"")</f>
        <v/>
      </c>
      <c r="R583" s="17" t="str">
        <f>_xlfn.XLOOKUP(P583,Period_sum!$H$8:$H$27,Period_sum!$J$8:$J$27,"")</f>
        <v/>
      </c>
    </row>
    <row r="584" spans="2:18" x14ac:dyDescent="0.3">
      <c r="B584" s="4" cm="1">
        <f t="array" ref="B584:G584">'M19-M24 Report'!A141:F141</f>
        <v>0</v>
      </c>
      <c r="C584">
        <v>0</v>
      </c>
      <c r="D584">
        <v>0</v>
      </c>
      <c r="E584">
        <v>0</v>
      </c>
      <c r="F584">
        <v>0</v>
      </c>
      <c r="G584">
        <v>0</v>
      </c>
      <c r="H584" t="s">
        <v>25</v>
      </c>
      <c r="Q584" s="17" t="str">
        <f>_xlfn.XLOOKUP(P584,Period_sum!$H$8:$H$27,Period_sum!$I$8:$I$27,"")</f>
        <v/>
      </c>
      <c r="R584" s="17" t="str">
        <f>_xlfn.XLOOKUP(P584,Period_sum!$H$8:$H$27,Period_sum!$J$8:$J$27,"")</f>
        <v/>
      </c>
    </row>
    <row r="585" spans="2:18" x14ac:dyDescent="0.3">
      <c r="B585" s="4" cm="1">
        <f t="array" ref="B585:G585">'M19-M24 Report'!A142:F142</f>
        <v>0</v>
      </c>
      <c r="C585">
        <v>0</v>
      </c>
      <c r="D585">
        <v>0</v>
      </c>
      <c r="E585">
        <v>0</v>
      </c>
      <c r="F585">
        <v>0</v>
      </c>
      <c r="G585">
        <v>0</v>
      </c>
      <c r="H585" t="s">
        <v>25</v>
      </c>
      <c r="Q585" s="17" t="str">
        <f>_xlfn.XLOOKUP(P585,Period_sum!$H$8:$H$27,Period_sum!$I$8:$I$27,"")</f>
        <v/>
      </c>
      <c r="R585" s="17" t="str">
        <f>_xlfn.XLOOKUP(P585,Period_sum!$H$8:$H$27,Period_sum!$J$8:$J$27,"")</f>
        <v/>
      </c>
    </row>
    <row r="586" spans="2:18" x14ac:dyDescent="0.3">
      <c r="B586" s="4" cm="1">
        <f t="array" ref="B586:G586">'M19-M24 Report'!A143:F143</f>
        <v>0</v>
      </c>
      <c r="C586">
        <v>0</v>
      </c>
      <c r="D586">
        <v>0</v>
      </c>
      <c r="E586">
        <v>0</v>
      </c>
      <c r="F586">
        <v>0</v>
      </c>
      <c r="G586">
        <v>0</v>
      </c>
      <c r="H586" t="s">
        <v>25</v>
      </c>
      <c r="Q586" s="17" t="str">
        <f>_xlfn.XLOOKUP(P586,Period_sum!$H$8:$H$27,Period_sum!$I$8:$I$27,"")</f>
        <v/>
      </c>
      <c r="R586" s="17" t="str">
        <f>_xlfn.XLOOKUP(P586,Period_sum!$H$8:$H$27,Period_sum!$J$8:$J$27,"")</f>
        <v/>
      </c>
    </row>
    <row r="587" spans="2:18" x14ac:dyDescent="0.3">
      <c r="B587" s="4" cm="1">
        <f t="array" ref="B587:G587">'M19-M24 Report'!A144:F144</f>
        <v>0</v>
      </c>
      <c r="C587">
        <v>0</v>
      </c>
      <c r="D587">
        <v>0</v>
      </c>
      <c r="E587">
        <v>0</v>
      </c>
      <c r="F587">
        <v>0</v>
      </c>
      <c r="G587">
        <v>0</v>
      </c>
      <c r="H587" t="s">
        <v>25</v>
      </c>
      <c r="Q587" s="17" t="str">
        <f>_xlfn.XLOOKUP(P587,Period_sum!$H$8:$H$27,Period_sum!$I$8:$I$27,"")</f>
        <v/>
      </c>
      <c r="R587" s="17" t="str">
        <f>_xlfn.XLOOKUP(P587,Period_sum!$H$8:$H$27,Period_sum!$J$8:$J$27,"")</f>
        <v/>
      </c>
    </row>
    <row r="588" spans="2:18" x14ac:dyDescent="0.3">
      <c r="B588" s="4" cm="1">
        <f t="array" ref="B588:G588">'M19-M24 Report'!A145:F145</f>
        <v>0</v>
      </c>
      <c r="C588">
        <v>0</v>
      </c>
      <c r="D588">
        <v>0</v>
      </c>
      <c r="E588">
        <v>0</v>
      </c>
      <c r="F588">
        <v>0</v>
      </c>
      <c r="G588">
        <v>0</v>
      </c>
      <c r="H588" t="s">
        <v>25</v>
      </c>
      <c r="Q588" s="17" t="str">
        <f>_xlfn.XLOOKUP(P588,Period_sum!$H$8:$H$27,Period_sum!$I$8:$I$27,"")</f>
        <v/>
      </c>
      <c r="R588" s="17" t="str">
        <f>_xlfn.XLOOKUP(P588,Period_sum!$H$8:$H$27,Period_sum!$J$8:$J$27,"")</f>
        <v/>
      </c>
    </row>
    <row r="589" spans="2:18" x14ac:dyDescent="0.3">
      <c r="B589" s="4" cm="1">
        <f t="array" ref="B589:G589">'M19-M24 Report'!A146:F146</f>
        <v>0</v>
      </c>
      <c r="C589">
        <v>0</v>
      </c>
      <c r="D589">
        <v>0</v>
      </c>
      <c r="E589">
        <v>0</v>
      </c>
      <c r="F589">
        <v>0</v>
      </c>
      <c r="G589">
        <v>0</v>
      </c>
      <c r="H589" t="s">
        <v>25</v>
      </c>
      <c r="Q589" s="17" t="str">
        <f>_xlfn.XLOOKUP(P589,Period_sum!$H$8:$H$27,Period_sum!$I$8:$I$27,"")</f>
        <v/>
      </c>
      <c r="R589" s="17" t="str">
        <f>_xlfn.XLOOKUP(P589,Period_sum!$H$8:$H$27,Period_sum!$J$8:$J$27,"")</f>
        <v/>
      </c>
    </row>
    <row r="590" spans="2:18" x14ac:dyDescent="0.3">
      <c r="B590" s="4" cm="1">
        <f t="array" ref="B590:G590">'M19-M24 Report'!A147:F147</f>
        <v>0</v>
      </c>
      <c r="C590">
        <v>0</v>
      </c>
      <c r="D590">
        <v>0</v>
      </c>
      <c r="E590">
        <v>0</v>
      </c>
      <c r="F590">
        <v>0</v>
      </c>
      <c r="G590">
        <v>0</v>
      </c>
      <c r="H590" t="s">
        <v>25</v>
      </c>
      <c r="Q590" s="17" t="str">
        <f>_xlfn.XLOOKUP(P590,Period_sum!$H$8:$H$27,Period_sum!$I$8:$I$27,"")</f>
        <v/>
      </c>
      <c r="R590" s="17" t="str">
        <f>_xlfn.XLOOKUP(P590,Period_sum!$H$8:$H$27,Period_sum!$J$8:$J$27,"")</f>
        <v/>
      </c>
    </row>
    <row r="591" spans="2:18" x14ac:dyDescent="0.3">
      <c r="B591" s="4" cm="1">
        <f t="array" ref="B591:G591">'M19-M24 Report'!A148:F148</f>
        <v>0</v>
      </c>
      <c r="C591">
        <v>0</v>
      </c>
      <c r="D591">
        <v>0</v>
      </c>
      <c r="E591">
        <v>0</v>
      </c>
      <c r="F591">
        <v>0</v>
      </c>
      <c r="G591">
        <v>0</v>
      </c>
      <c r="H591" t="s">
        <v>25</v>
      </c>
      <c r="Q591" s="17" t="str">
        <f>_xlfn.XLOOKUP(P591,Period_sum!$H$8:$H$27,Period_sum!$I$8:$I$27,"")</f>
        <v/>
      </c>
      <c r="R591" s="17" t="str">
        <f>_xlfn.XLOOKUP(P591,Period_sum!$H$8:$H$27,Period_sum!$J$8:$J$27,"")</f>
        <v/>
      </c>
    </row>
    <row r="592" spans="2:18" x14ac:dyDescent="0.3">
      <c r="B592" s="4" cm="1">
        <f t="array" ref="B592:G592">'M19-M24 Report'!A149:F149</f>
        <v>0</v>
      </c>
      <c r="C592">
        <v>0</v>
      </c>
      <c r="D592">
        <v>0</v>
      </c>
      <c r="E592">
        <v>0</v>
      </c>
      <c r="F592">
        <v>0</v>
      </c>
      <c r="G592">
        <v>0</v>
      </c>
      <c r="H592" t="s">
        <v>25</v>
      </c>
      <c r="Q592" s="17" t="str">
        <f>_xlfn.XLOOKUP(P592,Period_sum!$H$8:$H$27,Period_sum!$I$8:$I$27,"")</f>
        <v/>
      </c>
      <c r="R592" s="17" t="str">
        <f>_xlfn.XLOOKUP(P592,Period_sum!$H$8:$H$27,Period_sum!$J$8:$J$27,"")</f>
        <v/>
      </c>
    </row>
    <row r="593" spans="1:18" x14ac:dyDescent="0.3">
      <c r="B593" s="4" cm="1">
        <f t="array" ref="B593:G593">'M19-M24 Report'!A150:F150</f>
        <v>0</v>
      </c>
      <c r="C593">
        <v>0</v>
      </c>
      <c r="D593">
        <v>0</v>
      </c>
      <c r="E593">
        <v>0</v>
      </c>
      <c r="F593">
        <v>0</v>
      </c>
      <c r="G593">
        <v>0</v>
      </c>
      <c r="H593" t="s">
        <v>25</v>
      </c>
      <c r="Q593" s="17" t="str">
        <f>_xlfn.XLOOKUP(P593,Period_sum!$H$8:$H$27,Period_sum!$I$8:$I$27,"")</f>
        <v/>
      </c>
      <c r="R593" s="17" t="str">
        <f>_xlfn.XLOOKUP(P593,Period_sum!$H$8:$H$27,Period_sum!$J$8:$J$27,"")</f>
        <v/>
      </c>
    </row>
    <row r="594" spans="1:18" x14ac:dyDescent="0.3">
      <c r="A594" t="s">
        <v>26</v>
      </c>
      <c r="B594" s="4" cm="1">
        <f t="array" ref="B594:G594">'M25-M30 Report'!A4:F4</f>
        <v>0</v>
      </c>
      <c r="C594">
        <v>0</v>
      </c>
      <c r="D594">
        <v>0</v>
      </c>
      <c r="E594">
        <v>0</v>
      </c>
      <c r="F594">
        <v>0</v>
      </c>
      <c r="G594">
        <v>0</v>
      </c>
      <c r="H594" t="s">
        <v>26</v>
      </c>
      <c r="Q594" s="17" t="str">
        <f>_xlfn.XLOOKUP(P594,Period_sum!$H$8:$H$27,Period_sum!$I$8:$I$27,"")</f>
        <v/>
      </c>
      <c r="R594" s="17" t="str">
        <f>_xlfn.XLOOKUP(P594,Period_sum!$H$8:$H$27,Period_sum!$J$8:$J$27,"")</f>
        <v/>
      </c>
    </row>
    <row r="595" spans="1:18" x14ac:dyDescent="0.3">
      <c r="B595" s="4" cm="1">
        <f t="array" ref="B595:G595">'M25-M30 Report'!A5:F5</f>
        <v>0</v>
      </c>
      <c r="C595">
        <v>0</v>
      </c>
      <c r="D595">
        <v>0</v>
      </c>
      <c r="E595">
        <v>0</v>
      </c>
      <c r="F595">
        <v>0</v>
      </c>
      <c r="G595">
        <v>0</v>
      </c>
      <c r="H595" t="s">
        <v>26</v>
      </c>
      <c r="Q595" s="17" t="str">
        <f>_xlfn.XLOOKUP(P595,Period_sum!$H$8:$H$27,Period_sum!$I$8:$I$27,"")</f>
        <v/>
      </c>
      <c r="R595" s="17" t="str">
        <f>_xlfn.XLOOKUP(P595,Period_sum!$H$8:$H$27,Period_sum!$J$8:$J$27,"")</f>
        <v/>
      </c>
    </row>
    <row r="596" spans="1:18" x14ac:dyDescent="0.3">
      <c r="B596" s="4" cm="1">
        <f t="array" ref="B596:G596">'M25-M30 Report'!A6:F6</f>
        <v>0</v>
      </c>
      <c r="C596">
        <v>0</v>
      </c>
      <c r="D596">
        <v>0</v>
      </c>
      <c r="E596">
        <v>0</v>
      </c>
      <c r="F596">
        <v>0</v>
      </c>
      <c r="G596">
        <v>0</v>
      </c>
      <c r="H596" t="s">
        <v>26</v>
      </c>
    </row>
    <row r="597" spans="1:18" x14ac:dyDescent="0.3">
      <c r="B597" s="4" cm="1">
        <f t="array" ref="B597:G597">'M25-M30 Report'!A7:F7</f>
        <v>0</v>
      </c>
      <c r="C597">
        <v>0</v>
      </c>
      <c r="D597">
        <v>0</v>
      </c>
      <c r="E597">
        <v>0</v>
      </c>
      <c r="F597">
        <v>0</v>
      </c>
      <c r="G597">
        <v>0</v>
      </c>
      <c r="H597" t="s">
        <v>26</v>
      </c>
    </row>
    <row r="598" spans="1:18" x14ac:dyDescent="0.3">
      <c r="B598" s="4" cm="1">
        <f t="array" ref="B598:G598">'M25-M30 Report'!A8:F8</f>
        <v>0</v>
      </c>
      <c r="C598">
        <v>0</v>
      </c>
      <c r="D598">
        <v>0</v>
      </c>
      <c r="E598">
        <v>0</v>
      </c>
      <c r="F598">
        <v>0</v>
      </c>
      <c r="G598">
        <v>0</v>
      </c>
      <c r="H598" t="s">
        <v>26</v>
      </c>
    </row>
    <row r="599" spans="1:18" x14ac:dyDescent="0.3">
      <c r="B599" s="4" cm="1">
        <f t="array" ref="B599:G599">'M25-M30 Report'!A9:F9</f>
        <v>0</v>
      </c>
      <c r="C599">
        <v>0</v>
      </c>
      <c r="D599">
        <v>0</v>
      </c>
      <c r="E599">
        <v>0</v>
      </c>
      <c r="F599">
        <v>0</v>
      </c>
      <c r="G599">
        <v>0</v>
      </c>
      <c r="H599" t="s">
        <v>26</v>
      </c>
    </row>
    <row r="600" spans="1:18" x14ac:dyDescent="0.3">
      <c r="B600" s="4" cm="1">
        <f t="array" ref="B600:G600">'M25-M30 Report'!A10:F10</f>
        <v>0</v>
      </c>
      <c r="C600">
        <v>0</v>
      </c>
      <c r="D600">
        <v>0</v>
      </c>
      <c r="E600">
        <v>0</v>
      </c>
      <c r="F600">
        <v>0</v>
      </c>
      <c r="G600">
        <v>0</v>
      </c>
      <c r="H600" t="s">
        <v>26</v>
      </c>
    </row>
    <row r="601" spans="1:18" x14ac:dyDescent="0.3">
      <c r="B601" s="4" cm="1">
        <f t="array" ref="B601:G601">'M25-M30 Report'!A11:F11</f>
        <v>0</v>
      </c>
      <c r="C601">
        <v>0</v>
      </c>
      <c r="D601">
        <v>0</v>
      </c>
      <c r="E601">
        <v>0</v>
      </c>
      <c r="F601">
        <v>0</v>
      </c>
      <c r="G601">
        <v>0</v>
      </c>
      <c r="H601" t="s">
        <v>26</v>
      </c>
    </row>
    <row r="602" spans="1:18" x14ac:dyDescent="0.3">
      <c r="B602" s="4" cm="1">
        <f t="array" ref="B602:G602">'M25-M30 Report'!A12:F12</f>
        <v>0</v>
      </c>
      <c r="C602">
        <v>0</v>
      </c>
      <c r="D602">
        <v>0</v>
      </c>
      <c r="E602">
        <v>0</v>
      </c>
      <c r="F602">
        <v>0</v>
      </c>
      <c r="G602">
        <v>0</v>
      </c>
      <c r="H602" t="s">
        <v>26</v>
      </c>
    </row>
    <row r="603" spans="1:18" x14ac:dyDescent="0.3">
      <c r="B603" s="4" cm="1">
        <f t="array" ref="B603:G603">'M25-M30 Report'!A13:F13</f>
        <v>0</v>
      </c>
      <c r="C603">
        <v>0</v>
      </c>
      <c r="D603">
        <v>0</v>
      </c>
      <c r="E603">
        <v>0</v>
      </c>
      <c r="F603">
        <v>0</v>
      </c>
      <c r="G603">
        <v>0</v>
      </c>
      <c r="H603" t="s">
        <v>26</v>
      </c>
    </row>
    <row r="604" spans="1:18" x14ac:dyDescent="0.3">
      <c r="B604" s="4" cm="1">
        <f t="array" ref="B604:G604">'M25-M30 Report'!A14:F14</f>
        <v>0</v>
      </c>
      <c r="C604">
        <v>0</v>
      </c>
      <c r="D604">
        <v>0</v>
      </c>
      <c r="E604">
        <v>0</v>
      </c>
      <c r="F604">
        <v>0</v>
      </c>
      <c r="G604">
        <v>0</v>
      </c>
      <c r="H604" t="s">
        <v>26</v>
      </c>
    </row>
    <row r="605" spans="1:18" x14ac:dyDescent="0.3">
      <c r="B605" s="4" cm="1">
        <f t="array" ref="B605:G605">'M25-M30 Report'!A15:F15</f>
        <v>0</v>
      </c>
      <c r="C605">
        <v>0</v>
      </c>
      <c r="D605">
        <v>0</v>
      </c>
      <c r="E605">
        <v>0</v>
      </c>
      <c r="F605">
        <v>0</v>
      </c>
      <c r="G605">
        <v>0</v>
      </c>
      <c r="H605" t="s">
        <v>26</v>
      </c>
    </row>
    <row r="606" spans="1:18" x14ac:dyDescent="0.3">
      <c r="B606" s="4" cm="1">
        <f t="array" ref="B606:G606">'M25-M30 Report'!A16:F16</f>
        <v>0</v>
      </c>
      <c r="C606">
        <v>0</v>
      </c>
      <c r="D606">
        <v>0</v>
      </c>
      <c r="E606">
        <v>0</v>
      </c>
      <c r="F606">
        <v>0</v>
      </c>
      <c r="G606">
        <v>0</v>
      </c>
      <c r="H606" t="s">
        <v>26</v>
      </c>
    </row>
    <row r="607" spans="1:18" x14ac:dyDescent="0.3">
      <c r="B607" s="4" cm="1">
        <f t="array" ref="B607:G607">'M25-M30 Report'!A17:F17</f>
        <v>0</v>
      </c>
      <c r="C607">
        <v>0</v>
      </c>
      <c r="D607">
        <v>0</v>
      </c>
      <c r="E607">
        <v>0</v>
      </c>
      <c r="F607">
        <v>0</v>
      </c>
      <c r="G607">
        <v>0</v>
      </c>
      <c r="H607" t="s">
        <v>26</v>
      </c>
    </row>
    <row r="608" spans="1:18" x14ac:dyDescent="0.3">
      <c r="B608" s="4" cm="1">
        <f t="array" ref="B608:G608">'M25-M30 Report'!A18:F18</f>
        <v>0</v>
      </c>
      <c r="C608">
        <v>0</v>
      </c>
      <c r="D608">
        <v>0</v>
      </c>
      <c r="E608">
        <v>0</v>
      </c>
      <c r="F608">
        <v>0</v>
      </c>
      <c r="G608">
        <v>0</v>
      </c>
      <c r="H608" t="s">
        <v>26</v>
      </c>
    </row>
    <row r="609" spans="2:8" x14ac:dyDescent="0.3">
      <c r="B609" s="4" cm="1">
        <f t="array" ref="B609:G609">'M25-M30 Report'!A19:F19</f>
        <v>0</v>
      </c>
      <c r="C609">
        <v>0</v>
      </c>
      <c r="D609">
        <v>0</v>
      </c>
      <c r="E609">
        <v>0</v>
      </c>
      <c r="F609">
        <v>0</v>
      </c>
      <c r="G609">
        <v>0</v>
      </c>
      <c r="H609" t="s">
        <v>26</v>
      </c>
    </row>
    <row r="610" spans="2:8" x14ac:dyDescent="0.3">
      <c r="B610" s="4" cm="1">
        <f t="array" ref="B610:G610">'M25-M30 Report'!A20:F20</f>
        <v>0</v>
      </c>
      <c r="C610">
        <v>0</v>
      </c>
      <c r="D610">
        <v>0</v>
      </c>
      <c r="E610">
        <v>0</v>
      </c>
      <c r="F610">
        <v>0</v>
      </c>
      <c r="G610">
        <v>0</v>
      </c>
      <c r="H610" t="s">
        <v>26</v>
      </c>
    </row>
    <row r="611" spans="2:8" x14ac:dyDescent="0.3">
      <c r="B611" s="4" cm="1">
        <f t="array" ref="B611:G611">'M25-M30 Report'!A21:F21</f>
        <v>0</v>
      </c>
      <c r="C611">
        <v>0</v>
      </c>
      <c r="D611">
        <v>0</v>
      </c>
      <c r="E611">
        <v>0</v>
      </c>
      <c r="F611">
        <v>0</v>
      </c>
      <c r="G611">
        <v>0</v>
      </c>
      <c r="H611" t="s">
        <v>26</v>
      </c>
    </row>
    <row r="612" spans="2:8" x14ac:dyDescent="0.3">
      <c r="B612" s="4" cm="1">
        <f t="array" ref="B612:G612">'M25-M30 Report'!A22:F22</f>
        <v>0</v>
      </c>
      <c r="C612">
        <v>0</v>
      </c>
      <c r="D612">
        <v>0</v>
      </c>
      <c r="E612">
        <v>0</v>
      </c>
      <c r="F612">
        <v>0</v>
      </c>
      <c r="G612">
        <v>0</v>
      </c>
      <c r="H612" t="s">
        <v>26</v>
      </c>
    </row>
    <row r="613" spans="2:8" x14ac:dyDescent="0.3">
      <c r="B613" s="4" cm="1">
        <f t="array" ref="B613:G613">'M25-M30 Report'!A23:F23</f>
        <v>0</v>
      </c>
      <c r="C613">
        <v>0</v>
      </c>
      <c r="D613">
        <v>0</v>
      </c>
      <c r="E613">
        <v>0</v>
      </c>
      <c r="F613">
        <v>0</v>
      </c>
      <c r="G613">
        <v>0</v>
      </c>
      <c r="H613" t="s">
        <v>26</v>
      </c>
    </row>
    <row r="614" spans="2:8" x14ac:dyDescent="0.3">
      <c r="B614" s="4" cm="1">
        <f t="array" ref="B614:G614">'M25-M30 Report'!A24:F24</f>
        <v>0</v>
      </c>
      <c r="C614">
        <v>0</v>
      </c>
      <c r="D614">
        <v>0</v>
      </c>
      <c r="E614">
        <v>0</v>
      </c>
      <c r="F614">
        <v>0</v>
      </c>
      <c r="G614">
        <v>0</v>
      </c>
      <c r="H614" t="s">
        <v>26</v>
      </c>
    </row>
    <row r="615" spans="2:8" x14ac:dyDescent="0.3">
      <c r="B615" s="4" cm="1">
        <f t="array" ref="B615:G615">'M25-M30 Report'!A25:F25</f>
        <v>0</v>
      </c>
      <c r="C615">
        <v>0</v>
      </c>
      <c r="D615">
        <v>0</v>
      </c>
      <c r="E615">
        <v>0</v>
      </c>
      <c r="F615">
        <v>0</v>
      </c>
      <c r="G615">
        <v>0</v>
      </c>
      <c r="H615" t="s">
        <v>26</v>
      </c>
    </row>
    <row r="616" spans="2:8" x14ac:dyDescent="0.3">
      <c r="B616" s="4" cm="1">
        <f t="array" ref="B616:G616">'M25-M30 Report'!A26:F26</f>
        <v>0</v>
      </c>
      <c r="C616">
        <v>0</v>
      </c>
      <c r="D616">
        <v>0</v>
      </c>
      <c r="E616">
        <v>0</v>
      </c>
      <c r="F616">
        <v>0</v>
      </c>
      <c r="G616">
        <v>0</v>
      </c>
      <c r="H616" t="s">
        <v>26</v>
      </c>
    </row>
    <row r="617" spans="2:8" x14ac:dyDescent="0.3">
      <c r="B617" s="4" cm="1">
        <f t="array" ref="B617:G617">'M25-M30 Report'!A27:F27</f>
        <v>0</v>
      </c>
      <c r="C617">
        <v>0</v>
      </c>
      <c r="D617">
        <v>0</v>
      </c>
      <c r="E617">
        <v>0</v>
      </c>
      <c r="F617">
        <v>0</v>
      </c>
      <c r="G617">
        <v>0</v>
      </c>
      <c r="H617" t="s">
        <v>26</v>
      </c>
    </row>
    <row r="618" spans="2:8" x14ac:dyDescent="0.3">
      <c r="B618" s="4" cm="1">
        <f t="array" ref="B618:G618">'M25-M30 Report'!A28:F28</f>
        <v>0</v>
      </c>
      <c r="C618">
        <v>0</v>
      </c>
      <c r="D618">
        <v>0</v>
      </c>
      <c r="E618">
        <v>0</v>
      </c>
      <c r="F618">
        <v>0</v>
      </c>
      <c r="G618">
        <v>0</v>
      </c>
      <c r="H618" t="s">
        <v>26</v>
      </c>
    </row>
    <row r="619" spans="2:8" x14ac:dyDescent="0.3">
      <c r="B619" s="4" cm="1">
        <f t="array" ref="B619:G619">'M25-M30 Report'!A29:F29</f>
        <v>0</v>
      </c>
      <c r="C619">
        <v>0</v>
      </c>
      <c r="D619">
        <v>0</v>
      </c>
      <c r="E619">
        <v>0</v>
      </c>
      <c r="F619">
        <v>0</v>
      </c>
      <c r="G619">
        <v>0</v>
      </c>
      <c r="H619" t="s">
        <v>26</v>
      </c>
    </row>
    <row r="620" spans="2:8" x14ac:dyDescent="0.3">
      <c r="B620" s="4" cm="1">
        <f t="array" ref="B620:G620">'M25-M30 Report'!A30:F30</f>
        <v>0</v>
      </c>
      <c r="C620">
        <v>0</v>
      </c>
      <c r="D620">
        <v>0</v>
      </c>
      <c r="E620">
        <v>0</v>
      </c>
      <c r="F620">
        <v>0</v>
      </c>
      <c r="G620">
        <v>0</v>
      </c>
      <c r="H620" t="s">
        <v>26</v>
      </c>
    </row>
    <row r="621" spans="2:8" x14ac:dyDescent="0.3">
      <c r="B621" s="4" cm="1">
        <f t="array" ref="B621:G621">'M25-M30 Report'!A31:F31</f>
        <v>0</v>
      </c>
      <c r="C621">
        <v>0</v>
      </c>
      <c r="D621">
        <v>0</v>
      </c>
      <c r="E621">
        <v>0</v>
      </c>
      <c r="F621">
        <v>0</v>
      </c>
      <c r="G621">
        <v>0</v>
      </c>
      <c r="H621" t="s">
        <v>26</v>
      </c>
    </row>
    <row r="622" spans="2:8" x14ac:dyDescent="0.3">
      <c r="B622" s="4" cm="1">
        <f t="array" ref="B622:G622">'M25-M30 Report'!A32:F32</f>
        <v>0</v>
      </c>
      <c r="C622">
        <v>0</v>
      </c>
      <c r="D622">
        <v>0</v>
      </c>
      <c r="E622">
        <v>0</v>
      </c>
      <c r="F622">
        <v>0</v>
      </c>
      <c r="G622">
        <v>0</v>
      </c>
      <c r="H622" t="s">
        <v>26</v>
      </c>
    </row>
    <row r="623" spans="2:8" x14ac:dyDescent="0.3">
      <c r="B623" s="4" cm="1">
        <f t="array" ref="B623:G623">'M25-M30 Report'!A33:F33</f>
        <v>0</v>
      </c>
      <c r="C623">
        <v>0</v>
      </c>
      <c r="D623">
        <v>0</v>
      </c>
      <c r="E623">
        <v>0</v>
      </c>
      <c r="F623">
        <v>0</v>
      </c>
      <c r="G623">
        <v>0</v>
      </c>
      <c r="H623" t="s">
        <v>26</v>
      </c>
    </row>
    <row r="624" spans="2:8" x14ac:dyDescent="0.3">
      <c r="B624" s="4" cm="1">
        <f t="array" ref="B624:G624">'M25-M30 Report'!A34:F34</f>
        <v>0</v>
      </c>
      <c r="C624">
        <v>0</v>
      </c>
      <c r="D624">
        <v>0</v>
      </c>
      <c r="E624">
        <v>0</v>
      </c>
      <c r="F624">
        <v>0</v>
      </c>
      <c r="G624">
        <v>0</v>
      </c>
      <c r="H624" t="s">
        <v>26</v>
      </c>
    </row>
    <row r="625" spans="2:18" x14ac:dyDescent="0.3">
      <c r="B625" s="4" cm="1">
        <f t="array" ref="B625:G625">'M25-M30 Report'!A35:F35</f>
        <v>0</v>
      </c>
      <c r="C625">
        <v>0</v>
      </c>
      <c r="D625">
        <v>0</v>
      </c>
      <c r="E625">
        <v>0</v>
      </c>
      <c r="F625">
        <v>0</v>
      </c>
      <c r="G625">
        <v>0</v>
      </c>
      <c r="H625" t="s">
        <v>26</v>
      </c>
    </row>
    <row r="626" spans="2:18" x14ac:dyDescent="0.3">
      <c r="B626" s="4" cm="1">
        <f t="array" ref="B626:G626">'M25-M30 Report'!A36:F36</f>
        <v>0</v>
      </c>
      <c r="C626">
        <v>0</v>
      </c>
      <c r="D626">
        <v>0</v>
      </c>
      <c r="E626">
        <v>0</v>
      </c>
      <c r="F626">
        <v>0</v>
      </c>
      <c r="G626">
        <v>0</v>
      </c>
      <c r="H626" t="s">
        <v>26</v>
      </c>
    </row>
    <row r="627" spans="2:18" x14ac:dyDescent="0.3">
      <c r="B627" s="4" cm="1">
        <f t="array" ref="B627:G627">'M25-M30 Report'!A37:F37</f>
        <v>0</v>
      </c>
      <c r="C627">
        <v>0</v>
      </c>
      <c r="D627">
        <v>0</v>
      </c>
      <c r="E627">
        <v>0</v>
      </c>
      <c r="F627">
        <v>0</v>
      </c>
      <c r="G627">
        <v>0</v>
      </c>
      <c r="H627" t="s">
        <v>26</v>
      </c>
    </row>
    <row r="628" spans="2:18" x14ac:dyDescent="0.3">
      <c r="B628" s="4" cm="1">
        <f t="array" ref="B628:G628">'M25-M30 Report'!A38:F38</f>
        <v>0</v>
      </c>
      <c r="C628">
        <v>0</v>
      </c>
      <c r="D628">
        <v>0</v>
      </c>
      <c r="E628">
        <v>0</v>
      </c>
      <c r="F628">
        <v>0</v>
      </c>
      <c r="G628">
        <v>0</v>
      </c>
      <c r="H628" t="s">
        <v>26</v>
      </c>
    </row>
    <row r="629" spans="2:18" x14ac:dyDescent="0.3">
      <c r="B629" s="4" cm="1">
        <f t="array" ref="B629:G629">'M25-M30 Report'!A39:F39</f>
        <v>0</v>
      </c>
      <c r="C629">
        <v>0</v>
      </c>
      <c r="D629">
        <v>0</v>
      </c>
      <c r="E629">
        <v>0</v>
      </c>
      <c r="F629">
        <v>0</v>
      </c>
      <c r="G629">
        <v>0</v>
      </c>
      <c r="H629" t="s">
        <v>26</v>
      </c>
    </row>
    <row r="630" spans="2:18" x14ac:dyDescent="0.3">
      <c r="B630" s="4" cm="1">
        <f t="array" ref="B630:G630">'M25-M30 Report'!A40:F40</f>
        <v>0</v>
      </c>
      <c r="C630">
        <v>0</v>
      </c>
      <c r="D630">
        <v>0</v>
      </c>
      <c r="E630">
        <v>0</v>
      </c>
      <c r="F630">
        <v>0</v>
      </c>
      <c r="G630">
        <v>0</v>
      </c>
      <c r="H630" t="s">
        <v>26</v>
      </c>
    </row>
    <row r="631" spans="2:18" x14ac:dyDescent="0.3">
      <c r="B631" s="4" cm="1">
        <f t="array" ref="B631:G631">'M25-M30 Report'!A41:F41</f>
        <v>0</v>
      </c>
      <c r="C631">
        <v>0</v>
      </c>
      <c r="D631">
        <v>0</v>
      </c>
      <c r="E631">
        <v>0</v>
      </c>
      <c r="F631">
        <v>0</v>
      </c>
      <c r="G631">
        <v>0</v>
      </c>
      <c r="H631" t="s">
        <v>26</v>
      </c>
    </row>
    <row r="632" spans="2:18" x14ac:dyDescent="0.3">
      <c r="B632" s="4" cm="1">
        <f t="array" ref="B632:G632">'M25-M30 Report'!A42:F42</f>
        <v>0</v>
      </c>
      <c r="C632">
        <v>0</v>
      </c>
      <c r="D632">
        <v>0</v>
      </c>
      <c r="E632">
        <v>0</v>
      </c>
      <c r="F632">
        <v>0</v>
      </c>
      <c r="G632">
        <v>0</v>
      </c>
      <c r="H632" t="s">
        <v>26</v>
      </c>
    </row>
    <row r="633" spans="2:18" x14ac:dyDescent="0.3">
      <c r="B633" s="4" cm="1">
        <f t="array" ref="B633:G633">'M25-M30 Report'!A43:F43</f>
        <v>0</v>
      </c>
      <c r="C633">
        <v>0</v>
      </c>
      <c r="D633">
        <v>0</v>
      </c>
      <c r="E633">
        <v>0</v>
      </c>
      <c r="F633">
        <v>0</v>
      </c>
      <c r="G633">
        <v>0</v>
      </c>
      <c r="H633" t="s">
        <v>26</v>
      </c>
    </row>
    <row r="634" spans="2:18" x14ac:dyDescent="0.3">
      <c r="B634" s="4" cm="1">
        <f t="array" ref="B634:G634">'M25-M30 Report'!A44:F44</f>
        <v>0</v>
      </c>
      <c r="C634">
        <v>0</v>
      </c>
      <c r="D634">
        <v>0</v>
      </c>
      <c r="E634">
        <v>0</v>
      </c>
      <c r="F634">
        <v>0</v>
      </c>
      <c r="G634">
        <v>0</v>
      </c>
      <c r="H634" t="s">
        <v>26</v>
      </c>
    </row>
    <row r="635" spans="2:18" x14ac:dyDescent="0.3">
      <c r="B635" s="4" cm="1">
        <f t="array" ref="B635:G635">'M25-M30 Report'!A45:F45</f>
        <v>0</v>
      </c>
      <c r="C635">
        <v>0</v>
      </c>
      <c r="D635">
        <v>0</v>
      </c>
      <c r="E635">
        <v>0</v>
      </c>
      <c r="F635">
        <v>0</v>
      </c>
      <c r="G635">
        <v>0</v>
      </c>
      <c r="H635" t="s">
        <v>26</v>
      </c>
    </row>
    <row r="636" spans="2:18" ht="14.5" customHeight="1" x14ac:dyDescent="0.3">
      <c r="B636" s="4" cm="1">
        <f t="array" ref="B636:G636">'M25-M30 Report'!A46:F46</f>
        <v>0</v>
      </c>
      <c r="C636">
        <v>0</v>
      </c>
      <c r="D636">
        <v>0</v>
      </c>
      <c r="E636">
        <v>0</v>
      </c>
      <c r="F636">
        <v>0</v>
      </c>
      <c r="G636">
        <v>0</v>
      </c>
      <c r="H636" t="s">
        <v>26</v>
      </c>
      <c r="Q636" s="17" t="str">
        <f>_xlfn.XLOOKUP(P636,Period_sum!$H$8:$H$27,Period_sum!$I$8:$I$27,"")</f>
        <v/>
      </c>
      <c r="R636" s="17" t="str">
        <f>_xlfn.XLOOKUP(P636,Period_sum!$H$8:$H$27,Period_sum!$J$8:$J$27,"")</f>
        <v/>
      </c>
    </row>
    <row r="637" spans="2:18" ht="14.5" customHeight="1" x14ac:dyDescent="0.3">
      <c r="B637" s="4" cm="1">
        <f t="array" ref="B637:G637">'M25-M30 Report'!A47:F47</f>
        <v>0</v>
      </c>
      <c r="C637">
        <v>0</v>
      </c>
      <c r="D637">
        <v>0</v>
      </c>
      <c r="E637">
        <v>0</v>
      </c>
      <c r="F637">
        <v>0</v>
      </c>
      <c r="G637">
        <v>0</v>
      </c>
      <c r="H637" t="s">
        <v>26</v>
      </c>
      <c r="Q637" s="17" t="str">
        <f>_xlfn.XLOOKUP(P637,Period_sum!$H$8:$H$27,Period_sum!$I$8:$I$27,"")</f>
        <v/>
      </c>
      <c r="R637" s="17" t="str">
        <f>_xlfn.XLOOKUP(P637,Period_sum!$H$8:$H$27,Period_sum!$J$8:$J$27,"")</f>
        <v/>
      </c>
    </row>
    <row r="638" spans="2:18" ht="14.5" customHeight="1" x14ac:dyDescent="0.3">
      <c r="B638" s="4" cm="1">
        <f t="array" ref="B638:G638">'M25-M30 Report'!A48:F48</f>
        <v>0</v>
      </c>
      <c r="C638">
        <v>0</v>
      </c>
      <c r="D638">
        <v>0</v>
      </c>
      <c r="E638">
        <v>0</v>
      </c>
      <c r="F638">
        <v>0</v>
      </c>
      <c r="G638">
        <v>0</v>
      </c>
      <c r="H638" t="s">
        <v>26</v>
      </c>
      <c r="Q638" s="17" t="str">
        <f>_xlfn.XLOOKUP(P638,Period_sum!$H$8:$H$27,Period_sum!$I$8:$I$27,"")</f>
        <v/>
      </c>
      <c r="R638" s="17" t="str">
        <f>_xlfn.XLOOKUP(P638,Period_sum!$H$8:$H$27,Period_sum!$J$8:$J$27,"")</f>
        <v/>
      </c>
    </row>
    <row r="639" spans="2:18" ht="14.5" customHeight="1" x14ac:dyDescent="0.3">
      <c r="B639" s="4" cm="1">
        <f t="array" ref="B639:G639">'M25-M30 Report'!A49:F49</f>
        <v>0</v>
      </c>
      <c r="C639">
        <v>0</v>
      </c>
      <c r="D639">
        <v>0</v>
      </c>
      <c r="E639">
        <v>0</v>
      </c>
      <c r="F639">
        <v>0</v>
      </c>
      <c r="G639">
        <v>0</v>
      </c>
      <c r="H639" t="s">
        <v>26</v>
      </c>
      <c r="Q639" s="17" t="str">
        <f>_xlfn.XLOOKUP(P639,Period_sum!$H$8:$H$27,Period_sum!$I$8:$I$27,"")</f>
        <v/>
      </c>
      <c r="R639" s="17" t="str">
        <f>_xlfn.XLOOKUP(P639,Period_sum!$H$8:$H$27,Period_sum!$J$8:$J$27,"")</f>
        <v/>
      </c>
    </row>
    <row r="640" spans="2:18" ht="14.5" customHeight="1" x14ac:dyDescent="0.3">
      <c r="B640" s="4" cm="1">
        <f t="array" ref="B640:G640">'M25-M30 Report'!A50:F50</f>
        <v>0</v>
      </c>
      <c r="C640">
        <v>0</v>
      </c>
      <c r="D640">
        <v>0</v>
      </c>
      <c r="E640">
        <v>0</v>
      </c>
      <c r="F640">
        <v>0</v>
      </c>
      <c r="G640">
        <v>0</v>
      </c>
      <c r="H640" t="s">
        <v>26</v>
      </c>
      <c r="Q640" s="17" t="str">
        <f>_xlfn.XLOOKUP(P640,Period_sum!$H$8:$H$27,Period_sum!$I$8:$I$27,"")</f>
        <v/>
      </c>
      <c r="R640" s="17" t="str">
        <f>_xlfn.XLOOKUP(P640,Period_sum!$H$8:$H$27,Period_sum!$J$8:$J$27,"")</f>
        <v/>
      </c>
    </row>
    <row r="641" spans="2:18" ht="14.5" customHeight="1" x14ac:dyDescent="0.3">
      <c r="B641" s="4" cm="1">
        <f t="array" ref="B641:G641">'M25-M30 Report'!A51:F51</f>
        <v>0</v>
      </c>
      <c r="C641">
        <v>0</v>
      </c>
      <c r="D641">
        <v>0</v>
      </c>
      <c r="E641">
        <v>0</v>
      </c>
      <c r="F641">
        <v>0</v>
      </c>
      <c r="G641">
        <v>0</v>
      </c>
      <c r="H641" t="s">
        <v>26</v>
      </c>
      <c r="Q641" s="17" t="str">
        <f>_xlfn.XLOOKUP(P641,Period_sum!$H$8:$H$27,Period_sum!$I$8:$I$27,"")</f>
        <v/>
      </c>
      <c r="R641" s="17" t="str">
        <f>_xlfn.XLOOKUP(P641,Period_sum!$H$8:$H$27,Period_sum!$J$8:$J$27,"")</f>
        <v/>
      </c>
    </row>
    <row r="642" spans="2:18" ht="14.5" customHeight="1" x14ac:dyDescent="0.3">
      <c r="B642" s="4" cm="1">
        <f t="array" ref="B642:G642">'M25-M30 Report'!A52:F52</f>
        <v>0</v>
      </c>
      <c r="C642">
        <v>0</v>
      </c>
      <c r="D642">
        <v>0</v>
      </c>
      <c r="E642">
        <v>0</v>
      </c>
      <c r="F642">
        <v>0</v>
      </c>
      <c r="G642">
        <v>0</v>
      </c>
      <c r="H642" t="s">
        <v>26</v>
      </c>
      <c r="Q642" s="17" t="str">
        <f>_xlfn.XLOOKUP(P642,Period_sum!$H$8:$H$27,Period_sum!$I$8:$I$27,"")</f>
        <v/>
      </c>
      <c r="R642" s="17" t="str">
        <f>_xlfn.XLOOKUP(P642,Period_sum!$H$8:$H$27,Period_sum!$J$8:$J$27,"")</f>
        <v/>
      </c>
    </row>
    <row r="643" spans="2:18" ht="14.5" customHeight="1" x14ac:dyDescent="0.3">
      <c r="B643" s="4" cm="1">
        <f t="array" ref="B643:G643">'M25-M30 Report'!A53:F53</f>
        <v>0</v>
      </c>
      <c r="C643">
        <v>0</v>
      </c>
      <c r="D643">
        <v>0</v>
      </c>
      <c r="E643">
        <v>0</v>
      </c>
      <c r="F643">
        <v>0</v>
      </c>
      <c r="G643">
        <v>0</v>
      </c>
      <c r="H643" t="s">
        <v>26</v>
      </c>
      <c r="Q643" s="17" t="str">
        <f>_xlfn.XLOOKUP(P643,Period_sum!$H$8:$H$27,Period_sum!$I$8:$I$27,"")</f>
        <v/>
      </c>
      <c r="R643" s="17" t="str">
        <f>_xlfn.XLOOKUP(P643,Period_sum!$H$8:$H$27,Period_sum!$J$8:$J$27,"")</f>
        <v/>
      </c>
    </row>
    <row r="644" spans="2:18" ht="14.5" customHeight="1" x14ac:dyDescent="0.3">
      <c r="B644" s="4" cm="1">
        <f t="array" ref="B644:G644">'M25-M30 Report'!A54:F54</f>
        <v>0</v>
      </c>
      <c r="C644">
        <v>0</v>
      </c>
      <c r="D644">
        <v>0</v>
      </c>
      <c r="E644">
        <v>0</v>
      </c>
      <c r="F644">
        <v>0</v>
      </c>
      <c r="G644">
        <v>0</v>
      </c>
      <c r="H644" t="s">
        <v>26</v>
      </c>
      <c r="Q644" s="17" t="str">
        <f>_xlfn.XLOOKUP(P644,Period_sum!$H$8:$H$27,Period_sum!$I$8:$I$27,"")</f>
        <v/>
      </c>
      <c r="R644" s="17" t="str">
        <f>_xlfn.XLOOKUP(P644,Period_sum!$H$8:$H$27,Period_sum!$J$8:$J$27,"")</f>
        <v/>
      </c>
    </row>
    <row r="645" spans="2:18" ht="14.5" customHeight="1" x14ac:dyDescent="0.3">
      <c r="B645" s="4" cm="1">
        <f t="array" ref="B645:G645">'M25-M30 Report'!A55:F55</f>
        <v>0</v>
      </c>
      <c r="C645">
        <v>0</v>
      </c>
      <c r="D645">
        <v>0</v>
      </c>
      <c r="E645">
        <v>0</v>
      </c>
      <c r="F645">
        <v>0</v>
      </c>
      <c r="G645">
        <v>0</v>
      </c>
      <c r="H645" t="s">
        <v>26</v>
      </c>
      <c r="Q645" s="17" t="str">
        <f>_xlfn.XLOOKUP(P645,Period_sum!$H$8:$H$27,Period_sum!$I$8:$I$27,"")</f>
        <v/>
      </c>
      <c r="R645" s="17" t="str">
        <f>_xlfn.XLOOKUP(P645,Period_sum!$H$8:$H$27,Period_sum!$J$8:$J$27,"")</f>
        <v/>
      </c>
    </row>
    <row r="646" spans="2:18" ht="14.5" customHeight="1" x14ac:dyDescent="0.3">
      <c r="B646" s="4" cm="1">
        <f t="array" ref="B646:G646">'M25-M30 Report'!A56:F56</f>
        <v>0</v>
      </c>
      <c r="C646">
        <v>0</v>
      </c>
      <c r="D646">
        <v>0</v>
      </c>
      <c r="E646">
        <v>0</v>
      </c>
      <c r="F646">
        <v>0</v>
      </c>
      <c r="G646">
        <v>0</v>
      </c>
      <c r="H646" t="s">
        <v>26</v>
      </c>
      <c r="Q646" s="17" t="str">
        <f>_xlfn.XLOOKUP(P646,Period_sum!$H$8:$H$27,Period_sum!$I$8:$I$27,"")</f>
        <v/>
      </c>
      <c r="R646" s="17" t="str">
        <f>_xlfn.XLOOKUP(P646,Period_sum!$H$8:$H$27,Period_sum!$J$8:$J$27,"")</f>
        <v/>
      </c>
    </row>
    <row r="647" spans="2:18" ht="14.5" customHeight="1" x14ac:dyDescent="0.3">
      <c r="B647" s="4" cm="1">
        <f t="array" ref="B647:G647">'M25-M30 Report'!A57:F57</f>
        <v>0</v>
      </c>
      <c r="C647">
        <v>0</v>
      </c>
      <c r="D647">
        <v>0</v>
      </c>
      <c r="E647">
        <v>0</v>
      </c>
      <c r="F647">
        <v>0</v>
      </c>
      <c r="G647">
        <v>0</v>
      </c>
      <c r="H647" t="s">
        <v>26</v>
      </c>
      <c r="Q647" s="17" t="str">
        <f>_xlfn.XLOOKUP(P647,Period_sum!$H$8:$H$27,Period_sum!$I$8:$I$27,"")</f>
        <v/>
      </c>
      <c r="R647" s="17" t="str">
        <f>_xlfn.XLOOKUP(P647,Period_sum!$H$8:$H$27,Period_sum!$J$8:$J$27,"")</f>
        <v/>
      </c>
    </row>
    <row r="648" spans="2:18" ht="14.5" customHeight="1" x14ac:dyDescent="0.3">
      <c r="B648" s="4" cm="1">
        <f t="array" ref="B648:G648">'M25-M30 Report'!A58:F58</f>
        <v>0</v>
      </c>
      <c r="C648">
        <v>0</v>
      </c>
      <c r="D648">
        <v>0</v>
      </c>
      <c r="E648">
        <v>0</v>
      </c>
      <c r="F648">
        <v>0</v>
      </c>
      <c r="G648">
        <v>0</v>
      </c>
      <c r="H648" t="s">
        <v>26</v>
      </c>
      <c r="Q648" s="17" t="str">
        <f>_xlfn.XLOOKUP(P648,Period_sum!$H$8:$H$27,Period_sum!$I$8:$I$27,"")</f>
        <v/>
      </c>
      <c r="R648" s="17" t="str">
        <f>_xlfn.XLOOKUP(P648,Period_sum!$H$8:$H$27,Period_sum!$J$8:$J$27,"")</f>
        <v/>
      </c>
    </row>
    <row r="649" spans="2:18" ht="14.5" customHeight="1" x14ac:dyDescent="0.3">
      <c r="B649" s="4" cm="1">
        <f t="array" ref="B649:G649">'M25-M30 Report'!A59:F59</f>
        <v>0</v>
      </c>
      <c r="C649">
        <v>0</v>
      </c>
      <c r="D649">
        <v>0</v>
      </c>
      <c r="E649">
        <v>0</v>
      </c>
      <c r="F649">
        <v>0</v>
      </c>
      <c r="G649">
        <v>0</v>
      </c>
      <c r="H649" t="s">
        <v>26</v>
      </c>
      <c r="Q649" s="17" t="str">
        <f>_xlfn.XLOOKUP(P649,Period_sum!$H$8:$H$27,Period_sum!$I$8:$I$27,"")</f>
        <v/>
      </c>
      <c r="R649" s="17" t="str">
        <f>_xlfn.XLOOKUP(P649,Period_sum!$H$8:$H$27,Period_sum!$J$8:$J$27,"")</f>
        <v/>
      </c>
    </row>
    <row r="650" spans="2:18" ht="14.5" customHeight="1" x14ac:dyDescent="0.3">
      <c r="B650" s="4" cm="1">
        <f t="array" ref="B650:G650">'M25-M30 Report'!A60:F60</f>
        <v>0</v>
      </c>
      <c r="C650">
        <v>0</v>
      </c>
      <c r="D650">
        <v>0</v>
      </c>
      <c r="E650">
        <v>0</v>
      </c>
      <c r="F650">
        <v>0</v>
      </c>
      <c r="G650">
        <v>0</v>
      </c>
      <c r="H650" t="s">
        <v>26</v>
      </c>
      <c r="Q650" s="17" t="str">
        <f>_xlfn.XLOOKUP(P650,Period_sum!$H$8:$H$27,Period_sum!$I$8:$I$27,"")</f>
        <v/>
      </c>
      <c r="R650" s="17" t="str">
        <f>_xlfn.XLOOKUP(P650,Period_sum!$H$8:$H$27,Period_sum!$J$8:$J$27,"")</f>
        <v/>
      </c>
    </row>
    <row r="651" spans="2:18" ht="14.5" customHeight="1" x14ac:dyDescent="0.3">
      <c r="B651" s="4" cm="1">
        <f t="array" ref="B651:G651">'M25-M30 Report'!A61:F61</f>
        <v>0</v>
      </c>
      <c r="C651">
        <v>0</v>
      </c>
      <c r="D651">
        <v>0</v>
      </c>
      <c r="E651">
        <v>0</v>
      </c>
      <c r="F651">
        <v>0</v>
      </c>
      <c r="G651">
        <v>0</v>
      </c>
      <c r="H651" t="s">
        <v>26</v>
      </c>
      <c r="Q651" s="17" t="str">
        <f>_xlfn.XLOOKUP(P651,Period_sum!$H$8:$H$27,Period_sum!$I$8:$I$27,"")</f>
        <v/>
      </c>
      <c r="R651" s="17" t="str">
        <f>_xlfn.XLOOKUP(P651,Period_sum!$H$8:$H$27,Period_sum!$J$8:$J$27,"")</f>
        <v/>
      </c>
    </row>
    <row r="652" spans="2:18" ht="14.5" customHeight="1" x14ac:dyDescent="0.3">
      <c r="B652" s="4" cm="1">
        <f t="array" ref="B652:G652">'M25-M30 Report'!A62:F62</f>
        <v>0</v>
      </c>
      <c r="C652">
        <v>0</v>
      </c>
      <c r="D652">
        <v>0</v>
      </c>
      <c r="E652">
        <v>0</v>
      </c>
      <c r="F652">
        <v>0</v>
      </c>
      <c r="G652">
        <v>0</v>
      </c>
      <c r="H652" t="s">
        <v>26</v>
      </c>
      <c r="Q652" s="17" t="str">
        <f>_xlfn.XLOOKUP(P652,Period_sum!$H$8:$H$27,Period_sum!$I$8:$I$27,"")</f>
        <v/>
      </c>
      <c r="R652" s="17" t="str">
        <f>_xlfn.XLOOKUP(P652,Period_sum!$H$8:$H$27,Period_sum!$J$8:$J$27,"")</f>
        <v/>
      </c>
    </row>
    <row r="653" spans="2:18" ht="14.5" customHeight="1" x14ac:dyDescent="0.3">
      <c r="B653" s="4" cm="1">
        <f t="array" ref="B653:G653">'M25-M30 Report'!A63:F63</f>
        <v>0</v>
      </c>
      <c r="C653">
        <v>0</v>
      </c>
      <c r="D653">
        <v>0</v>
      </c>
      <c r="E653">
        <v>0</v>
      </c>
      <c r="F653">
        <v>0</v>
      </c>
      <c r="G653">
        <v>0</v>
      </c>
      <c r="H653" t="s">
        <v>26</v>
      </c>
      <c r="Q653" s="17" t="str">
        <f>_xlfn.XLOOKUP(P653,Period_sum!$H$8:$H$27,Period_sum!$I$8:$I$27,"")</f>
        <v/>
      </c>
      <c r="R653" s="17" t="str">
        <f>_xlfn.XLOOKUP(P653,Period_sum!$H$8:$H$27,Period_sum!$J$8:$J$27,"")</f>
        <v/>
      </c>
    </row>
    <row r="654" spans="2:18" ht="14.5" customHeight="1" x14ac:dyDescent="0.3">
      <c r="B654" s="4" cm="1">
        <f t="array" ref="B654:G654">'M25-M30 Report'!A64:F64</f>
        <v>0</v>
      </c>
      <c r="C654">
        <v>0</v>
      </c>
      <c r="D654">
        <v>0</v>
      </c>
      <c r="E654">
        <v>0</v>
      </c>
      <c r="F654">
        <v>0</v>
      </c>
      <c r="G654">
        <v>0</v>
      </c>
      <c r="H654" t="s">
        <v>26</v>
      </c>
      <c r="Q654" s="17" t="str">
        <f>_xlfn.XLOOKUP(P654,Period_sum!$H$8:$H$27,Period_sum!$I$8:$I$27,"")</f>
        <v/>
      </c>
      <c r="R654" s="17" t="str">
        <f>_xlfn.XLOOKUP(P654,Period_sum!$H$8:$H$27,Period_sum!$J$8:$J$27,"")</f>
        <v/>
      </c>
    </row>
    <row r="655" spans="2:18" ht="14.5" customHeight="1" x14ac:dyDescent="0.3">
      <c r="B655" s="4" cm="1">
        <f t="array" ref="B655:G655">'M25-M30 Report'!A65:F65</f>
        <v>0</v>
      </c>
      <c r="C655">
        <v>0</v>
      </c>
      <c r="D655">
        <v>0</v>
      </c>
      <c r="E655">
        <v>0</v>
      </c>
      <c r="F655">
        <v>0</v>
      </c>
      <c r="G655">
        <v>0</v>
      </c>
      <c r="H655" t="s">
        <v>26</v>
      </c>
      <c r="Q655" s="17" t="str">
        <f>_xlfn.XLOOKUP(P655,Period_sum!$H$8:$H$27,Period_sum!$I$8:$I$27,"")</f>
        <v/>
      </c>
      <c r="R655" s="17" t="str">
        <f>_xlfn.XLOOKUP(P655,Period_sum!$H$8:$H$27,Period_sum!$J$8:$J$27,"")</f>
        <v/>
      </c>
    </row>
    <row r="656" spans="2:18" ht="14.5" customHeight="1" x14ac:dyDescent="0.3">
      <c r="B656" s="4" cm="1">
        <f t="array" ref="B656:G656">'M25-M30 Report'!A66:F66</f>
        <v>0</v>
      </c>
      <c r="C656">
        <v>0</v>
      </c>
      <c r="D656">
        <v>0</v>
      </c>
      <c r="E656">
        <v>0</v>
      </c>
      <c r="F656">
        <v>0</v>
      </c>
      <c r="G656">
        <v>0</v>
      </c>
      <c r="H656" t="s">
        <v>26</v>
      </c>
      <c r="Q656" s="17" t="str">
        <f>_xlfn.XLOOKUP(P656,Period_sum!$H$8:$H$27,Period_sum!$I$8:$I$27,"")</f>
        <v/>
      </c>
      <c r="R656" s="17" t="str">
        <f>_xlfn.XLOOKUP(P656,Period_sum!$H$8:$H$27,Period_sum!$J$8:$J$27,"")</f>
        <v/>
      </c>
    </row>
    <row r="657" spans="2:18" ht="14.5" customHeight="1" x14ac:dyDescent="0.3">
      <c r="B657" s="4" cm="1">
        <f t="array" ref="B657:G657">'M25-M30 Report'!A67:F67</f>
        <v>0</v>
      </c>
      <c r="C657">
        <v>0</v>
      </c>
      <c r="D657">
        <v>0</v>
      </c>
      <c r="E657">
        <v>0</v>
      </c>
      <c r="F657">
        <v>0</v>
      </c>
      <c r="G657">
        <v>0</v>
      </c>
      <c r="H657" t="s">
        <v>26</v>
      </c>
      <c r="Q657" s="17" t="str">
        <f>_xlfn.XLOOKUP(P657,Period_sum!$H$8:$H$27,Period_sum!$I$8:$I$27,"")</f>
        <v/>
      </c>
      <c r="R657" s="17" t="str">
        <f>_xlfn.XLOOKUP(P657,Period_sum!$H$8:$H$27,Period_sum!$J$8:$J$27,"")</f>
        <v/>
      </c>
    </row>
    <row r="658" spans="2:18" ht="14.5" customHeight="1" x14ac:dyDescent="0.3">
      <c r="B658" s="4" cm="1">
        <f t="array" ref="B658:G658">'M25-M30 Report'!A68:F68</f>
        <v>0</v>
      </c>
      <c r="C658">
        <v>0</v>
      </c>
      <c r="D658">
        <v>0</v>
      </c>
      <c r="E658">
        <v>0</v>
      </c>
      <c r="F658">
        <v>0</v>
      </c>
      <c r="G658">
        <v>0</v>
      </c>
      <c r="H658" t="s">
        <v>26</v>
      </c>
      <c r="Q658" s="17" t="str">
        <f>_xlfn.XLOOKUP(P658,Period_sum!$H$8:$H$27,Period_sum!$I$8:$I$27,"")</f>
        <v/>
      </c>
      <c r="R658" s="17" t="str">
        <f>_xlfn.XLOOKUP(P658,Period_sum!$H$8:$H$27,Period_sum!$J$8:$J$27,"")</f>
        <v/>
      </c>
    </row>
    <row r="659" spans="2:18" ht="14.5" customHeight="1" x14ac:dyDescent="0.3">
      <c r="B659" s="4" cm="1">
        <f t="array" ref="B659:G659">'M25-M30 Report'!A69:F69</f>
        <v>0</v>
      </c>
      <c r="C659">
        <v>0</v>
      </c>
      <c r="D659">
        <v>0</v>
      </c>
      <c r="E659">
        <v>0</v>
      </c>
      <c r="F659">
        <v>0</v>
      </c>
      <c r="G659">
        <v>0</v>
      </c>
      <c r="H659" t="s">
        <v>26</v>
      </c>
      <c r="Q659" s="17" t="str">
        <f>_xlfn.XLOOKUP(P659,Period_sum!$H$8:$H$27,Period_sum!$I$8:$I$27,"")</f>
        <v/>
      </c>
      <c r="R659" s="17" t="str">
        <f>_xlfn.XLOOKUP(P659,Period_sum!$H$8:$H$27,Period_sum!$J$8:$J$27,"")</f>
        <v/>
      </c>
    </row>
    <row r="660" spans="2:18" ht="14.5" customHeight="1" x14ac:dyDescent="0.3">
      <c r="B660" s="4" cm="1">
        <f t="array" ref="B660:G660">'M25-M30 Report'!A70:F70</f>
        <v>0</v>
      </c>
      <c r="C660">
        <v>0</v>
      </c>
      <c r="D660">
        <v>0</v>
      </c>
      <c r="E660">
        <v>0</v>
      </c>
      <c r="F660">
        <v>0</v>
      </c>
      <c r="G660">
        <v>0</v>
      </c>
      <c r="H660" t="s">
        <v>26</v>
      </c>
      <c r="Q660" s="17" t="str">
        <f>_xlfn.XLOOKUP(P660,Period_sum!$H$8:$H$27,Period_sum!$I$8:$I$27,"")</f>
        <v/>
      </c>
      <c r="R660" s="17" t="str">
        <f>_xlfn.XLOOKUP(P660,Period_sum!$H$8:$H$27,Period_sum!$J$8:$J$27,"")</f>
        <v/>
      </c>
    </row>
    <row r="661" spans="2:18" ht="14.5" customHeight="1" x14ac:dyDescent="0.3">
      <c r="B661" s="4" cm="1">
        <f t="array" ref="B661:G661">'M25-M30 Report'!A71:F71</f>
        <v>0</v>
      </c>
      <c r="C661">
        <v>0</v>
      </c>
      <c r="D661">
        <v>0</v>
      </c>
      <c r="E661">
        <v>0</v>
      </c>
      <c r="F661">
        <v>0</v>
      </c>
      <c r="G661">
        <v>0</v>
      </c>
      <c r="H661" t="s">
        <v>26</v>
      </c>
      <c r="Q661" s="17" t="str">
        <f>_xlfn.XLOOKUP(P661,Period_sum!$H$8:$H$27,Period_sum!$I$8:$I$27,"")</f>
        <v/>
      </c>
      <c r="R661" s="17" t="str">
        <f>_xlfn.XLOOKUP(P661,Period_sum!$H$8:$H$27,Period_sum!$J$8:$J$27,"")</f>
        <v/>
      </c>
    </row>
    <row r="662" spans="2:18" ht="14.5" customHeight="1" x14ac:dyDescent="0.3">
      <c r="B662" s="4" cm="1">
        <f t="array" ref="B662:G662">'M25-M30 Report'!A72:F72</f>
        <v>0</v>
      </c>
      <c r="C662">
        <v>0</v>
      </c>
      <c r="D662">
        <v>0</v>
      </c>
      <c r="E662">
        <v>0</v>
      </c>
      <c r="F662">
        <v>0</v>
      </c>
      <c r="G662">
        <v>0</v>
      </c>
      <c r="H662" t="s">
        <v>26</v>
      </c>
      <c r="Q662" s="17" t="str">
        <f>_xlfn.XLOOKUP(P662,Period_sum!$H$8:$H$27,Period_sum!$I$8:$I$27,"")</f>
        <v/>
      </c>
      <c r="R662" s="17" t="str">
        <f>_xlfn.XLOOKUP(P662,Period_sum!$H$8:$H$27,Period_sum!$J$8:$J$27,"")</f>
        <v/>
      </c>
    </row>
    <row r="663" spans="2:18" ht="14.5" customHeight="1" x14ac:dyDescent="0.3">
      <c r="B663" s="4" cm="1">
        <f t="array" ref="B663:G663">'M25-M30 Report'!A73:F73</f>
        <v>0</v>
      </c>
      <c r="C663">
        <v>0</v>
      </c>
      <c r="D663">
        <v>0</v>
      </c>
      <c r="E663">
        <v>0</v>
      </c>
      <c r="F663">
        <v>0</v>
      </c>
      <c r="G663">
        <v>0</v>
      </c>
      <c r="H663" t="s">
        <v>26</v>
      </c>
      <c r="Q663" s="17" t="str">
        <f>_xlfn.XLOOKUP(P663,Period_sum!$H$8:$H$27,Period_sum!$I$8:$I$27,"")</f>
        <v/>
      </c>
      <c r="R663" s="17" t="str">
        <f>_xlfn.XLOOKUP(P663,Period_sum!$H$8:$H$27,Period_sum!$J$8:$J$27,"")</f>
        <v/>
      </c>
    </row>
    <row r="664" spans="2:18" ht="14.5" customHeight="1" x14ac:dyDescent="0.3">
      <c r="B664" s="4" cm="1">
        <f t="array" ref="B664:G664">'M25-M30 Report'!A74:F74</f>
        <v>0</v>
      </c>
      <c r="C664">
        <v>0</v>
      </c>
      <c r="D664">
        <v>0</v>
      </c>
      <c r="E664">
        <v>0</v>
      </c>
      <c r="F664">
        <v>0</v>
      </c>
      <c r="G664">
        <v>0</v>
      </c>
      <c r="H664" t="s">
        <v>26</v>
      </c>
      <c r="Q664" s="17" t="str">
        <f>_xlfn.XLOOKUP(P664,Period_sum!$H$8:$H$27,Period_sum!$I$8:$I$27,"")</f>
        <v/>
      </c>
      <c r="R664" s="17" t="str">
        <f>_xlfn.XLOOKUP(P664,Period_sum!$H$8:$H$27,Period_sum!$J$8:$J$27,"")</f>
        <v/>
      </c>
    </row>
    <row r="665" spans="2:18" ht="14.5" customHeight="1" x14ac:dyDescent="0.3">
      <c r="B665" s="4" cm="1">
        <f t="array" ref="B665:G665">'M25-M30 Report'!A75:F75</f>
        <v>0</v>
      </c>
      <c r="C665">
        <v>0</v>
      </c>
      <c r="D665">
        <v>0</v>
      </c>
      <c r="E665">
        <v>0</v>
      </c>
      <c r="F665">
        <v>0</v>
      </c>
      <c r="G665">
        <v>0</v>
      </c>
      <c r="H665" t="s">
        <v>26</v>
      </c>
      <c r="Q665" s="17" t="str">
        <f>_xlfn.XLOOKUP(P665,Period_sum!$H$8:$H$27,Period_sum!$I$8:$I$27,"")</f>
        <v/>
      </c>
      <c r="R665" s="17" t="str">
        <f>_xlfn.XLOOKUP(P665,Period_sum!$H$8:$H$27,Period_sum!$J$8:$J$27,"")</f>
        <v/>
      </c>
    </row>
    <row r="666" spans="2:18" ht="14.5" customHeight="1" x14ac:dyDescent="0.3">
      <c r="B666" s="4" cm="1">
        <f t="array" ref="B666:G666">'M25-M30 Report'!A76:F76</f>
        <v>0</v>
      </c>
      <c r="C666">
        <v>0</v>
      </c>
      <c r="D666">
        <v>0</v>
      </c>
      <c r="E666">
        <v>0</v>
      </c>
      <c r="F666">
        <v>0</v>
      </c>
      <c r="G666">
        <v>0</v>
      </c>
      <c r="H666" t="s">
        <v>26</v>
      </c>
      <c r="Q666" s="17" t="str">
        <f>_xlfn.XLOOKUP(P666,Period_sum!$H$8:$H$27,Period_sum!$I$8:$I$27,"")</f>
        <v/>
      </c>
      <c r="R666" s="17" t="str">
        <f>_xlfn.XLOOKUP(P666,Period_sum!$H$8:$H$27,Period_sum!$J$8:$J$27,"")</f>
        <v/>
      </c>
    </row>
    <row r="667" spans="2:18" ht="14.5" customHeight="1" x14ac:dyDescent="0.3">
      <c r="B667" s="4" cm="1">
        <f t="array" ref="B667:G667">'M25-M30 Report'!A77:F77</f>
        <v>0</v>
      </c>
      <c r="C667">
        <v>0</v>
      </c>
      <c r="D667">
        <v>0</v>
      </c>
      <c r="E667">
        <v>0</v>
      </c>
      <c r="F667">
        <v>0</v>
      </c>
      <c r="G667">
        <v>0</v>
      </c>
      <c r="H667" t="s">
        <v>26</v>
      </c>
      <c r="Q667" s="17" t="str">
        <f>_xlfn.XLOOKUP(P667,Period_sum!$H$8:$H$27,Period_sum!$I$8:$I$27,"")</f>
        <v/>
      </c>
      <c r="R667" s="17" t="str">
        <f>_xlfn.XLOOKUP(P667,Period_sum!$H$8:$H$27,Period_sum!$J$8:$J$27,"")</f>
        <v/>
      </c>
    </row>
    <row r="668" spans="2:18" ht="14.5" customHeight="1" x14ac:dyDescent="0.3">
      <c r="B668" s="4" cm="1">
        <f t="array" ref="B668:G668">'M25-M30 Report'!A78:F78</f>
        <v>0</v>
      </c>
      <c r="C668">
        <v>0</v>
      </c>
      <c r="D668">
        <v>0</v>
      </c>
      <c r="E668">
        <v>0</v>
      </c>
      <c r="F668">
        <v>0</v>
      </c>
      <c r="G668">
        <v>0</v>
      </c>
      <c r="H668" t="s">
        <v>26</v>
      </c>
      <c r="Q668" s="17" t="str">
        <f>_xlfn.XLOOKUP(P668,Period_sum!$H$8:$H$27,Period_sum!$I$8:$I$27,"")</f>
        <v/>
      </c>
      <c r="R668" s="17" t="str">
        <f>_xlfn.XLOOKUP(P668,Period_sum!$H$8:$H$27,Period_sum!$J$8:$J$27,"")</f>
        <v/>
      </c>
    </row>
    <row r="669" spans="2:18" ht="14.5" customHeight="1" x14ac:dyDescent="0.3">
      <c r="B669" s="4" cm="1">
        <f t="array" ref="B669:G669">'M25-M30 Report'!A79:F79</f>
        <v>0</v>
      </c>
      <c r="C669">
        <v>0</v>
      </c>
      <c r="D669">
        <v>0</v>
      </c>
      <c r="E669">
        <v>0</v>
      </c>
      <c r="F669">
        <v>0</v>
      </c>
      <c r="G669">
        <v>0</v>
      </c>
      <c r="H669" t="s">
        <v>26</v>
      </c>
      <c r="Q669" s="17" t="str">
        <f>_xlfn.XLOOKUP(P669,Period_sum!$H$8:$H$27,Period_sum!$I$8:$I$27,"")</f>
        <v/>
      </c>
      <c r="R669" s="17" t="str">
        <f>_xlfn.XLOOKUP(P669,Period_sum!$H$8:$H$27,Period_sum!$J$8:$J$27,"")</f>
        <v/>
      </c>
    </row>
    <row r="670" spans="2:18" ht="14.5" customHeight="1" x14ac:dyDescent="0.3">
      <c r="B670" s="4" cm="1">
        <f t="array" ref="B670:G670">'M25-M30 Report'!A80:F80</f>
        <v>0</v>
      </c>
      <c r="C670">
        <v>0</v>
      </c>
      <c r="D670">
        <v>0</v>
      </c>
      <c r="E670">
        <v>0</v>
      </c>
      <c r="F670">
        <v>0</v>
      </c>
      <c r="G670">
        <v>0</v>
      </c>
      <c r="H670" t="s">
        <v>26</v>
      </c>
      <c r="Q670" s="17" t="str">
        <f>_xlfn.XLOOKUP(P670,Period_sum!$H$8:$H$27,Period_sum!$I$8:$I$27,"")</f>
        <v/>
      </c>
      <c r="R670" s="17" t="str">
        <f>_xlfn.XLOOKUP(P670,Period_sum!$H$8:$H$27,Period_sum!$J$8:$J$27,"")</f>
        <v/>
      </c>
    </row>
    <row r="671" spans="2:18" ht="14.5" customHeight="1" x14ac:dyDescent="0.3">
      <c r="B671" s="4" cm="1">
        <f t="array" ref="B671:G671">'M25-M30 Report'!A81:F81</f>
        <v>0</v>
      </c>
      <c r="C671">
        <v>0</v>
      </c>
      <c r="D671">
        <v>0</v>
      </c>
      <c r="E671">
        <v>0</v>
      </c>
      <c r="F671">
        <v>0</v>
      </c>
      <c r="G671">
        <v>0</v>
      </c>
      <c r="H671" t="s">
        <v>26</v>
      </c>
      <c r="Q671" s="17" t="str">
        <f>_xlfn.XLOOKUP(P671,Period_sum!$H$8:$H$27,Period_sum!$I$8:$I$27,"")</f>
        <v/>
      </c>
      <c r="R671" s="17" t="str">
        <f>_xlfn.XLOOKUP(P671,Period_sum!$H$8:$H$27,Period_sum!$J$8:$J$27,"")</f>
        <v/>
      </c>
    </row>
    <row r="672" spans="2:18" ht="14.5" customHeight="1" x14ac:dyDescent="0.3">
      <c r="B672" s="4" cm="1">
        <f t="array" ref="B672:G672">'M25-M30 Report'!A82:F82</f>
        <v>0</v>
      </c>
      <c r="C672">
        <v>0</v>
      </c>
      <c r="D672">
        <v>0</v>
      </c>
      <c r="E672">
        <v>0</v>
      </c>
      <c r="F672">
        <v>0</v>
      </c>
      <c r="G672">
        <v>0</v>
      </c>
      <c r="H672" t="s">
        <v>26</v>
      </c>
      <c r="Q672" s="17" t="str">
        <f>_xlfn.XLOOKUP(P672,Period_sum!$H$8:$H$27,Period_sum!$I$8:$I$27,"")</f>
        <v/>
      </c>
      <c r="R672" s="17" t="str">
        <f>_xlfn.XLOOKUP(P672,Period_sum!$H$8:$H$27,Period_sum!$J$8:$J$27,"")</f>
        <v/>
      </c>
    </row>
    <row r="673" spans="2:18" ht="14.5" customHeight="1" x14ac:dyDescent="0.3">
      <c r="B673" s="4" cm="1">
        <f t="array" ref="B673:G673">'M25-M30 Report'!A83:F83</f>
        <v>0</v>
      </c>
      <c r="C673">
        <v>0</v>
      </c>
      <c r="D673">
        <v>0</v>
      </c>
      <c r="E673">
        <v>0</v>
      </c>
      <c r="F673">
        <v>0</v>
      </c>
      <c r="G673">
        <v>0</v>
      </c>
      <c r="H673" t="s">
        <v>26</v>
      </c>
      <c r="Q673" s="17" t="str">
        <f>_xlfn.XLOOKUP(P673,Period_sum!$H$8:$H$27,Period_sum!$I$8:$I$27,"")</f>
        <v/>
      </c>
      <c r="R673" s="17" t="str">
        <f>_xlfn.XLOOKUP(P673,Period_sum!$H$8:$H$27,Period_sum!$J$8:$J$27,"")</f>
        <v/>
      </c>
    </row>
    <row r="674" spans="2:18" ht="14.5" customHeight="1" x14ac:dyDescent="0.3">
      <c r="B674" s="4" cm="1">
        <f t="array" ref="B674:G674">'M25-M30 Report'!A84:F84</f>
        <v>0</v>
      </c>
      <c r="C674">
        <v>0</v>
      </c>
      <c r="D674">
        <v>0</v>
      </c>
      <c r="E674">
        <v>0</v>
      </c>
      <c r="F674">
        <v>0</v>
      </c>
      <c r="G674">
        <v>0</v>
      </c>
      <c r="H674" t="s">
        <v>26</v>
      </c>
      <c r="Q674" s="17" t="str">
        <f>_xlfn.XLOOKUP(P674,Period_sum!$H$8:$H$27,Period_sum!$I$8:$I$27,"")</f>
        <v/>
      </c>
      <c r="R674" s="17" t="str">
        <f>_xlfn.XLOOKUP(P674,Period_sum!$H$8:$H$27,Period_sum!$J$8:$J$27,"")</f>
        <v/>
      </c>
    </row>
    <row r="675" spans="2:18" ht="14.5" customHeight="1" x14ac:dyDescent="0.3">
      <c r="B675" s="4" cm="1">
        <f t="array" ref="B675:G675">'M25-M30 Report'!A85:F85</f>
        <v>0</v>
      </c>
      <c r="C675">
        <v>0</v>
      </c>
      <c r="D675">
        <v>0</v>
      </c>
      <c r="E675">
        <v>0</v>
      </c>
      <c r="F675">
        <v>0</v>
      </c>
      <c r="G675">
        <v>0</v>
      </c>
      <c r="H675" t="s">
        <v>26</v>
      </c>
      <c r="Q675" s="17" t="str">
        <f>_xlfn.XLOOKUP(P675,Period_sum!$H$8:$H$27,Period_sum!$I$8:$I$27,"")</f>
        <v/>
      </c>
      <c r="R675" s="17" t="str">
        <f>_xlfn.XLOOKUP(P675,Period_sum!$H$8:$H$27,Period_sum!$J$8:$J$27,"")</f>
        <v/>
      </c>
    </row>
    <row r="676" spans="2:18" ht="14.5" customHeight="1" x14ac:dyDescent="0.3">
      <c r="B676" s="4" cm="1">
        <f t="array" ref="B676:G676">'M25-M30 Report'!A86:F86</f>
        <v>0</v>
      </c>
      <c r="C676">
        <v>0</v>
      </c>
      <c r="D676">
        <v>0</v>
      </c>
      <c r="E676">
        <v>0</v>
      </c>
      <c r="F676">
        <v>0</v>
      </c>
      <c r="G676">
        <v>0</v>
      </c>
      <c r="H676" t="s">
        <v>26</v>
      </c>
      <c r="Q676" s="17" t="str">
        <f>_xlfn.XLOOKUP(P676,Period_sum!$H$8:$H$27,Period_sum!$I$8:$I$27,"")</f>
        <v/>
      </c>
      <c r="R676" s="17" t="str">
        <f>_xlfn.XLOOKUP(P676,Period_sum!$H$8:$H$27,Period_sum!$J$8:$J$27,"")</f>
        <v/>
      </c>
    </row>
    <row r="677" spans="2:18" ht="14.5" customHeight="1" x14ac:dyDescent="0.3">
      <c r="B677" s="4" cm="1">
        <f t="array" ref="B677:G677">'M25-M30 Report'!A87:F87</f>
        <v>0</v>
      </c>
      <c r="C677">
        <v>0</v>
      </c>
      <c r="D677">
        <v>0</v>
      </c>
      <c r="E677">
        <v>0</v>
      </c>
      <c r="F677">
        <v>0</v>
      </c>
      <c r="G677">
        <v>0</v>
      </c>
      <c r="H677" t="s">
        <v>26</v>
      </c>
      <c r="Q677" s="17" t="str">
        <f>_xlfn.XLOOKUP(P677,Period_sum!$H$8:$H$27,Period_sum!$I$8:$I$27,"")</f>
        <v/>
      </c>
      <c r="R677" s="17" t="str">
        <f>_xlfn.XLOOKUP(P677,Period_sum!$H$8:$H$27,Period_sum!$J$8:$J$27,"")</f>
        <v/>
      </c>
    </row>
    <row r="678" spans="2:18" ht="14.5" customHeight="1" x14ac:dyDescent="0.3">
      <c r="B678" s="4" cm="1">
        <f t="array" ref="B678:G678">'M25-M30 Report'!A88:F88</f>
        <v>0</v>
      </c>
      <c r="C678">
        <v>0</v>
      </c>
      <c r="D678">
        <v>0</v>
      </c>
      <c r="E678">
        <v>0</v>
      </c>
      <c r="F678">
        <v>0</v>
      </c>
      <c r="G678">
        <v>0</v>
      </c>
      <c r="H678" t="s">
        <v>26</v>
      </c>
      <c r="Q678" s="17" t="str">
        <f>_xlfn.XLOOKUP(P678,Period_sum!$H$8:$H$27,Period_sum!$I$8:$I$27,"")</f>
        <v/>
      </c>
      <c r="R678" s="17" t="str">
        <f>_xlfn.XLOOKUP(P678,Period_sum!$H$8:$H$27,Period_sum!$J$8:$J$27,"")</f>
        <v/>
      </c>
    </row>
    <row r="679" spans="2:18" ht="14.5" customHeight="1" x14ac:dyDescent="0.3">
      <c r="B679" s="4" cm="1">
        <f t="array" ref="B679:G679">'M25-M30 Report'!A89:F89</f>
        <v>0</v>
      </c>
      <c r="C679">
        <v>0</v>
      </c>
      <c r="D679">
        <v>0</v>
      </c>
      <c r="E679">
        <v>0</v>
      </c>
      <c r="F679">
        <v>0</v>
      </c>
      <c r="G679">
        <v>0</v>
      </c>
      <c r="H679" t="s">
        <v>26</v>
      </c>
      <c r="Q679" s="17" t="str">
        <f>_xlfn.XLOOKUP(P679,Period_sum!$H$8:$H$27,Period_sum!$I$8:$I$27,"")</f>
        <v/>
      </c>
      <c r="R679" s="17" t="str">
        <f>_xlfn.XLOOKUP(P679,Period_sum!$H$8:$H$27,Period_sum!$J$8:$J$27,"")</f>
        <v/>
      </c>
    </row>
    <row r="680" spans="2:18" ht="14.5" customHeight="1" x14ac:dyDescent="0.3">
      <c r="B680" s="4" cm="1">
        <f t="array" ref="B680:G680">'M25-M30 Report'!A90:F90</f>
        <v>0</v>
      </c>
      <c r="C680">
        <v>0</v>
      </c>
      <c r="D680">
        <v>0</v>
      </c>
      <c r="E680">
        <v>0</v>
      </c>
      <c r="F680">
        <v>0</v>
      </c>
      <c r="G680">
        <v>0</v>
      </c>
      <c r="H680" t="s">
        <v>26</v>
      </c>
      <c r="Q680" s="17" t="str">
        <f>_xlfn.XLOOKUP(P680,Period_sum!$H$8:$H$27,Period_sum!$I$8:$I$27,"")</f>
        <v/>
      </c>
      <c r="R680" s="17" t="str">
        <f>_xlfn.XLOOKUP(P680,Period_sum!$H$8:$H$27,Period_sum!$J$8:$J$27,"")</f>
        <v/>
      </c>
    </row>
    <row r="681" spans="2:18" ht="14.5" customHeight="1" x14ac:dyDescent="0.3">
      <c r="B681" s="4" cm="1">
        <f t="array" ref="B681:G681">'M25-M30 Report'!A91:F91</f>
        <v>0</v>
      </c>
      <c r="C681">
        <v>0</v>
      </c>
      <c r="D681">
        <v>0</v>
      </c>
      <c r="E681">
        <v>0</v>
      </c>
      <c r="F681">
        <v>0</v>
      </c>
      <c r="G681">
        <v>0</v>
      </c>
      <c r="H681" t="s">
        <v>26</v>
      </c>
      <c r="Q681" s="17" t="str">
        <f>_xlfn.XLOOKUP(P681,Period_sum!$H$8:$H$27,Period_sum!$I$8:$I$27,"")</f>
        <v/>
      </c>
      <c r="R681" s="17" t="str">
        <f>_xlfn.XLOOKUP(P681,Period_sum!$H$8:$H$27,Period_sum!$J$8:$J$27,"")</f>
        <v/>
      </c>
    </row>
    <row r="682" spans="2:18" ht="14.5" customHeight="1" x14ac:dyDescent="0.3">
      <c r="B682" s="4" cm="1">
        <f t="array" ref="B682:G682">'M25-M30 Report'!A92:F92</f>
        <v>0</v>
      </c>
      <c r="C682">
        <v>0</v>
      </c>
      <c r="D682">
        <v>0</v>
      </c>
      <c r="E682">
        <v>0</v>
      </c>
      <c r="F682">
        <v>0</v>
      </c>
      <c r="G682">
        <v>0</v>
      </c>
      <c r="H682" t="s">
        <v>26</v>
      </c>
      <c r="Q682" s="17" t="str">
        <f>_xlfn.XLOOKUP(P682,Period_sum!$H$8:$H$27,Period_sum!$I$8:$I$27,"")</f>
        <v/>
      </c>
      <c r="R682" s="17" t="str">
        <f>_xlfn.XLOOKUP(P682,Period_sum!$H$8:$H$27,Period_sum!$J$8:$J$27,"")</f>
        <v/>
      </c>
    </row>
    <row r="683" spans="2:18" ht="14.5" customHeight="1" x14ac:dyDescent="0.3">
      <c r="B683" s="4" cm="1">
        <f t="array" ref="B683:G683">'M25-M30 Report'!A93:F93</f>
        <v>0</v>
      </c>
      <c r="C683">
        <v>0</v>
      </c>
      <c r="D683">
        <v>0</v>
      </c>
      <c r="E683">
        <v>0</v>
      </c>
      <c r="F683">
        <v>0</v>
      </c>
      <c r="G683">
        <v>0</v>
      </c>
      <c r="H683" t="s">
        <v>26</v>
      </c>
      <c r="Q683" s="17" t="str">
        <f>_xlfn.XLOOKUP(P683,Period_sum!$H$8:$H$27,Period_sum!$I$8:$I$27,"")</f>
        <v/>
      </c>
      <c r="R683" s="17" t="str">
        <f>_xlfn.XLOOKUP(P683,Period_sum!$H$8:$H$27,Period_sum!$J$8:$J$27,"")</f>
        <v/>
      </c>
    </row>
    <row r="684" spans="2:18" ht="14.5" customHeight="1" x14ac:dyDescent="0.3">
      <c r="B684" s="4" cm="1">
        <f t="array" ref="B684:G684">'M25-M30 Report'!A94:F94</f>
        <v>0</v>
      </c>
      <c r="C684">
        <v>0</v>
      </c>
      <c r="D684">
        <v>0</v>
      </c>
      <c r="E684">
        <v>0</v>
      </c>
      <c r="F684">
        <v>0</v>
      </c>
      <c r="G684">
        <v>0</v>
      </c>
      <c r="H684" t="s">
        <v>26</v>
      </c>
      <c r="Q684" s="17" t="str">
        <f>_xlfn.XLOOKUP(P684,Period_sum!$H$8:$H$27,Period_sum!$I$8:$I$27,"")</f>
        <v/>
      </c>
      <c r="R684" s="17" t="str">
        <f>_xlfn.XLOOKUP(P684,Period_sum!$H$8:$H$27,Period_sum!$J$8:$J$27,"")</f>
        <v/>
      </c>
    </row>
    <row r="685" spans="2:18" ht="14.5" customHeight="1" x14ac:dyDescent="0.3">
      <c r="B685" s="4" cm="1">
        <f t="array" ref="B685:G685">'M25-M30 Report'!A95:F95</f>
        <v>0</v>
      </c>
      <c r="C685">
        <v>0</v>
      </c>
      <c r="D685">
        <v>0</v>
      </c>
      <c r="E685">
        <v>0</v>
      </c>
      <c r="F685">
        <v>0</v>
      </c>
      <c r="G685">
        <v>0</v>
      </c>
      <c r="H685" t="s">
        <v>26</v>
      </c>
      <c r="Q685" s="17" t="str">
        <f>_xlfn.XLOOKUP(P685,Period_sum!$H$8:$H$27,Period_sum!$I$8:$I$27,"")</f>
        <v/>
      </c>
      <c r="R685" s="17" t="str">
        <f>_xlfn.XLOOKUP(P685,Period_sum!$H$8:$H$27,Period_sum!$J$8:$J$27,"")</f>
        <v/>
      </c>
    </row>
    <row r="686" spans="2:18" ht="14.5" customHeight="1" x14ac:dyDescent="0.3">
      <c r="B686" s="4" cm="1">
        <f t="array" ref="B686:G686">'M25-M30 Report'!A96:F96</f>
        <v>0</v>
      </c>
      <c r="C686">
        <v>0</v>
      </c>
      <c r="D686">
        <v>0</v>
      </c>
      <c r="E686">
        <v>0</v>
      </c>
      <c r="F686">
        <v>0</v>
      </c>
      <c r="G686">
        <v>0</v>
      </c>
      <c r="H686" t="s">
        <v>26</v>
      </c>
      <c r="Q686" s="17" t="str">
        <f>_xlfn.XLOOKUP(P686,Period_sum!$H$8:$H$27,Period_sum!$I$8:$I$27,"")</f>
        <v/>
      </c>
      <c r="R686" s="17" t="str">
        <f>_xlfn.XLOOKUP(P686,Period_sum!$H$8:$H$27,Period_sum!$J$8:$J$27,"")</f>
        <v/>
      </c>
    </row>
    <row r="687" spans="2:18" ht="14.5" customHeight="1" x14ac:dyDescent="0.3">
      <c r="B687" s="4" cm="1">
        <f t="array" ref="B687:G687">'M25-M30 Report'!A97:F97</f>
        <v>0</v>
      </c>
      <c r="C687">
        <v>0</v>
      </c>
      <c r="D687">
        <v>0</v>
      </c>
      <c r="E687">
        <v>0</v>
      </c>
      <c r="F687">
        <v>0</v>
      </c>
      <c r="G687">
        <v>0</v>
      </c>
      <c r="H687" t="s">
        <v>26</v>
      </c>
      <c r="Q687" s="17" t="str">
        <f>_xlfn.XLOOKUP(P687,Period_sum!$H$8:$H$27,Period_sum!$I$8:$I$27,"")</f>
        <v/>
      </c>
      <c r="R687" s="17" t="str">
        <f>_xlfn.XLOOKUP(P687,Period_sum!$H$8:$H$27,Period_sum!$J$8:$J$27,"")</f>
        <v/>
      </c>
    </row>
    <row r="688" spans="2:18" ht="14.5" customHeight="1" x14ac:dyDescent="0.3">
      <c r="B688" s="4" cm="1">
        <f t="array" ref="B688:G688">'M25-M30 Report'!A98:F98</f>
        <v>0</v>
      </c>
      <c r="C688">
        <v>0</v>
      </c>
      <c r="D688">
        <v>0</v>
      </c>
      <c r="E688">
        <v>0</v>
      </c>
      <c r="F688">
        <v>0</v>
      </c>
      <c r="G688">
        <v>0</v>
      </c>
      <c r="H688" t="s">
        <v>26</v>
      </c>
      <c r="Q688" s="17" t="str">
        <f>_xlfn.XLOOKUP(P688,Period_sum!$H$8:$H$27,Period_sum!$I$8:$I$27,"")</f>
        <v/>
      </c>
      <c r="R688" s="17" t="str">
        <f>_xlfn.XLOOKUP(P688,Period_sum!$H$8:$H$27,Period_sum!$J$8:$J$27,"")</f>
        <v/>
      </c>
    </row>
    <row r="689" spans="2:18" ht="14.5" customHeight="1" x14ac:dyDescent="0.3">
      <c r="B689" s="4" cm="1">
        <f t="array" ref="B689:G689">'M25-M30 Report'!A99:F99</f>
        <v>0</v>
      </c>
      <c r="C689">
        <v>0</v>
      </c>
      <c r="D689">
        <v>0</v>
      </c>
      <c r="E689">
        <v>0</v>
      </c>
      <c r="F689">
        <v>0</v>
      </c>
      <c r="G689">
        <v>0</v>
      </c>
      <c r="H689" t="s">
        <v>26</v>
      </c>
      <c r="Q689" s="17" t="str">
        <f>_xlfn.XLOOKUP(P689,Period_sum!$H$8:$H$27,Period_sum!$I$8:$I$27,"")</f>
        <v/>
      </c>
      <c r="R689" s="17" t="str">
        <f>_xlfn.XLOOKUP(P689,Period_sum!$H$8:$H$27,Period_sum!$J$8:$J$27,"")</f>
        <v/>
      </c>
    </row>
    <row r="690" spans="2:18" ht="14.5" customHeight="1" x14ac:dyDescent="0.3">
      <c r="B690" s="4" cm="1">
        <f t="array" ref="B690:G690">'M25-M30 Report'!A100:F100</f>
        <v>0</v>
      </c>
      <c r="C690">
        <v>0</v>
      </c>
      <c r="D690">
        <v>0</v>
      </c>
      <c r="E690">
        <v>0</v>
      </c>
      <c r="F690">
        <v>0</v>
      </c>
      <c r="G690">
        <v>0</v>
      </c>
      <c r="H690" t="s">
        <v>26</v>
      </c>
      <c r="Q690" s="17" t="str">
        <f>_xlfn.XLOOKUP(P690,Period_sum!$H$8:$H$27,Period_sum!$I$8:$I$27,"")</f>
        <v/>
      </c>
      <c r="R690" s="17" t="str">
        <f>_xlfn.XLOOKUP(P690,Period_sum!$H$8:$H$27,Period_sum!$J$8:$J$27,"")</f>
        <v/>
      </c>
    </row>
    <row r="691" spans="2:18" ht="14.5" customHeight="1" x14ac:dyDescent="0.3">
      <c r="B691" s="4" cm="1">
        <f t="array" ref="B691:G691">'M25-M30 Report'!A101:F101</f>
        <v>0</v>
      </c>
      <c r="C691">
        <v>0</v>
      </c>
      <c r="D691">
        <v>0</v>
      </c>
      <c r="E691">
        <v>0</v>
      </c>
      <c r="F691">
        <v>0</v>
      </c>
      <c r="G691">
        <v>0</v>
      </c>
      <c r="H691" t="s">
        <v>26</v>
      </c>
      <c r="Q691" s="17" t="str">
        <f>_xlfn.XLOOKUP(P691,Period_sum!$H$8:$H$27,Period_sum!$I$8:$I$27,"")</f>
        <v/>
      </c>
      <c r="R691" s="17" t="str">
        <f>_xlfn.XLOOKUP(P691,Period_sum!$H$8:$H$27,Period_sum!$J$8:$J$27,"")</f>
        <v/>
      </c>
    </row>
    <row r="692" spans="2:18" ht="14.5" customHeight="1" x14ac:dyDescent="0.3">
      <c r="B692" s="4" cm="1">
        <f t="array" ref="B692:G692">'M25-M30 Report'!A102:F102</f>
        <v>0</v>
      </c>
      <c r="C692">
        <v>0</v>
      </c>
      <c r="D692">
        <v>0</v>
      </c>
      <c r="E692">
        <v>0</v>
      </c>
      <c r="F692">
        <v>0</v>
      </c>
      <c r="G692">
        <v>0</v>
      </c>
      <c r="H692" t="s">
        <v>26</v>
      </c>
      <c r="Q692" s="17" t="str">
        <f>_xlfn.XLOOKUP(P692,Period_sum!$H$8:$H$27,Period_sum!$I$8:$I$27,"")</f>
        <v/>
      </c>
      <c r="R692" s="17" t="str">
        <f>_xlfn.XLOOKUP(P692,Period_sum!$H$8:$H$27,Period_sum!$J$8:$J$27,"")</f>
        <v/>
      </c>
    </row>
    <row r="693" spans="2:18" ht="14.5" customHeight="1" x14ac:dyDescent="0.3">
      <c r="B693" s="4" cm="1">
        <f t="array" ref="B693:G693">'M25-M30 Report'!A103:F103</f>
        <v>0</v>
      </c>
      <c r="C693">
        <v>0</v>
      </c>
      <c r="D693">
        <v>0</v>
      </c>
      <c r="E693">
        <v>0</v>
      </c>
      <c r="F693">
        <v>0</v>
      </c>
      <c r="G693">
        <v>0</v>
      </c>
      <c r="H693" t="s">
        <v>26</v>
      </c>
      <c r="Q693" s="17" t="str">
        <f>_xlfn.XLOOKUP(P693,Period_sum!$H$8:$H$27,Period_sum!$I$8:$I$27,"")</f>
        <v/>
      </c>
      <c r="R693" s="17" t="str">
        <f>_xlfn.XLOOKUP(P693,Period_sum!$H$8:$H$27,Period_sum!$J$8:$J$27,"")</f>
        <v/>
      </c>
    </row>
    <row r="694" spans="2:18" ht="14.5" customHeight="1" x14ac:dyDescent="0.3">
      <c r="B694" s="4" cm="1">
        <f t="array" ref="B694:G694">'M25-M30 Report'!A104:F104</f>
        <v>0</v>
      </c>
      <c r="C694">
        <v>0</v>
      </c>
      <c r="D694">
        <v>0</v>
      </c>
      <c r="E694">
        <v>0</v>
      </c>
      <c r="F694">
        <v>0</v>
      </c>
      <c r="G694">
        <v>0</v>
      </c>
      <c r="H694" t="s">
        <v>26</v>
      </c>
      <c r="Q694" s="17" t="str">
        <f>_xlfn.XLOOKUP(P694,Period_sum!$H$8:$H$27,Period_sum!$I$8:$I$27,"")</f>
        <v/>
      </c>
      <c r="R694" s="17" t="str">
        <f>_xlfn.XLOOKUP(P694,Period_sum!$H$8:$H$27,Period_sum!$J$8:$J$27,"")</f>
        <v/>
      </c>
    </row>
    <row r="695" spans="2:18" ht="14.5" customHeight="1" x14ac:dyDescent="0.3">
      <c r="B695" s="4" cm="1">
        <f t="array" ref="B695:G695">'M25-M30 Report'!A105:F105</f>
        <v>0</v>
      </c>
      <c r="C695">
        <v>0</v>
      </c>
      <c r="D695">
        <v>0</v>
      </c>
      <c r="E695">
        <v>0</v>
      </c>
      <c r="F695">
        <v>0</v>
      </c>
      <c r="G695">
        <v>0</v>
      </c>
      <c r="H695" t="s">
        <v>26</v>
      </c>
      <c r="Q695" s="17" t="str">
        <f>_xlfn.XLOOKUP(P695,Period_sum!$H$8:$H$27,Period_sum!$I$8:$I$27,"")</f>
        <v/>
      </c>
      <c r="R695" s="17" t="str">
        <f>_xlfn.XLOOKUP(P695,Period_sum!$H$8:$H$27,Period_sum!$J$8:$J$27,"")</f>
        <v/>
      </c>
    </row>
    <row r="696" spans="2:18" ht="14.5" customHeight="1" x14ac:dyDescent="0.3">
      <c r="B696" s="4" cm="1">
        <f t="array" ref="B696:G696">'M25-M30 Report'!A106:F106</f>
        <v>0</v>
      </c>
      <c r="C696">
        <v>0</v>
      </c>
      <c r="D696">
        <v>0</v>
      </c>
      <c r="E696">
        <v>0</v>
      </c>
      <c r="F696">
        <v>0</v>
      </c>
      <c r="G696">
        <v>0</v>
      </c>
      <c r="H696" t="s">
        <v>26</v>
      </c>
      <c r="Q696" s="17" t="str">
        <f>_xlfn.XLOOKUP(P696,Period_sum!$H$8:$H$27,Period_sum!$I$8:$I$27,"")</f>
        <v/>
      </c>
      <c r="R696" s="17" t="str">
        <f>_xlfn.XLOOKUP(P696,Period_sum!$H$8:$H$27,Period_sum!$J$8:$J$27,"")</f>
        <v/>
      </c>
    </row>
    <row r="697" spans="2:18" ht="14.5" customHeight="1" x14ac:dyDescent="0.3">
      <c r="B697" s="4" cm="1">
        <f t="array" ref="B697:G697">'M25-M30 Report'!A107:F107</f>
        <v>0</v>
      </c>
      <c r="C697">
        <v>0</v>
      </c>
      <c r="D697">
        <v>0</v>
      </c>
      <c r="E697">
        <v>0</v>
      </c>
      <c r="F697">
        <v>0</v>
      </c>
      <c r="G697">
        <v>0</v>
      </c>
      <c r="H697" t="s">
        <v>26</v>
      </c>
      <c r="Q697" s="17" t="str">
        <f>_xlfn.XLOOKUP(P697,Period_sum!$H$8:$H$27,Period_sum!$I$8:$I$27,"")</f>
        <v/>
      </c>
      <c r="R697" s="17" t="str">
        <f>_xlfn.XLOOKUP(P697,Period_sum!$H$8:$H$27,Period_sum!$J$8:$J$27,"")</f>
        <v/>
      </c>
    </row>
    <row r="698" spans="2:18" ht="14.5" customHeight="1" x14ac:dyDescent="0.3">
      <c r="B698" s="4" cm="1">
        <f t="array" ref="B698:G698">'M25-M30 Report'!A108:F108</f>
        <v>0</v>
      </c>
      <c r="C698">
        <v>0</v>
      </c>
      <c r="D698">
        <v>0</v>
      </c>
      <c r="E698">
        <v>0</v>
      </c>
      <c r="F698">
        <v>0</v>
      </c>
      <c r="G698">
        <v>0</v>
      </c>
      <c r="H698" t="s">
        <v>26</v>
      </c>
      <c r="Q698" s="17" t="str">
        <f>_xlfn.XLOOKUP(P698,Period_sum!$H$8:$H$27,Period_sum!$I$8:$I$27,"")</f>
        <v/>
      </c>
      <c r="R698" s="17" t="str">
        <f>_xlfn.XLOOKUP(P698,Period_sum!$H$8:$H$27,Period_sum!$J$8:$J$27,"")</f>
        <v/>
      </c>
    </row>
    <row r="699" spans="2:18" ht="14.5" customHeight="1" x14ac:dyDescent="0.3">
      <c r="B699" s="4" cm="1">
        <f t="array" ref="B699:G699">'M25-M30 Report'!A109:F109</f>
        <v>0</v>
      </c>
      <c r="C699">
        <v>0</v>
      </c>
      <c r="D699">
        <v>0</v>
      </c>
      <c r="E699">
        <v>0</v>
      </c>
      <c r="F699">
        <v>0</v>
      </c>
      <c r="G699">
        <v>0</v>
      </c>
      <c r="H699" t="s">
        <v>26</v>
      </c>
      <c r="Q699" s="17" t="str">
        <f>_xlfn.XLOOKUP(P699,Period_sum!$H$8:$H$27,Period_sum!$I$8:$I$27,"")</f>
        <v/>
      </c>
      <c r="R699" s="17" t="str">
        <f>_xlfn.XLOOKUP(P699,Period_sum!$H$8:$H$27,Period_sum!$J$8:$J$27,"")</f>
        <v/>
      </c>
    </row>
    <row r="700" spans="2:18" ht="14.5" customHeight="1" x14ac:dyDescent="0.3">
      <c r="B700" s="4" cm="1">
        <f t="array" ref="B700:G700">'M25-M30 Report'!A110:F110</f>
        <v>0</v>
      </c>
      <c r="C700">
        <v>0</v>
      </c>
      <c r="D700">
        <v>0</v>
      </c>
      <c r="E700">
        <v>0</v>
      </c>
      <c r="F700">
        <v>0</v>
      </c>
      <c r="G700">
        <v>0</v>
      </c>
      <c r="H700" t="s">
        <v>26</v>
      </c>
      <c r="Q700" s="17" t="str">
        <f>_xlfn.XLOOKUP(P700,Period_sum!$H$8:$H$27,Period_sum!$I$8:$I$27,"")</f>
        <v/>
      </c>
      <c r="R700" s="17" t="str">
        <f>_xlfn.XLOOKUP(P700,Period_sum!$H$8:$H$27,Period_sum!$J$8:$J$27,"")</f>
        <v/>
      </c>
    </row>
    <row r="701" spans="2:18" ht="14.5" customHeight="1" x14ac:dyDescent="0.3">
      <c r="B701" s="4" cm="1">
        <f t="array" ref="B701:G701">'M25-M30 Report'!A111:F111</f>
        <v>0</v>
      </c>
      <c r="C701">
        <v>0</v>
      </c>
      <c r="D701">
        <v>0</v>
      </c>
      <c r="E701">
        <v>0</v>
      </c>
      <c r="F701">
        <v>0</v>
      </c>
      <c r="G701">
        <v>0</v>
      </c>
      <c r="H701" t="s">
        <v>26</v>
      </c>
      <c r="Q701" s="17" t="str">
        <f>_xlfn.XLOOKUP(P701,Period_sum!$H$8:$H$27,Period_sum!$I$8:$I$27,"")</f>
        <v/>
      </c>
      <c r="R701" s="17" t="str">
        <f>_xlfn.XLOOKUP(P701,Period_sum!$H$8:$H$27,Period_sum!$J$8:$J$27,"")</f>
        <v/>
      </c>
    </row>
    <row r="702" spans="2:18" ht="14.5" customHeight="1" x14ac:dyDescent="0.3">
      <c r="B702" s="4" cm="1">
        <f t="array" ref="B702:G702">'M25-M30 Report'!A112:F112</f>
        <v>0</v>
      </c>
      <c r="C702">
        <v>0</v>
      </c>
      <c r="D702">
        <v>0</v>
      </c>
      <c r="E702">
        <v>0</v>
      </c>
      <c r="F702">
        <v>0</v>
      </c>
      <c r="G702">
        <v>0</v>
      </c>
      <c r="H702" t="s">
        <v>26</v>
      </c>
      <c r="Q702" s="17" t="str">
        <f>_xlfn.XLOOKUP(P702,Period_sum!$H$8:$H$27,Period_sum!$I$8:$I$27,"")</f>
        <v/>
      </c>
      <c r="R702" s="17" t="str">
        <f>_xlfn.XLOOKUP(P702,Period_sum!$H$8:$H$27,Period_sum!$J$8:$J$27,"")</f>
        <v/>
      </c>
    </row>
    <row r="703" spans="2:18" ht="14.5" customHeight="1" x14ac:dyDescent="0.3">
      <c r="B703" s="4" cm="1">
        <f t="array" ref="B703:G703">'M25-M30 Report'!A113:F113</f>
        <v>0</v>
      </c>
      <c r="C703">
        <v>0</v>
      </c>
      <c r="D703">
        <v>0</v>
      </c>
      <c r="E703">
        <v>0</v>
      </c>
      <c r="F703">
        <v>0</v>
      </c>
      <c r="G703">
        <v>0</v>
      </c>
      <c r="H703" t="s">
        <v>26</v>
      </c>
      <c r="Q703" s="17" t="str">
        <f>_xlfn.XLOOKUP(P703,Period_sum!$H$8:$H$27,Period_sum!$I$8:$I$27,"")</f>
        <v/>
      </c>
      <c r="R703" s="17" t="str">
        <f>_xlfn.XLOOKUP(P703,Period_sum!$H$8:$H$27,Period_sum!$J$8:$J$27,"")</f>
        <v/>
      </c>
    </row>
    <row r="704" spans="2:18" x14ac:dyDescent="0.3">
      <c r="B704" s="4" cm="1">
        <f t="array" ref="B704:G704">'M25-M30 Report'!A114:F114</f>
        <v>0</v>
      </c>
      <c r="C704">
        <v>0</v>
      </c>
      <c r="D704">
        <v>0</v>
      </c>
      <c r="E704">
        <v>0</v>
      </c>
      <c r="F704">
        <v>0</v>
      </c>
      <c r="G704">
        <v>0</v>
      </c>
      <c r="H704" t="s">
        <v>26</v>
      </c>
      <c r="Q704" s="17" t="str">
        <f>_xlfn.XLOOKUP(P704,Period_sum!$H$8:$H$27,Period_sum!$I$8:$I$27,"")</f>
        <v/>
      </c>
      <c r="R704" s="17" t="str">
        <f>_xlfn.XLOOKUP(P704,Period_sum!$H$8:$H$27,Period_sum!$J$8:$J$27,"")</f>
        <v/>
      </c>
    </row>
    <row r="705" spans="2:18" x14ac:dyDescent="0.3">
      <c r="B705" s="4" cm="1">
        <f t="array" ref="B705:G705">'M25-M30 Report'!A115:F115</f>
        <v>0</v>
      </c>
      <c r="C705">
        <v>0</v>
      </c>
      <c r="D705">
        <v>0</v>
      </c>
      <c r="E705">
        <v>0</v>
      </c>
      <c r="F705">
        <v>0</v>
      </c>
      <c r="G705">
        <v>0</v>
      </c>
      <c r="H705" t="s">
        <v>26</v>
      </c>
      <c r="Q705" s="17" t="str">
        <f>_xlfn.XLOOKUP(P705,Period_sum!$H$8:$H$27,Period_sum!$I$8:$I$27,"")</f>
        <v/>
      </c>
      <c r="R705" s="17" t="str">
        <f>_xlfn.XLOOKUP(P705,Period_sum!$H$8:$H$27,Period_sum!$J$8:$J$27,"")</f>
        <v/>
      </c>
    </row>
    <row r="706" spans="2:18" x14ac:dyDescent="0.3">
      <c r="B706" s="4" cm="1">
        <f t="array" ref="B706:G706">'M25-M30 Report'!A116:F116</f>
        <v>0</v>
      </c>
      <c r="C706">
        <v>0</v>
      </c>
      <c r="D706">
        <v>0</v>
      </c>
      <c r="E706">
        <v>0</v>
      </c>
      <c r="F706">
        <v>0</v>
      </c>
      <c r="G706">
        <v>0</v>
      </c>
      <c r="H706" t="s">
        <v>26</v>
      </c>
      <c r="Q706" s="17" t="str">
        <f>_xlfn.XLOOKUP(P706,Period_sum!$H$8:$H$27,Period_sum!$I$8:$I$27,"")</f>
        <v/>
      </c>
      <c r="R706" s="17" t="str">
        <f>_xlfn.XLOOKUP(P706,Period_sum!$H$8:$H$27,Period_sum!$J$8:$J$27,"")</f>
        <v/>
      </c>
    </row>
    <row r="707" spans="2:18" x14ac:dyDescent="0.3">
      <c r="B707" s="4" cm="1">
        <f t="array" ref="B707:G707">'M25-M30 Report'!A117:F117</f>
        <v>0</v>
      </c>
      <c r="C707">
        <v>0</v>
      </c>
      <c r="D707">
        <v>0</v>
      </c>
      <c r="E707">
        <v>0</v>
      </c>
      <c r="F707">
        <v>0</v>
      </c>
      <c r="G707">
        <v>0</v>
      </c>
      <c r="H707" t="s">
        <v>26</v>
      </c>
      <c r="Q707" s="17" t="str">
        <f>_xlfn.XLOOKUP(P707,Period_sum!$H$8:$H$27,Period_sum!$I$8:$I$27,"")</f>
        <v/>
      </c>
      <c r="R707" s="17" t="str">
        <f>_xlfn.XLOOKUP(P707,Period_sum!$H$8:$H$27,Period_sum!$J$8:$J$27,"")</f>
        <v/>
      </c>
    </row>
    <row r="708" spans="2:18" x14ac:dyDescent="0.3">
      <c r="B708" s="4" cm="1">
        <f t="array" ref="B708:G708">'M25-M30 Report'!A118:F118</f>
        <v>0</v>
      </c>
      <c r="C708">
        <v>0</v>
      </c>
      <c r="D708">
        <v>0</v>
      </c>
      <c r="E708">
        <v>0</v>
      </c>
      <c r="F708">
        <v>0</v>
      </c>
      <c r="G708">
        <v>0</v>
      </c>
      <c r="H708" t="s">
        <v>26</v>
      </c>
      <c r="Q708" s="17" t="str">
        <f>_xlfn.XLOOKUP(P708,Period_sum!$H$8:$H$27,Period_sum!$I$8:$I$27,"")</f>
        <v/>
      </c>
      <c r="R708" s="17" t="str">
        <f>_xlfn.XLOOKUP(P708,Period_sum!$H$8:$H$27,Period_sum!$J$8:$J$27,"")</f>
        <v/>
      </c>
    </row>
    <row r="709" spans="2:18" x14ac:dyDescent="0.3">
      <c r="B709" s="4" cm="1">
        <f t="array" ref="B709:G709">'M25-M30 Report'!A119:F119</f>
        <v>0</v>
      </c>
      <c r="C709">
        <v>0</v>
      </c>
      <c r="D709">
        <v>0</v>
      </c>
      <c r="E709">
        <v>0</v>
      </c>
      <c r="F709">
        <v>0</v>
      </c>
      <c r="G709">
        <v>0</v>
      </c>
      <c r="H709" t="s">
        <v>26</v>
      </c>
      <c r="Q709" s="17" t="str">
        <f>_xlfn.XLOOKUP(P709,Period_sum!$H$8:$H$27,Period_sum!$I$8:$I$27,"")</f>
        <v/>
      </c>
      <c r="R709" s="17" t="str">
        <f>_xlfn.XLOOKUP(P709,Period_sum!$H$8:$H$27,Period_sum!$J$8:$J$27,"")</f>
        <v/>
      </c>
    </row>
    <row r="710" spans="2:18" x14ac:dyDescent="0.3">
      <c r="B710" s="4" cm="1">
        <f t="array" ref="B710:G710">'M25-M30 Report'!A120:F120</f>
        <v>0</v>
      </c>
      <c r="C710">
        <v>0</v>
      </c>
      <c r="D710">
        <v>0</v>
      </c>
      <c r="E710">
        <v>0</v>
      </c>
      <c r="F710">
        <v>0</v>
      </c>
      <c r="G710">
        <v>0</v>
      </c>
      <c r="H710" t="s">
        <v>26</v>
      </c>
      <c r="Q710" s="17" t="str">
        <f>_xlfn.XLOOKUP(P710,Period_sum!$H$8:$H$27,Period_sum!$I$8:$I$27,"")</f>
        <v/>
      </c>
      <c r="R710" s="17" t="str">
        <f>_xlfn.XLOOKUP(P710,Period_sum!$H$8:$H$27,Period_sum!$J$8:$J$27,"")</f>
        <v/>
      </c>
    </row>
    <row r="711" spans="2:18" x14ac:dyDescent="0.3">
      <c r="B711" s="4" cm="1">
        <f t="array" ref="B711:G711">'M25-M30 Report'!A121:F121</f>
        <v>0</v>
      </c>
      <c r="C711">
        <v>0</v>
      </c>
      <c r="D711">
        <v>0</v>
      </c>
      <c r="E711">
        <v>0</v>
      </c>
      <c r="F711">
        <v>0</v>
      </c>
      <c r="G711">
        <v>0</v>
      </c>
      <c r="H711" t="s">
        <v>26</v>
      </c>
      <c r="Q711" s="17" t="str">
        <f>_xlfn.XLOOKUP(P711,Period_sum!$H$8:$H$27,Period_sum!$I$8:$I$27,"")</f>
        <v/>
      </c>
      <c r="R711" s="17" t="str">
        <f>_xlfn.XLOOKUP(P711,Period_sum!$H$8:$H$27,Period_sum!$J$8:$J$27,"")</f>
        <v/>
      </c>
    </row>
    <row r="712" spans="2:18" x14ac:dyDescent="0.3">
      <c r="B712" s="4" cm="1">
        <f t="array" ref="B712:G712">'M25-M30 Report'!A122:F122</f>
        <v>0</v>
      </c>
      <c r="C712">
        <v>0</v>
      </c>
      <c r="D712">
        <v>0</v>
      </c>
      <c r="E712">
        <v>0</v>
      </c>
      <c r="F712">
        <v>0</v>
      </c>
      <c r="G712">
        <v>0</v>
      </c>
      <c r="H712" t="s">
        <v>26</v>
      </c>
      <c r="Q712" s="17" t="str">
        <f>_xlfn.XLOOKUP(P712,Period_sum!$H$8:$H$27,Period_sum!$I$8:$I$27,"")</f>
        <v/>
      </c>
      <c r="R712" s="17" t="str">
        <f>_xlfn.XLOOKUP(P712,Period_sum!$H$8:$H$27,Period_sum!$J$8:$J$27,"")</f>
        <v/>
      </c>
    </row>
    <row r="713" spans="2:18" x14ac:dyDescent="0.3">
      <c r="B713" s="4" cm="1">
        <f t="array" ref="B713:G713">'M25-M30 Report'!A123:F123</f>
        <v>0</v>
      </c>
      <c r="C713">
        <v>0</v>
      </c>
      <c r="D713">
        <v>0</v>
      </c>
      <c r="E713">
        <v>0</v>
      </c>
      <c r="F713">
        <v>0</v>
      </c>
      <c r="G713">
        <v>0</v>
      </c>
      <c r="H713" t="s">
        <v>26</v>
      </c>
      <c r="Q713" s="17" t="str">
        <f>_xlfn.XLOOKUP(P713,Period_sum!$H$8:$H$27,Period_sum!$I$8:$I$27,"")</f>
        <v/>
      </c>
      <c r="R713" s="17" t="str">
        <f>_xlfn.XLOOKUP(P713,Period_sum!$H$8:$H$27,Period_sum!$J$8:$J$27,"")</f>
        <v/>
      </c>
    </row>
    <row r="714" spans="2:18" x14ac:dyDescent="0.3">
      <c r="B714" s="4" cm="1">
        <f t="array" ref="B714:G714">'M25-M30 Report'!A124:F124</f>
        <v>0</v>
      </c>
      <c r="C714">
        <v>0</v>
      </c>
      <c r="D714">
        <v>0</v>
      </c>
      <c r="E714">
        <v>0</v>
      </c>
      <c r="F714">
        <v>0</v>
      </c>
      <c r="G714">
        <v>0</v>
      </c>
      <c r="H714" t="s">
        <v>26</v>
      </c>
      <c r="Q714" s="17" t="str">
        <f>_xlfn.XLOOKUP(P714,Period_sum!$H$8:$H$27,Period_sum!$I$8:$I$27,"")</f>
        <v/>
      </c>
      <c r="R714" s="17" t="str">
        <f>_xlfn.XLOOKUP(P714,Period_sum!$H$8:$H$27,Period_sum!$J$8:$J$27,"")</f>
        <v/>
      </c>
    </row>
    <row r="715" spans="2:18" x14ac:dyDescent="0.3">
      <c r="B715" s="4" cm="1">
        <f t="array" ref="B715:G715">'M25-M30 Report'!A125:F125</f>
        <v>0</v>
      </c>
      <c r="C715">
        <v>0</v>
      </c>
      <c r="D715">
        <v>0</v>
      </c>
      <c r="E715">
        <v>0</v>
      </c>
      <c r="F715">
        <v>0</v>
      </c>
      <c r="G715">
        <v>0</v>
      </c>
      <c r="H715" t="s">
        <v>26</v>
      </c>
      <c r="Q715" s="17" t="str">
        <f>_xlfn.XLOOKUP(P715,Period_sum!$H$8:$H$27,Period_sum!$I$8:$I$27,"")</f>
        <v/>
      </c>
      <c r="R715" s="17" t="str">
        <f>_xlfn.XLOOKUP(P715,Period_sum!$H$8:$H$27,Period_sum!$J$8:$J$27,"")</f>
        <v/>
      </c>
    </row>
    <row r="716" spans="2:18" x14ac:dyDescent="0.3">
      <c r="B716" s="4" cm="1">
        <f t="array" ref="B716:G716">'M25-M30 Report'!A126:F126</f>
        <v>0</v>
      </c>
      <c r="C716">
        <v>0</v>
      </c>
      <c r="D716">
        <v>0</v>
      </c>
      <c r="E716">
        <v>0</v>
      </c>
      <c r="F716">
        <v>0</v>
      </c>
      <c r="G716">
        <v>0</v>
      </c>
      <c r="H716" t="s">
        <v>26</v>
      </c>
      <c r="Q716" s="17" t="str">
        <f>_xlfn.XLOOKUP(P716,Period_sum!$H$8:$H$27,Period_sum!$I$8:$I$27,"")</f>
        <v/>
      </c>
      <c r="R716" s="17" t="str">
        <f>_xlfn.XLOOKUP(P716,Period_sum!$H$8:$H$27,Period_sum!$J$8:$J$27,"")</f>
        <v/>
      </c>
    </row>
    <row r="717" spans="2:18" x14ac:dyDescent="0.3">
      <c r="B717" s="4" cm="1">
        <f t="array" ref="B717:G717">'M25-M30 Report'!A127:F127</f>
        <v>0</v>
      </c>
      <c r="C717">
        <v>0</v>
      </c>
      <c r="D717">
        <v>0</v>
      </c>
      <c r="E717">
        <v>0</v>
      </c>
      <c r="F717">
        <v>0</v>
      </c>
      <c r="G717">
        <v>0</v>
      </c>
      <c r="H717" t="s">
        <v>26</v>
      </c>
      <c r="Q717" s="17" t="str">
        <f>_xlfn.XLOOKUP(P717,Period_sum!$H$8:$H$27,Period_sum!$I$8:$I$27,"")</f>
        <v/>
      </c>
      <c r="R717" s="17" t="str">
        <f>_xlfn.XLOOKUP(P717,Period_sum!$H$8:$H$27,Period_sum!$J$8:$J$27,"")</f>
        <v/>
      </c>
    </row>
    <row r="718" spans="2:18" x14ac:dyDescent="0.3">
      <c r="B718" s="4" cm="1">
        <f t="array" ref="B718:G718">'M25-M30 Report'!A128:F128</f>
        <v>0</v>
      </c>
      <c r="C718">
        <v>0</v>
      </c>
      <c r="D718">
        <v>0</v>
      </c>
      <c r="E718">
        <v>0</v>
      </c>
      <c r="F718">
        <v>0</v>
      </c>
      <c r="G718">
        <v>0</v>
      </c>
      <c r="H718" t="s">
        <v>26</v>
      </c>
      <c r="Q718" s="17" t="str">
        <f>_xlfn.XLOOKUP(P718,Period_sum!$H$8:$H$27,Period_sum!$I$8:$I$27,"")</f>
        <v/>
      </c>
      <c r="R718" s="17" t="str">
        <f>_xlfn.XLOOKUP(P718,Period_sum!$H$8:$H$27,Period_sum!$J$8:$J$27,"")</f>
        <v/>
      </c>
    </row>
    <row r="719" spans="2:18" x14ac:dyDescent="0.3">
      <c r="B719" s="4" cm="1">
        <f t="array" ref="B719:G719">'M25-M30 Report'!A129:F129</f>
        <v>0</v>
      </c>
      <c r="C719">
        <v>0</v>
      </c>
      <c r="D719">
        <v>0</v>
      </c>
      <c r="E719">
        <v>0</v>
      </c>
      <c r="F719">
        <v>0</v>
      </c>
      <c r="G719">
        <v>0</v>
      </c>
      <c r="H719" t="s">
        <v>26</v>
      </c>
      <c r="Q719" s="17" t="str">
        <f>_xlfn.XLOOKUP(P719,Period_sum!$H$8:$H$27,Period_sum!$I$8:$I$27,"")</f>
        <v/>
      </c>
      <c r="R719" s="17" t="str">
        <f>_xlfn.XLOOKUP(P719,Period_sum!$H$8:$H$27,Period_sum!$J$8:$J$27,"")</f>
        <v/>
      </c>
    </row>
    <row r="720" spans="2:18" x14ac:dyDescent="0.3">
      <c r="B720" s="4" cm="1">
        <f t="array" ref="B720:G720">'M25-M30 Report'!A130:F130</f>
        <v>0</v>
      </c>
      <c r="C720">
        <v>0</v>
      </c>
      <c r="D720">
        <v>0</v>
      </c>
      <c r="E720">
        <v>0</v>
      </c>
      <c r="F720">
        <v>0</v>
      </c>
      <c r="G720">
        <v>0</v>
      </c>
      <c r="H720" t="s">
        <v>26</v>
      </c>
      <c r="Q720" s="17" t="str">
        <f>_xlfn.XLOOKUP(P720,Period_sum!$H$8:$H$27,Period_sum!$I$8:$I$27,"")</f>
        <v/>
      </c>
      <c r="R720" s="17" t="str">
        <f>_xlfn.XLOOKUP(P720,Period_sum!$H$8:$H$27,Period_sum!$J$8:$J$27,"")</f>
        <v/>
      </c>
    </row>
    <row r="721" spans="2:18" x14ac:dyDescent="0.3">
      <c r="B721" s="4" cm="1">
        <f t="array" ref="B721:G721">'M25-M30 Report'!A131:F131</f>
        <v>0</v>
      </c>
      <c r="C721">
        <v>0</v>
      </c>
      <c r="D721">
        <v>0</v>
      </c>
      <c r="E721">
        <v>0</v>
      </c>
      <c r="F721">
        <v>0</v>
      </c>
      <c r="G721">
        <v>0</v>
      </c>
      <c r="H721" t="s">
        <v>26</v>
      </c>
      <c r="Q721" s="17" t="str">
        <f>_xlfn.XLOOKUP(P721,Period_sum!$H$8:$H$27,Period_sum!$I$8:$I$27,"")</f>
        <v/>
      </c>
      <c r="R721" s="17" t="str">
        <f>_xlfn.XLOOKUP(P721,Period_sum!$H$8:$H$27,Period_sum!$J$8:$J$27,"")</f>
        <v/>
      </c>
    </row>
    <row r="722" spans="2:18" x14ac:dyDescent="0.3">
      <c r="B722" s="4" cm="1">
        <f t="array" ref="B722:G722">'M25-M30 Report'!A132:F132</f>
        <v>0</v>
      </c>
      <c r="C722">
        <v>0</v>
      </c>
      <c r="D722">
        <v>0</v>
      </c>
      <c r="E722">
        <v>0</v>
      </c>
      <c r="F722">
        <v>0</v>
      </c>
      <c r="G722">
        <v>0</v>
      </c>
      <c r="H722" t="s">
        <v>26</v>
      </c>
      <c r="Q722" s="17" t="str">
        <f>_xlfn.XLOOKUP(P722,Period_sum!$H$8:$H$27,Period_sum!$I$8:$I$27,"")</f>
        <v/>
      </c>
      <c r="R722" s="17" t="str">
        <f>_xlfn.XLOOKUP(P722,Period_sum!$H$8:$H$27,Period_sum!$J$8:$J$27,"")</f>
        <v/>
      </c>
    </row>
    <row r="723" spans="2:18" x14ac:dyDescent="0.3">
      <c r="B723" s="4" cm="1">
        <f t="array" ref="B723:G723">'M25-M30 Report'!A133:F133</f>
        <v>0</v>
      </c>
      <c r="C723">
        <v>0</v>
      </c>
      <c r="D723">
        <v>0</v>
      </c>
      <c r="E723">
        <v>0</v>
      </c>
      <c r="F723">
        <v>0</v>
      </c>
      <c r="G723">
        <v>0</v>
      </c>
      <c r="H723" t="s">
        <v>26</v>
      </c>
      <c r="Q723" s="17" t="str">
        <f>_xlfn.XLOOKUP(P723,Period_sum!$H$8:$H$27,Period_sum!$I$8:$I$27,"")</f>
        <v/>
      </c>
      <c r="R723" s="17" t="str">
        <f>_xlfn.XLOOKUP(P723,Period_sum!$H$8:$H$27,Period_sum!$J$8:$J$27,"")</f>
        <v/>
      </c>
    </row>
    <row r="724" spans="2:18" x14ac:dyDescent="0.3">
      <c r="B724" s="4" cm="1">
        <f t="array" ref="B724:G724">'M25-M30 Report'!A134:F134</f>
        <v>0</v>
      </c>
      <c r="C724">
        <v>0</v>
      </c>
      <c r="D724">
        <v>0</v>
      </c>
      <c r="E724">
        <v>0</v>
      </c>
      <c r="F724">
        <v>0</v>
      </c>
      <c r="G724">
        <v>0</v>
      </c>
      <c r="H724" t="s">
        <v>26</v>
      </c>
      <c r="Q724" s="17" t="str">
        <f>_xlfn.XLOOKUP(P724,Period_sum!$H$8:$H$27,Period_sum!$I$8:$I$27,"")</f>
        <v/>
      </c>
      <c r="R724" s="17" t="str">
        <f>_xlfn.XLOOKUP(P724,Period_sum!$H$8:$H$27,Period_sum!$J$8:$J$27,"")</f>
        <v/>
      </c>
    </row>
    <row r="725" spans="2:18" x14ac:dyDescent="0.3">
      <c r="B725" s="4" cm="1">
        <f t="array" ref="B725:G725">'M25-M30 Report'!A135:F135</f>
        <v>0</v>
      </c>
      <c r="C725">
        <v>0</v>
      </c>
      <c r="D725">
        <v>0</v>
      </c>
      <c r="E725">
        <v>0</v>
      </c>
      <c r="F725">
        <v>0</v>
      </c>
      <c r="G725">
        <v>0</v>
      </c>
      <c r="H725" t="s">
        <v>26</v>
      </c>
      <c r="Q725" s="17" t="str">
        <f>_xlfn.XLOOKUP(P725,Period_sum!$H$8:$H$27,Period_sum!$I$8:$I$27,"")</f>
        <v/>
      </c>
      <c r="R725" s="17" t="str">
        <f>_xlfn.XLOOKUP(P725,Period_sum!$H$8:$H$27,Period_sum!$J$8:$J$27,"")</f>
        <v/>
      </c>
    </row>
    <row r="726" spans="2:18" x14ac:dyDescent="0.3">
      <c r="B726" s="4" cm="1">
        <f t="array" ref="B726:G726">'M25-M30 Report'!A136:F136</f>
        <v>0</v>
      </c>
      <c r="C726">
        <v>0</v>
      </c>
      <c r="D726">
        <v>0</v>
      </c>
      <c r="E726">
        <v>0</v>
      </c>
      <c r="F726">
        <v>0</v>
      </c>
      <c r="G726">
        <v>0</v>
      </c>
      <c r="H726" t="s">
        <v>26</v>
      </c>
      <c r="Q726" s="17" t="str">
        <f>_xlfn.XLOOKUP(P726,Period_sum!$H$8:$H$27,Period_sum!$I$8:$I$27,"")</f>
        <v/>
      </c>
      <c r="R726" s="17" t="str">
        <f>_xlfn.XLOOKUP(P726,Period_sum!$H$8:$H$27,Period_sum!$J$8:$J$27,"")</f>
        <v/>
      </c>
    </row>
    <row r="727" spans="2:18" x14ac:dyDescent="0.3">
      <c r="B727" s="4" cm="1">
        <f t="array" ref="B727:G727">'M25-M30 Report'!A137:F137</f>
        <v>0</v>
      </c>
      <c r="C727">
        <v>0</v>
      </c>
      <c r="D727">
        <v>0</v>
      </c>
      <c r="E727">
        <v>0</v>
      </c>
      <c r="F727">
        <v>0</v>
      </c>
      <c r="G727">
        <v>0</v>
      </c>
      <c r="H727" t="s">
        <v>26</v>
      </c>
      <c r="Q727" s="17" t="str">
        <f>_xlfn.XLOOKUP(P727,Period_sum!$H$8:$H$27,Period_sum!$I$8:$I$27,"")</f>
        <v/>
      </c>
      <c r="R727" s="17" t="str">
        <f>_xlfn.XLOOKUP(P727,Period_sum!$H$8:$H$27,Period_sum!$J$8:$J$27,"")</f>
        <v/>
      </c>
    </row>
    <row r="728" spans="2:18" x14ac:dyDescent="0.3">
      <c r="B728" s="4" cm="1">
        <f t="array" ref="B728:G728">'M25-M30 Report'!A138:F138</f>
        <v>0</v>
      </c>
      <c r="C728">
        <v>0</v>
      </c>
      <c r="D728">
        <v>0</v>
      </c>
      <c r="E728">
        <v>0</v>
      </c>
      <c r="F728">
        <v>0</v>
      </c>
      <c r="G728">
        <v>0</v>
      </c>
      <c r="H728" t="s">
        <v>26</v>
      </c>
      <c r="Q728" s="17" t="str">
        <f>_xlfn.XLOOKUP(P728,Period_sum!$H$8:$H$27,Period_sum!$I$8:$I$27,"")</f>
        <v/>
      </c>
      <c r="R728" s="17" t="str">
        <f>_xlfn.XLOOKUP(P728,Period_sum!$H$8:$H$27,Period_sum!$J$8:$J$27,"")</f>
        <v/>
      </c>
    </row>
    <row r="729" spans="2:18" x14ac:dyDescent="0.3">
      <c r="B729" s="4" cm="1">
        <f t="array" ref="B729:G729">'M25-M30 Report'!A139:F139</f>
        <v>0</v>
      </c>
      <c r="C729">
        <v>0</v>
      </c>
      <c r="D729">
        <v>0</v>
      </c>
      <c r="E729">
        <v>0</v>
      </c>
      <c r="F729">
        <v>0</v>
      </c>
      <c r="G729">
        <v>0</v>
      </c>
      <c r="H729" t="s">
        <v>26</v>
      </c>
      <c r="Q729" s="17" t="str">
        <f>_xlfn.XLOOKUP(P729,Period_sum!$H$8:$H$27,Period_sum!$I$8:$I$27,"")</f>
        <v/>
      </c>
      <c r="R729" s="17" t="str">
        <f>_xlfn.XLOOKUP(P729,Period_sum!$H$8:$H$27,Period_sum!$J$8:$J$27,"")</f>
        <v/>
      </c>
    </row>
    <row r="730" spans="2:18" x14ac:dyDescent="0.3">
      <c r="B730" s="4" cm="1">
        <f t="array" ref="B730:G730">'M25-M30 Report'!A140:F140</f>
        <v>0</v>
      </c>
      <c r="C730">
        <v>0</v>
      </c>
      <c r="D730">
        <v>0</v>
      </c>
      <c r="E730">
        <v>0</v>
      </c>
      <c r="F730">
        <v>0</v>
      </c>
      <c r="G730">
        <v>0</v>
      </c>
      <c r="H730" t="s">
        <v>26</v>
      </c>
      <c r="Q730" s="17" t="str">
        <f>_xlfn.XLOOKUP(P730,Period_sum!$H$8:$H$27,Period_sum!$I$8:$I$27,"")</f>
        <v/>
      </c>
      <c r="R730" s="17" t="str">
        <f>_xlfn.XLOOKUP(P730,Period_sum!$H$8:$H$27,Period_sum!$J$8:$J$27,"")</f>
        <v/>
      </c>
    </row>
    <row r="731" spans="2:18" x14ac:dyDescent="0.3">
      <c r="B731" s="4" cm="1">
        <f t="array" ref="B731:G731">'M25-M30 Report'!A141:F141</f>
        <v>0</v>
      </c>
      <c r="C731">
        <v>0</v>
      </c>
      <c r="D731">
        <v>0</v>
      </c>
      <c r="E731">
        <v>0</v>
      </c>
      <c r="F731">
        <v>0</v>
      </c>
      <c r="G731">
        <v>0</v>
      </c>
      <c r="H731" t="s">
        <v>26</v>
      </c>
      <c r="Q731" s="17" t="str">
        <f>_xlfn.XLOOKUP(P731,Period_sum!$H$8:$H$27,Period_sum!$I$8:$I$27,"")</f>
        <v/>
      </c>
      <c r="R731" s="17" t="str">
        <f>_xlfn.XLOOKUP(P731,Period_sum!$H$8:$H$27,Period_sum!$J$8:$J$27,"")</f>
        <v/>
      </c>
    </row>
    <row r="732" spans="2:18" x14ac:dyDescent="0.3">
      <c r="B732" s="4" cm="1">
        <f t="array" ref="B732:G732">'M25-M30 Report'!A142:F142</f>
        <v>0</v>
      </c>
      <c r="C732">
        <v>0</v>
      </c>
      <c r="D732">
        <v>0</v>
      </c>
      <c r="E732">
        <v>0</v>
      </c>
      <c r="F732">
        <v>0</v>
      </c>
      <c r="G732">
        <v>0</v>
      </c>
      <c r="H732" t="s">
        <v>26</v>
      </c>
      <c r="Q732" s="17" t="str">
        <f>_xlfn.XLOOKUP(P732,Period_sum!$H$8:$H$27,Period_sum!$I$8:$I$27,"")</f>
        <v/>
      </c>
      <c r="R732" s="17" t="str">
        <f>_xlfn.XLOOKUP(P732,Period_sum!$H$8:$H$27,Period_sum!$J$8:$J$27,"")</f>
        <v/>
      </c>
    </row>
    <row r="733" spans="2:18" x14ac:dyDescent="0.3">
      <c r="B733" s="4" cm="1">
        <f t="array" ref="B733:G733">'M25-M30 Report'!A143:F143</f>
        <v>0</v>
      </c>
      <c r="C733">
        <v>0</v>
      </c>
      <c r="D733">
        <v>0</v>
      </c>
      <c r="E733">
        <v>0</v>
      </c>
      <c r="F733">
        <v>0</v>
      </c>
      <c r="G733">
        <v>0</v>
      </c>
      <c r="H733" t="s">
        <v>26</v>
      </c>
      <c r="Q733" s="17" t="str">
        <f>_xlfn.XLOOKUP(P733,Period_sum!$H$8:$H$27,Period_sum!$I$8:$I$27,"")</f>
        <v/>
      </c>
      <c r="R733" s="17" t="str">
        <f>_xlfn.XLOOKUP(P733,Period_sum!$H$8:$H$27,Period_sum!$J$8:$J$27,"")</f>
        <v/>
      </c>
    </row>
    <row r="734" spans="2:18" x14ac:dyDescent="0.3">
      <c r="B734" s="4" cm="1">
        <f t="array" ref="B734:G734">'M25-M30 Report'!A144:F144</f>
        <v>0</v>
      </c>
      <c r="C734">
        <v>0</v>
      </c>
      <c r="D734">
        <v>0</v>
      </c>
      <c r="E734">
        <v>0</v>
      </c>
      <c r="F734">
        <v>0</v>
      </c>
      <c r="G734">
        <v>0</v>
      </c>
      <c r="H734" t="s">
        <v>26</v>
      </c>
      <c r="Q734" s="17" t="str">
        <f>_xlfn.XLOOKUP(P734,Period_sum!$H$8:$H$27,Period_sum!$I$8:$I$27,"")</f>
        <v/>
      </c>
      <c r="R734" s="17" t="str">
        <f>_xlfn.XLOOKUP(P734,Period_sum!$H$8:$H$27,Period_sum!$J$8:$J$27,"")</f>
        <v/>
      </c>
    </row>
    <row r="735" spans="2:18" x14ac:dyDescent="0.3">
      <c r="B735" s="4" cm="1">
        <f t="array" ref="B735:G735">'M25-M30 Report'!A145:F145</f>
        <v>0</v>
      </c>
      <c r="C735">
        <v>0</v>
      </c>
      <c r="D735">
        <v>0</v>
      </c>
      <c r="E735">
        <v>0</v>
      </c>
      <c r="F735">
        <v>0</v>
      </c>
      <c r="G735">
        <v>0</v>
      </c>
      <c r="H735" t="s">
        <v>26</v>
      </c>
      <c r="Q735" s="17" t="str">
        <f>_xlfn.XLOOKUP(P735,Period_sum!$H$8:$H$27,Period_sum!$I$8:$I$27,"")</f>
        <v/>
      </c>
      <c r="R735" s="17" t="str">
        <f>_xlfn.XLOOKUP(P735,Period_sum!$H$8:$H$27,Period_sum!$J$8:$J$27,"")</f>
        <v/>
      </c>
    </row>
    <row r="736" spans="2:18" x14ac:dyDescent="0.3">
      <c r="B736" s="4" cm="1">
        <f t="array" ref="B736:G736">'M25-M30 Report'!A146:F146</f>
        <v>0</v>
      </c>
      <c r="C736">
        <v>0</v>
      </c>
      <c r="D736">
        <v>0</v>
      </c>
      <c r="E736">
        <v>0</v>
      </c>
      <c r="F736">
        <v>0</v>
      </c>
      <c r="G736">
        <v>0</v>
      </c>
      <c r="H736" t="s">
        <v>26</v>
      </c>
      <c r="Q736" s="17" t="str">
        <f>_xlfn.XLOOKUP(P736,Period_sum!$H$8:$H$27,Period_sum!$I$8:$I$27,"")</f>
        <v/>
      </c>
      <c r="R736" s="17" t="str">
        <f>_xlfn.XLOOKUP(P736,Period_sum!$H$8:$H$27,Period_sum!$J$8:$J$27,"")</f>
        <v/>
      </c>
    </row>
    <row r="737" spans="1:18" x14ac:dyDescent="0.3">
      <c r="B737" s="4" cm="1">
        <f t="array" ref="B737:G737">'M25-M30 Report'!A147:F147</f>
        <v>0</v>
      </c>
      <c r="C737">
        <v>0</v>
      </c>
      <c r="D737">
        <v>0</v>
      </c>
      <c r="E737">
        <v>0</v>
      </c>
      <c r="F737">
        <v>0</v>
      </c>
      <c r="G737">
        <v>0</v>
      </c>
      <c r="H737" t="s">
        <v>26</v>
      </c>
      <c r="Q737" s="17" t="str">
        <f>_xlfn.XLOOKUP(P737,Period_sum!$H$8:$H$27,Period_sum!$I$8:$I$27,"")</f>
        <v/>
      </c>
      <c r="R737" s="17" t="str">
        <f>_xlfn.XLOOKUP(P737,Period_sum!$H$8:$H$27,Period_sum!$J$8:$J$27,"")</f>
        <v/>
      </c>
    </row>
    <row r="738" spans="1:18" x14ac:dyDescent="0.3">
      <c r="B738" s="4" cm="1">
        <f t="array" ref="B738:G738">'M25-M30 Report'!A148:F148</f>
        <v>0</v>
      </c>
      <c r="C738">
        <v>0</v>
      </c>
      <c r="D738">
        <v>0</v>
      </c>
      <c r="E738">
        <v>0</v>
      </c>
      <c r="F738">
        <v>0</v>
      </c>
      <c r="G738">
        <v>0</v>
      </c>
      <c r="H738" t="s">
        <v>26</v>
      </c>
      <c r="Q738" s="17" t="str">
        <f>_xlfn.XLOOKUP(P738,Period_sum!$H$8:$H$27,Period_sum!$I$8:$I$27,"")</f>
        <v/>
      </c>
      <c r="R738" s="17" t="str">
        <f>_xlfn.XLOOKUP(P738,Period_sum!$H$8:$H$27,Period_sum!$J$8:$J$27,"")</f>
        <v/>
      </c>
    </row>
    <row r="739" spans="1:18" x14ac:dyDescent="0.3">
      <c r="B739" s="4" cm="1">
        <f t="array" ref="B739:G739">'M25-M30 Report'!A149:F149</f>
        <v>0</v>
      </c>
      <c r="C739">
        <v>0</v>
      </c>
      <c r="D739">
        <v>0</v>
      </c>
      <c r="E739">
        <v>0</v>
      </c>
      <c r="F739">
        <v>0</v>
      </c>
      <c r="G739">
        <v>0</v>
      </c>
      <c r="H739" t="s">
        <v>26</v>
      </c>
      <c r="Q739" s="17" t="str">
        <f>_xlfn.XLOOKUP(P739,Period_sum!$H$8:$H$27,Period_sum!$I$8:$I$27,"")</f>
        <v/>
      </c>
      <c r="R739" s="17" t="str">
        <f>_xlfn.XLOOKUP(P739,Period_sum!$H$8:$H$27,Period_sum!$J$8:$J$27,"")</f>
        <v/>
      </c>
    </row>
    <row r="740" spans="1:18" x14ac:dyDescent="0.3">
      <c r="B740" s="4" cm="1">
        <f t="array" ref="B740:G740">'M25-M30 Report'!A150:F150</f>
        <v>0</v>
      </c>
      <c r="C740">
        <v>0</v>
      </c>
      <c r="D740">
        <v>0</v>
      </c>
      <c r="E740">
        <v>0</v>
      </c>
      <c r="F740">
        <v>0</v>
      </c>
      <c r="G740">
        <v>0</v>
      </c>
      <c r="H740" t="s">
        <v>26</v>
      </c>
      <c r="Q740" s="17" t="str">
        <f>_xlfn.XLOOKUP(P740,Period_sum!$H$8:$H$27,Period_sum!$I$8:$I$27,"")</f>
        <v/>
      </c>
      <c r="R740" s="17" t="str">
        <f>_xlfn.XLOOKUP(P740,Period_sum!$H$8:$H$27,Period_sum!$J$8:$J$27,"")</f>
        <v/>
      </c>
    </row>
    <row r="741" spans="1:18" x14ac:dyDescent="0.3">
      <c r="A741" t="s">
        <v>27</v>
      </c>
      <c r="B741" s="4" cm="1">
        <f t="array" ref="B741:G741">'M31-M36 Report'!A4:F4</f>
        <v>0</v>
      </c>
      <c r="C741">
        <v>0</v>
      </c>
      <c r="D741">
        <v>0</v>
      </c>
      <c r="E741">
        <v>0</v>
      </c>
      <c r="F741">
        <v>0</v>
      </c>
      <c r="G741">
        <v>0</v>
      </c>
      <c r="H741" t="s">
        <v>27</v>
      </c>
      <c r="Q741" s="17" t="str">
        <f>_xlfn.XLOOKUP(P741,Period_sum!$H$8:$H$27,Period_sum!$I$8:$I$27,"")</f>
        <v/>
      </c>
      <c r="R741" s="17" t="str">
        <f>_xlfn.XLOOKUP(P741,Period_sum!$H$8:$H$27,Period_sum!$J$8:$J$27,"")</f>
        <v/>
      </c>
    </row>
    <row r="742" spans="1:18" x14ac:dyDescent="0.3">
      <c r="B742" s="4" cm="1">
        <f t="array" ref="B742:G742">'M31-M36 Report'!A5:F5</f>
        <v>0</v>
      </c>
      <c r="C742">
        <v>0</v>
      </c>
      <c r="D742">
        <v>0</v>
      </c>
      <c r="E742">
        <v>0</v>
      </c>
      <c r="F742">
        <v>0</v>
      </c>
      <c r="G742">
        <v>0</v>
      </c>
      <c r="H742" t="s">
        <v>27</v>
      </c>
      <c r="Q742" s="17" t="str">
        <f>_xlfn.XLOOKUP(P742,Period_sum!$H$8:$H$27,Period_sum!$I$8:$I$27,"")</f>
        <v/>
      </c>
      <c r="R742" s="17" t="str">
        <f>_xlfn.XLOOKUP(P742,Period_sum!$H$8:$H$27,Period_sum!$J$8:$J$27,"")</f>
        <v/>
      </c>
    </row>
    <row r="743" spans="1:18" x14ac:dyDescent="0.3">
      <c r="B743" s="4" cm="1">
        <f t="array" ref="B743:G743">'M31-M36 Report'!A6:F6</f>
        <v>0</v>
      </c>
      <c r="C743">
        <v>0</v>
      </c>
      <c r="D743">
        <v>0</v>
      </c>
      <c r="E743">
        <v>0</v>
      </c>
      <c r="F743">
        <v>0</v>
      </c>
      <c r="G743">
        <v>0</v>
      </c>
      <c r="H743" t="s">
        <v>27</v>
      </c>
    </row>
    <row r="744" spans="1:18" x14ac:dyDescent="0.3">
      <c r="B744" s="4" cm="1">
        <f t="array" ref="B744:G744">'M31-M36 Report'!A7:F7</f>
        <v>0</v>
      </c>
      <c r="C744">
        <v>0</v>
      </c>
      <c r="D744">
        <v>0</v>
      </c>
      <c r="E744">
        <v>0</v>
      </c>
      <c r="F744">
        <v>0</v>
      </c>
      <c r="G744">
        <v>0</v>
      </c>
      <c r="H744" t="s">
        <v>27</v>
      </c>
    </row>
    <row r="745" spans="1:18" x14ac:dyDescent="0.3">
      <c r="B745" s="4" cm="1">
        <f t="array" ref="B745:G745">'M31-M36 Report'!A8:F8</f>
        <v>0</v>
      </c>
      <c r="C745">
        <v>0</v>
      </c>
      <c r="D745">
        <v>0</v>
      </c>
      <c r="E745">
        <v>0</v>
      </c>
      <c r="F745">
        <v>0</v>
      </c>
      <c r="G745">
        <v>0</v>
      </c>
      <c r="H745" t="s">
        <v>27</v>
      </c>
    </row>
    <row r="746" spans="1:18" x14ac:dyDescent="0.3">
      <c r="B746" s="4" cm="1">
        <f t="array" ref="B746:G746">'M31-M36 Report'!A9:F9</f>
        <v>0</v>
      </c>
      <c r="C746">
        <v>0</v>
      </c>
      <c r="D746">
        <v>0</v>
      </c>
      <c r="E746">
        <v>0</v>
      </c>
      <c r="F746">
        <v>0</v>
      </c>
      <c r="G746">
        <v>0</v>
      </c>
      <c r="H746" t="s">
        <v>27</v>
      </c>
    </row>
    <row r="747" spans="1:18" x14ac:dyDescent="0.3">
      <c r="B747" s="4" cm="1">
        <f t="array" ref="B747:G747">'M31-M36 Report'!A10:F10</f>
        <v>0</v>
      </c>
      <c r="C747">
        <v>0</v>
      </c>
      <c r="D747">
        <v>0</v>
      </c>
      <c r="E747">
        <v>0</v>
      </c>
      <c r="F747">
        <v>0</v>
      </c>
      <c r="G747">
        <v>0</v>
      </c>
      <c r="H747" t="s">
        <v>27</v>
      </c>
    </row>
    <row r="748" spans="1:18" x14ac:dyDescent="0.3">
      <c r="B748" s="4" cm="1">
        <f t="array" ref="B748:G748">'M31-M36 Report'!A11:F11</f>
        <v>0</v>
      </c>
      <c r="C748">
        <v>0</v>
      </c>
      <c r="D748">
        <v>0</v>
      </c>
      <c r="E748">
        <v>0</v>
      </c>
      <c r="F748">
        <v>0</v>
      </c>
      <c r="G748">
        <v>0</v>
      </c>
      <c r="H748" t="s">
        <v>27</v>
      </c>
    </row>
    <row r="749" spans="1:18" x14ac:dyDescent="0.3">
      <c r="B749" s="4" cm="1">
        <f t="array" ref="B749:G749">'M31-M36 Report'!A12:F12</f>
        <v>0</v>
      </c>
      <c r="C749">
        <v>0</v>
      </c>
      <c r="D749">
        <v>0</v>
      </c>
      <c r="E749">
        <v>0</v>
      </c>
      <c r="F749">
        <v>0</v>
      </c>
      <c r="G749">
        <v>0</v>
      </c>
      <c r="H749" t="s">
        <v>27</v>
      </c>
    </row>
    <row r="750" spans="1:18" x14ac:dyDescent="0.3">
      <c r="B750" s="4" cm="1">
        <f t="array" ref="B750:G750">'M31-M36 Report'!A13:F13</f>
        <v>0</v>
      </c>
      <c r="C750">
        <v>0</v>
      </c>
      <c r="D750">
        <v>0</v>
      </c>
      <c r="E750">
        <v>0</v>
      </c>
      <c r="F750">
        <v>0</v>
      </c>
      <c r="G750">
        <v>0</v>
      </c>
      <c r="H750" t="s">
        <v>27</v>
      </c>
    </row>
    <row r="751" spans="1:18" x14ac:dyDescent="0.3">
      <c r="B751" s="4" cm="1">
        <f t="array" ref="B751:G751">'M31-M36 Report'!A14:F14</f>
        <v>0</v>
      </c>
      <c r="C751">
        <v>0</v>
      </c>
      <c r="D751">
        <v>0</v>
      </c>
      <c r="E751">
        <v>0</v>
      </c>
      <c r="F751">
        <v>0</v>
      </c>
      <c r="G751">
        <v>0</v>
      </c>
      <c r="H751" t="s">
        <v>27</v>
      </c>
    </row>
    <row r="752" spans="1:18" x14ac:dyDescent="0.3">
      <c r="B752" s="4" cm="1">
        <f t="array" ref="B752:G752">'M31-M36 Report'!A15:F15</f>
        <v>0</v>
      </c>
      <c r="C752">
        <v>0</v>
      </c>
      <c r="D752">
        <v>0</v>
      </c>
      <c r="E752">
        <v>0</v>
      </c>
      <c r="F752">
        <v>0</v>
      </c>
      <c r="G752">
        <v>0</v>
      </c>
      <c r="H752" t="s">
        <v>27</v>
      </c>
    </row>
    <row r="753" spans="2:8" x14ac:dyDescent="0.3">
      <c r="B753" s="4" cm="1">
        <f t="array" ref="B753:G753">'M31-M36 Report'!A16:F16</f>
        <v>0</v>
      </c>
      <c r="C753">
        <v>0</v>
      </c>
      <c r="D753">
        <v>0</v>
      </c>
      <c r="E753">
        <v>0</v>
      </c>
      <c r="F753">
        <v>0</v>
      </c>
      <c r="G753">
        <v>0</v>
      </c>
      <c r="H753" t="s">
        <v>27</v>
      </c>
    </row>
    <row r="754" spans="2:8" x14ac:dyDescent="0.3">
      <c r="B754" s="4" cm="1">
        <f t="array" ref="B754:G754">'M31-M36 Report'!A17:F17</f>
        <v>0</v>
      </c>
      <c r="C754">
        <v>0</v>
      </c>
      <c r="D754">
        <v>0</v>
      </c>
      <c r="E754">
        <v>0</v>
      </c>
      <c r="F754">
        <v>0</v>
      </c>
      <c r="G754">
        <v>0</v>
      </c>
      <c r="H754" t="s">
        <v>27</v>
      </c>
    </row>
    <row r="755" spans="2:8" x14ac:dyDescent="0.3">
      <c r="B755" s="4" cm="1">
        <f t="array" ref="B755:G755">'M31-M36 Report'!A18:F18</f>
        <v>0</v>
      </c>
      <c r="C755">
        <v>0</v>
      </c>
      <c r="D755">
        <v>0</v>
      </c>
      <c r="E755">
        <v>0</v>
      </c>
      <c r="F755">
        <v>0</v>
      </c>
      <c r="G755">
        <v>0</v>
      </c>
      <c r="H755" t="s">
        <v>27</v>
      </c>
    </row>
    <row r="756" spans="2:8" x14ac:dyDescent="0.3">
      <c r="B756" s="4" cm="1">
        <f t="array" ref="B756:G756">'M31-M36 Report'!A19:F19</f>
        <v>0</v>
      </c>
      <c r="C756">
        <v>0</v>
      </c>
      <c r="D756">
        <v>0</v>
      </c>
      <c r="E756">
        <v>0</v>
      </c>
      <c r="F756">
        <v>0</v>
      </c>
      <c r="G756">
        <v>0</v>
      </c>
      <c r="H756" t="s">
        <v>27</v>
      </c>
    </row>
    <row r="757" spans="2:8" x14ac:dyDescent="0.3">
      <c r="B757" s="4" cm="1">
        <f t="array" ref="B757:G757">'M31-M36 Report'!A20:F20</f>
        <v>0</v>
      </c>
      <c r="C757">
        <v>0</v>
      </c>
      <c r="D757">
        <v>0</v>
      </c>
      <c r="E757">
        <v>0</v>
      </c>
      <c r="F757">
        <v>0</v>
      </c>
      <c r="G757">
        <v>0</v>
      </c>
      <c r="H757" t="s">
        <v>27</v>
      </c>
    </row>
    <row r="758" spans="2:8" x14ac:dyDescent="0.3">
      <c r="B758" s="4" cm="1">
        <f t="array" ref="B758:G758">'M31-M36 Report'!A21:F21</f>
        <v>0</v>
      </c>
      <c r="C758">
        <v>0</v>
      </c>
      <c r="D758">
        <v>0</v>
      </c>
      <c r="E758">
        <v>0</v>
      </c>
      <c r="F758">
        <v>0</v>
      </c>
      <c r="G758">
        <v>0</v>
      </c>
      <c r="H758" t="s">
        <v>27</v>
      </c>
    </row>
    <row r="759" spans="2:8" x14ac:dyDescent="0.3">
      <c r="B759" s="4" cm="1">
        <f t="array" ref="B759:G759">'M31-M36 Report'!A22:F22</f>
        <v>0</v>
      </c>
      <c r="C759">
        <v>0</v>
      </c>
      <c r="D759">
        <v>0</v>
      </c>
      <c r="E759">
        <v>0</v>
      </c>
      <c r="F759">
        <v>0</v>
      </c>
      <c r="G759">
        <v>0</v>
      </c>
      <c r="H759" t="s">
        <v>27</v>
      </c>
    </row>
    <row r="760" spans="2:8" x14ac:dyDescent="0.3">
      <c r="B760" s="4" cm="1">
        <f t="array" ref="B760:G760">'M31-M36 Report'!A23:F23</f>
        <v>0</v>
      </c>
      <c r="C760">
        <v>0</v>
      </c>
      <c r="D760">
        <v>0</v>
      </c>
      <c r="E760">
        <v>0</v>
      </c>
      <c r="F760">
        <v>0</v>
      </c>
      <c r="G760">
        <v>0</v>
      </c>
      <c r="H760" t="s">
        <v>27</v>
      </c>
    </row>
    <row r="761" spans="2:8" x14ac:dyDescent="0.3">
      <c r="B761" s="4" cm="1">
        <f t="array" ref="B761:G761">'M31-M36 Report'!A24:F24</f>
        <v>0</v>
      </c>
      <c r="C761">
        <v>0</v>
      </c>
      <c r="D761">
        <v>0</v>
      </c>
      <c r="E761">
        <v>0</v>
      </c>
      <c r="F761">
        <v>0</v>
      </c>
      <c r="G761">
        <v>0</v>
      </c>
      <c r="H761" t="s">
        <v>27</v>
      </c>
    </row>
    <row r="762" spans="2:8" x14ac:dyDescent="0.3">
      <c r="B762" s="4" cm="1">
        <f t="array" ref="B762:G762">'M31-M36 Report'!A25:F25</f>
        <v>0</v>
      </c>
      <c r="C762">
        <v>0</v>
      </c>
      <c r="D762">
        <v>0</v>
      </c>
      <c r="E762">
        <v>0</v>
      </c>
      <c r="F762">
        <v>0</v>
      </c>
      <c r="G762">
        <v>0</v>
      </c>
      <c r="H762" t="s">
        <v>27</v>
      </c>
    </row>
    <row r="763" spans="2:8" x14ac:dyDescent="0.3">
      <c r="B763" s="4" cm="1">
        <f t="array" ref="B763:G763">'M31-M36 Report'!A26:F26</f>
        <v>0</v>
      </c>
      <c r="C763">
        <v>0</v>
      </c>
      <c r="D763">
        <v>0</v>
      </c>
      <c r="E763">
        <v>0</v>
      </c>
      <c r="F763">
        <v>0</v>
      </c>
      <c r="G763">
        <v>0</v>
      </c>
      <c r="H763" t="s">
        <v>27</v>
      </c>
    </row>
    <row r="764" spans="2:8" x14ac:dyDescent="0.3">
      <c r="B764" s="4" cm="1">
        <f t="array" ref="B764:G764">'M31-M36 Report'!A27:F27</f>
        <v>0</v>
      </c>
      <c r="C764">
        <v>0</v>
      </c>
      <c r="D764">
        <v>0</v>
      </c>
      <c r="E764">
        <v>0</v>
      </c>
      <c r="F764">
        <v>0</v>
      </c>
      <c r="G764">
        <v>0</v>
      </c>
      <c r="H764" t="s">
        <v>27</v>
      </c>
    </row>
    <row r="765" spans="2:8" x14ac:dyDescent="0.3">
      <c r="B765" s="4" cm="1">
        <f t="array" ref="B765:G765">'M31-M36 Report'!A28:F28</f>
        <v>0</v>
      </c>
      <c r="C765">
        <v>0</v>
      </c>
      <c r="D765">
        <v>0</v>
      </c>
      <c r="E765">
        <v>0</v>
      </c>
      <c r="F765">
        <v>0</v>
      </c>
      <c r="G765">
        <v>0</v>
      </c>
      <c r="H765" t="s">
        <v>27</v>
      </c>
    </row>
    <row r="766" spans="2:8" x14ac:dyDescent="0.3">
      <c r="B766" s="4" cm="1">
        <f t="array" ref="B766:G766">'M31-M36 Report'!A29:F29</f>
        <v>0</v>
      </c>
      <c r="C766">
        <v>0</v>
      </c>
      <c r="D766">
        <v>0</v>
      </c>
      <c r="E766">
        <v>0</v>
      </c>
      <c r="F766">
        <v>0</v>
      </c>
      <c r="G766">
        <v>0</v>
      </c>
      <c r="H766" t="s">
        <v>27</v>
      </c>
    </row>
    <row r="767" spans="2:8" x14ac:dyDescent="0.3">
      <c r="B767" s="4" cm="1">
        <f t="array" ref="B767:G767">'M31-M36 Report'!A30:F30</f>
        <v>0</v>
      </c>
      <c r="C767">
        <v>0</v>
      </c>
      <c r="D767">
        <v>0</v>
      </c>
      <c r="E767">
        <v>0</v>
      </c>
      <c r="F767">
        <v>0</v>
      </c>
      <c r="G767">
        <v>0</v>
      </c>
      <c r="H767" t="s">
        <v>27</v>
      </c>
    </row>
    <row r="768" spans="2:8" x14ac:dyDescent="0.3">
      <c r="B768" s="4" cm="1">
        <f t="array" ref="B768:G768">'M31-M36 Report'!A31:F31</f>
        <v>0</v>
      </c>
      <c r="C768">
        <v>0</v>
      </c>
      <c r="D768">
        <v>0</v>
      </c>
      <c r="E768">
        <v>0</v>
      </c>
      <c r="F768">
        <v>0</v>
      </c>
      <c r="G768">
        <v>0</v>
      </c>
      <c r="H768" t="s">
        <v>27</v>
      </c>
    </row>
    <row r="769" spans="2:18" x14ac:dyDescent="0.3">
      <c r="B769" s="4" cm="1">
        <f t="array" ref="B769:G769">'M31-M36 Report'!A32:F32</f>
        <v>0</v>
      </c>
      <c r="C769">
        <v>0</v>
      </c>
      <c r="D769">
        <v>0</v>
      </c>
      <c r="E769">
        <v>0</v>
      </c>
      <c r="F769">
        <v>0</v>
      </c>
      <c r="G769">
        <v>0</v>
      </c>
      <c r="H769" t="s">
        <v>27</v>
      </c>
    </row>
    <row r="770" spans="2:18" x14ac:dyDescent="0.3">
      <c r="B770" s="4" cm="1">
        <f t="array" ref="B770:G770">'M31-M36 Report'!A33:F33</f>
        <v>0</v>
      </c>
      <c r="C770">
        <v>0</v>
      </c>
      <c r="D770">
        <v>0</v>
      </c>
      <c r="E770">
        <v>0</v>
      </c>
      <c r="F770">
        <v>0</v>
      </c>
      <c r="G770">
        <v>0</v>
      </c>
      <c r="H770" t="s">
        <v>27</v>
      </c>
    </row>
    <row r="771" spans="2:18" x14ac:dyDescent="0.3">
      <c r="B771" s="4" cm="1">
        <f t="array" ref="B771:G771">'M31-M36 Report'!A34:F34</f>
        <v>0</v>
      </c>
      <c r="C771">
        <v>0</v>
      </c>
      <c r="D771">
        <v>0</v>
      </c>
      <c r="E771">
        <v>0</v>
      </c>
      <c r="F771">
        <v>0</v>
      </c>
      <c r="G771">
        <v>0</v>
      </c>
      <c r="H771" t="s">
        <v>27</v>
      </c>
    </row>
    <row r="772" spans="2:18" x14ac:dyDescent="0.3">
      <c r="B772" s="4" cm="1">
        <f t="array" ref="B772:G772">'M31-M36 Report'!A35:F35</f>
        <v>0</v>
      </c>
      <c r="C772">
        <v>0</v>
      </c>
      <c r="D772">
        <v>0</v>
      </c>
      <c r="E772">
        <v>0</v>
      </c>
      <c r="F772">
        <v>0</v>
      </c>
      <c r="G772">
        <v>0</v>
      </c>
      <c r="H772" t="s">
        <v>27</v>
      </c>
    </row>
    <row r="773" spans="2:18" x14ac:dyDescent="0.3">
      <c r="B773" s="4" cm="1">
        <f t="array" ref="B773:G773">'M31-M36 Report'!A36:F36</f>
        <v>0</v>
      </c>
      <c r="C773">
        <v>0</v>
      </c>
      <c r="D773">
        <v>0</v>
      </c>
      <c r="E773">
        <v>0</v>
      </c>
      <c r="F773">
        <v>0</v>
      </c>
      <c r="G773">
        <v>0</v>
      </c>
      <c r="H773" t="s">
        <v>27</v>
      </c>
    </row>
    <row r="774" spans="2:18" x14ac:dyDescent="0.3">
      <c r="B774" s="4" cm="1">
        <f t="array" ref="B774:G774">'M31-M36 Report'!A37:F37</f>
        <v>0</v>
      </c>
      <c r="C774">
        <v>0</v>
      </c>
      <c r="D774">
        <v>0</v>
      </c>
      <c r="E774">
        <v>0</v>
      </c>
      <c r="F774">
        <v>0</v>
      </c>
      <c r="G774">
        <v>0</v>
      </c>
      <c r="H774" t="s">
        <v>27</v>
      </c>
    </row>
    <row r="775" spans="2:18" x14ac:dyDescent="0.3">
      <c r="B775" s="4" cm="1">
        <f t="array" ref="B775:G775">'M31-M36 Report'!A38:F38</f>
        <v>0</v>
      </c>
      <c r="C775">
        <v>0</v>
      </c>
      <c r="D775">
        <v>0</v>
      </c>
      <c r="E775">
        <v>0</v>
      </c>
      <c r="F775">
        <v>0</v>
      </c>
      <c r="G775">
        <v>0</v>
      </c>
      <c r="H775" t="s">
        <v>27</v>
      </c>
    </row>
    <row r="776" spans="2:18" x14ac:dyDescent="0.3">
      <c r="B776" s="4" cm="1">
        <f t="array" ref="B776:G776">'M31-M36 Report'!A39:F39</f>
        <v>0</v>
      </c>
      <c r="C776">
        <v>0</v>
      </c>
      <c r="D776">
        <v>0</v>
      </c>
      <c r="E776">
        <v>0</v>
      </c>
      <c r="F776">
        <v>0</v>
      </c>
      <c r="G776">
        <v>0</v>
      </c>
      <c r="H776" t="s">
        <v>27</v>
      </c>
    </row>
    <row r="777" spans="2:18" x14ac:dyDescent="0.3">
      <c r="B777" s="4" cm="1">
        <f t="array" ref="B777:G777">'M31-M36 Report'!A40:F40</f>
        <v>0</v>
      </c>
      <c r="C777">
        <v>0</v>
      </c>
      <c r="D777">
        <v>0</v>
      </c>
      <c r="E777">
        <v>0</v>
      </c>
      <c r="F777">
        <v>0</v>
      </c>
      <c r="G777">
        <v>0</v>
      </c>
      <c r="H777" t="s">
        <v>27</v>
      </c>
    </row>
    <row r="778" spans="2:18" x14ac:dyDescent="0.3">
      <c r="B778" s="4" cm="1">
        <f t="array" ref="B778:G778">'M31-M36 Report'!A41:F41</f>
        <v>0</v>
      </c>
      <c r="C778">
        <v>0</v>
      </c>
      <c r="D778">
        <v>0</v>
      </c>
      <c r="E778">
        <v>0</v>
      </c>
      <c r="F778">
        <v>0</v>
      </c>
      <c r="G778">
        <v>0</v>
      </c>
      <c r="H778" t="s">
        <v>27</v>
      </c>
    </row>
    <row r="779" spans="2:18" x14ac:dyDescent="0.3">
      <c r="B779" s="4" cm="1">
        <f t="array" ref="B779:G779">'M31-M36 Report'!A42:F42</f>
        <v>0</v>
      </c>
      <c r="C779">
        <v>0</v>
      </c>
      <c r="D779">
        <v>0</v>
      </c>
      <c r="E779">
        <v>0</v>
      </c>
      <c r="F779">
        <v>0</v>
      </c>
      <c r="G779">
        <v>0</v>
      </c>
      <c r="H779" t="s">
        <v>27</v>
      </c>
    </row>
    <row r="780" spans="2:18" x14ac:dyDescent="0.3">
      <c r="B780" s="4" cm="1">
        <f t="array" ref="B780:G780">'M31-M36 Report'!A43:F43</f>
        <v>0</v>
      </c>
      <c r="C780">
        <v>0</v>
      </c>
      <c r="D780">
        <v>0</v>
      </c>
      <c r="E780">
        <v>0</v>
      </c>
      <c r="F780">
        <v>0</v>
      </c>
      <c r="G780">
        <v>0</v>
      </c>
      <c r="H780" t="s">
        <v>27</v>
      </c>
    </row>
    <row r="781" spans="2:18" x14ac:dyDescent="0.3">
      <c r="B781" s="4" cm="1">
        <f t="array" ref="B781:G781">'M31-M36 Report'!A44:F44</f>
        <v>0</v>
      </c>
      <c r="C781">
        <v>0</v>
      </c>
      <c r="D781">
        <v>0</v>
      </c>
      <c r="E781">
        <v>0</v>
      </c>
      <c r="F781">
        <v>0</v>
      </c>
      <c r="G781">
        <v>0</v>
      </c>
      <c r="H781" t="s">
        <v>27</v>
      </c>
    </row>
    <row r="782" spans="2:18" x14ac:dyDescent="0.3">
      <c r="B782" s="4" cm="1">
        <f t="array" ref="B782:G782">'M31-M36 Report'!A45:F45</f>
        <v>0</v>
      </c>
      <c r="C782">
        <v>0</v>
      </c>
      <c r="D782">
        <v>0</v>
      </c>
      <c r="E782">
        <v>0</v>
      </c>
      <c r="F782">
        <v>0</v>
      </c>
      <c r="G782">
        <v>0</v>
      </c>
      <c r="H782" t="s">
        <v>27</v>
      </c>
    </row>
    <row r="783" spans="2:18" x14ac:dyDescent="0.3">
      <c r="B783" s="4" cm="1">
        <f t="array" ref="B783:G783">'M31-M36 Report'!A46:F46</f>
        <v>0</v>
      </c>
      <c r="C783">
        <v>0</v>
      </c>
      <c r="D783">
        <v>0</v>
      </c>
      <c r="E783">
        <v>0</v>
      </c>
      <c r="F783">
        <v>0</v>
      </c>
      <c r="G783">
        <v>0</v>
      </c>
      <c r="H783" t="s">
        <v>27</v>
      </c>
      <c r="Q783" s="17" t="str">
        <f>_xlfn.XLOOKUP(P783,Period_sum!$H$8:$H$27,Period_sum!$I$8:$I$27,"")</f>
        <v/>
      </c>
      <c r="R783" s="17" t="str">
        <f>_xlfn.XLOOKUP(P783,Period_sum!$H$8:$H$27,Period_sum!$J$8:$J$27,"")</f>
        <v/>
      </c>
    </row>
    <row r="784" spans="2:18" x14ac:dyDescent="0.3">
      <c r="B784" s="4" cm="1">
        <f t="array" ref="B784:G784">'M31-M36 Report'!A47:F47</f>
        <v>0</v>
      </c>
      <c r="C784">
        <v>0</v>
      </c>
      <c r="D784">
        <v>0</v>
      </c>
      <c r="E784">
        <v>0</v>
      </c>
      <c r="F784">
        <v>0</v>
      </c>
      <c r="G784">
        <v>0</v>
      </c>
      <c r="H784" t="s">
        <v>27</v>
      </c>
      <c r="Q784" s="17" t="str">
        <f>_xlfn.XLOOKUP(P784,Period_sum!$H$8:$H$27,Period_sum!$I$8:$I$27,"")</f>
        <v/>
      </c>
      <c r="R784" s="17" t="str">
        <f>_xlfn.XLOOKUP(P784,Period_sum!$H$8:$H$27,Period_sum!$J$8:$J$27,"")</f>
        <v/>
      </c>
    </row>
    <row r="785" spans="2:18" x14ac:dyDescent="0.3">
      <c r="B785" s="4" cm="1">
        <f t="array" ref="B785:G785">'M31-M36 Report'!A48:F48</f>
        <v>0</v>
      </c>
      <c r="C785">
        <v>0</v>
      </c>
      <c r="D785">
        <v>0</v>
      </c>
      <c r="E785">
        <v>0</v>
      </c>
      <c r="F785">
        <v>0</v>
      </c>
      <c r="G785">
        <v>0</v>
      </c>
      <c r="H785" t="s">
        <v>27</v>
      </c>
      <c r="Q785" s="17" t="str">
        <f>_xlfn.XLOOKUP(P785,Period_sum!$H$8:$H$27,Period_sum!$I$8:$I$27,"")</f>
        <v/>
      </c>
      <c r="R785" s="17" t="str">
        <f>_xlfn.XLOOKUP(P785,Period_sum!$H$8:$H$27,Period_sum!$J$8:$J$27,"")</f>
        <v/>
      </c>
    </row>
    <row r="786" spans="2:18" x14ac:dyDescent="0.3">
      <c r="B786" s="4" cm="1">
        <f t="array" ref="B786:G786">'M31-M36 Report'!A49:F49</f>
        <v>0</v>
      </c>
      <c r="C786">
        <v>0</v>
      </c>
      <c r="D786">
        <v>0</v>
      </c>
      <c r="E786">
        <v>0</v>
      </c>
      <c r="F786">
        <v>0</v>
      </c>
      <c r="G786">
        <v>0</v>
      </c>
      <c r="H786" t="s">
        <v>27</v>
      </c>
      <c r="Q786" s="17" t="str">
        <f>_xlfn.XLOOKUP(P786,Period_sum!$H$8:$H$27,Period_sum!$I$8:$I$27,"")</f>
        <v/>
      </c>
      <c r="R786" s="17" t="str">
        <f>_xlfn.XLOOKUP(P786,Period_sum!$H$8:$H$27,Period_sum!$J$8:$J$27,"")</f>
        <v/>
      </c>
    </row>
    <row r="787" spans="2:18" x14ac:dyDescent="0.3">
      <c r="B787" s="4" cm="1">
        <f t="array" ref="B787:G787">'M31-M36 Report'!A50:F50</f>
        <v>0</v>
      </c>
      <c r="C787">
        <v>0</v>
      </c>
      <c r="D787">
        <v>0</v>
      </c>
      <c r="E787">
        <v>0</v>
      </c>
      <c r="F787">
        <v>0</v>
      </c>
      <c r="G787">
        <v>0</v>
      </c>
      <c r="H787" t="s">
        <v>27</v>
      </c>
      <c r="Q787" s="17" t="str">
        <f>_xlfn.XLOOKUP(P787,Period_sum!$H$8:$H$27,Period_sum!$I$8:$I$27,"")</f>
        <v/>
      </c>
      <c r="R787" s="17" t="str">
        <f>_xlfn.XLOOKUP(P787,Period_sum!$H$8:$H$27,Period_sum!$J$8:$J$27,"")</f>
        <v/>
      </c>
    </row>
    <row r="788" spans="2:18" x14ac:dyDescent="0.3">
      <c r="B788" s="4" cm="1">
        <f t="array" ref="B788:G788">'M31-M36 Report'!A51:F51</f>
        <v>0</v>
      </c>
      <c r="C788">
        <v>0</v>
      </c>
      <c r="D788">
        <v>0</v>
      </c>
      <c r="E788">
        <v>0</v>
      </c>
      <c r="F788">
        <v>0</v>
      </c>
      <c r="G788">
        <v>0</v>
      </c>
      <c r="H788" t="s">
        <v>27</v>
      </c>
      <c r="Q788" s="17" t="str">
        <f>_xlfn.XLOOKUP(P788,Period_sum!$H$8:$H$27,Period_sum!$I$8:$I$27,"")</f>
        <v/>
      </c>
      <c r="R788" s="17" t="str">
        <f>_xlfn.XLOOKUP(P788,Period_sum!$H$8:$H$27,Period_sum!$J$8:$J$27,"")</f>
        <v/>
      </c>
    </row>
    <row r="789" spans="2:18" x14ac:dyDescent="0.3">
      <c r="B789" s="4" cm="1">
        <f t="array" ref="B789:G789">'M31-M36 Report'!A52:F52</f>
        <v>0</v>
      </c>
      <c r="C789">
        <v>0</v>
      </c>
      <c r="D789">
        <v>0</v>
      </c>
      <c r="E789">
        <v>0</v>
      </c>
      <c r="F789">
        <v>0</v>
      </c>
      <c r="G789">
        <v>0</v>
      </c>
      <c r="H789" t="s">
        <v>27</v>
      </c>
      <c r="Q789" s="17" t="str">
        <f>_xlfn.XLOOKUP(P789,Period_sum!$H$8:$H$27,Period_sum!$I$8:$I$27,"")</f>
        <v/>
      </c>
      <c r="R789" s="17" t="str">
        <f>_xlfn.XLOOKUP(P789,Period_sum!$H$8:$H$27,Period_sum!$J$8:$J$27,"")</f>
        <v/>
      </c>
    </row>
    <row r="790" spans="2:18" x14ac:dyDescent="0.3">
      <c r="B790" s="4" cm="1">
        <f t="array" ref="B790:G790">'M31-M36 Report'!A53:F53</f>
        <v>0</v>
      </c>
      <c r="C790">
        <v>0</v>
      </c>
      <c r="D790">
        <v>0</v>
      </c>
      <c r="E790">
        <v>0</v>
      </c>
      <c r="F790">
        <v>0</v>
      </c>
      <c r="G790">
        <v>0</v>
      </c>
      <c r="H790" t="s">
        <v>27</v>
      </c>
      <c r="Q790" s="17" t="str">
        <f>_xlfn.XLOOKUP(P790,Period_sum!$H$8:$H$27,Period_sum!$I$8:$I$27,"")</f>
        <v/>
      </c>
      <c r="R790" s="17" t="str">
        <f>_xlfn.XLOOKUP(P790,Period_sum!$H$8:$H$27,Period_sum!$J$8:$J$27,"")</f>
        <v/>
      </c>
    </row>
    <row r="791" spans="2:18" x14ac:dyDescent="0.3">
      <c r="B791" s="4" cm="1">
        <f t="array" ref="B791:G791">'M31-M36 Report'!A54:F54</f>
        <v>0</v>
      </c>
      <c r="C791">
        <v>0</v>
      </c>
      <c r="D791">
        <v>0</v>
      </c>
      <c r="E791">
        <v>0</v>
      </c>
      <c r="F791">
        <v>0</v>
      </c>
      <c r="G791">
        <v>0</v>
      </c>
      <c r="H791" t="s">
        <v>27</v>
      </c>
      <c r="Q791" s="17" t="str">
        <f>_xlfn.XLOOKUP(P791,Period_sum!$H$8:$H$27,Period_sum!$I$8:$I$27,"")</f>
        <v/>
      </c>
      <c r="R791" s="17" t="str">
        <f>_xlfn.XLOOKUP(P791,Period_sum!$H$8:$H$27,Period_sum!$J$8:$J$27,"")</f>
        <v/>
      </c>
    </row>
    <row r="792" spans="2:18" x14ac:dyDescent="0.3">
      <c r="B792" s="4" cm="1">
        <f t="array" ref="B792:G792">'M31-M36 Report'!A55:F55</f>
        <v>0</v>
      </c>
      <c r="C792">
        <v>0</v>
      </c>
      <c r="D792">
        <v>0</v>
      </c>
      <c r="E792">
        <v>0</v>
      </c>
      <c r="F792">
        <v>0</v>
      </c>
      <c r="G792">
        <v>0</v>
      </c>
      <c r="H792" t="s">
        <v>27</v>
      </c>
      <c r="Q792" s="17" t="str">
        <f>_xlfn.XLOOKUP(P792,Period_sum!$H$8:$H$27,Period_sum!$I$8:$I$27,"")</f>
        <v/>
      </c>
      <c r="R792" s="17" t="str">
        <f>_xlfn.XLOOKUP(P792,Period_sum!$H$8:$H$27,Period_sum!$J$8:$J$27,"")</f>
        <v/>
      </c>
    </row>
    <row r="793" spans="2:18" x14ac:dyDescent="0.3">
      <c r="B793" s="4" cm="1">
        <f t="array" ref="B793:G793">'M31-M36 Report'!A56:F56</f>
        <v>0</v>
      </c>
      <c r="C793">
        <v>0</v>
      </c>
      <c r="D793">
        <v>0</v>
      </c>
      <c r="E793">
        <v>0</v>
      </c>
      <c r="F793">
        <v>0</v>
      </c>
      <c r="G793">
        <v>0</v>
      </c>
      <c r="H793" t="s">
        <v>27</v>
      </c>
      <c r="Q793" s="17" t="str">
        <f>_xlfn.XLOOKUP(P793,Period_sum!$H$8:$H$27,Period_sum!$I$8:$I$27,"")</f>
        <v/>
      </c>
      <c r="R793" s="17" t="str">
        <f>_xlfn.XLOOKUP(P793,Period_sum!$H$8:$H$27,Period_sum!$J$8:$J$27,"")</f>
        <v/>
      </c>
    </row>
    <row r="794" spans="2:18" x14ac:dyDescent="0.3">
      <c r="B794" s="4" cm="1">
        <f t="array" ref="B794:G794">'M31-M36 Report'!A57:F57</f>
        <v>0</v>
      </c>
      <c r="C794">
        <v>0</v>
      </c>
      <c r="D794">
        <v>0</v>
      </c>
      <c r="E794">
        <v>0</v>
      </c>
      <c r="F794">
        <v>0</v>
      </c>
      <c r="G794">
        <v>0</v>
      </c>
      <c r="H794" t="s">
        <v>27</v>
      </c>
      <c r="Q794" s="17" t="str">
        <f>_xlfn.XLOOKUP(P794,Period_sum!$H$8:$H$27,Period_sum!$I$8:$I$27,"")</f>
        <v/>
      </c>
      <c r="R794" s="17" t="str">
        <f>_xlfn.XLOOKUP(P794,Period_sum!$H$8:$H$27,Period_sum!$J$8:$J$27,"")</f>
        <v/>
      </c>
    </row>
    <row r="795" spans="2:18" x14ac:dyDescent="0.3">
      <c r="B795" s="4" cm="1">
        <f t="array" ref="B795:G795">'M31-M36 Report'!A58:F58</f>
        <v>0</v>
      </c>
      <c r="C795">
        <v>0</v>
      </c>
      <c r="D795">
        <v>0</v>
      </c>
      <c r="E795">
        <v>0</v>
      </c>
      <c r="F795">
        <v>0</v>
      </c>
      <c r="G795">
        <v>0</v>
      </c>
      <c r="H795" t="s">
        <v>27</v>
      </c>
      <c r="Q795" s="17" t="str">
        <f>_xlfn.XLOOKUP(P795,Period_sum!$H$8:$H$27,Period_sum!$I$8:$I$27,"")</f>
        <v/>
      </c>
      <c r="R795" s="17" t="str">
        <f>_xlfn.XLOOKUP(P795,Period_sum!$H$8:$H$27,Period_sum!$J$8:$J$27,"")</f>
        <v/>
      </c>
    </row>
    <row r="796" spans="2:18" x14ac:dyDescent="0.3">
      <c r="B796" s="4" cm="1">
        <f t="array" ref="B796:G796">'M31-M36 Report'!A59:F59</f>
        <v>0</v>
      </c>
      <c r="C796">
        <v>0</v>
      </c>
      <c r="D796">
        <v>0</v>
      </c>
      <c r="E796">
        <v>0</v>
      </c>
      <c r="F796">
        <v>0</v>
      </c>
      <c r="G796">
        <v>0</v>
      </c>
      <c r="H796" t="s">
        <v>27</v>
      </c>
      <c r="Q796" s="17" t="str">
        <f>_xlfn.XLOOKUP(P796,Period_sum!$H$8:$H$27,Period_sum!$I$8:$I$27,"")</f>
        <v/>
      </c>
      <c r="R796" s="17" t="str">
        <f>_xlfn.XLOOKUP(P796,Period_sum!$H$8:$H$27,Period_sum!$J$8:$J$27,"")</f>
        <v/>
      </c>
    </row>
    <row r="797" spans="2:18" x14ac:dyDescent="0.3">
      <c r="B797" s="4" cm="1">
        <f t="array" ref="B797:G797">'M31-M36 Report'!A60:F60</f>
        <v>0</v>
      </c>
      <c r="C797">
        <v>0</v>
      </c>
      <c r="D797">
        <v>0</v>
      </c>
      <c r="E797">
        <v>0</v>
      </c>
      <c r="F797">
        <v>0</v>
      </c>
      <c r="G797">
        <v>0</v>
      </c>
      <c r="H797" t="s">
        <v>27</v>
      </c>
      <c r="Q797" s="17" t="str">
        <f>_xlfn.XLOOKUP(P797,Period_sum!$H$8:$H$27,Period_sum!$I$8:$I$27,"")</f>
        <v/>
      </c>
      <c r="R797" s="17" t="str">
        <f>_xlfn.XLOOKUP(P797,Period_sum!$H$8:$H$27,Period_sum!$J$8:$J$27,"")</f>
        <v/>
      </c>
    </row>
    <row r="798" spans="2:18" x14ac:dyDescent="0.3">
      <c r="B798" s="4" cm="1">
        <f t="array" ref="B798:G798">'M31-M36 Report'!A61:F61</f>
        <v>0</v>
      </c>
      <c r="C798">
        <v>0</v>
      </c>
      <c r="D798">
        <v>0</v>
      </c>
      <c r="E798">
        <v>0</v>
      </c>
      <c r="F798">
        <v>0</v>
      </c>
      <c r="G798">
        <v>0</v>
      </c>
      <c r="H798" t="s">
        <v>27</v>
      </c>
      <c r="Q798" s="17" t="str">
        <f>_xlfn.XLOOKUP(P798,Period_sum!$H$8:$H$27,Period_sum!$I$8:$I$27,"")</f>
        <v/>
      </c>
      <c r="R798" s="17" t="str">
        <f>_xlfn.XLOOKUP(P798,Period_sum!$H$8:$H$27,Period_sum!$J$8:$J$27,"")</f>
        <v/>
      </c>
    </row>
    <row r="799" spans="2:18" x14ac:dyDescent="0.3">
      <c r="B799" s="4" cm="1">
        <f t="array" ref="B799:G799">'M31-M36 Report'!A62:F62</f>
        <v>0</v>
      </c>
      <c r="C799">
        <v>0</v>
      </c>
      <c r="D799">
        <v>0</v>
      </c>
      <c r="E799">
        <v>0</v>
      </c>
      <c r="F799">
        <v>0</v>
      </c>
      <c r="G799">
        <v>0</v>
      </c>
      <c r="H799" t="s">
        <v>27</v>
      </c>
      <c r="Q799" s="17" t="str">
        <f>_xlfn.XLOOKUP(P799,Period_sum!$H$8:$H$27,Period_sum!$I$8:$I$27,"")</f>
        <v/>
      </c>
      <c r="R799" s="17" t="str">
        <f>_xlfn.XLOOKUP(P799,Period_sum!$H$8:$H$27,Period_sum!$J$8:$J$27,"")</f>
        <v/>
      </c>
    </row>
    <row r="800" spans="2:18" x14ac:dyDescent="0.3">
      <c r="B800" s="4" cm="1">
        <f t="array" ref="B800:G800">'M31-M36 Report'!A63:F63</f>
        <v>0</v>
      </c>
      <c r="C800">
        <v>0</v>
      </c>
      <c r="D800">
        <v>0</v>
      </c>
      <c r="E800">
        <v>0</v>
      </c>
      <c r="F800">
        <v>0</v>
      </c>
      <c r="G800">
        <v>0</v>
      </c>
      <c r="H800" t="s">
        <v>27</v>
      </c>
      <c r="Q800" s="17" t="str">
        <f>_xlfn.XLOOKUP(P800,Period_sum!$H$8:$H$27,Period_sum!$I$8:$I$27,"")</f>
        <v/>
      </c>
      <c r="R800" s="17" t="str">
        <f>_xlfn.XLOOKUP(P800,Period_sum!$H$8:$H$27,Period_sum!$J$8:$J$27,"")</f>
        <v/>
      </c>
    </row>
    <row r="801" spans="2:18" x14ac:dyDescent="0.3">
      <c r="B801" s="4" cm="1">
        <f t="array" ref="B801:G801">'M31-M36 Report'!A64:F64</f>
        <v>0</v>
      </c>
      <c r="C801">
        <v>0</v>
      </c>
      <c r="D801">
        <v>0</v>
      </c>
      <c r="E801">
        <v>0</v>
      </c>
      <c r="F801">
        <v>0</v>
      </c>
      <c r="G801">
        <v>0</v>
      </c>
      <c r="H801" t="s">
        <v>27</v>
      </c>
      <c r="Q801" s="17" t="str">
        <f>_xlfn.XLOOKUP(P801,Period_sum!$H$8:$H$27,Period_sum!$I$8:$I$27,"")</f>
        <v/>
      </c>
      <c r="R801" s="17" t="str">
        <f>_xlfn.XLOOKUP(P801,Period_sum!$H$8:$H$27,Period_sum!$J$8:$J$27,"")</f>
        <v/>
      </c>
    </row>
    <row r="802" spans="2:18" x14ac:dyDescent="0.3">
      <c r="B802" s="4" cm="1">
        <f t="array" ref="B802:G802">'M31-M36 Report'!A65:F65</f>
        <v>0</v>
      </c>
      <c r="C802">
        <v>0</v>
      </c>
      <c r="D802">
        <v>0</v>
      </c>
      <c r="E802">
        <v>0</v>
      </c>
      <c r="F802">
        <v>0</v>
      </c>
      <c r="G802">
        <v>0</v>
      </c>
      <c r="H802" t="s">
        <v>27</v>
      </c>
      <c r="Q802" s="17" t="str">
        <f>_xlfn.XLOOKUP(P802,Period_sum!$H$8:$H$27,Period_sum!$I$8:$I$27,"")</f>
        <v/>
      </c>
      <c r="R802" s="17" t="str">
        <f>_xlfn.XLOOKUP(P802,Period_sum!$H$8:$H$27,Period_sum!$J$8:$J$27,"")</f>
        <v/>
      </c>
    </row>
    <row r="803" spans="2:18" x14ac:dyDescent="0.3">
      <c r="B803" s="4" cm="1">
        <f t="array" ref="B803:G803">'M31-M36 Report'!A66:F66</f>
        <v>0</v>
      </c>
      <c r="C803">
        <v>0</v>
      </c>
      <c r="D803">
        <v>0</v>
      </c>
      <c r="E803">
        <v>0</v>
      </c>
      <c r="F803">
        <v>0</v>
      </c>
      <c r="G803">
        <v>0</v>
      </c>
      <c r="H803" t="s">
        <v>27</v>
      </c>
      <c r="Q803" s="17" t="str">
        <f>_xlfn.XLOOKUP(P803,Period_sum!$H$8:$H$27,Period_sum!$I$8:$I$27,"")</f>
        <v/>
      </c>
      <c r="R803" s="17" t="str">
        <f>_xlfn.XLOOKUP(P803,Period_sum!$H$8:$H$27,Period_sum!$J$8:$J$27,"")</f>
        <v/>
      </c>
    </row>
    <row r="804" spans="2:18" x14ac:dyDescent="0.3">
      <c r="B804" s="4" cm="1">
        <f t="array" ref="B804:G804">'M31-M36 Report'!A67:F67</f>
        <v>0</v>
      </c>
      <c r="C804">
        <v>0</v>
      </c>
      <c r="D804">
        <v>0</v>
      </c>
      <c r="E804">
        <v>0</v>
      </c>
      <c r="F804">
        <v>0</v>
      </c>
      <c r="G804">
        <v>0</v>
      </c>
      <c r="H804" t="s">
        <v>27</v>
      </c>
      <c r="Q804" s="17" t="str">
        <f>_xlfn.XLOOKUP(P804,Period_sum!$H$8:$H$27,Period_sum!$I$8:$I$27,"")</f>
        <v/>
      </c>
      <c r="R804" s="17" t="str">
        <f>_xlfn.XLOOKUP(P804,Period_sum!$H$8:$H$27,Period_sum!$J$8:$J$27,"")</f>
        <v/>
      </c>
    </row>
    <row r="805" spans="2:18" x14ac:dyDescent="0.3">
      <c r="B805" s="4" cm="1">
        <f t="array" ref="B805:G805">'M31-M36 Report'!A68:F68</f>
        <v>0</v>
      </c>
      <c r="C805">
        <v>0</v>
      </c>
      <c r="D805">
        <v>0</v>
      </c>
      <c r="E805">
        <v>0</v>
      </c>
      <c r="F805">
        <v>0</v>
      </c>
      <c r="G805">
        <v>0</v>
      </c>
      <c r="H805" t="s">
        <v>27</v>
      </c>
      <c r="Q805" s="17" t="str">
        <f>_xlfn.XLOOKUP(P805,Period_sum!$H$8:$H$27,Period_sum!$I$8:$I$27,"")</f>
        <v/>
      </c>
      <c r="R805" s="17" t="str">
        <f>_xlfn.XLOOKUP(P805,Period_sum!$H$8:$H$27,Period_sum!$J$8:$J$27,"")</f>
        <v/>
      </c>
    </row>
    <row r="806" spans="2:18" x14ac:dyDescent="0.3">
      <c r="B806" s="4" cm="1">
        <f t="array" ref="B806:G806">'M31-M36 Report'!A69:F69</f>
        <v>0</v>
      </c>
      <c r="C806">
        <v>0</v>
      </c>
      <c r="D806">
        <v>0</v>
      </c>
      <c r="E806">
        <v>0</v>
      </c>
      <c r="F806">
        <v>0</v>
      </c>
      <c r="G806">
        <v>0</v>
      </c>
      <c r="H806" t="s">
        <v>27</v>
      </c>
      <c r="Q806" s="17" t="str">
        <f>_xlfn.XLOOKUP(P806,Period_sum!$H$8:$H$27,Period_sum!$I$8:$I$27,"")</f>
        <v/>
      </c>
      <c r="R806" s="17" t="str">
        <f>_xlfn.XLOOKUP(P806,Period_sum!$H$8:$H$27,Period_sum!$J$8:$J$27,"")</f>
        <v/>
      </c>
    </row>
    <row r="807" spans="2:18" x14ac:dyDescent="0.3">
      <c r="B807" s="4" cm="1">
        <f t="array" ref="B807:G807">'M31-M36 Report'!A70:F70</f>
        <v>0</v>
      </c>
      <c r="C807">
        <v>0</v>
      </c>
      <c r="D807">
        <v>0</v>
      </c>
      <c r="E807">
        <v>0</v>
      </c>
      <c r="F807">
        <v>0</v>
      </c>
      <c r="G807">
        <v>0</v>
      </c>
      <c r="H807" t="s">
        <v>27</v>
      </c>
      <c r="Q807" s="17" t="str">
        <f>_xlfn.XLOOKUP(P807,Period_sum!$H$8:$H$27,Period_sum!$I$8:$I$27,"")</f>
        <v/>
      </c>
      <c r="R807" s="17" t="str">
        <f>_xlfn.XLOOKUP(P807,Period_sum!$H$8:$H$27,Period_sum!$J$8:$J$27,"")</f>
        <v/>
      </c>
    </row>
    <row r="808" spans="2:18" x14ac:dyDescent="0.3">
      <c r="B808" s="4" cm="1">
        <f t="array" ref="B808:G808">'M31-M36 Report'!A71:F71</f>
        <v>0</v>
      </c>
      <c r="C808">
        <v>0</v>
      </c>
      <c r="D808">
        <v>0</v>
      </c>
      <c r="E808">
        <v>0</v>
      </c>
      <c r="F808">
        <v>0</v>
      </c>
      <c r="G808">
        <v>0</v>
      </c>
      <c r="H808" t="s">
        <v>27</v>
      </c>
      <c r="Q808" s="17" t="str">
        <f>_xlfn.XLOOKUP(P808,Period_sum!$H$8:$H$27,Period_sum!$I$8:$I$27,"")</f>
        <v/>
      </c>
      <c r="R808" s="17" t="str">
        <f>_xlfn.XLOOKUP(P808,Period_sum!$H$8:$H$27,Period_sum!$J$8:$J$27,"")</f>
        <v/>
      </c>
    </row>
    <row r="809" spans="2:18" x14ac:dyDescent="0.3">
      <c r="B809" s="4" cm="1">
        <f t="array" ref="B809:G809">'M31-M36 Report'!A72:F72</f>
        <v>0</v>
      </c>
      <c r="C809">
        <v>0</v>
      </c>
      <c r="D809">
        <v>0</v>
      </c>
      <c r="E809">
        <v>0</v>
      </c>
      <c r="F809">
        <v>0</v>
      </c>
      <c r="G809">
        <v>0</v>
      </c>
      <c r="H809" t="s">
        <v>27</v>
      </c>
      <c r="Q809" s="17" t="str">
        <f>_xlfn.XLOOKUP(P809,Period_sum!$H$8:$H$27,Period_sum!$I$8:$I$27,"")</f>
        <v/>
      </c>
      <c r="R809" s="17" t="str">
        <f>_xlfn.XLOOKUP(P809,Period_sum!$H$8:$H$27,Period_sum!$J$8:$J$27,"")</f>
        <v/>
      </c>
    </row>
    <row r="810" spans="2:18" x14ac:dyDescent="0.3">
      <c r="B810" s="4" cm="1">
        <f t="array" ref="B810:G810">'M31-M36 Report'!A73:F73</f>
        <v>0</v>
      </c>
      <c r="C810">
        <v>0</v>
      </c>
      <c r="D810">
        <v>0</v>
      </c>
      <c r="E810">
        <v>0</v>
      </c>
      <c r="F810">
        <v>0</v>
      </c>
      <c r="G810">
        <v>0</v>
      </c>
      <c r="H810" t="s">
        <v>27</v>
      </c>
      <c r="Q810" s="17" t="str">
        <f>_xlfn.XLOOKUP(P810,Period_sum!$H$8:$H$27,Period_sum!$I$8:$I$27,"")</f>
        <v/>
      </c>
      <c r="R810" s="17" t="str">
        <f>_xlfn.XLOOKUP(P810,Period_sum!$H$8:$H$27,Period_sum!$J$8:$J$27,"")</f>
        <v/>
      </c>
    </row>
    <row r="811" spans="2:18" x14ac:dyDescent="0.3">
      <c r="B811" s="4" cm="1">
        <f t="array" ref="B811:G811">'M31-M36 Report'!A74:F74</f>
        <v>0</v>
      </c>
      <c r="C811">
        <v>0</v>
      </c>
      <c r="D811">
        <v>0</v>
      </c>
      <c r="E811">
        <v>0</v>
      </c>
      <c r="F811">
        <v>0</v>
      </c>
      <c r="G811">
        <v>0</v>
      </c>
      <c r="H811" t="s">
        <v>27</v>
      </c>
      <c r="Q811" s="17" t="str">
        <f>_xlfn.XLOOKUP(P811,Period_sum!$H$8:$H$27,Period_sum!$I$8:$I$27,"")</f>
        <v/>
      </c>
      <c r="R811" s="17" t="str">
        <f>_xlfn.XLOOKUP(P811,Period_sum!$H$8:$H$27,Period_sum!$J$8:$J$27,"")</f>
        <v/>
      </c>
    </row>
    <row r="812" spans="2:18" x14ac:dyDescent="0.3">
      <c r="B812" s="4" cm="1">
        <f t="array" ref="B812:G812">'M31-M36 Report'!A75:F75</f>
        <v>0</v>
      </c>
      <c r="C812">
        <v>0</v>
      </c>
      <c r="D812">
        <v>0</v>
      </c>
      <c r="E812">
        <v>0</v>
      </c>
      <c r="F812">
        <v>0</v>
      </c>
      <c r="G812">
        <v>0</v>
      </c>
      <c r="H812" t="s">
        <v>27</v>
      </c>
      <c r="Q812" s="17" t="str">
        <f>_xlfn.XLOOKUP(P812,Period_sum!$H$8:$H$27,Period_sum!$I$8:$I$27,"")</f>
        <v/>
      </c>
      <c r="R812" s="17" t="str">
        <f>_xlfn.XLOOKUP(P812,Period_sum!$H$8:$H$27,Period_sum!$J$8:$J$27,"")</f>
        <v/>
      </c>
    </row>
    <row r="813" spans="2:18" x14ac:dyDescent="0.3">
      <c r="B813" s="4" cm="1">
        <f t="array" ref="B813:G813">'M31-M36 Report'!A76:F76</f>
        <v>0</v>
      </c>
      <c r="C813">
        <v>0</v>
      </c>
      <c r="D813">
        <v>0</v>
      </c>
      <c r="E813">
        <v>0</v>
      </c>
      <c r="F813">
        <v>0</v>
      </c>
      <c r="G813">
        <v>0</v>
      </c>
      <c r="H813" t="s">
        <v>27</v>
      </c>
      <c r="Q813" s="17" t="str">
        <f>_xlfn.XLOOKUP(P813,Period_sum!$H$8:$H$27,Period_sum!$I$8:$I$27,"")</f>
        <v/>
      </c>
      <c r="R813" s="17" t="str">
        <f>_xlfn.XLOOKUP(P813,Period_sum!$H$8:$H$27,Period_sum!$J$8:$J$27,"")</f>
        <v/>
      </c>
    </row>
    <row r="814" spans="2:18" x14ac:dyDescent="0.3">
      <c r="B814" s="4" cm="1">
        <f t="array" ref="B814:G814">'M31-M36 Report'!A77:F77</f>
        <v>0</v>
      </c>
      <c r="C814">
        <v>0</v>
      </c>
      <c r="D814">
        <v>0</v>
      </c>
      <c r="E814">
        <v>0</v>
      </c>
      <c r="F814">
        <v>0</v>
      </c>
      <c r="G814">
        <v>0</v>
      </c>
      <c r="H814" t="s">
        <v>27</v>
      </c>
      <c r="Q814" s="17" t="str">
        <f>_xlfn.XLOOKUP(P814,Period_sum!$H$8:$H$27,Period_sum!$I$8:$I$27,"")</f>
        <v/>
      </c>
      <c r="R814" s="17" t="str">
        <f>_xlfn.XLOOKUP(P814,Period_sum!$H$8:$H$27,Period_sum!$J$8:$J$27,"")</f>
        <v/>
      </c>
    </row>
    <row r="815" spans="2:18" x14ac:dyDescent="0.3">
      <c r="B815" s="4" cm="1">
        <f t="array" ref="B815:G815">'M31-M36 Report'!A78:F78</f>
        <v>0</v>
      </c>
      <c r="C815">
        <v>0</v>
      </c>
      <c r="D815">
        <v>0</v>
      </c>
      <c r="E815">
        <v>0</v>
      </c>
      <c r="F815">
        <v>0</v>
      </c>
      <c r="G815">
        <v>0</v>
      </c>
      <c r="H815" t="s">
        <v>27</v>
      </c>
      <c r="Q815" s="17" t="str">
        <f>_xlfn.XLOOKUP(P815,Period_sum!$H$8:$H$27,Period_sum!$I$8:$I$27,"")</f>
        <v/>
      </c>
      <c r="R815" s="17" t="str">
        <f>_xlfn.XLOOKUP(P815,Period_sum!$H$8:$H$27,Period_sum!$J$8:$J$27,"")</f>
        <v/>
      </c>
    </row>
    <row r="816" spans="2:18" x14ac:dyDescent="0.3">
      <c r="B816" s="4" cm="1">
        <f t="array" ref="B816:G816">'M31-M36 Report'!A79:F79</f>
        <v>0</v>
      </c>
      <c r="C816">
        <v>0</v>
      </c>
      <c r="D816">
        <v>0</v>
      </c>
      <c r="E816">
        <v>0</v>
      </c>
      <c r="F816">
        <v>0</v>
      </c>
      <c r="G816">
        <v>0</v>
      </c>
      <c r="H816" t="s">
        <v>27</v>
      </c>
      <c r="Q816" s="17" t="str">
        <f>_xlfn.XLOOKUP(P816,Period_sum!$H$8:$H$27,Period_sum!$I$8:$I$27,"")</f>
        <v/>
      </c>
      <c r="R816" s="17" t="str">
        <f>_xlfn.XLOOKUP(P816,Period_sum!$H$8:$H$27,Period_sum!$J$8:$J$27,"")</f>
        <v/>
      </c>
    </row>
    <row r="817" spans="2:18" x14ac:dyDescent="0.3">
      <c r="B817" s="4" cm="1">
        <f t="array" ref="B817:G817">'M31-M36 Report'!A80:F80</f>
        <v>0</v>
      </c>
      <c r="C817">
        <v>0</v>
      </c>
      <c r="D817">
        <v>0</v>
      </c>
      <c r="E817">
        <v>0</v>
      </c>
      <c r="F817">
        <v>0</v>
      </c>
      <c r="G817">
        <v>0</v>
      </c>
      <c r="H817" t="s">
        <v>27</v>
      </c>
      <c r="Q817" s="17" t="str">
        <f>_xlfn.XLOOKUP(P817,Period_sum!$H$8:$H$27,Period_sum!$I$8:$I$27,"")</f>
        <v/>
      </c>
      <c r="R817" s="17" t="str">
        <f>_xlfn.XLOOKUP(P817,Period_sum!$H$8:$H$27,Period_sum!$J$8:$J$27,"")</f>
        <v/>
      </c>
    </row>
    <row r="818" spans="2:18" x14ac:dyDescent="0.3">
      <c r="B818" s="4" cm="1">
        <f t="array" ref="B818:G818">'M31-M36 Report'!A81:F81</f>
        <v>0</v>
      </c>
      <c r="C818">
        <v>0</v>
      </c>
      <c r="D818">
        <v>0</v>
      </c>
      <c r="E818">
        <v>0</v>
      </c>
      <c r="F818">
        <v>0</v>
      </c>
      <c r="G818">
        <v>0</v>
      </c>
      <c r="H818" t="s">
        <v>27</v>
      </c>
      <c r="Q818" s="17" t="str">
        <f>_xlfn.XLOOKUP(P818,Period_sum!$H$8:$H$27,Period_sum!$I$8:$I$27,"")</f>
        <v/>
      </c>
      <c r="R818" s="17" t="str">
        <f>_xlfn.XLOOKUP(P818,Period_sum!$H$8:$H$27,Period_sum!$J$8:$J$27,"")</f>
        <v/>
      </c>
    </row>
    <row r="819" spans="2:18" x14ac:dyDescent="0.3">
      <c r="B819" s="4" cm="1">
        <f t="array" ref="B819:G819">'M31-M36 Report'!A82:F82</f>
        <v>0</v>
      </c>
      <c r="C819">
        <v>0</v>
      </c>
      <c r="D819">
        <v>0</v>
      </c>
      <c r="E819">
        <v>0</v>
      </c>
      <c r="F819">
        <v>0</v>
      </c>
      <c r="G819">
        <v>0</v>
      </c>
      <c r="H819" t="s">
        <v>27</v>
      </c>
      <c r="Q819" s="17" t="str">
        <f>_xlfn.XLOOKUP(P819,Period_sum!$H$8:$H$27,Period_sum!$I$8:$I$27,"")</f>
        <v/>
      </c>
      <c r="R819" s="17" t="str">
        <f>_xlfn.XLOOKUP(P819,Period_sum!$H$8:$H$27,Period_sum!$J$8:$J$27,"")</f>
        <v/>
      </c>
    </row>
    <row r="820" spans="2:18" x14ac:dyDescent="0.3">
      <c r="B820" s="4" cm="1">
        <f t="array" ref="B820:G820">'M31-M36 Report'!A83:F83</f>
        <v>0</v>
      </c>
      <c r="C820">
        <v>0</v>
      </c>
      <c r="D820">
        <v>0</v>
      </c>
      <c r="E820">
        <v>0</v>
      </c>
      <c r="F820">
        <v>0</v>
      </c>
      <c r="G820">
        <v>0</v>
      </c>
      <c r="H820" t="s">
        <v>27</v>
      </c>
      <c r="Q820" s="17" t="str">
        <f>_xlfn.XLOOKUP(P820,Period_sum!$H$8:$H$27,Period_sum!$I$8:$I$27,"")</f>
        <v/>
      </c>
      <c r="R820" s="17" t="str">
        <f>_xlfn.XLOOKUP(P820,Period_sum!$H$8:$H$27,Period_sum!$J$8:$J$27,"")</f>
        <v/>
      </c>
    </row>
    <row r="821" spans="2:18" x14ac:dyDescent="0.3">
      <c r="B821" s="4" cm="1">
        <f t="array" ref="B821:G821">'M31-M36 Report'!A84:F84</f>
        <v>0</v>
      </c>
      <c r="C821">
        <v>0</v>
      </c>
      <c r="D821">
        <v>0</v>
      </c>
      <c r="E821">
        <v>0</v>
      </c>
      <c r="F821">
        <v>0</v>
      </c>
      <c r="G821">
        <v>0</v>
      </c>
      <c r="H821" t="s">
        <v>27</v>
      </c>
      <c r="Q821" s="17" t="str">
        <f>_xlfn.XLOOKUP(P821,Period_sum!$H$8:$H$27,Period_sum!$I$8:$I$27,"")</f>
        <v/>
      </c>
      <c r="R821" s="17" t="str">
        <f>_xlfn.XLOOKUP(P821,Period_sum!$H$8:$H$27,Period_sum!$J$8:$J$27,"")</f>
        <v/>
      </c>
    </row>
    <row r="822" spans="2:18" x14ac:dyDescent="0.3">
      <c r="B822" s="4" cm="1">
        <f t="array" ref="B822:G822">'M31-M36 Report'!A85:F85</f>
        <v>0</v>
      </c>
      <c r="C822">
        <v>0</v>
      </c>
      <c r="D822">
        <v>0</v>
      </c>
      <c r="E822">
        <v>0</v>
      </c>
      <c r="F822">
        <v>0</v>
      </c>
      <c r="G822">
        <v>0</v>
      </c>
      <c r="H822" t="s">
        <v>27</v>
      </c>
      <c r="Q822" s="17" t="str">
        <f>_xlfn.XLOOKUP(P822,Period_sum!$H$8:$H$27,Period_sum!$I$8:$I$27,"")</f>
        <v/>
      </c>
      <c r="R822" s="17" t="str">
        <f>_xlfn.XLOOKUP(P822,Period_sum!$H$8:$H$27,Period_sum!$J$8:$J$27,"")</f>
        <v/>
      </c>
    </row>
    <row r="823" spans="2:18" x14ac:dyDescent="0.3">
      <c r="B823" s="4" cm="1">
        <f t="array" ref="B823:G823">'M31-M36 Report'!A86:F86</f>
        <v>0</v>
      </c>
      <c r="C823">
        <v>0</v>
      </c>
      <c r="D823">
        <v>0</v>
      </c>
      <c r="E823">
        <v>0</v>
      </c>
      <c r="F823">
        <v>0</v>
      </c>
      <c r="G823">
        <v>0</v>
      </c>
      <c r="H823" t="s">
        <v>27</v>
      </c>
      <c r="Q823" s="17" t="str">
        <f>_xlfn.XLOOKUP(P823,Period_sum!$H$8:$H$27,Period_sum!$I$8:$I$27,"")</f>
        <v/>
      </c>
      <c r="R823" s="17" t="str">
        <f>_xlfn.XLOOKUP(P823,Period_sum!$H$8:$H$27,Period_sum!$J$8:$J$27,"")</f>
        <v/>
      </c>
    </row>
    <row r="824" spans="2:18" x14ac:dyDescent="0.3">
      <c r="B824" s="4" cm="1">
        <f t="array" ref="B824:G824">'M31-M36 Report'!A87:F87</f>
        <v>0</v>
      </c>
      <c r="C824">
        <v>0</v>
      </c>
      <c r="D824">
        <v>0</v>
      </c>
      <c r="E824">
        <v>0</v>
      </c>
      <c r="F824">
        <v>0</v>
      </c>
      <c r="G824">
        <v>0</v>
      </c>
      <c r="H824" t="s">
        <v>27</v>
      </c>
      <c r="Q824" s="17" t="str">
        <f>_xlfn.XLOOKUP(P824,Period_sum!$H$8:$H$27,Period_sum!$I$8:$I$27,"")</f>
        <v/>
      </c>
      <c r="R824" s="17" t="str">
        <f>_xlfn.XLOOKUP(P824,Period_sum!$H$8:$H$27,Period_sum!$J$8:$J$27,"")</f>
        <v/>
      </c>
    </row>
    <row r="825" spans="2:18" x14ac:dyDescent="0.3">
      <c r="B825" s="4" cm="1">
        <f t="array" ref="B825:G825">'M31-M36 Report'!A88:F88</f>
        <v>0</v>
      </c>
      <c r="C825">
        <v>0</v>
      </c>
      <c r="D825">
        <v>0</v>
      </c>
      <c r="E825">
        <v>0</v>
      </c>
      <c r="F825">
        <v>0</v>
      </c>
      <c r="G825">
        <v>0</v>
      </c>
      <c r="H825" t="s">
        <v>27</v>
      </c>
      <c r="Q825" s="17" t="str">
        <f>_xlfn.XLOOKUP(P825,Period_sum!$H$8:$H$27,Period_sum!$I$8:$I$27,"")</f>
        <v/>
      </c>
      <c r="R825" s="17" t="str">
        <f>_xlfn.XLOOKUP(P825,Period_sum!$H$8:$H$27,Period_sum!$J$8:$J$27,"")</f>
        <v/>
      </c>
    </row>
    <row r="826" spans="2:18" x14ac:dyDescent="0.3">
      <c r="B826" s="4" cm="1">
        <f t="array" ref="B826:G826">'M31-M36 Report'!A89:F89</f>
        <v>0</v>
      </c>
      <c r="C826">
        <v>0</v>
      </c>
      <c r="D826">
        <v>0</v>
      </c>
      <c r="E826">
        <v>0</v>
      </c>
      <c r="F826">
        <v>0</v>
      </c>
      <c r="G826">
        <v>0</v>
      </c>
      <c r="H826" t="s">
        <v>27</v>
      </c>
      <c r="Q826" s="17" t="str">
        <f>_xlfn.XLOOKUP(P826,Period_sum!$H$8:$H$27,Period_sum!$I$8:$I$27,"")</f>
        <v/>
      </c>
      <c r="R826" s="17" t="str">
        <f>_xlfn.XLOOKUP(P826,Period_sum!$H$8:$H$27,Period_sum!$J$8:$J$27,"")</f>
        <v/>
      </c>
    </row>
    <row r="827" spans="2:18" x14ac:dyDescent="0.3">
      <c r="B827" s="4" cm="1">
        <f t="array" ref="B827:G827">'M31-M36 Report'!A90:F90</f>
        <v>0</v>
      </c>
      <c r="C827">
        <v>0</v>
      </c>
      <c r="D827">
        <v>0</v>
      </c>
      <c r="E827">
        <v>0</v>
      </c>
      <c r="F827">
        <v>0</v>
      </c>
      <c r="G827">
        <v>0</v>
      </c>
      <c r="H827" t="s">
        <v>27</v>
      </c>
      <c r="Q827" s="17" t="str">
        <f>_xlfn.XLOOKUP(P827,Period_sum!$H$8:$H$27,Period_sum!$I$8:$I$27,"")</f>
        <v/>
      </c>
      <c r="R827" s="17" t="str">
        <f>_xlfn.XLOOKUP(P827,Period_sum!$H$8:$H$27,Period_sum!$J$8:$J$27,"")</f>
        <v/>
      </c>
    </row>
    <row r="828" spans="2:18" x14ac:dyDescent="0.3">
      <c r="B828" s="4" cm="1">
        <f t="array" ref="B828:G828">'M31-M36 Report'!A91:F91</f>
        <v>0</v>
      </c>
      <c r="C828">
        <v>0</v>
      </c>
      <c r="D828">
        <v>0</v>
      </c>
      <c r="E828">
        <v>0</v>
      </c>
      <c r="F828">
        <v>0</v>
      </c>
      <c r="G828">
        <v>0</v>
      </c>
      <c r="H828" t="s">
        <v>27</v>
      </c>
      <c r="Q828" s="17" t="str">
        <f>_xlfn.XLOOKUP(P828,Period_sum!$H$8:$H$27,Period_sum!$I$8:$I$27,"")</f>
        <v/>
      </c>
      <c r="R828" s="17" t="str">
        <f>_xlfn.XLOOKUP(P828,Period_sum!$H$8:$H$27,Period_sum!$J$8:$J$27,"")</f>
        <v/>
      </c>
    </row>
    <row r="829" spans="2:18" x14ac:dyDescent="0.3">
      <c r="B829" s="4" cm="1">
        <f t="array" ref="B829:G829">'M31-M36 Report'!A92:F92</f>
        <v>0</v>
      </c>
      <c r="C829">
        <v>0</v>
      </c>
      <c r="D829">
        <v>0</v>
      </c>
      <c r="E829">
        <v>0</v>
      </c>
      <c r="F829">
        <v>0</v>
      </c>
      <c r="G829">
        <v>0</v>
      </c>
      <c r="H829" t="s">
        <v>27</v>
      </c>
      <c r="Q829" s="17" t="str">
        <f>_xlfn.XLOOKUP(P829,Period_sum!$H$8:$H$27,Period_sum!$I$8:$I$27,"")</f>
        <v/>
      </c>
      <c r="R829" s="17" t="str">
        <f>_xlfn.XLOOKUP(P829,Period_sum!$H$8:$H$27,Period_sum!$J$8:$J$27,"")</f>
        <v/>
      </c>
    </row>
    <row r="830" spans="2:18" x14ac:dyDescent="0.3">
      <c r="B830" s="4" cm="1">
        <f t="array" ref="B830:G830">'M31-M36 Report'!A93:F93</f>
        <v>0</v>
      </c>
      <c r="C830">
        <v>0</v>
      </c>
      <c r="D830">
        <v>0</v>
      </c>
      <c r="E830">
        <v>0</v>
      </c>
      <c r="F830">
        <v>0</v>
      </c>
      <c r="G830">
        <v>0</v>
      </c>
      <c r="H830" t="s">
        <v>27</v>
      </c>
      <c r="Q830" s="17" t="str">
        <f>_xlfn.XLOOKUP(P830,Period_sum!$H$8:$H$27,Period_sum!$I$8:$I$27,"")</f>
        <v/>
      </c>
      <c r="R830" s="17" t="str">
        <f>_xlfn.XLOOKUP(P830,Period_sum!$H$8:$H$27,Period_sum!$J$8:$J$27,"")</f>
        <v/>
      </c>
    </row>
    <row r="831" spans="2:18" x14ac:dyDescent="0.3">
      <c r="B831" s="4" cm="1">
        <f t="array" ref="B831:G831">'M31-M36 Report'!A94:F94</f>
        <v>0</v>
      </c>
      <c r="C831">
        <v>0</v>
      </c>
      <c r="D831">
        <v>0</v>
      </c>
      <c r="E831">
        <v>0</v>
      </c>
      <c r="F831">
        <v>0</v>
      </c>
      <c r="G831">
        <v>0</v>
      </c>
      <c r="H831" t="s">
        <v>27</v>
      </c>
      <c r="Q831" s="17" t="str">
        <f>_xlfn.XLOOKUP(P831,Period_sum!$H$8:$H$27,Period_sum!$I$8:$I$27,"")</f>
        <v/>
      </c>
      <c r="R831" s="17" t="str">
        <f>_xlfn.XLOOKUP(P831,Period_sum!$H$8:$H$27,Period_sum!$J$8:$J$27,"")</f>
        <v/>
      </c>
    </row>
    <row r="832" spans="2:18" x14ac:dyDescent="0.3">
      <c r="B832" s="4" cm="1">
        <f t="array" ref="B832:G832">'M31-M36 Report'!A95:F95</f>
        <v>0</v>
      </c>
      <c r="C832">
        <v>0</v>
      </c>
      <c r="D832">
        <v>0</v>
      </c>
      <c r="E832">
        <v>0</v>
      </c>
      <c r="F832">
        <v>0</v>
      </c>
      <c r="G832">
        <v>0</v>
      </c>
      <c r="H832" t="s">
        <v>27</v>
      </c>
      <c r="Q832" s="17" t="str">
        <f>_xlfn.XLOOKUP(P832,Period_sum!$H$8:$H$27,Period_sum!$I$8:$I$27,"")</f>
        <v/>
      </c>
      <c r="R832" s="17" t="str">
        <f>_xlfn.XLOOKUP(P832,Period_sum!$H$8:$H$27,Period_sum!$J$8:$J$27,"")</f>
        <v/>
      </c>
    </row>
    <row r="833" spans="2:18" x14ac:dyDescent="0.3">
      <c r="B833" s="4" cm="1">
        <f t="array" ref="B833:G833">'M31-M36 Report'!A96:F96</f>
        <v>0</v>
      </c>
      <c r="C833">
        <v>0</v>
      </c>
      <c r="D833">
        <v>0</v>
      </c>
      <c r="E833">
        <v>0</v>
      </c>
      <c r="F833">
        <v>0</v>
      </c>
      <c r="G833">
        <v>0</v>
      </c>
      <c r="H833" t="s">
        <v>27</v>
      </c>
      <c r="Q833" s="17" t="str">
        <f>_xlfn.XLOOKUP(P833,Period_sum!$H$8:$H$27,Period_sum!$I$8:$I$27,"")</f>
        <v/>
      </c>
      <c r="R833" s="17" t="str">
        <f>_xlfn.XLOOKUP(P833,Period_sum!$H$8:$H$27,Period_sum!$J$8:$J$27,"")</f>
        <v/>
      </c>
    </row>
    <row r="834" spans="2:18" x14ac:dyDescent="0.3">
      <c r="B834" s="4" cm="1">
        <f t="array" ref="B834:G834">'M31-M36 Report'!A97:F97</f>
        <v>0</v>
      </c>
      <c r="C834">
        <v>0</v>
      </c>
      <c r="D834">
        <v>0</v>
      </c>
      <c r="E834">
        <v>0</v>
      </c>
      <c r="F834">
        <v>0</v>
      </c>
      <c r="G834">
        <v>0</v>
      </c>
      <c r="H834" t="s">
        <v>27</v>
      </c>
      <c r="Q834" s="17" t="str">
        <f>_xlfn.XLOOKUP(P834,Period_sum!$H$8:$H$27,Period_sum!$I$8:$I$27,"")</f>
        <v/>
      </c>
      <c r="R834" s="17" t="str">
        <f>_xlfn.XLOOKUP(P834,Period_sum!$H$8:$H$27,Period_sum!$J$8:$J$27,"")</f>
        <v/>
      </c>
    </row>
    <row r="835" spans="2:18" x14ac:dyDescent="0.3">
      <c r="B835" s="4" cm="1">
        <f t="array" ref="B835:G835">'M31-M36 Report'!A98:F98</f>
        <v>0</v>
      </c>
      <c r="C835">
        <v>0</v>
      </c>
      <c r="D835">
        <v>0</v>
      </c>
      <c r="E835">
        <v>0</v>
      </c>
      <c r="F835">
        <v>0</v>
      </c>
      <c r="G835">
        <v>0</v>
      </c>
      <c r="H835" t="s">
        <v>27</v>
      </c>
      <c r="Q835" s="17" t="str">
        <f>_xlfn.XLOOKUP(P835,Period_sum!$H$8:$H$27,Period_sum!$I$8:$I$27,"")</f>
        <v/>
      </c>
      <c r="R835" s="17" t="str">
        <f>_xlfn.XLOOKUP(P835,Period_sum!$H$8:$H$27,Period_sum!$J$8:$J$27,"")</f>
        <v/>
      </c>
    </row>
    <row r="836" spans="2:18" x14ac:dyDescent="0.3">
      <c r="B836" s="4" cm="1">
        <f t="array" ref="B836:G836">'M31-M36 Report'!A99:F99</f>
        <v>0</v>
      </c>
      <c r="C836">
        <v>0</v>
      </c>
      <c r="D836">
        <v>0</v>
      </c>
      <c r="E836">
        <v>0</v>
      </c>
      <c r="F836">
        <v>0</v>
      </c>
      <c r="G836">
        <v>0</v>
      </c>
      <c r="H836" t="s">
        <v>27</v>
      </c>
      <c r="Q836" s="17" t="str">
        <f>_xlfn.XLOOKUP(P836,Period_sum!$H$8:$H$27,Period_sum!$I$8:$I$27,"")</f>
        <v/>
      </c>
      <c r="R836" s="17" t="str">
        <f>_xlfn.XLOOKUP(P836,Period_sum!$H$8:$H$27,Period_sum!$J$8:$J$27,"")</f>
        <v/>
      </c>
    </row>
    <row r="837" spans="2:18" x14ac:dyDescent="0.3">
      <c r="B837" s="4" cm="1">
        <f t="array" ref="B837:G837">'M31-M36 Report'!A100:F100</f>
        <v>0</v>
      </c>
      <c r="C837">
        <v>0</v>
      </c>
      <c r="D837">
        <v>0</v>
      </c>
      <c r="E837">
        <v>0</v>
      </c>
      <c r="F837">
        <v>0</v>
      </c>
      <c r="G837">
        <v>0</v>
      </c>
      <c r="H837" t="s">
        <v>27</v>
      </c>
      <c r="Q837" s="17" t="str">
        <f>_xlfn.XLOOKUP(P837,Period_sum!$H$8:$H$27,Period_sum!$I$8:$I$27,"")</f>
        <v/>
      </c>
      <c r="R837" s="17" t="str">
        <f>_xlfn.XLOOKUP(P837,Period_sum!$H$8:$H$27,Period_sum!$J$8:$J$27,"")</f>
        <v/>
      </c>
    </row>
    <row r="838" spans="2:18" x14ac:dyDescent="0.3">
      <c r="B838" s="4" cm="1">
        <f t="array" ref="B838:G838">'M31-M36 Report'!A101:F101</f>
        <v>0</v>
      </c>
      <c r="C838">
        <v>0</v>
      </c>
      <c r="D838">
        <v>0</v>
      </c>
      <c r="E838">
        <v>0</v>
      </c>
      <c r="F838">
        <v>0</v>
      </c>
      <c r="G838">
        <v>0</v>
      </c>
      <c r="H838" t="s">
        <v>27</v>
      </c>
      <c r="Q838" s="17" t="str">
        <f>_xlfn.XLOOKUP(P838,Period_sum!$H$8:$H$27,Period_sum!$I$8:$I$27,"")</f>
        <v/>
      </c>
      <c r="R838" s="17" t="str">
        <f>_xlfn.XLOOKUP(P838,Period_sum!$H$8:$H$27,Period_sum!$J$8:$J$27,"")</f>
        <v/>
      </c>
    </row>
    <row r="839" spans="2:18" x14ac:dyDescent="0.3">
      <c r="B839" s="4" cm="1">
        <f t="array" ref="B839:G839">'M31-M36 Report'!A102:F102</f>
        <v>0</v>
      </c>
      <c r="C839">
        <v>0</v>
      </c>
      <c r="D839">
        <v>0</v>
      </c>
      <c r="E839">
        <v>0</v>
      </c>
      <c r="F839">
        <v>0</v>
      </c>
      <c r="G839">
        <v>0</v>
      </c>
      <c r="H839" t="s">
        <v>27</v>
      </c>
      <c r="Q839" s="17" t="str">
        <f>_xlfn.XLOOKUP(P839,Period_sum!$H$8:$H$27,Period_sum!$I$8:$I$27,"")</f>
        <v/>
      </c>
      <c r="R839" s="17" t="str">
        <f>_xlfn.XLOOKUP(P839,Period_sum!$H$8:$H$27,Period_sum!$J$8:$J$27,"")</f>
        <v/>
      </c>
    </row>
    <row r="840" spans="2:18" x14ac:dyDescent="0.3">
      <c r="B840" s="4" cm="1">
        <f t="array" ref="B840:G840">'M31-M36 Report'!A103:F103</f>
        <v>0</v>
      </c>
      <c r="C840">
        <v>0</v>
      </c>
      <c r="D840">
        <v>0</v>
      </c>
      <c r="E840">
        <v>0</v>
      </c>
      <c r="F840">
        <v>0</v>
      </c>
      <c r="G840">
        <v>0</v>
      </c>
      <c r="H840" t="s">
        <v>27</v>
      </c>
      <c r="Q840" s="17" t="str">
        <f>_xlfn.XLOOKUP(P840,Period_sum!$H$8:$H$27,Period_sum!$I$8:$I$27,"")</f>
        <v/>
      </c>
      <c r="R840" s="17" t="str">
        <f>_xlfn.XLOOKUP(P840,Period_sum!$H$8:$H$27,Period_sum!$J$8:$J$27,"")</f>
        <v/>
      </c>
    </row>
    <row r="841" spans="2:18" x14ac:dyDescent="0.3">
      <c r="B841" s="4" cm="1">
        <f t="array" ref="B841:G841">'M31-M36 Report'!A104:F104</f>
        <v>0</v>
      </c>
      <c r="C841">
        <v>0</v>
      </c>
      <c r="D841">
        <v>0</v>
      </c>
      <c r="E841">
        <v>0</v>
      </c>
      <c r="F841">
        <v>0</v>
      </c>
      <c r="G841">
        <v>0</v>
      </c>
      <c r="H841" t="s">
        <v>27</v>
      </c>
      <c r="Q841" s="17" t="str">
        <f>_xlfn.XLOOKUP(P841,Period_sum!$H$8:$H$27,Period_sum!$I$8:$I$27,"")</f>
        <v/>
      </c>
      <c r="R841" s="17" t="str">
        <f>_xlfn.XLOOKUP(P841,Period_sum!$H$8:$H$27,Period_sum!$J$8:$J$27,"")</f>
        <v/>
      </c>
    </row>
    <row r="842" spans="2:18" x14ac:dyDescent="0.3">
      <c r="B842" s="4" cm="1">
        <f t="array" ref="B842:G842">'M31-M36 Report'!A105:F105</f>
        <v>0</v>
      </c>
      <c r="C842">
        <v>0</v>
      </c>
      <c r="D842">
        <v>0</v>
      </c>
      <c r="E842">
        <v>0</v>
      </c>
      <c r="F842">
        <v>0</v>
      </c>
      <c r="G842">
        <v>0</v>
      </c>
      <c r="H842" t="s">
        <v>27</v>
      </c>
      <c r="Q842" s="17" t="str">
        <f>_xlfn.XLOOKUP(P842,Period_sum!$H$8:$H$27,Period_sum!$I$8:$I$27,"")</f>
        <v/>
      </c>
      <c r="R842" s="17" t="str">
        <f>_xlfn.XLOOKUP(P842,Period_sum!$H$8:$H$27,Period_sum!$J$8:$J$27,"")</f>
        <v/>
      </c>
    </row>
    <row r="843" spans="2:18" x14ac:dyDescent="0.3">
      <c r="B843" s="4" cm="1">
        <f t="array" ref="B843:G843">'M31-M36 Report'!A106:F106</f>
        <v>0</v>
      </c>
      <c r="C843">
        <v>0</v>
      </c>
      <c r="D843">
        <v>0</v>
      </c>
      <c r="E843">
        <v>0</v>
      </c>
      <c r="F843">
        <v>0</v>
      </c>
      <c r="G843">
        <v>0</v>
      </c>
      <c r="H843" t="s">
        <v>27</v>
      </c>
      <c r="Q843" s="17" t="str">
        <f>_xlfn.XLOOKUP(P843,Period_sum!$H$8:$H$27,Period_sum!$I$8:$I$27,"")</f>
        <v/>
      </c>
      <c r="R843" s="17" t="str">
        <f>_xlfn.XLOOKUP(P843,Period_sum!$H$8:$H$27,Period_sum!$J$8:$J$27,"")</f>
        <v/>
      </c>
    </row>
    <row r="844" spans="2:18" x14ac:dyDescent="0.3">
      <c r="B844" s="4" cm="1">
        <f t="array" ref="B844:G844">'M31-M36 Report'!A107:F107</f>
        <v>0</v>
      </c>
      <c r="C844">
        <v>0</v>
      </c>
      <c r="D844">
        <v>0</v>
      </c>
      <c r="E844">
        <v>0</v>
      </c>
      <c r="F844">
        <v>0</v>
      </c>
      <c r="G844">
        <v>0</v>
      </c>
      <c r="H844" t="s">
        <v>27</v>
      </c>
      <c r="Q844" s="17" t="str">
        <f>_xlfn.XLOOKUP(P844,Period_sum!$H$8:$H$27,Period_sum!$I$8:$I$27,"")</f>
        <v/>
      </c>
      <c r="R844" s="17" t="str">
        <f>_xlfn.XLOOKUP(P844,Period_sum!$H$8:$H$27,Period_sum!$J$8:$J$27,"")</f>
        <v/>
      </c>
    </row>
    <row r="845" spans="2:18" x14ac:dyDescent="0.3">
      <c r="B845" s="4" cm="1">
        <f t="array" ref="B845:G845">'M31-M36 Report'!A108:F108</f>
        <v>0</v>
      </c>
      <c r="C845">
        <v>0</v>
      </c>
      <c r="D845">
        <v>0</v>
      </c>
      <c r="E845">
        <v>0</v>
      </c>
      <c r="F845">
        <v>0</v>
      </c>
      <c r="G845">
        <v>0</v>
      </c>
      <c r="H845" t="s">
        <v>27</v>
      </c>
      <c r="Q845" s="17" t="str">
        <f>_xlfn.XLOOKUP(P845,Period_sum!$H$8:$H$27,Period_sum!$I$8:$I$27,"")</f>
        <v/>
      </c>
      <c r="R845" s="17" t="str">
        <f>_xlfn.XLOOKUP(P845,Period_sum!$H$8:$H$27,Period_sum!$J$8:$J$27,"")</f>
        <v/>
      </c>
    </row>
    <row r="846" spans="2:18" x14ac:dyDescent="0.3">
      <c r="B846" s="4" cm="1">
        <f t="array" ref="B846:G846">'M31-M36 Report'!A109:F109</f>
        <v>0</v>
      </c>
      <c r="C846">
        <v>0</v>
      </c>
      <c r="D846">
        <v>0</v>
      </c>
      <c r="E846">
        <v>0</v>
      </c>
      <c r="F846">
        <v>0</v>
      </c>
      <c r="G846">
        <v>0</v>
      </c>
      <c r="H846" t="s">
        <v>27</v>
      </c>
      <c r="Q846" s="17" t="str">
        <f>_xlfn.XLOOKUP(P846,Period_sum!$H$8:$H$27,Period_sum!$I$8:$I$27,"")</f>
        <v/>
      </c>
      <c r="R846" s="17" t="str">
        <f>_xlfn.XLOOKUP(P846,Period_sum!$H$8:$H$27,Period_sum!$J$8:$J$27,"")</f>
        <v/>
      </c>
    </row>
    <row r="847" spans="2:18" x14ac:dyDescent="0.3">
      <c r="B847" s="4" cm="1">
        <f t="array" ref="B847:G847">'M31-M36 Report'!A110:F110</f>
        <v>0</v>
      </c>
      <c r="C847">
        <v>0</v>
      </c>
      <c r="D847">
        <v>0</v>
      </c>
      <c r="E847">
        <v>0</v>
      </c>
      <c r="F847">
        <v>0</v>
      </c>
      <c r="G847">
        <v>0</v>
      </c>
      <c r="H847" t="s">
        <v>27</v>
      </c>
      <c r="Q847" s="17" t="str">
        <f>_xlfn.XLOOKUP(P847,Period_sum!$H$8:$H$27,Period_sum!$I$8:$I$27,"")</f>
        <v/>
      </c>
      <c r="R847" s="17" t="str">
        <f>_xlfn.XLOOKUP(P847,Period_sum!$H$8:$H$27,Period_sum!$J$8:$J$27,"")</f>
        <v/>
      </c>
    </row>
    <row r="848" spans="2:18" x14ac:dyDescent="0.3">
      <c r="B848" s="4" cm="1">
        <f t="array" ref="B848:G848">'M31-M36 Report'!A111:F111</f>
        <v>0</v>
      </c>
      <c r="C848">
        <v>0</v>
      </c>
      <c r="D848">
        <v>0</v>
      </c>
      <c r="E848">
        <v>0</v>
      </c>
      <c r="F848">
        <v>0</v>
      </c>
      <c r="G848">
        <v>0</v>
      </c>
      <c r="H848" t="s">
        <v>27</v>
      </c>
      <c r="Q848" s="17" t="str">
        <f>_xlfn.XLOOKUP(P848,Period_sum!$H$8:$H$27,Period_sum!$I$8:$I$27,"")</f>
        <v/>
      </c>
      <c r="R848" s="17" t="str">
        <f>_xlfn.XLOOKUP(P848,Period_sum!$H$8:$H$27,Period_sum!$J$8:$J$27,"")</f>
        <v/>
      </c>
    </row>
    <row r="849" spans="2:18" x14ac:dyDescent="0.3">
      <c r="B849" s="4" cm="1">
        <f t="array" ref="B849:G849">'M31-M36 Report'!A112:F112</f>
        <v>0</v>
      </c>
      <c r="C849">
        <v>0</v>
      </c>
      <c r="D849">
        <v>0</v>
      </c>
      <c r="E849">
        <v>0</v>
      </c>
      <c r="F849">
        <v>0</v>
      </c>
      <c r="G849">
        <v>0</v>
      </c>
      <c r="H849" t="s">
        <v>27</v>
      </c>
      <c r="Q849" s="17" t="str">
        <f>_xlfn.XLOOKUP(P849,Period_sum!$H$8:$H$27,Period_sum!$I$8:$I$27,"")</f>
        <v/>
      </c>
      <c r="R849" s="17" t="str">
        <f>_xlfn.XLOOKUP(P849,Period_sum!$H$8:$H$27,Period_sum!$J$8:$J$27,"")</f>
        <v/>
      </c>
    </row>
    <row r="850" spans="2:18" x14ac:dyDescent="0.3">
      <c r="B850" s="4" cm="1">
        <f t="array" ref="B850:G850">'M31-M36 Report'!A113:F113</f>
        <v>0</v>
      </c>
      <c r="C850">
        <v>0</v>
      </c>
      <c r="D850">
        <v>0</v>
      </c>
      <c r="E850">
        <v>0</v>
      </c>
      <c r="F850">
        <v>0</v>
      </c>
      <c r="G850">
        <v>0</v>
      </c>
      <c r="H850" t="s">
        <v>27</v>
      </c>
      <c r="Q850" s="17" t="str">
        <f>_xlfn.XLOOKUP(P850,Period_sum!$H$8:$H$27,Period_sum!$I$8:$I$27,"")</f>
        <v/>
      </c>
      <c r="R850" s="17" t="str">
        <f>_xlfn.XLOOKUP(P850,Period_sum!$H$8:$H$27,Period_sum!$J$8:$J$27,"")</f>
        <v/>
      </c>
    </row>
    <row r="851" spans="2:18" x14ac:dyDescent="0.3">
      <c r="B851" s="4" cm="1">
        <f t="array" ref="B851:G851">'M31-M36 Report'!A114:F114</f>
        <v>0</v>
      </c>
      <c r="C851">
        <v>0</v>
      </c>
      <c r="D851">
        <v>0</v>
      </c>
      <c r="E851">
        <v>0</v>
      </c>
      <c r="F851">
        <v>0</v>
      </c>
      <c r="G851">
        <v>0</v>
      </c>
      <c r="H851" t="s">
        <v>27</v>
      </c>
      <c r="Q851" s="17" t="str">
        <f>_xlfn.XLOOKUP(P851,Period_sum!$H$8:$H$27,Period_sum!$I$8:$I$27,"")</f>
        <v/>
      </c>
      <c r="R851" s="17" t="str">
        <f>_xlfn.XLOOKUP(P851,Period_sum!$H$8:$H$27,Period_sum!$J$8:$J$27,"")</f>
        <v/>
      </c>
    </row>
    <row r="852" spans="2:18" x14ac:dyDescent="0.3">
      <c r="B852" s="4" cm="1">
        <f t="array" ref="B852:G852">'M31-M36 Report'!A115:F115</f>
        <v>0</v>
      </c>
      <c r="C852">
        <v>0</v>
      </c>
      <c r="D852">
        <v>0</v>
      </c>
      <c r="E852">
        <v>0</v>
      </c>
      <c r="F852">
        <v>0</v>
      </c>
      <c r="G852">
        <v>0</v>
      </c>
      <c r="H852" t="s">
        <v>27</v>
      </c>
      <c r="Q852" s="17" t="str">
        <f>_xlfn.XLOOKUP(P852,Period_sum!$H$8:$H$27,Period_sum!$I$8:$I$27,"")</f>
        <v/>
      </c>
      <c r="R852" s="17" t="str">
        <f>_xlfn.XLOOKUP(P852,Period_sum!$H$8:$H$27,Period_sum!$J$8:$J$27,"")</f>
        <v/>
      </c>
    </row>
    <row r="853" spans="2:18" x14ac:dyDescent="0.3">
      <c r="B853" s="4" cm="1">
        <f t="array" ref="B853:G853">'M31-M36 Report'!A116:F116</f>
        <v>0</v>
      </c>
      <c r="C853">
        <v>0</v>
      </c>
      <c r="D853">
        <v>0</v>
      </c>
      <c r="E853">
        <v>0</v>
      </c>
      <c r="F853">
        <v>0</v>
      </c>
      <c r="G853">
        <v>0</v>
      </c>
      <c r="H853" t="s">
        <v>27</v>
      </c>
      <c r="Q853" s="17" t="str">
        <f>_xlfn.XLOOKUP(P853,Period_sum!$H$8:$H$27,Period_sum!$I$8:$I$27,"")</f>
        <v/>
      </c>
      <c r="R853" s="17" t="str">
        <f>_xlfn.XLOOKUP(P853,Period_sum!$H$8:$H$27,Period_sum!$J$8:$J$27,"")</f>
        <v/>
      </c>
    </row>
    <row r="854" spans="2:18" x14ac:dyDescent="0.3">
      <c r="B854" s="4" cm="1">
        <f t="array" ref="B854:G854">'M31-M36 Report'!A117:F117</f>
        <v>0</v>
      </c>
      <c r="C854">
        <v>0</v>
      </c>
      <c r="D854">
        <v>0</v>
      </c>
      <c r="E854">
        <v>0</v>
      </c>
      <c r="F854">
        <v>0</v>
      </c>
      <c r="G854">
        <v>0</v>
      </c>
      <c r="H854" t="s">
        <v>27</v>
      </c>
      <c r="Q854" s="17" t="str">
        <f>_xlfn.XLOOKUP(P854,Period_sum!$H$8:$H$27,Period_sum!$I$8:$I$27,"")</f>
        <v/>
      </c>
      <c r="R854" s="17" t="str">
        <f>_xlfn.XLOOKUP(P854,Period_sum!$H$8:$H$27,Period_sum!$J$8:$J$27,"")</f>
        <v/>
      </c>
    </row>
    <row r="855" spans="2:18" x14ac:dyDescent="0.3">
      <c r="B855" s="4" cm="1">
        <f t="array" ref="B855:G855">'M31-M36 Report'!A118:F118</f>
        <v>0</v>
      </c>
      <c r="C855">
        <v>0</v>
      </c>
      <c r="D855">
        <v>0</v>
      </c>
      <c r="E855">
        <v>0</v>
      </c>
      <c r="F855">
        <v>0</v>
      </c>
      <c r="G855">
        <v>0</v>
      </c>
      <c r="H855" t="s">
        <v>27</v>
      </c>
      <c r="Q855" s="17" t="str">
        <f>_xlfn.XLOOKUP(P855,Period_sum!$H$8:$H$27,Period_sum!$I$8:$I$27,"")</f>
        <v/>
      </c>
      <c r="R855" s="17" t="str">
        <f>_xlfn.XLOOKUP(P855,Period_sum!$H$8:$H$27,Period_sum!$J$8:$J$27,"")</f>
        <v/>
      </c>
    </row>
    <row r="856" spans="2:18" x14ac:dyDescent="0.3">
      <c r="B856" s="4" cm="1">
        <f t="array" ref="B856:G856">'M31-M36 Report'!A119:F119</f>
        <v>0</v>
      </c>
      <c r="C856">
        <v>0</v>
      </c>
      <c r="D856">
        <v>0</v>
      </c>
      <c r="E856">
        <v>0</v>
      </c>
      <c r="F856">
        <v>0</v>
      </c>
      <c r="G856">
        <v>0</v>
      </c>
      <c r="H856" t="s">
        <v>27</v>
      </c>
      <c r="Q856" s="17" t="str">
        <f>_xlfn.XLOOKUP(P856,Period_sum!$H$8:$H$27,Period_sum!$I$8:$I$27,"")</f>
        <v/>
      </c>
      <c r="R856" s="17" t="str">
        <f>_xlfn.XLOOKUP(P856,Period_sum!$H$8:$H$27,Period_sum!$J$8:$J$27,"")</f>
        <v/>
      </c>
    </row>
    <row r="857" spans="2:18" x14ac:dyDescent="0.3">
      <c r="B857" s="4" cm="1">
        <f t="array" ref="B857:G857">'M31-M36 Report'!A120:F120</f>
        <v>0</v>
      </c>
      <c r="C857">
        <v>0</v>
      </c>
      <c r="D857">
        <v>0</v>
      </c>
      <c r="E857">
        <v>0</v>
      </c>
      <c r="F857">
        <v>0</v>
      </c>
      <c r="G857">
        <v>0</v>
      </c>
      <c r="H857" t="s">
        <v>27</v>
      </c>
      <c r="Q857" s="17" t="str">
        <f>_xlfn.XLOOKUP(P857,Period_sum!$H$8:$H$27,Period_sum!$I$8:$I$27,"")</f>
        <v/>
      </c>
      <c r="R857" s="17" t="str">
        <f>_xlfn.XLOOKUP(P857,Period_sum!$H$8:$H$27,Period_sum!$J$8:$J$27,"")</f>
        <v/>
      </c>
    </row>
    <row r="858" spans="2:18" x14ac:dyDescent="0.3">
      <c r="B858" s="4" cm="1">
        <f t="array" ref="B858:G858">'M31-M36 Report'!A121:F121</f>
        <v>0</v>
      </c>
      <c r="C858">
        <v>0</v>
      </c>
      <c r="D858">
        <v>0</v>
      </c>
      <c r="E858">
        <v>0</v>
      </c>
      <c r="F858">
        <v>0</v>
      </c>
      <c r="G858">
        <v>0</v>
      </c>
      <c r="H858" t="s">
        <v>27</v>
      </c>
      <c r="Q858" s="17" t="str">
        <f>_xlfn.XLOOKUP(P858,Period_sum!$H$8:$H$27,Period_sum!$I$8:$I$27,"")</f>
        <v/>
      </c>
      <c r="R858" s="17" t="str">
        <f>_xlfn.XLOOKUP(P858,Period_sum!$H$8:$H$27,Period_sum!$J$8:$J$27,"")</f>
        <v/>
      </c>
    </row>
    <row r="859" spans="2:18" x14ac:dyDescent="0.3">
      <c r="B859" s="4" cm="1">
        <f t="array" ref="B859:G859">'M31-M36 Report'!A122:F122</f>
        <v>0</v>
      </c>
      <c r="C859">
        <v>0</v>
      </c>
      <c r="D859">
        <v>0</v>
      </c>
      <c r="E859">
        <v>0</v>
      </c>
      <c r="F859">
        <v>0</v>
      </c>
      <c r="G859">
        <v>0</v>
      </c>
      <c r="H859" t="s">
        <v>27</v>
      </c>
      <c r="Q859" s="17" t="str">
        <f>_xlfn.XLOOKUP(P859,Period_sum!$H$8:$H$27,Period_sum!$I$8:$I$27,"")</f>
        <v/>
      </c>
      <c r="R859" s="17" t="str">
        <f>_xlfn.XLOOKUP(P859,Period_sum!$H$8:$H$27,Period_sum!$J$8:$J$27,"")</f>
        <v/>
      </c>
    </row>
    <row r="860" spans="2:18" x14ac:dyDescent="0.3">
      <c r="B860" s="4" cm="1">
        <f t="array" ref="B860:G860">'M31-M36 Report'!A123:F123</f>
        <v>0</v>
      </c>
      <c r="C860">
        <v>0</v>
      </c>
      <c r="D860">
        <v>0</v>
      </c>
      <c r="E860">
        <v>0</v>
      </c>
      <c r="F860">
        <v>0</v>
      </c>
      <c r="G860">
        <v>0</v>
      </c>
      <c r="H860" t="s">
        <v>27</v>
      </c>
      <c r="Q860" s="17" t="str">
        <f>_xlfn.XLOOKUP(P860,Period_sum!$H$8:$H$27,Period_sum!$I$8:$I$27,"")</f>
        <v/>
      </c>
      <c r="R860" s="17" t="str">
        <f>_xlfn.XLOOKUP(P860,Period_sum!$H$8:$H$27,Period_sum!$J$8:$J$27,"")</f>
        <v/>
      </c>
    </row>
    <row r="861" spans="2:18" x14ac:dyDescent="0.3">
      <c r="B861" s="4" cm="1">
        <f t="array" ref="B861:G861">'M31-M36 Report'!A124:F124</f>
        <v>0</v>
      </c>
      <c r="C861">
        <v>0</v>
      </c>
      <c r="D861">
        <v>0</v>
      </c>
      <c r="E861">
        <v>0</v>
      </c>
      <c r="F861">
        <v>0</v>
      </c>
      <c r="G861">
        <v>0</v>
      </c>
      <c r="H861" t="s">
        <v>27</v>
      </c>
      <c r="Q861" s="17" t="str">
        <f>_xlfn.XLOOKUP(P861,Period_sum!$H$8:$H$27,Period_sum!$I$8:$I$27,"")</f>
        <v/>
      </c>
      <c r="R861" s="17" t="str">
        <f>_xlfn.XLOOKUP(P861,Period_sum!$H$8:$H$27,Period_sum!$J$8:$J$27,"")</f>
        <v/>
      </c>
    </row>
    <row r="862" spans="2:18" x14ac:dyDescent="0.3">
      <c r="B862" s="4" cm="1">
        <f t="array" ref="B862:G862">'M31-M36 Report'!A125:F125</f>
        <v>0</v>
      </c>
      <c r="C862">
        <v>0</v>
      </c>
      <c r="D862">
        <v>0</v>
      </c>
      <c r="E862">
        <v>0</v>
      </c>
      <c r="F862">
        <v>0</v>
      </c>
      <c r="G862">
        <v>0</v>
      </c>
      <c r="H862" t="s">
        <v>27</v>
      </c>
      <c r="Q862" s="17" t="str">
        <f>_xlfn.XLOOKUP(P862,Period_sum!$H$8:$H$27,Period_sum!$I$8:$I$27,"")</f>
        <v/>
      </c>
      <c r="R862" s="17" t="str">
        <f>_xlfn.XLOOKUP(P862,Period_sum!$H$8:$H$27,Period_sum!$J$8:$J$27,"")</f>
        <v/>
      </c>
    </row>
    <row r="863" spans="2:18" x14ac:dyDescent="0.3">
      <c r="B863" s="4" cm="1">
        <f t="array" ref="B863:G863">'M31-M36 Report'!A126:F126</f>
        <v>0</v>
      </c>
      <c r="C863">
        <v>0</v>
      </c>
      <c r="D863">
        <v>0</v>
      </c>
      <c r="E863">
        <v>0</v>
      </c>
      <c r="F863">
        <v>0</v>
      </c>
      <c r="G863">
        <v>0</v>
      </c>
      <c r="H863" t="s">
        <v>27</v>
      </c>
      <c r="Q863" s="17" t="str">
        <f>_xlfn.XLOOKUP(P863,Period_sum!$H$8:$H$27,Period_sum!$I$8:$I$27,"")</f>
        <v/>
      </c>
      <c r="R863" s="17" t="str">
        <f>_xlfn.XLOOKUP(P863,Period_sum!$H$8:$H$27,Period_sum!$J$8:$J$27,"")</f>
        <v/>
      </c>
    </row>
    <row r="864" spans="2:18" x14ac:dyDescent="0.3">
      <c r="B864" s="4" cm="1">
        <f t="array" ref="B864:G864">'M31-M36 Report'!A127:F127</f>
        <v>0</v>
      </c>
      <c r="C864">
        <v>0</v>
      </c>
      <c r="D864">
        <v>0</v>
      </c>
      <c r="E864">
        <v>0</v>
      </c>
      <c r="F864">
        <v>0</v>
      </c>
      <c r="G864">
        <v>0</v>
      </c>
      <c r="H864" t="s">
        <v>27</v>
      </c>
      <c r="Q864" s="17" t="str">
        <f>_xlfn.XLOOKUP(P864,Period_sum!$H$8:$H$27,Period_sum!$I$8:$I$27,"")</f>
        <v/>
      </c>
      <c r="R864" s="17" t="str">
        <f>_xlfn.XLOOKUP(P864,Period_sum!$H$8:$H$27,Period_sum!$J$8:$J$27,"")</f>
        <v/>
      </c>
    </row>
    <row r="865" spans="2:18" x14ac:dyDescent="0.3">
      <c r="B865" s="4" cm="1">
        <f t="array" ref="B865:G865">'M31-M36 Report'!A128:F128</f>
        <v>0</v>
      </c>
      <c r="C865">
        <v>0</v>
      </c>
      <c r="D865">
        <v>0</v>
      </c>
      <c r="E865">
        <v>0</v>
      </c>
      <c r="F865">
        <v>0</v>
      </c>
      <c r="G865">
        <v>0</v>
      </c>
      <c r="H865" t="s">
        <v>27</v>
      </c>
      <c r="Q865" s="17" t="str">
        <f>_xlfn.XLOOKUP(P865,Period_sum!$H$8:$H$27,Period_sum!$I$8:$I$27,"")</f>
        <v/>
      </c>
      <c r="R865" s="17" t="str">
        <f>_xlfn.XLOOKUP(P865,Period_sum!$H$8:$H$27,Period_sum!$J$8:$J$27,"")</f>
        <v/>
      </c>
    </row>
    <row r="866" spans="2:18" x14ac:dyDescent="0.3">
      <c r="B866" s="4" cm="1">
        <f t="array" ref="B866:G866">'M31-M36 Report'!A129:F129</f>
        <v>0</v>
      </c>
      <c r="C866">
        <v>0</v>
      </c>
      <c r="D866">
        <v>0</v>
      </c>
      <c r="E866">
        <v>0</v>
      </c>
      <c r="F866">
        <v>0</v>
      </c>
      <c r="G866">
        <v>0</v>
      </c>
      <c r="H866" t="s">
        <v>27</v>
      </c>
      <c r="Q866" s="17" t="str">
        <f>_xlfn.XLOOKUP(P866,Period_sum!$H$8:$H$27,Period_sum!$I$8:$I$27,"")</f>
        <v/>
      </c>
      <c r="R866" s="17" t="str">
        <f>_xlfn.XLOOKUP(P866,Period_sum!$H$8:$H$27,Period_sum!$J$8:$J$27,"")</f>
        <v/>
      </c>
    </row>
    <row r="867" spans="2:18" x14ac:dyDescent="0.3">
      <c r="B867" s="4" cm="1">
        <f t="array" ref="B867:G867">'M31-M36 Report'!A130:F130</f>
        <v>0</v>
      </c>
      <c r="C867">
        <v>0</v>
      </c>
      <c r="D867">
        <v>0</v>
      </c>
      <c r="E867">
        <v>0</v>
      </c>
      <c r="F867">
        <v>0</v>
      </c>
      <c r="G867">
        <v>0</v>
      </c>
      <c r="H867" t="s">
        <v>27</v>
      </c>
      <c r="Q867" s="17" t="str">
        <f>_xlfn.XLOOKUP(P867,Period_sum!$H$8:$H$27,Period_sum!$I$8:$I$27,"")</f>
        <v/>
      </c>
      <c r="R867" s="17" t="str">
        <f>_xlfn.XLOOKUP(P867,Period_sum!$H$8:$H$27,Period_sum!$J$8:$J$27,"")</f>
        <v/>
      </c>
    </row>
    <row r="868" spans="2:18" x14ac:dyDescent="0.3">
      <c r="B868" s="4" cm="1">
        <f t="array" ref="B868:G868">'M31-M36 Report'!A131:F131</f>
        <v>0</v>
      </c>
      <c r="C868">
        <v>0</v>
      </c>
      <c r="D868">
        <v>0</v>
      </c>
      <c r="E868">
        <v>0</v>
      </c>
      <c r="F868">
        <v>0</v>
      </c>
      <c r="G868">
        <v>0</v>
      </c>
      <c r="H868" t="s">
        <v>27</v>
      </c>
      <c r="Q868" s="17" t="str">
        <f>_xlfn.XLOOKUP(P868,Period_sum!$H$8:$H$27,Period_sum!$I$8:$I$27,"")</f>
        <v/>
      </c>
      <c r="R868" s="17" t="str">
        <f>_xlfn.XLOOKUP(P868,Period_sum!$H$8:$H$27,Period_sum!$J$8:$J$27,"")</f>
        <v/>
      </c>
    </row>
    <row r="869" spans="2:18" x14ac:dyDescent="0.3">
      <c r="B869" s="4" cm="1">
        <f t="array" ref="B869:G869">'M31-M36 Report'!A132:F132</f>
        <v>0</v>
      </c>
      <c r="C869">
        <v>0</v>
      </c>
      <c r="D869">
        <v>0</v>
      </c>
      <c r="E869">
        <v>0</v>
      </c>
      <c r="F869">
        <v>0</v>
      </c>
      <c r="G869">
        <v>0</v>
      </c>
      <c r="H869" t="s">
        <v>27</v>
      </c>
      <c r="Q869" s="17" t="str">
        <f>_xlfn.XLOOKUP(P869,Period_sum!$H$8:$H$27,Period_sum!$I$8:$I$27,"")</f>
        <v/>
      </c>
      <c r="R869" s="17" t="str">
        <f>_xlfn.XLOOKUP(P869,Period_sum!$H$8:$H$27,Period_sum!$J$8:$J$27,"")</f>
        <v/>
      </c>
    </row>
    <row r="870" spans="2:18" x14ac:dyDescent="0.3">
      <c r="B870" s="4" cm="1">
        <f t="array" ref="B870:G870">'M31-M36 Report'!A133:F133</f>
        <v>0</v>
      </c>
      <c r="C870">
        <v>0</v>
      </c>
      <c r="D870">
        <v>0</v>
      </c>
      <c r="E870">
        <v>0</v>
      </c>
      <c r="F870">
        <v>0</v>
      </c>
      <c r="G870">
        <v>0</v>
      </c>
      <c r="H870" t="s">
        <v>27</v>
      </c>
      <c r="Q870" s="17" t="str">
        <f>_xlfn.XLOOKUP(P870,Period_sum!$H$8:$H$27,Period_sum!$I$8:$I$27,"")</f>
        <v/>
      </c>
      <c r="R870" s="17" t="str">
        <f>_xlfn.XLOOKUP(P870,Period_sum!$H$8:$H$27,Period_sum!$J$8:$J$27,"")</f>
        <v/>
      </c>
    </row>
    <row r="871" spans="2:18" x14ac:dyDescent="0.3">
      <c r="B871" s="4" cm="1">
        <f t="array" ref="B871:G871">'M31-M36 Report'!A134:F134</f>
        <v>0</v>
      </c>
      <c r="C871">
        <v>0</v>
      </c>
      <c r="D871">
        <v>0</v>
      </c>
      <c r="E871">
        <v>0</v>
      </c>
      <c r="F871">
        <v>0</v>
      </c>
      <c r="G871">
        <v>0</v>
      </c>
      <c r="H871" t="s">
        <v>27</v>
      </c>
      <c r="Q871" s="17" t="str">
        <f>_xlfn.XLOOKUP(P871,Period_sum!$H$8:$H$27,Period_sum!$I$8:$I$27,"")</f>
        <v/>
      </c>
      <c r="R871" s="17" t="str">
        <f>_xlfn.XLOOKUP(P871,Period_sum!$H$8:$H$27,Period_sum!$J$8:$J$27,"")</f>
        <v/>
      </c>
    </row>
    <row r="872" spans="2:18" x14ac:dyDescent="0.3">
      <c r="B872" s="4" cm="1">
        <f t="array" ref="B872:G872">'M31-M36 Report'!A135:F135</f>
        <v>0</v>
      </c>
      <c r="C872">
        <v>0</v>
      </c>
      <c r="D872">
        <v>0</v>
      </c>
      <c r="E872">
        <v>0</v>
      </c>
      <c r="F872">
        <v>0</v>
      </c>
      <c r="G872">
        <v>0</v>
      </c>
      <c r="H872" t="s">
        <v>27</v>
      </c>
      <c r="Q872" s="17" t="str">
        <f>_xlfn.XLOOKUP(P872,Period_sum!$H$8:$H$27,Period_sum!$I$8:$I$27,"")</f>
        <v/>
      </c>
      <c r="R872" s="17" t="str">
        <f>_xlfn.XLOOKUP(P872,Period_sum!$H$8:$H$27,Period_sum!$J$8:$J$27,"")</f>
        <v/>
      </c>
    </row>
    <row r="873" spans="2:18" x14ac:dyDescent="0.3">
      <c r="B873" s="4" cm="1">
        <f t="array" ref="B873:G873">'M31-M36 Report'!A136:F136</f>
        <v>0</v>
      </c>
      <c r="C873">
        <v>0</v>
      </c>
      <c r="D873">
        <v>0</v>
      </c>
      <c r="E873">
        <v>0</v>
      </c>
      <c r="F873">
        <v>0</v>
      </c>
      <c r="G873">
        <v>0</v>
      </c>
      <c r="H873" t="s">
        <v>27</v>
      </c>
      <c r="Q873" s="17" t="str">
        <f>_xlfn.XLOOKUP(P873,Period_sum!$H$8:$H$27,Period_sum!$I$8:$I$27,"")</f>
        <v/>
      </c>
      <c r="R873" s="17" t="str">
        <f>_xlfn.XLOOKUP(P873,Period_sum!$H$8:$H$27,Period_sum!$J$8:$J$27,"")</f>
        <v/>
      </c>
    </row>
    <row r="874" spans="2:18" x14ac:dyDescent="0.3">
      <c r="B874" s="4" cm="1">
        <f t="array" ref="B874:G874">'M31-M36 Report'!A137:F137</f>
        <v>0</v>
      </c>
      <c r="C874">
        <v>0</v>
      </c>
      <c r="D874">
        <v>0</v>
      </c>
      <c r="E874">
        <v>0</v>
      </c>
      <c r="F874">
        <v>0</v>
      </c>
      <c r="G874">
        <v>0</v>
      </c>
      <c r="H874" t="s">
        <v>27</v>
      </c>
      <c r="Q874" s="17" t="str">
        <f>_xlfn.XLOOKUP(P874,Period_sum!$H$8:$H$27,Period_sum!$I$8:$I$27,"")</f>
        <v/>
      </c>
      <c r="R874" s="17" t="str">
        <f>_xlfn.XLOOKUP(P874,Period_sum!$H$8:$H$27,Period_sum!$J$8:$J$27,"")</f>
        <v/>
      </c>
    </row>
    <row r="875" spans="2:18" x14ac:dyDescent="0.3">
      <c r="B875" s="4" cm="1">
        <f t="array" ref="B875:G875">'M31-M36 Report'!A138:F138</f>
        <v>0</v>
      </c>
      <c r="C875">
        <v>0</v>
      </c>
      <c r="D875">
        <v>0</v>
      </c>
      <c r="E875">
        <v>0</v>
      </c>
      <c r="F875">
        <v>0</v>
      </c>
      <c r="G875">
        <v>0</v>
      </c>
      <c r="H875" t="s">
        <v>27</v>
      </c>
      <c r="Q875" s="17" t="str">
        <f>_xlfn.XLOOKUP(P875,Period_sum!$H$8:$H$27,Period_sum!$I$8:$I$27,"")</f>
        <v/>
      </c>
      <c r="R875" s="17" t="str">
        <f>_xlfn.XLOOKUP(P875,Period_sum!$H$8:$H$27,Period_sum!$J$8:$J$27,"")</f>
        <v/>
      </c>
    </row>
    <row r="876" spans="2:18" x14ac:dyDescent="0.3">
      <c r="B876" s="4" cm="1">
        <f t="array" ref="B876:G876">'M31-M36 Report'!A139:F139</f>
        <v>0</v>
      </c>
      <c r="C876">
        <v>0</v>
      </c>
      <c r="D876">
        <v>0</v>
      </c>
      <c r="E876">
        <v>0</v>
      </c>
      <c r="F876">
        <v>0</v>
      </c>
      <c r="G876">
        <v>0</v>
      </c>
      <c r="H876" t="s">
        <v>27</v>
      </c>
      <c r="Q876" s="17" t="str">
        <f>_xlfn.XLOOKUP(P876,Period_sum!$H$8:$H$27,Period_sum!$I$8:$I$27,"")</f>
        <v/>
      </c>
      <c r="R876" s="17" t="str">
        <f>_xlfn.XLOOKUP(P876,Period_sum!$H$8:$H$27,Period_sum!$J$8:$J$27,"")</f>
        <v/>
      </c>
    </row>
    <row r="877" spans="2:18" x14ac:dyDescent="0.3">
      <c r="B877" s="4" cm="1">
        <f t="array" ref="B877:G877">'M31-M36 Report'!A140:F140</f>
        <v>0</v>
      </c>
      <c r="C877">
        <v>0</v>
      </c>
      <c r="D877">
        <v>0</v>
      </c>
      <c r="E877">
        <v>0</v>
      </c>
      <c r="F877">
        <v>0</v>
      </c>
      <c r="G877">
        <v>0</v>
      </c>
      <c r="H877" t="s">
        <v>27</v>
      </c>
      <c r="Q877" s="17" t="str">
        <f>_xlfn.XLOOKUP(P877,Period_sum!$H$8:$H$27,Period_sum!$I$8:$I$27,"")</f>
        <v/>
      </c>
      <c r="R877" s="17" t="str">
        <f>_xlfn.XLOOKUP(P877,Period_sum!$H$8:$H$27,Period_sum!$J$8:$J$27,"")</f>
        <v/>
      </c>
    </row>
    <row r="878" spans="2:18" x14ac:dyDescent="0.3">
      <c r="B878" s="4" cm="1">
        <f t="array" ref="B878:G878">'M31-M36 Report'!A141:F141</f>
        <v>0</v>
      </c>
      <c r="C878">
        <v>0</v>
      </c>
      <c r="D878">
        <v>0</v>
      </c>
      <c r="E878">
        <v>0</v>
      </c>
      <c r="F878">
        <v>0</v>
      </c>
      <c r="G878">
        <v>0</v>
      </c>
      <c r="H878" t="s">
        <v>27</v>
      </c>
      <c r="Q878" s="17" t="str">
        <f>_xlfn.XLOOKUP(P878,Period_sum!$H$8:$H$27,Period_sum!$I$8:$I$27,"")</f>
        <v/>
      </c>
      <c r="R878" s="17" t="str">
        <f>_xlfn.XLOOKUP(P878,Period_sum!$H$8:$H$27,Period_sum!$J$8:$J$27,"")</f>
        <v/>
      </c>
    </row>
    <row r="879" spans="2:18" x14ac:dyDescent="0.3">
      <c r="B879" s="4" cm="1">
        <f t="array" ref="B879:G879">'M31-M36 Report'!A142:F142</f>
        <v>0</v>
      </c>
      <c r="C879">
        <v>0</v>
      </c>
      <c r="D879">
        <v>0</v>
      </c>
      <c r="E879">
        <v>0</v>
      </c>
      <c r="F879">
        <v>0</v>
      </c>
      <c r="G879">
        <v>0</v>
      </c>
      <c r="H879" t="s">
        <v>27</v>
      </c>
      <c r="Q879" s="17" t="str">
        <f>_xlfn.XLOOKUP(P879,Period_sum!$H$8:$H$27,Period_sum!$I$8:$I$27,"")</f>
        <v/>
      </c>
      <c r="R879" s="17" t="str">
        <f>_xlfn.XLOOKUP(P879,Period_sum!$H$8:$H$27,Period_sum!$J$8:$J$27,"")</f>
        <v/>
      </c>
    </row>
    <row r="880" spans="2:18" x14ac:dyDescent="0.3">
      <c r="B880" s="4" cm="1">
        <f t="array" ref="B880:G880">'M31-M36 Report'!A143:F143</f>
        <v>0</v>
      </c>
      <c r="C880">
        <v>0</v>
      </c>
      <c r="D880">
        <v>0</v>
      </c>
      <c r="E880">
        <v>0</v>
      </c>
      <c r="F880">
        <v>0</v>
      </c>
      <c r="G880">
        <v>0</v>
      </c>
      <c r="H880" t="s">
        <v>27</v>
      </c>
      <c r="Q880" s="17" t="str">
        <f>_xlfn.XLOOKUP(P880,Period_sum!$H$8:$H$27,Period_sum!$I$8:$I$27,"")</f>
        <v/>
      </c>
      <c r="R880" s="17" t="str">
        <f>_xlfn.XLOOKUP(P880,Period_sum!$H$8:$H$27,Period_sum!$J$8:$J$27,"")</f>
        <v/>
      </c>
    </row>
    <row r="881" spans="1:18" x14ac:dyDescent="0.3">
      <c r="B881" s="4" cm="1">
        <f t="array" ref="B881:G881">'M31-M36 Report'!A144:F144</f>
        <v>0</v>
      </c>
      <c r="C881">
        <v>0</v>
      </c>
      <c r="D881">
        <v>0</v>
      </c>
      <c r="E881">
        <v>0</v>
      </c>
      <c r="F881">
        <v>0</v>
      </c>
      <c r="G881">
        <v>0</v>
      </c>
      <c r="H881" t="s">
        <v>27</v>
      </c>
      <c r="Q881" s="17" t="str">
        <f>_xlfn.XLOOKUP(P881,Period_sum!$H$8:$H$27,Period_sum!$I$8:$I$27,"")</f>
        <v/>
      </c>
      <c r="R881" s="17" t="str">
        <f>_xlfn.XLOOKUP(P881,Period_sum!$H$8:$H$27,Period_sum!$J$8:$J$27,"")</f>
        <v/>
      </c>
    </row>
    <row r="882" spans="1:18" x14ac:dyDescent="0.3">
      <c r="B882" s="4" cm="1">
        <f t="array" ref="B882:G882">'M31-M36 Report'!A145:F145</f>
        <v>0</v>
      </c>
      <c r="C882">
        <v>0</v>
      </c>
      <c r="D882">
        <v>0</v>
      </c>
      <c r="E882">
        <v>0</v>
      </c>
      <c r="F882">
        <v>0</v>
      </c>
      <c r="G882">
        <v>0</v>
      </c>
      <c r="H882" t="s">
        <v>27</v>
      </c>
      <c r="Q882" s="17" t="str">
        <f>_xlfn.XLOOKUP(P882,Period_sum!$H$8:$H$27,Period_sum!$I$8:$I$27,"")</f>
        <v/>
      </c>
      <c r="R882" s="17" t="str">
        <f>_xlfn.XLOOKUP(P882,Period_sum!$H$8:$H$27,Period_sum!$J$8:$J$27,"")</f>
        <v/>
      </c>
    </row>
    <row r="883" spans="1:18" x14ac:dyDescent="0.3">
      <c r="B883" s="4" cm="1">
        <f t="array" ref="B883:G883">'M31-M36 Report'!A146:F146</f>
        <v>0</v>
      </c>
      <c r="C883">
        <v>0</v>
      </c>
      <c r="D883">
        <v>0</v>
      </c>
      <c r="E883">
        <v>0</v>
      </c>
      <c r="F883">
        <v>0</v>
      </c>
      <c r="G883">
        <v>0</v>
      </c>
      <c r="H883" t="s">
        <v>27</v>
      </c>
      <c r="Q883" s="17" t="str">
        <f>_xlfn.XLOOKUP(P883,Period_sum!$H$8:$H$27,Period_sum!$I$8:$I$27,"")</f>
        <v/>
      </c>
      <c r="R883" s="17" t="str">
        <f>_xlfn.XLOOKUP(P883,Period_sum!$H$8:$H$27,Period_sum!$J$8:$J$27,"")</f>
        <v/>
      </c>
    </row>
    <row r="884" spans="1:18" x14ac:dyDescent="0.3">
      <c r="B884" s="4" cm="1">
        <f t="array" ref="B884:G884">'M31-M36 Report'!A147:F147</f>
        <v>0</v>
      </c>
      <c r="C884">
        <v>0</v>
      </c>
      <c r="D884">
        <v>0</v>
      </c>
      <c r="E884">
        <v>0</v>
      </c>
      <c r="F884">
        <v>0</v>
      </c>
      <c r="G884">
        <v>0</v>
      </c>
      <c r="H884" t="s">
        <v>27</v>
      </c>
      <c r="Q884" s="17" t="str">
        <f>_xlfn.XLOOKUP(P884,Period_sum!$H$8:$H$27,Period_sum!$I$8:$I$27,"")</f>
        <v/>
      </c>
      <c r="R884" s="17" t="str">
        <f>_xlfn.XLOOKUP(P884,Period_sum!$H$8:$H$27,Period_sum!$J$8:$J$27,"")</f>
        <v/>
      </c>
    </row>
    <row r="885" spans="1:18" x14ac:dyDescent="0.3">
      <c r="B885" s="4" cm="1">
        <f t="array" ref="B885:G885">'M31-M36 Report'!A148:F148</f>
        <v>0</v>
      </c>
      <c r="C885">
        <v>0</v>
      </c>
      <c r="D885">
        <v>0</v>
      </c>
      <c r="E885">
        <v>0</v>
      </c>
      <c r="F885">
        <v>0</v>
      </c>
      <c r="G885">
        <v>0</v>
      </c>
      <c r="H885" t="s">
        <v>27</v>
      </c>
      <c r="Q885" s="17" t="str">
        <f>_xlfn.XLOOKUP(P885,Period_sum!$H$8:$H$27,Period_sum!$I$8:$I$27,"")</f>
        <v/>
      </c>
      <c r="R885" s="17" t="str">
        <f>_xlfn.XLOOKUP(P885,Period_sum!$H$8:$H$27,Period_sum!$J$8:$J$27,"")</f>
        <v/>
      </c>
    </row>
    <row r="886" spans="1:18" x14ac:dyDescent="0.3">
      <c r="B886" s="4" cm="1">
        <f t="array" ref="B886:G886">'M31-M36 Report'!A149:F149</f>
        <v>0</v>
      </c>
      <c r="C886">
        <v>0</v>
      </c>
      <c r="D886">
        <v>0</v>
      </c>
      <c r="E886">
        <v>0</v>
      </c>
      <c r="F886">
        <v>0</v>
      </c>
      <c r="G886">
        <v>0</v>
      </c>
      <c r="H886" t="s">
        <v>27</v>
      </c>
      <c r="Q886" s="17" t="str">
        <f>_xlfn.XLOOKUP(P886,Period_sum!$H$8:$H$27,Period_sum!$I$8:$I$27,"")</f>
        <v/>
      </c>
      <c r="R886" s="17" t="str">
        <f>_xlfn.XLOOKUP(P886,Period_sum!$H$8:$H$27,Period_sum!$J$8:$J$27,"")</f>
        <v/>
      </c>
    </row>
    <row r="887" spans="1:18" x14ac:dyDescent="0.3">
      <c r="B887" s="4" cm="1">
        <f t="array" ref="B887:G887">'M31-M36 Report'!A150:F150</f>
        <v>0</v>
      </c>
      <c r="C887">
        <v>0</v>
      </c>
      <c r="D887">
        <v>0</v>
      </c>
      <c r="E887">
        <v>0</v>
      </c>
      <c r="F887">
        <v>0</v>
      </c>
      <c r="G887">
        <v>0</v>
      </c>
      <c r="H887" t="s">
        <v>27</v>
      </c>
      <c r="Q887" s="17" t="str">
        <f>_xlfn.XLOOKUP(P887,Period_sum!$H$8:$H$27,Period_sum!$I$8:$I$27,"")</f>
        <v/>
      </c>
      <c r="R887" s="17" t="str">
        <f>_xlfn.XLOOKUP(P887,Period_sum!$H$8:$H$27,Period_sum!$J$8:$J$27,"")</f>
        <v/>
      </c>
    </row>
    <row r="888" spans="1:18" x14ac:dyDescent="0.3">
      <c r="A888" t="s">
        <v>28</v>
      </c>
      <c r="B888" s="4" cm="1">
        <f t="array" ref="B888:G888">'M37-M42 Report'!A4:F4</f>
        <v>0</v>
      </c>
      <c r="C888">
        <v>0</v>
      </c>
      <c r="D888">
        <v>0</v>
      </c>
      <c r="E888">
        <v>0</v>
      </c>
      <c r="F888">
        <v>0</v>
      </c>
      <c r="G888">
        <v>0</v>
      </c>
      <c r="H888" t="s">
        <v>28</v>
      </c>
      <c r="Q888" s="17" t="str">
        <f>_xlfn.XLOOKUP(P888,Period_sum!$H$8:$H$27,Period_sum!$I$8:$I$27,"")</f>
        <v/>
      </c>
      <c r="R888" s="17" t="str">
        <f>_xlfn.XLOOKUP(P888,Period_sum!$H$8:$H$27,Period_sum!$J$8:$J$27,"")</f>
        <v/>
      </c>
    </row>
    <row r="889" spans="1:18" x14ac:dyDescent="0.3">
      <c r="B889" s="4" cm="1">
        <f t="array" ref="B889:G889">'M37-M42 Report'!A5:F5</f>
        <v>0</v>
      </c>
      <c r="C889">
        <v>0</v>
      </c>
      <c r="D889">
        <v>0</v>
      </c>
      <c r="E889">
        <v>0</v>
      </c>
      <c r="F889">
        <v>0</v>
      </c>
      <c r="G889">
        <v>0</v>
      </c>
      <c r="H889" t="s">
        <v>28</v>
      </c>
      <c r="Q889" s="17" t="str">
        <f>_xlfn.XLOOKUP(P889,Period_sum!$H$8:$H$27,Period_sum!$I$8:$I$27,"")</f>
        <v/>
      </c>
      <c r="R889" s="17" t="str">
        <f>_xlfn.XLOOKUP(P889,Period_sum!$H$8:$H$27,Period_sum!$J$8:$J$27,"")</f>
        <v/>
      </c>
    </row>
    <row r="890" spans="1:18" x14ac:dyDescent="0.3">
      <c r="B890" s="4" cm="1">
        <f t="array" ref="B890:G890">'M37-M42 Report'!A6:F6</f>
        <v>0</v>
      </c>
      <c r="C890">
        <v>0</v>
      </c>
      <c r="D890">
        <v>0</v>
      </c>
      <c r="E890">
        <v>0</v>
      </c>
      <c r="F890">
        <v>0</v>
      </c>
      <c r="G890">
        <v>0</v>
      </c>
      <c r="H890" t="s">
        <v>28</v>
      </c>
    </row>
    <row r="891" spans="1:18" x14ac:dyDescent="0.3">
      <c r="B891" s="4" cm="1">
        <f t="array" ref="B891:G891">'M37-M42 Report'!A7:F7</f>
        <v>0</v>
      </c>
      <c r="C891">
        <v>0</v>
      </c>
      <c r="D891">
        <v>0</v>
      </c>
      <c r="E891">
        <v>0</v>
      </c>
      <c r="F891">
        <v>0</v>
      </c>
      <c r="G891">
        <v>0</v>
      </c>
      <c r="H891" t="s">
        <v>28</v>
      </c>
    </row>
    <row r="892" spans="1:18" x14ac:dyDescent="0.3">
      <c r="B892" s="4" cm="1">
        <f t="array" ref="B892:G892">'M37-M42 Report'!A8:F8</f>
        <v>0</v>
      </c>
      <c r="C892">
        <v>0</v>
      </c>
      <c r="D892">
        <v>0</v>
      </c>
      <c r="E892">
        <v>0</v>
      </c>
      <c r="F892">
        <v>0</v>
      </c>
      <c r="G892">
        <v>0</v>
      </c>
      <c r="H892" t="s">
        <v>28</v>
      </c>
    </row>
    <row r="893" spans="1:18" x14ac:dyDescent="0.3">
      <c r="B893" s="4" cm="1">
        <f t="array" ref="B893:G893">'M37-M42 Report'!A9:F9</f>
        <v>0</v>
      </c>
      <c r="C893">
        <v>0</v>
      </c>
      <c r="D893">
        <v>0</v>
      </c>
      <c r="E893">
        <v>0</v>
      </c>
      <c r="F893">
        <v>0</v>
      </c>
      <c r="G893">
        <v>0</v>
      </c>
      <c r="H893" t="s">
        <v>28</v>
      </c>
    </row>
    <row r="894" spans="1:18" x14ac:dyDescent="0.3">
      <c r="B894" s="4" cm="1">
        <f t="array" ref="B894:G894">'M37-M42 Report'!A10:F10</f>
        <v>0</v>
      </c>
      <c r="C894">
        <v>0</v>
      </c>
      <c r="D894">
        <v>0</v>
      </c>
      <c r="E894">
        <v>0</v>
      </c>
      <c r="F894">
        <v>0</v>
      </c>
      <c r="G894">
        <v>0</v>
      </c>
      <c r="H894" t="s">
        <v>28</v>
      </c>
    </row>
    <row r="895" spans="1:18" x14ac:dyDescent="0.3">
      <c r="B895" s="4" cm="1">
        <f t="array" ref="B895:G895">'M37-M42 Report'!A11:F11</f>
        <v>0</v>
      </c>
      <c r="C895">
        <v>0</v>
      </c>
      <c r="D895">
        <v>0</v>
      </c>
      <c r="E895">
        <v>0</v>
      </c>
      <c r="F895">
        <v>0</v>
      </c>
      <c r="G895">
        <v>0</v>
      </c>
      <c r="H895" t="s">
        <v>28</v>
      </c>
    </row>
    <row r="896" spans="1:18" x14ac:dyDescent="0.3">
      <c r="B896" s="4" cm="1">
        <f t="array" ref="B896:G896">'M37-M42 Report'!A12:F12</f>
        <v>0</v>
      </c>
      <c r="C896">
        <v>0</v>
      </c>
      <c r="D896">
        <v>0</v>
      </c>
      <c r="E896">
        <v>0</v>
      </c>
      <c r="F896">
        <v>0</v>
      </c>
      <c r="G896">
        <v>0</v>
      </c>
      <c r="H896" t="s">
        <v>28</v>
      </c>
    </row>
    <row r="897" spans="2:8" x14ac:dyDescent="0.3">
      <c r="B897" s="4" cm="1">
        <f t="array" ref="B897:G897">'M37-M42 Report'!A13:F13</f>
        <v>0</v>
      </c>
      <c r="C897">
        <v>0</v>
      </c>
      <c r="D897">
        <v>0</v>
      </c>
      <c r="E897">
        <v>0</v>
      </c>
      <c r="F897">
        <v>0</v>
      </c>
      <c r="G897">
        <v>0</v>
      </c>
      <c r="H897" t="s">
        <v>28</v>
      </c>
    </row>
    <row r="898" spans="2:8" x14ac:dyDescent="0.3">
      <c r="B898" s="4" cm="1">
        <f t="array" ref="B898:G898">'M37-M42 Report'!A14:F14</f>
        <v>0</v>
      </c>
      <c r="C898">
        <v>0</v>
      </c>
      <c r="D898">
        <v>0</v>
      </c>
      <c r="E898">
        <v>0</v>
      </c>
      <c r="F898">
        <v>0</v>
      </c>
      <c r="G898">
        <v>0</v>
      </c>
      <c r="H898" t="s">
        <v>28</v>
      </c>
    </row>
    <row r="899" spans="2:8" x14ac:dyDescent="0.3">
      <c r="B899" s="4" cm="1">
        <f t="array" ref="B899:G899">'M37-M42 Report'!A15:F15</f>
        <v>0</v>
      </c>
      <c r="C899">
        <v>0</v>
      </c>
      <c r="D899">
        <v>0</v>
      </c>
      <c r="E899">
        <v>0</v>
      </c>
      <c r="F899">
        <v>0</v>
      </c>
      <c r="G899">
        <v>0</v>
      </c>
      <c r="H899" t="s">
        <v>28</v>
      </c>
    </row>
    <row r="900" spans="2:8" x14ac:dyDescent="0.3">
      <c r="B900" s="4" cm="1">
        <f t="array" ref="B900:G900">'M37-M42 Report'!A16:F16</f>
        <v>0</v>
      </c>
      <c r="C900">
        <v>0</v>
      </c>
      <c r="D900">
        <v>0</v>
      </c>
      <c r="E900">
        <v>0</v>
      </c>
      <c r="F900">
        <v>0</v>
      </c>
      <c r="G900">
        <v>0</v>
      </c>
      <c r="H900" t="s">
        <v>28</v>
      </c>
    </row>
    <row r="901" spans="2:8" x14ac:dyDescent="0.3">
      <c r="B901" s="4" cm="1">
        <f t="array" ref="B901:G901">'M37-M42 Report'!A17:F17</f>
        <v>0</v>
      </c>
      <c r="C901">
        <v>0</v>
      </c>
      <c r="D901">
        <v>0</v>
      </c>
      <c r="E901">
        <v>0</v>
      </c>
      <c r="F901">
        <v>0</v>
      </c>
      <c r="G901">
        <v>0</v>
      </c>
      <c r="H901" t="s">
        <v>28</v>
      </c>
    </row>
    <row r="902" spans="2:8" x14ac:dyDescent="0.3">
      <c r="B902" s="4" cm="1">
        <f t="array" ref="B902:G902">'M37-M42 Report'!A18:F18</f>
        <v>0</v>
      </c>
      <c r="C902">
        <v>0</v>
      </c>
      <c r="D902">
        <v>0</v>
      </c>
      <c r="E902">
        <v>0</v>
      </c>
      <c r="F902">
        <v>0</v>
      </c>
      <c r="G902">
        <v>0</v>
      </c>
      <c r="H902" t="s">
        <v>28</v>
      </c>
    </row>
    <row r="903" spans="2:8" x14ac:dyDescent="0.3">
      <c r="B903" s="4" cm="1">
        <f t="array" ref="B903:G903">'M37-M42 Report'!A19:F19</f>
        <v>0</v>
      </c>
      <c r="C903">
        <v>0</v>
      </c>
      <c r="D903">
        <v>0</v>
      </c>
      <c r="E903">
        <v>0</v>
      </c>
      <c r="F903">
        <v>0</v>
      </c>
      <c r="G903">
        <v>0</v>
      </c>
      <c r="H903" t="s">
        <v>28</v>
      </c>
    </row>
    <row r="904" spans="2:8" x14ac:dyDescent="0.3">
      <c r="B904" s="4" cm="1">
        <f t="array" ref="B904:G904">'M37-M42 Report'!A20:F20</f>
        <v>0</v>
      </c>
      <c r="C904">
        <v>0</v>
      </c>
      <c r="D904">
        <v>0</v>
      </c>
      <c r="E904">
        <v>0</v>
      </c>
      <c r="F904">
        <v>0</v>
      </c>
      <c r="G904">
        <v>0</v>
      </c>
      <c r="H904" t="s">
        <v>28</v>
      </c>
    </row>
    <row r="905" spans="2:8" x14ac:dyDescent="0.3">
      <c r="B905" s="4" cm="1">
        <f t="array" ref="B905:G905">'M37-M42 Report'!A21:F21</f>
        <v>0</v>
      </c>
      <c r="C905">
        <v>0</v>
      </c>
      <c r="D905">
        <v>0</v>
      </c>
      <c r="E905">
        <v>0</v>
      </c>
      <c r="F905">
        <v>0</v>
      </c>
      <c r="G905">
        <v>0</v>
      </c>
      <c r="H905" t="s">
        <v>28</v>
      </c>
    </row>
    <row r="906" spans="2:8" x14ac:dyDescent="0.3">
      <c r="B906" s="4" cm="1">
        <f t="array" ref="B906:G906">'M37-M42 Report'!A22:F22</f>
        <v>0</v>
      </c>
      <c r="C906">
        <v>0</v>
      </c>
      <c r="D906">
        <v>0</v>
      </c>
      <c r="E906">
        <v>0</v>
      </c>
      <c r="F906">
        <v>0</v>
      </c>
      <c r="G906">
        <v>0</v>
      </c>
      <c r="H906" t="s">
        <v>28</v>
      </c>
    </row>
    <row r="907" spans="2:8" x14ac:dyDescent="0.3">
      <c r="B907" s="4" cm="1">
        <f t="array" ref="B907:G907">'M37-M42 Report'!A23:F23</f>
        <v>0</v>
      </c>
      <c r="C907">
        <v>0</v>
      </c>
      <c r="D907">
        <v>0</v>
      </c>
      <c r="E907">
        <v>0</v>
      </c>
      <c r="F907">
        <v>0</v>
      </c>
      <c r="G907">
        <v>0</v>
      </c>
      <c r="H907" t="s">
        <v>28</v>
      </c>
    </row>
    <row r="908" spans="2:8" x14ac:dyDescent="0.3">
      <c r="B908" s="4" cm="1">
        <f t="array" ref="B908:G908">'M37-M42 Report'!A24:F24</f>
        <v>0</v>
      </c>
      <c r="C908">
        <v>0</v>
      </c>
      <c r="D908">
        <v>0</v>
      </c>
      <c r="E908">
        <v>0</v>
      </c>
      <c r="F908">
        <v>0</v>
      </c>
      <c r="G908">
        <v>0</v>
      </c>
      <c r="H908" t="s">
        <v>28</v>
      </c>
    </row>
    <row r="909" spans="2:8" x14ac:dyDescent="0.3">
      <c r="B909" s="4" cm="1">
        <f t="array" ref="B909:G909">'M37-M42 Report'!A25:F25</f>
        <v>0</v>
      </c>
      <c r="C909">
        <v>0</v>
      </c>
      <c r="D909">
        <v>0</v>
      </c>
      <c r="E909">
        <v>0</v>
      </c>
      <c r="F909">
        <v>0</v>
      </c>
      <c r="G909">
        <v>0</v>
      </c>
      <c r="H909" t="s">
        <v>28</v>
      </c>
    </row>
    <row r="910" spans="2:8" x14ac:dyDescent="0.3">
      <c r="B910" s="4" cm="1">
        <f t="array" ref="B910:G910">'M37-M42 Report'!A26:F26</f>
        <v>0</v>
      </c>
      <c r="C910">
        <v>0</v>
      </c>
      <c r="D910">
        <v>0</v>
      </c>
      <c r="E910">
        <v>0</v>
      </c>
      <c r="F910">
        <v>0</v>
      </c>
      <c r="G910">
        <v>0</v>
      </c>
      <c r="H910" t="s">
        <v>28</v>
      </c>
    </row>
    <row r="911" spans="2:8" x14ac:dyDescent="0.3">
      <c r="B911" s="4" cm="1">
        <f t="array" ref="B911:G911">'M37-M42 Report'!A27:F27</f>
        <v>0</v>
      </c>
      <c r="C911">
        <v>0</v>
      </c>
      <c r="D911">
        <v>0</v>
      </c>
      <c r="E911">
        <v>0</v>
      </c>
      <c r="F911">
        <v>0</v>
      </c>
      <c r="G911">
        <v>0</v>
      </c>
      <c r="H911" t="s">
        <v>28</v>
      </c>
    </row>
    <row r="912" spans="2:8" x14ac:dyDescent="0.3">
      <c r="B912" s="4" cm="1">
        <f t="array" ref="B912:G912">'M37-M42 Report'!A28:F28</f>
        <v>0</v>
      </c>
      <c r="C912">
        <v>0</v>
      </c>
      <c r="D912">
        <v>0</v>
      </c>
      <c r="E912">
        <v>0</v>
      </c>
      <c r="F912">
        <v>0</v>
      </c>
      <c r="G912">
        <v>0</v>
      </c>
      <c r="H912" t="s">
        <v>28</v>
      </c>
    </row>
    <row r="913" spans="2:8" x14ac:dyDescent="0.3">
      <c r="B913" s="4" cm="1">
        <f t="array" ref="B913:G913">'M37-M42 Report'!A29:F29</f>
        <v>0</v>
      </c>
      <c r="C913">
        <v>0</v>
      </c>
      <c r="D913">
        <v>0</v>
      </c>
      <c r="E913">
        <v>0</v>
      </c>
      <c r="F913">
        <v>0</v>
      </c>
      <c r="G913">
        <v>0</v>
      </c>
      <c r="H913" t="s">
        <v>28</v>
      </c>
    </row>
    <row r="914" spans="2:8" x14ac:dyDescent="0.3">
      <c r="B914" s="4" cm="1">
        <f t="array" ref="B914:G914">'M37-M42 Report'!A30:F30</f>
        <v>0</v>
      </c>
      <c r="C914">
        <v>0</v>
      </c>
      <c r="D914">
        <v>0</v>
      </c>
      <c r="E914">
        <v>0</v>
      </c>
      <c r="F914">
        <v>0</v>
      </c>
      <c r="G914">
        <v>0</v>
      </c>
      <c r="H914" t="s">
        <v>28</v>
      </c>
    </row>
    <row r="915" spans="2:8" x14ac:dyDescent="0.3">
      <c r="B915" s="4" cm="1">
        <f t="array" ref="B915:G915">'M37-M42 Report'!A31:F31</f>
        <v>0</v>
      </c>
      <c r="C915">
        <v>0</v>
      </c>
      <c r="D915">
        <v>0</v>
      </c>
      <c r="E915">
        <v>0</v>
      </c>
      <c r="F915">
        <v>0</v>
      </c>
      <c r="G915">
        <v>0</v>
      </c>
      <c r="H915" t="s">
        <v>28</v>
      </c>
    </row>
    <row r="916" spans="2:8" x14ac:dyDescent="0.3">
      <c r="B916" s="4" cm="1">
        <f t="array" ref="B916:G916">'M37-M42 Report'!A32:F32</f>
        <v>0</v>
      </c>
      <c r="C916">
        <v>0</v>
      </c>
      <c r="D916">
        <v>0</v>
      </c>
      <c r="E916">
        <v>0</v>
      </c>
      <c r="F916">
        <v>0</v>
      </c>
      <c r="G916">
        <v>0</v>
      </c>
      <c r="H916" t="s">
        <v>28</v>
      </c>
    </row>
    <row r="917" spans="2:8" x14ac:dyDescent="0.3">
      <c r="B917" s="4" cm="1">
        <f t="array" ref="B917:G917">'M37-M42 Report'!A33:F33</f>
        <v>0</v>
      </c>
      <c r="C917">
        <v>0</v>
      </c>
      <c r="D917">
        <v>0</v>
      </c>
      <c r="E917">
        <v>0</v>
      </c>
      <c r="F917">
        <v>0</v>
      </c>
      <c r="G917">
        <v>0</v>
      </c>
      <c r="H917" t="s">
        <v>28</v>
      </c>
    </row>
    <row r="918" spans="2:8" x14ac:dyDescent="0.3">
      <c r="B918" s="4" cm="1">
        <f t="array" ref="B918:G918">'M37-M42 Report'!A34:F34</f>
        <v>0</v>
      </c>
      <c r="C918">
        <v>0</v>
      </c>
      <c r="D918">
        <v>0</v>
      </c>
      <c r="E918">
        <v>0</v>
      </c>
      <c r="F918">
        <v>0</v>
      </c>
      <c r="G918">
        <v>0</v>
      </c>
      <c r="H918" t="s">
        <v>28</v>
      </c>
    </row>
    <row r="919" spans="2:8" x14ac:dyDescent="0.3">
      <c r="B919" s="4" cm="1">
        <f t="array" ref="B919:G919">'M37-M42 Report'!A35:F35</f>
        <v>0</v>
      </c>
      <c r="C919">
        <v>0</v>
      </c>
      <c r="D919">
        <v>0</v>
      </c>
      <c r="E919">
        <v>0</v>
      </c>
      <c r="F919">
        <v>0</v>
      </c>
      <c r="G919">
        <v>0</v>
      </c>
      <c r="H919" t="s">
        <v>28</v>
      </c>
    </row>
    <row r="920" spans="2:8" x14ac:dyDescent="0.3">
      <c r="B920" s="4" cm="1">
        <f t="array" ref="B920:G920">'M37-M42 Report'!A36:F36</f>
        <v>0</v>
      </c>
      <c r="C920">
        <v>0</v>
      </c>
      <c r="D920">
        <v>0</v>
      </c>
      <c r="E920">
        <v>0</v>
      </c>
      <c r="F920">
        <v>0</v>
      </c>
      <c r="G920">
        <v>0</v>
      </c>
      <c r="H920" t="s">
        <v>28</v>
      </c>
    </row>
    <row r="921" spans="2:8" x14ac:dyDescent="0.3">
      <c r="B921" s="4" cm="1">
        <f t="array" ref="B921:G921">'M37-M42 Report'!A37:F37</f>
        <v>0</v>
      </c>
      <c r="C921">
        <v>0</v>
      </c>
      <c r="D921">
        <v>0</v>
      </c>
      <c r="E921">
        <v>0</v>
      </c>
      <c r="F921">
        <v>0</v>
      </c>
      <c r="G921">
        <v>0</v>
      </c>
      <c r="H921" t="s">
        <v>28</v>
      </c>
    </row>
    <row r="922" spans="2:8" x14ac:dyDescent="0.3">
      <c r="B922" s="4" cm="1">
        <f t="array" ref="B922:G922">'M37-M42 Report'!A38:F38</f>
        <v>0</v>
      </c>
      <c r="C922">
        <v>0</v>
      </c>
      <c r="D922">
        <v>0</v>
      </c>
      <c r="E922">
        <v>0</v>
      </c>
      <c r="F922">
        <v>0</v>
      </c>
      <c r="G922">
        <v>0</v>
      </c>
      <c r="H922" t="s">
        <v>28</v>
      </c>
    </row>
    <row r="923" spans="2:8" x14ac:dyDescent="0.3">
      <c r="B923" s="4" cm="1">
        <f t="array" ref="B923:G923">'M37-M42 Report'!A39:F39</f>
        <v>0</v>
      </c>
      <c r="C923">
        <v>0</v>
      </c>
      <c r="D923">
        <v>0</v>
      </c>
      <c r="E923">
        <v>0</v>
      </c>
      <c r="F923">
        <v>0</v>
      </c>
      <c r="G923">
        <v>0</v>
      </c>
      <c r="H923" t="s">
        <v>28</v>
      </c>
    </row>
    <row r="924" spans="2:8" x14ac:dyDescent="0.3">
      <c r="B924" s="4" cm="1">
        <f t="array" ref="B924:G924">'M37-M42 Report'!A40:F40</f>
        <v>0</v>
      </c>
      <c r="C924">
        <v>0</v>
      </c>
      <c r="D924">
        <v>0</v>
      </c>
      <c r="E924">
        <v>0</v>
      </c>
      <c r="F924">
        <v>0</v>
      </c>
      <c r="G924">
        <v>0</v>
      </c>
      <c r="H924" t="s">
        <v>28</v>
      </c>
    </row>
    <row r="925" spans="2:8" x14ac:dyDescent="0.3">
      <c r="B925" s="4" cm="1">
        <f t="array" ref="B925:G925">'M37-M42 Report'!A41:F41</f>
        <v>0</v>
      </c>
      <c r="C925">
        <v>0</v>
      </c>
      <c r="D925">
        <v>0</v>
      </c>
      <c r="E925">
        <v>0</v>
      </c>
      <c r="F925">
        <v>0</v>
      </c>
      <c r="G925">
        <v>0</v>
      </c>
      <c r="H925" t="s">
        <v>28</v>
      </c>
    </row>
    <row r="926" spans="2:8" x14ac:dyDescent="0.3">
      <c r="B926" s="4" cm="1">
        <f t="array" ref="B926:G926">'M37-M42 Report'!A42:F42</f>
        <v>0</v>
      </c>
      <c r="C926">
        <v>0</v>
      </c>
      <c r="D926">
        <v>0</v>
      </c>
      <c r="E926">
        <v>0</v>
      </c>
      <c r="F926">
        <v>0</v>
      </c>
      <c r="G926">
        <v>0</v>
      </c>
      <c r="H926" t="s">
        <v>28</v>
      </c>
    </row>
    <row r="927" spans="2:8" x14ac:dyDescent="0.3">
      <c r="B927" s="4" cm="1">
        <f t="array" ref="B927:G927">'M37-M42 Report'!A43:F43</f>
        <v>0</v>
      </c>
      <c r="C927">
        <v>0</v>
      </c>
      <c r="D927">
        <v>0</v>
      </c>
      <c r="E927">
        <v>0</v>
      </c>
      <c r="F927">
        <v>0</v>
      </c>
      <c r="G927">
        <v>0</v>
      </c>
      <c r="H927" t="s">
        <v>28</v>
      </c>
    </row>
    <row r="928" spans="2:8" x14ac:dyDescent="0.3">
      <c r="B928" s="4" cm="1">
        <f t="array" ref="B928:G928">'M37-M42 Report'!A44:F44</f>
        <v>0</v>
      </c>
      <c r="C928">
        <v>0</v>
      </c>
      <c r="D928">
        <v>0</v>
      </c>
      <c r="E928">
        <v>0</v>
      </c>
      <c r="F928">
        <v>0</v>
      </c>
      <c r="G928">
        <v>0</v>
      </c>
      <c r="H928" t="s">
        <v>28</v>
      </c>
    </row>
    <row r="929" spans="2:18" x14ac:dyDescent="0.3">
      <c r="B929" s="4" cm="1">
        <f t="array" ref="B929:G929">'M37-M42 Report'!A45:F45</f>
        <v>0</v>
      </c>
      <c r="C929">
        <v>0</v>
      </c>
      <c r="D929">
        <v>0</v>
      </c>
      <c r="E929">
        <v>0</v>
      </c>
      <c r="F929">
        <v>0</v>
      </c>
      <c r="G929">
        <v>0</v>
      </c>
      <c r="H929" t="s">
        <v>28</v>
      </c>
    </row>
    <row r="930" spans="2:18" x14ac:dyDescent="0.3">
      <c r="B930" s="4" cm="1">
        <f t="array" ref="B930:G930">'M37-M42 Report'!A46:F46</f>
        <v>0</v>
      </c>
      <c r="C930">
        <v>0</v>
      </c>
      <c r="D930">
        <v>0</v>
      </c>
      <c r="E930">
        <v>0</v>
      </c>
      <c r="F930">
        <v>0</v>
      </c>
      <c r="G930">
        <v>0</v>
      </c>
      <c r="H930" t="s">
        <v>28</v>
      </c>
      <c r="Q930" s="17" t="str">
        <f>_xlfn.XLOOKUP(P930,Period_sum!$H$8:$H$27,Period_sum!$I$8:$I$27,"")</f>
        <v/>
      </c>
      <c r="R930" s="17" t="str">
        <f>_xlfn.XLOOKUP(P930,Period_sum!$H$8:$H$27,Period_sum!$J$8:$J$27,"")</f>
        <v/>
      </c>
    </row>
    <row r="931" spans="2:18" x14ac:dyDescent="0.3">
      <c r="B931" s="4" cm="1">
        <f t="array" ref="B931:G931">'M37-M42 Report'!A47:F47</f>
        <v>0</v>
      </c>
      <c r="C931">
        <v>0</v>
      </c>
      <c r="D931">
        <v>0</v>
      </c>
      <c r="E931">
        <v>0</v>
      </c>
      <c r="F931">
        <v>0</v>
      </c>
      <c r="G931">
        <v>0</v>
      </c>
      <c r="H931" t="s">
        <v>28</v>
      </c>
      <c r="Q931" s="17" t="str">
        <f>_xlfn.XLOOKUP(P931,Period_sum!$H$8:$H$27,Period_sum!$I$8:$I$27,"")</f>
        <v/>
      </c>
      <c r="R931" s="17" t="str">
        <f>_xlfn.XLOOKUP(P931,Period_sum!$H$8:$H$27,Period_sum!$J$8:$J$27,"")</f>
        <v/>
      </c>
    </row>
    <row r="932" spans="2:18" x14ac:dyDescent="0.3">
      <c r="B932" s="4" cm="1">
        <f t="array" ref="B932:G932">'M37-M42 Report'!A48:F48</f>
        <v>0</v>
      </c>
      <c r="C932">
        <v>0</v>
      </c>
      <c r="D932">
        <v>0</v>
      </c>
      <c r="E932">
        <v>0</v>
      </c>
      <c r="F932">
        <v>0</v>
      </c>
      <c r="G932">
        <v>0</v>
      </c>
      <c r="H932" t="s">
        <v>28</v>
      </c>
      <c r="Q932" s="17" t="str">
        <f>_xlfn.XLOOKUP(P932,Period_sum!$H$8:$H$27,Period_sum!$I$8:$I$27,"")</f>
        <v/>
      </c>
      <c r="R932" s="17" t="str">
        <f>_xlfn.XLOOKUP(P932,Period_sum!$H$8:$H$27,Period_sum!$J$8:$J$27,"")</f>
        <v/>
      </c>
    </row>
    <row r="933" spans="2:18" x14ac:dyDescent="0.3">
      <c r="B933" s="4" cm="1">
        <f t="array" ref="B933:G933">'M37-M42 Report'!A49:F49</f>
        <v>0</v>
      </c>
      <c r="C933">
        <v>0</v>
      </c>
      <c r="D933">
        <v>0</v>
      </c>
      <c r="E933">
        <v>0</v>
      </c>
      <c r="F933">
        <v>0</v>
      </c>
      <c r="G933">
        <v>0</v>
      </c>
      <c r="H933" t="s">
        <v>28</v>
      </c>
      <c r="Q933" s="17" t="str">
        <f>_xlfn.XLOOKUP(P933,Period_sum!$H$8:$H$27,Period_sum!$I$8:$I$27,"")</f>
        <v/>
      </c>
      <c r="R933" s="17" t="str">
        <f>_xlfn.XLOOKUP(P933,Period_sum!$H$8:$H$27,Period_sum!$J$8:$J$27,"")</f>
        <v/>
      </c>
    </row>
    <row r="934" spans="2:18" x14ac:dyDescent="0.3">
      <c r="B934" s="4" cm="1">
        <f t="array" ref="B934:G934">'M37-M42 Report'!A50:F50</f>
        <v>0</v>
      </c>
      <c r="C934">
        <v>0</v>
      </c>
      <c r="D934">
        <v>0</v>
      </c>
      <c r="E934">
        <v>0</v>
      </c>
      <c r="F934">
        <v>0</v>
      </c>
      <c r="G934">
        <v>0</v>
      </c>
      <c r="H934" t="s">
        <v>28</v>
      </c>
      <c r="Q934" s="17" t="str">
        <f>_xlfn.XLOOKUP(P934,Period_sum!$H$8:$H$27,Period_sum!$I$8:$I$27,"")</f>
        <v/>
      </c>
      <c r="R934" s="17" t="str">
        <f>_xlfn.XLOOKUP(P934,Period_sum!$H$8:$H$27,Period_sum!$J$8:$J$27,"")</f>
        <v/>
      </c>
    </row>
    <row r="935" spans="2:18" x14ac:dyDescent="0.3">
      <c r="B935" s="4" cm="1">
        <f t="array" ref="B935:G935">'M37-M42 Report'!A51:F51</f>
        <v>0</v>
      </c>
      <c r="C935">
        <v>0</v>
      </c>
      <c r="D935">
        <v>0</v>
      </c>
      <c r="E935">
        <v>0</v>
      </c>
      <c r="F935">
        <v>0</v>
      </c>
      <c r="G935">
        <v>0</v>
      </c>
      <c r="H935" t="s">
        <v>28</v>
      </c>
      <c r="Q935" s="17" t="str">
        <f>_xlfn.XLOOKUP(P935,Period_sum!$H$8:$H$27,Period_sum!$I$8:$I$27,"")</f>
        <v/>
      </c>
      <c r="R935" s="17" t="str">
        <f>_xlfn.XLOOKUP(P935,Period_sum!$H$8:$H$27,Period_sum!$J$8:$J$27,"")</f>
        <v/>
      </c>
    </row>
    <row r="936" spans="2:18" x14ac:dyDescent="0.3">
      <c r="B936" s="4" cm="1">
        <f t="array" ref="B936:G936">'M37-M42 Report'!A52:F52</f>
        <v>0</v>
      </c>
      <c r="C936">
        <v>0</v>
      </c>
      <c r="D936">
        <v>0</v>
      </c>
      <c r="E936">
        <v>0</v>
      </c>
      <c r="F936">
        <v>0</v>
      </c>
      <c r="G936">
        <v>0</v>
      </c>
      <c r="H936" t="s">
        <v>28</v>
      </c>
      <c r="Q936" s="17" t="str">
        <f>_xlfn.XLOOKUP(P936,Period_sum!$H$8:$H$27,Period_sum!$I$8:$I$27,"")</f>
        <v/>
      </c>
      <c r="R936" s="17" t="str">
        <f>_xlfn.XLOOKUP(P936,Period_sum!$H$8:$H$27,Period_sum!$J$8:$J$27,"")</f>
        <v/>
      </c>
    </row>
    <row r="937" spans="2:18" x14ac:dyDescent="0.3">
      <c r="B937" s="4" cm="1">
        <f t="array" ref="B937:G937">'M37-M42 Report'!A53:F53</f>
        <v>0</v>
      </c>
      <c r="C937">
        <v>0</v>
      </c>
      <c r="D937">
        <v>0</v>
      </c>
      <c r="E937">
        <v>0</v>
      </c>
      <c r="F937">
        <v>0</v>
      </c>
      <c r="G937">
        <v>0</v>
      </c>
      <c r="H937" t="s">
        <v>28</v>
      </c>
      <c r="Q937" s="17" t="str">
        <f>_xlfn.XLOOKUP(P937,Period_sum!$H$8:$H$27,Period_sum!$I$8:$I$27,"")</f>
        <v/>
      </c>
      <c r="R937" s="17" t="str">
        <f>_xlfn.XLOOKUP(P937,Period_sum!$H$8:$H$27,Period_sum!$J$8:$J$27,"")</f>
        <v/>
      </c>
    </row>
    <row r="938" spans="2:18" x14ac:dyDescent="0.3">
      <c r="B938" s="4" cm="1">
        <f t="array" ref="B938:G938">'M37-M42 Report'!A54:F54</f>
        <v>0</v>
      </c>
      <c r="C938">
        <v>0</v>
      </c>
      <c r="D938">
        <v>0</v>
      </c>
      <c r="E938">
        <v>0</v>
      </c>
      <c r="F938">
        <v>0</v>
      </c>
      <c r="G938">
        <v>0</v>
      </c>
      <c r="H938" t="s">
        <v>28</v>
      </c>
      <c r="Q938" s="17" t="str">
        <f>_xlfn.XLOOKUP(P938,Period_sum!$H$8:$H$27,Period_sum!$I$8:$I$27,"")</f>
        <v/>
      </c>
      <c r="R938" s="17" t="str">
        <f>_xlfn.XLOOKUP(P938,Period_sum!$H$8:$H$27,Period_sum!$J$8:$J$27,"")</f>
        <v/>
      </c>
    </row>
    <row r="939" spans="2:18" x14ac:dyDescent="0.3">
      <c r="B939" s="4" cm="1">
        <f t="array" ref="B939:G939">'M37-M42 Report'!A55:F55</f>
        <v>0</v>
      </c>
      <c r="C939">
        <v>0</v>
      </c>
      <c r="D939">
        <v>0</v>
      </c>
      <c r="E939">
        <v>0</v>
      </c>
      <c r="F939">
        <v>0</v>
      </c>
      <c r="G939">
        <v>0</v>
      </c>
      <c r="H939" t="s">
        <v>28</v>
      </c>
      <c r="Q939" s="17" t="str">
        <f>_xlfn.XLOOKUP(P939,Period_sum!$H$8:$H$27,Period_sum!$I$8:$I$27,"")</f>
        <v/>
      </c>
      <c r="R939" s="17" t="str">
        <f>_xlfn.XLOOKUP(P939,Period_sum!$H$8:$H$27,Period_sum!$J$8:$J$27,"")</f>
        <v/>
      </c>
    </row>
    <row r="940" spans="2:18" x14ac:dyDescent="0.3">
      <c r="B940" s="4" cm="1">
        <f t="array" ref="B940:G940">'M37-M42 Report'!A56:F56</f>
        <v>0</v>
      </c>
      <c r="C940">
        <v>0</v>
      </c>
      <c r="D940">
        <v>0</v>
      </c>
      <c r="E940">
        <v>0</v>
      </c>
      <c r="F940">
        <v>0</v>
      </c>
      <c r="G940">
        <v>0</v>
      </c>
      <c r="H940" t="s">
        <v>28</v>
      </c>
      <c r="Q940" s="17" t="str">
        <f>_xlfn.XLOOKUP(P940,Period_sum!$H$8:$H$27,Period_sum!$I$8:$I$27,"")</f>
        <v/>
      </c>
      <c r="R940" s="17" t="str">
        <f>_xlfn.XLOOKUP(P940,Period_sum!$H$8:$H$27,Period_sum!$J$8:$J$27,"")</f>
        <v/>
      </c>
    </row>
    <row r="941" spans="2:18" x14ac:dyDescent="0.3">
      <c r="B941" s="4" cm="1">
        <f t="array" ref="B941:G941">'M37-M42 Report'!A57:F57</f>
        <v>0</v>
      </c>
      <c r="C941">
        <v>0</v>
      </c>
      <c r="D941">
        <v>0</v>
      </c>
      <c r="E941">
        <v>0</v>
      </c>
      <c r="F941">
        <v>0</v>
      </c>
      <c r="G941">
        <v>0</v>
      </c>
      <c r="H941" t="s">
        <v>28</v>
      </c>
      <c r="Q941" s="17" t="str">
        <f>_xlfn.XLOOKUP(P941,Period_sum!$H$8:$H$27,Period_sum!$I$8:$I$27,"")</f>
        <v/>
      </c>
      <c r="R941" s="17" t="str">
        <f>_xlfn.XLOOKUP(P941,Period_sum!$H$8:$H$27,Period_sum!$J$8:$J$27,"")</f>
        <v/>
      </c>
    </row>
    <row r="942" spans="2:18" x14ac:dyDescent="0.3">
      <c r="B942" s="4" cm="1">
        <f t="array" ref="B942:G942">'M37-M42 Report'!A58:F58</f>
        <v>0</v>
      </c>
      <c r="C942">
        <v>0</v>
      </c>
      <c r="D942">
        <v>0</v>
      </c>
      <c r="E942">
        <v>0</v>
      </c>
      <c r="F942">
        <v>0</v>
      </c>
      <c r="G942">
        <v>0</v>
      </c>
      <c r="H942" t="s">
        <v>28</v>
      </c>
      <c r="Q942" s="17" t="str">
        <f>_xlfn.XLOOKUP(P942,Period_sum!$H$8:$H$27,Period_sum!$I$8:$I$27,"")</f>
        <v/>
      </c>
      <c r="R942" s="17" t="str">
        <f>_xlfn.XLOOKUP(P942,Period_sum!$H$8:$H$27,Period_sum!$J$8:$J$27,"")</f>
        <v/>
      </c>
    </row>
    <row r="943" spans="2:18" x14ac:dyDescent="0.3">
      <c r="B943" s="4" cm="1">
        <f t="array" ref="B943:G943">'M37-M42 Report'!A59:F59</f>
        <v>0</v>
      </c>
      <c r="C943">
        <v>0</v>
      </c>
      <c r="D943">
        <v>0</v>
      </c>
      <c r="E943">
        <v>0</v>
      </c>
      <c r="F943">
        <v>0</v>
      </c>
      <c r="G943">
        <v>0</v>
      </c>
      <c r="H943" t="s">
        <v>28</v>
      </c>
      <c r="Q943" s="17" t="str">
        <f>_xlfn.XLOOKUP(P943,Period_sum!$H$8:$H$27,Period_sum!$I$8:$I$27,"")</f>
        <v/>
      </c>
      <c r="R943" s="17" t="str">
        <f>_xlfn.XLOOKUP(P943,Period_sum!$H$8:$H$27,Period_sum!$J$8:$J$27,"")</f>
        <v/>
      </c>
    </row>
    <row r="944" spans="2:18" x14ac:dyDescent="0.3">
      <c r="B944" s="4" cm="1">
        <f t="array" ref="B944:G944">'M37-M42 Report'!A60:F60</f>
        <v>0</v>
      </c>
      <c r="C944">
        <v>0</v>
      </c>
      <c r="D944">
        <v>0</v>
      </c>
      <c r="E944">
        <v>0</v>
      </c>
      <c r="F944">
        <v>0</v>
      </c>
      <c r="G944">
        <v>0</v>
      </c>
      <c r="H944" t="s">
        <v>28</v>
      </c>
      <c r="Q944" s="17" t="str">
        <f>_xlfn.XLOOKUP(P944,Period_sum!$H$8:$H$27,Period_sum!$I$8:$I$27,"")</f>
        <v/>
      </c>
      <c r="R944" s="17" t="str">
        <f>_xlfn.XLOOKUP(P944,Period_sum!$H$8:$H$27,Period_sum!$J$8:$J$27,"")</f>
        <v/>
      </c>
    </row>
    <row r="945" spans="2:18" x14ac:dyDescent="0.3">
      <c r="B945" s="4" cm="1">
        <f t="array" ref="B945:G945">'M37-M42 Report'!A61:F61</f>
        <v>0</v>
      </c>
      <c r="C945">
        <v>0</v>
      </c>
      <c r="D945">
        <v>0</v>
      </c>
      <c r="E945">
        <v>0</v>
      </c>
      <c r="F945">
        <v>0</v>
      </c>
      <c r="G945">
        <v>0</v>
      </c>
      <c r="H945" t="s">
        <v>28</v>
      </c>
      <c r="Q945" s="17" t="str">
        <f>_xlfn.XLOOKUP(P945,Period_sum!$H$8:$H$27,Period_sum!$I$8:$I$27,"")</f>
        <v/>
      </c>
      <c r="R945" s="17" t="str">
        <f>_xlfn.XLOOKUP(P945,Period_sum!$H$8:$H$27,Period_sum!$J$8:$J$27,"")</f>
        <v/>
      </c>
    </row>
    <row r="946" spans="2:18" x14ac:dyDescent="0.3">
      <c r="B946" s="4" cm="1">
        <f t="array" ref="B946:G946">'M37-M42 Report'!A62:F62</f>
        <v>0</v>
      </c>
      <c r="C946">
        <v>0</v>
      </c>
      <c r="D946">
        <v>0</v>
      </c>
      <c r="E946">
        <v>0</v>
      </c>
      <c r="F946">
        <v>0</v>
      </c>
      <c r="G946">
        <v>0</v>
      </c>
      <c r="H946" t="s">
        <v>28</v>
      </c>
      <c r="Q946" s="17" t="str">
        <f>_xlfn.XLOOKUP(P946,Period_sum!$H$8:$H$27,Period_sum!$I$8:$I$27,"")</f>
        <v/>
      </c>
      <c r="R946" s="17" t="str">
        <f>_xlfn.XLOOKUP(P946,Period_sum!$H$8:$H$27,Period_sum!$J$8:$J$27,"")</f>
        <v/>
      </c>
    </row>
    <row r="947" spans="2:18" x14ac:dyDescent="0.3">
      <c r="B947" s="4" cm="1">
        <f t="array" ref="B947:G947">'M37-M42 Report'!A63:F63</f>
        <v>0</v>
      </c>
      <c r="C947">
        <v>0</v>
      </c>
      <c r="D947">
        <v>0</v>
      </c>
      <c r="E947">
        <v>0</v>
      </c>
      <c r="F947">
        <v>0</v>
      </c>
      <c r="G947">
        <v>0</v>
      </c>
      <c r="H947" t="s">
        <v>28</v>
      </c>
      <c r="Q947" s="17" t="str">
        <f>_xlfn.XLOOKUP(P947,Period_sum!$H$8:$H$27,Period_sum!$I$8:$I$27,"")</f>
        <v/>
      </c>
      <c r="R947" s="17" t="str">
        <f>_xlfn.XLOOKUP(P947,Period_sum!$H$8:$H$27,Period_sum!$J$8:$J$27,"")</f>
        <v/>
      </c>
    </row>
    <row r="948" spans="2:18" x14ac:dyDescent="0.3">
      <c r="B948" s="4" cm="1">
        <f t="array" ref="B948:G948">'M37-M42 Report'!A64:F64</f>
        <v>0</v>
      </c>
      <c r="C948">
        <v>0</v>
      </c>
      <c r="D948">
        <v>0</v>
      </c>
      <c r="E948">
        <v>0</v>
      </c>
      <c r="F948">
        <v>0</v>
      </c>
      <c r="G948">
        <v>0</v>
      </c>
      <c r="H948" t="s">
        <v>28</v>
      </c>
      <c r="Q948" s="17" t="str">
        <f>_xlfn.XLOOKUP(P948,Period_sum!$H$8:$H$27,Period_sum!$I$8:$I$27,"")</f>
        <v/>
      </c>
      <c r="R948" s="17" t="str">
        <f>_xlfn.XLOOKUP(P948,Period_sum!$H$8:$H$27,Period_sum!$J$8:$J$27,"")</f>
        <v/>
      </c>
    </row>
    <row r="949" spans="2:18" x14ac:dyDescent="0.3">
      <c r="B949" s="4" cm="1">
        <f t="array" ref="B949:G949">'M37-M42 Report'!A65:F65</f>
        <v>0</v>
      </c>
      <c r="C949">
        <v>0</v>
      </c>
      <c r="D949">
        <v>0</v>
      </c>
      <c r="E949">
        <v>0</v>
      </c>
      <c r="F949">
        <v>0</v>
      </c>
      <c r="G949">
        <v>0</v>
      </c>
      <c r="H949" t="s">
        <v>28</v>
      </c>
      <c r="Q949" s="17" t="str">
        <f>_xlfn.XLOOKUP(P949,Period_sum!$H$8:$H$27,Period_sum!$I$8:$I$27,"")</f>
        <v/>
      </c>
      <c r="R949" s="17" t="str">
        <f>_xlfn.XLOOKUP(P949,Period_sum!$H$8:$H$27,Period_sum!$J$8:$J$27,"")</f>
        <v/>
      </c>
    </row>
    <row r="950" spans="2:18" x14ac:dyDescent="0.3">
      <c r="B950" s="4" cm="1">
        <f t="array" ref="B950:G950">'M37-M42 Report'!A66:F66</f>
        <v>0</v>
      </c>
      <c r="C950">
        <v>0</v>
      </c>
      <c r="D950">
        <v>0</v>
      </c>
      <c r="E950">
        <v>0</v>
      </c>
      <c r="F950">
        <v>0</v>
      </c>
      <c r="G950">
        <v>0</v>
      </c>
      <c r="H950" t="s">
        <v>28</v>
      </c>
      <c r="Q950" s="17" t="str">
        <f>_xlfn.XLOOKUP(P950,Period_sum!$H$8:$H$27,Period_sum!$I$8:$I$27,"")</f>
        <v/>
      </c>
      <c r="R950" s="17" t="str">
        <f>_xlfn.XLOOKUP(P950,Period_sum!$H$8:$H$27,Period_sum!$J$8:$J$27,"")</f>
        <v/>
      </c>
    </row>
    <row r="951" spans="2:18" x14ac:dyDescent="0.3">
      <c r="B951" s="4" cm="1">
        <f t="array" ref="B951:G951">'M37-M42 Report'!A67:F67</f>
        <v>0</v>
      </c>
      <c r="C951">
        <v>0</v>
      </c>
      <c r="D951">
        <v>0</v>
      </c>
      <c r="E951">
        <v>0</v>
      </c>
      <c r="F951">
        <v>0</v>
      </c>
      <c r="G951">
        <v>0</v>
      </c>
      <c r="H951" t="s">
        <v>28</v>
      </c>
      <c r="Q951" s="17" t="str">
        <f>_xlfn.XLOOKUP(P951,Period_sum!$H$8:$H$27,Period_sum!$I$8:$I$27,"")</f>
        <v/>
      </c>
      <c r="R951" s="17" t="str">
        <f>_xlfn.XLOOKUP(P951,Period_sum!$H$8:$H$27,Period_sum!$J$8:$J$27,"")</f>
        <v/>
      </c>
    </row>
    <row r="952" spans="2:18" x14ac:dyDescent="0.3">
      <c r="B952" s="4" cm="1">
        <f t="array" ref="B952:G952">'M37-M42 Report'!A68:F68</f>
        <v>0</v>
      </c>
      <c r="C952">
        <v>0</v>
      </c>
      <c r="D952">
        <v>0</v>
      </c>
      <c r="E952">
        <v>0</v>
      </c>
      <c r="F952">
        <v>0</v>
      </c>
      <c r="G952">
        <v>0</v>
      </c>
      <c r="H952" t="s">
        <v>28</v>
      </c>
      <c r="Q952" s="17" t="str">
        <f>_xlfn.XLOOKUP(P952,Period_sum!$H$8:$H$27,Period_sum!$I$8:$I$27,"")</f>
        <v/>
      </c>
      <c r="R952" s="17" t="str">
        <f>_xlfn.XLOOKUP(P952,Period_sum!$H$8:$H$27,Period_sum!$J$8:$J$27,"")</f>
        <v/>
      </c>
    </row>
    <row r="953" spans="2:18" x14ac:dyDescent="0.3">
      <c r="B953" s="4" cm="1">
        <f t="array" ref="B953:G953">'M37-M42 Report'!A69:F69</f>
        <v>0</v>
      </c>
      <c r="C953">
        <v>0</v>
      </c>
      <c r="D953">
        <v>0</v>
      </c>
      <c r="E953">
        <v>0</v>
      </c>
      <c r="F953">
        <v>0</v>
      </c>
      <c r="G953">
        <v>0</v>
      </c>
      <c r="H953" t="s">
        <v>28</v>
      </c>
      <c r="Q953" s="17" t="str">
        <f>_xlfn.XLOOKUP(P953,Period_sum!$H$8:$H$27,Period_sum!$I$8:$I$27,"")</f>
        <v/>
      </c>
      <c r="R953" s="17" t="str">
        <f>_xlfn.XLOOKUP(P953,Period_sum!$H$8:$H$27,Period_sum!$J$8:$J$27,"")</f>
        <v/>
      </c>
    </row>
    <row r="954" spans="2:18" x14ac:dyDescent="0.3">
      <c r="B954" s="4" cm="1">
        <f t="array" ref="B954:G954">'M37-M42 Report'!A70:F70</f>
        <v>0</v>
      </c>
      <c r="C954">
        <v>0</v>
      </c>
      <c r="D954">
        <v>0</v>
      </c>
      <c r="E954">
        <v>0</v>
      </c>
      <c r="F954">
        <v>0</v>
      </c>
      <c r="G954">
        <v>0</v>
      </c>
      <c r="H954" t="s">
        <v>28</v>
      </c>
      <c r="Q954" s="17" t="str">
        <f>_xlfn.XLOOKUP(P954,Period_sum!$H$8:$H$27,Period_sum!$I$8:$I$27,"")</f>
        <v/>
      </c>
      <c r="R954" s="17" t="str">
        <f>_xlfn.XLOOKUP(P954,Period_sum!$H$8:$H$27,Period_sum!$J$8:$J$27,"")</f>
        <v/>
      </c>
    </row>
    <row r="955" spans="2:18" x14ac:dyDescent="0.3">
      <c r="B955" s="4" cm="1">
        <f t="array" ref="B955:G955">'M37-M42 Report'!A71:F71</f>
        <v>0</v>
      </c>
      <c r="C955">
        <v>0</v>
      </c>
      <c r="D955">
        <v>0</v>
      </c>
      <c r="E955">
        <v>0</v>
      </c>
      <c r="F955">
        <v>0</v>
      </c>
      <c r="G955">
        <v>0</v>
      </c>
      <c r="H955" t="s">
        <v>28</v>
      </c>
      <c r="Q955" s="17" t="str">
        <f>_xlfn.XLOOKUP(P955,Period_sum!$H$8:$H$27,Period_sum!$I$8:$I$27,"")</f>
        <v/>
      </c>
      <c r="R955" s="17" t="str">
        <f>_xlfn.XLOOKUP(P955,Period_sum!$H$8:$H$27,Period_sum!$J$8:$J$27,"")</f>
        <v/>
      </c>
    </row>
    <row r="956" spans="2:18" x14ac:dyDescent="0.3">
      <c r="B956" s="4" cm="1">
        <f t="array" ref="B956:G956">'M37-M42 Report'!A72:F72</f>
        <v>0</v>
      </c>
      <c r="C956">
        <v>0</v>
      </c>
      <c r="D956">
        <v>0</v>
      </c>
      <c r="E956">
        <v>0</v>
      </c>
      <c r="F956">
        <v>0</v>
      </c>
      <c r="G956">
        <v>0</v>
      </c>
      <c r="H956" t="s">
        <v>28</v>
      </c>
      <c r="Q956" s="17" t="str">
        <f>_xlfn.XLOOKUP(P956,Period_sum!$H$8:$H$27,Period_sum!$I$8:$I$27,"")</f>
        <v/>
      </c>
      <c r="R956" s="17" t="str">
        <f>_xlfn.XLOOKUP(P956,Period_sum!$H$8:$H$27,Period_sum!$J$8:$J$27,"")</f>
        <v/>
      </c>
    </row>
    <row r="957" spans="2:18" x14ac:dyDescent="0.3">
      <c r="B957" s="4" cm="1">
        <f t="array" ref="B957:G957">'M37-M42 Report'!A73:F73</f>
        <v>0</v>
      </c>
      <c r="C957">
        <v>0</v>
      </c>
      <c r="D957">
        <v>0</v>
      </c>
      <c r="E957">
        <v>0</v>
      </c>
      <c r="F957">
        <v>0</v>
      </c>
      <c r="G957">
        <v>0</v>
      </c>
      <c r="H957" t="s">
        <v>28</v>
      </c>
      <c r="Q957" s="17" t="str">
        <f>_xlfn.XLOOKUP(P957,Period_sum!$H$8:$H$27,Period_sum!$I$8:$I$27,"")</f>
        <v/>
      </c>
      <c r="R957" s="17" t="str">
        <f>_xlfn.XLOOKUP(P957,Period_sum!$H$8:$H$27,Period_sum!$J$8:$J$27,"")</f>
        <v/>
      </c>
    </row>
    <row r="958" spans="2:18" x14ac:dyDescent="0.3">
      <c r="B958" s="4" cm="1">
        <f t="array" ref="B958:G958">'M37-M42 Report'!A74:F74</f>
        <v>0</v>
      </c>
      <c r="C958">
        <v>0</v>
      </c>
      <c r="D958">
        <v>0</v>
      </c>
      <c r="E958">
        <v>0</v>
      </c>
      <c r="F958">
        <v>0</v>
      </c>
      <c r="G958">
        <v>0</v>
      </c>
      <c r="H958" t="s">
        <v>28</v>
      </c>
      <c r="Q958" s="17" t="str">
        <f>_xlfn.XLOOKUP(P958,Period_sum!$H$8:$H$27,Period_sum!$I$8:$I$27,"")</f>
        <v/>
      </c>
      <c r="R958" s="17" t="str">
        <f>_xlfn.XLOOKUP(P958,Period_sum!$H$8:$H$27,Period_sum!$J$8:$J$27,"")</f>
        <v/>
      </c>
    </row>
    <row r="959" spans="2:18" x14ac:dyDescent="0.3">
      <c r="B959" s="4" cm="1">
        <f t="array" ref="B959:G959">'M37-M42 Report'!A75:F75</f>
        <v>0</v>
      </c>
      <c r="C959">
        <v>0</v>
      </c>
      <c r="D959">
        <v>0</v>
      </c>
      <c r="E959">
        <v>0</v>
      </c>
      <c r="F959">
        <v>0</v>
      </c>
      <c r="G959">
        <v>0</v>
      </c>
      <c r="H959" t="s">
        <v>28</v>
      </c>
      <c r="Q959" s="17" t="str">
        <f>_xlfn.XLOOKUP(P959,Period_sum!$H$8:$H$27,Period_sum!$I$8:$I$27,"")</f>
        <v/>
      </c>
      <c r="R959" s="17" t="str">
        <f>_xlfn.XLOOKUP(P959,Period_sum!$H$8:$H$27,Period_sum!$J$8:$J$27,"")</f>
        <v/>
      </c>
    </row>
    <row r="960" spans="2:18" x14ac:dyDescent="0.3">
      <c r="B960" s="4" cm="1">
        <f t="array" ref="B960:G960">'M37-M42 Report'!A76:F76</f>
        <v>0</v>
      </c>
      <c r="C960">
        <v>0</v>
      </c>
      <c r="D960">
        <v>0</v>
      </c>
      <c r="E960">
        <v>0</v>
      </c>
      <c r="F960">
        <v>0</v>
      </c>
      <c r="G960">
        <v>0</v>
      </c>
      <c r="H960" t="s">
        <v>28</v>
      </c>
      <c r="Q960" s="17" t="str">
        <f>_xlfn.XLOOKUP(P960,Period_sum!$H$8:$H$27,Period_sum!$I$8:$I$27,"")</f>
        <v/>
      </c>
      <c r="R960" s="17" t="str">
        <f>_xlfn.XLOOKUP(P960,Period_sum!$H$8:$H$27,Period_sum!$J$8:$J$27,"")</f>
        <v/>
      </c>
    </row>
    <row r="961" spans="2:18" x14ac:dyDescent="0.3">
      <c r="B961" s="4" cm="1">
        <f t="array" ref="B961:G961">'M37-M42 Report'!A77:F77</f>
        <v>0</v>
      </c>
      <c r="C961">
        <v>0</v>
      </c>
      <c r="D961">
        <v>0</v>
      </c>
      <c r="E961">
        <v>0</v>
      </c>
      <c r="F961">
        <v>0</v>
      </c>
      <c r="G961">
        <v>0</v>
      </c>
      <c r="H961" t="s">
        <v>28</v>
      </c>
      <c r="Q961" s="17" t="str">
        <f>_xlfn.XLOOKUP(P961,Period_sum!$H$8:$H$27,Period_sum!$I$8:$I$27,"")</f>
        <v/>
      </c>
      <c r="R961" s="17" t="str">
        <f>_xlfn.XLOOKUP(P961,Period_sum!$H$8:$H$27,Period_sum!$J$8:$J$27,"")</f>
        <v/>
      </c>
    </row>
    <row r="962" spans="2:18" x14ac:dyDescent="0.3">
      <c r="B962" s="4" cm="1">
        <f t="array" ref="B962:G962">'M37-M42 Report'!A78:F78</f>
        <v>0</v>
      </c>
      <c r="C962">
        <v>0</v>
      </c>
      <c r="D962">
        <v>0</v>
      </c>
      <c r="E962">
        <v>0</v>
      </c>
      <c r="F962">
        <v>0</v>
      </c>
      <c r="G962">
        <v>0</v>
      </c>
      <c r="H962" t="s">
        <v>28</v>
      </c>
      <c r="Q962" s="17" t="str">
        <f>_xlfn.XLOOKUP(P962,Period_sum!$H$8:$H$27,Period_sum!$I$8:$I$27,"")</f>
        <v/>
      </c>
      <c r="R962" s="17" t="str">
        <f>_xlfn.XLOOKUP(P962,Period_sum!$H$8:$H$27,Period_sum!$J$8:$J$27,"")</f>
        <v/>
      </c>
    </row>
    <row r="963" spans="2:18" x14ac:dyDescent="0.3">
      <c r="B963" s="4" cm="1">
        <f t="array" ref="B963:G963">'M37-M42 Report'!A79:F79</f>
        <v>0</v>
      </c>
      <c r="C963">
        <v>0</v>
      </c>
      <c r="D963">
        <v>0</v>
      </c>
      <c r="E963">
        <v>0</v>
      </c>
      <c r="F963">
        <v>0</v>
      </c>
      <c r="G963">
        <v>0</v>
      </c>
      <c r="H963" t="s">
        <v>28</v>
      </c>
      <c r="Q963" s="17" t="str">
        <f>_xlfn.XLOOKUP(P963,Period_sum!$H$8:$H$27,Period_sum!$I$8:$I$27,"")</f>
        <v/>
      </c>
      <c r="R963" s="17" t="str">
        <f>_xlfn.XLOOKUP(P963,Period_sum!$H$8:$H$27,Period_sum!$J$8:$J$27,"")</f>
        <v/>
      </c>
    </row>
    <row r="964" spans="2:18" x14ac:dyDescent="0.3">
      <c r="B964" s="4" cm="1">
        <f t="array" ref="B964:G964">'M37-M42 Report'!A80:F80</f>
        <v>0</v>
      </c>
      <c r="C964">
        <v>0</v>
      </c>
      <c r="D964">
        <v>0</v>
      </c>
      <c r="E964">
        <v>0</v>
      </c>
      <c r="F964">
        <v>0</v>
      </c>
      <c r="G964">
        <v>0</v>
      </c>
      <c r="H964" t="s">
        <v>28</v>
      </c>
      <c r="Q964" s="17" t="str">
        <f>_xlfn.XLOOKUP(P964,Period_sum!$H$8:$H$27,Period_sum!$I$8:$I$27,"")</f>
        <v/>
      </c>
      <c r="R964" s="17" t="str">
        <f>_xlfn.XLOOKUP(P964,Period_sum!$H$8:$H$27,Period_sum!$J$8:$J$27,"")</f>
        <v/>
      </c>
    </row>
    <row r="965" spans="2:18" x14ac:dyDescent="0.3">
      <c r="B965" s="4" cm="1">
        <f t="array" ref="B965:G965">'M37-M42 Report'!A81:F81</f>
        <v>0</v>
      </c>
      <c r="C965">
        <v>0</v>
      </c>
      <c r="D965">
        <v>0</v>
      </c>
      <c r="E965">
        <v>0</v>
      </c>
      <c r="F965">
        <v>0</v>
      </c>
      <c r="G965">
        <v>0</v>
      </c>
      <c r="H965" t="s">
        <v>28</v>
      </c>
      <c r="Q965" s="17" t="str">
        <f>_xlfn.XLOOKUP(P965,Period_sum!$H$8:$H$27,Period_sum!$I$8:$I$27,"")</f>
        <v/>
      </c>
      <c r="R965" s="17" t="str">
        <f>_xlfn.XLOOKUP(P965,Period_sum!$H$8:$H$27,Period_sum!$J$8:$J$27,"")</f>
        <v/>
      </c>
    </row>
    <row r="966" spans="2:18" x14ac:dyDescent="0.3">
      <c r="B966" s="4" cm="1">
        <f t="array" ref="B966:G966">'M37-M42 Report'!A82:F82</f>
        <v>0</v>
      </c>
      <c r="C966">
        <v>0</v>
      </c>
      <c r="D966">
        <v>0</v>
      </c>
      <c r="E966">
        <v>0</v>
      </c>
      <c r="F966">
        <v>0</v>
      </c>
      <c r="G966">
        <v>0</v>
      </c>
      <c r="H966" t="s">
        <v>28</v>
      </c>
      <c r="Q966" s="17" t="str">
        <f>_xlfn.XLOOKUP(P966,Period_sum!$H$8:$H$27,Period_sum!$I$8:$I$27,"")</f>
        <v/>
      </c>
      <c r="R966" s="17" t="str">
        <f>_xlfn.XLOOKUP(P966,Period_sum!$H$8:$H$27,Period_sum!$J$8:$J$27,"")</f>
        <v/>
      </c>
    </row>
    <row r="967" spans="2:18" x14ac:dyDescent="0.3">
      <c r="B967" s="4" cm="1">
        <f t="array" ref="B967:G967">'M37-M42 Report'!A83:F83</f>
        <v>0</v>
      </c>
      <c r="C967">
        <v>0</v>
      </c>
      <c r="D967">
        <v>0</v>
      </c>
      <c r="E967">
        <v>0</v>
      </c>
      <c r="F967">
        <v>0</v>
      </c>
      <c r="G967">
        <v>0</v>
      </c>
      <c r="H967" t="s">
        <v>28</v>
      </c>
      <c r="Q967" s="17" t="str">
        <f>_xlfn.XLOOKUP(P967,Period_sum!$H$8:$H$27,Period_sum!$I$8:$I$27,"")</f>
        <v/>
      </c>
      <c r="R967" s="17" t="str">
        <f>_xlfn.XLOOKUP(P967,Period_sum!$H$8:$H$27,Period_sum!$J$8:$J$27,"")</f>
        <v/>
      </c>
    </row>
    <row r="968" spans="2:18" x14ac:dyDescent="0.3">
      <c r="B968" s="4" cm="1">
        <f t="array" ref="B968:G968">'M37-M42 Report'!A84:F84</f>
        <v>0</v>
      </c>
      <c r="C968">
        <v>0</v>
      </c>
      <c r="D968">
        <v>0</v>
      </c>
      <c r="E968">
        <v>0</v>
      </c>
      <c r="F968">
        <v>0</v>
      </c>
      <c r="G968">
        <v>0</v>
      </c>
      <c r="H968" t="s">
        <v>28</v>
      </c>
      <c r="Q968" s="17" t="str">
        <f>_xlfn.XLOOKUP(P968,Period_sum!$H$8:$H$27,Period_sum!$I$8:$I$27,"")</f>
        <v/>
      </c>
      <c r="R968" s="17" t="str">
        <f>_xlfn.XLOOKUP(P968,Period_sum!$H$8:$H$27,Period_sum!$J$8:$J$27,"")</f>
        <v/>
      </c>
    </row>
    <row r="969" spans="2:18" x14ac:dyDescent="0.3">
      <c r="B969" s="4" cm="1">
        <f t="array" ref="B969:G969">'M37-M42 Report'!A85:F85</f>
        <v>0</v>
      </c>
      <c r="C969">
        <v>0</v>
      </c>
      <c r="D969">
        <v>0</v>
      </c>
      <c r="E969">
        <v>0</v>
      </c>
      <c r="F969">
        <v>0</v>
      </c>
      <c r="G969">
        <v>0</v>
      </c>
      <c r="H969" t="s">
        <v>28</v>
      </c>
      <c r="Q969" s="17" t="str">
        <f>_xlfn.XLOOKUP(P969,Period_sum!$H$8:$H$27,Period_sum!$I$8:$I$27,"")</f>
        <v/>
      </c>
      <c r="R969" s="17" t="str">
        <f>_xlfn.XLOOKUP(P969,Period_sum!$H$8:$H$27,Period_sum!$J$8:$J$27,"")</f>
        <v/>
      </c>
    </row>
    <row r="970" spans="2:18" x14ac:dyDescent="0.3">
      <c r="B970" s="4" cm="1">
        <f t="array" ref="B970:G970">'M37-M42 Report'!A86:F86</f>
        <v>0</v>
      </c>
      <c r="C970">
        <v>0</v>
      </c>
      <c r="D970">
        <v>0</v>
      </c>
      <c r="E970">
        <v>0</v>
      </c>
      <c r="F970">
        <v>0</v>
      </c>
      <c r="G970">
        <v>0</v>
      </c>
      <c r="H970" t="s">
        <v>28</v>
      </c>
      <c r="Q970" s="17" t="str">
        <f>_xlfn.XLOOKUP(P970,Period_sum!$H$8:$H$27,Period_sum!$I$8:$I$27,"")</f>
        <v/>
      </c>
      <c r="R970" s="17" t="str">
        <f>_xlfn.XLOOKUP(P970,Period_sum!$H$8:$H$27,Period_sum!$J$8:$J$27,"")</f>
        <v/>
      </c>
    </row>
    <row r="971" spans="2:18" x14ac:dyDescent="0.3">
      <c r="B971" s="4" cm="1">
        <f t="array" ref="B971:G971">'M37-M42 Report'!A87:F87</f>
        <v>0</v>
      </c>
      <c r="C971">
        <v>0</v>
      </c>
      <c r="D971">
        <v>0</v>
      </c>
      <c r="E971">
        <v>0</v>
      </c>
      <c r="F971">
        <v>0</v>
      </c>
      <c r="G971">
        <v>0</v>
      </c>
      <c r="H971" t="s">
        <v>28</v>
      </c>
      <c r="Q971" s="17" t="str">
        <f>_xlfn.XLOOKUP(P971,Period_sum!$H$8:$H$27,Period_sum!$I$8:$I$27,"")</f>
        <v/>
      </c>
      <c r="R971" s="17" t="str">
        <f>_xlfn.XLOOKUP(P971,Period_sum!$H$8:$H$27,Period_sum!$J$8:$J$27,"")</f>
        <v/>
      </c>
    </row>
    <row r="972" spans="2:18" x14ac:dyDescent="0.3">
      <c r="B972" s="4" cm="1">
        <f t="array" ref="B972:G972">'M37-M42 Report'!A88:F88</f>
        <v>0</v>
      </c>
      <c r="C972">
        <v>0</v>
      </c>
      <c r="D972">
        <v>0</v>
      </c>
      <c r="E972">
        <v>0</v>
      </c>
      <c r="F972">
        <v>0</v>
      </c>
      <c r="G972">
        <v>0</v>
      </c>
      <c r="H972" t="s">
        <v>28</v>
      </c>
      <c r="Q972" s="17" t="str">
        <f>_xlfn.XLOOKUP(P972,Period_sum!$H$8:$H$27,Period_sum!$I$8:$I$27,"")</f>
        <v/>
      </c>
      <c r="R972" s="17" t="str">
        <f>_xlfn.XLOOKUP(P972,Period_sum!$H$8:$H$27,Period_sum!$J$8:$J$27,"")</f>
        <v/>
      </c>
    </row>
    <row r="973" spans="2:18" x14ac:dyDescent="0.3">
      <c r="B973" s="4" cm="1">
        <f t="array" ref="B973:G973">'M37-M42 Report'!A89:F89</f>
        <v>0</v>
      </c>
      <c r="C973">
        <v>0</v>
      </c>
      <c r="D973">
        <v>0</v>
      </c>
      <c r="E973">
        <v>0</v>
      </c>
      <c r="F973">
        <v>0</v>
      </c>
      <c r="G973">
        <v>0</v>
      </c>
      <c r="H973" t="s">
        <v>28</v>
      </c>
      <c r="Q973" s="17" t="str">
        <f>_xlfn.XLOOKUP(P973,Period_sum!$H$8:$H$27,Period_sum!$I$8:$I$27,"")</f>
        <v/>
      </c>
      <c r="R973" s="17" t="str">
        <f>_xlfn.XLOOKUP(P973,Period_sum!$H$8:$H$27,Period_sum!$J$8:$J$27,"")</f>
        <v/>
      </c>
    </row>
    <row r="974" spans="2:18" x14ac:dyDescent="0.3">
      <c r="B974" s="4" cm="1">
        <f t="array" ref="B974:G974">'M37-M42 Report'!A90:F90</f>
        <v>0</v>
      </c>
      <c r="C974">
        <v>0</v>
      </c>
      <c r="D974">
        <v>0</v>
      </c>
      <c r="E974">
        <v>0</v>
      </c>
      <c r="F974">
        <v>0</v>
      </c>
      <c r="G974">
        <v>0</v>
      </c>
      <c r="H974" t="s">
        <v>28</v>
      </c>
      <c r="Q974" s="17" t="str">
        <f>_xlfn.XLOOKUP(P974,Period_sum!$H$8:$H$27,Period_sum!$I$8:$I$27,"")</f>
        <v/>
      </c>
      <c r="R974" s="17" t="str">
        <f>_xlfn.XLOOKUP(P974,Period_sum!$H$8:$H$27,Period_sum!$J$8:$J$27,"")</f>
        <v/>
      </c>
    </row>
    <row r="975" spans="2:18" x14ac:dyDescent="0.3">
      <c r="B975" s="4" cm="1">
        <f t="array" ref="B975:G975">'M37-M42 Report'!A91:F91</f>
        <v>0</v>
      </c>
      <c r="C975">
        <v>0</v>
      </c>
      <c r="D975">
        <v>0</v>
      </c>
      <c r="E975">
        <v>0</v>
      </c>
      <c r="F975">
        <v>0</v>
      </c>
      <c r="G975">
        <v>0</v>
      </c>
      <c r="H975" t="s">
        <v>28</v>
      </c>
      <c r="Q975" s="17" t="str">
        <f>_xlfn.XLOOKUP(P975,Period_sum!$H$8:$H$27,Period_sum!$I$8:$I$27,"")</f>
        <v/>
      </c>
      <c r="R975" s="17" t="str">
        <f>_xlfn.XLOOKUP(P975,Period_sum!$H$8:$H$27,Period_sum!$J$8:$J$27,"")</f>
        <v/>
      </c>
    </row>
    <row r="976" spans="2:18" x14ac:dyDescent="0.3">
      <c r="B976" s="4" cm="1">
        <f t="array" ref="B976:G976">'M37-M42 Report'!A92:F92</f>
        <v>0</v>
      </c>
      <c r="C976">
        <v>0</v>
      </c>
      <c r="D976">
        <v>0</v>
      </c>
      <c r="E976">
        <v>0</v>
      </c>
      <c r="F976">
        <v>0</v>
      </c>
      <c r="G976">
        <v>0</v>
      </c>
      <c r="H976" t="s">
        <v>28</v>
      </c>
      <c r="Q976" s="17" t="str">
        <f>_xlfn.XLOOKUP(P976,Period_sum!$H$8:$H$27,Period_sum!$I$8:$I$27,"")</f>
        <v/>
      </c>
      <c r="R976" s="17" t="str">
        <f>_xlfn.XLOOKUP(P976,Period_sum!$H$8:$H$27,Period_sum!$J$8:$J$27,"")</f>
        <v/>
      </c>
    </row>
    <row r="977" spans="2:18" x14ac:dyDescent="0.3">
      <c r="B977" s="4" cm="1">
        <f t="array" ref="B977:G977">'M37-M42 Report'!A93:F93</f>
        <v>0</v>
      </c>
      <c r="C977">
        <v>0</v>
      </c>
      <c r="D977">
        <v>0</v>
      </c>
      <c r="E977">
        <v>0</v>
      </c>
      <c r="F977">
        <v>0</v>
      </c>
      <c r="G977">
        <v>0</v>
      </c>
      <c r="H977" t="s">
        <v>28</v>
      </c>
      <c r="Q977" s="17" t="str">
        <f>_xlfn.XLOOKUP(P977,Period_sum!$H$8:$H$27,Period_sum!$I$8:$I$27,"")</f>
        <v/>
      </c>
      <c r="R977" s="17" t="str">
        <f>_xlfn.XLOOKUP(P977,Period_sum!$H$8:$H$27,Period_sum!$J$8:$J$27,"")</f>
        <v/>
      </c>
    </row>
    <row r="978" spans="2:18" x14ac:dyDescent="0.3">
      <c r="B978" s="4" cm="1">
        <f t="array" ref="B978:G978">'M37-M42 Report'!A94:F94</f>
        <v>0</v>
      </c>
      <c r="C978">
        <v>0</v>
      </c>
      <c r="D978">
        <v>0</v>
      </c>
      <c r="E978">
        <v>0</v>
      </c>
      <c r="F978">
        <v>0</v>
      </c>
      <c r="G978">
        <v>0</v>
      </c>
      <c r="H978" t="s">
        <v>28</v>
      </c>
      <c r="Q978" s="17" t="str">
        <f>_xlfn.XLOOKUP(P978,Period_sum!$H$8:$H$27,Period_sum!$I$8:$I$27,"")</f>
        <v/>
      </c>
      <c r="R978" s="17" t="str">
        <f>_xlfn.XLOOKUP(P978,Period_sum!$H$8:$H$27,Period_sum!$J$8:$J$27,"")</f>
        <v/>
      </c>
    </row>
    <row r="979" spans="2:18" x14ac:dyDescent="0.3">
      <c r="B979" s="4" cm="1">
        <f t="array" ref="B979:G979">'M37-M42 Report'!A95:F95</f>
        <v>0</v>
      </c>
      <c r="C979">
        <v>0</v>
      </c>
      <c r="D979">
        <v>0</v>
      </c>
      <c r="E979">
        <v>0</v>
      </c>
      <c r="F979">
        <v>0</v>
      </c>
      <c r="G979">
        <v>0</v>
      </c>
      <c r="H979" t="s">
        <v>28</v>
      </c>
      <c r="Q979" s="17" t="str">
        <f>_xlfn.XLOOKUP(P979,Period_sum!$H$8:$H$27,Period_sum!$I$8:$I$27,"")</f>
        <v/>
      </c>
      <c r="R979" s="17" t="str">
        <f>_xlfn.XLOOKUP(P979,Period_sum!$H$8:$H$27,Period_sum!$J$8:$J$27,"")</f>
        <v/>
      </c>
    </row>
    <row r="980" spans="2:18" x14ac:dyDescent="0.3">
      <c r="B980" s="4" cm="1">
        <f t="array" ref="B980:G980">'M37-M42 Report'!A96:F96</f>
        <v>0</v>
      </c>
      <c r="C980">
        <v>0</v>
      </c>
      <c r="D980">
        <v>0</v>
      </c>
      <c r="E980">
        <v>0</v>
      </c>
      <c r="F980">
        <v>0</v>
      </c>
      <c r="G980">
        <v>0</v>
      </c>
      <c r="H980" t="s">
        <v>28</v>
      </c>
      <c r="Q980" s="17" t="str">
        <f>_xlfn.XLOOKUP(P980,Period_sum!$H$8:$H$27,Period_sum!$I$8:$I$27,"")</f>
        <v/>
      </c>
      <c r="R980" s="17" t="str">
        <f>_xlfn.XLOOKUP(P980,Period_sum!$H$8:$H$27,Period_sum!$J$8:$J$27,"")</f>
        <v/>
      </c>
    </row>
    <row r="981" spans="2:18" x14ac:dyDescent="0.3">
      <c r="B981" s="4" cm="1">
        <f t="array" ref="B981:G981">'M37-M42 Report'!A97:F97</f>
        <v>0</v>
      </c>
      <c r="C981">
        <v>0</v>
      </c>
      <c r="D981">
        <v>0</v>
      </c>
      <c r="E981">
        <v>0</v>
      </c>
      <c r="F981">
        <v>0</v>
      </c>
      <c r="G981">
        <v>0</v>
      </c>
      <c r="H981" t="s">
        <v>28</v>
      </c>
      <c r="Q981" s="17" t="str">
        <f>_xlfn.XLOOKUP(P981,Period_sum!$H$8:$H$27,Period_sum!$I$8:$I$27,"")</f>
        <v/>
      </c>
      <c r="R981" s="17" t="str">
        <f>_xlfn.XLOOKUP(P981,Period_sum!$H$8:$H$27,Period_sum!$J$8:$J$27,"")</f>
        <v/>
      </c>
    </row>
    <row r="982" spans="2:18" x14ac:dyDescent="0.3">
      <c r="B982" s="4" cm="1">
        <f t="array" ref="B982:G982">'M37-M42 Report'!A98:F98</f>
        <v>0</v>
      </c>
      <c r="C982">
        <v>0</v>
      </c>
      <c r="D982">
        <v>0</v>
      </c>
      <c r="E982">
        <v>0</v>
      </c>
      <c r="F982">
        <v>0</v>
      </c>
      <c r="G982">
        <v>0</v>
      </c>
      <c r="H982" t="s">
        <v>28</v>
      </c>
      <c r="Q982" s="17" t="str">
        <f>_xlfn.XLOOKUP(P982,Period_sum!$H$8:$H$27,Period_sum!$I$8:$I$27,"")</f>
        <v/>
      </c>
      <c r="R982" s="17" t="str">
        <f>_xlfn.XLOOKUP(P982,Period_sum!$H$8:$H$27,Period_sum!$J$8:$J$27,"")</f>
        <v/>
      </c>
    </row>
    <row r="983" spans="2:18" x14ac:dyDescent="0.3">
      <c r="B983" s="4" cm="1">
        <f t="array" ref="B983:G983">'M37-M42 Report'!A99:F99</f>
        <v>0</v>
      </c>
      <c r="C983">
        <v>0</v>
      </c>
      <c r="D983">
        <v>0</v>
      </c>
      <c r="E983">
        <v>0</v>
      </c>
      <c r="F983">
        <v>0</v>
      </c>
      <c r="G983">
        <v>0</v>
      </c>
      <c r="H983" t="s">
        <v>28</v>
      </c>
      <c r="Q983" s="17" t="str">
        <f>_xlfn.XLOOKUP(P983,Period_sum!$H$8:$H$27,Period_sum!$I$8:$I$27,"")</f>
        <v/>
      </c>
      <c r="R983" s="17" t="str">
        <f>_xlfn.XLOOKUP(P983,Period_sum!$H$8:$H$27,Period_sum!$J$8:$J$27,"")</f>
        <v/>
      </c>
    </row>
    <row r="984" spans="2:18" x14ac:dyDescent="0.3">
      <c r="B984" s="4" cm="1">
        <f t="array" ref="B984:G984">'M37-M42 Report'!A100:F100</f>
        <v>0</v>
      </c>
      <c r="C984">
        <v>0</v>
      </c>
      <c r="D984">
        <v>0</v>
      </c>
      <c r="E984">
        <v>0</v>
      </c>
      <c r="F984">
        <v>0</v>
      </c>
      <c r="G984">
        <v>0</v>
      </c>
      <c r="H984" t="s">
        <v>28</v>
      </c>
      <c r="Q984" s="17" t="str">
        <f>_xlfn.XLOOKUP(P984,Period_sum!$H$8:$H$27,Period_sum!$I$8:$I$27,"")</f>
        <v/>
      </c>
      <c r="R984" s="17" t="str">
        <f>_xlfn.XLOOKUP(P984,Period_sum!$H$8:$H$27,Period_sum!$J$8:$J$27,"")</f>
        <v/>
      </c>
    </row>
    <row r="985" spans="2:18" x14ac:dyDescent="0.3">
      <c r="B985" s="4" cm="1">
        <f t="array" ref="B985:G985">'M37-M42 Report'!A101:F101</f>
        <v>0</v>
      </c>
      <c r="C985">
        <v>0</v>
      </c>
      <c r="D985">
        <v>0</v>
      </c>
      <c r="E985">
        <v>0</v>
      </c>
      <c r="F985">
        <v>0</v>
      </c>
      <c r="G985">
        <v>0</v>
      </c>
      <c r="H985" t="s">
        <v>28</v>
      </c>
      <c r="Q985" s="17" t="str">
        <f>_xlfn.XLOOKUP(P985,Period_sum!$H$8:$H$27,Period_sum!$I$8:$I$27,"")</f>
        <v/>
      </c>
      <c r="R985" s="17" t="str">
        <f>_xlfn.XLOOKUP(P985,Period_sum!$H$8:$H$27,Period_sum!$J$8:$J$27,"")</f>
        <v/>
      </c>
    </row>
    <row r="986" spans="2:18" x14ac:dyDescent="0.3">
      <c r="B986" s="4" cm="1">
        <f t="array" ref="B986:G986">'M37-M42 Report'!A102:F102</f>
        <v>0</v>
      </c>
      <c r="C986">
        <v>0</v>
      </c>
      <c r="D986">
        <v>0</v>
      </c>
      <c r="E986">
        <v>0</v>
      </c>
      <c r="F986">
        <v>0</v>
      </c>
      <c r="G986">
        <v>0</v>
      </c>
      <c r="H986" t="s">
        <v>28</v>
      </c>
      <c r="Q986" s="17" t="str">
        <f>_xlfn.XLOOKUP(P986,Period_sum!$H$8:$H$27,Period_sum!$I$8:$I$27,"")</f>
        <v/>
      </c>
      <c r="R986" s="17" t="str">
        <f>_xlfn.XLOOKUP(P986,Period_sum!$H$8:$H$27,Period_sum!$J$8:$J$27,"")</f>
        <v/>
      </c>
    </row>
    <row r="987" spans="2:18" x14ac:dyDescent="0.3">
      <c r="B987" s="4" cm="1">
        <f t="array" ref="B987:G987">'M37-M42 Report'!A103:F103</f>
        <v>0</v>
      </c>
      <c r="C987">
        <v>0</v>
      </c>
      <c r="D987">
        <v>0</v>
      </c>
      <c r="E987">
        <v>0</v>
      </c>
      <c r="F987">
        <v>0</v>
      </c>
      <c r="G987">
        <v>0</v>
      </c>
      <c r="H987" t="s">
        <v>28</v>
      </c>
      <c r="Q987" s="17" t="str">
        <f>_xlfn.XLOOKUP(P987,Period_sum!$H$8:$H$27,Period_sum!$I$8:$I$27,"")</f>
        <v/>
      </c>
      <c r="R987" s="17" t="str">
        <f>_xlfn.XLOOKUP(P987,Period_sum!$H$8:$H$27,Period_sum!$J$8:$J$27,"")</f>
        <v/>
      </c>
    </row>
    <row r="988" spans="2:18" x14ac:dyDescent="0.3">
      <c r="B988" s="4" cm="1">
        <f t="array" ref="B988:G988">'M37-M42 Report'!A104:F104</f>
        <v>0</v>
      </c>
      <c r="C988">
        <v>0</v>
      </c>
      <c r="D988">
        <v>0</v>
      </c>
      <c r="E988">
        <v>0</v>
      </c>
      <c r="F988">
        <v>0</v>
      </c>
      <c r="G988">
        <v>0</v>
      </c>
      <c r="H988" t="s">
        <v>28</v>
      </c>
      <c r="Q988" s="17" t="str">
        <f>_xlfn.XLOOKUP(P988,Period_sum!$H$8:$H$27,Period_sum!$I$8:$I$27,"")</f>
        <v/>
      </c>
      <c r="R988" s="17" t="str">
        <f>_xlfn.XLOOKUP(P988,Period_sum!$H$8:$H$27,Period_sum!$J$8:$J$27,"")</f>
        <v/>
      </c>
    </row>
    <row r="989" spans="2:18" x14ac:dyDescent="0.3">
      <c r="B989" s="4" cm="1">
        <f t="array" ref="B989:G989">'M37-M42 Report'!A105:F105</f>
        <v>0</v>
      </c>
      <c r="C989">
        <v>0</v>
      </c>
      <c r="D989">
        <v>0</v>
      </c>
      <c r="E989">
        <v>0</v>
      </c>
      <c r="F989">
        <v>0</v>
      </c>
      <c r="G989">
        <v>0</v>
      </c>
      <c r="H989" t="s">
        <v>28</v>
      </c>
      <c r="Q989" s="17" t="str">
        <f>_xlfn.XLOOKUP(P989,Period_sum!$H$8:$H$27,Period_sum!$I$8:$I$27,"")</f>
        <v/>
      </c>
      <c r="R989" s="17" t="str">
        <f>_xlfn.XLOOKUP(P989,Period_sum!$H$8:$H$27,Period_sum!$J$8:$J$27,"")</f>
        <v/>
      </c>
    </row>
    <row r="990" spans="2:18" x14ac:dyDescent="0.3">
      <c r="B990" s="4" cm="1">
        <f t="array" ref="B990:G990">'M37-M42 Report'!A106:F106</f>
        <v>0</v>
      </c>
      <c r="C990">
        <v>0</v>
      </c>
      <c r="D990">
        <v>0</v>
      </c>
      <c r="E990">
        <v>0</v>
      </c>
      <c r="F990">
        <v>0</v>
      </c>
      <c r="G990">
        <v>0</v>
      </c>
      <c r="H990" t="s">
        <v>28</v>
      </c>
      <c r="Q990" s="17" t="str">
        <f>_xlfn.XLOOKUP(P990,Period_sum!$H$8:$H$27,Period_sum!$I$8:$I$27,"")</f>
        <v/>
      </c>
      <c r="R990" s="17" t="str">
        <f>_xlfn.XLOOKUP(P990,Period_sum!$H$8:$H$27,Period_sum!$J$8:$J$27,"")</f>
        <v/>
      </c>
    </row>
    <row r="991" spans="2:18" x14ac:dyDescent="0.3">
      <c r="B991" s="4" cm="1">
        <f t="array" ref="B991:G991">'M37-M42 Report'!A107:F107</f>
        <v>0</v>
      </c>
      <c r="C991">
        <v>0</v>
      </c>
      <c r="D991">
        <v>0</v>
      </c>
      <c r="E991">
        <v>0</v>
      </c>
      <c r="F991">
        <v>0</v>
      </c>
      <c r="G991">
        <v>0</v>
      </c>
      <c r="H991" t="s">
        <v>28</v>
      </c>
      <c r="Q991" s="17" t="str">
        <f>_xlfn.XLOOKUP(P991,Period_sum!$H$8:$H$27,Period_sum!$I$8:$I$27,"")</f>
        <v/>
      </c>
      <c r="R991" s="17" t="str">
        <f>_xlfn.XLOOKUP(P991,Period_sum!$H$8:$H$27,Period_sum!$J$8:$J$27,"")</f>
        <v/>
      </c>
    </row>
    <row r="992" spans="2:18" x14ac:dyDescent="0.3">
      <c r="B992" s="4" cm="1">
        <f t="array" ref="B992:G992">'M37-M42 Report'!A108:F108</f>
        <v>0</v>
      </c>
      <c r="C992">
        <v>0</v>
      </c>
      <c r="D992">
        <v>0</v>
      </c>
      <c r="E992">
        <v>0</v>
      </c>
      <c r="F992">
        <v>0</v>
      </c>
      <c r="G992">
        <v>0</v>
      </c>
      <c r="H992" t="s">
        <v>28</v>
      </c>
      <c r="Q992" s="17" t="str">
        <f>_xlfn.XLOOKUP(P992,Period_sum!$H$8:$H$27,Period_sum!$I$8:$I$27,"")</f>
        <v/>
      </c>
      <c r="R992" s="17" t="str">
        <f>_xlfn.XLOOKUP(P992,Period_sum!$H$8:$H$27,Period_sum!$J$8:$J$27,"")</f>
        <v/>
      </c>
    </row>
    <row r="993" spans="2:18" x14ac:dyDescent="0.3">
      <c r="B993" s="4" cm="1">
        <f t="array" ref="B993:G993">'M37-M42 Report'!A109:F109</f>
        <v>0</v>
      </c>
      <c r="C993">
        <v>0</v>
      </c>
      <c r="D993">
        <v>0</v>
      </c>
      <c r="E993">
        <v>0</v>
      </c>
      <c r="F993">
        <v>0</v>
      </c>
      <c r="G993">
        <v>0</v>
      </c>
      <c r="H993" t="s">
        <v>28</v>
      </c>
      <c r="Q993" s="17" t="str">
        <f>_xlfn.XLOOKUP(P993,Period_sum!$H$8:$H$27,Period_sum!$I$8:$I$27,"")</f>
        <v/>
      </c>
      <c r="R993" s="17" t="str">
        <f>_xlfn.XLOOKUP(P993,Period_sum!$H$8:$H$27,Period_sum!$J$8:$J$27,"")</f>
        <v/>
      </c>
    </row>
    <row r="994" spans="2:18" x14ac:dyDescent="0.3">
      <c r="B994" s="4" cm="1">
        <f t="array" ref="B994:G994">'M37-M42 Report'!A110:F110</f>
        <v>0</v>
      </c>
      <c r="C994">
        <v>0</v>
      </c>
      <c r="D994">
        <v>0</v>
      </c>
      <c r="E994">
        <v>0</v>
      </c>
      <c r="F994">
        <v>0</v>
      </c>
      <c r="G994">
        <v>0</v>
      </c>
      <c r="H994" t="s">
        <v>28</v>
      </c>
      <c r="Q994" s="17" t="str">
        <f>_xlfn.XLOOKUP(P994,Period_sum!$H$8:$H$27,Period_sum!$I$8:$I$27,"")</f>
        <v/>
      </c>
      <c r="R994" s="17" t="str">
        <f>_xlfn.XLOOKUP(P994,Period_sum!$H$8:$H$27,Period_sum!$J$8:$J$27,"")</f>
        <v/>
      </c>
    </row>
    <row r="995" spans="2:18" x14ac:dyDescent="0.3">
      <c r="B995" s="4" cm="1">
        <f t="array" ref="B995:G995">'M37-M42 Report'!A111:F111</f>
        <v>0</v>
      </c>
      <c r="C995">
        <v>0</v>
      </c>
      <c r="D995">
        <v>0</v>
      </c>
      <c r="E995">
        <v>0</v>
      </c>
      <c r="F995">
        <v>0</v>
      </c>
      <c r="G995">
        <v>0</v>
      </c>
      <c r="H995" t="s">
        <v>28</v>
      </c>
      <c r="Q995" s="17" t="str">
        <f>_xlfn.XLOOKUP(P995,Period_sum!$H$8:$H$27,Period_sum!$I$8:$I$27,"")</f>
        <v/>
      </c>
      <c r="R995" s="17" t="str">
        <f>_xlfn.XLOOKUP(P995,Period_sum!$H$8:$H$27,Period_sum!$J$8:$J$27,"")</f>
        <v/>
      </c>
    </row>
    <row r="996" spans="2:18" x14ac:dyDescent="0.3">
      <c r="B996" s="4" cm="1">
        <f t="array" ref="B996:G996">'M37-M42 Report'!A112:F112</f>
        <v>0</v>
      </c>
      <c r="C996">
        <v>0</v>
      </c>
      <c r="D996">
        <v>0</v>
      </c>
      <c r="E996">
        <v>0</v>
      </c>
      <c r="F996">
        <v>0</v>
      </c>
      <c r="G996">
        <v>0</v>
      </c>
      <c r="H996" t="s">
        <v>28</v>
      </c>
      <c r="Q996" s="17" t="str">
        <f>_xlfn.XLOOKUP(P996,Period_sum!$H$8:$H$27,Period_sum!$I$8:$I$27,"")</f>
        <v/>
      </c>
      <c r="R996" s="17" t="str">
        <f>_xlfn.XLOOKUP(P996,Period_sum!$H$8:$H$27,Period_sum!$J$8:$J$27,"")</f>
        <v/>
      </c>
    </row>
    <row r="997" spans="2:18" x14ac:dyDescent="0.3">
      <c r="B997" s="4" cm="1">
        <f t="array" ref="B997:G997">'M37-M42 Report'!A113:F113</f>
        <v>0</v>
      </c>
      <c r="C997">
        <v>0</v>
      </c>
      <c r="D997">
        <v>0</v>
      </c>
      <c r="E997">
        <v>0</v>
      </c>
      <c r="F997">
        <v>0</v>
      </c>
      <c r="G997">
        <v>0</v>
      </c>
      <c r="H997" t="s">
        <v>28</v>
      </c>
      <c r="Q997" s="17" t="str">
        <f>_xlfn.XLOOKUP(P997,Period_sum!$H$8:$H$27,Period_sum!$I$8:$I$27,"")</f>
        <v/>
      </c>
      <c r="R997" s="17" t="str">
        <f>_xlfn.XLOOKUP(P997,Period_sum!$H$8:$H$27,Period_sum!$J$8:$J$27,"")</f>
        <v/>
      </c>
    </row>
    <row r="998" spans="2:18" x14ac:dyDescent="0.3">
      <c r="B998" s="4" cm="1">
        <f t="array" ref="B998:G998">'M37-M42 Report'!A114:F114</f>
        <v>0</v>
      </c>
      <c r="C998">
        <v>0</v>
      </c>
      <c r="D998">
        <v>0</v>
      </c>
      <c r="E998">
        <v>0</v>
      </c>
      <c r="F998">
        <v>0</v>
      </c>
      <c r="G998">
        <v>0</v>
      </c>
      <c r="H998" t="s">
        <v>28</v>
      </c>
      <c r="Q998" s="17" t="str">
        <f>_xlfn.XLOOKUP(P998,Period_sum!$H$8:$H$27,Period_sum!$I$8:$I$27,"")</f>
        <v/>
      </c>
      <c r="R998" s="17" t="str">
        <f>_xlfn.XLOOKUP(P998,Period_sum!$H$8:$H$27,Period_sum!$J$8:$J$27,"")</f>
        <v/>
      </c>
    </row>
    <row r="999" spans="2:18" x14ac:dyDescent="0.3">
      <c r="B999" s="4" cm="1">
        <f t="array" ref="B999:G999">'M37-M42 Report'!A115:F115</f>
        <v>0</v>
      </c>
      <c r="C999">
        <v>0</v>
      </c>
      <c r="D999">
        <v>0</v>
      </c>
      <c r="E999">
        <v>0</v>
      </c>
      <c r="F999">
        <v>0</v>
      </c>
      <c r="G999">
        <v>0</v>
      </c>
      <c r="H999" t="s">
        <v>28</v>
      </c>
      <c r="Q999" s="17" t="str">
        <f>_xlfn.XLOOKUP(P999,Period_sum!$H$8:$H$27,Period_sum!$I$8:$I$27,"")</f>
        <v/>
      </c>
      <c r="R999" s="17" t="str">
        <f>_xlfn.XLOOKUP(P999,Period_sum!$H$8:$H$27,Period_sum!$J$8:$J$27,"")</f>
        <v/>
      </c>
    </row>
    <row r="1000" spans="2:18" x14ac:dyDescent="0.3">
      <c r="B1000" s="4" cm="1">
        <f t="array" ref="B1000:G1000">'M37-M42 Report'!A116:F116</f>
        <v>0</v>
      </c>
      <c r="C1000">
        <v>0</v>
      </c>
      <c r="D1000">
        <v>0</v>
      </c>
      <c r="E1000">
        <v>0</v>
      </c>
      <c r="F1000">
        <v>0</v>
      </c>
      <c r="G1000">
        <v>0</v>
      </c>
      <c r="H1000" t="s">
        <v>28</v>
      </c>
      <c r="Q1000" s="17" t="str">
        <f>_xlfn.XLOOKUP(P1000,Period_sum!$H$8:$H$27,Period_sum!$I$8:$I$27,"")</f>
        <v/>
      </c>
      <c r="R1000" s="17" t="str">
        <f>_xlfn.XLOOKUP(P1000,Period_sum!$H$8:$H$27,Period_sum!$J$8:$J$27,"")</f>
        <v/>
      </c>
    </row>
    <row r="1001" spans="2:18" x14ac:dyDescent="0.3">
      <c r="B1001" s="4" cm="1">
        <f t="array" ref="B1001:G1001">'M37-M42 Report'!A117:F117</f>
        <v>0</v>
      </c>
      <c r="C1001">
        <v>0</v>
      </c>
      <c r="D1001">
        <v>0</v>
      </c>
      <c r="E1001">
        <v>0</v>
      </c>
      <c r="F1001">
        <v>0</v>
      </c>
      <c r="G1001">
        <v>0</v>
      </c>
      <c r="H1001" t="s">
        <v>28</v>
      </c>
      <c r="Q1001" s="17" t="str">
        <f>_xlfn.XLOOKUP(P1001,Period_sum!$H$8:$H$27,Period_sum!$I$8:$I$27,"")</f>
        <v/>
      </c>
      <c r="R1001" s="17" t="str">
        <f>_xlfn.XLOOKUP(P1001,Period_sum!$H$8:$H$27,Period_sum!$J$8:$J$27,"")</f>
        <v/>
      </c>
    </row>
    <row r="1002" spans="2:18" x14ac:dyDescent="0.3">
      <c r="B1002" s="4" cm="1">
        <f t="array" ref="B1002:G1002">'M37-M42 Report'!A118:F118</f>
        <v>0</v>
      </c>
      <c r="C1002">
        <v>0</v>
      </c>
      <c r="D1002">
        <v>0</v>
      </c>
      <c r="E1002">
        <v>0</v>
      </c>
      <c r="F1002">
        <v>0</v>
      </c>
      <c r="G1002">
        <v>0</v>
      </c>
      <c r="H1002" t="s">
        <v>28</v>
      </c>
      <c r="Q1002" s="17" t="str">
        <f>_xlfn.XLOOKUP(P1002,Period_sum!$H$8:$H$27,Period_sum!$I$8:$I$27,"")</f>
        <v/>
      </c>
      <c r="R1002" s="17" t="str">
        <f>_xlfn.XLOOKUP(P1002,Period_sum!$H$8:$H$27,Period_sum!$J$8:$J$27,"")</f>
        <v/>
      </c>
    </row>
    <row r="1003" spans="2:18" x14ac:dyDescent="0.3">
      <c r="B1003" s="4" cm="1">
        <f t="array" ref="B1003:G1003">'M37-M42 Report'!A119:F119</f>
        <v>0</v>
      </c>
      <c r="C1003">
        <v>0</v>
      </c>
      <c r="D1003">
        <v>0</v>
      </c>
      <c r="E1003">
        <v>0</v>
      </c>
      <c r="F1003">
        <v>0</v>
      </c>
      <c r="G1003">
        <v>0</v>
      </c>
      <c r="H1003" t="s">
        <v>28</v>
      </c>
      <c r="Q1003" s="17" t="str">
        <f>_xlfn.XLOOKUP(P1003,Period_sum!$H$8:$H$27,Period_sum!$I$8:$I$27,"")</f>
        <v/>
      </c>
      <c r="R1003" s="17" t="str">
        <f>_xlfn.XLOOKUP(P1003,Period_sum!$H$8:$H$27,Period_sum!$J$8:$J$27,"")</f>
        <v/>
      </c>
    </row>
    <row r="1004" spans="2:18" x14ac:dyDescent="0.3">
      <c r="B1004" s="4" cm="1">
        <f t="array" ref="B1004:G1004">'M37-M42 Report'!A120:F120</f>
        <v>0</v>
      </c>
      <c r="C1004">
        <v>0</v>
      </c>
      <c r="D1004">
        <v>0</v>
      </c>
      <c r="E1004">
        <v>0</v>
      </c>
      <c r="F1004">
        <v>0</v>
      </c>
      <c r="G1004">
        <v>0</v>
      </c>
      <c r="H1004" t="s">
        <v>28</v>
      </c>
      <c r="Q1004" s="17" t="str">
        <f>_xlfn.XLOOKUP(P1004,Period_sum!$H$8:$H$27,Period_sum!$I$8:$I$27,"")</f>
        <v/>
      </c>
      <c r="R1004" s="17" t="str">
        <f>_xlfn.XLOOKUP(P1004,Period_sum!$H$8:$H$27,Period_sum!$J$8:$J$27,"")</f>
        <v/>
      </c>
    </row>
    <row r="1005" spans="2:18" x14ac:dyDescent="0.3">
      <c r="B1005" s="4" cm="1">
        <f t="array" ref="B1005:G1005">'M37-M42 Report'!A121:F121</f>
        <v>0</v>
      </c>
      <c r="C1005">
        <v>0</v>
      </c>
      <c r="D1005">
        <v>0</v>
      </c>
      <c r="E1005">
        <v>0</v>
      </c>
      <c r="F1005">
        <v>0</v>
      </c>
      <c r="G1005">
        <v>0</v>
      </c>
      <c r="H1005" t="s">
        <v>28</v>
      </c>
      <c r="Q1005" s="17" t="str">
        <f>_xlfn.XLOOKUP(P1005,Period_sum!$H$8:$H$27,Period_sum!$I$8:$I$27,"")</f>
        <v/>
      </c>
      <c r="R1005" s="17" t="str">
        <f>_xlfn.XLOOKUP(P1005,Period_sum!$H$8:$H$27,Period_sum!$J$8:$J$27,"")</f>
        <v/>
      </c>
    </row>
    <row r="1006" spans="2:18" x14ac:dyDescent="0.3">
      <c r="B1006" s="4" cm="1">
        <f t="array" ref="B1006:G1006">'M37-M42 Report'!A122:F122</f>
        <v>0</v>
      </c>
      <c r="C1006">
        <v>0</v>
      </c>
      <c r="D1006">
        <v>0</v>
      </c>
      <c r="E1006">
        <v>0</v>
      </c>
      <c r="F1006">
        <v>0</v>
      </c>
      <c r="G1006">
        <v>0</v>
      </c>
      <c r="H1006" t="s">
        <v>28</v>
      </c>
      <c r="Q1006" s="17" t="str">
        <f>_xlfn.XLOOKUP(P1006,Period_sum!$H$8:$H$27,Period_sum!$I$8:$I$27,"")</f>
        <v/>
      </c>
      <c r="R1006" s="17" t="str">
        <f>_xlfn.XLOOKUP(P1006,Period_sum!$H$8:$H$27,Period_sum!$J$8:$J$27,"")</f>
        <v/>
      </c>
    </row>
    <row r="1007" spans="2:18" x14ac:dyDescent="0.3">
      <c r="B1007" s="4" cm="1">
        <f t="array" ref="B1007:G1007">'M37-M42 Report'!A123:F123</f>
        <v>0</v>
      </c>
      <c r="C1007">
        <v>0</v>
      </c>
      <c r="D1007">
        <v>0</v>
      </c>
      <c r="E1007">
        <v>0</v>
      </c>
      <c r="F1007">
        <v>0</v>
      </c>
      <c r="G1007">
        <v>0</v>
      </c>
      <c r="H1007" t="s">
        <v>28</v>
      </c>
      <c r="Q1007" s="17" t="str">
        <f>_xlfn.XLOOKUP(P1007,Period_sum!$H$8:$H$27,Period_sum!$I$8:$I$27,"")</f>
        <v/>
      </c>
      <c r="R1007" s="17" t="str">
        <f>_xlfn.XLOOKUP(P1007,Period_sum!$H$8:$H$27,Period_sum!$J$8:$J$27,"")</f>
        <v/>
      </c>
    </row>
    <row r="1008" spans="2:18" x14ac:dyDescent="0.3">
      <c r="B1008" s="4" cm="1">
        <f t="array" ref="B1008:G1008">'M37-M42 Report'!A124:F124</f>
        <v>0</v>
      </c>
      <c r="C1008">
        <v>0</v>
      </c>
      <c r="D1008">
        <v>0</v>
      </c>
      <c r="E1008">
        <v>0</v>
      </c>
      <c r="F1008">
        <v>0</v>
      </c>
      <c r="G1008">
        <v>0</v>
      </c>
      <c r="H1008" t="s">
        <v>28</v>
      </c>
      <c r="Q1008" s="17" t="str">
        <f>_xlfn.XLOOKUP(P1008,Period_sum!$H$8:$H$27,Period_sum!$I$8:$I$27,"")</f>
        <v/>
      </c>
      <c r="R1008" s="17" t="str">
        <f>_xlfn.XLOOKUP(P1008,Period_sum!$H$8:$H$27,Period_sum!$J$8:$J$27,"")</f>
        <v/>
      </c>
    </row>
    <row r="1009" spans="2:18" x14ac:dyDescent="0.3">
      <c r="B1009" s="4" cm="1">
        <f t="array" ref="B1009:G1009">'M37-M42 Report'!A125:F125</f>
        <v>0</v>
      </c>
      <c r="C1009">
        <v>0</v>
      </c>
      <c r="D1009">
        <v>0</v>
      </c>
      <c r="E1009">
        <v>0</v>
      </c>
      <c r="F1009">
        <v>0</v>
      </c>
      <c r="G1009">
        <v>0</v>
      </c>
      <c r="H1009" t="s">
        <v>28</v>
      </c>
      <c r="Q1009" s="17" t="str">
        <f>_xlfn.XLOOKUP(P1009,Period_sum!$H$8:$H$27,Period_sum!$I$8:$I$27,"")</f>
        <v/>
      </c>
      <c r="R1009" s="17" t="str">
        <f>_xlfn.XLOOKUP(P1009,Period_sum!$H$8:$H$27,Period_sum!$J$8:$J$27,"")</f>
        <v/>
      </c>
    </row>
    <row r="1010" spans="2:18" x14ac:dyDescent="0.3">
      <c r="B1010" s="4" cm="1">
        <f t="array" ref="B1010:G1010">'M37-M42 Report'!A126:F126</f>
        <v>0</v>
      </c>
      <c r="C1010">
        <v>0</v>
      </c>
      <c r="D1010">
        <v>0</v>
      </c>
      <c r="E1010">
        <v>0</v>
      </c>
      <c r="F1010">
        <v>0</v>
      </c>
      <c r="G1010">
        <v>0</v>
      </c>
      <c r="H1010" t="s">
        <v>28</v>
      </c>
      <c r="Q1010" s="17" t="str">
        <f>_xlfn.XLOOKUP(P1010,Period_sum!$H$8:$H$27,Period_sum!$I$8:$I$27,"")</f>
        <v/>
      </c>
      <c r="R1010" s="17" t="str">
        <f>_xlfn.XLOOKUP(P1010,Period_sum!$H$8:$H$27,Period_sum!$J$8:$J$27,"")</f>
        <v/>
      </c>
    </row>
    <row r="1011" spans="2:18" x14ac:dyDescent="0.3">
      <c r="B1011" s="4" cm="1">
        <f t="array" ref="B1011:G1011">'M37-M42 Report'!A127:F127</f>
        <v>0</v>
      </c>
      <c r="C1011">
        <v>0</v>
      </c>
      <c r="D1011">
        <v>0</v>
      </c>
      <c r="E1011">
        <v>0</v>
      </c>
      <c r="F1011">
        <v>0</v>
      </c>
      <c r="G1011">
        <v>0</v>
      </c>
      <c r="H1011" t="s">
        <v>28</v>
      </c>
      <c r="Q1011" s="17" t="str">
        <f>_xlfn.XLOOKUP(P1011,Period_sum!$H$8:$H$27,Period_sum!$I$8:$I$27,"")</f>
        <v/>
      </c>
      <c r="R1011" s="17" t="str">
        <f>_xlfn.XLOOKUP(P1011,Period_sum!$H$8:$H$27,Period_sum!$J$8:$J$27,"")</f>
        <v/>
      </c>
    </row>
    <row r="1012" spans="2:18" x14ac:dyDescent="0.3">
      <c r="B1012" s="4" cm="1">
        <f t="array" ref="B1012:G1012">'M37-M42 Report'!A128:F128</f>
        <v>0</v>
      </c>
      <c r="C1012">
        <v>0</v>
      </c>
      <c r="D1012">
        <v>0</v>
      </c>
      <c r="E1012">
        <v>0</v>
      </c>
      <c r="F1012">
        <v>0</v>
      </c>
      <c r="G1012">
        <v>0</v>
      </c>
      <c r="H1012" t="s">
        <v>28</v>
      </c>
      <c r="Q1012" s="17" t="str">
        <f>_xlfn.XLOOKUP(P1012,Period_sum!$H$8:$H$27,Period_sum!$I$8:$I$27,"")</f>
        <v/>
      </c>
      <c r="R1012" s="17" t="str">
        <f>_xlfn.XLOOKUP(P1012,Period_sum!$H$8:$H$27,Period_sum!$J$8:$J$27,"")</f>
        <v/>
      </c>
    </row>
    <row r="1013" spans="2:18" x14ac:dyDescent="0.3">
      <c r="B1013" s="4" cm="1">
        <f t="array" ref="B1013:G1013">'M37-M42 Report'!A129:F129</f>
        <v>0</v>
      </c>
      <c r="C1013">
        <v>0</v>
      </c>
      <c r="D1013">
        <v>0</v>
      </c>
      <c r="E1013">
        <v>0</v>
      </c>
      <c r="F1013">
        <v>0</v>
      </c>
      <c r="G1013">
        <v>0</v>
      </c>
      <c r="H1013" t="s">
        <v>28</v>
      </c>
      <c r="Q1013" s="17" t="str">
        <f>_xlfn.XLOOKUP(P1013,Period_sum!$H$8:$H$27,Period_sum!$I$8:$I$27,"")</f>
        <v/>
      </c>
      <c r="R1013" s="17" t="str">
        <f>_xlfn.XLOOKUP(P1013,Period_sum!$H$8:$H$27,Period_sum!$J$8:$J$27,"")</f>
        <v/>
      </c>
    </row>
    <row r="1014" spans="2:18" x14ac:dyDescent="0.3">
      <c r="B1014" s="4" cm="1">
        <f t="array" ref="B1014:G1014">'M37-M42 Report'!A130:F130</f>
        <v>0</v>
      </c>
      <c r="C1014">
        <v>0</v>
      </c>
      <c r="D1014">
        <v>0</v>
      </c>
      <c r="E1014">
        <v>0</v>
      </c>
      <c r="F1014">
        <v>0</v>
      </c>
      <c r="G1014">
        <v>0</v>
      </c>
      <c r="H1014" t="s">
        <v>28</v>
      </c>
      <c r="Q1014" s="17" t="str">
        <f>_xlfn.XLOOKUP(P1014,Period_sum!$H$8:$H$27,Period_sum!$I$8:$I$27,"")</f>
        <v/>
      </c>
      <c r="R1014" s="17" t="str">
        <f>_xlfn.XLOOKUP(P1014,Period_sum!$H$8:$H$27,Period_sum!$J$8:$J$27,"")</f>
        <v/>
      </c>
    </row>
    <row r="1015" spans="2:18" x14ac:dyDescent="0.3">
      <c r="B1015" s="4" cm="1">
        <f t="array" ref="B1015:G1015">'M37-M42 Report'!A131:F131</f>
        <v>0</v>
      </c>
      <c r="C1015">
        <v>0</v>
      </c>
      <c r="D1015">
        <v>0</v>
      </c>
      <c r="E1015">
        <v>0</v>
      </c>
      <c r="F1015">
        <v>0</v>
      </c>
      <c r="G1015">
        <v>0</v>
      </c>
      <c r="H1015" t="s">
        <v>28</v>
      </c>
      <c r="Q1015" s="17" t="str">
        <f>_xlfn.XLOOKUP(P1015,Period_sum!$H$8:$H$27,Period_sum!$I$8:$I$27,"")</f>
        <v/>
      </c>
      <c r="R1015" s="17" t="str">
        <f>_xlfn.XLOOKUP(P1015,Period_sum!$H$8:$H$27,Period_sum!$J$8:$J$27,"")</f>
        <v/>
      </c>
    </row>
    <row r="1016" spans="2:18" x14ac:dyDescent="0.3">
      <c r="B1016" s="4" cm="1">
        <f t="array" ref="B1016:G1016">'M37-M42 Report'!A132:F132</f>
        <v>0</v>
      </c>
      <c r="C1016">
        <v>0</v>
      </c>
      <c r="D1016">
        <v>0</v>
      </c>
      <c r="E1016">
        <v>0</v>
      </c>
      <c r="F1016">
        <v>0</v>
      </c>
      <c r="G1016">
        <v>0</v>
      </c>
      <c r="H1016" t="s">
        <v>28</v>
      </c>
      <c r="Q1016" s="17" t="str">
        <f>_xlfn.XLOOKUP(P1016,Period_sum!$H$8:$H$27,Period_sum!$I$8:$I$27,"")</f>
        <v/>
      </c>
      <c r="R1016" s="17" t="str">
        <f>_xlfn.XLOOKUP(P1016,Period_sum!$H$8:$H$27,Period_sum!$J$8:$J$27,"")</f>
        <v/>
      </c>
    </row>
    <row r="1017" spans="2:18" x14ac:dyDescent="0.3">
      <c r="B1017" s="4" cm="1">
        <f t="array" ref="B1017:G1017">'M37-M42 Report'!A133:F133</f>
        <v>0</v>
      </c>
      <c r="C1017">
        <v>0</v>
      </c>
      <c r="D1017">
        <v>0</v>
      </c>
      <c r="E1017">
        <v>0</v>
      </c>
      <c r="F1017">
        <v>0</v>
      </c>
      <c r="G1017">
        <v>0</v>
      </c>
      <c r="H1017" t="s">
        <v>28</v>
      </c>
      <c r="Q1017" s="17" t="str">
        <f>_xlfn.XLOOKUP(P1017,Period_sum!$H$8:$H$27,Period_sum!$I$8:$I$27,"")</f>
        <v/>
      </c>
      <c r="R1017" s="17" t="str">
        <f>_xlfn.XLOOKUP(P1017,Period_sum!$H$8:$H$27,Period_sum!$J$8:$J$27,"")</f>
        <v/>
      </c>
    </row>
    <row r="1018" spans="2:18" x14ac:dyDescent="0.3">
      <c r="B1018" s="4" cm="1">
        <f t="array" ref="B1018:G1018">'M37-M42 Report'!A134:F134</f>
        <v>0</v>
      </c>
      <c r="C1018">
        <v>0</v>
      </c>
      <c r="D1018">
        <v>0</v>
      </c>
      <c r="E1018">
        <v>0</v>
      </c>
      <c r="F1018">
        <v>0</v>
      </c>
      <c r="G1018">
        <v>0</v>
      </c>
      <c r="H1018" t="s">
        <v>28</v>
      </c>
      <c r="Q1018" s="17" t="str">
        <f>_xlfn.XLOOKUP(P1018,Period_sum!$H$8:$H$27,Period_sum!$I$8:$I$27,"")</f>
        <v/>
      </c>
      <c r="R1018" s="17" t="str">
        <f>_xlfn.XLOOKUP(P1018,Period_sum!$H$8:$H$27,Period_sum!$J$8:$J$27,"")</f>
        <v/>
      </c>
    </row>
    <row r="1019" spans="2:18" x14ac:dyDescent="0.3">
      <c r="B1019" s="4" cm="1">
        <f t="array" ref="B1019:G1019">'M37-M42 Report'!A135:F135</f>
        <v>0</v>
      </c>
      <c r="C1019">
        <v>0</v>
      </c>
      <c r="D1019">
        <v>0</v>
      </c>
      <c r="E1019">
        <v>0</v>
      </c>
      <c r="F1019">
        <v>0</v>
      </c>
      <c r="G1019">
        <v>0</v>
      </c>
      <c r="H1019" t="s">
        <v>28</v>
      </c>
      <c r="Q1019" s="17" t="str">
        <f>_xlfn.XLOOKUP(P1019,Period_sum!$H$8:$H$27,Period_sum!$I$8:$I$27,"")</f>
        <v/>
      </c>
      <c r="R1019" s="17" t="str">
        <f>_xlfn.XLOOKUP(P1019,Period_sum!$H$8:$H$27,Period_sum!$J$8:$J$27,"")</f>
        <v/>
      </c>
    </row>
    <row r="1020" spans="2:18" x14ac:dyDescent="0.3">
      <c r="B1020" s="4" cm="1">
        <f t="array" ref="B1020:G1020">'M37-M42 Report'!A136:F136</f>
        <v>0</v>
      </c>
      <c r="C1020">
        <v>0</v>
      </c>
      <c r="D1020">
        <v>0</v>
      </c>
      <c r="E1020">
        <v>0</v>
      </c>
      <c r="F1020">
        <v>0</v>
      </c>
      <c r="G1020">
        <v>0</v>
      </c>
      <c r="H1020" t="s">
        <v>28</v>
      </c>
      <c r="Q1020" s="17" t="str">
        <f>_xlfn.XLOOKUP(P1020,Period_sum!$H$8:$H$27,Period_sum!$I$8:$I$27,"")</f>
        <v/>
      </c>
      <c r="R1020" s="17" t="str">
        <f>_xlfn.XLOOKUP(P1020,Period_sum!$H$8:$H$27,Period_sum!$J$8:$J$27,"")</f>
        <v/>
      </c>
    </row>
    <row r="1021" spans="2:18" x14ac:dyDescent="0.3">
      <c r="B1021" s="4" cm="1">
        <f t="array" ref="B1021:G1021">'M37-M42 Report'!A137:F137</f>
        <v>0</v>
      </c>
      <c r="C1021">
        <v>0</v>
      </c>
      <c r="D1021">
        <v>0</v>
      </c>
      <c r="E1021">
        <v>0</v>
      </c>
      <c r="F1021">
        <v>0</v>
      </c>
      <c r="G1021">
        <v>0</v>
      </c>
      <c r="H1021" t="s">
        <v>28</v>
      </c>
      <c r="Q1021" s="17" t="str">
        <f>_xlfn.XLOOKUP(P1021,Period_sum!$H$8:$H$27,Period_sum!$I$8:$I$27,"")</f>
        <v/>
      </c>
      <c r="R1021" s="17" t="str">
        <f>_xlfn.XLOOKUP(P1021,Period_sum!$H$8:$H$27,Period_sum!$J$8:$J$27,"")</f>
        <v/>
      </c>
    </row>
    <row r="1022" spans="2:18" x14ac:dyDescent="0.3">
      <c r="B1022" s="4" cm="1">
        <f t="array" ref="B1022:G1022">'M37-M42 Report'!A138:F138</f>
        <v>0</v>
      </c>
      <c r="C1022">
        <v>0</v>
      </c>
      <c r="D1022">
        <v>0</v>
      </c>
      <c r="E1022">
        <v>0</v>
      </c>
      <c r="F1022">
        <v>0</v>
      </c>
      <c r="G1022">
        <v>0</v>
      </c>
      <c r="H1022" t="s">
        <v>28</v>
      </c>
      <c r="Q1022" s="17" t="str">
        <f>_xlfn.XLOOKUP(P1022,Period_sum!$H$8:$H$27,Period_sum!$I$8:$I$27,"")</f>
        <v/>
      </c>
      <c r="R1022" s="17" t="str">
        <f>_xlfn.XLOOKUP(P1022,Period_sum!$H$8:$H$27,Period_sum!$J$8:$J$27,"")</f>
        <v/>
      </c>
    </row>
    <row r="1023" spans="2:18" x14ac:dyDescent="0.3">
      <c r="B1023" s="4" cm="1">
        <f t="array" ref="B1023:G1023">'M37-M42 Report'!A139:F139</f>
        <v>0</v>
      </c>
      <c r="C1023">
        <v>0</v>
      </c>
      <c r="D1023">
        <v>0</v>
      </c>
      <c r="E1023">
        <v>0</v>
      </c>
      <c r="F1023">
        <v>0</v>
      </c>
      <c r="G1023">
        <v>0</v>
      </c>
      <c r="H1023" t="s">
        <v>28</v>
      </c>
      <c r="Q1023" s="17" t="str">
        <f>_xlfn.XLOOKUP(P1023,Period_sum!$H$8:$H$27,Period_sum!$I$8:$I$27,"")</f>
        <v/>
      </c>
      <c r="R1023" s="17" t="str">
        <f>_xlfn.XLOOKUP(P1023,Period_sum!$H$8:$H$27,Period_sum!$J$8:$J$27,"")</f>
        <v/>
      </c>
    </row>
    <row r="1024" spans="2:18" x14ac:dyDescent="0.3">
      <c r="B1024" s="4" cm="1">
        <f t="array" ref="B1024:G1024">'M37-M42 Report'!A140:F140</f>
        <v>0</v>
      </c>
      <c r="C1024">
        <v>0</v>
      </c>
      <c r="D1024">
        <v>0</v>
      </c>
      <c r="E1024">
        <v>0</v>
      </c>
      <c r="F1024">
        <v>0</v>
      </c>
      <c r="G1024">
        <v>0</v>
      </c>
      <c r="H1024" t="s">
        <v>28</v>
      </c>
      <c r="Q1024" s="17" t="str">
        <f>_xlfn.XLOOKUP(P1024,Period_sum!$H$8:$H$27,Period_sum!$I$8:$I$27,"")</f>
        <v/>
      </c>
      <c r="R1024" s="17" t="str">
        <f>_xlfn.XLOOKUP(P1024,Period_sum!$H$8:$H$27,Period_sum!$J$8:$J$27,"")</f>
        <v/>
      </c>
    </row>
    <row r="1025" spans="1:18" x14ac:dyDescent="0.3">
      <c r="B1025" s="4" cm="1">
        <f t="array" ref="B1025:G1025">'M37-M42 Report'!A141:F141</f>
        <v>0</v>
      </c>
      <c r="C1025">
        <v>0</v>
      </c>
      <c r="D1025">
        <v>0</v>
      </c>
      <c r="E1025">
        <v>0</v>
      </c>
      <c r="F1025">
        <v>0</v>
      </c>
      <c r="G1025">
        <v>0</v>
      </c>
      <c r="H1025" t="s">
        <v>28</v>
      </c>
      <c r="Q1025" s="17" t="str">
        <f>_xlfn.XLOOKUP(P1025,Period_sum!$H$8:$H$27,Period_sum!$I$8:$I$27,"")</f>
        <v/>
      </c>
      <c r="R1025" s="17" t="str">
        <f>_xlfn.XLOOKUP(P1025,Period_sum!$H$8:$H$27,Period_sum!$J$8:$J$27,"")</f>
        <v/>
      </c>
    </row>
    <row r="1026" spans="1:18" x14ac:dyDescent="0.3">
      <c r="B1026" s="4" cm="1">
        <f t="array" ref="B1026:G1026">'M37-M42 Report'!A142:F142</f>
        <v>0</v>
      </c>
      <c r="C1026">
        <v>0</v>
      </c>
      <c r="D1026">
        <v>0</v>
      </c>
      <c r="E1026">
        <v>0</v>
      </c>
      <c r="F1026">
        <v>0</v>
      </c>
      <c r="G1026">
        <v>0</v>
      </c>
      <c r="H1026" t="s">
        <v>28</v>
      </c>
      <c r="Q1026" s="17" t="str">
        <f>_xlfn.XLOOKUP(P1026,Period_sum!$H$8:$H$27,Period_sum!$I$8:$I$27,"")</f>
        <v/>
      </c>
      <c r="R1026" s="17" t="str">
        <f>_xlfn.XLOOKUP(P1026,Period_sum!$H$8:$H$27,Period_sum!$J$8:$J$27,"")</f>
        <v/>
      </c>
    </row>
    <row r="1027" spans="1:18" x14ac:dyDescent="0.3">
      <c r="B1027" s="4" cm="1">
        <f t="array" ref="B1027:G1027">'M37-M42 Report'!A143:F143</f>
        <v>0</v>
      </c>
      <c r="C1027">
        <v>0</v>
      </c>
      <c r="D1027">
        <v>0</v>
      </c>
      <c r="E1027">
        <v>0</v>
      </c>
      <c r="F1027">
        <v>0</v>
      </c>
      <c r="G1027">
        <v>0</v>
      </c>
      <c r="H1027" t="s">
        <v>28</v>
      </c>
      <c r="Q1027" s="17" t="str">
        <f>_xlfn.XLOOKUP(P1027,Period_sum!$H$8:$H$27,Period_sum!$I$8:$I$27,"")</f>
        <v/>
      </c>
      <c r="R1027" s="17" t="str">
        <f>_xlfn.XLOOKUP(P1027,Period_sum!$H$8:$H$27,Period_sum!$J$8:$J$27,"")</f>
        <v/>
      </c>
    </row>
    <row r="1028" spans="1:18" x14ac:dyDescent="0.3">
      <c r="B1028" s="4" cm="1">
        <f t="array" ref="B1028:G1028">'M37-M42 Report'!A144:F144</f>
        <v>0</v>
      </c>
      <c r="C1028">
        <v>0</v>
      </c>
      <c r="D1028">
        <v>0</v>
      </c>
      <c r="E1028">
        <v>0</v>
      </c>
      <c r="F1028">
        <v>0</v>
      </c>
      <c r="G1028">
        <v>0</v>
      </c>
      <c r="H1028" t="s">
        <v>28</v>
      </c>
      <c r="Q1028" s="17" t="str">
        <f>_xlfn.XLOOKUP(P1028,Period_sum!$H$8:$H$27,Period_sum!$I$8:$I$27,"")</f>
        <v/>
      </c>
      <c r="R1028" s="17" t="str">
        <f>_xlfn.XLOOKUP(P1028,Period_sum!$H$8:$H$27,Period_sum!$J$8:$J$27,"")</f>
        <v/>
      </c>
    </row>
    <row r="1029" spans="1:18" x14ac:dyDescent="0.3">
      <c r="B1029" s="4" cm="1">
        <f t="array" ref="B1029:G1029">'M37-M42 Report'!A145:F145</f>
        <v>0</v>
      </c>
      <c r="C1029">
        <v>0</v>
      </c>
      <c r="D1029">
        <v>0</v>
      </c>
      <c r="E1029">
        <v>0</v>
      </c>
      <c r="F1029">
        <v>0</v>
      </c>
      <c r="G1029">
        <v>0</v>
      </c>
      <c r="H1029" t="s">
        <v>28</v>
      </c>
      <c r="Q1029" s="17" t="str">
        <f>_xlfn.XLOOKUP(P1029,Period_sum!$H$8:$H$27,Period_sum!$I$8:$I$27,"")</f>
        <v/>
      </c>
      <c r="R1029" s="17" t="str">
        <f>_xlfn.XLOOKUP(P1029,Period_sum!$H$8:$H$27,Period_sum!$J$8:$J$27,"")</f>
        <v/>
      </c>
    </row>
    <row r="1030" spans="1:18" x14ac:dyDescent="0.3">
      <c r="B1030" s="4" cm="1">
        <f t="array" ref="B1030:G1030">'M37-M42 Report'!A146:F146</f>
        <v>0</v>
      </c>
      <c r="C1030">
        <v>0</v>
      </c>
      <c r="D1030">
        <v>0</v>
      </c>
      <c r="E1030">
        <v>0</v>
      </c>
      <c r="F1030">
        <v>0</v>
      </c>
      <c r="G1030">
        <v>0</v>
      </c>
      <c r="H1030" t="s">
        <v>28</v>
      </c>
      <c r="Q1030" s="17" t="str">
        <f>_xlfn.XLOOKUP(P1030,Period_sum!$H$8:$H$27,Period_sum!$I$8:$I$27,"")</f>
        <v/>
      </c>
      <c r="R1030" s="17" t="str">
        <f>_xlfn.XLOOKUP(P1030,Period_sum!$H$8:$H$27,Period_sum!$J$8:$J$27,"")</f>
        <v/>
      </c>
    </row>
    <row r="1031" spans="1:18" x14ac:dyDescent="0.3">
      <c r="B1031" s="4" cm="1">
        <f t="array" ref="B1031:G1031">'M37-M42 Report'!A147:F147</f>
        <v>0</v>
      </c>
      <c r="C1031">
        <v>0</v>
      </c>
      <c r="D1031">
        <v>0</v>
      </c>
      <c r="E1031">
        <v>0</v>
      </c>
      <c r="F1031">
        <v>0</v>
      </c>
      <c r="G1031">
        <v>0</v>
      </c>
      <c r="H1031" t="s">
        <v>28</v>
      </c>
      <c r="Q1031" s="17" t="str">
        <f>_xlfn.XLOOKUP(P1031,Period_sum!$H$8:$H$27,Period_sum!$I$8:$I$27,"")</f>
        <v/>
      </c>
      <c r="R1031" s="17" t="str">
        <f>_xlfn.XLOOKUP(P1031,Period_sum!$H$8:$H$27,Period_sum!$J$8:$J$27,"")</f>
        <v/>
      </c>
    </row>
    <row r="1032" spans="1:18" x14ac:dyDescent="0.3">
      <c r="B1032" s="4" cm="1">
        <f t="array" ref="B1032:G1032">'M37-M42 Report'!A148:F148</f>
        <v>0</v>
      </c>
      <c r="C1032">
        <v>0</v>
      </c>
      <c r="D1032">
        <v>0</v>
      </c>
      <c r="E1032">
        <v>0</v>
      </c>
      <c r="F1032">
        <v>0</v>
      </c>
      <c r="G1032">
        <v>0</v>
      </c>
      <c r="H1032" t="s">
        <v>28</v>
      </c>
      <c r="Q1032" s="17" t="str">
        <f>_xlfn.XLOOKUP(P1032,Period_sum!$H$8:$H$27,Period_sum!$I$8:$I$27,"")</f>
        <v/>
      </c>
      <c r="R1032" s="17" t="str">
        <f>_xlfn.XLOOKUP(P1032,Period_sum!$H$8:$H$27,Period_sum!$J$8:$J$27,"")</f>
        <v/>
      </c>
    </row>
    <row r="1033" spans="1:18" x14ac:dyDescent="0.3">
      <c r="B1033" s="4" cm="1">
        <f t="array" ref="B1033:G1033">'M37-M42 Report'!A149:F149</f>
        <v>0</v>
      </c>
      <c r="C1033">
        <v>0</v>
      </c>
      <c r="D1033">
        <v>0</v>
      </c>
      <c r="E1033">
        <v>0</v>
      </c>
      <c r="F1033">
        <v>0</v>
      </c>
      <c r="G1033">
        <v>0</v>
      </c>
      <c r="H1033" t="s">
        <v>28</v>
      </c>
      <c r="Q1033" s="17" t="str">
        <f>_xlfn.XLOOKUP(P1033,Period_sum!$H$8:$H$27,Period_sum!$I$8:$I$27,"")</f>
        <v/>
      </c>
      <c r="R1033" s="17" t="str">
        <f>_xlfn.XLOOKUP(P1033,Period_sum!$H$8:$H$27,Period_sum!$J$8:$J$27,"")</f>
        <v/>
      </c>
    </row>
    <row r="1034" spans="1:18" x14ac:dyDescent="0.3">
      <c r="B1034" s="4" cm="1">
        <f t="array" ref="B1034:G1034">'M37-M42 Report'!A150:F150</f>
        <v>0</v>
      </c>
      <c r="C1034">
        <v>0</v>
      </c>
      <c r="D1034">
        <v>0</v>
      </c>
      <c r="E1034">
        <v>0</v>
      </c>
      <c r="F1034">
        <v>0</v>
      </c>
      <c r="G1034">
        <v>0</v>
      </c>
      <c r="H1034" t="s">
        <v>28</v>
      </c>
      <c r="Q1034" s="17" t="str">
        <f>_xlfn.XLOOKUP(P1034,Period_sum!$H$8:$H$27,Period_sum!$I$8:$I$27,"")</f>
        <v/>
      </c>
      <c r="R1034" s="17" t="str">
        <f>_xlfn.XLOOKUP(P1034,Period_sum!$H$8:$H$27,Period_sum!$J$8:$J$27,"")</f>
        <v/>
      </c>
    </row>
    <row r="1035" spans="1:18" x14ac:dyDescent="0.3">
      <c r="A1035" t="s">
        <v>29</v>
      </c>
      <c r="B1035" s="4" cm="1">
        <f t="array" ref="B1035:G1035">'M43-M48 Report'!A4:F4</f>
        <v>0</v>
      </c>
      <c r="C1035">
        <v>0</v>
      </c>
      <c r="D1035">
        <v>0</v>
      </c>
      <c r="E1035">
        <v>0</v>
      </c>
      <c r="F1035">
        <v>0</v>
      </c>
      <c r="G1035">
        <v>0</v>
      </c>
      <c r="H1035" t="s">
        <v>29</v>
      </c>
      <c r="Q1035" s="17" t="str">
        <f>_xlfn.XLOOKUP(P1035,Period_sum!$H$8:$H$27,Period_sum!$I$8:$I$27,"")</f>
        <v/>
      </c>
      <c r="R1035" s="17" t="str">
        <f>_xlfn.XLOOKUP(P1035,Period_sum!$H$8:$H$27,Period_sum!$J$8:$J$27,"")</f>
        <v/>
      </c>
    </row>
    <row r="1036" spans="1:18" x14ac:dyDescent="0.3">
      <c r="B1036" s="4" cm="1">
        <f t="array" ref="B1036:G1036">'M43-M48 Report'!A5:F5</f>
        <v>0</v>
      </c>
      <c r="C1036">
        <v>0</v>
      </c>
      <c r="D1036">
        <v>0</v>
      </c>
      <c r="E1036">
        <v>0</v>
      </c>
      <c r="F1036">
        <v>0</v>
      </c>
      <c r="G1036">
        <v>0</v>
      </c>
      <c r="H1036" t="s">
        <v>29</v>
      </c>
      <c r="Q1036" s="17" t="str">
        <f>_xlfn.XLOOKUP(P1036,Period_sum!$H$8:$H$27,Period_sum!$I$8:$I$27,"")</f>
        <v/>
      </c>
      <c r="R1036" s="17" t="str">
        <f>_xlfn.XLOOKUP(P1036,Period_sum!$H$8:$H$27,Period_sum!$J$8:$J$27,"")</f>
        <v/>
      </c>
    </row>
    <row r="1037" spans="1:18" x14ac:dyDescent="0.3">
      <c r="B1037" s="4" cm="1">
        <f t="array" ref="B1037:G1037">'M43-M48 Report'!A6:F6</f>
        <v>0</v>
      </c>
      <c r="C1037">
        <v>0</v>
      </c>
      <c r="D1037">
        <v>0</v>
      </c>
      <c r="E1037">
        <v>0</v>
      </c>
      <c r="F1037">
        <v>0</v>
      </c>
      <c r="G1037">
        <v>0</v>
      </c>
      <c r="H1037" t="s">
        <v>29</v>
      </c>
    </row>
    <row r="1038" spans="1:18" x14ac:dyDescent="0.3">
      <c r="B1038" s="4" cm="1">
        <f t="array" ref="B1038:G1038">'M43-M48 Report'!A7:F7</f>
        <v>0</v>
      </c>
      <c r="C1038">
        <v>0</v>
      </c>
      <c r="D1038">
        <v>0</v>
      </c>
      <c r="E1038">
        <v>0</v>
      </c>
      <c r="F1038">
        <v>0</v>
      </c>
      <c r="G1038">
        <v>0</v>
      </c>
      <c r="H1038" t="s">
        <v>29</v>
      </c>
    </row>
    <row r="1039" spans="1:18" x14ac:dyDescent="0.3">
      <c r="B1039" s="4" cm="1">
        <f t="array" ref="B1039:G1039">'M43-M48 Report'!A8:F8</f>
        <v>0</v>
      </c>
      <c r="C1039">
        <v>0</v>
      </c>
      <c r="D1039">
        <v>0</v>
      </c>
      <c r="E1039">
        <v>0</v>
      </c>
      <c r="F1039">
        <v>0</v>
      </c>
      <c r="G1039">
        <v>0</v>
      </c>
      <c r="H1039" t="s">
        <v>29</v>
      </c>
    </row>
    <row r="1040" spans="1:18" x14ac:dyDescent="0.3">
      <c r="B1040" s="4" cm="1">
        <f t="array" ref="B1040:G1040">'M43-M48 Report'!A9:F9</f>
        <v>0</v>
      </c>
      <c r="C1040">
        <v>0</v>
      </c>
      <c r="D1040">
        <v>0</v>
      </c>
      <c r="E1040">
        <v>0</v>
      </c>
      <c r="F1040">
        <v>0</v>
      </c>
      <c r="G1040">
        <v>0</v>
      </c>
      <c r="H1040" t="s">
        <v>29</v>
      </c>
    </row>
    <row r="1041" spans="2:8" x14ac:dyDescent="0.3">
      <c r="B1041" s="4" cm="1">
        <f t="array" ref="B1041:G1041">'M43-M48 Report'!A10:F10</f>
        <v>0</v>
      </c>
      <c r="C1041">
        <v>0</v>
      </c>
      <c r="D1041">
        <v>0</v>
      </c>
      <c r="E1041">
        <v>0</v>
      </c>
      <c r="F1041">
        <v>0</v>
      </c>
      <c r="G1041">
        <v>0</v>
      </c>
      <c r="H1041" t="s">
        <v>29</v>
      </c>
    </row>
    <row r="1042" spans="2:8" x14ac:dyDescent="0.3">
      <c r="B1042" s="4" cm="1">
        <f t="array" ref="B1042:G1042">'M43-M48 Report'!A11:F11</f>
        <v>0</v>
      </c>
      <c r="C1042">
        <v>0</v>
      </c>
      <c r="D1042">
        <v>0</v>
      </c>
      <c r="E1042">
        <v>0</v>
      </c>
      <c r="F1042">
        <v>0</v>
      </c>
      <c r="G1042">
        <v>0</v>
      </c>
      <c r="H1042" t="s">
        <v>29</v>
      </c>
    </row>
    <row r="1043" spans="2:8" x14ac:dyDescent="0.3">
      <c r="B1043" s="4" cm="1">
        <f t="array" ref="B1043:G1043">'M43-M48 Report'!A12:F12</f>
        <v>0</v>
      </c>
      <c r="C1043">
        <v>0</v>
      </c>
      <c r="D1043">
        <v>0</v>
      </c>
      <c r="E1043">
        <v>0</v>
      </c>
      <c r="F1043">
        <v>0</v>
      </c>
      <c r="G1043">
        <v>0</v>
      </c>
      <c r="H1043" t="s">
        <v>29</v>
      </c>
    </row>
    <row r="1044" spans="2:8" x14ac:dyDescent="0.3">
      <c r="B1044" s="4" cm="1">
        <f t="array" ref="B1044:G1044">'M43-M48 Report'!A13:F13</f>
        <v>0</v>
      </c>
      <c r="C1044">
        <v>0</v>
      </c>
      <c r="D1044">
        <v>0</v>
      </c>
      <c r="E1044">
        <v>0</v>
      </c>
      <c r="F1044">
        <v>0</v>
      </c>
      <c r="G1044">
        <v>0</v>
      </c>
      <c r="H1044" t="s">
        <v>29</v>
      </c>
    </row>
    <row r="1045" spans="2:8" x14ac:dyDescent="0.3">
      <c r="B1045" s="4" cm="1">
        <f t="array" ref="B1045:G1045">'M43-M48 Report'!A14:F14</f>
        <v>0</v>
      </c>
      <c r="C1045">
        <v>0</v>
      </c>
      <c r="D1045">
        <v>0</v>
      </c>
      <c r="E1045">
        <v>0</v>
      </c>
      <c r="F1045">
        <v>0</v>
      </c>
      <c r="G1045">
        <v>0</v>
      </c>
      <c r="H1045" t="s">
        <v>29</v>
      </c>
    </row>
    <row r="1046" spans="2:8" x14ac:dyDescent="0.3">
      <c r="B1046" s="4" cm="1">
        <f t="array" ref="B1046:G1046">'M43-M48 Report'!A15:F15</f>
        <v>0</v>
      </c>
      <c r="C1046">
        <v>0</v>
      </c>
      <c r="D1046">
        <v>0</v>
      </c>
      <c r="E1046">
        <v>0</v>
      </c>
      <c r="F1046">
        <v>0</v>
      </c>
      <c r="G1046">
        <v>0</v>
      </c>
      <c r="H1046" t="s">
        <v>29</v>
      </c>
    </row>
    <row r="1047" spans="2:8" x14ac:dyDescent="0.3">
      <c r="B1047" s="4" cm="1">
        <f t="array" ref="B1047:G1047">'M43-M48 Report'!A16:F16</f>
        <v>0</v>
      </c>
      <c r="C1047">
        <v>0</v>
      </c>
      <c r="D1047">
        <v>0</v>
      </c>
      <c r="E1047">
        <v>0</v>
      </c>
      <c r="F1047">
        <v>0</v>
      </c>
      <c r="G1047">
        <v>0</v>
      </c>
      <c r="H1047" t="s">
        <v>29</v>
      </c>
    </row>
    <row r="1048" spans="2:8" x14ac:dyDescent="0.3">
      <c r="B1048" s="4" cm="1">
        <f t="array" ref="B1048:G1048">'M43-M48 Report'!A17:F17</f>
        <v>0</v>
      </c>
      <c r="C1048">
        <v>0</v>
      </c>
      <c r="D1048">
        <v>0</v>
      </c>
      <c r="E1048">
        <v>0</v>
      </c>
      <c r="F1048">
        <v>0</v>
      </c>
      <c r="G1048">
        <v>0</v>
      </c>
      <c r="H1048" t="s">
        <v>29</v>
      </c>
    </row>
    <row r="1049" spans="2:8" x14ac:dyDescent="0.3">
      <c r="B1049" s="4" cm="1">
        <f t="array" ref="B1049:G1049">'M43-M48 Report'!A18:F18</f>
        <v>0</v>
      </c>
      <c r="C1049">
        <v>0</v>
      </c>
      <c r="D1049">
        <v>0</v>
      </c>
      <c r="E1049">
        <v>0</v>
      </c>
      <c r="F1049">
        <v>0</v>
      </c>
      <c r="G1049">
        <v>0</v>
      </c>
      <c r="H1049" t="s">
        <v>29</v>
      </c>
    </row>
    <row r="1050" spans="2:8" x14ac:dyDescent="0.3">
      <c r="B1050" s="4" cm="1">
        <f t="array" ref="B1050:G1050">'M43-M48 Report'!A19:F19</f>
        <v>0</v>
      </c>
      <c r="C1050">
        <v>0</v>
      </c>
      <c r="D1050">
        <v>0</v>
      </c>
      <c r="E1050">
        <v>0</v>
      </c>
      <c r="F1050">
        <v>0</v>
      </c>
      <c r="G1050">
        <v>0</v>
      </c>
      <c r="H1050" t="s">
        <v>29</v>
      </c>
    </row>
    <row r="1051" spans="2:8" x14ac:dyDescent="0.3">
      <c r="B1051" s="4" cm="1">
        <f t="array" ref="B1051:G1051">'M43-M48 Report'!A20:F20</f>
        <v>0</v>
      </c>
      <c r="C1051">
        <v>0</v>
      </c>
      <c r="D1051">
        <v>0</v>
      </c>
      <c r="E1051">
        <v>0</v>
      </c>
      <c r="F1051">
        <v>0</v>
      </c>
      <c r="G1051">
        <v>0</v>
      </c>
      <c r="H1051" t="s">
        <v>29</v>
      </c>
    </row>
    <row r="1052" spans="2:8" x14ac:dyDescent="0.3">
      <c r="B1052" s="4" cm="1">
        <f t="array" ref="B1052:G1052">'M43-M48 Report'!A21:F21</f>
        <v>0</v>
      </c>
      <c r="C1052">
        <v>0</v>
      </c>
      <c r="D1052">
        <v>0</v>
      </c>
      <c r="E1052">
        <v>0</v>
      </c>
      <c r="F1052">
        <v>0</v>
      </c>
      <c r="G1052">
        <v>0</v>
      </c>
      <c r="H1052" t="s">
        <v>29</v>
      </c>
    </row>
    <row r="1053" spans="2:8" x14ac:dyDescent="0.3">
      <c r="B1053" s="4" cm="1">
        <f t="array" ref="B1053:G1053">'M43-M48 Report'!A22:F22</f>
        <v>0</v>
      </c>
      <c r="C1053">
        <v>0</v>
      </c>
      <c r="D1053">
        <v>0</v>
      </c>
      <c r="E1053">
        <v>0</v>
      </c>
      <c r="F1053">
        <v>0</v>
      </c>
      <c r="G1053">
        <v>0</v>
      </c>
      <c r="H1053" t="s">
        <v>29</v>
      </c>
    </row>
    <row r="1054" spans="2:8" x14ac:dyDescent="0.3">
      <c r="B1054" s="4" cm="1">
        <f t="array" ref="B1054:G1054">'M43-M48 Report'!A23:F23</f>
        <v>0</v>
      </c>
      <c r="C1054">
        <v>0</v>
      </c>
      <c r="D1054">
        <v>0</v>
      </c>
      <c r="E1054">
        <v>0</v>
      </c>
      <c r="F1054">
        <v>0</v>
      </c>
      <c r="G1054">
        <v>0</v>
      </c>
      <c r="H1054" t="s">
        <v>29</v>
      </c>
    </row>
    <row r="1055" spans="2:8" x14ac:dyDescent="0.3">
      <c r="B1055" s="4" cm="1">
        <f t="array" ref="B1055:G1055">'M43-M48 Report'!A24:F24</f>
        <v>0</v>
      </c>
      <c r="C1055">
        <v>0</v>
      </c>
      <c r="D1055">
        <v>0</v>
      </c>
      <c r="E1055">
        <v>0</v>
      </c>
      <c r="F1055">
        <v>0</v>
      </c>
      <c r="G1055">
        <v>0</v>
      </c>
      <c r="H1055" t="s">
        <v>29</v>
      </c>
    </row>
    <row r="1056" spans="2:8" x14ac:dyDescent="0.3">
      <c r="B1056" s="4" cm="1">
        <f t="array" ref="B1056:G1056">'M43-M48 Report'!A25:F25</f>
        <v>0</v>
      </c>
      <c r="C1056">
        <v>0</v>
      </c>
      <c r="D1056">
        <v>0</v>
      </c>
      <c r="E1056">
        <v>0</v>
      </c>
      <c r="F1056">
        <v>0</v>
      </c>
      <c r="G1056">
        <v>0</v>
      </c>
      <c r="H1056" t="s">
        <v>29</v>
      </c>
    </row>
    <row r="1057" spans="2:8" x14ac:dyDescent="0.3">
      <c r="B1057" s="4" cm="1">
        <f t="array" ref="B1057:G1057">'M43-M48 Report'!A26:F26</f>
        <v>0</v>
      </c>
      <c r="C1057">
        <v>0</v>
      </c>
      <c r="D1057">
        <v>0</v>
      </c>
      <c r="E1057">
        <v>0</v>
      </c>
      <c r="F1057">
        <v>0</v>
      </c>
      <c r="G1057">
        <v>0</v>
      </c>
      <c r="H1057" t="s">
        <v>29</v>
      </c>
    </row>
    <row r="1058" spans="2:8" x14ac:dyDescent="0.3">
      <c r="B1058" s="4" cm="1">
        <f t="array" ref="B1058:G1058">'M43-M48 Report'!A27:F27</f>
        <v>0</v>
      </c>
      <c r="C1058">
        <v>0</v>
      </c>
      <c r="D1058">
        <v>0</v>
      </c>
      <c r="E1058">
        <v>0</v>
      </c>
      <c r="F1058">
        <v>0</v>
      </c>
      <c r="G1058">
        <v>0</v>
      </c>
      <c r="H1058" t="s">
        <v>29</v>
      </c>
    </row>
    <row r="1059" spans="2:8" x14ac:dyDescent="0.3">
      <c r="B1059" s="4" cm="1">
        <f t="array" ref="B1059:G1059">'M43-M48 Report'!A28:F28</f>
        <v>0</v>
      </c>
      <c r="C1059">
        <v>0</v>
      </c>
      <c r="D1059">
        <v>0</v>
      </c>
      <c r="E1059">
        <v>0</v>
      </c>
      <c r="F1059">
        <v>0</v>
      </c>
      <c r="G1059">
        <v>0</v>
      </c>
      <c r="H1059" t="s">
        <v>29</v>
      </c>
    </row>
    <row r="1060" spans="2:8" x14ac:dyDescent="0.3">
      <c r="B1060" s="4" cm="1">
        <f t="array" ref="B1060:G1060">'M43-M48 Report'!A29:F29</f>
        <v>0</v>
      </c>
      <c r="C1060">
        <v>0</v>
      </c>
      <c r="D1060">
        <v>0</v>
      </c>
      <c r="E1060">
        <v>0</v>
      </c>
      <c r="F1060">
        <v>0</v>
      </c>
      <c r="G1060">
        <v>0</v>
      </c>
      <c r="H1060" t="s">
        <v>29</v>
      </c>
    </row>
    <row r="1061" spans="2:8" x14ac:dyDescent="0.3">
      <c r="B1061" s="4" cm="1">
        <f t="array" ref="B1061:G1061">'M43-M48 Report'!A30:F30</f>
        <v>0</v>
      </c>
      <c r="C1061">
        <v>0</v>
      </c>
      <c r="D1061">
        <v>0</v>
      </c>
      <c r="E1061">
        <v>0</v>
      </c>
      <c r="F1061">
        <v>0</v>
      </c>
      <c r="G1061">
        <v>0</v>
      </c>
      <c r="H1061" t="s">
        <v>29</v>
      </c>
    </row>
    <row r="1062" spans="2:8" x14ac:dyDescent="0.3">
      <c r="B1062" s="4" cm="1">
        <f t="array" ref="B1062:G1062">'M43-M48 Report'!A31:F31</f>
        <v>0</v>
      </c>
      <c r="C1062">
        <v>0</v>
      </c>
      <c r="D1062">
        <v>0</v>
      </c>
      <c r="E1062">
        <v>0</v>
      </c>
      <c r="F1062">
        <v>0</v>
      </c>
      <c r="G1062">
        <v>0</v>
      </c>
      <c r="H1062" t="s">
        <v>29</v>
      </c>
    </row>
    <row r="1063" spans="2:8" x14ac:dyDescent="0.3">
      <c r="B1063" s="4" cm="1">
        <f t="array" ref="B1063:G1063">'M43-M48 Report'!A32:F32</f>
        <v>0</v>
      </c>
      <c r="C1063">
        <v>0</v>
      </c>
      <c r="D1063">
        <v>0</v>
      </c>
      <c r="E1063">
        <v>0</v>
      </c>
      <c r="F1063">
        <v>0</v>
      </c>
      <c r="G1063">
        <v>0</v>
      </c>
      <c r="H1063" t="s">
        <v>29</v>
      </c>
    </row>
    <row r="1064" spans="2:8" x14ac:dyDescent="0.3">
      <c r="B1064" s="4" cm="1">
        <f t="array" ref="B1064:G1064">'M43-M48 Report'!A33:F33</f>
        <v>0</v>
      </c>
      <c r="C1064">
        <v>0</v>
      </c>
      <c r="D1064">
        <v>0</v>
      </c>
      <c r="E1064">
        <v>0</v>
      </c>
      <c r="F1064">
        <v>0</v>
      </c>
      <c r="G1064">
        <v>0</v>
      </c>
      <c r="H1064" t="s">
        <v>29</v>
      </c>
    </row>
    <row r="1065" spans="2:8" x14ac:dyDescent="0.3">
      <c r="B1065" s="4" cm="1">
        <f t="array" ref="B1065:G1065">'M43-M48 Report'!A34:F34</f>
        <v>0</v>
      </c>
      <c r="C1065">
        <v>0</v>
      </c>
      <c r="D1065">
        <v>0</v>
      </c>
      <c r="E1065">
        <v>0</v>
      </c>
      <c r="F1065">
        <v>0</v>
      </c>
      <c r="G1065">
        <v>0</v>
      </c>
      <c r="H1065" t="s">
        <v>29</v>
      </c>
    </row>
    <row r="1066" spans="2:8" x14ac:dyDescent="0.3">
      <c r="B1066" s="4" cm="1">
        <f t="array" ref="B1066:G1066">'M43-M48 Report'!A35:F35</f>
        <v>0</v>
      </c>
      <c r="C1066">
        <v>0</v>
      </c>
      <c r="D1066">
        <v>0</v>
      </c>
      <c r="E1066">
        <v>0</v>
      </c>
      <c r="F1066">
        <v>0</v>
      </c>
      <c r="G1066">
        <v>0</v>
      </c>
      <c r="H1066" t="s">
        <v>29</v>
      </c>
    </row>
    <row r="1067" spans="2:8" x14ac:dyDescent="0.3">
      <c r="B1067" s="4" cm="1">
        <f t="array" ref="B1067:G1067">'M43-M48 Report'!A36:F36</f>
        <v>0</v>
      </c>
      <c r="C1067">
        <v>0</v>
      </c>
      <c r="D1067">
        <v>0</v>
      </c>
      <c r="E1067">
        <v>0</v>
      </c>
      <c r="F1067">
        <v>0</v>
      </c>
      <c r="G1067">
        <v>0</v>
      </c>
      <c r="H1067" t="s">
        <v>29</v>
      </c>
    </row>
    <row r="1068" spans="2:8" x14ac:dyDescent="0.3">
      <c r="B1068" s="4" cm="1">
        <f t="array" ref="B1068:G1068">'M43-M48 Report'!A37:F37</f>
        <v>0</v>
      </c>
      <c r="C1068">
        <v>0</v>
      </c>
      <c r="D1068">
        <v>0</v>
      </c>
      <c r="E1068">
        <v>0</v>
      </c>
      <c r="F1068">
        <v>0</v>
      </c>
      <c r="G1068">
        <v>0</v>
      </c>
      <c r="H1068" t="s">
        <v>29</v>
      </c>
    </row>
    <row r="1069" spans="2:8" x14ac:dyDescent="0.3">
      <c r="B1069" s="4" cm="1">
        <f t="array" ref="B1069:G1069">'M43-M48 Report'!A38:F38</f>
        <v>0</v>
      </c>
      <c r="C1069">
        <v>0</v>
      </c>
      <c r="D1069">
        <v>0</v>
      </c>
      <c r="E1069">
        <v>0</v>
      </c>
      <c r="F1069">
        <v>0</v>
      </c>
      <c r="G1069">
        <v>0</v>
      </c>
      <c r="H1069" t="s">
        <v>29</v>
      </c>
    </row>
    <row r="1070" spans="2:8" x14ac:dyDescent="0.3">
      <c r="B1070" s="4" cm="1">
        <f t="array" ref="B1070:G1070">'M43-M48 Report'!A39:F39</f>
        <v>0</v>
      </c>
      <c r="C1070">
        <v>0</v>
      </c>
      <c r="D1070">
        <v>0</v>
      </c>
      <c r="E1070">
        <v>0</v>
      </c>
      <c r="F1070">
        <v>0</v>
      </c>
      <c r="G1070">
        <v>0</v>
      </c>
      <c r="H1070" t="s">
        <v>29</v>
      </c>
    </row>
    <row r="1071" spans="2:8" x14ac:dyDescent="0.3">
      <c r="B1071" s="4" cm="1">
        <f t="array" ref="B1071:G1071">'M43-M48 Report'!A40:F40</f>
        <v>0</v>
      </c>
      <c r="C1071">
        <v>0</v>
      </c>
      <c r="D1071">
        <v>0</v>
      </c>
      <c r="E1071">
        <v>0</v>
      </c>
      <c r="F1071">
        <v>0</v>
      </c>
      <c r="G1071">
        <v>0</v>
      </c>
      <c r="H1071" t="s">
        <v>29</v>
      </c>
    </row>
    <row r="1072" spans="2:8" x14ac:dyDescent="0.3">
      <c r="B1072" s="4" cm="1">
        <f t="array" ref="B1072:G1072">'M43-M48 Report'!A41:F41</f>
        <v>0</v>
      </c>
      <c r="C1072">
        <v>0</v>
      </c>
      <c r="D1072">
        <v>0</v>
      </c>
      <c r="E1072">
        <v>0</v>
      </c>
      <c r="F1072">
        <v>0</v>
      </c>
      <c r="G1072">
        <v>0</v>
      </c>
      <c r="H1072" t="s">
        <v>29</v>
      </c>
    </row>
    <row r="1073" spans="2:18" x14ac:dyDescent="0.3">
      <c r="B1073" s="4" cm="1">
        <f t="array" ref="B1073:G1073">'M43-M48 Report'!A42:F42</f>
        <v>0</v>
      </c>
      <c r="C1073">
        <v>0</v>
      </c>
      <c r="D1073">
        <v>0</v>
      </c>
      <c r="E1073">
        <v>0</v>
      </c>
      <c r="F1073">
        <v>0</v>
      </c>
      <c r="G1073">
        <v>0</v>
      </c>
      <c r="H1073" t="s">
        <v>29</v>
      </c>
    </row>
    <row r="1074" spans="2:18" x14ac:dyDescent="0.3">
      <c r="B1074" s="4" cm="1">
        <f t="array" ref="B1074:G1074">'M43-M48 Report'!A43:F43</f>
        <v>0</v>
      </c>
      <c r="C1074">
        <v>0</v>
      </c>
      <c r="D1074">
        <v>0</v>
      </c>
      <c r="E1074">
        <v>0</v>
      </c>
      <c r="F1074">
        <v>0</v>
      </c>
      <c r="G1074">
        <v>0</v>
      </c>
      <c r="H1074" t="s">
        <v>29</v>
      </c>
    </row>
    <row r="1075" spans="2:18" x14ac:dyDescent="0.3">
      <c r="B1075" s="4" cm="1">
        <f t="array" ref="B1075:G1075">'M43-M48 Report'!A44:F44</f>
        <v>0</v>
      </c>
      <c r="C1075">
        <v>0</v>
      </c>
      <c r="D1075">
        <v>0</v>
      </c>
      <c r="E1075">
        <v>0</v>
      </c>
      <c r="F1075">
        <v>0</v>
      </c>
      <c r="G1075">
        <v>0</v>
      </c>
      <c r="H1075" t="s">
        <v>29</v>
      </c>
    </row>
    <row r="1076" spans="2:18" x14ac:dyDescent="0.3">
      <c r="B1076" s="4" cm="1">
        <f t="array" ref="B1076:G1076">'M43-M48 Report'!A45:F45</f>
        <v>0</v>
      </c>
      <c r="C1076">
        <v>0</v>
      </c>
      <c r="D1076">
        <v>0</v>
      </c>
      <c r="E1076">
        <v>0</v>
      </c>
      <c r="F1076">
        <v>0</v>
      </c>
      <c r="G1076">
        <v>0</v>
      </c>
      <c r="H1076" t="s">
        <v>29</v>
      </c>
    </row>
    <row r="1077" spans="2:18" x14ac:dyDescent="0.3">
      <c r="B1077" s="4" cm="1">
        <f t="array" ref="B1077:G1077">'M43-M48 Report'!A46:F46</f>
        <v>0</v>
      </c>
      <c r="C1077">
        <v>0</v>
      </c>
      <c r="D1077">
        <v>0</v>
      </c>
      <c r="E1077">
        <v>0</v>
      </c>
      <c r="F1077">
        <v>0</v>
      </c>
      <c r="G1077">
        <v>0</v>
      </c>
      <c r="H1077" t="s">
        <v>29</v>
      </c>
      <c r="Q1077" s="17" t="str">
        <f>_xlfn.XLOOKUP(P1077,Period_sum!$H$8:$H$27,Period_sum!$I$8:$I$27,"")</f>
        <v/>
      </c>
      <c r="R1077" s="17" t="str">
        <f>_xlfn.XLOOKUP(P1077,Period_sum!$H$8:$H$27,Period_sum!$J$8:$J$27,"")</f>
        <v/>
      </c>
    </row>
    <row r="1078" spans="2:18" x14ac:dyDescent="0.3">
      <c r="B1078" s="4" cm="1">
        <f t="array" ref="B1078:G1078">'M43-M48 Report'!A47:F47</f>
        <v>0</v>
      </c>
      <c r="C1078">
        <v>0</v>
      </c>
      <c r="D1078">
        <v>0</v>
      </c>
      <c r="E1078">
        <v>0</v>
      </c>
      <c r="F1078">
        <v>0</v>
      </c>
      <c r="G1078">
        <v>0</v>
      </c>
      <c r="H1078" t="s">
        <v>29</v>
      </c>
      <c r="Q1078" s="17" t="str">
        <f>_xlfn.XLOOKUP(P1078,Period_sum!$H$8:$H$27,Period_sum!$I$8:$I$27,"")</f>
        <v/>
      </c>
      <c r="R1078" s="17" t="str">
        <f>_xlfn.XLOOKUP(P1078,Period_sum!$H$8:$H$27,Period_sum!$J$8:$J$27,"")</f>
        <v/>
      </c>
    </row>
    <row r="1079" spans="2:18" x14ac:dyDescent="0.3">
      <c r="B1079" s="4" cm="1">
        <f t="array" ref="B1079:G1079">'M43-M48 Report'!A48:F48</f>
        <v>0</v>
      </c>
      <c r="C1079">
        <v>0</v>
      </c>
      <c r="D1079">
        <v>0</v>
      </c>
      <c r="E1079">
        <v>0</v>
      </c>
      <c r="F1079">
        <v>0</v>
      </c>
      <c r="G1079">
        <v>0</v>
      </c>
      <c r="H1079" t="s">
        <v>29</v>
      </c>
      <c r="Q1079" s="17" t="str">
        <f>_xlfn.XLOOKUP(P1079,Period_sum!$H$8:$H$27,Period_sum!$I$8:$I$27,"")</f>
        <v/>
      </c>
      <c r="R1079" s="17" t="str">
        <f>_xlfn.XLOOKUP(P1079,Period_sum!$H$8:$H$27,Period_sum!$J$8:$J$27,"")</f>
        <v/>
      </c>
    </row>
    <row r="1080" spans="2:18" x14ac:dyDescent="0.3">
      <c r="B1080" s="4" cm="1">
        <f t="array" ref="B1080:G1080">'M43-M48 Report'!A49:F49</f>
        <v>0</v>
      </c>
      <c r="C1080">
        <v>0</v>
      </c>
      <c r="D1080">
        <v>0</v>
      </c>
      <c r="E1080">
        <v>0</v>
      </c>
      <c r="F1080">
        <v>0</v>
      </c>
      <c r="G1080">
        <v>0</v>
      </c>
      <c r="H1080" t="s">
        <v>29</v>
      </c>
      <c r="Q1080" s="17" t="str">
        <f>_xlfn.XLOOKUP(P1080,Period_sum!$H$8:$H$27,Period_sum!$I$8:$I$27,"")</f>
        <v/>
      </c>
      <c r="R1080" s="17" t="str">
        <f>_xlfn.XLOOKUP(P1080,Period_sum!$H$8:$H$27,Period_sum!$J$8:$J$27,"")</f>
        <v/>
      </c>
    </row>
    <row r="1081" spans="2:18" x14ac:dyDescent="0.3">
      <c r="B1081" s="4" cm="1">
        <f t="array" ref="B1081:G1081">'M43-M48 Report'!A50:F50</f>
        <v>0</v>
      </c>
      <c r="C1081">
        <v>0</v>
      </c>
      <c r="D1081">
        <v>0</v>
      </c>
      <c r="E1081">
        <v>0</v>
      </c>
      <c r="F1081">
        <v>0</v>
      </c>
      <c r="G1081">
        <v>0</v>
      </c>
      <c r="H1081" t="s">
        <v>29</v>
      </c>
      <c r="Q1081" s="17" t="str">
        <f>_xlfn.XLOOKUP(P1081,Period_sum!$H$8:$H$27,Period_sum!$I$8:$I$27,"")</f>
        <v/>
      </c>
      <c r="R1081" s="17" t="str">
        <f>_xlfn.XLOOKUP(P1081,Period_sum!$H$8:$H$27,Period_sum!$J$8:$J$27,"")</f>
        <v/>
      </c>
    </row>
    <row r="1082" spans="2:18" x14ac:dyDescent="0.3">
      <c r="B1082" s="4" cm="1">
        <f t="array" ref="B1082:G1082">'M43-M48 Report'!A51:F51</f>
        <v>0</v>
      </c>
      <c r="C1082">
        <v>0</v>
      </c>
      <c r="D1082">
        <v>0</v>
      </c>
      <c r="E1082">
        <v>0</v>
      </c>
      <c r="F1082">
        <v>0</v>
      </c>
      <c r="G1082">
        <v>0</v>
      </c>
      <c r="H1082" t="s">
        <v>29</v>
      </c>
      <c r="Q1082" s="17" t="str">
        <f>_xlfn.XLOOKUP(P1082,Period_sum!$H$8:$H$27,Period_sum!$I$8:$I$27,"")</f>
        <v/>
      </c>
      <c r="R1082" s="17" t="str">
        <f>_xlfn.XLOOKUP(P1082,Period_sum!$H$8:$H$27,Period_sum!$J$8:$J$27,"")</f>
        <v/>
      </c>
    </row>
    <row r="1083" spans="2:18" x14ac:dyDescent="0.3">
      <c r="B1083" s="4" cm="1">
        <f t="array" ref="B1083:G1083">'M43-M48 Report'!A52:F52</f>
        <v>0</v>
      </c>
      <c r="C1083">
        <v>0</v>
      </c>
      <c r="D1083">
        <v>0</v>
      </c>
      <c r="E1083">
        <v>0</v>
      </c>
      <c r="F1083">
        <v>0</v>
      </c>
      <c r="G1083">
        <v>0</v>
      </c>
      <c r="H1083" t="s">
        <v>29</v>
      </c>
      <c r="Q1083" s="17" t="str">
        <f>_xlfn.XLOOKUP(P1083,Period_sum!$H$8:$H$27,Period_sum!$I$8:$I$27,"")</f>
        <v/>
      </c>
      <c r="R1083" s="17" t="str">
        <f>_xlfn.XLOOKUP(P1083,Period_sum!$H$8:$H$27,Period_sum!$J$8:$J$27,"")</f>
        <v/>
      </c>
    </row>
    <row r="1084" spans="2:18" x14ac:dyDescent="0.3">
      <c r="B1084" s="4" cm="1">
        <f t="array" ref="B1084:G1084">'M43-M48 Report'!A53:F53</f>
        <v>0</v>
      </c>
      <c r="C1084">
        <v>0</v>
      </c>
      <c r="D1084">
        <v>0</v>
      </c>
      <c r="E1084">
        <v>0</v>
      </c>
      <c r="F1084">
        <v>0</v>
      </c>
      <c r="G1084">
        <v>0</v>
      </c>
      <c r="H1084" t="s">
        <v>29</v>
      </c>
      <c r="Q1084" s="17" t="str">
        <f>_xlfn.XLOOKUP(P1084,Period_sum!$H$8:$H$27,Period_sum!$I$8:$I$27,"")</f>
        <v/>
      </c>
      <c r="R1084" s="17" t="str">
        <f>_xlfn.XLOOKUP(P1084,Period_sum!$H$8:$H$27,Period_sum!$J$8:$J$27,"")</f>
        <v/>
      </c>
    </row>
    <row r="1085" spans="2:18" x14ac:dyDescent="0.3">
      <c r="B1085" s="4" cm="1">
        <f t="array" ref="B1085:G1085">'M43-M48 Report'!A54:F54</f>
        <v>0</v>
      </c>
      <c r="C1085">
        <v>0</v>
      </c>
      <c r="D1085">
        <v>0</v>
      </c>
      <c r="E1085">
        <v>0</v>
      </c>
      <c r="F1085">
        <v>0</v>
      </c>
      <c r="G1085">
        <v>0</v>
      </c>
      <c r="H1085" t="s">
        <v>29</v>
      </c>
      <c r="Q1085" s="17" t="str">
        <f>_xlfn.XLOOKUP(P1085,Period_sum!$H$8:$H$27,Period_sum!$I$8:$I$27,"")</f>
        <v/>
      </c>
      <c r="R1085" s="17" t="str">
        <f>_xlfn.XLOOKUP(P1085,Period_sum!$H$8:$H$27,Period_sum!$J$8:$J$27,"")</f>
        <v/>
      </c>
    </row>
    <row r="1086" spans="2:18" x14ac:dyDescent="0.3">
      <c r="B1086" s="4" cm="1">
        <f t="array" ref="B1086:G1086">'M43-M48 Report'!A55:F55</f>
        <v>0</v>
      </c>
      <c r="C1086">
        <v>0</v>
      </c>
      <c r="D1086">
        <v>0</v>
      </c>
      <c r="E1086">
        <v>0</v>
      </c>
      <c r="F1086">
        <v>0</v>
      </c>
      <c r="G1086">
        <v>0</v>
      </c>
      <c r="H1086" t="s">
        <v>29</v>
      </c>
      <c r="Q1086" s="17" t="str">
        <f>_xlfn.XLOOKUP(P1086,Period_sum!$H$8:$H$27,Period_sum!$I$8:$I$27,"")</f>
        <v/>
      </c>
      <c r="R1086" s="17" t="str">
        <f>_xlfn.XLOOKUP(P1086,Period_sum!$H$8:$H$27,Period_sum!$J$8:$J$27,"")</f>
        <v/>
      </c>
    </row>
    <row r="1087" spans="2:18" x14ac:dyDescent="0.3">
      <c r="B1087" s="4" cm="1">
        <f t="array" ref="B1087:G1087">'M43-M48 Report'!A56:F56</f>
        <v>0</v>
      </c>
      <c r="C1087">
        <v>0</v>
      </c>
      <c r="D1087">
        <v>0</v>
      </c>
      <c r="E1087">
        <v>0</v>
      </c>
      <c r="F1087">
        <v>0</v>
      </c>
      <c r="G1087">
        <v>0</v>
      </c>
      <c r="H1087" t="s">
        <v>29</v>
      </c>
      <c r="Q1087" s="17" t="str">
        <f>_xlfn.XLOOKUP(P1087,Period_sum!$H$8:$H$27,Period_sum!$I$8:$I$27,"")</f>
        <v/>
      </c>
      <c r="R1087" s="17" t="str">
        <f>_xlfn.XLOOKUP(P1087,Period_sum!$H$8:$H$27,Period_sum!$J$8:$J$27,"")</f>
        <v/>
      </c>
    </row>
    <row r="1088" spans="2:18" x14ac:dyDescent="0.3">
      <c r="B1088" s="4" cm="1">
        <f t="array" ref="B1088:G1088">'M43-M48 Report'!A57:F57</f>
        <v>0</v>
      </c>
      <c r="C1088">
        <v>0</v>
      </c>
      <c r="D1088">
        <v>0</v>
      </c>
      <c r="E1088">
        <v>0</v>
      </c>
      <c r="F1088">
        <v>0</v>
      </c>
      <c r="G1088">
        <v>0</v>
      </c>
      <c r="H1088" t="s">
        <v>29</v>
      </c>
      <c r="Q1088" s="17" t="str">
        <f>_xlfn.XLOOKUP(P1088,Period_sum!$H$8:$H$27,Period_sum!$I$8:$I$27,"")</f>
        <v/>
      </c>
      <c r="R1088" s="17" t="str">
        <f>_xlfn.XLOOKUP(P1088,Period_sum!$H$8:$H$27,Period_sum!$J$8:$J$27,"")</f>
        <v/>
      </c>
    </row>
    <row r="1089" spans="2:18" x14ac:dyDescent="0.3">
      <c r="B1089" s="4" cm="1">
        <f t="array" ref="B1089:G1089">'M43-M48 Report'!A58:F58</f>
        <v>0</v>
      </c>
      <c r="C1089">
        <v>0</v>
      </c>
      <c r="D1089">
        <v>0</v>
      </c>
      <c r="E1089">
        <v>0</v>
      </c>
      <c r="F1089">
        <v>0</v>
      </c>
      <c r="G1089">
        <v>0</v>
      </c>
      <c r="H1089" t="s">
        <v>29</v>
      </c>
      <c r="Q1089" s="17" t="str">
        <f>_xlfn.XLOOKUP(P1089,Period_sum!$H$8:$H$27,Period_sum!$I$8:$I$27,"")</f>
        <v/>
      </c>
      <c r="R1089" s="17" t="str">
        <f>_xlfn.XLOOKUP(P1089,Period_sum!$H$8:$H$27,Period_sum!$J$8:$J$27,"")</f>
        <v/>
      </c>
    </row>
    <row r="1090" spans="2:18" x14ac:dyDescent="0.3">
      <c r="B1090" s="4" cm="1">
        <f t="array" ref="B1090:G1090">'M43-M48 Report'!A59:F59</f>
        <v>0</v>
      </c>
      <c r="C1090">
        <v>0</v>
      </c>
      <c r="D1090">
        <v>0</v>
      </c>
      <c r="E1090">
        <v>0</v>
      </c>
      <c r="F1090">
        <v>0</v>
      </c>
      <c r="G1090">
        <v>0</v>
      </c>
      <c r="H1090" t="s">
        <v>29</v>
      </c>
      <c r="Q1090" s="17" t="str">
        <f>_xlfn.XLOOKUP(P1090,Period_sum!$H$8:$H$27,Period_sum!$I$8:$I$27,"")</f>
        <v/>
      </c>
      <c r="R1090" s="17" t="str">
        <f>_xlfn.XLOOKUP(P1090,Period_sum!$H$8:$H$27,Period_sum!$J$8:$J$27,"")</f>
        <v/>
      </c>
    </row>
    <row r="1091" spans="2:18" x14ac:dyDescent="0.3">
      <c r="B1091" s="4" cm="1">
        <f t="array" ref="B1091:G1091">'M43-M48 Report'!A60:F60</f>
        <v>0</v>
      </c>
      <c r="C1091">
        <v>0</v>
      </c>
      <c r="D1091">
        <v>0</v>
      </c>
      <c r="E1091">
        <v>0</v>
      </c>
      <c r="F1091">
        <v>0</v>
      </c>
      <c r="G1091">
        <v>0</v>
      </c>
      <c r="H1091" t="s">
        <v>29</v>
      </c>
      <c r="Q1091" s="17" t="str">
        <f>_xlfn.XLOOKUP(P1091,Period_sum!$H$8:$H$27,Period_sum!$I$8:$I$27,"")</f>
        <v/>
      </c>
      <c r="R1091" s="17" t="str">
        <f>_xlfn.XLOOKUP(P1091,Period_sum!$H$8:$H$27,Period_sum!$J$8:$J$27,"")</f>
        <v/>
      </c>
    </row>
    <row r="1092" spans="2:18" x14ac:dyDescent="0.3">
      <c r="B1092" s="4" cm="1">
        <f t="array" ref="B1092:G1092">'M43-M48 Report'!A61:F61</f>
        <v>0</v>
      </c>
      <c r="C1092">
        <v>0</v>
      </c>
      <c r="D1092">
        <v>0</v>
      </c>
      <c r="E1092">
        <v>0</v>
      </c>
      <c r="F1092">
        <v>0</v>
      </c>
      <c r="G1092">
        <v>0</v>
      </c>
      <c r="H1092" t="s">
        <v>29</v>
      </c>
      <c r="Q1092" s="17" t="str">
        <f>_xlfn.XLOOKUP(P1092,Period_sum!$H$8:$H$27,Period_sum!$I$8:$I$27,"")</f>
        <v/>
      </c>
      <c r="R1092" s="17" t="str">
        <f>_xlfn.XLOOKUP(P1092,Period_sum!$H$8:$H$27,Period_sum!$J$8:$J$27,"")</f>
        <v/>
      </c>
    </row>
    <row r="1093" spans="2:18" x14ac:dyDescent="0.3">
      <c r="B1093" s="4" cm="1">
        <f t="array" ref="B1093:G1093">'M43-M48 Report'!A62:F62</f>
        <v>0</v>
      </c>
      <c r="C1093">
        <v>0</v>
      </c>
      <c r="D1093">
        <v>0</v>
      </c>
      <c r="E1093">
        <v>0</v>
      </c>
      <c r="F1093">
        <v>0</v>
      </c>
      <c r="G1093">
        <v>0</v>
      </c>
      <c r="H1093" t="s">
        <v>29</v>
      </c>
      <c r="Q1093" s="17" t="str">
        <f>_xlfn.XLOOKUP(P1093,Period_sum!$H$8:$H$27,Period_sum!$I$8:$I$27,"")</f>
        <v/>
      </c>
      <c r="R1093" s="17" t="str">
        <f>_xlfn.XLOOKUP(P1093,Period_sum!$H$8:$H$27,Period_sum!$J$8:$J$27,"")</f>
        <v/>
      </c>
    </row>
    <row r="1094" spans="2:18" x14ac:dyDescent="0.3">
      <c r="B1094" s="4" cm="1">
        <f t="array" ref="B1094:G1094">'M43-M48 Report'!A63:F63</f>
        <v>0</v>
      </c>
      <c r="C1094">
        <v>0</v>
      </c>
      <c r="D1094">
        <v>0</v>
      </c>
      <c r="E1094">
        <v>0</v>
      </c>
      <c r="F1094">
        <v>0</v>
      </c>
      <c r="G1094">
        <v>0</v>
      </c>
      <c r="H1094" t="s">
        <v>29</v>
      </c>
      <c r="Q1094" s="17" t="str">
        <f>_xlfn.XLOOKUP(P1094,Period_sum!$H$8:$H$27,Period_sum!$I$8:$I$27,"")</f>
        <v/>
      </c>
      <c r="R1094" s="17" t="str">
        <f>_xlfn.XLOOKUP(P1094,Period_sum!$H$8:$H$27,Period_sum!$J$8:$J$27,"")</f>
        <v/>
      </c>
    </row>
    <row r="1095" spans="2:18" x14ac:dyDescent="0.3">
      <c r="B1095" s="4" cm="1">
        <f t="array" ref="B1095:G1095">'M43-M48 Report'!A64:F64</f>
        <v>0</v>
      </c>
      <c r="C1095">
        <v>0</v>
      </c>
      <c r="D1095">
        <v>0</v>
      </c>
      <c r="E1095">
        <v>0</v>
      </c>
      <c r="F1095">
        <v>0</v>
      </c>
      <c r="G1095">
        <v>0</v>
      </c>
      <c r="H1095" t="s">
        <v>29</v>
      </c>
      <c r="Q1095" s="17" t="str">
        <f>_xlfn.XLOOKUP(P1095,Period_sum!$H$8:$H$27,Period_sum!$I$8:$I$27,"")</f>
        <v/>
      </c>
      <c r="R1095" s="17" t="str">
        <f>_xlfn.XLOOKUP(P1095,Period_sum!$H$8:$H$27,Period_sum!$J$8:$J$27,"")</f>
        <v/>
      </c>
    </row>
    <row r="1096" spans="2:18" x14ac:dyDescent="0.3">
      <c r="B1096" s="4" cm="1">
        <f t="array" ref="B1096:G1096">'M43-M48 Report'!A65:F65</f>
        <v>0</v>
      </c>
      <c r="C1096">
        <v>0</v>
      </c>
      <c r="D1096">
        <v>0</v>
      </c>
      <c r="E1096">
        <v>0</v>
      </c>
      <c r="F1096">
        <v>0</v>
      </c>
      <c r="G1096">
        <v>0</v>
      </c>
      <c r="H1096" t="s">
        <v>29</v>
      </c>
      <c r="Q1096" s="17" t="str">
        <f>_xlfn.XLOOKUP(P1096,Period_sum!$H$8:$H$27,Period_sum!$I$8:$I$27,"")</f>
        <v/>
      </c>
      <c r="R1096" s="17" t="str">
        <f>_xlfn.XLOOKUP(P1096,Period_sum!$H$8:$H$27,Period_sum!$J$8:$J$27,"")</f>
        <v/>
      </c>
    </row>
    <row r="1097" spans="2:18" x14ac:dyDescent="0.3">
      <c r="B1097" s="4" cm="1">
        <f t="array" ref="B1097:G1097">'M43-M48 Report'!A66:F66</f>
        <v>0</v>
      </c>
      <c r="C1097">
        <v>0</v>
      </c>
      <c r="D1097">
        <v>0</v>
      </c>
      <c r="E1097">
        <v>0</v>
      </c>
      <c r="F1097">
        <v>0</v>
      </c>
      <c r="G1097">
        <v>0</v>
      </c>
      <c r="H1097" t="s">
        <v>29</v>
      </c>
      <c r="Q1097" s="17" t="str">
        <f>_xlfn.XLOOKUP(P1097,Period_sum!$H$8:$H$27,Period_sum!$I$8:$I$27,"")</f>
        <v/>
      </c>
      <c r="R1097" s="17" t="str">
        <f>_xlfn.XLOOKUP(P1097,Period_sum!$H$8:$H$27,Period_sum!$J$8:$J$27,"")</f>
        <v/>
      </c>
    </row>
    <row r="1098" spans="2:18" x14ac:dyDescent="0.3">
      <c r="B1098" s="4" cm="1">
        <f t="array" ref="B1098:G1098">'M43-M48 Report'!A67:F67</f>
        <v>0</v>
      </c>
      <c r="C1098">
        <v>0</v>
      </c>
      <c r="D1098">
        <v>0</v>
      </c>
      <c r="E1098">
        <v>0</v>
      </c>
      <c r="F1098">
        <v>0</v>
      </c>
      <c r="G1098">
        <v>0</v>
      </c>
      <c r="H1098" t="s">
        <v>29</v>
      </c>
      <c r="Q1098" s="17" t="str">
        <f>_xlfn.XLOOKUP(P1098,Period_sum!$H$8:$H$27,Period_sum!$I$8:$I$27,"")</f>
        <v/>
      </c>
      <c r="R1098" s="17" t="str">
        <f>_xlfn.XLOOKUP(P1098,Period_sum!$H$8:$H$27,Period_sum!$J$8:$J$27,"")</f>
        <v/>
      </c>
    </row>
    <row r="1099" spans="2:18" x14ac:dyDescent="0.3">
      <c r="B1099" s="4" cm="1">
        <f t="array" ref="B1099:G1099">'M43-M48 Report'!A68:F68</f>
        <v>0</v>
      </c>
      <c r="C1099">
        <v>0</v>
      </c>
      <c r="D1099">
        <v>0</v>
      </c>
      <c r="E1099">
        <v>0</v>
      </c>
      <c r="F1099">
        <v>0</v>
      </c>
      <c r="G1099">
        <v>0</v>
      </c>
      <c r="H1099" t="s">
        <v>29</v>
      </c>
      <c r="Q1099" s="17" t="str">
        <f>_xlfn.XLOOKUP(P1099,Period_sum!$H$8:$H$27,Period_sum!$I$8:$I$27,"")</f>
        <v/>
      </c>
      <c r="R1099" s="17" t="str">
        <f>_xlfn.XLOOKUP(P1099,Period_sum!$H$8:$H$27,Period_sum!$J$8:$J$27,"")</f>
        <v/>
      </c>
    </row>
    <row r="1100" spans="2:18" x14ac:dyDescent="0.3">
      <c r="B1100" s="4" cm="1">
        <f t="array" ref="B1100:G1100">'M43-M48 Report'!A69:F69</f>
        <v>0</v>
      </c>
      <c r="C1100">
        <v>0</v>
      </c>
      <c r="D1100">
        <v>0</v>
      </c>
      <c r="E1100">
        <v>0</v>
      </c>
      <c r="F1100">
        <v>0</v>
      </c>
      <c r="G1100">
        <v>0</v>
      </c>
      <c r="H1100" t="s">
        <v>29</v>
      </c>
      <c r="Q1100" s="17" t="str">
        <f>_xlfn.XLOOKUP(P1100,Period_sum!$H$8:$H$27,Period_sum!$I$8:$I$27,"")</f>
        <v/>
      </c>
      <c r="R1100" s="17" t="str">
        <f>_xlfn.XLOOKUP(P1100,Period_sum!$H$8:$H$27,Period_sum!$J$8:$J$27,"")</f>
        <v/>
      </c>
    </row>
    <row r="1101" spans="2:18" x14ac:dyDescent="0.3">
      <c r="B1101" s="4" cm="1">
        <f t="array" ref="B1101:G1101">'M43-M48 Report'!A70:F70</f>
        <v>0</v>
      </c>
      <c r="C1101">
        <v>0</v>
      </c>
      <c r="D1101">
        <v>0</v>
      </c>
      <c r="E1101">
        <v>0</v>
      </c>
      <c r="F1101">
        <v>0</v>
      </c>
      <c r="G1101">
        <v>0</v>
      </c>
      <c r="H1101" t="s">
        <v>29</v>
      </c>
      <c r="Q1101" s="17" t="str">
        <f>_xlfn.XLOOKUP(P1101,Period_sum!$H$8:$H$27,Period_sum!$I$8:$I$27,"")</f>
        <v/>
      </c>
      <c r="R1101" s="17" t="str">
        <f>_xlfn.XLOOKUP(P1101,Period_sum!$H$8:$H$27,Period_sum!$J$8:$J$27,"")</f>
        <v/>
      </c>
    </row>
    <row r="1102" spans="2:18" x14ac:dyDescent="0.3">
      <c r="B1102" s="4" cm="1">
        <f t="array" ref="B1102:G1102">'M43-M48 Report'!A71:F71</f>
        <v>0</v>
      </c>
      <c r="C1102">
        <v>0</v>
      </c>
      <c r="D1102">
        <v>0</v>
      </c>
      <c r="E1102">
        <v>0</v>
      </c>
      <c r="F1102">
        <v>0</v>
      </c>
      <c r="G1102">
        <v>0</v>
      </c>
      <c r="H1102" t="s">
        <v>29</v>
      </c>
      <c r="Q1102" s="17" t="str">
        <f>_xlfn.XLOOKUP(P1102,Period_sum!$H$8:$H$27,Period_sum!$I$8:$I$27,"")</f>
        <v/>
      </c>
      <c r="R1102" s="17" t="str">
        <f>_xlfn.XLOOKUP(P1102,Period_sum!$H$8:$H$27,Period_sum!$J$8:$J$27,"")</f>
        <v/>
      </c>
    </row>
    <row r="1103" spans="2:18" x14ac:dyDescent="0.3">
      <c r="B1103" s="4" cm="1">
        <f t="array" ref="B1103:G1103">'M43-M48 Report'!A72:F72</f>
        <v>0</v>
      </c>
      <c r="C1103">
        <v>0</v>
      </c>
      <c r="D1103">
        <v>0</v>
      </c>
      <c r="E1103">
        <v>0</v>
      </c>
      <c r="F1103">
        <v>0</v>
      </c>
      <c r="G1103">
        <v>0</v>
      </c>
      <c r="H1103" t="s">
        <v>29</v>
      </c>
      <c r="Q1103" s="17" t="str">
        <f>_xlfn.XLOOKUP(P1103,Period_sum!$H$8:$H$27,Period_sum!$I$8:$I$27,"")</f>
        <v/>
      </c>
      <c r="R1103" s="17" t="str">
        <f>_xlfn.XLOOKUP(P1103,Period_sum!$H$8:$H$27,Period_sum!$J$8:$J$27,"")</f>
        <v/>
      </c>
    </row>
    <row r="1104" spans="2:18" x14ac:dyDescent="0.3">
      <c r="B1104" s="4" cm="1">
        <f t="array" ref="B1104:G1104">'M43-M48 Report'!A73:F73</f>
        <v>0</v>
      </c>
      <c r="C1104">
        <v>0</v>
      </c>
      <c r="D1104">
        <v>0</v>
      </c>
      <c r="E1104">
        <v>0</v>
      </c>
      <c r="F1104">
        <v>0</v>
      </c>
      <c r="G1104">
        <v>0</v>
      </c>
      <c r="H1104" t="s">
        <v>29</v>
      </c>
      <c r="Q1104" s="17" t="str">
        <f>_xlfn.XLOOKUP(P1104,Period_sum!$H$8:$H$27,Period_sum!$I$8:$I$27,"")</f>
        <v/>
      </c>
      <c r="R1104" s="17" t="str">
        <f>_xlfn.XLOOKUP(P1104,Period_sum!$H$8:$H$27,Period_sum!$J$8:$J$27,"")</f>
        <v/>
      </c>
    </row>
    <row r="1105" spans="2:18" x14ac:dyDescent="0.3">
      <c r="B1105" s="4" cm="1">
        <f t="array" ref="B1105:G1105">'M43-M48 Report'!A74:F74</f>
        <v>0</v>
      </c>
      <c r="C1105">
        <v>0</v>
      </c>
      <c r="D1105">
        <v>0</v>
      </c>
      <c r="E1105">
        <v>0</v>
      </c>
      <c r="F1105">
        <v>0</v>
      </c>
      <c r="G1105">
        <v>0</v>
      </c>
      <c r="H1105" t="s">
        <v>29</v>
      </c>
      <c r="Q1105" s="17" t="str">
        <f>_xlfn.XLOOKUP(P1105,Period_sum!$H$8:$H$27,Period_sum!$I$8:$I$27,"")</f>
        <v/>
      </c>
      <c r="R1105" s="17" t="str">
        <f>_xlfn.XLOOKUP(P1105,Period_sum!$H$8:$H$27,Period_sum!$J$8:$J$27,"")</f>
        <v/>
      </c>
    </row>
    <row r="1106" spans="2:18" x14ac:dyDescent="0.3">
      <c r="B1106" s="4" cm="1">
        <f t="array" ref="B1106:G1106">'M43-M48 Report'!A75:F75</f>
        <v>0</v>
      </c>
      <c r="C1106">
        <v>0</v>
      </c>
      <c r="D1106">
        <v>0</v>
      </c>
      <c r="E1106">
        <v>0</v>
      </c>
      <c r="F1106">
        <v>0</v>
      </c>
      <c r="G1106">
        <v>0</v>
      </c>
      <c r="H1106" t="s">
        <v>29</v>
      </c>
      <c r="Q1106" s="17" t="str">
        <f>_xlfn.XLOOKUP(P1106,Period_sum!$H$8:$H$27,Period_sum!$I$8:$I$27,"")</f>
        <v/>
      </c>
      <c r="R1106" s="17" t="str">
        <f>_xlfn.XLOOKUP(P1106,Period_sum!$H$8:$H$27,Period_sum!$J$8:$J$27,"")</f>
        <v/>
      </c>
    </row>
    <row r="1107" spans="2:18" x14ac:dyDescent="0.3">
      <c r="B1107" s="4" cm="1">
        <f t="array" ref="B1107:G1107">'M43-M48 Report'!A76:F76</f>
        <v>0</v>
      </c>
      <c r="C1107">
        <v>0</v>
      </c>
      <c r="D1107">
        <v>0</v>
      </c>
      <c r="E1107">
        <v>0</v>
      </c>
      <c r="F1107">
        <v>0</v>
      </c>
      <c r="G1107">
        <v>0</v>
      </c>
      <c r="H1107" t="s">
        <v>29</v>
      </c>
      <c r="Q1107" s="17" t="str">
        <f>_xlfn.XLOOKUP(P1107,Period_sum!$H$8:$H$27,Period_sum!$I$8:$I$27,"")</f>
        <v/>
      </c>
      <c r="R1107" s="17" t="str">
        <f>_xlfn.XLOOKUP(P1107,Period_sum!$H$8:$H$27,Period_sum!$J$8:$J$27,"")</f>
        <v/>
      </c>
    </row>
    <row r="1108" spans="2:18" x14ac:dyDescent="0.3">
      <c r="B1108" s="4" cm="1">
        <f t="array" ref="B1108:G1108">'M43-M48 Report'!A77:F77</f>
        <v>0</v>
      </c>
      <c r="C1108">
        <v>0</v>
      </c>
      <c r="D1108">
        <v>0</v>
      </c>
      <c r="E1108">
        <v>0</v>
      </c>
      <c r="F1108">
        <v>0</v>
      </c>
      <c r="G1108">
        <v>0</v>
      </c>
      <c r="H1108" t="s">
        <v>29</v>
      </c>
      <c r="Q1108" s="17" t="str">
        <f>_xlfn.XLOOKUP(P1108,Period_sum!$H$8:$H$27,Period_sum!$I$8:$I$27,"")</f>
        <v/>
      </c>
      <c r="R1108" s="17" t="str">
        <f>_xlfn.XLOOKUP(P1108,Period_sum!$H$8:$H$27,Period_sum!$J$8:$J$27,"")</f>
        <v/>
      </c>
    </row>
    <row r="1109" spans="2:18" x14ac:dyDescent="0.3">
      <c r="B1109" s="4" cm="1">
        <f t="array" ref="B1109:G1109">'M43-M48 Report'!A78:F78</f>
        <v>0</v>
      </c>
      <c r="C1109">
        <v>0</v>
      </c>
      <c r="D1109">
        <v>0</v>
      </c>
      <c r="E1109">
        <v>0</v>
      </c>
      <c r="F1109">
        <v>0</v>
      </c>
      <c r="G1109">
        <v>0</v>
      </c>
      <c r="H1109" t="s">
        <v>29</v>
      </c>
      <c r="Q1109" s="17" t="str">
        <f>_xlfn.XLOOKUP(P1109,Period_sum!$H$8:$H$27,Period_sum!$I$8:$I$27,"")</f>
        <v/>
      </c>
      <c r="R1109" s="17" t="str">
        <f>_xlfn.XLOOKUP(P1109,Period_sum!$H$8:$H$27,Period_sum!$J$8:$J$27,"")</f>
        <v/>
      </c>
    </row>
    <row r="1110" spans="2:18" x14ac:dyDescent="0.3">
      <c r="B1110" s="4" cm="1">
        <f t="array" ref="B1110:G1110">'M43-M48 Report'!A79:F79</f>
        <v>0</v>
      </c>
      <c r="C1110">
        <v>0</v>
      </c>
      <c r="D1110">
        <v>0</v>
      </c>
      <c r="E1110">
        <v>0</v>
      </c>
      <c r="F1110">
        <v>0</v>
      </c>
      <c r="G1110">
        <v>0</v>
      </c>
      <c r="H1110" t="s">
        <v>29</v>
      </c>
      <c r="Q1110" s="17" t="str">
        <f>_xlfn.XLOOKUP(P1110,Period_sum!$H$8:$H$27,Period_sum!$I$8:$I$27,"")</f>
        <v/>
      </c>
      <c r="R1110" s="17" t="str">
        <f>_xlfn.XLOOKUP(P1110,Period_sum!$H$8:$H$27,Period_sum!$J$8:$J$27,"")</f>
        <v/>
      </c>
    </row>
    <row r="1111" spans="2:18" x14ac:dyDescent="0.3">
      <c r="B1111" s="4" cm="1">
        <f t="array" ref="B1111:G1111">'M43-M48 Report'!A80:F80</f>
        <v>0</v>
      </c>
      <c r="C1111">
        <v>0</v>
      </c>
      <c r="D1111">
        <v>0</v>
      </c>
      <c r="E1111">
        <v>0</v>
      </c>
      <c r="F1111">
        <v>0</v>
      </c>
      <c r="G1111">
        <v>0</v>
      </c>
      <c r="H1111" t="s">
        <v>29</v>
      </c>
      <c r="Q1111" s="17" t="str">
        <f>_xlfn.XLOOKUP(P1111,Period_sum!$H$8:$H$27,Period_sum!$I$8:$I$27,"")</f>
        <v/>
      </c>
      <c r="R1111" s="17" t="str">
        <f>_xlfn.XLOOKUP(P1111,Period_sum!$H$8:$H$27,Period_sum!$J$8:$J$27,"")</f>
        <v/>
      </c>
    </row>
    <row r="1112" spans="2:18" x14ac:dyDescent="0.3">
      <c r="B1112" s="4" cm="1">
        <f t="array" ref="B1112:G1112">'M43-M48 Report'!A81:F81</f>
        <v>0</v>
      </c>
      <c r="C1112">
        <v>0</v>
      </c>
      <c r="D1112">
        <v>0</v>
      </c>
      <c r="E1112">
        <v>0</v>
      </c>
      <c r="F1112">
        <v>0</v>
      </c>
      <c r="G1112">
        <v>0</v>
      </c>
      <c r="H1112" t="s">
        <v>29</v>
      </c>
      <c r="Q1112" s="17" t="str">
        <f>_xlfn.XLOOKUP(P1112,Period_sum!$H$8:$H$27,Period_sum!$I$8:$I$27,"")</f>
        <v/>
      </c>
      <c r="R1112" s="17" t="str">
        <f>_xlfn.XLOOKUP(P1112,Period_sum!$H$8:$H$27,Period_sum!$J$8:$J$27,"")</f>
        <v/>
      </c>
    </row>
    <row r="1113" spans="2:18" x14ac:dyDescent="0.3">
      <c r="B1113" s="4" cm="1">
        <f t="array" ref="B1113:G1113">'M43-M48 Report'!A82:F82</f>
        <v>0</v>
      </c>
      <c r="C1113">
        <v>0</v>
      </c>
      <c r="D1113">
        <v>0</v>
      </c>
      <c r="E1113">
        <v>0</v>
      </c>
      <c r="F1113">
        <v>0</v>
      </c>
      <c r="G1113">
        <v>0</v>
      </c>
      <c r="H1113" t="s">
        <v>29</v>
      </c>
      <c r="Q1113" s="17" t="str">
        <f>_xlfn.XLOOKUP(P1113,Period_sum!$H$8:$H$27,Period_sum!$I$8:$I$27,"")</f>
        <v/>
      </c>
      <c r="R1113" s="17" t="str">
        <f>_xlfn.XLOOKUP(P1113,Period_sum!$H$8:$H$27,Period_sum!$J$8:$J$27,"")</f>
        <v/>
      </c>
    </row>
    <row r="1114" spans="2:18" x14ac:dyDescent="0.3">
      <c r="B1114" s="4" cm="1">
        <f t="array" ref="B1114:G1114">'M43-M48 Report'!A83:F83</f>
        <v>0</v>
      </c>
      <c r="C1114">
        <v>0</v>
      </c>
      <c r="D1114">
        <v>0</v>
      </c>
      <c r="E1114">
        <v>0</v>
      </c>
      <c r="F1114">
        <v>0</v>
      </c>
      <c r="G1114">
        <v>0</v>
      </c>
      <c r="H1114" t="s">
        <v>29</v>
      </c>
      <c r="Q1114" s="17" t="str">
        <f>_xlfn.XLOOKUP(P1114,Period_sum!$H$8:$H$27,Period_sum!$I$8:$I$27,"")</f>
        <v/>
      </c>
      <c r="R1114" s="17" t="str">
        <f>_xlfn.XLOOKUP(P1114,Period_sum!$H$8:$H$27,Period_sum!$J$8:$J$27,"")</f>
        <v/>
      </c>
    </row>
    <row r="1115" spans="2:18" x14ac:dyDescent="0.3">
      <c r="B1115" s="4" cm="1">
        <f t="array" ref="B1115:G1115">'M43-M48 Report'!A84:F84</f>
        <v>0</v>
      </c>
      <c r="C1115">
        <v>0</v>
      </c>
      <c r="D1115">
        <v>0</v>
      </c>
      <c r="E1115">
        <v>0</v>
      </c>
      <c r="F1115">
        <v>0</v>
      </c>
      <c r="G1115">
        <v>0</v>
      </c>
      <c r="H1115" t="s">
        <v>29</v>
      </c>
      <c r="Q1115" s="17" t="str">
        <f>_xlfn.XLOOKUP(P1115,Period_sum!$H$8:$H$27,Period_sum!$I$8:$I$27,"")</f>
        <v/>
      </c>
      <c r="R1115" s="17" t="str">
        <f>_xlfn.XLOOKUP(P1115,Period_sum!$H$8:$H$27,Period_sum!$J$8:$J$27,"")</f>
        <v/>
      </c>
    </row>
    <row r="1116" spans="2:18" x14ac:dyDescent="0.3">
      <c r="B1116" s="4" cm="1">
        <f t="array" ref="B1116:G1116">'M43-M48 Report'!A85:F85</f>
        <v>0</v>
      </c>
      <c r="C1116">
        <v>0</v>
      </c>
      <c r="D1116">
        <v>0</v>
      </c>
      <c r="E1116">
        <v>0</v>
      </c>
      <c r="F1116">
        <v>0</v>
      </c>
      <c r="G1116">
        <v>0</v>
      </c>
      <c r="H1116" t="s">
        <v>29</v>
      </c>
      <c r="Q1116" s="17" t="str">
        <f>_xlfn.XLOOKUP(P1116,Period_sum!$H$8:$H$27,Period_sum!$I$8:$I$27,"")</f>
        <v/>
      </c>
      <c r="R1116" s="17" t="str">
        <f>_xlfn.XLOOKUP(P1116,Period_sum!$H$8:$H$27,Period_sum!$J$8:$J$27,"")</f>
        <v/>
      </c>
    </row>
    <row r="1117" spans="2:18" x14ac:dyDescent="0.3">
      <c r="B1117" s="4" cm="1">
        <f t="array" ref="B1117:G1117">'M43-M48 Report'!A86:F86</f>
        <v>0</v>
      </c>
      <c r="C1117">
        <v>0</v>
      </c>
      <c r="D1117">
        <v>0</v>
      </c>
      <c r="E1117">
        <v>0</v>
      </c>
      <c r="F1117">
        <v>0</v>
      </c>
      <c r="G1117">
        <v>0</v>
      </c>
      <c r="H1117" t="s">
        <v>29</v>
      </c>
      <c r="Q1117" s="17" t="str">
        <f>_xlfn.XLOOKUP(P1117,Period_sum!$H$8:$H$27,Period_sum!$I$8:$I$27,"")</f>
        <v/>
      </c>
      <c r="R1117" s="17" t="str">
        <f>_xlfn.XLOOKUP(P1117,Period_sum!$H$8:$H$27,Period_sum!$J$8:$J$27,"")</f>
        <v/>
      </c>
    </row>
    <row r="1118" spans="2:18" x14ac:dyDescent="0.3">
      <c r="B1118" s="4" cm="1">
        <f t="array" ref="B1118:G1118">'M43-M48 Report'!A87:F87</f>
        <v>0</v>
      </c>
      <c r="C1118">
        <v>0</v>
      </c>
      <c r="D1118">
        <v>0</v>
      </c>
      <c r="E1118">
        <v>0</v>
      </c>
      <c r="F1118">
        <v>0</v>
      </c>
      <c r="G1118">
        <v>0</v>
      </c>
      <c r="H1118" t="s">
        <v>29</v>
      </c>
      <c r="Q1118" s="17" t="str">
        <f>_xlfn.XLOOKUP(P1118,Period_sum!$H$8:$H$27,Period_sum!$I$8:$I$27,"")</f>
        <v/>
      </c>
      <c r="R1118" s="17" t="str">
        <f>_xlfn.XLOOKUP(P1118,Period_sum!$H$8:$H$27,Period_sum!$J$8:$J$27,"")</f>
        <v/>
      </c>
    </row>
    <row r="1119" spans="2:18" x14ac:dyDescent="0.3">
      <c r="B1119" s="4" cm="1">
        <f t="array" ref="B1119:G1119">'M43-M48 Report'!A88:F88</f>
        <v>0</v>
      </c>
      <c r="C1119">
        <v>0</v>
      </c>
      <c r="D1119">
        <v>0</v>
      </c>
      <c r="E1119">
        <v>0</v>
      </c>
      <c r="F1119">
        <v>0</v>
      </c>
      <c r="G1119">
        <v>0</v>
      </c>
      <c r="H1119" t="s">
        <v>29</v>
      </c>
      <c r="Q1119" s="17" t="str">
        <f>_xlfn.XLOOKUP(P1119,Period_sum!$H$8:$H$27,Period_sum!$I$8:$I$27,"")</f>
        <v/>
      </c>
      <c r="R1119" s="17" t="str">
        <f>_xlfn.XLOOKUP(P1119,Period_sum!$H$8:$H$27,Period_sum!$J$8:$J$27,"")</f>
        <v/>
      </c>
    </row>
    <row r="1120" spans="2:18" x14ac:dyDescent="0.3">
      <c r="B1120" s="4" cm="1">
        <f t="array" ref="B1120:G1120">'M43-M48 Report'!A89:F89</f>
        <v>0</v>
      </c>
      <c r="C1120">
        <v>0</v>
      </c>
      <c r="D1120">
        <v>0</v>
      </c>
      <c r="E1120">
        <v>0</v>
      </c>
      <c r="F1120">
        <v>0</v>
      </c>
      <c r="G1120">
        <v>0</v>
      </c>
      <c r="H1120" t="s">
        <v>29</v>
      </c>
      <c r="Q1120" s="17" t="str">
        <f>_xlfn.XLOOKUP(P1120,Period_sum!$H$8:$H$27,Period_sum!$I$8:$I$27,"")</f>
        <v/>
      </c>
      <c r="R1120" s="17" t="str">
        <f>_xlfn.XLOOKUP(P1120,Period_sum!$H$8:$H$27,Period_sum!$J$8:$J$27,"")</f>
        <v/>
      </c>
    </row>
    <row r="1121" spans="2:18" x14ac:dyDescent="0.3">
      <c r="B1121" s="4" cm="1">
        <f t="array" ref="B1121:G1121">'M43-M48 Report'!A90:F90</f>
        <v>0</v>
      </c>
      <c r="C1121">
        <v>0</v>
      </c>
      <c r="D1121">
        <v>0</v>
      </c>
      <c r="E1121">
        <v>0</v>
      </c>
      <c r="F1121">
        <v>0</v>
      </c>
      <c r="G1121">
        <v>0</v>
      </c>
      <c r="H1121" t="s">
        <v>29</v>
      </c>
      <c r="Q1121" s="17" t="str">
        <f>_xlfn.XLOOKUP(P1121,Period_sum!$H$8:$H$27,Period_sum!$I$8:$I$27,"")</f>
        <v/>
      </c>
      <c r="R1121" s="17" t="str">
        <f>_xlfn.XLOOKUP(P1121,Period_sum!$H$8:$H$27,Period_sum!$J$8:$J$27,"")</f>
        <v/>
      </c>
    </row>
    <row r="1122" spans="2:18" x14ac:dyDescent="0.3">
      <c r="B1122" s="4" cm="1">
        <f t="array" ref="B1122:G1122">'M43-M48 Report'!A91:F91</f>
        <v>0</v>
      </c>
      <c r="C1122">
        <v>0</v>
      </c>
      <c r="D1122">
        <v>0</v>
      </c>
      <c r="E1122">
        <v>0</v>
      </c>
      <c r="F1122">
        <v>0</v>
      </c>
      <c r="G1122">
        <v>0</v>
      </c>
      <c r="H1122" t="s">
        <v>29</v>
      </c>
      <c r="Q1122" s="17" t="str">
        <f>_xlfn.XLOOKUP(P1122,Period_sum!$H$8:$H$27,Period_sum!$I$8:$I$27,"")</f>
        <v/>
      </c>
      <c r="R1122" s="17" t="str">
        <f>_xlfn.XLOOKUP(P1122,Period_sum!$H$8:$H$27,Period_sum!$J$8:$J$27,"")</f>
        <v/>
      </c>
    </row>
    <row r="1123" spans="2:18" x14ac:dyDescent="0.3">
      <c r="B1123" s="4" cm="1">
        <f t="array" ref="B1123:G1123">'M43-M48 Report'!A92:F92</f>
        <v>0</v>
      </c>
      <c r="C1123">
        <v>0</v>
      </c>
      <c r="D1123">
        <v>0</v>
      </c>
      <c r="E1123">
        <v>0</v>
      </c>
      <c r="F1123">
        <v>0</v>
      </c>
      <c r="G1123">
        <v>0</v>
      </c>
      <c r="H1123" t="s">
        <v>29</v>
      </c>
      <c r="Q1123" s="17" t="str">
        <f>_xlfn.XLOOKUP(P1123,Period_sum!$H$8:$H$27,Period_sum!$I$8:$I$27,"")</f>
        <v/>
      </c>
      <c r="R1123" s="17" t="str">
        <f>_xlfn.XLOOKUP(P1123,Period_sum!$H$8:$H$27,Period_sum!$J$8:$J$27,"")</f>
        <v/>
      </c>
    </row>
    <row r="1124" spans="2:18" x14ac:dyDescent="0.3">
      <c r="B1124" s="4" cm="1">
        <f t="array" ref="B1124:G1124">'M43-M48 Report'!A93:F93</f>
        <v>0</v>
      </c>
      <c r="C1124">
        <v>0</v>
      </c>
      <c r="D1124">
        <v>0</v>
      </c>
      <c r="E1124">
        <v>0</v>
      </c>
      <c r="F1124">
        <v>0</v>
      </c>
      <c r="G1124">
        <v>0</v>
      </c>
      <c r="H1124" t="s">
        <v>29</v>
      </c>
      <c r="Q1124" s="17" t="str">
        <f>_xlfn.XLOOKUP(P1124,Period_sum!$H$8:$H$27,Period_sum!$I$8:$I$27,"")</f>
        <v/>
      </c>
      <c r="R1124" s="17" t="str">
        <f>_xlfn.XLOOKUP(P1124,Period_sum!$H$8:$H$27,Period_sum!$J$8:$J$27,"")</f>
        <v/>
      </c>
    </row>
    <row r="1125" spans="2:18" x14ac:dyDescent="0.3">
      <c r="B1125" s="4" cm="1">
        <f t="array" ref="B1125:G1125">'M43-M48 Report'!A94:F94</f>
        <v>0</v>
      </c>
      <c r="C1125">
        <v>0</v>
      </c>
      <c r="D1125">
        <v>0</v>
      </c>
      <c r="E1125">
        <v>0</v>
      </c>
      <c r="F1125">
        <v>0</v>
      </c>
      <c r="G1125">
        <v>0</v>
      </c>
      <c r="H1125" t="s">
        <v>29</v>
      </c>
      <c r="Q1125" s="17" t="str">
        <f>_xlfn.XLOOKUP(P1125,Period_sum!$H$8:$H$27,Period_sum!$I$8:$I$27,"")</f>
        <v/>
      </c>
      <c r="R1125" s="17" t="str">
        <f>_xlfn.XLOOKUP(P1125,Period_sum!$H$8:$H$27,Period_sum!$J$8:$J$27,"")</f>
        <v/>
      </c>
    </row>
    <row r="1126" spans="2:18" x14ac:dyDescent="0.3">
      <c r="B1126" s="4" cm="1">
        <f t="array" ref="B1126:G1126">'M43-M48 Report'!A95:F95</f>
        <v>0</v>
      </c>
      <c r="C1126">
        <v>0</v>
      </c>
      <c r="D1126">
        <v>0</v>
      </c>
      <c r="E1126">
        <v>0</v>
      </c>
      <c r="F1126">
        <v>0</v>
      </c>
      <c r="G1126">
        <v>0</v>
      </c>
      <c r="H1126" t="s">
        <v>29</v>
      </c>
      <c r="Q1126" s="17" t="str">
        <f>_xlfn.XLOOKUP(P1126,Period_sum!$H$8:$H$27,Period_sum!$I$8:$I$27,"")</f>
        <v/>
      </c>
      <c r="R1126" s="17" t="str">
        <f>_xlfn.XLOOKUP(P1126,Period_sum!$H$8:$H$27,Period_sum!$J$8:$J$27,"")</f>
        <v/>
      </c>
    </row>
    <row r="1127" spans="2:18" x14ac:dyDescent="0.3">
      <c r="B1127" s="4" cm="1">
        <f t="array" ref="B1127:G1127">'M43-M48 Report'!A96:F96</f>
        <v>0</v>
      </c>
      <c r="C1127">
        <v>0</v>
      </c>
      <c r="D1127">
        <v>0</v>
      </c>
      <c r="E1127">
        <v>0</v>
      </c>
      <c r="F1127">
        <v>0</v>
      </c>
      <c r="G1127">
        <v>0</v>
      </c>
      <c r="H1127" t="s">
        <v>29</v>
      </c>
      <c r="Q1127" s="17" t="str">
        <f>_xlfn.XLOOKUP(P1127,Period_sum!$H$8:$H$27,Period_sum!$I$8:$I$27,"")</f>
        <v/>
      </c>
      <c r="R1127" s="17" t="str">
        <f>_xlfn.XLOOKUP(P1127,Period_sum!$H$8:$H$27,Period_sum!$J$8:$J$27,"")</f>
        <v/>
      </c>
    </row>
    <row r="1128" spans="2:18" x14ac:dyDescent="0.3">
      <c r="B1128" s="4" cm="1">
        <f t="array" ref="B1128:G1128">'M43-M48 Report'!A97:F97</f>
        <v>0</v>
      </c>
      <c r="C1128">
        <v>0</v>
      </c>
      <c r="D1128">
        <v>0</v>
      </c>
      <c r="E1128">
        <v>0</v>
      </c>
      <c r="F1128">
        <v>0</v>
      </c>
      <c r="G1128">
        <v>0</v>
      </c>
      <c r="H1128" t="s">
        <v>29</v>
      </c>
      <c r="Q1128" s="17" t="str">
        <f>_xlfn.XLOOKUP(P1128,Period_sum!$H$8:$H$27,Period_sum!$I$8:$I$27,"")</f>
        <v/>
      </c>
      <c r="R1128" s="17" t="str">
        <f>_xlfn.XLOOKUP(P1128,Period_sum!$H$8:$H$27,Period_sum!$J$8:$J$27,"")</f>
        <v/>
      </c>
    </row>
    <row r="1129" spans="2:18" x14ac:dyDescent="0.3">
      <c r="B1129" s="4" cm="1">
        <f t="array" ref="B1129:G1129">'M43-M48 Report'!A98:F98</f>
        <v>0</v>
      </c>
      <c r="C1129">
        <v>0</v>
      </c>
      <c r="D1129">
        <v>0</v>
      </c>
      <c r="E1129">
        <v>0</v>
      </c>
      <c r="F1129">
        <v>0</v>
      </c>
      <c r="G1129">
        <v>0</v>
      </c>
      <c r="H1129" t="s">
        <v>29</v>
      </c>
      <c r="Q1129" s="17" t="str">
        <f>_xlfn.XLOOKUP(P1129,Period_sum!$H$8:$H$27,Period_sum!$I$8:$I$27,"")</f>
        <v/>
      </c>
      <c r="R1129" s="17" t="str">
        <f>_xlfn.XLOOKUP(P1129,Period_sum!$H$8:$H$27,Period_sum!$J$8:$J$27,"")</f>
        <v/>
      </c>
    </row>
    <row r="1130" spans="2:18" x14ac:dyDescent="0.3">
      <c r="B1130" s="4" cm="1">
        <f t="array" ref="B1130:G1130">'M43-M48 Report'!A99:F99</f>
        <v>0</v>
      </c>
      <c r="C1130">
        <v>0</v>
      </c>
      <c r="D1130">
        <v>0</v>
      </c>
      <c r="E1130">
        <v>0</v>
      </c>
      <c r="F1130">
        <v>0</v>
      </c>
      <c r="G1130">
        <v>0</v>
      </c>
      <c r="H1130" t="s">
        <v>29</v>
      </c>
      <c r="Q1130" s="17" t="str">
        <f>_xlfn.XLOOKUP(P1130,Period_sum!$H$8:$H$27,Period_sum!$I$8:$I$27,"")</f>
        <v/>
      </c>
      <c r="R1130" s="17" t="str">
        <f>_xlfn.XLOOKUP(P1130,Period_sum!$H$8:$H$27,Period_sum!$J$8:$J$27,"")</f>
        <v/>
      </c>
    </row>
    <row r="1131" spans="2:18" x14ac:dyDescent="0.3">
      <c r="B1131" s="4" cm="1">
        <f t="array" ref="B1131:G1131">'M43-M48 Report'!A100:F100</f>
        <v>0</v>
      </c>
      <c r="C1131">
        <v>0</v>
      </c>
      <c r="D1131">
        <v>0</v>
      </c>
      <c r="E1131">
        <v>0</v>
      </c>
      <c r="F1131">
        <v>0</v>
      </c>
      <c r="G1131">
        <v>0</v>
      </c>
      <c r="H1131" t="s">
        <v>29</v>
      </c>
      <c r="Q1131" s="17" t="str">
        <f>_xlfn.XLOOKUP(P1131,Period_sum!$H$8:$H$27,Period_sum!$I$8:$I$27,"")</f>
        <v/>
      </c>
      <c r="R1131" s="17" t="str">
        <f>_xlfn.XLOOKUP(P1131,Period_sum!$H$8:$H$27,Period_sum!$J$8:$J$27,"")</f>
        <v/>
      </c>
    </row>
    <row r="1132" spans="2:18" x14ac:dyDescent="0.3">
      <c r="B1132" s="4" cm="1">
        <f t="array" ref="B1132:G1132">'M43-M48 Report'!A101:F101</f>
        <v>0</v>
      </c>
      <c r="C1132">
        <v>0</v>
      </c>
      <c r="D1132">
        <v>0</v>
      </c>
      <c r="E1132">
        <v>0</v>
      </c>
      <c r="F1132">
        <v>0</v>
      </c>
      <c r="G1132">
        <v>0</v>
      </c>
      <c r="H1132" t="s">
        <v>29</v>
      </c>
      <c r="Q1132" s="17" t="str">
        <f>_xlfn.XLOOKUP(P1132,Period_sum!$H$8:$H$27,Period_sum!$I$8:$I$27,"")</f>
        <v/>
      </c>
      <c r="R1132" s="17" t="str">
        <f>_xlfn.XLOOKUP(P1132,Period_sum!$H$8:$H$27,Period_sum!$J$8:$J$27,"")</f>
        <v/>
      </c>
    </row>
    <row r="1133" spans="2:18" x14ac:dyDescent="0.3">
      <c r="B1133" s="4" cm="1">
        <f t="array" ref="B1133:G1133">'M43-M48 Report'!A102:F102</f>
        <v>0</v>
      </c>
      <c r="C1133">
        <v>0</v>
      </c>
      <c r="D1133">
        <v>0</v>
      </c>
      <c r="E1133">
        <v>0</v>
      </c>
      <c r="F1133">
        <v>0</v>
      </c>
      <c r="G1133">
        <v>0</v>
      </c>
      <c r="H1133" t="s">
        <v>29</v>
      </c>
      <c r="Q1133" s="17" t="str">
        <f>_xlfn.XLOOKUP(P1133,Period_sum!$H$8:$H$27,Period_sum!$I$8:$I$27,"")</f>
        <v/>
      </c>
      <c r="R1133" s="17" t="str">
        <f>_xlfn.XLOOKUP(P1133,Period_sum!$H$8:$H$27,Period_sum!$J$8:$J$27,"")</f>
        <v/>
      </c>
    </row>
    <row r="1134" spans="2:18" x14ac:dyDescent="0.3">
      <c r="B1134" s="4" cm="1">
        <f t="array" ref="B1134:G1134">'M43-M48 Report'!A103:F103</f>
        <v>0</v>
      </c>
      <c r="C1134">
        <v>0</v>
      </c>
      <c r="D1134">
        <v>0</v>
      </c>
      <c r="E1134">
        <v>0</v>
      </c>
      <c r="F1134">
        <v>0</v>
      </c>
      <c r="G1134">
        <v>0</v>
      </c>
      <c r="H1134" t="s">
        <v>29</v>
      </c>
      <c r="Q1134" s="17" t="str">
        <f>_xlfn.XLOOKUP(P1134,Period_sum!$H$8:$H$27,Period_sum!$I$8:$I$27,"")</f>
        <v/>
      </c>
      <c r="R1134" s="17" t="str">
        <f>_xlfn.XLOOKUP(P1134,Period_sum!$H$8:$H$27,Period_sum!$J$8:$J$27,"")</f>
        <v/>
      </c>
    </row>
    <row r="1135" spans="2:18" x14ac:dyDescent="0.3">
      <c r="B1135" s="4" cm="1">
        <f t="array" ref="B1135:G1135">'M43-M48 Report'!A104:F104</f>
        <v>0</v>
      </c>
      <c r="C1135">
        <v>0</v>
      </c>
      <c r="D1135">
        <v>0</v>
      </c>
      <c r="E1135">
        <v>0</v>
      </c>
      <c r="F1135">
        <v>0</v>
      </c>
      <c r="G1135">
        <v>0</v>
      </c>
      <c r="H1135" t="s">
        <v>29</v>
      </c>
      <c r="Q1135" s="17" t="str">
        <f>_xlfn.XLOOKUP(P1135,Period_sum!$H$8:$H$27,Period_sum!$I$8:$I$27,"")</f>
        <v/>
      </c>
      <c r="R1135" s="17" t="str">
        <f>_xlfn.XLOOKUP(P1135,Period_sum!$H$8:$H$27,Period_sum!$J$8:$J$27,"")</f>
        <v/>
      </c>
    </row>
    <row r="1136" spans="2:18" x14ac:dyDescent="0.3">
      <c r="B1136" s="4" cm="1">
        <f t="array" ref="B1136:G1136">'M43-M48 Report'!A105:F105</f>
        <v>0</v>
      </c>
      <c r="C1136">
        <v>0</v>
      </c>
      <c r="D1136">
        <v>0</v>
      </c>
      <c r="E1136">
        <v>0</v>
      </c>
      <c r="F1136">
        <v>0</v>
      </c>
      <c r="G1136">
        <v>0</v>
      </c>
      <c r="H1136" t="s">
        <v>29</v>
      </c>
      <c r="Q1136" s="17" t="str">
        <f>_xlfn.XLOOKUP(P1136,Period_sum!$H$8:$H$27,Period_sum!$I$8:$I$27,"")</f>
        <v/>
      </c>
      <c r="R1136" s="17" t="str">
        <f>_xlfn.XLOOKUP(P1136,Period_sum!$H$8:$H$27,Period_sum!$J$8:$J$27,"")</f>
        <v/>
      </c>
    </row>
    <row r="1137" spans="2:18" x14ac:dyDescent="0.3">
      <c r="B1137" s="4" cm="1">
        <f t="array" ref="B1137:G1137">'M43-M48 Report'!A106:F106</f>
        <v>0</v>
      </c>
      <c r="C1137">
        <v>0</v>
      </c>
      <c r="D1137">
        <v>0</v>
      </c>
      <c r="E1137">
        <v>0</v>
      </c>
      <c r="F1137">
        <v>0</v>
      </c>
      <c r="G1137">
        <v>0</v>
      </c>
      <c r="H1137" t="s">
        <v>29</v>
      </c>
      <c r="Q1137" s="17" t="str">
        <f>_xlfn.XLOOKUP(P1137,Period_sum!$H$8:$H$27,Period_sum!$I$8:$I$27,"")</f>
        <v/>
      </c>
      <c r="R1137" s="17" t="str">
        <f>_xlfn.XLOOKUP(P1137,Period_sum!$H$8:$H$27,Period_sum!$J$8:$J$27,"")</f>
        <v/>
      </c>
    </row>
    <row r="1138" spans="2:18" x14ac:dyDescent="0.3">
      <c r="B1138" s="4" cm="1">
        <f t="array" ref="B1138:G1138">'M43-M48 Report'!A107:F107</f>
        <v>0</v>
      </c>
      <c r="C1138">
        <v>0</v>
      </c>
      <c r="D1138">
        <v>0</v>
      </c>
      <c r="E1138">
        <v>0</v>
      </c>
      <c r="F1138">
        <v>0</v>
      </c>
      <c r="G1138">
        <v>0</v>
      </c>
      <c r="H1138" t="s">
        <v>29</v>
      </c>
      <c r="Q1138" s="17" t="str">
        <f>_xlfn.XLOOKUP(P1138,Period_sum!$H$8:$H$27,Period_sum!$I$8:$I$27,"")</f>
        <v/>
      </c>
      <c r="R1138" s="17" t="str">
        <f>_xlfn.XLOOKUP(P1138,Period_sum!$H$8:$H$27,Period_sum!$J$8:$J$27,"")</f>
        <v/>
      </c>
    </row>
    <row r="1139" spans="2:18" x14ac:dyDescent="0.3">
      <c r="B1139" s="4" cm="1">
        <f t="array" ref="B1139:G1139">'M43-M48 Report'!A108:F108</f>
        <v>0</v>
      </c>
      <c r="C1139">
        <v>0</v>
      </c>
      <c r="D1139">
        <v>0</v>
      </c>
      <c r="E1139">
        <v>0</v>
      </c>
      <c r="F1139">
        <v>0</v>
      </c>
      <c r="G1139">
        <v>0</v>
      </c>
      <c r="H1139" t="s">
        <v>29</v>
      </c>
      <c r="Q1139" s="17" t="str">
        <f>_xlfn.XLOOKUP(P1139,Period_sum!$H$8:$H$27,Period_sum!$I$8:$I$27,"")</f>
        <v/>
      </c>
      <c r="R1139" s="17" t="str">
        <f>_xlfn.XLOOKUP(P1139,Period_sum!$H$8:$H$27,Period_sum!$J$8:$J$27,"")</f>
        <v/>
      </c>
    </row>
    <row r="1140" spans="2:18" x14ac:dyDescent="0.3">
      <c r="B1140" s="4" cm="1">
        <f t="array" ref="B1140:G1140">'M43-M48 Report'!A109:F109</f>
        <v>0</v>
      </c>
      <c r="C1140">
        <v>0</v>
      </c>
      <c r="D1140">
        <v>0</v>
      </c>
      <c r="E1140">
        <v>0</v>
      </c>
      <c r="F1140">
        <v>0</v>
      </c>
      <c r="G1140">
        <v>0</v>
      </c>
      <c r="H1140" t="s">
        <v>29</v>
      </c>
      <c r="Q1140" s="17" t="str">
        <f>_xlfn.XLOOKUP(P1140,Period_sum!$H$8:$H$27,Period_sum!$I$8:$I$27,"")</f>
        <v/>
      </c>
      <c r="R1140" s="17" t="str">
        <f>_xlfn.XLOOKUP(P1140,Period_sum!$H$8:$H$27,Period_sum!$J$8:$J$27,"")</f>
        <v/>
      </c>
    </row>
    <row r="1141" spans="2:18" x14ac:dyDescent="0.3">
      <c r="B1141" s="4" cm="1">
        <f t="array" ref="B1141:G1141">'M43-M48 Report'!A110:F110</f>
        <v>0</v>
      </c>
      <c r="C1141">
        <v>0</v>
      </c>
      <c r="D1141">
        <v>0</v>
      </c>
      <c r="E1141">
        <v>0</v>
      </c>
      <c r="F1141">
        <v>0</v>
      </c>
      <c r="G1141">
        <v>0</v>
      </c>
      <c r="H1141" t="s">
        <v>29</v>
      </c>
      <c r="Q1141" s="17" t="str">
        <f>_xlfn.XLOOKUP(P1141,Period_sum!$H$8:$H$27,Period_sum!$I$8:$I$27,"")</f>
        <v/>
      </c>
      <c r="R1141" s="17" t="str">
        <f>_xlfn.XLOOKUP(P1141,Period_sum!$H$8:$H$27,Period_sum!$J$8:$J$27,"")</f>
        <v/>
      </c>
    </row>
    <row r="1142" spans="2:18" x14ac:dyDescent="0.3">
      <c r="B1142" s="4" cm="1">
        <f t="array" ref="B1142:G1142">'M43-M48 Report'!A111:F111</f>
        <v>0</v>
      </c>
      <c r="C1142">
        <v>0</v>
      </c>
      <c r="D1142">
        <v>0</v>
      </c>
      <c r="E1142">
        <v>0</v>
      </c>
      <c r="F1142">
        <v>0</v>
      </c>
      <c r="G1142">
        <v>0</v>
      </c>
      <c r="H1142" t="s">
        <v>29</v>
      </c>
      <c r="Q1142" s="17" t="str">
        <f>_xlfn.XLOOKUP(P1142,Period_sum!$H$8:$H$27,Period_sum!$I$8:$I$27,"")</f>
        <v/>
      </c>
      <c r="R1142" s="17" t="str">
        <f>_xlfn.XLOOKUP(P1142,Period_sum!$H$8:$H$27,Period_sum!$J$8:$J$27,"")</f>
        <v/>
      </c>
    </row>
    <row r="1143" spans="2:18" x14ac:dyDescent="0.3">
      <c r="B1143" s="4" cm="1">
        <f t="array" ref="B1143:G1143">'M43-M48 Report'!A112:F112</f>
        <v>0</v>
      </c>
      <c r="C1143">
        <v>0</v>
      </c>
      <c r="D1143">
        <v>0</v>
      </c>
      <c r="E1143">
        <v>0</v>
      </c>
      <c r="F1143">
        <v>0</v>
      </c>
      <c r="G1143">
        <v>0</v>
      </c>
      <c r="H1143" t="s">
        <v>29</v>
      </c>
      <c r="Q1143" s="17" t="str">
        <f>_xlfn.XLOOKUP(P1143,Period_sum!$H$8:$H$27,Period_sum!$I$8:$I$27,"")</f>
        <v/>
      </c>
      <c r="R1143" s="17" t="str">
        <f>_xlfn.XLOOKUP(P1143,Period_sum!$H$8:$H$27,Period_sum!$J$8:$J$27,"")</f>
        <v/>
      </c>
    </row>
    <row r="1144" spans="2:18" x14ac:dyDescent="0.3">
      <c r="B1144" s="4" cm="1">
        <f t="array" ref="B1144:G1144">'M43-M48 Report'!A113:F113</f>
        <v>0</v>
      </c>
      <c r="C1144">
        <v>0</v>
      </c>
      <c r="D1144">
        <v>0</v>
      </c>
      <c r="E1144">
        <v>0</v>
      </c>
      <c r="F1144">
        <v>0</v>
      </c>
      <c r="G1144">
        <v>0</v>
      </c>
      <c r="H1144" t="s">
        <v>29</v>
      </c>
      <c r="Q1144" s="17" t="str">
        <f>_xlfn.XLOOKUP(P1144,Period_sum!$H$8:$H$27,Period_sum!$I$8:$I$27,"")</f>
        <v/>
      </c>
      <c r="R1144" s="17" t="str">
        <f>_xlfn.XLOOKUP(P1144,Period_sum!$H$8:$H$27,Period_sum!$J$8:$J$27,"")</f>
        <v/>
      </c>
    </row>
    <row r="1145" spans="2:18" x14ac:dyDescent="0.3">
      <c r="B1145" s="4" cm="1">
        <f t="array" ref="B1145:G1145">'M43-M48 Report'!A114:F114</f>
        <v>0</v>
      </c>
      <c r="C1145">
        <v>0</v>
      </c>
      <c r="D1145">
        <v>0</v>
      </c>
      <c r="E1145">
        <v>0</v>
      </c>
      <c r="F1145">
        <v>0</v>
      </c>
      <c r="G1145">
        <v>0</v>
      </c>
      <c r="H1145" t="s">
        <v>29</v>
      </c>
      <c r="Q1145" s="17" t="str">
        <f>_xlfn.XLOOKUP(P1145,Period_sum!$H$8:$H$27,Period_sum!$I$8:$I$27,"")</f>
        <v/>
      </c>
      <c r="R1145" s="17" t="str">
        <f>_xlfn.XLOOKUP(P1145,Period_sum!$H$8:$H$27,Period_sum!$J$8:$J$27,"")</f>
        <v/>
      </c>
    </row>
    <row r="1146" spans="2:18" x14ac:dyDescent="0.3">
      <c r="B1146" s="4" cm="1">
        <f t="array" ref="B1146:G1146">'M43-M48 Report'!A115:F115</f>
        <v>0</v>
      </c>
      <c r="C1146">
        <v>0</v>
      </c>
      <c r="D1146">
        <v>0</v>
      </c>
      <c r="E1146">
        <v>0</v>
      </c>
      <c r="F1146">
        <v>0</v>
      </c>
      <c r="G1146">
        <v>0</v>
      </c>
      <c r="H1146" t="s">
        <v>29</v>
      </c>
      <c r="Q1146" s="17" t="str">
        <f>_xlfn.XLOOKUP(P1146,Period_sum!$H$8:$H$27,Period_sum!$I$8:$I$27,"")</f>
        <v/>
      </c>
      <c r="R1146" s="17" t="str">
        <f>_xlfn.XLOOKUP(P1146,Period_sum!$H$8:$H$27,Period_sum!$J$8:$J$27,"")</f>
        <v/>
      </c>
    </row>
    <row r="1147" spans="2:18" x14ac:dyDescent="0.3">
      <c r="B1147" s="4" cm="1">
        <f t="array" ref="B1147:G1147">'M43-M48 Report'!A116:F116</f>
        <v>0</v>
      </c>
      <c r="C1147">
        <v>0</v>
      </c>
      <c r="D1147">
        <v>0</v>
      </c>
      <c r="E1147">
        <v>0</v>
      </c>
      <c r="F1147">
        <v>0</v>
      </c>
      <c r="G1147">
        <v>0</v>
      </c>
      <c r="H1147" t="s">
        <v>29</v>
      </c>
      <c r="Q1147" s="17" t="str">
        <f>_xlfn.XLOOKUP(P1147,Period_sum!$H$8:$H$27,Period_sum!$I$8:$I$27,"")</f>
        <v/>
      </c>
      <c r="R1147" s="17" t="str">
        <f>_xlfn.XLOOKUP(P1147,Period_sum!$H$8:$H$27,Period_sum!$J$8:$J$27,"")</f>
        <v/>
      </c>
    </row>
    <row r="1148" spans="2:18" x14ac:dyDescent="0.3">
      <c r="B1148" s="4" cm="1">
        <f t="array" ref="B1148:G1148">'M43-M48 Report'!A117:F117</f>
        <v>0</v>
      </c>
      <c r="C1148">
        <v>0</v>
      </c>
      <c r="D1148">
        <v>0</v>
      </c>
      <c r="E1148">
        <v>0</v>
      </c>
      <c r="F1148">
        <v>0</v>
      </c>
      <c r="G1148">
        <v>0</v>
      </c>
      <c r="H1148" t="s">
        <v>29</v>
      </c>
      <c r="Q1148" s="17" t="str">
        <f>_xlfn.XLOOKUP(P1148,Period_sum!$H$8:$H$27,Period_sum!$I$8:$I$27,"")</f>
        <v/>
      </c>
      <c r="R1148" s="17" t="str">
        <f>_xlfn.XLOOKUP(P1148,Period_sum!$H$8:$H$27,Period_sum!$J$8:$J$27,"")</f>
        <v/>
      </c>
    </row>
    <row r="1149" spans="2:18" x14ac:dyDescent="0.3">
      <c r="B1149" s="4" cm="1">
        <f t="array" ref="B1149:G1149">'M43-M48 Report'!A118:F118</f>
        <v>0</v>
      </c>
      <c r="C1149">
        <v>0</v>
      </c>
      <c r="D1149">
        <v>0</v>
      </c>
      <c r="E1149">
        <v>0</v>
      </c>
      <c r="F1149">
        <v>0</v>
      </c>
      <c r="G1149">
        <v>0</v>
      </c>
      <c r="H1149" t="s">
        <v>29</v>
      </c>
      <c r="Q1149" s="17" t="str">
        <f>_xlfn.XLOOKUP(P1149,Period_sum!$H$8:$H$27,Period_sum!$I$8:$I$27,"")</f>
        <v/>
      </c>
      <c r="R1149" s="17" t="str">
        <f>_xlfn.XLOOKUP(P1149,Period_sum!$H$8:$H$27,Period_sum!$J$8:$J$27,"")</f>
        <v/>
      </c>
    </row>
    <row r="1150" spans="2:18" x14ac:dyDescent="0.3">
      <c r="B1150" s="4" cm="1">
        <f t="array" ref="B1150:G1150">'M43-M48 Report'!A119:F119</f>
        <v>0</v>
      </c>
      <c r="C1150">
        <v>0</v>
      </c>
      <c r="D1150">
        <v>0</v>
      </c>
      <c r="E1150">
        <v>0</v>
      </c>
      <c r="F1150">
        <v>0</v>
      </c>
      <c r="G1150">
        <v>0</v>
      </c>
      <c r="H1150" t="s">
        <v>29</v>
      </c>
      <c r="Q1150" s="17" t="str">
        <f>_xlfn.XLOOKUP(P1150,Period_sum!$H$8:$H$27,Period_sum!$I$8:$I$27,"")</f>
        <v/>
      </c>
      <c r="R1150" s="17" t="str">
        <f>_xlfn.XLOOKUP(P1150,Period_sum!$H$8:$H$27,Period_sum!$J$8:$J$27,"")</f>
        <v/>
      </c>
    </row>
    <row r="1151" spans="2:18" x14ac:dyDescent="0.3">
      <c r="B1151" s="4" cm="1">
        <f t="array" ref="B1151:G1151">'M43-M48 Report'!A120:F120</f>
        <v>0</v>
      </c>
      <c r="C1151">
        <v>0</v>
      </c>
      <c r="D1151">
        <v>0</v>
      </c>
      <c r="E1151">
        <v>0</v>
      </c>
      <c r="F1151">
        <v>0</v>
      </c>
      <c r="G1151">
        <v>0</v>
      </c>
      <c r="H1151" t="s">
        <v>29</v>
      </c>
      <c r="Q1151" s="17" t="str">
        <f>_xlfn.XLOOKUP(P1151,Period_sum!$H$8:$H$27,Period_sum!$I$8:$I$27,"")</f>
        <v/>
      </c>
      <c r="R1151" s="17" t="str">
        <f>_xlfn.XLOOKUP(P1151,Period_sum!$H$8:$H$27,Period_sum!$J$8:$J$27,"")</f>
        <v/>
      </c>
    </row>
    <row r="1152" spans="2:18" x14ac:dyDescent="0.3">
      <c r="B1152" s="4" cm="1">
        <f t="array" ref="B1152:G1152">'M43-M48 Report'!A121:F121</f>
        <v>0</v>
      </c>
      <c r="C1152">
        <v>0</v>
      </c>
      <c r="D1152">
        <v>0</v>
      </c>
      <c r="E1152">
        <v>0</v>
      </c>
      <c r="F1152">
        <v>0</v>
      </c>
      <c r="G1152">
        <v>0</v>
      </c>
      <c r="H1152" t="s">
        <v>29</v>
      </c>
      <c r="Q1152" s="17" t="str">
        <f>_xlfn.XLOOKUP(P1152,Period_sum!$H$8:$H$27,Period_sum!$I$8:$I$27,"")</f>
        <v/>
      </c>
      <c r="R1152" s="17" t="str">
        <f>_xlfn.XLOOKUP(P1152,Period_sum!$H$8:$H$27,Period_sum!$J$8:$J$27,"")</f>
        <v/>
      </c>
    </row>
    <row r="1153" spans="2:18" x14ac:dyDescent="0.3">
      <c r="B1153" s="4" cm="1">
        <f t="array" ref="B1153:G1153">'M43-M48 Report'!A122:F122</f>
        <v>0</v>
      </c>
      <c r="C1153">
        <v>0</v>
      </c>
      <c r="D1153">
        <v>0</v>
      </c>
      <c r="E1153">
        <v>0</v>
      </c>
      <c r="F1153">
        <v>0</v>
      </c>
      <c r="G1153">
        <v>0</v>
      </c>
      <c r="H1153" t="s">
        <v>29</v>
      </c>
      <c r="Q1153" s="17" t="str">
        <f>_xlfn.XLOOKUP(P1153,Period_sum!$H$8:$H$27,Period_sum!$I$8:$I$27,"")</f>
        <v/>
      </c>
      <c r="R1153" s="17" t="str">
        <f>_xlfn.XLOOKUP(P1153,Period_sum!$H$8:$H$27,Period_sum!$J$8:$J$27,"")</f>
        <v/>
      </c>
    </row>
    <row r="1154" spans="2:18" x14ac:dyDescent="0.3">
      <c r="B1154" s="4" cm="1">
        <f t="array" ref="B1154:G1154">'M43-M48 Report'!A123:F123</f>
        <v>0</v>
      </c>
      <c r="C1154">
        <v>0</v>
      </c>
      <c r="D1154">
        <v>0</v>
      </c>
      <c r="E1154">
        <v>0</v>
      </c>
      <c r="F1154">
        <v>0</v>
      </c>
      <c r="G1154">
        <v>0</v>
      </c>
      <c r="H1154" t="s">
        <v>29</v>
      </c>
      <c r="Q1154" s="17" t="str">
        <f>_xlfn.XLOOKUP(P1154,Period_sum!$H$8:$H$27,Period_sum!$I$8:$I$27,"")</f>
        <v/>
      </c>
      <c r="R1154" s="17" t="str">
        <f>_xlfn.XLOOKUP(P1154,Period_sum!$H$8:$H$27,Period_sum!$J$8:$J$27,"")</f>
        <v/>
      </c>
    </row>
    <row r="1155" spans="2:18" x14ac:dyDescent="0.3">
      <c r="B1155" s="4" cm="1">
        <f t="array" ref="B1155:G1155">'M43-M48 Report'!A124:F124</f>
        <v>0</v>
      </c>
      <c r="C1155">
        <v>0</v>
      </c>
      <c r="D1155">
        <v>0</v>
      </c>
      <c r="E1155">
        <v>0</v>
      </c>
      <c r="F1155">
        <v>0</v>
      </c>
      <c r="G1155">
        <v>0</v>
      </c>
      <c r="H1155" t="s">
        <v>29</v>
      </c>
      <c r="Q1155" s="17" t="str">
        <f>_xlfn.XLOOKUP(P1155,Period_sum!$H$8:$H$27,Period_sum!$I$8:$I$27,"")</f>
        <v/>
      </c>
      <c r="R1155" s="17" t="str">
        <f>_xlfn.XLOOKUP(P1155,Period_sum!$H$8:$H$27,Period_sum!$J$8:$J$27,"")</f>
        <v/>
      </c>
    </row>
    <row r="1156" spans="2:18" x14ac:dyDescent="0.3">
      <c r="B1156" s="4" cm="1">
        <f t="array" ref="B1156:G1156">'M43-M48 Report'!A125:F125</f>
        <v>0</v>
      </c>
      <c r="C1156">
        <v>0</v>
      </c>
      <c r="D1156">
        <v>0</v>
      </c>
      <c r="E1156">
        <v>0</v>
      </c>
      <c r="F1156">
        <v>0</v>
      </c>
      <c r="G1156">
        <v>0</v>
      </c>
      <c r="H1156" t="s">
        <v>29</v>
      </c>
      <c r="Q1156" s="17" t="str">
        <f>_xlfn.XLOOKUP(P1156,Period_sum!$H$8:$H$27,Period_sum!$I$8:$I$27,"")</f>
        <v/>
      </c>
      <c r="R1156" s="17" t="str">
        <f>_xlfn.XLOOKUP(P1156,Period_sum!$H$8:$H$27,Period_sum!$J$8:$J$27,"")</f>
        <v/>
      </c>
    </row>
    <row r="1157" spans="2:18" x14ac:dyDescent="0.3">
      <c r="B1157" s="4" cm="1">
        <f t="array" ref="B1157:G1157">'M43-M48 Report'!A126:F126</f>
        <v>0</v>
      </c>
      <c r="C1157">
        <v>0</v>
      </c>
      <c r="D1157">
        <v>0</v>
      </c>
      <c r="E1157">
        <v>0</v>
      </c>
      <c r="F1157">
        <v>0</v>
      </c>
      <c r="G1157">
        <v>0</v>
      </c>
      <c r="H1157" t="s">
        <v>29</v>
      </c>
      <c r="Q1157" s="17" t="str">
        <f>_xlfn.XLOOKUP(P1157,Period_sum!$H$8:$H$27,Period_sum!$I$8:$I$27,"")</f>
        <v/>
      </c>
      <c r="R1157" s="17" t="str">
        <f>_xlfn.XLOOKUP(P1157,Period_sum!$H$8:$H$27,Period_sum!$J$8:$J$27,"")</f>
        <v/>
      </c>
    </row>
    <row r="1158" spans="2:18" x14ac:dyDescent="0.3">
      <c r="B1158" s="4" cm="1">
        <f t="array" ref="B1158:G1158">'M43-M48 Report'!A127:F127</f>
        <v>0</v>
      </c>
      <c r="C1158">
        <v>0</v>
      </c>
      <c r="D1158">
        <v>0</v>
      </c>
      <c r="E1158">
        <v>0</v>
      </c>
      <c r="F1158">
        <v>0</v>
      </c>
      <c r="G1158">
        <v>0</v>
      </c>
      <c r="H1158" t="s">
        <v>29</v>
      </c>
      <c r="Q1158" s="17" t="str">
        <f>_xlfn.XLOOKUP(P1158,Period_sum!$H$8:$H$27,Period_sum!$I$8:$I$27,"")</f>
        <v/>
      </c>
      <c r="R1158" s="17" t="str">
        <f>_xlfn.XLOOKUP(P1158,Period_sum!$H$8:$H$27,Period_sum!$J$8:$J$27,"")</f>
        <v/>
      </c>
    </row>
    <row r="1159" spans="2:18" x14ac:dyDescent="0.3">
      <c r="B1159" s="4" cm="1">
        <f t="array" ref="B1159:G1159">'M43-M48 Report'!A128:F128</f>
        <v>0</v>
      </c>
      <c r="C1159">
        <v>0</v>
      </c>
      <c r="D1159">
        <v>0</v>
      </c>
      <c r="E1159">
        <v>0</v>
      </c>
      <c r="F1159">
        <v>0</v>
      </c>
      <c r="G1159">
        <v>0</v>
      </c>
      <c r="H1159" t="s">
        <v>29</v>
      </c>
      <c r="Q1159" s="17" t="str">
        <f>_xlfn.XLOOKUP(P1159,Period_sum!$H$8:$H$27,Period_sum!$I$8:$I$27,"")</f>
        <v/>
      </c>
      <c r="R1159" s="17" t="str">
        <f>_xlfn.XLOOKUP(P1159,Period_sum!$H$8:$H$27,Period_sum!$J$8:$J$27,"")</f>
        <v/>
      </c>
    </row>
    <row r="1160" spans="2:18" x14ac:dyDescent="0.3">
      <c r="B1160" s="4" cm="1">
        <f t="array" ref="B1160:G1160">'M43-M48 Report'!A129:F129</f>
        <v>0</v>
      </c>
      <c r="C1160">
        <v>0</v>
      </c>
      <c r="D1160">
        <v>0</v>
      </c>
      <c r="E1160">
        <v>0</v>
      </c>
      <c r="F1160">
        <v>0</v>
      </c>
      <c r="G1160">
        <v>0</v>
      </c>
      <c r="H1160" t="s">
        <v>29</v>
      </c>
      <c r="Q1160" s="17" t="str">
        <f>_xlfn.XLOOKUP(P1160,Period_sum!$H$8:$H$27,Period_sum!$I$8:$I$27,"")</f>
        <v/>
      </c>
      <c r="R1160" s="17" t="str">
        <f>_xlfn.XLOOKUP(P1160,Period_sum!$H$8:$H$27,Period_sum!$J$8:$J$27,"")</f>
        <v/>
      </c>
    </row>
    <row r="1161" spans="2:18" x14ac:dyDescent="0.3">
      <c r="B1161" s="4" cm="1">
        <f t="array" ref="B1161:G1161">'M43-M48 Report'!A130:F130</f>
        <v>0</v>
      </c>
      <c r="C1161">
        <v>0</v>
      </c>
      <c r="D1161">
        <v>0</v>
      </c>
      <c r="E1161">
        <v>0</v>
      </c>
      <c r="F1161">
        <v>0</v>
      </c>
      <c r="G1161">
        <v>0</v>
      </c>
      <c r="H1161" t="s">
        <v>29</v>
      </c>
      <c r="Q1161" s="17" t="str">
        <f>_xlfn.XLOOKUP(P1161,Period_sum!$H$8:$H$27,Period_sum!$I$8:$I$27,"")</f>
        <v/>
      </c>
      <c r="R1161" s="17" t="str">
        <f>_xlfn.XLOOKUP(P1161,Period_sum!$H$8:$H$27,Period_sum!$J$8:$J$27,"")</f>
        <v/>
      </c>
    </row>
    <row r="1162" spans="2:18" x14ac:dyDescent="0.3">
      <c r="B1162" s="4" cm="1">
        <f t="array" ref="B1162:G1162">'M43-M48 Report'!A131:F131</f>
        <v>0</v>
      </c>
      <c r="C1162">
        <v>0</v>
      </c>
      <c r="D1162">
        <v>0</v>
      </c>
      <c r="E1162">
        <v>0</v>
      </c>
      <c r="F1162">
        <v>0</v>
      </c>
      <c r="G1162">
        <v>0</v>
      </c>
      <c r="H1162" t="s">
        <v>29</v>
      </c>
      <c r="Q1162" s="17" t="str">
        <f>_xlfn.XLOOKUP(P1162,Period_sum!$H$8:$H$27,Period_sum!$I$8:$I$27,"")</f>
        <v/>
      </c>
      <c r="R1162" s="17" t="str">
        <f>_xlfn.XLOOKUP(P1162,Period_sum!$H$8:$H$27,Period_sum!$J$8:$J$27,"")</f>
        <v/>
      </c>
    </row>
    <row r="1163" spans="2:18" x14ac:dyDescent="0.3">
      <c r="B1163" s="4" cm="1">
        <f t="array" ref="B1163:G1163">'M43-M48 Report'!A132:F132</f>
        <v>0</v>
      </c>
      <c r="C1163">
        <v>0</v>
      </c>
      <c r="D1163">
        <v>0</v>
      </c>
      <c r="E1163">
        <v>0</v>
      </c>
      <c r="F1163">
        <v>0</v>
      </c>
      <c r="G1163">
        <v>0</v>
      </c>
      <c r="H1163" t="s">
        <v>29</v>
      </c>
      <c r="Q1163" s="17" t="str">
        <f>_xlfn.XLOOKUP(P1163,Period_sum!$H$8:$H$27,Period_sum!$I$8:$I$27,"")</f>
        <v/>
      </c>
      <c r="R1163" s="17" t="str">
        <f>_xlfn.XLOOKUP(P1163,Period_sum!$H$8:$H$27,Period_sum!$J$8:$J$27,"")</f>
        <v/>
      </c>
    </row>
    <row r="1164" spans="2:18" x14ac:dyDescent="0.3">
      <c r="B1164" s="4" cm="1">
        <f t="array" ref="B1164:G1164">'M43-M48 Report'!A133:F133</f>
        <v>0</v>
      </c>
      <c r="C1164">
        <v>0</v>
      </c>
      <c r="D1164">
        <v>0</v>
      </c>
      <c r="E1164">
        <v>0</v>
      </c>
      <c r="F1164">
        <v>0</v>
      </c>
      <c r="G1164">
        <v>0</v>
      </c>
      <c r="H1164" t="s">
        <v>29</v>
      </c>
      <c r="Q1164" s="17" t="str">
        <f>_xlfn.XLOOKUP(P1164,Period_sum!$H$8:$H$27,Period_sum!$I$8:$I$27,"")</f>
        <v/>
      </c>
      <c r="R1164" s="17" t="str">
        <f>_xlfn.XLOOKUP(P1164,Period_sum!$H$8:$H$27,Period_sum!$J$8:$J$27,"")</f>
        <v/>
      </c>
    </row>
    <row r="1165" spans="2:18" x14ac:dyDescent="0.3">
      <c r="B1165" s="4" cm="1">
        <f t="array" ref="B1165:G1165">'M43-M48 Report'!A134:F134</f>
        <v>0</v>
      </c>
      <c r="C1165">
        <v>0</v>
      </c>
      <c r="D1165">
        <v>0</v>
      </c>
      <c r="E1165">
        <v>0</v>
      </c>
      <c r="F1165">
        <v>0</v>
      </c>
      <c r="G1165">
        <v>0</v>
      </c>
      <c r="H1165" t="s">
        <v>29</v>
      </c>
      <c r="Q1165" s="17" t="str">
        <f>_xlfn.XLOOKUP(P1165,Period_sum!$H$8:$H$27,Period_sum!$I$8:$I$27,"")</f>
        <v/>
      </c>
      <c r="R1165" s="17" t="str">
        <f>_xlfn.XLOOKUP(P1165,Period_sum!$H$8:$H$27,Period_sum!$J$8:$J$27,"")</f>
        <v/>
      </c>
    </row>
    <row r="1166" spans="2:18" x14ac:dyDescent="0.3">
      <c r="B1166" s="4" cm="1">
        <f t="array" ref="B1166:G1166">'M43-M48 Report'!A135:F135</f>
        <v>0</v>
      </c>
      <c r="C1166">
        <v>0</v>
      </c>
      <c r="D1166">
        <v>0</v>
      </c>
      <c r="E1166">
        <v>0</v>
      </c>
      <c r="F1166">
        <v>0</v>
      </c>
      <c r="G1166">
        <v>0</v>
      </c>
      <c r="H1166" t="s">
        <v>29</v>
      </c>
      <c r="Q1166" s="17" t="str">
        <f>_xlfn.XLOOKUP(P1166,Period_sum!$H$8:$H$27,Period_sum!$I$8:$I$27,"")</f>
        <v/>
      </c>
      <c r="R1166" s="17" t="str">
        <f>_xlfn.XLOOKUP(P1166,Period_sum!$H$8:$H$27,Period_sum!$J$8:$J$27,"")</f>
        <v/>
      </c>
    </row>
    <row r="1167" spans="2:18" x14ac:dyDescent="0.3">
      <c r="B1167" s="4" cm="1">
        <f t="array" ref="B1167:G1167">'M43-M48 Report'!A136:F136</f>
        <v>0</v>
      </c>
      <c r="C1167">
        <v>0</v>
      </c>
      <c r="D1167">
        <v>0</v>
      </c>
      <c r="E1167">
        <v>0</v>
      </c>
      <c r="F1167">
        <v>0</v>
      </c>
      <c r="G1167">
        <v>0</v>
      </c>
      <c r="H1167" t="s">
        <v>29</v>
      </c>
      <c r="Q1167" s="17" t="str">
        <f>_xlfn.XLOOKUP(P1167,Period_sum!$H$8:$H$27,Period_sum!$I$8:$I$27,"")</f>
        <v/>
      </c>
      <c r="R1167" s="17" t="str">
        <f>_xlfn.XLOOKUP(P1167,Period_sum!$H$8:$H$27,Period_sum!$J$8:$J$27,"")</f>
        <v/>
      </c>
    </row>
    <row r="1168" spans="2:18" x14ac:dyDescent="0.3">
      <c r="B1168" s="4" cm="1">
        <f t="array" ref="B1168:G1168">'M43-M48 Report'!A137:F137</f>
        <v>0</v>
      </c>
      <c r="C1168">
        <v>0</v>
      </c>
      <c r="D1168">
        <v>0</v>
      </c>
      <c r="E1168">
        <v>0</v>
      </c>
      <c r="F1168">
        <v>0</v>
      </c>
      <c r="G1168">
        <v>0</v>
      </c>
      <c r="H1168" t="s">
        <v>29</v>
      </c>
      <c r="Q1168" s="17" t="str">
        <f>_xlfn.XLOOKUP(P1168,Period_sum!$H$8:$H$27,Period_sum!$I$8:$I$27,"")</f>
        <v/>
      </c>
      <c r="R1168" s="17" t="str">
        <f>_xlfn.XLOOKUP(P1168,Period_sum!$H$8:$H$27,Period_sum!$J$8:$J$27,"")</f>
        <v/>
      </c>
    </row>
    <row r="1169" spans="1:18" x14ac:dyDescent="0.3">
      <c r="B1169" s="4" cm="1">
        <f t="array" ref="B1169:G1169">'M43-M48 Report'!A138:F138</f>
        <v>0</v>
      </c>
      <c r="C1169">
        <v>0</v>
      </c>
      <c r="D1169">
        <v>0</v>
      </c>
      <c r="E1169">
        <v>0</v>
      </c>
      <c r="F1169">
        <v>0</v>
      </c>
      <c r="G1169">
        <v>0</v>
      </c>
      <c r="H1169" t="s">
        <v>29</v>
      </c>
      <c r="Q1169" s="17" t="str">
        <f>_xlfn.XLOOKUP(P1169,Period_sum!$H$8:$H$27,Period_sum!$I$8:$I$27,"")</f>
        <v/>
      </c>
      <c r="R1169" s="17" t="str">
        <f>_xlfn.XLOOKUP(P1169,Period_sum!$H$8:$H$27,Period_sum!$J$8:$J$27,"")</f>
        <v/>
      </c>
    </row>
    <row r="1170" spans="1:18" x14ac:dyDescent="0.3">
      <c r="B1170" s="4" cm="1">
        <f t="array" ref="B1170:G1170">'M43-M48 Report'!A139:F139</f>
        <v>0</v>
      </c>
      <c r="C1170">
        <v>0</v>
      </c>
      <c r="D1170">
        <v>0</v>
      </c>
      <c r="E1170">
        <v>0</v>
      </c>
      <c r="F1170">
        <v>0</v>
      </c>
      <c r="G1170">
        <v>0</v>
      </c>
      <c r="H1170" t="s">
        <v>29</v>
      </c>
      <c r="Q1170" s="17" t="str">
        <f>_xlfn.XLOOKUP(P1170,Period_sum!$H$8:$H$27,Period_sum!$I$8:$I$27,"")</f>
        <v/>
      </c>
      <c r="R1170" s="17" t="str">
        <f>_xlfn.XLOOKUP(P1170,Period_sum!$H$8:$H$27,Period_sum!$J$8:$J$27,"")</f>
        <v/>
      </c>
    </row>
    <row r="1171" spans="1:18" x14ac:dyDescent="0.3">
      <c r="B1171" s="4" cm="1">
        <f t="array" ref="B1171:G1171">'M43-M48 Report'!A140:F140</f>
        <v>0</v>
      </c>
      <c r="C1171">
        <v>0</v>
      </c>
      <c r="D1171">
        <v>0</v>
      </c>
      <c r="E1171">
        <v>0</v>
      </c>
      <c r="F1171">
        <v>0</v>
      </c>
      <c r="G1171">
        <v>0</v>
      </c>
      <c r="H1171" t="s">
        <v>29</v>
      </c>
      <c r="Q1171" s="17" t="str">
        <f>_xlfn.XLOOKUP(P1171,Period_sum!$H$8:$H$27,Period_sum!$I$8:$I$27,"")</f>
        <v/>
      </c>
      <c r="R1171" s="17" t="str">
        <f>_xlfn.XLOOKUP(P1171,Period_sum!$H$8:$H$27,Period_sum!$J$8:$J$27,"")</f>
        <v/>
      </c>
    </row>
    <row r="1172" spans="1:18" x14ac:dyDescent="0.3">
      <c r="B1172" s="4" cm="1">
        <f t="array" ref="B1172:G1172">'M43-M48 Report'!A141:F141</f>
        <v>0</v>
      </c>
      <c r="C1172">
        <v>0</v>
      </c>
      <c r="D1172">
        <v>0</v>
      </c>
      <c r="E1172">
        <v>0</v>
      </c>
      <c r="F1172">
        <v>0</v>
      </c>
      <c r="G1172">
        <v>0</v>
      </c>
      <c r="H1172" t="s">
        <v>29</v>
      </c>
      <c r="Q1172" s="17" t="str">
        <f>_xlfn.XLOOKUP(P1172,Period_sum!$H$8:$H$27,Period_sum!$I$8:$I$27,"")</f>
        <v/>
      </c>
      <c r="R1172" s="17" t="str">
        <f>_xlfn.XLOOKUP(P1172,Period_sum!$H$8:$H$27,Period_sum!$J$8:$J$27,"")</f>
        <v/>
      </c>
    </row>
    <row r="1173" spans="1:18" x14ac:dyDescent="0.3">
      <c r="B1173" s="4" cm="1">
        <f t="array" ref="B1173:G1173">'M43-M48 Report'!A142:F142</f>
        <v>0</v>
      </c>
      <c r="C1173">
        <v>0</v>
      </c>
      <c r="D1173">
        <v>0</v>
      </c>
      <c r="E1173">
        <v>0</v>
      </c>
      <c r="F1173">
        <v>0</v>
      </c>
      <c r="G1173">
        <v>0</v>
      </c>
      <c r="H1173" t="s">
        <v>29</v>
      </c>
      <c r="Q1173" s="17" t="str">
        <f>_xlfn.XLOOKUP(P1173,Period_sum!$H$8:$H$27,Period_sum!$I$8:$I$27,"")</f>
        <v/>
      </c>
      <c r="R1173" s="17" t="str">
        <f>_xlfn.XLOOKUP(P1173,Period_sum!$H$8:$H$27,Period_sum!$J$8:$J$27,"")</f>
        <v/>
      </c>
    </row>
    <row r="1174" spans="1:18" x14ac:dyDescent="0.3">
      <c r="B1174" s="4" cm="1">
        <f t="array" ref="B1174:G1174">'M43-M48 Report'!A143:F143</f>
        <v>0</v>
      </c>
      <c r="C1174">
        <v>0</v>
      </c>
      <c r="D1174">
        <v>0</v>
      </c>
      <c r="E1174">
        <v>0</v>
      </c>
      <c r="F1174">
        <v>0</v>
      </c>
      <c r="G1174">
        <v>0</v>
      </c>
      <c r="H1174" t="s">
        <v>29</v>
      </c>
      <c r="Q1174" s="17" t="str">
        <f>_xlfn.XLOOKUP(P1174,Period_sum!$H$8:$H$27,Period_sum!$I$8:$I$27,"")</f>
        <v/>
      </c>
      <c r="R1174" s="17" t="str">
        <f>_xlfn.XLOOKUP(P1174,Period_sum!$H$8:$H$27,Period_sum!$J$8:$J$27,"")</f>
        <v/>
      </c>
    </row>
    <row r="1175" spans="1:18" x14ac:dyDescent="0.3">
      <c r="B1175" s="4" cm="1">
        <f t="array" ref="B1175:G1175">'M43-M48 Report'!A144:F144</f>
        <v>0</v>
      </c>
      <c r="C1175">
        <v>0</v>
      </c>
      <c r="D1175">
        <v>0</v>
      </c>
      <c r="E1175">
        <v>0</v>
      </c>
      <c r="F1175">
        <v>0</v>
      </c>
      <c r="G1175">
        <v>0</v>
      </c>
      <c r="H1175" t="s">
        <v>29</v>
      </c>
      <c r="Q1175" s="17" t="str">
        <f>_xlfn.XLOOKUP(P1175,Period_sum!$H$8:$H$27,Period_sum!$I$8:$I$27,"")</f>
        <v/>
      </c>
      <c r="R1175" s="17" t="str">
        <f>_xlfn.XLOOKUP(P1175,Period_sum!$H$8:$H$27,Period_sum!$J$8:$J$27,"")</f>
        <v/>
      </c>
    </row>
    <row r="1176" spans="1:18" x14ac:dyDescent="0.3">
      <c r="B1176" s="4" cm="1">
        <f t="array" ref="B1176:G1176">'M43-M48 Report'!A145:F145</f>
        <v>0</v>
      </c>
      <c r="C1176">
        <v>0</v>
      </c>
      <c r="D1176">
        <v>0</v>
      </c>
      <c r="E1176">
        <v>0</v>
      </c>
      <c r="F1176">
        <v>0</v>
      </c>
      <c r="G1176">
        <v>0</v>
      </c>
      <c r="H1176" t="s">
        <v>29</v>
      </c>
      <c r="Q1176" s="17" t="str">
        <f>_xlfn.XLOOKUP(P1176,Period_sum!$H$8:$H$27,Period_sum!$I$8:$I$27,"")</f>
        <v/>
      </c>
      <c r="R1176" s="17" t="str">
        <f>_xlfn.XLOOKUP(P1176,Period_sum!$H$8:$H$27,Period_sum!$J$8:$J$27,"")</f>
        <v/>
      </c>
    </row>
    <row r="1177" spans="1:18" x14ac:dyDescent="0.3">
      <c r="B1177" s="4" cm="1">
        <f t="array" ref="B1177:G1177">'M43-M48 Report'!A146:F146</f>
        <v>0</v>
      </c>
      <c r="C1177">
        <v>0</v>
      </c>
      <c r="D1177">
        <v>0</v>
      </c>
      <c r="E1177">
        <v>0</v>
      </c>
      <c r="F1177">
        <v>0</v>
      </c>
      <c r="G1177">
        <v>0</v>
      </c>
      <c r="H1177" t="s">
        <v>29</v>
      </c>
      <c r="Q1177" s="17" t="str">
        <f>_xlfn.XLOOKUP(P1177,Period_sum!$H$8:$H$27,Period_sum!$I$8:$I$27,"")</f>
        <v/>
      </c>
      <c r="R1177" s="17" t="str">
        <f>_xlfn.XLOOKUP(P1177,Period_sum!$H$8:$H$27,Period_sum!$J$8:$J$27,"")</f>
        <v/>
      </c>
    </row>
    <row r="1178" spans="1:18" x14ac:dyDescent="0.3">
      <c r="B1178" s="4" cm="1">
        <f t="array" ref="B1178:G1178">'M43-M48 Report'!A147:F147</f>
        <v>0</v>
      </c>
      <c r="C1178">
        <v>0</v>
      </c>
      <c r="D1178">
        <v>0</v>
      </c>
      <c r="E1178">
        <v>0</v>
      </c>
      <c r="F1178">
        <v>0</v>
      </c>
      <c r="G1178">
        <v>0</v>
      </c>
      <c r="H1178" t="s">
        <v>29</v>
      </c>
      <c r="Q1178" s="17" t="str">
        <f>_xlfn.XLOOKUP(P1178,Period_sum!$H$8:$H$27,Period_sum!$I$8:$I$27,"")</f>
        <v/>
      </c>
      <c r="R1178" s="17" t="str">
        <f>_xlfn.XLOOKUP(P1178,Period_sum!$H$8:$H$27,Period_sum!$J$8:$J$27,"")</f>
        <v/>
      </c>
    </row>
    <row r="1179" spans="1:18" x14ac:dyDescent="0.3">
      <c r="B1179" s="4" cm="1">
        <f t="array" ref="B1179:G1179">'M43-M48 Report'!A148:F148</f>
        <v>0</v>
      </c>
      <c r="C1179">
        <v>0</v>
      </c>
      <c r="D1179">
        <v>0</v>
      </c>
      <c r="E1179">
        <v>0</v>
      </c>
      <c r="F1179">
        <v>0</v>
      </c>
      <c r="G1179">
        <v>0</v>
      </c>
      <c r="H1179" t="s">
        <v>29</v>
      </c>
      <c r="Q1179" s="17" t="str">
        <f>_xlfn.XLOOKUP(P1179,Period_sum!$H$8:$H$27,Period_sum!$I$8:$I$27,"")</f>
        <v/>
      </c>
      <c r="R1179" s="17" t="str">
        <f>_xlfn.XLOOKUP(P1179,Period_sum!$H$8:$H$27,Period_sum!$J$8:$J$27,"")</f>
        <v/>
      </c>
    </row>
    <row r="1180" spans="1:18" x14ac:dyDescent="0.3">
      <c r="B1180" s="4" cm="1">
        <f t="array" ref="B1180:G1180">'M43-M48 Report'!A149:F149</f>
        <v>0</v>
      </c>
      <c r="C1180">
        <v>0</v>
      </c>
      <c r="D1180">
        <v>0</v>
      </c>
      <c r="E1180">
        <v>0</v>
      </c>
      <c r="F1180">
        <v>0</v>
      </c>
      <c r="G1180">
        <v>0</v>
      </c>
      <c r="H1180" t="s">
        <v>29</v>
      </c>
      <c r="Q1180" s="17" t="str">
        <f>_xlfn.XLOOKUP(P1180,Period_sum!$H$8:$H$27,Period_sum!$I$8:$I$27,"")</f>
        <v/>
      </c>
      <c r="R1180" s="17" t="str">
        <f>_xlfn.XLOOKUP(P1180,Period_sum!$H$8:$H$27,Period_sum!$J$8:$J$27,"")</f>
        <v/>
      </c>
    </row>
    <row r="1181" spans="1:18" x14ac:dyDescent="0.3">
      <c r="B1181" s="4" cm="1">
        <f t="array" ref="B1181:G1181">'M43-M48 Report'!A150:F150</f>
        <v>0</v>
      </c>
      <c r="C1181">
        <v>0</v>
      </c>
      <c r="D1181">
        <v>0</v>
      </c>
      <c r="E1181">
        <v>0</v>
      </c>
      <c r="F1181">
        <v>0</v>
      </c>
      <c r="G1181">
        <v>0</v>
      </c>
      <c r="H1181" t="s">
        <v>29</v>
      </c>
      <c r="Q1181" s="17" t="str">
        <f>_xlfn.XLOOKUP(P1181,Period_sum!$H$8:$H$27,Period_sum!$I$8:$I$27,"")</f>
        <v/>
      </c>
      <c r="R1181" s="17" t="str">
        <f>_xlfn.XLOOKUP(P1181,Period_sum!$H$8:$H$27,Period_sum!$J$8:$J$27,"")</f>
        <v/>
      </c>
    </row>
    <row r="1182" spans="1:18" x14ac:dyDescent="0.3">
      <c r="A1182" t="s">
        <v>30</v>
      </c>
      <c r="B1182" s="4" cm="1">
        <f t="array" ref="B1182:G1182">'M49-M54 Report'!A4:F4</f>
        <v>0</v>
      </c>
      <c r="C1182">
        <v>0</v>
      </c>
      <c r="D1182">
        <v>0</v>
      </c>
      <c r="E1182">
        <v>0</v>
      </c>
      <c r="F1182">
        <v>0</v>
      </c>
      <c r="G1182">
        <v>0</v>
      </c>
      <c r="H1182" t="s">
        <v>30</v>
      </c>
      <c r="Q1182" s="17" t="str">
        <f>_xlfn.XLOOKUP(P1182,Period_sum!$H$8:$H$27,Period_sum!$I$8:$I$27,"")</f>
        <v/>
      </c>
      <c r="R1182" s="17" t="str">
        <f>_xlfn.XLOOKUP(P1182,Period_sum!$H$8:$H$27,Period_sum!$J$8:$J$27,"")</f>
        <v/>
      </c>
    </row>
    <row r="1183" spans="1:18" x14ac:dyDescent="0.3">
      <c r="B1183" s="4" cm="1">
        <f t="array" ref="B1183:G1183">'M49-M54 Report'!A5:F5</f>
        <v>0</v>
      </c>
      <c r="C1183">
        <v>0</v>
      </c>
      <c r="D1183">
        <v>0</v>
      </c>
      <c r="E1183">
        <v>0</v>
      </c>
      <c r="F1183">
        <v>0</v>
      </c>
      <c r="G1183">
        <v>0</v>
      </c>
      <c r="H1183" t="s">
        <v>30</v>
      </c>
      <c r="Q1183" s="17" t="str">
        <f>_xlfn.XLOOKUP(P1183,Period_sum!$H$8:$H$27,Period_sum!$I$8:$I$27,"")</f>
        <v/>
      </c>
      <c r="R1183" s="17" t="str">
        <f>_xlfn.XLOOKUP(P1183,Period_sum!$H$8:$H$27,Period_sum!$J$8:$J$27,"")</f>
        <v/>
      </c>
    </row>
    <row r="1184" spans="1:18" x14ac:dyDescent="0.3">
      <c r="B1184" s="4" cm="1">
        <f t="array" ref="B1184:G1184">'M49-M54 Report'!A6:F6</f>
        <v>0</v>
      </c>
      <c r="C1184">
        <v>0</v>
      </c>
      <c r="D1184">
        <v>0</v>
      </c>
      <c r="E1184">
        <v>0</v>
      </c>
      <c r="F1184">
        <v>0</v>
      </c>
      <c r="G1184">
        <v>0</v>
      </c>
      <c r="H1184" t="s">
        <v>30</v>
      </c>
    </row>
    <row r="1185" spans="2:8" x14ac:dyDescent="0.3">
      <c r="B1185" s="4" cm="1">
        <f t="array" ref="B1185:G1185">'M49-M54 Report'!A7:F7</f>
        <v>0</v>
      </c>
      <c r="C1185">
        <v>0</v>
      </c>
      <c r="D1185">
        <v>0</v>
      </c>
      <c r="E1185">
        <v>0</v>
      </c>
      <c r="F1185">
        <v>0</v>
      </c>
      <c r="G1185">
        <v>0</v>
      </c>
      <c r="H1185" t="s">
        <v>30</v>
      </c>
    </row>
    <row r="1186" spans="2:8" x14ac:dyDescent="0.3">
      <c r="B1186" s="4" cm="1">
        <f t="array" ref="B1186:G1186">'M49-M54 Report'!A8:F8</f>
        <v>0</v>
      </c>
      <c r="C1186">
        <v>0</v>
      </c>
      <c r="D1186">
        <v>0</v>
      </c>
      <c r="E1186">
        <v>0</v>
      </c>
      <c r="F1186">
        <v>0</v>
      </c>
      <c r="G1186">
        <v>0</v>
      </c>
      <c r="H1186" t="s">
        <v>30</v>
      </c>
    </row>
    <row r="1187" spans="2:8" x14ac:dyDescent="0.3">
      <c r="B1187" s="4" cm="1">
        <f t="array" ref="B1187:G1187">'M49-M54 Report'!A9:F9</f>
        <v>0</v>
      </c>
      <c r="C1187">
        <v>0</v>
      </c>
      <c r="D1187">
        <v>0</v>
      </c>
      <c r="E1187">
        <v>0</v>
      </c>
      <c r="F1187">
        <v>0</v>
      </c>
      <c r="G1187">
        <v>0</v>
      </c>
      <c r="H1187" t="s">
        <v>30</v>
      </c>
    </row>
    <row r="1188" spans="2:8" x14ac:dyDescent="0.3">
      <c r="B1188" s="4" cm="1">
        <f t="array" ref="B1188:G1188">'M49-M54 Report'!A10:F10</f>
        <v>0</v>
      </c>
      <c r="C1188">
        <v>0</v>
      </c>
      <c r="D1188">
        <v>0</v>
      </c>
      <c r="E1188">
        <v>0</v>
      </c>
      <c r="F1188">
        <v>0</v>
      </c>
      <c r="G1188">
        <v>0</v>
      </c>
      <c r="H1188" t="s">
        <v>30</v>
      </c>
    </row>
    <row r="1189" spans="2:8" x14ac:dyDescent="0.3">
      <c r="B1189" s="4" cm="1">
        <f t="array" ref="B1189:G1189">'M49-M54 Report'!A11:F11</f>
        <v>0</v>
      </c>
      <c r="C1189">
        <v>0</v>
      </c>
      <c r="D1189">
        <v>0</v>
      </c>
      <c r="E1189">
        <v>0</v>
      </c>
      <c r="F1189">
        <v>0</v>
      </c>
      <c r="G1189">
        <v>0</v>
      </c>
      <c r="H1189" t="s">
        <v>30</v>
      </c>
    </row>
    <row r="1190" spans="2:8" x14ac:dyDescent="0.3">
      <c r="B1190" s="4" cm="1">
        <f t="array" ref="B1190:G1190">'M49-M54 Report'!A12:F12</f>
        <v>0</v>
      </c>
      <c r="C1190">
        <v>0</v>
      </c>
      <c r="D1190">
        <v>0</v>
      </c>
      <c r="E1190">
        <v>0</v>
      </c>
      <c r="F1190">
        <v>0</v>
      </c>
      <c r="G1190">
        <v>0</v>
      </c>
      <c r="H1190" t="s">
        <v>30</v>
      </c>
    </row>
    <row r="1191" spans="2:8" x14ac:dyDescent="0.3">
      <c r="B1191" s="4" cm="1">
        <f t="array" ref="B1191:G1191">'M49-M54 Report'!A13:F13</f>
        <v>0</v>
      </c>
      <c r="C1191">
        <v>0</v>
      </c>
      <c r="D1191">
        <v>0</v>
      </c>
      <c r="E1191">
        <v>0</v>
      </c>
      <c r="F1191">
        <v>0</v>
      </c>
      <c r="G1191">
        <v>0</v>
      </c>
      <c r="H1191" t="s">
        <v>30</v>
      </c>
    </row>
    <row r="1192" spans="2:8" x14ac:dyDescent="0.3">
      <c r="B1192" s="4" cm="1">
        <f t="array" ref="B1192:G1192">'M49-M54 Report'!A14:F14</f>
        <v>0</v>
      </c>
      <c r="C1192">
        <v>0</v>
      </c>
      <c r="D1192">
        <v>0</v>
      </c>
      <c r="E1192">
        <v>0</v>
      </c>
      <c r="F1192">
        <v>0</v>
      </c>
      <c r="G1192">
        <v>0</v>
      </c>
      <c r="H1192" t="s">
        <v>30</v>
      </c>
    </row>
    <row r="1193" spans="2:8" x14ac:dyDescent="0.3">
      <c r="B1193" s="4" cm="1">
        <f t="array" ref="B1193:G1193">'M49-M54 Report'!A15:F15</f>
        <v>0</v>
      </c>
      <c r="C1193">
        <v>0</v>
      </c>
      <c r="D1193">
        <v>0</v>
      </c>
      <c r="E1193">
        <v>0</v>
      </c>
      <c r="F1193">
        <v>0</v>
      </c>
      <c r="G1193">
        <v>0</v>
      </c>
      <c r="H1193" t="s">
        <v>30</v>
      </c>
    </row>
    <row r="1194" spans="2:8" x14ac:dyDescent="0.3">
      <c r="B1194" s="4" cm="1">
        <f t="array" ref="B1194:G1194">'M49-M54 Report'!A16:F16</f>
        <v>0</v>
      </c>
      <c r="C1194">
        <v>0</v>
      </c>
      <c r="D1194">
        <v>0</v>
      </c>
      <c r="E1194">
        <v>0</v>
      </c>
      <c r="F1194">
        <v>0</v>
      </c>
      <c r="G1194">
        <v>0</v>
      </c>
      <c r="H1194" t="s">
        <v>30</v>
      </c>
    </row>
    <row r="1195" spans="2:8" x14ac:dyDescent="0.3">
      <c r="B1195" s="4" cm="1">
        <f t="array" ref="B1195:G1195">'M49-M54 Report'!A17:F17</f>
        <v>0</v>
      </c>
      <c r="C1195">
        <v>0</v>
      </c>
      <c r="D1195">
        <v>0</v>
      </c>
      <c r="E1195">
        <v>0</v>
      </c>
      <c r="F1195">
        <v>0</v>
      </c>
      <c r="G1195">
        <v>0</v>
      </c>
      <c r="H1195" t="s">
        <v>30</v>
      </c>
    </row>
    <row r="1196" spans="2:8" x14ac:dyDescent="0.3">
      <c r="B1196" s="4" cm="1">
        <f t="array" ref="B1196:G1196">'M49-M54 Report'!A18:F18</f>
        <v>0</v>
      </c>
      <c r="C1196">
        <v>0</v>
      </c>
      <c r="D1196">
        <v>0</v>
      </c>
      <c r="E1196">
        <v>0</v>
      </c>
      <c r="F1196">
        <v>0</v>
      </c>
      <c r="G1196">
        <v>0</v>
      </c>
      <c r="H1196" t="s">
        <v>30</v>
      </c>
    </row>
    <row r="1197" spans="2:8" x14ac:dyDescent="0.3">
      <c r="B1197" s="4" cm="1">
        <f t="array" ref="B1197:G1197">'M49-M54 Report'!A19:F19</f>
        <v>0</v>
      </c>
      <c r="C1197">
        <v>0</v>
      </c>
      <c r="D1197">
        <v>0</v>
      </c>
      <c r="E1197">
        <v>0</v>
      </c>
      <c r="F1197">
        <v>0</v>
      </c>
      <c r="G1197">
        <v>0</v>
      </c>
      <c r="H1197" t="s">
        <v>30</v>
      </c>
    </row>
    <row r="1198" spans="2:8" x14ac:dyDescent="0.3">
      <c r="B1198" s="4" cm="1">
        <f t="array" ref="B1198:G1198">'M49-M54 Report'!A20:F20</f>
        <v>0</v>
      </c>
      <c r="C1198">
        <v>0</v>
      </c>
      <c r="D1198">
        <v>0</v>
      </c>
      <c r="E1198">
        <v>0</v>
      </c>
      <c r="F1198">
        <v>0</v>
      </c>
      <c r="G1198">
        <v>0</v>
      </c>
      <c r="H1198" t="s">
        <v>30</v>
      </c>
    </row>
    <row r="1199" spans="2:8" x14ac:dyDescent="0.3">
      <c r="B1199" s="4" cm="1">
        <f t="array" ref="B1199:G1199">'M49-M54 Report'!A21:F21</f>
        <v>0</v>
      </c>
      <c r="C1199">
        <v>0</v>
      </c>
      <c r="D1199">
        <v>0</v>
      </c>
      <c r="E1199">
        <v>0</v>
      </c>
      <c r="F1199">
        <v>0</v>
      </c>
      <c r="G1199">
        <v>0</v>
      </c>
      <c r="H1199" t="s">
        <v>30</v>
      </c>
    </row>
    <row r="1200" spans="2:8" x14ac:dyDescent="0.3">
      <c r="B1200" s="4" cm="1">
        <f t="array" ref="B1200:G1200">'M49-M54 Report'!A22:F22</f>
        <v>0</v>
      </c>
      <c r="C1200">
        <v>0</v>
      </c>
      <c r="D1200">
        <v>0</v>
      </c>
      <c r="E1200">
        <v>0</v>
      </c>
      <c r="F1200">
        <v>0</v>
      </c>
      <c r="G1200">
        <v>0</v>
      </c>
      <c r="H1200" t="s">
        <v>30</v>
      </c>
    </row>
    <row r="1201" spans="2:8" x14ac:dyDescent="0.3">
      <c r="B1201" s="4" cm="1">
        <f t="array" ref="B1201:G1201">'M49-M54 Report'!A23:F23</f>
        <v>0</v>
      </c>
      <c r="C1201">
        <v>0</v>
      </c>
      <c r="D1201">
        <v>0</v>
      </c>
      <c r="E1201">
        <v>0</v>
      </c>
      <c r="F1201">
        <v>0</v>
      </c>
      <c r="G1201">
        <v>0</v>
      </c>
      <c r="H1201" t="s">
        <v>30</v>
      </c>
    </row>
    <row r="1202" spans="2:8" x14ac:dyDescent="0.3">
      <c r="B1202" s="4" cm="1">
        <f t="array" ref="B1202:G1202">'M49-M54 Report'!A24:F24</f>
        <v>0</v>
      </c>
      <c r="C1202">
        <v>0</v>
      </c>
      <c r="D1202">
        <v>0</v>
      </c>
      <c r="E1202">
        <v>0</v>
      </c>
      <c r="F1202">
        <v>0</v>
      </c>
      <c r="G1202">
        <v>0</v>
      </c>
      <c r="H1202" t="s">
        <v>30</v>
      </c>
    </row>
    <row r="1203" spans="2:8" x14ac:dyDescent="0.3">
      <c r="B1203" s="4" cm="1">
        <f t="array" ref="B1203:G1203">'M49-M54 Report'!A25:F25</f>
        <v>0</v>
      </c>
      <c r="C1203">
        <v>0</v>
      </c>
      <c r="D1203">
        <v>0</v>
      </c>
      <c r="E1203">
        <v>0</v>
      </c>
      <c r="F1203">
        <v>0</v>
      </c>
      <c r="G1203">
        <v>0</v>
      </c>
      <c r="H1203" t="s">
        <v>30</v>
      </c>
    </row>
    <row r="1204" spans="2:8" x14ac:dyDescent="0.3">
      <c r="B1204" s="4" cm="1">
        <f t="array" ref="B1204:G1204">'M49-M54 Report'!A26:F26</f>
        <v>0</v>
      </c>
      <c r="C1204">
        <v>0</v>
      </c>
      <c r="D1204">
        <v>0</v>
      </c>
      <c r="E1204">
        <v>0</v>
      </c>
      <c r="F1204">
        <v>0</v>
      </c>
      <c r="G1204">
        <v>0</v>
      </c>
      <c r="H1204" t="s">
        <v>30</v>
      </c>
    </row>
    <row r="1205" spans="2:8" x14ac:dyDescent="0.3">
      <c r="B1205" s="4" cm="1">
        <f t="array" ref="B1205:G1205">'M49-M54 Report'!A27:F27</f>
        <v>0</v>
      </c>
      <c r="C1205">
        <v>0</v>
      </c>
      <c r="D1205">
        <v>0</v>
      </c>
      <c r="E1205">
        <v>0</v>
      </c>
      <c r="F1205">
        <v>0</v>
      </c>
      <c r="G1205">
        <v>0</v>
      </c>
      <c r="H1205" t="s">
        <v>30</v>
      </c>
    </row>
    <row r="1206" spans="2:8" x14ac:dyDescent="0.3">
      <c r="B1206" s="4" cm="1">
        <f t="array" ref="B1206:G1206">'M49-M54 Report'!A28:F28</f>
        <v>0</v>
      </c>
      <c r="C1206">
        <v>0</v>
      </c>
      <c r="D1206">
        <v>0</v>
      </c>
      <c r="E1206">
        <v>0</v>
      </c>
      <c r="F1206">
        <v>0</v>
      </c>
      <c r="G1206">
        <v>0</v>
      </c>
      <c r="H1206" t="s">
        <v>30</v>
      </c>
    </row>
    <row r="1207" spans="2:8" x14ac:dyDescent="0.3">
      <c r="B1207" s="4" cm="1">
        <f t="array" ref="B1207:G1207">'M49-M54 Report'!A29:F29</f>
        <v>0</v>
      </c>
      <c r="C1207">
        <v>0</v>
      </c>
      <c r="D1207">
        <v>0</v>
      </c>
      <c r="E1207">
        <v>0</v>
      </c>
      <c r="F1207">
        <v>0</v>
      </c>
      <c r="G1207">
        <v>0</v>
      </c>
      <c r="H1207" t="s">
        <v>30</v>
      </c>
    </row>
    <row r="1208" spans="2:8" x14ac:dyDescent="0.3">
      <c r="B1208" s="4" cm="1">
        <f t="array" ref="B1208:G1208">'M49-M54 Report'!A30:F30</f>
        <v>0</v>
      </c>
      <c r="C1208">
        <v>0</v>
      </c>
      <c r="D1208">
        <v>0</v>
      </c>
      <c r="E1208">
        <v>0</v>
      </c>
      <c r="F1208">
        <v>0</v>
      </c>
      <c r="G1208">
        <v>0</v>
      </c>
      <c r="H1208" t="s">
        <v>30</v>
      </c>
    </row>
    <row r="1209" spans="2:8" x14ac:dyDescent="0.3">
      <c r="B1209" s="4" cm="1">
        <f t="array" ref="B1209:G1209">'M49-M54 Report'!A31:F31</f>
        <v>0</v>
      </c>
      <c r="C1209">
        <v>0</v>
      </c>
      <c r="D1209">
        <v>0</v>
      </c>
      <c r="E1209">
        <v>0</v>
      </c>
      <c r="F1209">
        <v>0</v>
      </c>
      <c r="G1209">
        <v>0</v>
      </c>
      <c r="H1209" t="s">
        <v>30</v>
      </c>
    </row>
    <row r="1210" spans="2:8" x14ac:dyDescent="0.3">
      <c r="B1210" s="4" cm="1">
        <f t="array" ref="B1210:G1210">'M49-M54 Report'!A32:F32</f>
        <v>0</v>
      </c>
      <c r="C1210">
        <v>0</v>
      </c>
      <c r="D1210">
        <v>0</v>
      </c>
      <c r="E1210">
        <v>0</v>
      </c>
      <c r="F1210">
        <v>0</v>
      </c>
      <c r="G1210">
        <v>0</v>
      </c>
      <c r="H1210" t="s">
        <v>30</v>
      </c>
    </row>
    <row r="1211" spans="2:8" x14ac:dyDescent="0.3">
      <c r="B1211" s="4" cm="1">
        <f t="array" ref="B1211:G1211">'M49-M54 Report'!A33:F33</f>
        <v>0</v>
      </c>
      <c r="C1211">
        <v>0</v>
      </c>
      <c r="D1211">
        <v>0</v>
      </c>
      <c r="E1211">
        <v>0</v>
      </c>
      <c r="F1211">
        <v>0</v>
      </c>
      <c r="G1211">
        <v>0</v>
      </c>
      <c r="H1211" t="s">
        <v>30</v>
      </c>
    </row>
    <row r="1212" spans="2:8" x14ac:dyDescent="0.3">
      <c r="B1212" s="4" cm="1">
        <f t="array" ref="B1212:G1212">'M49-M54 Report'!A34:F34</f>
        <v>0</v>
      </c>
      <c r="C1212">
        <v>0</v>
      </c>
      <c r="D1212">
        <v>0</v>
      </c>
      <c r="E1212">
        <v>0</v>
      </c>
      <c r="F1212">
        <v>0</v>
      </c>
      <c r="G1212">
        <v>0</v>
      </c>
      <c r="H1212" t="s">
        <v>30</v>
      </c>
    </row>
    <row r="1213" spans="2:8" x14ac:dyDescent="0.3">
      <c r="B1213" s="4" cm="1">
        <f t="array" ref="B1213:G1213">'M49-M54 Report'!A35:F35</f>
        <v>0</v>
      </c>
      <c r="C1213">
        <v>0</v>
      </c>
      <c r="D1213">
        <v>0</v>
      </c>
      <c r="E1213">
        <v>0</v>
      </c>
      <c r="F1213">
        <v>0</v>
      </c>
      <c r="G1213">
        <v>0</v>
      </c>
      <c r="H1213" t="s">
        <v>30</v>
      </c>
    </row>
    <row r="1214" spans="2:8" x14ac:dyDescent="0.3">
      <c r="B1214" s="4" cm="1">
        <f t="array" ref="B1214:G1214">'M49-M54 Report'!A36:F36</f>
        <v>0</v>
      </c>
      <c r="C1214">
        <v>0</v>
      </c>
      <c r="D1214">
        <v>0</v>
      </c>
      <c r="E1214">
        <v>0</v>
      </c>
      <c r="F1214">
        <v>0</v>
      </c>
      <c r="G1214">
        <v>0</v>
      </c>
      <c r="H1214" t="s">
        <v>30</v>
      </c>
    </row>
    <row r="1215" spans="2:8" x14ac:dyDescent="0.3">
      <c r="B1215" s="4" cm="1">
        <f t="array" ref="B1215:G1215">'M49-M54 Report'!A37:F37</f>
        <v>0</v>
      </c>
      <c r="C1215">
        <v>0</v>
      </c>
      <c r="D1215">
        <v>0</v>
      </c>
      <c r="E1215">
        <v>0</v>
      </c>
      <c r="F1215">
        <v>0</v>
      </c>
      <c r="G1215">
        <v>0</v>
      </c>
      <c r="H1215" t="s">
        <v>30</v>
      </c>
    </row>
    <row r="1216" spans="2:8" x14ac:dyDescent="0.3">
      <c r="B1216" s="4" cm="1">
        <f t="array" ref="B1216:G1216">'M49-M54 Report'!A38:F38</f>
        <v>0</v>
      </c>
      <c r="C1216">
        <v>0</v>
      </c>
      <c r="D1216">
        <v>0</v>
      </c>
      <c r="E1216">
        <v>0</v>
      </c>
      <c r="F1216">
        <v>0</v>
      </c>
      <c r="G1216">
        <v>0</v>
      </c>
      <c r="H1216" t="s">
        <v>30</v>
      </c>
    </row>
    <row r="1217" spans="2:18" x14ac:dyDescent="0.3">
      <c r="B1217" s="4" cm="1">
        <f t="array" ref="B1217:G1217">'M49-M54 Report'!A39:F39</f>
        <v>0</v>
      </c>
      <c r="C1217">
        <v>0</v>
      </c>
      <c r="D1217">
        <v>0</v>
      </c>
      <c r="E1217">
        <v>0</v>
      </c>
      <c r="F1217">
        <v>0</v>
      </c>
      <c r="G1217">
        <v>0</v>
      </c>
      <c r="H1217" t="s">
        <v>30</v>
      </c>
    </row>
    <row r="1218" spans="2:18" x14ac:dyDescent="0.3">
      <c r="B1218" s="4" cm="1">
        <f t="array" ref="B1218:G1218">'M49-M54 Report'!A40:F40</f>
        <v>0</v>
      </c>
      <c r="C1218">
        <v>0</v>
      </c>
      <c r="D1218">
        <v>0</v>
      </c>
      <c r="E1218">
        <v>0</v>
      </c>
      <c r="F1218">
        <v>0</v>
      </c>
      <c r="G1218">
        <v>0</v>
      </c>
      <c r="H1218" t="s">
        <v>30</v>
      </c>
    </row>
    <row r="1219" spans="2:18" x14ac:dyDescent="0.3">
      <c r="B1219" s="4" cm="1">
        <f t="array" ref="B1219:G1219">'M49-M54 Report'!A41:F41</f>
        <v>0</v>
      </c>
      <c r="C1219">
        <v>0</v>
      </c>
      <c r="D1219">
        <v>0</v>
      </c>
      <c r="E1219">
        <v>0</v>
      </c>
      <c r="F1219">
        <v>0</v>
      </c>
      <c r="G1219">
        <v>0</v>
      </c>
      <c r="H1219" t="s">
        <v>30</v>
      </c>
    </row>
    <row r="1220" spans="2:18" x14ac:dyDescent="0.3">
      <c r="B1220" s="4" cm="1">
        <f t="array" ref="B1220:G1220">'M49-M54 Report'!A42:F42</f>
        <v>0</v>
      </c>
      <c r="C1220">
        <v>0</v>
      </c>
      <c r="D1220">
        <v>0</v>
      </c>
      <c r="E1220">
        <v>0</v>
      </c>
      <c r="F1220">
        <v>0</v>
      </c>
      <c r="G1220">
        <v>0</v>
      </c>
      <c r="H1220" t="s">
        <v>30</v>
      </c>
    </row>
    <row r="1221" spans="2:18" x14ac:dyDescent="0.3">
      <c r="B1221" s="4" cm="1">
        <f t="array" ref="B1221:G1221">'M49-M54 Report'!A43:F43</f>
        <v>0</v>
      </c>
      <c r="C1221">
        <v>0</v>
      </c>
      <c r="D1221">
        <v>0</v>
      </c>
      <c r="E1221">
        <v>0</v>
      </c>
      <c r="F1221">
        <v>0</v>
      </c>
      <c r="G1221">
        <v>0</v>
      </c>
      <c r="H1221" t="s">
        <v>30</v>
      </c>
    </row>
    <row r="1222" spans="2:18" x14ac:dyDescent="0.3">
      <c r="B1222" s="4" cm="1">
        <f t="array" ref="B1222:G1222">'M49-M54 Report'!A44:F44</f>
        <v>0</v>
      </c>
      <c r="C1222">
        <v>0</v>
      </c>
      <c r="D1222">
        <v>0</v>
      </c>
      <c r="E1222">
        <v>0</v>
      </c>
      <c r="F1222">
        <v>0</v>
      </c>
      <c r="G1222">
        <v>0</v>
      </c>
      <c r="H1222" t="s">
        <v>30</v>
      </c>
    </row>
    <row r="1223" spans="2:18" x14ac:dyDescent="0.3">
      <c r="B1223" s="4" cm="1">
        <f t="array" ref="B1223:G1223">'M49-M54 Report'!A45:F45</f>
        <v>0</v>
      </c>
      <c r="C1223">
        <v>0</v>
      </c>
      <c r="D1223">
        <v>0</v>
      </c>
      <c r="E1223">
        <v>0</v>
      </c>
      <c r="F1223">
        <v>0</v>
      </c>
      <c r="G1223">
        <v>0</v>
      </c>
      <c r="H1223" t="s">
        <v>30</v>
      </c>
    </row>
    <row r="1224" spans="2:18" x14ac:dyDescent="0.3">
      <c r="B1224" s="4" cm="1">
        <f t="array" ref="B1224:G1224">'M49-M54 Report'!A46:F46</f>
        <v>0</v>
      </c>
      <c r="C1224">
        <v>0</v>
      </c>
      <c r="D1224">
        <v>0</v>
      </c>
      <c r="E1224">
        <v>0</v>
      </c>
      <c r="F1224">
        <v>0</v>
      </c>
      <c r="G1224">
        <v>0</v>
      </c>
      <c r="H1224" t="s">
        <v>30</v>
      </c>
      <c r="Q1224" s="17" t="str">
        <f>_xlfn.XLOOKUP(P1224,Period_sum!$H$8:$H$27,Period_sum!$I$8:$I$27,"")</f>
        <v/>
      </c>
      <c r="R1224" s="17" t="str">
        <f>_xlfn.XLOOKUP(P1224,Period_sum!$H$8:$H$27,Period_sum!$J$8:$J$27,"")</f>
        <v/>
      </c>
    </row>
    <row r="1225" spans="2:18" x14ac:dyDescent="0.3">
      <c r="B1225" s="4" cm="1">
        <f t="array" ref="B1225:G1225">'M49-M54 Report'!A47:F47</f>
        <v>0</v>
      </c>
      <c r="C1225">
        <v>0</v>
      </c>
      <c r="D1225">
        <v>0</v>
      </c>
      <c r="E1225">
        <v>0</v>
      </c>
      <c r="F1225">
        <v>0</v>
      </c>
      <c r="G1225">
        <v>0</v>
      </c>
      <c r="H1225" t="s">
        <v>30</v>
      </c>
      <c r="Q1225" s="17" t="str">
        <f>_xlfn.XLOOKUP(P1225,Period_sum!$H$8:$H$27,Period_sum!$I$8:$I$27,"")</f>
        <v/>
      </c>
      <c r="R1225" s="17" t="str">
        <f>_xlfn.XLOOKUP(P1225,Period_sum!$H$8:$H$27,Period_sum!$J$8:$J$27,"")</f>
        <v/>
      </c>
    </row>
    <row r="1226" spans="2:18" x14ac:dyDescent="0.3">
      <c r="B1226" s="4" cm="1">
        <f t="array" ref="B1226:G1226">'M49-M54 Report'!A48:F48</f>
        <v>0</v>
      </c>
      <c r="C1226">
        <v>0</v>
      </c>
      <c r="D1226">
        <v>0</v>
      </c>
      <c r="E1226">
        <v>0</v>
      </c>
      <c r="F1226">
        <v>0</v>
      </c>
      <c r="G1226">
        <v>0</v>
      </c>
      <c r="H1226" t="s">
        <v>30</v>
      </c>
      <c r="Q1226" s="17" t="str">
        <f>_xlfn.XLOOKUP(P1226,Period_sum!$H$8:$H$27,Period_sum!$I$8:$I$27,"")</f>
        <v/>
      </c>
      <c r="R1226" s="17" t="str">
        <f>_xlfn.XLOOKUP(P1226,Period_sum!$H$8:$H$27,Period_sum!$J$8:$J$27,"")</f>
        <v/>
      </c>
    </row>
    <row r="1227" spans="2:18" x14ac:dyDescent="0.3">
      <c r="B1227" s="4" cm="1">
        <f t="array" ref="B1227:G1227">'M49-M54 Report'!A49:F49</f>
        <v>0</v>
      </c>
      <c r="C1227">
        <v>0</v>
      </c>
      <c r="D1227">
        <v>0</v>
      </c>
      <c r="E1227">
        <v>0</v>
      </c>
      <c r="F1227">
        <v>0</v>
      </c>
      <c r="G1227">
        <v>0</v>
      </c>
      <c r="H1227" t="s">
        <v>30</v>
      </c>
      <c r="Q1227" s="17" t="str">
        <f>_xlfn.XLOOKUP(P1227,Period_sum!$H$8:$H$27,Period_sum!$I$8:$I$27,"")</f>
        <v/>
      </c>
      <c r="R1227" s="17" t="str">
        <f>_xlfn.XLOOKUP(P1227,Period_sum!$H$8:$H$27,Period_sum!$J$8:$J$27,"")</f>
        <v/>
      </c>
    </row>
    <row r="1228" spans="2:18" x14ac:dyDescent="0.3">
      <c r="B1228" s="4" cm="1">
        <f t="array" ref="B1228:G1228">'M49-M54 Report'!A50:F50</f>
        <v>0</v>
      </c>
      <c r="C1228">
        <v>0</v>
      </c>
      <c r="D1228">
        <v>0</v>
      </c>
      <c r="E1228">
        <v>0</v>
      </c>
      <c r="F1228">
        <v>0</v>
      </c>
      <c r="G1228">
        <v>0</v>
      </c>
      <c r="H1228" t="s">
        <v>30</v>
      </c>
      <c r="Q1228" s="17" t="str">
        <f>_xlfn.XLOOKUP(P1228,Period_sum!$H$8:$H$27,Period_sum!$I$8:$I$27,"")</f>
        <v/>
      </c>
      <c r="R1228" s="17" t="str">
        <f>_xlfn.XLOOKUP(P1228,Period_sum!$H$8:$H$27,Period_sum!$J$8:$J$27,"")</f>
        <v/>
      </c>
    </row>
    <row r="1229" spans="2:18" x14ac:dyDescent="0.3">
      <c r="B1229" s="4" cm="1">
        <f t="array" ref="B1229:G1229">'M49-M54 Report'!A51:F51</f>
        <v>0</v>
      </c>
      <c r="C1229">
        <v>0</v>
      </c>
      <c r="D1229">
        <v>0</v>
      </c>
      <c r="E1229">
        <v>0</v>
      </c>
      <c r="F1229">
        <v>0</v>
      </c>
      <c r="G1229">
        <v>0</v>
      </c>
      <c r="H1229" t="s">
        <v>30</v>
      </c>
      <c r="Q1229" s="17" t="str">
        <f>_xlfn.XLOOKUP(P1229,Period_sum!$H$8:$H$27,Period_sum!$I$8:$I$27,"")</f>
        <v/>
      </c>
      <c r="R1229" s="17" t="str">
        <f>_xlfn.XLOOKUP(P1229,Period_sum!$H$8:$H$27,Period_sum!$J$8:$J$27,"")</f>
        <v/>
      </c>
    </row>
    <row r="1230" spans="2:18" x14ac:dyDescent="0.3">
      <c r="B1230" s="4" cm="1">
        <f t="array" ref="B1230:G1230">'M49-M54 Report'!A52:F52</f>
        <v>0</v>
      </c>
      <c r="C1230">
        <v>0</v>
      </c>
      <c r="D1230">
        <v>0</v>
      </c>
      <c r="E1230">
        <v>0</v>
      </c>
      <c r="F1230">
        <v>0</v>
      </c>
      <c r="G1230">
        <v>0</v>
      </c>
      <c r="H1230" t="s">
        <v>30</v>
      </c>
      <c r="Q1230" s="17" t="str">
        <f>_xlfn.XLOOKUP(P1230,Period_sum!$H$8:$H$27,Period_sum!$I$8:$I$27,"")</f>
        <v/>
      </c>
      <c r="R1230" s="17" t="str">
        <f>_xlfn.XLOOKUP(P1230,Period_sum!$H$8:$H$27,Period_sum!$J$8:$J$27,"")</f>
        <v/>
      </c>
    </row>
    <row r="1231" spans="2:18" x14ac:dyDescent="0.3">
      <c r="B1231" s="4" cm="1">
        <f t="array" ref="B1231:G1231">'M49-M54 Report'!A53:F53</f>
        <v>0</v>
      </c>
      <c r="C1231">
        <v>0</v>
      </c>
      <c r="D1231">
        <v>0</v>
      </c>
      <c r="E1231">
        <v>0</v>
      </c>
      <c r="F1231">
        <v>0</v>
      </c>
      <c r="G1231">
        <v>0</v>
      </c>
      <c r="H1231" t="s">
        <v>30</v>
      </c>
      <c r="Q1231" s="17" t="str">
        <f>_xlfn.XLOOKUP(P1231,Period_sum!$H$8:$H$27,Period_sum!$I$8:$I$27,"")</f>
        <v/>
      </c>
      <c r="R1231" s="17" t="str">
        <f>_xlfn.XLOOKUP(P1231,Period_sum!$H$8:$H$27,Period_sum!$J$8:$J$27,"")</f>
        <v/>
      </c>
    </row>
    <row r="1232" spans="2:18" x14ac:dyDescent="0.3">
      <c r="B1232" s="4" cm="1">
        <f t="array" ref="B1232:G1232">'M49-M54 Report'!A54:F54</f>
        <v>0</v>
      </c>
      <c r="C1232">
        <v>0</v>
      </c>
      <c r="D1232">
        <v>0</v>
      </c>
      <c r="E1232">
        <v>0</v>
      </c>
      <c r="F1232">
        <v>0</v>
      </c>
      <c r="G1232">
        <v>0</v>
      </c>
      <c r="H1232" t="s">
        <v>30</v>
      </c>
      <c r="Q1232" s="17" t="str">
        <f>_xlfn.XLOOKUP(P1232,Period_sum!$H$8:$H$27,Period_sum!$I$8:$I$27,"")</f>
        <v/>
      </c>
      <c r="R1232" s="17" t="str">
        <f>_xlfn.XLOOKUP(P1232,Period_sum!$H$8:$H$27,Period_sum!$J$8:$J$27,"")</f>
        <v/>
      </c>
    </row>
    <row r="1233" spans="2:18" x14ac:dyDescent="0.3">
      <c r="B1233" s="4" cm="1">
        <f t="array" ref="B1233:G1233">'M49-M54 Report'!A55:F55</f>
        <v>0</v>
      </c>
      <c r="C1233">
        <v>0</v>
      </c>
      <c r="D1233">
        <v>0</v>
      </c>
      <c r="E1233">
        <v>0</v>
      </c>
      <c r="F1233">
        <v>0</v>
      </c>
      <c r="G1233">
        <v>0</v>
      </c>
      <c r="H1233" t="s">
        <v>30</v>
      </c>
      <c r="Q1233" s="17" t="str">
        <f>_xlfn.XLOOKUP(P1233,Period_sum!$H$8:$H$27,Period_sum!$I$8:$I$27,"")</f>
        <v/>
      </c>
      <c r="R1233" s="17" t="str">
        <f>_xlfn.XLOOKUP(P1233,Period_sum!$H$8:$H$27,Period_sum!$J$8:$J$27,"")</f>
        <v/>
      </c>
    </row>
    <row r="1234" spans="2:18" x14ac:dyDescent="0.3">
      <c r="B1234" s="4" cm="1">
        <f t="array" ref="B1234:G1234">'M49-M54 Report'!A56:F56</f>
        <v>0</v>
      </c>
      <c r="C1234">
        <v>0</v>
      </c>
      <c r="D1234">
        <v>0</v>
      </c>
      <c r="E1234">
        <v>0</v>
      </c>
      <c r="F1234">
        <v>0</v>
      </c>
      <c r="G1234">
        <v>0</v>
      </c>
      <c r="H1234" t="s">
        <v>30</v>
      </c>
      <c r="Q1234" s="17" t="str">
        <f>_xlfn.XLOOKUP(P1234,Period_sum!$H$8:$H$27,Period_sum!$I$8:$I$27,"")</f>
        <v/>
      </c>
      <c r="R1234" s="17" t="str">
        <f>_xlfn.XLOOKUP(P1234,Period_sum!$H$8:$H$27,Period_sum!$J$8:$J$27,"")</f>
        <v/>
      </c>
    </row>
    <row r="1235" spans="2:18" x14ac:dyDescent="0.3">
      <c r="B1235" s="4" cm="1">
        <f t="array" ref="B1235:G1235">'M49-M54 Report'!A57:F57</f>
        <v>0</v>
      </c>
      <c r="C1235">
        <v>0</v>
      </c>
      <c r="D1235">
        <v>0</v>
      </c>
      <c r="E1235">
        <v>0</v>
      </c>
      <c r="F1235">
        <v>0</v>
      </c>
      <c r="G1235">
        <v>0</v>
      </c>
      <c r="H1235" t="s">
        <v>30</v>
      </c>
      <c r="Q1235" s="17" t="str">
        <f>_xlfn.XLOOKUP(P1235,Period_sum!$H$8:$H$27,Period_sum!$I$8:$I$27,"")</f>
        <v/>
      </c>
      <c r="R1235" s="17" t="str">
        <f>_xlfn.XLOOKUP(P1235,Period_sum!$H$8:$H$27,Period_sum!$J$8:$J$27,"")</f>
        <v/>
      </c>
    </row>
    <row r="1236" spans="2:18" x14ac:dyDescent="0.3">
      <c r="B1236" s="4" cm="1">
        <f t="array" ref="B1236:G1236">'M49-M54 Report'!A58:F58</f>
        <v>0</v>
      </c>
      <c r="C1236">
        <v>0</v>
      </c>
      <c r="D1236">
        <v>0</v>
      </c>
      <c r="E1236">
        <v>0</v>
      </c>
      <c r="F1236">
        <v>0</v>
      </c>
      <c r="G1236">
        <v>0</v>
      </c>
      <c r="H1236" t="s">
        <v>30</v>
      </c>
      <c r="Q1236" s="17" t="str">
        <f>_xlfn.XLOOKUP(P1236,Period_sum!$H$8:$H$27,Period_sum!$I$8:$I$27,"")</f>
        <v/>
      </c>
      <c r="R1236" s="17" t="str">
        <f>_xlfn.XLOOKUP(P1236,Period_sum!$H$8:$H$27,Period_sum!$J$8:$J$27,"")</f>
        <v/>
      </c>
    </row>
    <row r="1237" spans="2:18" x14ac:dyDescent="0.3">
      <c r="B1237" s="4" cm="1">
        <f t="array" ref="B1237:G1237">'M49-M54 Report'!A59:F59</f>
        <v>0</v>
      </c>
      <c r="C1237">
        <v>0</v>
      </c>
      <c r="D1237">
        <v>0</v>
      </c>
      <c r="E1237">
        <v>0</v>
      </c>
      <c r="F1237">
        <v>0</v>
      </c>
      <c r="G1237">
        <v>0</v>
      </c>
      <c r="H1237" t="s">
        <v>30</v>
      </c>
      <c r="Q1237" s="17" t="str">
        <f>_xlfn.XLOOKUP(P1237,Period_sum!$H$8:$H$27,Period_sum!$I$8:$I$27,"")</f>
        <v/>
      </c>
      <c r="R1237" s="17" t="str">
        <f>_xlfn.XLOOKUP(P1237,Period_sum!$H$8:$H$27,Period_sum!$J$8:$J$27,"")</f>
        <v/>
      </c>
    </row>
    <row r="1238" spans="2:18" x14ac:dyDescent="0.3">
      <c r="B1238" s="4" cm="1">
        <f t="array" ref="B1238:G1238">'M49-M54 Report'!A60:F60</f>
        <v>0</v>
      </c>
      <c r="C1238">
        <v>0</v>
      </c>
      <c r="D1238">
        <v>0</v>
      </c>
      <c r="E1238">
        <v>0</v>
      </c>
      <c r="F1238">
        <v>0</v>
      </c>
      <c r="G1238">
        <v>0</v>
      </c>
      <c r="H1238" t="s">
        <v>30</v>
      </c>
      <c r="Q1238" s="17" t="str">
        <f>_xlfn.XLOOKUP(P1238,Period_sum!$H$8:$H$27,Period_sum!$I$8:$I$27,"")</f>
        <v/>
      </c>
      <c r="R1238" s="17" t="str">
        <f>_xlfn.XLOOKUP(P1238,Period_sum!$H$8:$H$27,Period_sum!$J$8:$J$27,"")</f>
        <v/>
      </c>
    </row>
    <row r="1239" spans="2:18" x14ac:dyDescent="0.3">
      <c r="B1239" s="4" cm="1">
        <f t="array" ref="B1239:G1239">'M49-M54 Report'!A61:F61</f>
        <v>0</v>
      </c>
      <c r="C1239">
        <v>0</v>
      </c>
      <c r="D1239">
        <v>0</v>
      </c>
      <c r="E1239">
        <v>0</v>
      </c>
      <c r="F1239">
        <v>0</v>
      </c>
      <c r="G1239">
        <v>0</v>
      </c>
      <c r="H1239" t="s">
        <v>30</v>
      </c>
      <c r="Q1239" s="17" t="str">
        <f>_xlfn.XLOOKUP(P1239,Period_sum!$H$8:$H$27,Period_sum!$I$8:$I$27,"")</f>
        <v/>
      </c>
      <c r="R1239" s="17" t="str">
        <f>_xlfn.XLOOKUP(P1239,Period_sum!$H$8:$H$27,Period_sum!$J$8:$J$27,"")</f>
        <v/>
      </c>
    </row>
    <row r="1240" spans="2:18" x14ac:dyDescent="0.3">
      <c r="B1240" s="4" cm="1">
        <f t="array" ref="B1240:G1240">'M49-M54 Report'!A62:F62</f>
        <v>0</v>
      </c>
      <c r="C1240">
        <v>0</v>
      </c>
      <c r="D1240">
        <v>0</v>
      </c>
      <c r="E1240">
        <v>0</v>
      </c>
      <c r="F1240">
        <v>0</v>
      </c>
      <c r="G1240">
        <v>0</v>
      </c>
      <c r="H1240" t="s">
        <v>30</v>
      </c>
      <c r="Q1240" s="17" t="str">
        <f>_xlfn.XLOOKUP(P1240,Period_sum!$H$8:$H$27,Period_sum!$I$8:$I$27,"")</f>
        <v/>
      </c>
      <c r="R1240" s="17" t="str">
        <f>_xlfn.XLOOKUP(P1240,Period_sum!$H$8:$H$27,Period_sum!$J$8:$J$27,"")</f>
        <v/>
      </c>
    </row>
    <row r="1241" spans="2:18" x14ac:dyDescent="0.3">
      <c r="B1241" s="4" cm="1">
        <f t="array" ref="B1241:G1241">'M49-M54 Report'!A63:F63</f>
        <v>0</v>
      </c>
      <c r="C1241">
        <v>0</v>
      </c>
      <c r="D1241">
        <v>0</v>
      </c>
      <c r="E1241">
        <v>0</v>
      </c>
      <c r="F1241">
        <v>0</v>
      </c>
      <c r="G1241">
        <v>0</v>
      </c>
      <c r="H1241" t="s">
        <v>30</v>
      </c>
      <c r="Q1241" s="17" t="str">
        <f>_xlfn.XLOOKUP(P1241,Period_sum!$H$8:$H$27,Period_sum!$I$8:$I$27,"")</f>
        <v/>
      </c>
      <c r="R1241" s="17" t="str">
        <f>_xlfn.XLOOKUP(P1241,Period_sum!$H$8:$H$27,Period_sum!$J$8:$J$27,"")</f>
        <v/>
      </c>
    </row>
    <row r="1242" spans="2:18" x14ac:dyDescent="0.3">
      <c r="B1242" s="4" cm="1">
        <f t="array" ref="B1242:G1242">'M49-M54 Report'!A64:F64</f>
        <v>0</v>
      </c>
      <c r="C1242">
        <v>0</v>
      </c>
      <c r="D1242">
        <v>0</v>
      </c>
      <c r="E1242">
        <v>0</v>
      </c>
      <c r="F1242">
        <v>0</v>
      </c>
      <c r="G1242">
        <v>0</v>
      </c>
      <c r="H1242" t="s">
        <v>30</v>
      </c>
      <c r="Q1242" s="17" t="str">
        <f>_xlfn.XLOOKUP(P1242,Period_sum!$H$8:$H$27,Period_sum!$I$8:$I$27,"")</f>
        <v/>
      </c>
      <c r="R1242" s="17" t="str">
        <f>_xlfn.XLOOKUP(P1242,Period_sum!$H$8:$H$27,Period_sum!$J$8:$J$27,"")</f>
        <v/>
      </c>
    </row>
    <row r="1243" spans="2:18" x14ac:dyDescent="0.3">
      <c r="B1243" s="4" cm="1">
        <f t="array" ref="B1243:G1243">'M49-M54 Report'!A65:F65</f>
        <v>0</v>
      </c>
      <c r="C1243">
        <v>0</v>
      </c>
      <c r="D1243">
        <v>0</v>
      </c>
      <c r="E1243">
        <v>0</v>
      </c>
      <c r="F1243">
        <v>0</v>
      </c>
      <c r="G1243">
        <v>0</v>
      </c>
      <c r="H1243" t="s">
        <v>30</v>
      </c>
    </row>
    <row r="1244" spans="2:18" x14ac:dyDescent="0.3">
      <c r="B1244" s="4" cm="1">
        <f t="array" ref="B1244:G1244">'M49-M54 Report'!A66:F66</f>
        <v>0</v>
      </c>
      <c r="C1244">
        <v>0</v>
      </c>
      <c r="D1244">
        <v>0</v>
      </c>
      <c r="E1244">
        <v>0</v>
      </c>
      <c r="F1244">
        <v>0</v>
      </c>
      <c r="G1244">
        <v>0</v>
      </c>
      <c r="H1244" t="s">
        <v>30</v>
      </c>
    </row>
    <row r="1245" spans="2:18" x14ac:dyDescent="0.3">
      <c r="B1245" s="4" cm="1">
        <f t="array" ref="B1245:G1245">'M49-M54 Report'!A67:F67</f>
        <v>0</v>
      </c>
      <c r="C1245">
        <v>0</v>
      </c>
      <c r="D1245">
        <v>0</v>
      </c>
      <c r="E1245">
        <v>0</v>
      </c>
      <c r="F1245">
        <v>0</v>
      </c>
      <c r="G1245">
        <v>0</v>
      </c>
      <c r="H1245" t="s">
        <v>30</v>
      </c>
    </row>
    <row r="1246" spans="2:18" x14ac:dyDescent="0.3">
      <c r="B1246" s="4" cm="1">
        <f t="array" ref="B1246:G1246">'M49-M54 Report'!A68:F68</f>
        <v>0</v>
      </c>
      <c r="C1246">
        <v>0</v>
      </c>
      <c r="D1246">
        <v>0</v>
      </c>
      <c r="E1246">
        <v>0</v>
      </c>
      <c r="F1246">
        <v>0</v>
      </c>
      <c r="G1246">
        <v>0</v>
      </c>
      <c r="H1246" t="s">
        <v>30</v>
      </c>
    </row>
    <row r="1247" spans="2:18" x14ac:dyDescent="0.3">
      <c r="B1247" s="4" cm="1">
        <f t="array" ref="B1247:G1247">'M49-M54 Report'!A69:F69</f>
        <v>0</v>
      </c>
      <c r="C1247">
        <v>0</v>
      </c>
      <c r="D1247">
        <v>0</v>
      </c>
      <c r="E1247">
        <v>0</v>
      </c>
      <c r="F1247">
        <v>0</v>
      </c>
      <c r="G1247">
        <v>0</v>
      </c>
      <c r="H1247" t="s">
        <v>30</v>
      </c>
    </row>
    <row r="1248" spans="2:18" x14ac:dyDescent="0.3">
      <c r="B1248" s="4" cm="1">
        <f t="array" ref="B1248:G1248">'M49-M54 Report'!A70:F70</f>
        <v>0</v>
      </c>
      <c r="C1248">
        <v>0</v>
      </c>
      <c r="D1248">
        <v>0</v>
      </c>
      <c r="E1248">
        <v>0</v>
      </c>
      <c r="F1248">
        <v>0</v>
      </c>
      <c r="G1248">
        <v>0</v>
      </c>
      <c r="H1248" t="s">
        <v>30</v>
      </c>
    </row>
    <row r="1249" spans="2:8" x14ac:dyDescent="0.3">
      <c r="B1249" s="4" cm="1">
        <f t="array" ref="B1249:G1249">'M49-M54 Report'!A71:F71</f>
        <v>0</v>
      </c>
      <c r="C1249">
        <v>0</v>
      </c>
      <c r="D1249">
        <v>0</v>
      </c>
      <c r="E1249">
        <v>0</v>
      </c>
      <c r="F1249">
        <v>0</v>
      </c>
      <c r="G1249">
        <v>0</v>
      </c>
      <c r="H1249" t="s">
        <v>30</v>
      </c>
    </row>
    <row r="1250" spans="2:8" x14ac:dyDescent="0.3">
      <c r="B1250" s="4" cm="1">
        <f t="array" ref="B1250:G1250">'M49-M54 Report'!A72:F72</f>
        <v>0</v>
      </c>
      <c r="C1250">
        <v>0</v>
      </c>
      <c r="D1250">
        <v>0</v>
      </c>
      <c r="E1250">
        <v>0</v>
      </c>
      <c r="F1250">
        <v>0</v>
      </c>
      <c r="G1250">
        <v>0</v>
      </c>
      <c r="H1250" t="s">
        <v>30</v>
      </c>
    </row>
    <row r="1251" spans="2:8" x14ac:dyDescent="0.3">
      <c r="B1251" s="4" cm="1">
        <f t="array" ref="B1251:G1251">'M49-M54 Report'!A73:F73</f>
        <v>0</v>
      </c>
      <c r="C1251">
        <v>0</v>
      </c>
      <c r="D1251">
        <v>0</v>
      </c>
      <c r="E1251">
        <v>0</v>
      </c>
      <c r="F1251">
        <v>0</v>
      </c>
      <c r="G1251">
        <v>0</v>
      </c>
      <c r="H1251" t="s">
        <v>30</v>
      </c>
    </row>
    <row r="1252" spans="2:8" x14ac:dyDescent="0.3">
      <c r="B1252" s="4" cm="1">
        <f t="array" ref="B1252:G1252">'M49-M54 Report'!A74:F74</f>
        <v>0</v>
      </c>
      <c r="C1252">
        <v>0</v>
      </c>
      <c r="D1252">
        <v>0</v>
      </c>
      <c r="E1252">
        <v>0</v>
      </c>
      <c r="F1252">
        <v>0</v>
      </c>
      <c r="G1252">
        <v>0</v>
      </c>
      <c r="H1252" t="s">
        <v>30</v>
      </c>
    </row>
    <row r="1253" spans="2:8" x14ac:dyDescent="0.3">
      <c r="B1253" s="4" cm="1">
        <f t="array" ref="B1253:G1253">'M49-M54 Report'!A75:F75</f>
        <v>0</v>
      </c>
      <c r="C1253">
        <v>0</v>
      </c>
      <c r="D1253">
        <v>0</v>
      </c>
      <c r="E1253">
        <v>0</v>
      </c>
      <c r="F1253">
        <v>0</v>
      </c>
      <c r="G1253">
        <v>0</v>
      </c>
      <c r="H1253" t="s">
        <v>30</v>
      </c>
    </row>
    <row r="1254" spans="2:8" x14ac:dyDescent="0.3">
      <c r="B1254" s="4" cm="1">
        <f t="array" ref="B1254:G1254">'M49-M54 Report'!A76:F76</f>
        <v>0</v>
      </c>
      <c r="C1254">
        <v>0</v>
      </c>
      <c r="D1254">
        <v>0</v>
      </c>
      <c r="E1254">
        <v>0</v>
      </c>
      <c r="F1254">
        <v>0</v>
      </c>
      <c r="G1254">
        <v>0</v>
      </c>
      <c r="H1254" t="s">
        <v>30</v>
      </c>
    </row>
    <row r="1255" spans="2:8" x14ac:dyDescent="0.3">
      <c r="B1255" s="4" cm="1">
        <f t="array" ref="B1255:G1255">'M49-M54 Report'!A77:F77</f>
        <v>0</v>
      </c>
      <c r="C1255">
        <v>0</v>
      </c>
      <c r="D1255">
        <v>0</v>
      </c>
      <c r="E1255">
        <v>0</v>
      </c>
      <c r="F1255">
        <v>0</v>
      </c>
      <c r="G1255">
        <v>0</v>
      </c>
      <c r="H1255" t="s">
        <v>30</v>
      </c>
    </row>
    <row r="1256" spans="2:8" x14ac:dyDescent="0.3">
      <c r="B1256" s="4" cm="1">
        <f t="array" ref="B1256:G1256">'M49-M54 Report'!A78:F78</f>
        <v>0</v>
      </c>
      <c r="C1256">
        <v>0</v>
      </c>
      <c r="D1256">
        <v>0</v>
      </c>
      <c r="E1256">
        <v>0</v>
      </c>
      <c r="F1256">
        <v>0</v>
      </c>
      <c r="G1256">
        <v>0</v>
      </c>
      <c r="H1256" t="s">
        <v>30</v>
      </c>
    </row>
    <row r="1257" spans="2:8" x14ac:dyDescent="0.3">
      <c r="B1257" s="4" cm="1">
        <f t="array" ref="B1257:G1257">'M49-M54 Report'!A79:F79</f>
        <v>0</v>
      </c>
      <c r="C1257">
        <v>0</v>
      </c>
      <c r="D1257">
        <v>0</v>
      </c>
      <c r="E1257">
        <v>0</v>
      </c>
      <c r="F1257">
        <v>0</v>
      </c>
      <c r="G1257">
        <v>0</v>
      </c>
      <c r="H1257" t="s">
        <v>30</v>
      </c>
    </row>
    <row r="1258" spans="2:8" x14ac:dyDescent="0.3">
      <c r="B1258" s="4" cm="1">
        <f t="array" ref="B1258:G1258">'M49-M54 Report'!A80:F80</f>
        <v>0</v>
      </c>
      <c r="C1258">
        <v>0</v>
      </c>
      <c r="D1258">
        <v>0</v>
      </c>
      <c r="E1258">
        <v>0</v>
      </c>
      <c r="F1258">
        <v>0</v>
      </c>
      <c r="G1258">
        <v>0</v>
      </c>
      <c r="H1258" t="s">
        <v>30</v>
      </c>
    </row>
    <row r="1259" spans="2:8" x14ac:dyDescent="0.3">
      <c r="B1259" s="4" cm="1">
        <f t="array" ref="B1259:G1259">'M49-M54 Report'!A81:F81</f>
        <v>0</v>
      </c>
      <c r="C1259">
        <v>0</v>
      </c>
      <c r="D1259">
        <v>0</v>
      </c>
      <c r="E1259">
        <v>0</v>
      </c>
      <c r="F1259">
        <v>0</v>
      </c>
      <c r="G1259">
        <v>0</v>
      </c>
      <c r="H1259" t="s">
        <v>30</v>
      </c>
    </row>
    <row r="1260" spans="2:8" x14ac:dyDescent="0.3">
      <c r="B1260" s="4" cm="1">
        <f t="array" ref="B1260:G1260">'M49-M54 Report'!A82:F82</f>
        <v>0</v>
      </c>
      <c r="C1260">
        <v>0</v>
      </c>
      <c r="D1260">
        <v>0</v>
      </c>
      <c r="E1260">
        <v>0</v>
      </c>
      <c r="F1260">
        <v>0</v>
      </c>
      <c r="G1260">
        <v>0</v>
      </c>
      <c r="H1260" t="s">
        <v>30</v>
      </c>
    </row>
    <row r="1261" spans="2:8" x14ac:dyDescent="0.3">
      <c r="B1261" s="4" cm="1">
        <f t="array" ref="B1261:G1261">'M49-M54 Report'!A83:F83</f>
        <v>0</v>
      </c>
      <c r="C1261">
        <v>0</v>
      </c>
      <c r="D1261">
        <v>0</v>
      </c>
      <c r="E1261">
        <v>0</v>
      </c>
      <c r="F1261">
        <v>0</v>
      </c>
      <c r="G1261">
        <v>0</v>
      </c>
      <c r="H1261" t="s">
        <v>30</v>
      </c>
    </row>
    <row r="1262" spans="2:8" x14ac:dyDescent="0.3">
      <c r="B1262" s="4" cm="1">
        <f t="array" ref="B1262:G1262">'M49-M54 Report'!A84:F84</f>
        <v>0</v>
      </c>
      <c r="C1262">
        <v>0</v>
      </c>
      <c r="D1262">
        <v>0</v>
      </c>
      <c r="E1262">
        <v>0</v>
      </c>
      <c r="F1262">
        <v>0</v>
      </c>
      <c r="G1262">
        <v>0</v>
      </c>
      <c r="H1262" t="s">
        <v>30</v>
      </c>
    </row>
    <row r="1263" spans="2:8" x14ac:dyDescent="0.3">
      <c r="B1263" s="4" cm="1">
        <f t="array" ref="B1263:G1263">'M49-M54 Report'!A85:F85</f>
        <v>0</v>
      </c>
      <c r="C1263">
        <v>0</v>
      </c>
      <c r="D1263">
        <v>0</v>
      </c>
      <c r="E1263">
        <v>0</v>
      </c>
      <c r="F1263">
        <v>0</v>
      </c>
      <c r="G1263">
        <v>0</v>
      </c>
      <c r="H1263" t="s">
        <v>30</v>
      </c>
    </row>
    <row r="1264" spans="2:8" x14ac:dyDescent="0.3">
      <c r="B1264" s="4" cm="1">
        <f t="array" ref="B1264:G1264">'M49-M54 Report'!A86:F86</f>
        <v>0</v>
      </c>
      <c r="C1264">
        <v>0</v>
      </c>
      <c r="D1264">
        <v>0</v>
      </c>
      <c r="E1264">
        <v>0</v>
      </c>
      <c r="F1264">
        <v>0</v>
      </c>
      <c r="G1264">
        <v>0</v>
      </c>
      <c r="H1264" t="s">
        <v>30</v>
      </c>
    </row>
    <row r="1265" spans="2:8" x14ac:dyDescent="0.3">
      <c r="B1265" s="4" cm="1">
        <f t="array" ref="B1265:G1265">'M49-M54 Report'!A87:F87</f>
        <v>0</v>
      </c>
      <c r="C1265">
        <v>0</v>
      </c>
      <c r="D1265">
        <v>0</v>
      </c>
      <c r="E1265">
        <v>0</v>
      </c>
      <c r="F1265">
        <v>0</v>
      </c>
      <c r="G1265">
        <v>0</v>
      </c>
      <c r="H1265" t="s">
        <v>30</v>
      </c>
    </row>
    <row r="1266" spans="2:8" x14ac:dyDescent="0.3">
      <c r="B1266" s="4" cm="1">
        <f t="array" ref="B1266:G1266">'M49-M54 Report'!A88:F88</f>
        <v>0</v>
      </c>
      <c r="C1266">
        <v>0</v>
      </c>
      <c r="D1266">
        <v>0</v>
      </c>
      <c r="E1266">
        <v>0</v>
      </c>
      <c r="F1266">
        <v>0</v>
      </c>
      <c r="G1266">
        <v>0</v>
      </c>
      <c r="H1266" t="s">
        <v>30</v>
      </c>
    </row>
    <row r="1267" spans="2:8" x14ac:dyDescent="0.3">
      <c r="B1267" s="4" cm="1">
        <f t="array" ref="B1267:G1267">'M49-M54 Report'!A89:F89</f>
        <v>0</v>
      </c>
      <c r="C1267">
        <v>0</v>
      </c>
      <c r="D1267">
        <v>0</v>
      </c>
      <c r="E1267">
        <v>0</v>
      </c>
      <c r="F1267">
        <v>0</v>
      </c>
      <c r="G1267">
        <v>0</v>
      </c>
      <c r="H1267" t="s">
        <v>30</v>
      </c>
    </row>
    <row r="1268" spans="2:8" x14ac:dyDescent="0.3">
      <c r="B1268" s="4" cm="1">
        <f t="array" ref="B1268:G1268">'M49-M54 Report'!A90:F90</f>
        <v>0</v>
      </c>
      <c r="C1268">
        <v>0</v>
      </c>
      <c r="D1268">
        <v>0</v>
      </c>
      <c r="E1268">
        <v>0</v>
      </c>
      <c r="F1268">
        <v>0</v>
      </c>
      <c r="G1268">
        <v>0</v>
      </c>
      <c r="H1268" t="s">
        <v>30</v>
      </c>
    </row>
    <row r="1269" spans="2:8" x14ac:dyDescent="0.3">
      <c r="B1269" s="4" cm="1">
        <f t="array" ref="B1269:G1269">'M49-M54 Report'!A91:F91</f>
        <v>0</v>
      </c>
      <c r="C1269">
        <v>0</v>
      </c>
      <c r="D1269">
        <v>0</v>
      </c>
      <c r="E1269">
        <v>0</v>
      </c>
      <c r="F1269">
        <v>0</v>
      </c>
      <c r="G1269">
        <v>0</v>
      </c>
      <c r="H1269" t="s">
        <v>30</v>
      </c>
    </row>
    <row r="1270" spans="2:8" x14ac:dyDescent="0.3">
      <c r="B1270" s="4" cm="1">
        <f t="array" ref="B1270:G1270">'M49-M54 Report'!A92:F92</f>
        <v>0</v>
      </c>
      <c r="C1270">
        <v>0</v>
      </c>
      <c r="D1270">
        <v>0</v>
      </c>
      <c r="E1270">
        <v>0</v>
      </c>
      <c r="F1270">
        <v>0</v>
      </c>
      <c r="G1270">
        <v>0</v>
      </c>
      <c r="H1270" t="s">
        <v>30</v>
      </c>
    </row>
    <row r="1271" spans="2:8" x14ac:dyDescent="0.3">
      <c r="B1271" s="4" cm="1">
        <f t="array" ref="B1271:G1271">'M49-M54 Report'!A93:F93</f>
        <v>0</v>
      </c>
      <c r="C1271">
        <v>0</v>
      </c>
      <c r="D1271">
        <v>0</v>
      </c>
      <c r="E1271">
        <v>0</v>
      </c>
      <c r="F1271">
        <v>0</v>
      </c>
      <c r="G1271">
        <v>0</v>
      </c>
      <c r="H1271" t="s">
        <v>30</v>
      </c>
    </row>
    <row r="1272" spans="2:8" x14ac:dyDescent="0.3">
      <c r="B1272" s="4" cm="1">
        <f t="array" ref="B1272:G1272">'M49-M54 Report'!A94:F94</f>
        <v>0</v>
      </c>
      <c r="C1272">
        <v>0</v>
      </c>
      <c r="D1272">
        <v>0</v>
      </c>
      <c r="E1272">
        <v>0</v>
      </c>
      <c r="F1272">
        <v>0</v>
      </c>
      <c r="G1272">
        <v>0</v>
      </c>
      <c r="H1272" t="s">
        <v>30</v>
      </c>
    </row>
    <row r="1273" spans="2:8" x14ac:dyDescent="0.3">
      <c r="B1273" s="4" cm="1">
        <f t="array" ref="B1273:G1273">'M49-M54 Report'!A95:F95</f>
        <v>0</v>
      </c>
      <c r="C1273">
        <v>0</v>
      </c>
      <c r="D1273">
        <v>0</v>
      </c>
      <c r="E1273">
        <v>0</v>
      </c>
      <c r="F1273">
        <v>0</v>
      </c>
      <c r="G1273">
        <v>0</v>
      </c>
      <c r="H1273" t="s">
        <v>30</v>
      </c>
    </row>
    <row r="1274" spans="2:8" x14ac:dyDescent="0.3">
      <c r="B1274" s="4" cm="1">
        <f t="array" ref="B1274:G1274">'M49-M54 Report'!A96:F96</f>
        <v>0</v>
      </c>
      <c r="C1274">
        <v>0</v>
      </c>
      <c r="D1274">
        <v>0</v>
      </c>
      <c r="E1274">
        <v>0</v>
      </c>
      <c r="F1274">
        <v>0</v>
      </c>
      <c r="G1274">
        <v>0</v>
      </c>
      <c r="H1274" t="s">
        <v>30</v>
      </c>
    </row>
    <row r="1275" spans="2:8" x14ac:dyDescent="0.3">
      <c r="B1275" s="4" cm="1">
        <f t="array" ref="B1275:G1275">'M49-M54 Report'!A97:F97</f>
        <v>0</v>
      </c>
      <c r="C1275">
        <v>0</v>
      </c>
      <c r="D1275">
        <v>0</v>
      </c>
      <c r="E1275">
        <v>0</v>
      </c>
      <c r="F1275">
        <v>0</v>
      </c>
      <c r="G1275">
        <v>0</v>
      </c>
      <c r="H1275" t="s">
        <v>30</v>
      </c>
    </row>
    <row r="1276" spans="2:8" x14ac:dyDescent="0.3">
      <c r="B1276" s="4" cm="1">
        <f t="array" ref="B1276:G1276">'M49-M54 Report'!A98:F98</f>
        <v>0</v>
      </c>
      <c r="C1276">
        <v>0</v>
      </c>
      <c r="D1276">
        <v>0</v>
      </c>
      <c r="E1276">
        <v>0</v>
      </c>
      <c r="F1276">
        <v>0</v>
      </c>
      <c r="G1276">
        <v>0</v>
      </c>
      <c r="H1276" t="s">
        <v>30</v>
      </c>
    </row>
    <row r="1277" spans="2:8" x14ac:dyDescent="0.3">
      <c r="B1277" s="4" cm="1">
        <f t="array" ref="B1277:G1277">'M49-M54 Report'!A99:F99</f>
        <v>0</v>
      </c>
      <c r="C1277">
        <v>0</v>
      </c>
      <c r="D1277">
        <v>0</v>
      </c>
      <c r="E1277">
        <v>0</v>
      </c>
      <c r="F1277">
        <v>0</v>
      </c>
      <c r="G1277">
        <v>0</v>
      </c>
      <c r="H1277" t="s">
        <v>30</v>
      </c>
    </row>
    <row r="1278" spans="2:8" x14ac:dyDescent="0.3">
      <c r="B1278" s="4" cm="1">
        <f t="array" ref="B1278:G1278">'M49-M54 Report'!A100:F100</f>
        <v>0</v>
      </c>
      <c r="C1278">
        <v>0</v>
      </c>
      <c r="D1278">
        <v>0</v>
      </c>
      <c r="E1278">
        <v>0</v>
      </c>
      <c r="F1278">
        <v>0</v>
      </c>
      <c r="G1278">
        <v>0</v>
      </c>
      <c r="H1278" t="s">
        <v>30</v>
      </c>
    </row>
    <row r="1279" spans="2:8" x14ac:dyDescent="0.3">
      <c r="B1279" s="4" cm="1">
        <f t="array" ref="B1279:G1279">'M49-M54 Report'!A101:F101</f>
        <v>0</v>
      </c>
      <c r="C1279">
        <v>0</v>
      </c>
      <c r="D1279">
        <v>0</v>
      </c>
      <c r="E1279">
        <v>0</v>
      </c>
      <c r="F1279">
        <v>0</v>
      </c>
      <c r="G1279">
        <v>0</v>
      </c>
      <c r="H1279" t="s">
        <v>30</v>
      </c>
    </row>
    <row r="1280" spans="2:8" x14ac:dyDescent="0.3">
      <c r="B1280" s="4" cm="1">
        <f t="array" ref="B1280:G1280">'M49-M54 Report'!A102:F102</f>
        <v>0</v>
      </c>
      <c r="C1280">
        <v>0</v>
      </c>
      <c r="D1280">
        <v>0</v>
      </c>
      <c r="E1280">
        <v>0</v>
      </c>
      <c r="F1280">
        <v>0</v>
      </c>
      <c r="G1280">
        <v>0</v>
      </c>
      <c r="H1280" t="s">
        <v>30</v>
      </c>
    </row>
    <row r="1281" spans="2:8" x14ac:dyDescent="0.3">
      <c r="B1281" s="4" cm="1">
        <f t="array" ref="B1281:G1281">'M49-M54 Report'!A103:F103</f>
        <v>0</v>
      </c>
      <c r="C1281">
        <v>0</v>
      </c>
      <c r="D1281">
        <v>0</v>
      </c>
      <c r="E1281">
        <v>0</v>
      </c>
      <c r="F1281">
        <v>0</v>
      </c>
      <c r="G1281">
        <v>0</v>
      </c>
      <c r="H1281" t="s">
        <v>30</v>
      </c>
    </row>
    <row r="1282" spans="2:8" x14ac:dyDescent="0.3">
      <c r="B1282" s="4" cm="1">
        <f t="array" ref="B1282:G1282">'M49-M54 Report'!A104:F104</f>
        <v>0</v>
      </c>
      <c r="C1282">
        <v>0</v>
      </c>
      <c r="D1282">
        <v>0</v>
      </c>
      <c r="E1282">
        <v>0</v>
      </c>
      <c r="F1282">
        <v>0</v>
      </c>
      <c r="G1282">
        <v>0</v>
      </c>
      <c r="H1282" t="s">
        <v>30</v>
      </c>
    </row>
    <row r="1283" spans="2:8" x14ac:dyDescent="0.3">
      <c r="B1283" s="4" cm="1">
        <f t="array" ref="B1283:G1283">'M49-M54 Report'!A105:F105</f>
        <v>0</v>
      </c>
      <c r="C1283">
        <v>0</v>
      </c>
      <c r="D1283">
        <v>0</v>
      </c>
      <c r="E1283">
        <v>0</v>
      </c>
      <c r="F1283">
        <v>0</v>
      </c>
      <c r="G1283">
        <v>0</v>
      </c>
      <c r="H1283" t="s">
        <v>30</v>
      </c>
    </row>
    <row r="1284" spans="2:8" x14ac:dyDescent="0.3">
      <c r="B1284" s="4" cm="1">
        <f t="array" ref="B1284:G1284">'M49-M54 Report'!A106:F106</f>
        <v>0</v>
      </c>
      <c r="C1284">
        <v>0</v>
      </c>
      <c r="D1284">
        <v>0</v>
      </c>
      <c r="E1284">
        <v>0</v>
      </c>
      <c r="F1284">
        <v>0</v>
      </c>
      <c r="G1284">
        <v>0</v>
      </c>
      <c r="H1284" t="s">
        <v>30</v>
      </c>
    </row>
    <row r="1285" spans="2:8" x14ac:dyDescent="0.3">
      <c r="B1285" s="4" cm="1">
        <f t="array" ref="B1285:G1285">'M49-M54 Report'!A107:F107</f>
        <v>0</v>
      </c>
      <c r="C1285">
        <v>0</v>
      </c>
      <c r="D1285">
        <v>0</v>
      </c>
      <c r="E1285">
        <v>0</v>
      </c>
      <c r="F1285">
        <v>0</v>
      </c>
      <c r="G1285">
        <v>0</v>
      </c>
      <c r="H1285" t="s">
        <v>30</v>
      </c>
    </row>
    <row r="1286" spans="2:8" x14ac:dyDescent="0.3">
      <c r="B1286" s="4" cm="1">
        <f t="array" ref="B1286:G1286">'M49-M54 Report'!A108:F108</f>
        <v>0</v>
      </c>
      <c r="C1286">
        <v>0</v>
      </c>
      <c r="D1286">
        <v>0</v>
      </c>
      <c r="E1286">
        <v>0</v>
      </c>
      <c r="F1286">
        <v>0</v>
      </c>
      <c r="G1286">
        <v>0</v>
      </c>
      <c r="H1286" t="s">
        <v>30</v>
      </c>
    </row>
    <row r="1287" spans="2:8" x14ac:dyDescent="0.3">
      <c r="B1287" s="4" cm="1">
        <f t="array" ref="B1287:G1287">'M49-M54 Report'!A109:F109</f>
        <v>0</v>
      </c>
      <c r="C1287">
        <v>0</v>
      </c>
      <c r="D1287">
        <v>0</v>
      </c>
      <c r="E1287">
        <v>0</v>
      </c>
      <c r="F1287">
        <v>0</v>
      </c>
      <c r="G1287">
        <v>0</v>
      </c>
      <c r="H1287" t="s">
        <v>30</v>
      </c>
    </row>
    <row r="1288" spans="2:8" x14ac:dyDescent="0.3">
      <c r="B1288" s="4" cm="1">
        <f t="array" ref="B1288:G1288">'M49-M54 Report'!A110:F110</f>
        <v>0</v>
      </c>
      <c r="C1288">
        <v>0</v>
      </c>
      <c r="D1288">
        <v>0</v>
      </c>
      <c r="E1288">
        <v>0</v>
      </c>
      <c r="F1288">
        <v>0</v>
      </c>
      <c r="G1288">
        <v>0</v>
      </c>
      <c r="H1288" t="s">
        <v>30</v>
      </c>
    </row>
    <row r="1289" spans="2:8" x14ac:dyDescent="0.3">
      <c r="B1289" s="4" cm="1">
        <f t="array" ref="B1289:G1289">'M49-M54 Report'!A111:F111</f>
        <v>0</v>
      </c>
      <c r="C1289">
        <v>0</v>
      </c>
      <c r="D1289">
        <v>0</v>
      </c>
      <c r="E1289">
        <v>0</v>
      </c>
      <c r="F1289">
        <v>0</v>
      </c>
      <c r="G1289">
        <v>0</v>
      </c>
      <c r="H1289" t="s">
        <v>30</v>
      </c>
    </row>
    <row r="1290" spans="2:8" x14ac:dyDescent="0.3">
      <c r="B1290" s="4" cm="1">
        <f t="array" ref="B1290:G1290">'M49-M54 Report'!A112:F112</f>
        <v>0</v>
      </c>
      <c r="C1290">
        <v>0</v>
      </c>
      <c r="D1290">
        <v>0</v>
      </c>
      <c r="E1290">
        <v>0</v>
      </c>
      <c r="F1290">
        <v>0</v>
      </c>
      <c r="G1290">
        <v>0</v>
      </c>
      <c r="H1290" t="s">
        <v>30</v>
      </c>
    </row>
    <row r="1291" spans="2:8" x14ac:dyDescent="0.3">
      <c r="B1291" s="4" cm="1">
        <f t="array" ref="B1291:G1291">'M49-M54 Report'!A113:F113</f>
        <v>0</v>
      </c>
      <c r="C1291">
        <v>0</v>
      </c>
      <c r="D1291">
        <v>0</v>
      </c>
      <c r="E1291">
        <v>0</v>
      </c>
      <c r="F1291">
        <v>0</v>
      </c>
      <c r="G1291">
        <v>0</v>
      </c>
      <c r="H1291" t="s">
        <v>30</v>
      </c>
    </row>
    <row r="1292" spans="2:8" x14ac:dyDescent="0.3">
      <c r="B1292" s="4" cm="1">
        <f t="array" ref="B1292:G1292">'M49-M54 Report'!A114:F114</f>
        <v>0</v>
      </c>
      <c r="C1292">
        <v>0</v>
      </c>
      <c r="D1292">
        <v>0</v>
      </c>
      <c r="E1292">
        <v>0</v>
      </c>
      <c r="F1292">
        <v>0</v>
      </c>
      <c r="G1292">
        <v>0</v>
      </c>
      <c r="H1292" t="s">
        <v>30</v>
      </c>
    </row>
    <row r="1293" spans="2:8" x14ac:dyDescent="0.3">
      <c r="B1293" s="4" cm="1">
        <f t="array" ref="B1293:G1293">'M49-M54 Report'!A115:F115</f>
        <v>0</v>
      </c>
      <c r="C1293">
        <v>0</v>
      </c>
      <c r="D1293">
        <v>0</v>
      </c>
      <c r="E1293">
        <v>0</v>
      </c>
      <c r="F1293">
        <v>0</v>
      </c>
      <c r="G1293">
        <v>0</v>
      </c>
      <c r="H1293" t="s">
        <v>30</v>
      </c>
    </row>
    <row r="1294" spans="2:8" x14ac:dyDescent="0.3">
      <c r="B1294" s="4" cm="1">
        <f t="array" ref="B1294:G1294">'M49-M54 Report'!A116:F116</f>
        <v>0</v>
      </c>
      <c r="C1294">
        <v>0</v>
      </c>
      <c r="D1294">
        <v>0</v>
      </c>
      <c r="E1294">
        <v>0</v>
      </c>
      <c r="F1294">
        <v>0</v>
      </c>
      <c r="G1294">
        <v>0</v>
      </c>
      <c r="H1294" t="s">
        <v>30</v>
      </c>
    </row>
    <row r="1295" spans="2:8" x14ac:dyDescent="0.3">
      <c r="B1295" s="4" cm="1">
        <f t="array" ref="B1295:G1295">'M49-M54 Report'!A117:F117</f>
        <v>0</v>
      </c>
      <c r="C1295">
        <v>0</v>
      </c>
      <c r="D1295">
        <v>0</v>
      </c>
      <c r="E1295">
        <v>0</v>
      </c>
      <c r="F1295">
        <v>0</v>
      </c>
      <c r="G1295">
        <v>0</v>
      </c>
      <c r="H1295" t="s">
        <v>30</v>
      </c>
    </row>
    <row r="1296" spans="2:8" x14ac:dyDescent="0.3">
      <c r="B1296" s="4" cm="1">
        <f t="array" ref="B1296:G1296">'M49-M54 Report'!A118:F118</f>
        <v>0</v>
      </c>
      <c r="C1296">
        <v>0</v>
      </c>
      <c r="D1296">
        <v>0</v>
      </c>
      <c r="E1296">
        <v>0</v>
      </c>
      <c r="F1296">
        <v>0</v>
      </c>
      <c r="G1296">
        <v>0</v>
      </c>
      <c r="H1296" t="s">
        <v>30</v>
      </c>
    </row>
    <row r="1297" spans="2:8" x14ac:dyDescent="0.3">
      <c r="B1297" s="4" cm="1">
        <f t="array" ref="B1297:G1297">'M49-M54 Report'!A119:F119</f>
        <v>0</v>
      </c>
      <c r="C1297">
        <v>0</v>
      </c>
      <c r="D1297">
        <v>0</v>
      </c>
      <c r="E1297">
        <v>0</v>
      </c>
      <c r="F1297">
        <v>0</v>
      </c>
      <c r="G1297">
        <v>0</v>
      </c>
      <c r="H1297" t="s">
        <v>30</v>
      </c>
    </row>
    <row r="1298" spans="2:8" x14ac:dyDescent="0.3">
      <c r="B1298" s="4" cm="1">
        <f t="array" ref="B1298:G1298">'M49-M54 Report'!A120:F120</f>
        <v>0</v>
      </c>
      <c r="C1298">
        <v>0</v>
      </c>
      <c r="D1298">
        <v>0</v>
      </c>
      <c r="E1298">
        <v>0</v>
      </c>
      <c r="F1298">
        <v>0</v>
      </c>
      <c r="G1298">
        <v>0</v>
      </c>
      <c r="H1298" t="s">
        <v>30</v>
      </c>
    </row>
    <row r="1299" spans="2:8" x14ac:dyDescent="0.3">
      <c r="B1299" s="4" cm="1">
        <f t="array" ref="B1299:G1299">'M49-M54 Report'!A121:F121</f>
        <v>0</v>
      </c>
      <c r="C1299">
        <v>0</v>
      </c>
      <c r="D1299">
        <v>0</v>
      </c>
      <c r="E1299">
        <v>0</v>
      </c>
      <c r="F1299">
        <v>0</v>
      </c>
      <c r="G1299">
        <v>0</v>
      </c>
      <c r="H1299" t="s">
        <v>30</v>
      </c>
    </row>
    <row r="1300" spans="2:8" x14ac:dyDescent="0.3">
      <c r="B1300" s="4" cm="1">
        <f t="array" ref="B1300:G1300">'M49-M54 Report'!A122:F122</f>
        <v>0</v>
      </c>
      <c r="C1300">
        <v>0</v>
      </c>
      <c r="D1300">
        <v>0</v>
      </c>
      <c r="E1300">
        <v>0</v>
      </c>
      <c r="F1300">
        <v>0</v>
      </c>
      <c r="G1300">
        <v>0</v>
      </c>
      <c r="H1300" t="s">
        <v>30</v>
      </c>
    </row>
    <row r="1301" spans="2:8" x14ac:dyDescent="0.3">
      <c r="B1301" s="4" cm="1">
        <f t="array" ref="B1301:G1301">'M49-M54 Report'!A123:F123</f>
        <v>0</v>
      </c>
      <c r="C1301">
        <v>0</v>
      </c>
      <c r="D1301">
        <v>0</v>
      </c>
      <c r="E1301">
        <v>0</v>
      </c>
      <c r="F1301">
        <v>0</v>
      </c>
      <c r="G1301">
        <v>0</v>
      </c>
      <c r="H1301" t="s">
        <v>30</v>
      </c>
    </row>
    <row r="1302" spans="2:8" x14ac:dyDescent="0.3">
      <c r="B1302" s="4" cm="1">
        <f t="array" ref="B1302:G1302">'M49-M54 Report'!A124:F124</f>
        <v>0</v>
      </c>
      <c r="C1302">
        <v>0</v>
      </c>
      <c r="D1302">
        <v>0</v>
      </c>
      <c r="E1302">
        <v>0</v>
      </c>
      <c r="F1302">
        <v>0</v>
      </c>
      <c r="G1302">
        <v>0</v>
      </c>
      <c r="H1302" t="s">
        <v>30</v>
      </c>
    </row>
    <row r="1303" spans="2:8" x14ac:dyDescent="0.3">
      <c r="B1303" s="4" cm="1">
        <f t="array" ref="B1303:G1303">'M49-M54 Report'!A125:F125</f>
        <v>0</v>
      </c>
      <c r="C1303">
        <v>0</v>
      </c>
      <c r="D1303">
        <v>0</v>
      </c>
      <c r="E1303">
        <v>0</v>
      </c>
      <c r="F1303">
        <v>0</v>
      </c>
      <c r="G1303">
        <v>0</v>
      </c>
      <c r="H1303" t="s">
        <v>30</v>
      </c>
    </row>
    <row r="1304" spans="2:8" x14ac:dyDescent="0.3">
      <c r="B1304" s="4" cm="1">
        <f t="array" ref="B1304:G1304">'M49-M54 Report'!A126:F126</f>
        <v>0</v>
      </c>
      <c r="C1304">
        <v>0</v>
      </c>
      <c r="D1304">
        <v>0</v>
      </c>
      <c r="E1304">
        <v>0</v>
      </c>
      <c r="F1304">
        <v>0</v>
      </c>
      <c r="G1304">
        <v>0</v>
      </c>
      <c r="H1304" t="s">
        <v>30</v>
      </c>
    </row>
    <row r="1305" spans="2:8" x14ac:dyDescent="0.3">
      <c r="B1305" s="4" cm="1">
        <f t="array" ref="B1305:G1305">'M49-M54 Report'!A127:F127</f>
        <v>0</v>
      </c>
      <c r="C1305">
        <v>0</v>
      </c>
      <c r="D1305">
        <v>0</v>
      </c>
      <c r="E1305">
        <v>0</v>
      </c>
      <c r="F1305">
        <v>0</v>
      </c>
      <c r="G1305">
        <v>0</v>
      </c>
      <c r="H1305" t="s">
        <v>30</v>
      </c>
    </row>
    <row r="1306" spans="2:8" x14ac:dyDescent="0.3">
      <c r="B1306" s="4" cm="1">
        <f t="array" ref="B1306:G1306">'M49-M54 Report'!A128:F128</f>
        <v>0</v>
      </c>
      <c r="C1306">
        <v>0</v>
      </c>
      <c r="D1306">
        <v>0</v>
      </c>
      <c r="E1306">
        <v>0</v>
      </c>
      <c r="F1306">
        <v>0</v>
      </c>
      <c r="G1306">
        <v>0</v>
      </c>
      <c r="H1306" t="s">
        <v>30</v>
      </c>
    </row>
    <row r="1307" spans="2:8" x14ac:dyDescent="0.3">
      <c r="B1307" s="4" cm="1">
        <f t="array" ref="B1307:G1307">'M49-M54 Report'!A129:F129</f>
        <v>0</v>
      </c>
      <c r="C1307">
        <v>0</v>
      </c>
      <c r="D1307">
        <v>0</v>
      </c>
      <c r="E1307">
        <v>0</v>
      </c>
      <c r="F1307">
        <v>0</v>
      </c>
      <c r="G1307">
        <v>0</v>
      </c>
      <c r="H1307" t="s">
        <v>30</v>
      </c>
    </row>
    <row r="1308" spans="2:8" x14ac:dyDescent="0.3">
      <c r="B1308" s="4" cm="1">
        <f t="array" ref="B1308:G1308">'M49-M54 Report'!A130:F130</f>
        <v>0</v>
      </c>
      <c r="C1308">
        <v>0</v>
      </c>
      <c r="D1308">
        <v>0</v>
      </c>
      <c r="E1308">
        <v>0</v>
      </c>
      <c r="F1308">
        <v>0</v>
      </c>
      <c r="G1308">
        <v>0</v>
      </c>
      <c r="H1308" t="s">
        <v>30</v>
      </c>
    </row>
    <row r="1309" spans="2:8" x14ac:dyDescent="0.3">
      <c r="B1309" s="4" cm="1">
        <f t="array" ref="B1309:G1309">'M49-M54 Report'!A131:F131</f>
        <v>0</v>
      </c>
      <c r="C1309">
        <v>0</v>
      </c>
      <c r="D1309">
        <v>0</v>
      </c>
      <c r="E1309">
        <v>0</v>
      </c>
      <c r="F1309">
        <v>0</v>
      </c>
      <c r="G1309">
        <v>0</v>
      </c>
      <c r="H1309" t="s">
        <v>30</v>
      </c>
    </row>
    <row r="1310" spans="2:8" x14ac:dyDescent="0.3">
      <c r="B1310" s="4" cm="1">
        <f t="array" ref="B1310:G1310">'M49-M54 Report'!A132:F132</f>
        <v>0</v>
      </c>
      <c r="C1310">
        <v>0</v>
      </c>
      <c r="D1310">
        <v>0</v>
      </c>
      <c r="E1310">
        <v>0</v>
      </c>
      <c r="F1310">
        <v>0</v>
      </c>
      <c r="G1310">
        <v>0</v>
      </c>
      <c r="H1310" t="s">
        <v>30</v>
      </c>
    </row>
    <row r="1311" spans="2:8" x14ac:dyDescent="0.3">
      <c r="B1311" s="4" cm="1">
        <f t="array" ref="B1311:G1311">'M49-M54 Report'!A133:F133</f>
        <v>0</v>
      </c>
      <c r="C1311">
        <v>0</v>
      </c>
      <c r="D1311">
        <v>0</v>
      </c>
      <c r="E1311">
        <v>0</v>
      </c>
      <c r="F1311">
        <v>0</v>
      </c>
      <c r="G1311">
        <v>0</v>
      </c>
      <c r="H1311" t="s">
        <v>30</v>
      </c>
    </row>
    <row r="1312" spans="2:8" x14ac:dyDescent="0.3">
      <c r="B1312" s="4" cm="1">
        <f t="array" ref="B1312:G1312">'M49-M54 Report'!A134:F134</f>
        <v>0</v>
      </c>
      <c r="C1312">
        <v>0</v>
      </c>
      <c r="D1312">
        <v>0</v>
      </c>
      <c r="E1312">
        <v>0</v>
      </c>
      <c r="F1312">
        <v>0</v>
      </c>
      <c r="G1312">
        <v>0</v>
      </c>
      <c r="H1312" t="s">
        <v>30</v>
      </c>
    </row>
    <row r="1313" spans="2:8" x14ac:dyDescent="0.3">
      <c r="B1313" s="4" cm="1">
        <f t="array" ref="B1313:G1313">'M49-M54 Report'!A135:F135</f>
        <v>0</v>
      </c>
      <c r="C1313">
        <v>0</v>
      </c>
      <c r="D1313">
        <v>0</v>
      </c>
      <c r="E1313">
        <v>0</v>
      </c>
      <c r="F1313">
        <v>0</v>
      </c>
      <c r="G1313">
        <v>0</v>
      </c>
      <c r="H1313" t="s">
        <v>30</v>
      </c>
    </row>
    <row r="1314" spans="2:8" x14ac:dyDescent="0.3">
      <c r="B1314" s="4" cm="1">
        <f t="array" ref="B1314:G1314">'M49-M54 Report'!A136:F136</f>
        <v>0</v>
      </c>
      <c r="C1314">
        <v>0</v>
      </c>
      <c r="D1314">
        <v>0</v>
      </c>
      <c r="E1314">
        <v>0</v>
      </c>
      <c r="F1314">
        <v>0</v>
      </c>
      <c r="G1314">
        <v>0</v>
      </c>
      <c r="H1314" t="s">
        <v>30</v>
      </c>
    </row>
    <row r="1315" spans="2:8" x14ac:dyDescent="0.3">
      <c r="B1315" s="4" cm="1">
        <f t="array" ref="B1315:G1315">'M49-M54 Report'!A137:F137</f>
        <v>0</v>
      </c>
      <c r="C1315">
        <v>0</v>
      </c>
      <c r="D1315">
        <v>0</v>
      </c>
      <c r="E1315">
        <v>0</v>
      </c>
      <c r="F1315">
        <v>0</v>
      </c>
      <c r="G1315">
        <v>0</v>
      </c>
      <c r="H1315" t="s">
        <v>30</v>
      </c>
    </row>
    <row r="1316" spans="2:8" x14ac:dyDescent="0.3">
      <c r="B1316" s="4" cm="1">
        <f t="array" ref="B1316:G1316">'M49-M54 Report'!A138:F138</f>
        <v>0</v>
      </c>
      <c r="C1316">
        <v>0</v>
      </c>
      <c r="D1316">
        <v>0</v>
      </c>
      <c r="E1316">
        <v>0</v>
      </c>
      <c r="F1316">
        <v>0</v>
      </c>
      <c r="G1316">
        <v>0</v>
      </c>
      <c r="H1316" t="s">
        <v>30</v>
      </c>
    </row>
    <row r="1317" spans="2:8" x14ac:dyDescent="0.3">
      <c r="B1317" s="4" cm="1">
        <f t="array" ref="B1317:G1317">'M49-M54 Report'!A139:F139</f>
        <v>0</v>
      </c>
      <c r="C1317">
        <v>0</v>
      </c>
      <c r="D1317">
        <v>0</v>
      </c>
      <c r="E1317">
        <v>0</v>
      </c>
      <c r="F1317">
        <v>0</v>
      </c>
      <c r="G1317">
        <v>0</v>
      </c>
      <c r="H1317" t="s">
        <v>30</v>
      </c>
    </row>
    <row r="1318" spans="2:8" x14ac:dyDescent="0.3">
      <c r="B1318" s="4" cm="1">
        <f t="array" ref="B1318:G1318">'M49-M54 Report'!A140:F140</f>
        <v>0</v>
      </c>
      <c r="C1318">
        <v>0</v>
      </c>
      <c r="D1318">
        <v>0</v>
      </c>
      <c r="E1318">
        <v>0</v>
      </c>
      <c r="F1318">
        <v>0</v>
      </c>
      <c r="G1318">
        <v>0</v>
      </c>
      <c r="H1318" t="s">
        <v>30</v>
      </c>
    </row>
    <row r="1319" spans="2:8" x14ac:dyDescent="0.3">
      <c r="B1319" s="4" cm="1">
        <f t="array" ref="B1319:G1319">'M49-M54 Report'!A141:F141</f>
        <v>0</v>
      </c>
      <c r="C1319">
        <v>0</v>
      </c>
      <c r="D1319">
        <v>0</v>
      </c>
      <c r="E1319">
        <v>0</v>
      </c>
      <c r="F1319">
        <v>0</v>
      </c>
      <c r="G1319">
        <v>0</v>
      </c>
      <c r="H1319" t="s">
        <v>30</v>
      </c>
    </row>
    <row r="1320" spans="2:8" x14ac:dyDescent="0.3">
      <c r="B1320" s="4" cm="1">
        <f t="array" ref="B1320:G1320">'M49-M54 Report'!A142:F142</f>
        <v>0</v>
      </c>
      <c r="C1320">
        <v>0</v>
      </c>
      <c r="D1320">
        <v>0</v>
      </c>
      <c r="E1320">
        <v>0</v>
      </c>
      <c r="F1320">
        <v>0</v>
      </c>
      <c r="G1320">
        <v>0</v>
      </c>
      <c r="H1320" t="s">
        <v>30</v>
      </c>
    </row>
    <row r="1321" spans="2:8" x14ac:dyDescent="0.3">
      <c r="B1321" s="4" cm="1">
        <f t="array" ref="B1321:G1321">'M49-M54 Report'!A143:F143</f>
        <v>0</v>
      </c>
      <c r="C1321">
        <v>0</v>
      </c>
      <c r="D1321">
        <v>0</v>
      </c>
      <c r="E1321">
        <v>0</v>
      </c>
      <c r="F1321">
        <v>0</v>
      </c>
      <c r="G1321">
        <v>0</v>
      </c>
      <c r="H1321" t="s">
        <v>30</v>
      </c>
    </row>
    <row r="1322" spans="2:8" x14ac:dyDescent="0.3">
      <c r="B1322" s="4" cm="1">
        <f t="array" ref="B1322:G1322">'M49-M54 Report'!A144:F144</f>
        <v>0</v>
      </c>
      <c r="C1322">
        <v>0</v>
      </c>
      <c r="D1322">
        <v>0</v>
      </c>
      <c r="E1322">
        <v>0</v>
      </c>
      <c r="F1322">
        <v>0</v>
      </c>
      <c r="G1322">
        <v>0</v>
      </c>
      <c r="H1322" t="s">
        <v>30</v>
      </c>
    </row>
    <row r="1323" spans="2:8" x14ac:dyDescent="0.3">
      <c r="B1323" s="4" cm="1">
        <f t="array" ref="B1323:G1323">'M49-M54 Report'!A145:F145</f>
        <v>0</v>
      </c>
      <c r="C1323">
        <v>0</v>
      </c>
      <c r="D1323">
        <v>0</v>
      </c>
      <c r="E1323">
        <v>0</v>
      </c>
      <c r="F1323">
        <v>0</v>
      </c>
      <c r="G1323">
        <v>0</v>
      </c>
      <c r="H1323" t="s">
        <v>30</v>
      </c>
    </row>
    <row r="1324" spans="2:8" x14ac:dyDescent="0.3">
      <c r="B1324" s="4" cm="1">
        <f t="array" ref="B1324:G1324">'M49-M54 Report'!A146:F146</f>
        <v>0</v>
      </c>
      <c r="C1324">
        <v>0</v>
      </c>
      <c r="D1324">
        <v>0</v>
      </c>
      <c r="E1324">
        <v>0</v>
      </c>
      <c r="F1324">
        <v>0</v>
      </c>
      <c r="G1324">
        <v>0</v>
      </c>
      <c r="H1324" t="s">
        <v>30</v>
      </c>
    </row>
    <row r="1325" spans="2:8" x14ac:dyDescent="0.3">
      <c r="B1325" s="4" cm="1">
        <f t="array" ref="B1325:G1325">'M49-M54 Report'!A147:F147</f>
        <v>0</v>
      </c>
      <c r="C1325">
        <v>0</v>
      </c>
      <c r="D1325">
        <v>0</v>
      </c>
      <c r="E1325">
        <v>0</v>
      </c>
      <c r="F1325">
        <v>0</v>
      </c>
      <c r="G1325">
        <v>0</v>
      </c>
      <c r="H1325" t="s">
        <v>30</v>
      </c>
    </row>
    <row r="1326" spans="2:8" x14ac:dyDescent="0.3">
      <c r="B1326" s="4" cm="1">
        <f t="array" ref="B1326:G1326">'M49-M54 Report'!A148:F148</f>
        <v>0</v>
      </c>
      <c r="C1326">
        <v>0</v>
      </c>
      <c r="D1326">
        <v>0</v>
      </c>
      <c r="E1326">
        <v>0</v>
      </c>
      <c r="F1326">
        <v>0</v>
      </c>
      <c r="G1326">
        <v>0</v>
      </c>
      <c r="H1326" t="s">
        <v>30</v>
      </c>
    </row>
    <row r="1327" spans="2:8" x14ac:dyDescent="0.3">
      <c r="B1327" s="4" cm="1">
        <f t="array" ref="B1327:G1327">'M49-M54 Report'!A149:F149</f>
        <v>0</v>
      </c>
      <c r="C1327">
        <v>0</v>
      </c>
      <c r="D1327">
        <v>0</v>
      </c>
      <c r="E1327">
        <v>0</v>
      </c>
      <c r="F1327">
        <v>0</v>
      </c>
      <c r="G1327">
        <v>0</v>
      </c>
      <c r="H1327" t="s">
        <v>30</v>
      </c>
    </row>
    <row r="1328" spans="2:8" x14ac:dyDescent="0.3">
      <c r="B1328" s="4" cm="1">
        <f t="array" ref="B1328:G1328">'M49-M54 Report'!A150:F150</f>
        <v>0</v>
      </c>
      <c r="C1328">
        <v>0</v>
      </c>
      <c r="D1328">
        <v>0</v>
      </c>
      <c r="E1328">
        <v>0</v>
      </c>
      <c r="F1328">
        <v>0</v>
      </c>
      <c r="G1328">
        <v>0</v>
      </c>
      <c r="H1328" t="s">
        <v>30</v>
      </c>
    </row>
    <row r="1329" spans="1:8" x14ac:dyDescent="0.3">
      <c r="A1329" t="s">
        <v>31</v>
      </c>
      <c r="B1329" s="4" cm="1">
        <f t="array" ref="B1329:G1329">'M55-M60 Report'!A4:F4</f>
        <v>0</v>
      </c>
      <c r="C1329">
        <v>0</v>
      </c>
      <c r="D1329">
        <v>0</v>
      </c>
      <c r="E1329">
        <v>0</v>
      </c>
      <c r="F1329">
        <v>0</v>
      </c>
      <c r="G1329">
        <v>0</v>
      </c>
      <c r="H1329" t="s">
        <v>31</v>
      </c>
    </row>
    <row r="1330" spans="1:8" x14ac:dyDescent="0.3">
      <c r="B1330" s="4" cm="1">
        <f t="array" ref="B1330:G1330">'M55-M60 Report'!A5:F5</f>
        <v>0</v>
      </c>
      <c r="C1330">
        <v>0</v>
      </c>
      <c r="D1330">
        <v>0</v>
      </c>
      <c r="E1330">
        <v>0</v>
      </c>
      <c r="F1330">
        <v>0</v>
      </c>
      <c r="G1330">
        <v>0</v>
      </c>
      <c r="H1330" t="s">
        <v>31</v>
      </c>
    </row>
    <row r="1331" spans="1:8" x14ac:dyDescent="0.3">
      <c r="B1331" s="4" cm="1">
        <f t="array" ref="B1331:G1331">'M55-M60 Report'!A6:F6</f>
        <v>0</v>
      </c>
      <c r="C1331">
        <v>0</v>
      </c>
      <c r="D1331">
        <v>0</v>
      </c>
      <c r="E1331">
        <v>0</v>
      </c>
      <c r="F1331">
        <v>0</v>
      </c>
      <c r="G1331">
        <v>0</v>
      </c>
      <c r="H1331" t="s">
        <v>31</v>
      </c>
    </row>
    <row r="1332" spans="1:8" x14ac:dyDescent="0.3">
      <c r="B1332" s="4" cm="1">
        <f t="array" ref="B1332:G1332">'M55-M60 Report'!A7:F7</f>
        <v>0</v>
      </c>
      <c r="C1332">
        <v>0</v>
      </c>
      <c r="D1332">
        <v>0</v>
      </c>
      <c r="E1332">
        <v>0</v>
      </c>
      <c r="F1332">
        <v>0</v>
      </c>
      <c r="G1332">
        <v>0</v>
      </c>
      <c r="H1332" t="s">
        <v>31</v>
      </c>
    </row>
    <row r="1333" spans="1:8" x14ac:dyDescent="0.3">
      <c r="B1333" s="4" cm="1">
        <f t="array" ref="B1333:G1333">'M55-M60 Report'!A8:F8</f>
        <v>0</v>
      </c>
      <c r="C1333">
        <v>0</v>
      </c>
      <c r="D1333">
        <v>0</v>
      </c>
      <c r="E1333">
        <v>0</v>
      </c>
      <c r="F1333">
        <v>0</v>
      </c>
      <c r="G1333">
        <v>0</v>
      </c>
      <c r="H1333" t="s">
        <v>31</v>
      </c>
    </row>
    <row r="1334" spans="1:8" x14ac:dyDescent="0.3">
      <c r="B1334" s="4" cm="1">
        <f t="array" ref="B1334:G1334">'M55-M60 Report'!A9:F9</f>
        <v>0</v>
      </c>
      <c r="C1334">
        <v>0</v>
      </c>
      <c r="D1334">
        <v>0</v>
      </c>
      <c r="E1334">
        <v>0</v>
      </c>
      <c r="F1334">
        <v>0</v>
      </c>
      <c r="G1334">
        <v>0</v>
      </c>
      <c r="H1334" t="s">
        <v>31</v>
      </c>
    </row>
    <row r="1335" spans="1:8" x14ac:dyDescent="0.3">
      <c r="B1335" s="4" cm="1">
        <f t="array" ref="B1335:G1335">'M55-M60 Report'!A10:F10</f>
        <v>0</v>
      </c>
      <c r="C1335">
        <v>0</v>
      </c>
      <c r="D1335">
        <v>0</v>
      </c>
      <c r="E1335">
        <v>0</v>
      </c>
      <c r="F1335">
        <v>0</v>
      </c>
      <c r="G1335">
        <v>0</v>
      </c>
      <c r="H1335" t="s">
        <v>31</v>
      </c>
    </row>
    <row r="1336" spans="1:8" x14ac:dyDescent="0.3">
      <c r="B1336" s="4" cm="1">
        <f t="array" ref="B1336:G1336">'M55-M60 Report'!A11:F11</f>
        <v>0</v>
      </c>
      <c r="C1336">
        <v>0</v>
      </c>
      <c r="D1336">
        <v>0</v>
      </c>
      <c r="E1336">
        <v>0</v>
      </c>
      <c r="F1336">
        <v>0</v>
      </c>
      <c r="G1336">
        <v>0</v>
      </c>
      <c r="H1336" t="s">
        <v>31</v>
      </c>
    </row>
    <row r="1337" spans="1:8" x14ac:dyDescent="0.3">
      <c r="B1337" s="4" cm="1">
        <f t="array" ref="B1337:G1337">'M55-M60 Report'!A12:F12</f>
        <v>0</v>
      </c>
      <c r="C1337">
        <v>0</v>
      </c>
      <c r="D1337">
        <v>0</v>
      </c>
      <c r="E1337">
        <v>0</v>
      </c>
      <c r="F1337">
        <v>0</v>
      </c>
      <c r="G1337">
        <v>0</v>
      </c>
      <c r="H1337" t="s">
        <v>31</v>
      </c>
    </row>
    <row r="1338" spans="1:8" x14ac:dyDescent="0.3">
      <c r="B1338" s="4" cm="1">
        <f t="array" ref="B1338:G1338">'M55-M60 Report'!A13:F13</f>
        <v>0</v>
      </c>
      <c r="C1338">
        <v>0</v>
      </c>
      <c r="D1338">
        <v>0</v>
      </c>
      <c r="E1338">
        <v>0</v>
      </c>
      <c r="F1338">
        <v>0</v>
      </c>
      <c r="G1338">
        <v>0</v>
      </c>
      <c r="H1338" t="s">
        <v>31</v>
      </c>
    </row>
    <row r="1339" spans="1:8" x14ac:dyDescent="0.3">
      <c r="B1339" s="4" cm="1">
        <f t="array" ref="B1339:G1339">'M55-M60 Report'!A14:F14</f>
        <v>0</v>
      </c>
      <c r="C1339">
        <v>0</v>
      </c>
      <c r="D1339">
        <v>0</v>
      </c>
      <c r="E1339">
        <v>0</v>
      </c>
      <c r="F1339">
        <v>0</v>
      </c>
      <c r="G1339">
        <v>0</v>
      </c>
      <c r="H1339" t="s">
        <v>31</v>
      </c>
    </row>
    <row r="1340" spans="1:8" x14ac:dyDescent="0.3">
      <c r="B1340" s="4" cm="1">
        <f t="array" ref="B1340:G1340">'M55-M60 Report'!A15:F15</f>
        <v>0</v>
      </c>
      <c r="C1340">
        <v>0</v>
      </c>
      <c r="D1340">
        <v>0</v>
      </c>
      <c r="E1340">
        <v>0</v>
      </c>
      <c r="F1340">
        <v>0</v>
      </c>
      <c r="G1340">
        <v>0</v>
      </c>
      <c r="H1340" t="s">
        <v>31</v>
      </c>
    </row>
    <row r="1341" spans="1:8" x14ac:dyDescent="0.3">
      <c r="B1341" s="4" cm="1">
        <f t="array" ref="B1341:G1341">'M55-M60 Report'!A16:F16</f>
        <v>0</v>
      </c>
      <c r="C1341">
        <v>0</v>
      </c>
      <c r="D1341">
        <v>0</v>
      </c>
      <c r="E1341">
        <v>0</v>
      </c>
      <c r="F1341">
        <v>0</v>
      </c>
      <c r="G1341">
        <v>0</v>
      </c>
      <c r="H1341" t="s">
        <v>31</v>
      </c>
    </row>
    <row r="1342" spans="1:8" x14ac:dyDescent="0.3">
      <c r="B1342" s="4" cm="1">
        <f t="array" ref="B1342:G1342">'M55-M60 Report'!A17:F17</f>
        <v>0</v>
      </c>
      <c r="C1342">
        <v>0</v>
      </c>
      <c r="D1342">
        <v>0</v>
      </c>
      <c r="E1342">
        <v>0</v>
      </c>
      <c r="F1342">
        <v>0</v>
      </c>
      <c r="G1342">
        <v>0</v>
      </c>
      <c r="H1342" t="s">
        <v>31</v>
      </c>
    </row>
    <row r="1343" spans="1:8" x14ac:dyDescent="0.3">
      <c r="B1343" s="4" cm="1">
        <f t="array" ref="B1343:G1343">'M55-M60 Report'!A18:F18</f>
        <v>0</v>
      </c>
      <c r="C1343">
        <v>0</v>
      </c>
      <c r="D1343">
        <v>0</v>
      </c>
      <c r="E1343">
        <v>0</v>
      </c>
      <c r="F1343">
        <v>0</v>
      </c>
      <c r="G1343">
        <v>0</v>
      </c>
      <c r="H1343" t="s">
        <v>31</v>
      </c>
    </row>
    <row r="1344" spans="1:8" x14ac:dyDescent="0.3">
      <c r="B1344" s="4" cm="1">
        <f t="array" ref="B1344:G1344">'M55-M60 Report'!A19:F19</f>
        <v>0</v>
      </c>
      <c r="C1344">
        <v>0</v>
      </c>
      <c r="D1344">
        <v>0</v>
      </c>
      <c r="E1344">
        <v>0</v>
      </c>
      <c r="F1344">
        <v>0</v>
      </c>
      <c r="G1344">
        <v>0</v>
      </c>
      <c r="H1344" t="s">
        <v>31</v>
      </c>
    </row>
    <row r="1345" spans="2:8" x14ac:dyDescent="0.3">
      <c r="B1345" s="4" cm="1">
        <f t="array" ref="B1345:G1345">'M55-M60 Report'!A20:F20</f>
        <v>0</v>
      </c>
      <c r="C1345">
        <v>0</v>
      </c>
      <c r="D1345">
        <v>0</v>
      </c>
      <c r="E1345">
        <v>0</v>
      </c>
      <c r="F1345">
        <v>0</v>
      </c>
      <c r="G1345">
        <v>0</v>
      </c>
      <c r="H1345" t="s">
        <v>31</v>
      </c>
    </row>
    <row r="1346" spans="2:8" x14ac:dyDescent="0.3">
      <c r="B1346" s="4" cm="1">
        <f t="array" ref="B1346:G1346">'M55-M60 Report'!A21:F21</f>
        <v>0</v>
      </c>
      <c r="C1346">
        <v>0</v>
      </c>
      <c r="D1346">
        <v>0</v>
      </c>
      <c r="E1346">
        <v>0</v>
      </c>
      <c r="F1346">
        <v>0</v>
      </c>
      <c r="G1346">
        <v>0</v>
      </c>
      <c r="H1346" t="s">
        <v>31</v>
      </c>
    </row>
    <row r="1347" spans="2:8" x14ac:dyDescent="0.3">
      <c r="B1347" s="4" cm="1">
        <f t="array" ref="B1347:G1347">'M55-M60 Report'!A22:F22</f>
        <v>0</v>
      </c>
      <c r="C1347">
        <v>0</v>
      </c>
      <c r="D1347">
        <v>0</v>
      </c>
      <c r="E1347">
        <v>0</v>
      </c>
      <c r="F1347">
        <v>0</v>
      </c>
      <c r="G1347">
        <v>0</v>
      </c>
      <c r="H1347" t="s">
        <v>31</v>
      </c>
    </row>
    <row r="1348" spans="2:8" x14ac:dyDescent="0.3">
      <c r="B1348" s="4" cm="1">
        <f t="array" ref="B1348:G1348">'M55-M60 Report'!A23:F23</f>
        <v>0</v>
      </c>
      <c r="C1348">
        <v>0</v>
      </c>
      <c r="D1348">
        <v>0</v>
      </c>
      <c r="E1348">
        <v>0</v>
      </c>
      <c r="F1348">
        <v>0</v>
      </c>
      <c r="G1348">
        <v>0</v>
      </c>
      <c r="H1348" t="s">
        <v>31</v>
      </c>
    </row>
    <row r="1349" spans="2:8" x14ac:dyDescent="0.3">
      <c r="B1349" s="4" cm="1">
        <f t="array" ref="B1349:G1349">'M55-M60 Report'!A24:F24</f>
        <v>0</v>
      </c>
      <c r="C1349">
        <v>0</v>
      </c>
      <c r="D1349">
        <v>0</v>
      </c>
      <c r="E1349">
        <v>0</v>
      </c>
      <c r="F1349">
        <v>0</v>
      </c>
      <c r="G1349">
        <v>0</v>
      </c>
      <c r="H1349" t="s">
        <v>31</v>
      </c>
    </row>
    <row r="1350" spans="2:8" x14ac:dyDescent="0.3">
      <c r="B1350" s="4" cm="1">
        <f t="array" ref="B1350:G1350">'M55-M60 Report'!A25:F25</f>
        <v>0</v>
      </c>
      <c r="C1350">
        <v>0</v>
      </c>
      <c r="D1350">
        <v>0</v>
      </c>
      <c r="E1350">
        <v>0</v>
      </c>
      <c r="F1350">
        <v>0</v>
      </c>
      <c r="G1350">
        <v>0</v>
      </c>
      <c r="H1350" t="s">
        <v>31</v>
      </c>
    </row>
    <row r="1351" spans="2:8" x14ac:dyDescent="0.3">
      <c r="B1351" s="4" cm="1">
        <f t="array" ref="B1351:G1351">'M55-M60 Report'!A26:F26</f>
        <v>0</v>
      </c>
      <c r="C1351">
        <v>0</v>
      </c>
      <c r="D1351">
        <v>0</v>
      </c>
      <c r="E1351">
        <v>0</v>
      </c>
      <c r="F1351">
        <v>0</v>
      </c>
      <c r="G1351">
        <v>0</v>
      </c>
      <c r="H1351" t="s">
        <v>31</v>
      </c>
    </row>
    <row r="1352" spans="2:8" x14ac:dyDescent="0.3">
      <c r="B1352" s="4" cm="1">
        <f t="array" ref="B1352:G1352">'M55-M60 Report'!A27:F27</f>
        <v>0</v>
      </c>
      <c r="C1352">
        <v>0</v>
      </c>
      <c r="D1352">
        <v>0</v>
      </c>
      <c r="E1352">
        <v>0</v>
      </c>
      <c r="F1352">
        <v>0</v>
      </c>
      <c r="G1352">
        <v>0</v>
      </c>
      <c r="H1352" t="s">
        <v>31</v>
      </c>
    </row>
    <row r="1353" spans="2:8" x14ac:dyDescent="0.3">
      <c r="B1353" s="4" cm="1">
        <f t="array" ref="B1353:G1353">'M55-M60 Report'!A28:F28</f>
        <v>0</v>
      </c>
      <c r="C1353">
        <v>0</v>
      </c>
      <c r="D1353">
        <v>0</v>
      </c>
      <c r="E1353">
        <v>0</v>
      </c>
      <c r="F1353">
        <v>0</v>
      </c>
      <c r="G1353">
        <v>0</v>
      </c>
      <c r="H1353" t="s">
        <v>31</v>
      </c>
    </row>
    <row r="1354" spans="2:8" x14ac:dyDescent="0.3">
      <c r="B1354" s="4" cm="1">
        <f t="array" ref="B1354:G1354">'M55-M60 Report'!A29:F29</f>
        <v>0</v>
      </c>
      <c r="C1354">
        <v>0</v>
      </c>
      <c r="D1354">
        <v>0</v>
      </c>
      <c r="E1354">
        <v>0</v>
      </c>
      <c r="F1354">
        <v>0</v>
      </c>
      <c r="G1354">
        <v>0</v>
      </c>
      <c r="H1354" t="s">
        <v>31</v>
      </c>
    </row>
    <row r="1355" spans="2:8" x14ac:dyDescent="0.3">
      <c r="B1355" s="4" cm="1">
        <f t="array" ref="B1355:G1355">'M55-M60 Report'!A30:F30</f>
        <v>0</v>
      </c>
      <c r="C1355">
        <v>0</v>
      </c>
      <c r="D1355">
        <v>0</v>
      </c>
      <c r="E1355">
        <v>0</v>
      </c>
      <c r="F1355">
        <v>0</v>
      </c>
      <c r="G1355">
        <v>0</v>
      </c>
      <c r="H1355" t="s">
        <v>31</v>
      </c>
    </row>
    <row r="1356" spans="2:8" x14ac:dyDescent="0.3">
      <c r="B1356" s="4" cm="1">
        <f t="array" ref="B1356:G1356">'M55-M60 Report'!A31:F31</f>
        <v>0</v>
      </c>
      <c r="C1356">
        <v>0</v>
      </c>
      <c r="D1356">
        <v>0</v>
      </c>
      <c r="E1356">
        <v>0</v>
      </c>
      <c r="F1356">
        <v>0</v>
      </c>
      <c r="G1356">
        <v>0</v>
      </c>
      <c r="H1356" t="s">
        <v>31</v>
      </c>
    </row>
    <row r="1357" spans="2:8" x14ac:dyDescent="0.3">
      <c r="B1357" s="4" cm="1">
        <f t="array" ref="B1357:G1357">'M55-M60 Report'!A32:F32</f>
        <v>0</v>
      </c>
      <c r="C1357">
        <v>0</v>
      </c>
      <c r="D1357">
        <v>0</v>
      </c>
      <c r="E1357">
        <v>0</v>
      </c>
      <c r="F1357">
        <v>0</v>
      </c>
      <c r="G1357">
        <v>0</v>
      </c>
      <c r="H1357" t="s">
        <v>31</v>
      </c>
    </row>
    <row r="1358" spans="2:8" x14ac:dyDescent="0.3">
      <c r="B1358" s="4" cm="1">
        <f t="array" ref="B1358:G1358">'M55-M60 Report'!A33:F33</f>
        <v>0</v>
      </c>
      <c r="C1358">
        <v>0</v>
      </c>
      <c r="D1358">
        <v>0</v>
      </c>
      <c r="E1358">
        <v>0</v>
      </c>
      <c r="F1358">
        <v>0</v>
      </c>
      <c r="G1358">
        <v>0</v>
      </c>
      <c r="H1358" t="s">
        <v>31</v>
      </c>
    </row>
    <row r="1359" spans="2:8" x14ac:dyDescent="0.3">
      <c r="B1359" s="4" cm="1">
        <f t="array" ref="B1359:G1359">'M55-M60 Report'!A34:F34</f>
        <v>0</v>
      </c>
      <c r="C1359">
        <v>0</v>
      </c>
      <c r="D1359">
        <v>0</v>
      </c>
      <c r="E1359">
        <v>0</v>
      </c>
      <c r="F1359">
        <v>0</v>
      </c>
      <c r="G1359">
        <v>0</v>
      </c>
      <c r="H1359" t="s">
        <v>31</v>
      </c>
    </row>
    <row r="1360" spans="2:8" x14ac:dyDescent="0.3">
      <c r="B1360" s="4" cm="1">
        <f t="array" ref="B1360:G1360">'M55-M60 Report'!A35:F35</f>
        <v>0</v>
      </c>
      <c r="C1360">
        <v>0</v>
      </c>
      <c r="D1360">
        <v>0</v>
      </c>
      <c r="E1360">
        <v>0</v>
      </c>
      <c r="F1360">
        <v>0</v>
      </c>
      <c r="G1360">
        <v>0</v>
      </c>
      <c r="H1360" t="s">
        <v>31</v>
      </c>
    </row>
    <row r="1361" spans="2:8" x14ac:dyDescent="0.3">
      <c r="B1361" s="4" cm="1">
        <f t="array" ref="B1361:G1361">'M55-M60 Report'!A36:F36</f>
        <v>0</v>
      </c>
      <c r="C1361">
        <v>0</v>
      </c>
      <c r="D1361">
        <v>0</v>
      </c>
      <c r="E1361">
        <v>0</v>
      </c>
      <c r="F1361">
        <v>0</v>
      </c>
      <c r="G1361">
        <v>0</v>
      </c>
      <c r="H1361" t="s">
        <v>31</v>
      </c>
    </row>
    <row r="1362" spans="2:8" x14ac:dyDescent="0.3">
      <c r="B1362" s="4" cm="1">
        <f t="array" ref="B1362:G1362">'M55-M60 Report'!A37:F37</f>
        <v>0</v>
      </c>
      <c r="C1362">
        <v>0</v>
      </c>
      <c r="D1362">
        <v>0</v>
      </c>
      <c r="E1362">
        <v>0</v>
      </c>
      <c r="F1362">
        <v>0</v>
      </c>
      <c r="G1362">
        <v>0</v>
      </c>
      <c r="H1362" t="s">
        <v>31</v>
      </c>
    </row>
    <row r="1363" spans="2:8" x14ac:dyDescent="0.3">
      <c r="B1363" s="4" cm="1">
        <f t="array" ref="B1363:G1363">'M55-M60 Report'!A38:F38</f>
        <v>0</v>
      </c>
      <c r="C1363">
        <v>0</v>
      </c>
      <c r="D1363">
        <v>0</v>
      </c>
      <c r="E1363">
        <v>0</v>
      </c>
      <c r="F1363">
        <v>0</v>
      </c>
      <c r="G1363">
        <v>0</v>
      </c>
      <c r="H1363" t="s">
        <v>31</v>
      </c>
    </row>
    <row r="1364" spans="2:8" x14ac:dyDescent="0.3">
      <c r="B1364" s="4" cm="1">
        <f t="array" ref="B1364:G1364">'M55-M60 Report'!A39:F39</f>
        <v>0</v>
      </c>
      <c r="C1364">
        <v>0</v>
      </c>
      <c r="D1364">
        <v>0</v>
      </c>
      <c r="E1364">
        <v>0</v>
      </c>
      <c r="F1364">
        <v>0</v>
      </c>
      <c r="G1364">
        <v>0</v>
      </c>
      <c r="H1364" t="s">
        <v>31</v>
      </c>
    </row>
    <row r="1365" spans="2:8" x14ac:dyDescent="0.3">
      <c r="B1365" s="4" cm="1">
        <f t="array" ref="B1365:G1365">'M55-M60 Report'!A40:F40</f>
        <v>0</v>
      </c>
      <c r="C1365">
        <v>0</v>
      </c>
      <c r="D1365">
        <v>0</v>
      </c>
      <c r="E1365">
        <v>0</v>
      </c>
      <c r="F1365">
        <v>0</v>
      </c>
      <c r="G1365">
        <v>0</v>
      </c>
      <c r="H1365" t="s">
        <v>31</v>
      </c>
    </row>
    <row r="1366" spans="2:8" x14ac:dyDescent="0.3">
      <c r="B1366" s="4" cm="1">
        <f t="array" ref="B1366:G1366">'M55-M60 Report'!A41:F41</f>
        <v>0</v>
      </c>
      <c r="C1366">
        <v>0</v>
      </c>
      <c r="D1366">
        <v>0</v>
      </c>
      <c r="E1366">
        <v>0</v>
      </c>
      <c r="F1366">
        <v>0</v>
      </c>
      <c r="G1366">
        <v>0</v>
      </c>
      <c r="H1366" t="s">
        <v>31</v>
      </c>
    </row>
    <row r="1367" spans="2:8" x14ac:dyDescent="0.3">
      <c r="B1367" s="4" cm="1">
        <f t="array" ref="B1367:G1367">'M55-M60 Report'!A42:F42</f>
        <v>0</v>
      </c>
      <c r="C1367">
        <v>0</v>
      </c>
      <c r="D1367">
        <v>0</v>
      </c>
      <c r="E1367">
        <v>0</v>
      </c>
      <c r="F1367">
        <v>0</v>
      </c>
      <c r="G1367">
        <v>0</v>
      </c>
      <c r="H1367" t="s">
        <v>31</v>
      </c>
    </row>
    <row r="1368" spans="2:8" x14ac:dyDescent="0.3">
      <c r="B1368" s="4" cm="1">
        <f t="array" ref="B1368:G1368">'M55-M60 Report'!A43:F43</f>
        <v>0</v>
      </c>
      <c r="C1368">
        <v>0</v>
      </c>
      <c r="D1368">
        <v>0</v>
      </c>
      <c r="E1368">
        <v>0</v>
      </c>
      <c r="F1368">
        <v>0</v>
      </c>
      <c r="G1368">
        <v>0</v>
      </c>
      <c r="H1368" t="s">
        <v>31</v>
      </c>
    </row>
    <row r="1369" spans="2:8" x14ac:dyDescent="0.3">
      <c r="B1369" s="4" cm="1">
        <f t="array" ref="B1369:G1369">'M55-M60 Report'!A44:F44</f>
        <v>0</v>
      </c>
      <c r="C1369">
        <v>0</v>
      </c>
      <c r="D1369">
        <v>0</v>
      </c>
      <c r="E1369">
        <v>0</v>
      </c>
      <c r="F1369">
        <v>0</v>
      </c>
      <c r="G1369">
        <v>0</v>
      </c>
      <c r="H1369" t="s">
        <v>31</v>
      </c>
    </row>
    <row r="1370" spans="2:8" x14ac:dyDescent="0.3">
      <c r="B1370" s="4" cm="1">
        <f t="array" ref="B1370:G1370">'M55-M60 Report'!A45:F45</f>
        <v>0</v>
      </c>
      <c r="C1370">
        <v>0</v>
      </c>
      <c r="D1370">
        <v>0</v>
      </c>
      <c r="E1370">
        <v>0</v>
      </c>
      <c r="F1370">
        <v>0</v>
      </c>
      <c r="G1370">
        <v>0</v>
      </c>
      <c r="H1370" t="s">
        <v>31</v>
      </c>
    </row>
    <row r="1371" spans="2:8" x14ac:dyDescent="0.3">
      <c r="B1371" s="4" cm="1">
        <f t="array" ref="B1371:G1371">'M55-M60 Report'!A46:F46</f>
        <v>0</v>
      </c>
      <c r="C1371">
        <v>0</v>
      </c>
      <c r="D1371">
        <v>0</v>
      </c>
      <c r="E1371">
        <v>0</v>
      </c>
      <c r="F1371">
        <v>0</v>
      </c>
      <c r="G1371">
        <v>0</v>
      </c>
      <c r="H1371" t="s">
        <v>31</v>
      </c>
    </row>
    <row r="1372" spans="2:8" x14ac:dyDescent="0.3">
      <c r="B1372" s="4" cm="1">
        <f t="array" ref="B1372:G1372">'M55-M60 Report'!A47:F47</f>
        <v>0</v>
      </c>
      <c r="C1372">
        <v>0</v>
      </c>
      <c r="D1372">
        <v>0</v>
      </c>
      <c r="E1372">
        <v>0</v>
      </c>
      <c r="F1372">
        <v>0</v>
      </c>
      <c r="G1372">
        <v>0</v>
      </c>
      <c r="H1372" t="s">
        <v>31</v>
      </c>
    </row>
    <row r="1373" spans="2:8" x14ac:dyDescent="0.3">
      <c r="B1373" s="4" cm="1">
        <f t="array" ref="B1373:G1373">'M55-M60 Report'!A48:F48</f>
        <v>0</v>
      </c>
      <c r="C1373">
        <v>0</v>
      </c>
      <c r="D1373">
        <v>0</v>
      </c>
      <c r="E1373">
        <v>0</v>
      </c>
      <c r="F1373">
        <v>0</v>
      </c>
      <c r="G1373">
        <v>0</v>
      </c>
      <c r="H1373" t="s">
        <v>31</v>
      </c>
    </row>
    <row r="1374" spans="2:8" x14ac:dyDescent="0.3">
      <c r="B1374" s="4" cm="1">
        <f t="array" ref="B1374:G1374">'M55-M60 Report'!A49:F49</f>
        <v>0</v>
      </c>
      <c r="C1374">
        <v>0</v>
      </c>
      <c r="D1374">
        <v>0</v>
      </c>
      <c r="E1374">
        <v>0</v>
      </c>
      <c r="F1374">
        <v>0</v>
      </c>
      <c r="G1374">
        <v>0</v>
      </c>
      <c r="H1374" t="s">
        <v>31</v>
      </c>
    </row>
    <row r="1375" spans="2:8" x14ac:dyDescent="0.3">
      <c r="B1375" s="4" cm="1">
        <f t="array" ref="B1375:G1375">'M55-M60 Report'!A50:F50</f>
        <v>0</v>
      </c>
      <c r="C1375">
        <v>0</v>
      </c>
      <c r="D1375">
        <v>0</v>
      </c>
      <c r="E1375">
        <v>0</v>
      </c>
      <c r="F1375">
        <v>0</v>
      </c>
      <c r="G1375">
        <v>0</v>
      </c>
      <c r="H1375" t="s">
        <v>31</v>
      </c>
    </row>
    <row r="1376" spans="2:8" x14ac:dyDescent="0.3">
      <c r="B1376" s="4" cm="1">
        <f t="array" ref="B1376:G1376">'M55-M60 Report'!A51:F51</f>
        <v>0</v>
      </c>
      <c r="C1376">
        <v>0</v>
      </c>
      <c r="D1376">
        <v>0</v>
      </c>
      <c r="E1376">
        <v>0</v>
      </c>
      <c r="F1376">
        <v>0</v>
      </c>
      <c r="G1376">
        <v>0</v>
      </c>
      <c r="H1376" t="s">
        <v>31</v>
      </c>
    </row>
    <row r="1377" spans="2:8" x14ac:dyDescent="0.3">
      <c r="B1377" s="4" cm="1">
        <f t="array" ref="B1377:G1377">'M55-M60 Report'!A52:F52</f>
        <v>0</v>
      </c>
      <c r="C1377">
        <v>0</v>
      </c>
      <c r="D1377">
        <v>0</v>
      </c>
      <c r="E1377">
        <v>0</v>
      </c>
      <c r="F1377">
        <v>0</v>
      </c>
      <c r="G1377">
        <v>0</v>
      </c>
      <c r="H1377" t="s">
        <v>31</v>
      </c>
    </row>
    <row r="1378" spans="2:8" x14ac:dyDescent="0.3">
      <c r="B1378" s="4" cm="1">
        <f t="array" ref="B1378:G1378">'M55-M60 Report'!A53:F53</f>
        <v>0</v>
      </c>
      <c r="C1378">
        <v>0</v>
      </c>
      <c r="D1378">
        <v>0</v>
      </c>
      <c r="E1378">
        <v>0</v>
      </c>
      <c r="F1378">
        <v>0</v>
      </c>
      <c r="G1378">
        <v>0</v>
      </c>
      <c r="H1378" t="s">
        <v>31</v>
      </c>
    </row>
    <row r="1379" spans="2:8" x14ac:dyDescent="0.3">
      <c r="B1379" s="4" cm="1">
        <f t="array" ref="B1379:G1379">'M55-M60 Report'!A54:F54</f>
        <v>0</v>
      </c>
      <c r="C1379">
        <v>0</v>
      </c>
      <c r="D1379">
        <v>0</v>
      </c>
      <c r="E1379">
        <v>0</v>
      </c>
      <c r="F1379">
        <v>0</v>
      </c>
      <c r="G1379">
        <v>0</v>
      </c>
      <c r="H1379" t="s">
        <v>31</v>
      </c>
    </row>
    <row r="1380" spans="2:8" x14ac:dyDescent="0.3">
      <c r="B1380" s="4" cm="1">
        <f t="array" ref="B1380:G1380">'M55-M60 Report'!A55:F55</f>
        <v>0</v>
      </c>
      <c r="C1380">
        <v>0</v>
      </c>
      <c r="D1380">
        <v>0</v>
      </c>
      <c r="E1380">
        <v>0</v>
      </c>
      <c r="F1380">
        <v>0</v>
      </c>
      <c r="G1380">
        <v>0</v>
      </c>
      <c r="H1380" t="s">
        <v>31</v>
      </c>
    </row>
    <row r="1381" spans="2:8" x14ac:dyDescent="0.3">
      <c r="B1381" s="4" cm="1">
        <f t="array" ref="B1381:G1381">'M55-M60 Report'!A56:F56</f>
        <v>0</v>
      </c>
      <c r="C1381">
        <v>0</v>
      </c>
      <c r="D1381">
        <v>0</v>
      </c>
      <c r="E1381">
        <v>0</v>
      </c>
      <c r="F1381">
        <v>0</v>
      </c>
      <c r="G1381">
        <v>0</v>
      </c>
      <c r="H1381" t="s">
        <v>31</v>
      </c>
    </row>
    <row r="1382" spans="2:8" x14ac:dyDescent="0.3">
      <c r="B1382" s="4" cm="1">
        <f t="array" ref="B1382:G1382">'M55-M60 Report'!A57:F57</f>
        <v>0</v>
      </c>
      <c r="C1382">
        <v>0</v>
      </c>
      <c r="D1382">
        <v>0</v>
      </c>
      <c r="E1382">
        <v>0</v>
      </c>
      <c r="F1382">
        <v>0</v>
      </c>
      <c r="G1382">
        <v>0</v>
      </c>
      <c r="H1382" t="s">
        <v>31</v>
      </c>
    </row>
    <row r="1383" spans="2:8" x14ac:dyDescent="0.3">
      <c r="B1383" s="4" cm="1">
        <f t="array" ref="B1383:G1383">'M55-M60 Report'!A58:F58</f>
        <v>0</v>
      </c>
      <c r="C1383">
        <v>0</v>
      </c>
      <c r="D1383">
        <v>0</v>
      </c>
      <c r="E1383">
        <v>0</v>
      </c>
      <c r="F1383">
        <v>0</v>
      </c>
      <c r="G1383">
        <v>0</v>
      </c>
      <c r="H1383" t="s">
        <v>31</v>
      </c>
    </row>
    <row r="1384" spans="2:8" x14ac:dyDescent="0.3">
      <c r="B1384" s="4" cm="1">
        <f t="array" ref="B1384:G1384">'M55-M60 Report'!A59:F59</f>
        <v>0</v>
      </c>
      <c r="C1384">
        <v>0</v>
      </c>
      <c r="D1384">
        <v>0</v>
      </c>
      <c r="E1384">
        <v>0</v>
      </c>
      <c r="F1384">
        <v>0</v>
      </c>
      <c r="G1384">
        <v>0</v>
      </c>
      <c r="H1384" t="s">
        <v>31</v>
      </c>
    </row>
    <row r="1385" spans="2:8" x14ac:dyDescent="0.3">
      <c r="B1385" s="4" cm="1">
        <f t="array" ref="B1385:G1385">'M55-M60 Report'!A60:F60</f>
        <v>0</v>
      </c>
      <c r="C1385">
        <v>0</v>
      </c>
      <c r="D1385">
        <v>0</v>
      </c>
      <c r="E1385">
        <v>0</v>
      </c>
      <c r="F1385">
        <v>0</v>
      </c>
      <c r="G1385">
        <v>0</v>
      </c>
      <c r="H1385" t="s">
        <v>31</v>
      </c>
    </row>
    <row r="1386" spans="2:8" x14ac:dyDescent="0.3">
      <c r="B1386" s="4" cm="1">
        <f t="array" ref="B1386:G1386">'M55-M60 Report'!A61:F61</f>
        <v>0</v>
      </c>
      <c r="C1386">
        <v>0</v>
      </c>
      <c r="D1386">
        <v>0</v>
      </c>
      <c r="E1386">
        <v>0</v>
      </c>
      <c r="F1386">
        <v>0</v>
      </c>
      <c r="G1386">
        <v>0</v>
      </c>
      <c r="H1386" t="s">
        <v>31</v>
      </c>
    </row>
    <row r="1387" spans="2:8" x14ac:dyDescent="0.3">
      <c r="B1387" s="4" cm="1">
        <f t="array" ref="B1387:G1387">'M55-M60 Report'!A62:F62</f>
        <v>0</v>
      </c>
      <c r="C1387">
        <v>0</v>
      </c>
      <c r="D1387">
        <v>0</v>
      </c>
      <c r="E1387">
        <v>0</v>
      </c>
      <c r="F1387">
        <v>0</v>
      </c>
      <c r="G1387">
        <v>0</v>
      </c>
      <c r="H1387" t="s">
        <v>31</v>
      </c>
    </row>
    <row r="1388" spans="2:8" x14ac:dyDescent="0.3">
      <c r="B1388" s="4" cm="1">
        <f t="array" ref="B1388:G1388">'M55-M60 Report'!A63:F63</f>
        <v>0</v>
      </c>
      <c r="C1388">
        <v>0</v>
      </c>
      <c r="D1388">
        <v>0</v>
      </c>
      <c r="E1388">
        <v>0</v>
      </c>
      <c r="F1388">
        <v>0</v>
      </c>
      <c r="G1388">
        <v>0</v>
      </c>
      <c r="H1388" t="s">
        <v>31</v>
      </c>
    </row>
    <row r="1389" spans="2:8" x14ac:dyDescent="0.3">
      <c r="B1389" s="4" cm="1">
        <f t="array" ref="B1389:G1389">'M55-M60 Report'!A64:F64</f>
        <v>0</v>
      </c>
      <c r="C1389">
        <v>0</v>
      </c>
      <c r="D1389">
        <v>0</v>
      </c>
      <c r="E1389">
        <v>0</v>
      </c>
      <c r="F1389">
        <v>0</v>
      </c>
      <c r="G1389">
        <v>0</v>
      </c>
      <c r="H1389" t="s">
        <v>31</v>
      </c>
    </row>
    <row r="1390" spans="2:8" x14ac:dyDescent="0.3">
      <c r="B1390" s="4" cm="1">
        <f t="array" ref="B1390:G1390">'M55-M60 Report'!A65:F65</f>
        <v>0</v>
      </c>
      <c r="C1390">
        <v>0</v>
      </c>
      <c r="D1390">
        <v>0</v>
      </c>
      <c r="E1390">
        <v>0</v>
      </c>
      <c r="F1390">
        <v>0</v>
      </c>
      <c r="G1390">
        <v>0</v>
      </c>
      <c r="H1390" t="s">
        <v>31</v>
      </c>
    </row>
    <row r="1391" spans="2:8" x14ac:dyDescent="0.3">
      <c r="B1391" s="4" cm="1">
        <f t="array" ref="B1391:G1391">'M55-M60 Report'!A66:F66</f>
        <v>0</v>
      </c>
      <c r="C1391">
        <v>0</v>
      </c>
      <c r="D1391">
        <v>0</v>
      </c>
      <c r="E1391">
        <v>0</v>
      </c>
      <c r="F1391">
        <v>0</v>
      </c>
      <c r="G1391">
        <v>0</v>
      </c>
      <c r="H1391" t="s">
        <v>31</v>
      </c>
    </row>
    <row r="1392" spans="2:8" x14ac:dyDescent="0.3">
      <c r="B1392" s="4" cm="1">
        <f t="array" ref="B1392:G1392">'M55-M60 Report'!A67:F67</f>
        <v>0</v>
      </c>
      <c r="C1392">
        <v>0</v>
      </c>
      <c r="D1392">
        <v>0</v>
      </c>
      <c r="E1392">
        <v>0</v>
      </c>
      <c r="F1392">
        <v>0</v>
      </c>
      <c r="G1392">
        <v>0</v>
      </c>
      <c r="H1392" t="s">
        <v>31</v>
      </c>
    </row>
    <row r="1393" spans="2:8" x14ac:dyDescent="0.3">
      <c r="B1393" s="4" cm="1">
        <f t="array" ref="B1393:G1393">'M55-M60 Report'!A68:F68</f>
        <v>0</v>
      </c>
      <c r="C1393">
        <v>0</v>
      </c>
      <c r="D1393">
        <v>0</v>
      </c>
      <c r="E1393">
        <v>0</v>
      </c>
      <c r="F1393">
        <v>0</v>
      </c>
      <c r="G1393">
        <v>0</v>
      </c>
      <c r="H1393" t="s">
        <v>31</v>
      </c>
    </row>
    <row r="1394" spans="2:8" x14ac:dyDescent="0.3">
      <c r="B1394" s="4" cm="1">
        <f t="array" ref="B1394:G1394">'M55-M60 Report'!A69:F69</f>
        <v>0</v>
      </c>
      <c r="C1394">
        <v>0</v>
      </c>
      <c r="D1394">
        <v>0</v>
      </c>
      <c r="E1394">
        <v>0</v>
      </c>
      <c r="F1394">
        <v>0</v>
      </c>
      <c r="G1394">
        <v>0</v>
      </c>
      <c r="H1394" t="s">
        <v>31</v>
      </c>
    </row>
    <row r="1395" spans="2:8" x14ac:dyDescent="0.3">
      <c r="B1395" s="4" cm="1">
        <f t="array" ref="B1395:G1395">'M55-M60 Report'!A70:F70</f>
        <v>0</v>
      </c>
      <c r="C1395">
        <v>0</v>
      </c>
      <c r="D1395">
        <v>0</v>
      </c>
      <c r="E1395">
        <v>0</v>
      </c>
      <c r="F1395">
        <v>0</v>
      </c>
      <c r="G1395">
        <v>0</v>
      </c>
      <c r="H1395" t="s">
        <v>31</v>
      </c>
    </row>
    <row r="1396" spans="2:8" x14ac:dyDescent="0.3">
      <c r="B1396" s="4" cm="1">
        <f t="array" ref="B1396:G1396">'M55-M60 Report'!A71:F71</f>
        <v>0</v>
      </c>
      <c r="C1396">
        <v>0</v>
      </c>
      <c r="D1396">
        <v>0</v>
      </c>
      <c r="E1396">
        <v>0</v>
      </c>
      <c r="F1396">
        <v>0</v>
      </c>
      <c r="G1396">
        <v>0</v>
      </c>
      <c r="H1396" t="s">
        <v>31</v>
      </c>
    </row>
    <row r="1397" spans="2:8" x14ac:dyDescent="0.3">
      <c r="B1397" s="4" cm="1">
        <f t="array" ref="B1397:G1397">'M55-M60 Report'!A72:F72</f>
        <v>0</v>
      </c>
      <c r="C1397">
        <v>0</v>
      </c>
      <c r="D1397">
        <v>0</v>
      </c>
      <c r="E1397">
        <v>0</v>
      </c>
      <c r="F1397">
        <v>0</v>
      </c>
      <c r="G1397">
        <v>0</v>
      </c>
      <c r="H1397" t="s">
        <v>31</v>
      </c>
    </row>
    <row r="1398" spans="2:8" x14ac:dyDescent="0.3">
      <c r="B1398" s="4" cm="1">
        <f t="array" ref="B1398:G1398">'M55-M60 Report'!A73:F73</f>
        <v>0</v>
      </c>
      <c r="C1398">
        <v>0</v>
      </c>
      <c r="D1398">
        <v>0</v>
      </c>
      <c r="E1398">
        <v>0</v>
      </c>
      <c r="F1398">
        <v>0</v>
      </c>
      <c r="G1398">
        <v>0</v>
      </c>
      <c r="H1398" t="s">
        <v>31</v>
      </c>
    </row>
    <row r="1399" spans="2:8" x14ac:dyDescent="0.3">
      <c r="B1399" s="4" cm="1">
        <f t="array" ref="B1399:G1399">'M55-M60 Report'!A74:F74</f>
        <v>0</v>
      </c>
      <c r="C1399">
        <v>0</v>
      </c>
      <c r="D1399">
        <v>0</v>
      </c>
      <c r="E1399">
        <v>0</v>
      </c>
      <c r="F1399">
        <v>0</v>
      </c>
      <c r="G1399">
        <v>0</v>
      </c>
      <c r="H1399" t="s">
        <v>31</v>
      </c>
    </row>
    <row r="1400" spans="2:8" x14ac:dyDescent="0.3">
      <c r="B1400" s="4" cm="1">
        <f t="array" ref="B1400:G1400">'M55-M60 Report'!A75:F75</f>
        <v>0</v>
      </c>
      <c r="C1400">
        <v>0</v>
      </c>
      <c r="D1400">
        <v>0</v>
      </c>
      <c r="E1400">
        <v>0</v>
      </c>
      <c r="F1400">
        <v>0</v>
      </c>
      <c r="G1400">
        <v>0</v>
      </c>
      <c r="H1400" t="s">
        <v>31</v>
      </c>
    </row>
    <row r="1401" spans="2:8" x14ac:dyDescent="0.3">
      <c r="B1401" s="4" cm="1">
        <f t="array" ref="B1401:G1401">'M55-M60 Report'!A76:F76</f>
        <v>0</v>
      </c>
      <c r="C1401">
        <v>0</v>
      </c>
      <c r="D1401">
        <v>0</v>
      </c>
      <c r="E1401">
        <v>0</v>
      </c>
      <c r="F1401">
        <v>0</v>
      </c>
      <c r="G1401">
        <v>0</v>
      </c>
      <c r="H1401" t="s">
        <v>31</v>
      </c>
    </row>
    <row r="1402" spans="2:8" x14ac:dyDescent="0.3">
      <c r="B1402" s="4" cm="1">
        <f t="array" ref="B1402:G1402">'M55-M60 Report'!A77:F77</f>
        <v>0</v>
      </c>
      <c r="C1402">
        <v>0</v>
      </c>
      <c r="D1402">
        <v>0</v>
      </c>
      <c r="E1402">
        <v>0</v>
      </c>
      <c r="F1402">
        <v>0</v>
      </c>
      <c r="G1402">
        <v>0</v>
      </c>
      <c r="H1402" t="s">
        <v>31</v>
      </c>
    </row>
    <row r="1403" spans="2:8" x14ac:dyDescent="0.3">
      <c r="B1403" s="4" cm="1">
        <f t="array" ref="B1403:G1403">'M55-M60 Report'!A78:F78</f>
        <v>0</v>
      </c>
      <c r="C1403">
        <v>0</v>
      </c>
      <c r="D1403">
        <v>0</v>
      </c>
      <c r="E1403">
        <v>0</v>
      </c>
      <c r="F1403">
        <v>0</v>
      </c>
      <c r="G1403">
        <v>0</v>
      </c>
      <c r="H1403" t="s">
        <v>31</v>
      </c>
    </row>
    <row r="1404" spans="2:8" x14ac:dyDescent="0.3">
      <c r="B1404" s="4" cm="1">
        <f t="array" ref="B1404:G1404">'M55-M60 Report'!A79:F79</f>
        <v>0</v>
      </c>
      <c r="C1404">
        <v>0</v>
      </c>
      <c r="D1404">
        <v>0</v>
      </c>
      <c r="E1404">
        <v>0</v>
      </c>
      <c r="F1404">
        <v>0</v>
      </c>
      <c r="G1404">
        <v>0</v>
      </c>
      <c r="H1404" t="s">
        <v>31</v>
      </c>
    </row>
    <row r="1405" spans="2:8" x14ac:dyDescent="0.3">
      <c r="B1405" s="4" cm="1">
        <f t="array" ref="B1405:G1405">'M55-M60 Report'!A80:F80</f>
        <v>0</v>
      </c>
      <c r="C1405">
        <v>0</v>
      </c>
      <c r="D1405">
        <v>0</v>
      </c>
      <c r="E1405">
        <v>0</v>
      </c>
      <c r="F1405">
        <v>0</v>
      </c>
      <c r="G1405">
        <v>0</v>
      </c>
      <c r="H1405" t="s">
        <v>31</v>
      </c>
    </row>
    <row r="1406" spans="2:8" x14ac:dyDescent="0.3">
      <c r="B1406" s="4" cm="1">
        <f t="array" ref="B1406:G1406">'M55-M60 Report'!A81:F81</f>
        <v>0</v>
      </c>
      <c r="C1406">
        <v>0</v>
      </c>
      <c r="D1406">
        <v>0</v>
      </c>
      <c r="E1406">
        <v>0</v>
      </c>
      <c r="F1406">
        <v>0</v>
      </c>
      <c r="G1406">
        <v>0</v>
      </c>
      <c r="H1406" t="s">
        <v>31</v>
      </c>
    </row>
    <row r="1407" spans="2:8" x14ac:dyDescent="0.3">
      <c r="B1407" s="4" cm="1">
        <f t="array" ref="B1407:G1407">'M55-M60 Report'!A82:F82</f>
        <v>0</v>
      </c>
      <c r="C1407">
        <v>0</v>
      </c>
      <c r="D1407">
        <v>0</v>
      </c>
      <c r="E1407">
        <v>0</v>
      </c>
      <c r="F1407">
        <v>0</v>
      </c>
      <c r="G1407">
        <v>0</v>
      </c>
      <c r="H1407" t="s">
        <v>31</v>
      </c>
    </row>
    <row r="1408" spans="2:8" x14ac:dyDescent="0.3">
      <c r="B1408" s="4" cm="1">
        <f t="array" ref="B1408:G1408">'M55-M60 Report'!A83:F83</f>
        <v>0</v>
      </c>
      <c r="C1408">
        <v>0</v>
      </c>
      <c r="D1408">
        <v>0</v>
      </c>
      <c r="E1408">
        <v>0</v>
      </c>
      <c r="F1408">
        <v>0</v>
      </c>
      <c r="G1408">
        <v>0</v>
      </c>
      <c r="H1408" t="s">
        <v>31</v>
      </c>
    </row>
    <row r="1409" spans="2:8" x14ac:dyDescent="0.3">
      <c r="B1409" s="4" cm="1">
        <f t="array" ref="B1409:G1409">'M55-M60 Report'!A84:F84</f>
        <v>0</v>
      </c>
      <c r="C1409">
        <v>0</v>
      </c>
      <c r="D1409">
        <v>0</v>
      </c>
      <c r="E1409">
        <v>0</v>
      </c>
      <c r="F1409">
        <v>0</v>
      </c>
      <c r="G1409">
        <v>0</v>
      </c>
      <c r="H1409" t="s">
        <v>31</v>
      </c>
    </row>
    <row r="1410" spans="2:8" x14ac:dyDescent="0.3">
      <c r="B1410" s="4" cm="1">
        <f t="array" ref="B1410:G1410">'M55-M60 Report'!A85:F85</f>
        <v>0</v>
      </c>
      <c r="C1410">
        <v>0</v>
      </c>
      <c r="D1410">
        <v>0</v>
      </c>
      <c r="E1410">
        <v>0</v>
      </c>
      <c r="F1410">
        <v>0</v>
      </c>
      <c r="G1410">
        <v>0</v>
      </c>
      <c r="H1410" t="s">
        <v>31</v>
      </c>
    </row>
    <row r="1411" spans="2:8" x14ac:dyDescent="0.3">
      <c r="B1411" s="4" cm="1">
        <f t="array" ref="B1411:G1411">'M55-M60 Report'!A86:F86</f>
        <v>0</v>
      </c>
      <c r="C1411">
        <v>0</v>
      </c>
      <c r="D1411">
        <v>0</v>
      </c>
      <c r="E1411">
        <v>0</v>
      </c>
      <c r="F1411">
        <v>0</v>
      </c>
      <c r="G1411">
        <v>0</v>
      </c>
      <c r="H1411" t="s">
        <v>31</v>
      </c>
    </row>
    <row r="1412" spans="2:8" x14ac:dyDescent="0.3">
      <c r="B1412" s="4" cm="1">
        <f t="array" ref="B1412:G1412">'M55-M60 Report'!A87:F87</f>
        <v>0</v>
      </c>
      <c r="C1412">
        <v>0</v>
      </c>
      <c r="D1412">
        <v>0</v>
      </c>
      <c r="E1412">
        <v>0</v>
      </c>
      <c r="F1412">
        <v>0</v>
      </c>
      <c r="G1412">
        <v>0</v>
      </c>
      <c r="H1412" t="s">
        <v>31</v>
      </c>
    </row>
    <row r="1413" spans="2:8" x14ac:dyDescent="0.3">
      <c r="B1413" s="4" cm="1">
        <f t="array" ref="B1413:G1413">'M55-M60 Report'!A88:F88</f>
        <v>0</v>
      </c>
      <c r="C1413">
        <v>0</v>
      </c>
      <c r="D1413">
        <v>0</v>
      </c>
      <c r="E1413">
        <v>0</v>
      </c>
      <c r="F1413">
        <v>0</v>
      </c>
      <c r="G1413">
        <v>0</v>
      </c>
      <c r="H1413" t="s">
        <v>31</v>
      </c>
    </row>
    <row r="1414" spans="2:8" x14ac:dyDescent="0.3">
      <c r="B1414" s="4" cm="1">
        <f t="array" ref="B1414:G1414">'M55-M60 Report'!A89:F89</f>
        <v>0</v>
      </c>
      <c r="C1414">
        <v>0</v>
      </c>
      <c r="D1414">
        <v>0</v>
      </c>
      <c r="E1414">
        <v>0</v>
      </c>
      <c r="F1414">
        <v>0</v>
      </c>
      <c r="G1414">
        <v>0</v>
      </c>
      <c r="H1414" t="s">
        <v>31</v>
      </c>
    </row>
    <row r="1415" spans="2:8" x14ac:dyDescent="0.3">
      <c r="B1415" s="4" cm="1">
        <f t="array" ref="B1415:G1415">'M55-M60 Report'!A90:F90</f>
        <v>0</v>
      </c>
      <c r="C1415">
        <v>0</v>
      </c>
      <c r="D1415">
        <v>0</v>
      </c>
      <c r="E1415">
        <v>0</v>
      </c>
      <c r="F1415">
        <v>0</v>
      </c>
      <c r="G1415">
        <v>0</v>
      </c>
      <c r="H1415" t="s">
        <v>31</v>
      </c>
    </row>
    <row r="1416" spans="2:8" x14ac:dyDescent="0.3">
      <c r="B1416" s="4" cm="1">
        <f t="array" ref="B1416:G1416">'M55-M60 Report'!A91:F91</f>
        <v>0</v>
      </c>
      <c r="C1416">
        <v>0</v>
      </c>
      <c r="D1416">
        <v>0</v>
      </c>
      <c r="E1416">
        <v>0</v>
      </c>
      <c r="F1416">
        <v>0</v>
      </c>
      <c r="G1416">
        <v>0</v>
      </c>
      <c r="H1416" t="s">
        <v>31</v>
      </c>
    </row>
    <row r="1417" spans="2:8" x14ac:dyDescent="0.3">
      <c r="B1417" s="4" cm="1">
        <f t="array" ref="B1417:G1417">'M55-M60 Report'!A92:F92</f>
        <v>0</v>
      </c>
      <c r="C1417">
        <v>0</v>
      </c>
      <c r="D1417">
        <v>0</v>
      </c>
      <c r="E1417">
        <v>0</v>
      </c>
      <c r="F1417">
        <v>0</v>
      </c>
      <c r="G1417">
        <v>0</v>
      </c>
      <c r="H1417" t="s">
        <v>31</v>
      </c>
    </row>
    <row r="1418" spans="2:8" x14ac:dyDescent="0.3">
      <c r="B1418" s="4" cm="1">
        <f t="array" ref="B1418:G1418">'M55-M60 Report'!A93:F93</f>
        <v>0</v>
      </c>
      <c r="C1418">
        <v>0</v>
      </c>
      <c r="D1418">
        <v>0</v>
      </c>
      <c r="E1418">
        <v>0</v>
      </c>
      <c r="F1418">
        <v>0</v>
      </c>
      <c r="G1418">
        <v>0</v>
      </c>
      <c r="H1418" t="s">
        <v>31</v>
      </c>
    </row>
    <row r="1419" spans="2:8" x14ac:dyDescent="0.3">
      <c r="B1419" s="4" cm="1">
        <f t="array" ref="B1419:G1419">'M55-M60 Report'!A94:F94</f>
        <v>0</v>
      </c>
      <c r="C1419">
        <v>0</v>
      </c>
      <c r="D1419">
        <v>0</v>
      </c>
      <c r="E1419">
        <v>0</v>
      </c>
      <c r="F1419">
        <v>0</v>
      </c>
      <c r="G1419">
        <v>0</v>
      </c>
      <c r="H1419" t="s">
        <v>31</v>
      </c>
    </row>
    <row r="1420" spans="2:8" x14ac:dyDescent="0.3">
      <c r="B1420" s="4" cm="1">
        <f t="array" ref="B1420:G1420">'M55-M60 Report'!A95:F95</f>
        <v>0</v>
      </c>
      <c r="C1420">
        <v>0</v>
      </c>
      <c r="D1420">
        <v>0</v>
      </c>
      <c r="E1420">
        <v>0</v>
      </c>
      <c r="F1420">
        <v>0</v>
      </c>
      <c r="G1420">
        <v>0</v>
      </c>
      <c r="H1420" t="s">
        <v>31</v>
      </c>
    </row>
    <row r="1421" spans="2:8" x14ac:dyDescent="0.3">
      <c r="B1421" s="4" cm="1">
        <f t="array" ref="B1421:G1421">'M55-M60 Report'!A96:F96</f>
        <v>0</v>
      </c>
      <c r="C1421">
        <v>0</v>
      </c>
      <c r="D1421">
        <v>0</v>
      </c>
      <c r="E1421">
        <v>0</v>
      </c>
      <c r="F1421">
        <v>0</v>
      </c>
      <c r="G1421">
        <v>0</v>
      </c>
      <c r="H1421" t="s">
        <v>31</v>
      </c>
    </row>
    <row r="1422" spans="2:8" x14ac:dyDescent="0.3">
      <c r="B1422" s="4" cm="1">
        <f t="array" ref="B1422:G1422">'M55-M60 Report'!A97:F97</f>
        <v>0</v>
      </c>
      <c r="C1422">
        <v>0</v>
      </c>
      <c r="D1422">
        <v>0</v>
      </c>
      <c r="E1422">
        <v>0</v>
      </c>
      <c r="F1422">
        <v>0</v>
      </c>
      <c r="G1422">
        <v>0</v>
      </c>
      <c r="H1422" t="s">
        <v>31</v>
      </c>
    </row>
    <row r="1423" spans="2:8" x14ac:dyDescent="0.3">
      <c r="B1423" s="4" cm="1">
        <f t="array" ref="B1423:G1423">'M55-M60 Report'!A98:F98</f>
        <v>0</v>
      </c>
      <c r="C1423">
        <v>0</v>
      </c>
      <c r="D1423">
        <v>0</v>
      </c>
      <c r="E1423">
        <v>0</v>
      </c>
      <c r="F1423">
        <v>0</v>
      </c>
      <c r="G1423">
        <v>0</v>
      </c>
      <c r="H1423" t="s">
        <v>31</v>
      </c>
    </row>
    <row r="1424" spans="2:8" x14ac:dyDescent="0.3">
      <c r="B1424" s="4" cm="1">
        <f t="array" ref="B1424:G1424">'M55-M60 Report'!A99:F99</f>
        <v>0</v>
      </c>
      <c r="C1424">
        <v>0</v>
      </c>
      <c r="D1424">
        <v>0</v>
      </c>
      <c r="E1424">
        <v>0</v>
      </c>
      <c r="F1424">
        <v>0</v>
      </c>
      <c r="G1424">
        <v>0</v>
      </c>
      <c r="H1424" t="s">
        <v>31</v>
      </c>
    </row>
    <row r="1425" spans="2:8" x14ac:dyDescent="0.3">
      <c r="B1425" s="4" cm="1">
        <f t="array" ref="B1425:G1425">'M55-M60 Report'!A100:F100</f>
        <v>0</v>
      </c>
      <c r="C1425">
        <v>0</v>
      </c>
      <c r="D1425">
        <v>0</v>
      </c>
      <c r="E1425">
        <v>0</v>
      </c>
      <c r="F1425">
        <v>0</v>
      </c>
      <c r="G1425">
        <v>0</v>
      </c>
      <c r="H1425" t="s">
        <v>31</v>
      </c>
    </row>
    <row r="1426" spans="2:8" x14ac:dyDescent="0.3">
      <c r="B1426" s="4" cm="1">
        <f t="array" ref="B1426:G1426">'M55-M60 Report'!A101:F101</f>
        <v>0</v>
      </c>
      <c r="C1426">
        <v>0</v>
      </c>
      <c r="D1426">
        <v>0</v>
      </c>
      <c r="E1426">
        <v>0</v>
      </c>
      <c r="F1426">
        <v>0</v>
      </c>
      <c r="G1426">
        <v>0</v>
      </c>
      <c r="H1426" t="s">
        <v>31</v>
      </c>
    </row>
    <row r="1427" spans="2:8" x14ac:dyDescent="0.3">
      <c r="B1427" s="4" cm="1">
        <f t="array" ref="B1427:G1427">'M55-M60 Report'!A102:F102</f>
        <v>0</v>
      </c>
      <c r="C1427">
        <v>0</v>
      </c>
      <c r="D1427">
        <v>0</v>
      </c>
      <c r="E1427">
        <v>0</v>
      </c>
      <c r="F1427">
        <v>0</v>
      </c>
      <c r="G1427">
        <v>0</v>
      </c>
      <c r="H1427" t="s">
        <v>31</v>
      </c>
    </row>
    <row r="1428" spans="2:8" x14ac:dyDescent="0.3">
      <c r="B1428" s="4" cm="1">
        <f t="array" ref="B1428:G1428">'M55-M60 Report'!A103:F103</f>
        <v>0</v>
      </c>
      <c r="C1428">
        <v>0</v>
      </c>
      <c r="D1428">
        <v>0</v>
      </c>
      <c r="E1428">
        <v>0</v>
      </c>
      <c r="F1428">
        <v>0</v>
      </c>
      <c r="G1428">
        <v>0</v>
      </c>
      <c r="H1428" t="s">
        <v>31</v>
      </c>
    </row>
    <row r="1429" spans="2:8" x14ac:dyDescent="0.3">
      <c r="B1429" s="4" cm="1">
        <f t="array" ref="B1429:G1429">'M55-M60 Report'!A104:F104</f>
        <v>0</v>
      </c>
      <c r="C1429">
        <v>0</v>
      </c>
      <c r="D1429">
        <v>0</v>
      </c>
      <c r="E1429">
        <v>0</v>
      </c>
      <c r="F1429">
        <v>0</v>
      </c>
      <c r="G1429">
        <v>0</v>
      </c>
      <c r="H1429" t="s">
        <v>31</v>
      </c>
    </row>
    <row r="1430" spans="2:8" x14ac:dyDescent="0.3">
      <c r="B1430" s="4" cm="1">
        <f t="array" ref="B1430:G1430">'M55-M60 Report'!A105:F105</f>
        <v>0</v>
      </c>
      <c r="C1430">
        <v>0</v>
      </c>
      <c r="D1430">
        <v>0</v>
      </c>
      <c r="E1430">
        <v>0</v>
      </c>
      <c r="F1430">
        <v>0</v>
      </c>
      <c r="G1430">
        <v>0</v>
      </c>
      <c r="H1430" t="s">
        <v>31</v>
      </c>
    </row>
    <row r="1431" spans="2:8" x14ac:dyDescent="0.3">
      <c r="B1431" s="4" cm="1">
        <f t="array" ref="B1431:G1431">'M55-M60 Report'!A106:F106</f>
        <v>0</v>
      </c>
      <c r="C1431">
        <v>0</v>
      </c>
      <c r="D1431">
        <v>0</v>
      </c>
      <c r="E1431">
        <v>0</v>
      </c>
      <c r="F1431">
        <v>0</v>
      </c>
      <c r="G1431">
        <v>0</v>
      </c>
      <c r="H1431" t="s">
        <v>31</v>
      </c>
    </row>
    <row r="1432" spans="2:8" x14ac:dyDescent="0.3">
      <c r="B1432" s="4" cm="1">
        <f t="array" ref="B1432:G1432">'M55-M60 Report'!A107:F107</f>
        <v>0</v>
      </c>
      <c r="C1432">
        <v>0</v>
      </c>
      <c r="D1432">
        <v>0</v>
      </c>
      <c r="E1432">
        <v>0</v>
      </c>
      <c r="F1432">
        <v>0</v>
      </c>
      <c r="G1432">
        <v>0</v>
      </c>
      <c r="H1432" t="s">
        <v>31</v>
      </c>
    </row>
    <row r="1433" spans="2:8" x14ac:dyDescent="0.3">
      <c r="B1433" s="4" cm="1">
        <f t="array" ref="B1433:G1433">'M55-M60 Report'!A108:F108</f>
        <v>0</v>
      </c>
      <c r="C1433">
        <v>0</v>
      </c>
      <c r="D1433">
        <v>0</v>
      </c>
      <c r="E1433">
        <v>0</v>
      </c>
      <c r="F1433">
        <v>0</v>
      </c>
      <c r="G1433">
        <v>0</v>
      </c>
      <c r="H1433" t="s">
        <v>31</v>
      </c>
    </row>
    <row r="1434" spans="2:8" x14ac:dyDescent="0.3">
      <c r="B1434" s="4" cm="1">
        <f t="array" ref="B1434:G1434">'M55-M60 Report'!A109:F109</f>
        <v>0</v>
      </c>
      <c r="C1434">
        <v>0</v>
      </c>
      <c r="D1434">
        <v>0</v>
      </c>
      <c r="E1434">
        <v>0</v>
      </c>
      <c r="F1434">
        <v>0</v>
      </c>
      <c r="G1434">
        <v>0</v>
      </c>
      <c r="H1434" t="s">
        <v>31</v>
      </c>
    </row>
    <row r="1435" spans="2:8" x14ac:dyDescent="0.3">
      <c r="B1435" s="4" cm="1">
        <f t="array" ref="B1435:G1435">'M55-M60 Report'!A110:F110</f>
        <v>0</v>
      </c>
      <c r="C1435">
        <v>0</v>
      </c>
      <c r="D1435">
        <v>0</v>
      </c>
      <c r="E1435">
        <v>0</v>
      </c>
      <c r="F1435">
        <v>0</v>
      </c>
      <c r="G1435">
        <v>0</v>
      </c>
      <c r="H1435" t="s">
        <v>31</v>
      </c>
    </row>
    <row r="1436" spans="2:8" x14ac:dyDescent="0.3">
      <c r="B1436" s="4" cm="1">
        <f t="array" ref="B1436:G1436">'M55-M60 Report'!A111:F111</f>
        <v>0</v>
      </c>
      <c r="C1436">
        <v>0</v>
      </c>
      <c r="D1436">
        <v>0</v>
      </c>
      <c r="E1436">
        <v>0</v>
      </c>
      <c r="F1436">
        <v>0</v>
      </c>
      <c r="G1436">
        <v>0</v>
      </c>
      <c r="H1436" t="s">
        <v>31</v>
      </c>
    </row>
    <row r="1437" spans="2:8" x14ac:dyDescent="0.3">
      <c r="B1437" s="4" cm="1">
        <f t="array" ref="B1437:G1437">'M55-M60 Report'!A112:F112</f>
        <v>0</v>
      </c>
      <c r="C1437">
        <v>0</v>
      </c>
      <c r="D1437">
        <v>0</v>
      </c>
      <c r="E1437">
        <v>0</v>
      </c>
      <c r="F1437">
        <v>0</v>
      </c>
      <c r="G1437">
        <v>0</v>
      </c>
      <c r="H1437" t="s">
        <v>31</v>
      </c>
    </row>
    <row r="1438" spans="2:8" x14ac:dyDescent="0.3">
      <c r="B1438" s="4" cm="1">
        <f t="array" ref="B1438:G1438">'M55-M60 Report'!A113:F113</f>
        <v>0</v>
      </c>
      <c r="C1438">
        <v>0</v>
      </c>
      <c r="D1438">
        <v>0</v>
      </c>
      <c r="E1438">
        <v>0</v>
      </c>
      <c r="F1438">
        <v>0</v>
      </c>
      <c r="G1438">
        <v>0</v>
      </c>
      <c r="H1438" t="s">
        <v>31</v>
      </c>
    </row>
    <row r="1439" spans="2:8" x14ac:dyDescent="0.3">
      <c r="B1439" s="4" cm="1">
        <f t="array" ref="B1439:G1439">'M55-M60 Report'!A114:F114</f>
        <v>0</v>
      </c>
      <c r="C1439">
        <v>0</v>
      </c>
      <c r="D1439">
        <v>0</v>
      </c>
      <c r="E1439">
        <v>0</v>
      </c>
      <c r="F1439">
        <v>0</v>
      </c>
      <c r="G1439">
        <v>0</v>
      </c>
      <c r="H1439" t="s">
        <v>31</v>
      </c>
    </row>
    <row r="1440" spans="2:8" x14ac:dyDescent="0.3">
      <c r="B1440" s="4" cm="1">
        <f t="array" ref="B1440:G1440">'M55-M60 Report'!A115:F115</f>
        <v>0</v>
      </c>
      <c r="C1440">
        <v>0</v>
      </c>
      <c r="D1440">
        <v>0</v>
      </c>
      <c r="E1440">
        <v>0</v>
      </c>
      <c r="F1440">
        <v>0</v>
      </c>
      <c r="G1440">
        <v>0</v>
      </c>
      <c r="H1440" t="s">
        <v>31</v>
      </c>
    </row>
    <row r="1441" spans="2:8" x14ac:dyDescent="0.3">
      <c r="B1441" s="4" cm="1">
        <f t="array" ref="B1441:G1441">'M55-M60 Report'!A116:F116</f>
        <v>0</v>
      </c>
      <c r="C1441">
        <v>0</v>
      </c>
      <c r="D1441">
        <v>0</v>
      </c>
      <c r="E1441">
        <v>0</v>
      </c>
      <c r="F1441">
        <v>0</v>
      </c>
      <c r="G1441">
        <v>0</v>
      </c>
      <c r="H1441" t="s">
        <v>31</v>
      </c>
    </row>
    <row r="1442" spans="2:8" x14ac:dyDescent="0.3">
      <c r="B1442" s="4" cm="1">
        <f t="array" ref="B1442:G1442">'M55-M60 Report'!A117:F117</f>
        <v>0</v>
      </c>
      <c r="C1442">
        <v>0</v>
      </c>
      <c r="D1442">
        <v>0</v>
      </c>
      <c r="E1442">
        <v>0</v>
      </c>
      <c r="F1442">
        <v>0</v>
      </c>
      <c r="G1442">
        <v>0</v>
      </c>
      <c r="H1442" t="s">
        <v>31</v>
      </c>
    </row>
    <row r="1443" spans="2:8" x14ac:dyDescent="0.3">
      <c r="B1443" s="4" cm="1">
        <f t="array" ref="B1443:G1443">'M55-M60 Report'!A118:F118</f>
        <v>0</v>
      </c>
      <c r="C1443">
        <v>0</v>
      </c>
      <c r="D1443">
        <v>0</v>
      </c>
      <c r="E1443">
        <v>0</v>
      </c>
      <c r="F1443">
        <v>0</v>
      </c>
      <c r="G1443">
        <v>0</v>
      </c>
      <c r="H1443" t="s">
        <v>31</v>
      </c>
    </row>
    <row r="1444" spans="2:8" x14ac:dyDescent="0.3">
      <c r="B1444" s="4" cm="1">
        <f t="array" ref="B1444:G1444">'M55-M60 Report'!A119:F119</f>
        <v>0</v>
      </c>
      <c r="C1444">
        <v>0</v>
      </c>
      <c r="D1444">
        <v>0</v>
      </c>
      <c r="E1444">
        <v>0</v>
      </c>
      <c r="F1444">
        <v>0</v>
      </c>
      <c r="G1444">
        <v>0</v>
      </c>
      <c r="H1444" t="s">
        <v>31</v>
      </c>
    </row>
    <row r="1445" spans="2:8" x14ac:dyDescent="0.3">
      <c r="B1445" s="4" cm="1">
        <f t="array" ref="B1445:G1445">'M55-M60 Report'!A120:F120</f>
        <v>0</v>
      </c>
      <c r="C1445">
        <v>0</v>
      </c>
      <c r="D1445">
        <v>0</v>
      </c>
      <c r="E1445">
        <v>0</v>
      </c>
      <c r="F1445">
        <v>0</v>
      </c>
      <c r="G1445">
        <v>0</v>
      </c>
      <c r="H1445" t="s">
        <v>31</v>
      </c>
    </row>
    <row r="1446" spans="2:8" x14ac:dyDescent="0.3">
      <c r="B1446" s="4" cm="1">
        <f t="array" ref="B1446:G1446">'M55-M60 Report'!A121:F121</f>
        <v>0</v>
      </c>
      <c r="C1446">
        <v>0</v>
      </c>
      <c r="D1446">
        <v>0</v>
      </c>
      <c r="E1446">
        <v>0</v>
      </c>
      <c r="F1446">
        <v>0</v>
      </c>
      <c r="G1446">
        <v>0</v>
      </c>
      <c r="H1446" t="s">
        <v>31</v>
      </c>
    </row>
    <row r="1447" spans="2:8" x14ac:dyDescent="0.3">
      <c r="B1447" s="4" cm="1">
        <f t="array" ref="B1447:G1447">'M55-M60 Report'!A122:F122</f>
        <v>0</v>
      </c>
      <c r="C1447">
        <v>0</v>
      </c>
      <c r="D1447">
        <v>0</v>
      </c>
      <c r="E1447">
        <v>0</v>
      </c>
      <c r="F1447">
        <v>0</v>
      </c>
      <c r="G1447">
        <v>0</v>
      </c>
      <c r="H1447" t="s">
        <v>31</v>
      </c>
    </row>
    <row r="1448" spans="2:8" x14ac:dyDescent="0.3">
      <c r="B1448" s="4" cm="1">
        <f t="array" ref="B1448:G1448">'M55-M60 Report'!A123:F123</f>
        <v>0</v>
      </c>
      <c r="C1448">
        <v>0</v>
      </c>
      <c r="D1448">
        <v>0</v>
      </c>
      <c r="E1448">
        <v>0</v>
      </c>
      <c r="F1448">
        <v>0</v>
      </c>
      <c r="G1448">
        <v>0</v>
      </c>
      <c r="H1448" t="s">
        <v>31</v>
      </c>
    </row>
    <row r="1449" spans="2:8" x14ac:dyDescent="0.3">
      <c r="B1449" s="4" cm="1">
        <f t="array" ref="B1449:G1449">'M55-M60 Report'!A124:F124</f>
        <v>0</v>
      </c>
      <c r="C1449">
        <v>0</v>
      </c>
      <c r="D1449">
        <v>0</v>
      </c>
      <c r="E1449">
        <v>0</v>
      </c>
      <c r="F1449">
        <v>0</v>
      </c>
      <c r="G1449">
        <v>0</v>
      </c>
      <c r="H1449" t="s">
        <v>31</v>
      </c>
    </row>
    <row r="1450" spans="2:8" x14ac:dyDescent="0.3">
      <c r="B1450" s="4" cm="1">
        <f t="array" ref="B1450:G1450">'M55-M60 Report'!A125:F125</f>
        <v>0</v>
      </c>
      <c r="C1450">
        <v>0</v>
      </c>
      <c r="D1450">
        <v>0</v>
      </c>
      <c r="E1450">
        <v>0</v>
      </c>
      <c r="F1450">
        <v>0</v>
      </c>
      <c r="G1450">
        <v>0</v>
      </c>
      <c r="H1450" t="s">
        <v>31</v>
      </c>
    </row>
    <row r="1451" spans="2:8" x14ac:dyDescent="0.3">
      <c r="B1451" s="4" cm="1">
        <f t="array" ref="B1451:G1451">'M55-M60 Report'!A126:F126</f>
        <v>0</v>
      </c>
      <c r="C1451">
        <v>0</v>
      </c>
      <c r="D1451">
        <v>0</v>
      </c>
      <c r="E1451">
        <v>0</v>
      </c>
      <c r="F1451">
        <v>0</v>
      </c>
      <c r="G1451">
        <v>0</v>
      </c>
      <c r="H1451" t="s">
        <v>31</v>
      </c>
    </row>
    <row r="1452" spans="2:8" x14ac:dyDescent="0.3">
      <c r="B1452" s="4" cm="1">
        <f t="array" ref="B1452:G1452">'M55-M60 Report'!A127:F127</f>
        <v>0</v>
      </c>
      <c r="C1452">
        <v>0</v>
      </c>
      <c r="D1452">
        <v>0</v>
      </c>
      <c r="E1452">
        <v>0</v>
      </c>
      <c r="F1452">
        <v>0</v>
      </c>
      <c r="G1452">
        <v>0</v>
      </c>
      <c r="H1452" t="s">
        <v>31</v>
      </c>
    </row>
    <row r="1453" spans="2:8" x14ac:dyDescent="0.3">
      <c r="B1453" s="4" cm="1">
        <f t="array" ref="B1453:G1453">'M55-M60 Report'!A128:F128</f>
        <v>0</v>
      </c>
      <c r="C1453">
        <v>0</v>
      </c>
      <c r="D1453">
        <v>0</v>
      </c>
      <c r="E1453">
        <v>0</v>
      </c>
      <c r="F1453">
        <v>0</v>
      </c>
      <c r="G1453">
        <v>0</v>
      </c>
      <c r="H1453" t="s">
        <v>31</v>
      </c>
    </row>
    <row r="1454" spans="2:8" x14ac:dyDescent="0.3">
      <c r="B1454" s="4" cm="1">
        <f t="array" ref="B1454:G1454">'M55-M60 Report'!A129:F129</f>
        <v>0</v>
      </c>
      <c r="C1454">
        <v>0</v>
      </c>
      <c r="D1454">
        <v>0</v>
      </c>
      <c r="E1454">
        <v>0</v>
      </c>
      <c r="F1454">
        <v>0</v>
      </c>
      <c r="G1454">
        <v>0</v>
      </c>
      <c r="H1454" t="s">
        <v>31</v>
      </c>
    </row>
    <row r="1455" spans="2:8" x14ac:dyDescent="0.3">
      <c r="B1455" s="4" cm="1">
        <f t="array" ref="B1455:G1455">'M55-M60 Report'!A130:F130</f>
        <v>0</v>
      </c>
      <c r="C1455">
        <v>0</v>
      </c>
      <c r="D1455">
        <v>0</v>
      </c>
      <c r="E1455">
        <v>0</v>
      </c>
      <c r="F1455">
        <v>0</v>
      </c>
      <c r="G1455">
        <v>0</v>
      </c>
      <c r="H1455" t="s">
        <v>31</v>
      </c>
    </row>
    <row r="1456" spans="2:8" x14ac:dyDescent="0.3">
      <c r="B1456" s="4" cm="1">
        <f t="array" ref="B1456:G1456">'M55-M60 Report'!A131:F131</f>
        <v>0</v>
      </c>
      <c r="C1456">
        <v>0</v>
      </c>
      <c r="D1456">
        <v>0</v>
      </c>
      <c r="E1456">
        <v>0</v>
      </c>
      <c r="F1456">
        <v>0</v>
      </c>
      <c r="G1456">
        <v>0</v>
      </c>
      <c r="H1456" t="s">
        <v>31</v>
      </c>
    </row>
    <row r="1457" spans="2:8" x14ac:dyDescent="0.3">
      <c r="B1457" s="4" cm="1">
        <f t="array" ref="B1457:G1457">'M55-M60 Report'!A132:F132</f>
        <v>0</v>
      </c>
      <c r="C1457">
        <v>0</v>
      </c>
      <c r="D1457">
        <v>0</v>
      </c>
      <c r="E1457">
        <v>0</v>
      </c>
      <c r="F1457">
        <v>0</v>
      </c>
      <c r="G1457">
        <v>0</v>
      </c>
      <c r="H1457" t="s">
        <v>31</v>
      </c>
    </row>
    <row r="1458" spans="2:8" x14ac:dyDescent="0.3">
      <c r="B1458" s="4" cm="1">
        <f t="array" ref="B1458:G1458">'M55-M60 Report'!A133:F133</f>
        <v>0</v>
      </c>
      <c r="C1458">
        <v>0</v>
      </c>
      <c r="D1458">
        <v>0</v>
      </c>
      <c r="E1458">
        <v>0</v>
      </c>
      <c r="F1458">
        <v>0</v>
      </c>
      <c r="G1458">
        <v>0</v>
      </c>
      <c r="H1458" t="s">
        <v>31</v>
      </c>
    </row>
    <row r="1459" spans="2:8" x14ac:dyDescent="0.3">
      <c r="B1459" s="4" cm="1">
        <f t="array" ref="B1459:G1459">'M55-M60 Report'!A134:F134</f>
        <v>0</v>
      </c>
      <c r="C1459">
        <v>0</v>
      </c>
      <c r="D1459">
        <v>0</v>
      </c>
      <c r="E1459">
        <v>0</v>
      </c>
      <c r="F1459">
        <v>0</v>
      </c>
      <c r="G1459">
        <v>0</v>
      </c>
      <c r="H1459" t="s">
        <v>31</v>
      </c>
    </row>
    <row r="1460" spans="2:8" x14ac:dyDescent="0.3">
      <c r="B1460" s="4" cm="1">
        <f t="array" ref="B1460:G1460">'M55-M60 Report'!A135:F135</f>
        <v>0</v>
      </c>
      <c r="C1460">
        <v>0</v>
      </c>
      <c r="D1460">
        <v>0</v>
      </c>
      <c r="E1460">
        <v>0</v>
      </c>
      <c r="F1460">
        <v>0</v>
      </c>
      <c r="G1460">
        <v>0</v>
      </c>
      <c r="H1460" t="s">
        <v>31</v>
      </c>
    </row>
    <row r="1461" spans="2:8" x14ac:dyDescent="0.3">
      <c r="B1461" s="4" cm="1">
        <f t="array" ref="B1461:G1461">'M55-M60 Report'!A136:F136</f>
        <v>0</v>
      </c>
      <c r="C1461">
        <v>0</v>
      </c>
      <c r="D1461">
        <v>0</v>
      </c>
      <c r="E1461">
        <v>0</v>
      </c>
      <c r="F1461">
        <v>0</v>
      </c>
      <c r="G1461">
        <v>0</v>
      </c>
      <c r="H1461" t="s">
        <v>31</v>
      </c>
    </row>
    <row r="1462" spans="2:8" x14ac:dyDescent="0.3">
      <c r="B1462" s="4" cm="1">
        <f t="array" ref="B1462:G1462">'M55-M60 Report'!A137:F137</f>
        <v>0</v>
      </c>
      <c r="C1462">
        <v>0</v>
      </c>
      <c r="D1462">
        <v>0</v>
      </c>
      <c r="E1462">
        <v>0</v>
      </c>
      <c r="F1462">
        <v>0</v>
      </c>
      <c r="G1462">
        <v>0</v>
      </c>
      <c r="H1462" t="s">
        <v>31</v>
      </c>
    </row>
    <row r="1463" spans="2:8" x14ac:dyDescent="0.3">
      <c r="B1463" s="4" cm="1">
        <f t="array" ref="B1463:G1463">'M55-M60 Report'!A138:F138</f>
        <v>0</v>
      </c>
      <c r="C1463">
        <v>0</v>
      </c>
      <c r="D1463">
        <v>0</v>
      </c>
      <c r="E1463">
        <v>0</v>
      </c>
      <c r="F1463">
        <v>0</v>
      </c>
      <c r="G1463">
        <v>0</v>
      </c>
      <c r="H1463" t="s">
        <v>31</v>
      </c>
    </row>
    <row r="1464" spans="2:8" x14ac:dyDescent="0.3">
      <c r="B1464" s="4" cm="1">
        <f t="array" ref="B1464:G1464">'M55-M60 Report'!A139:F139</f>
        <v>0</v>
      </c>
      <c r="C1464">
        <v>0</v>
      </c>
      <c r="D1464">
        <v>0</v>
      </c>
      <c r="E1464">
        <v>0</v>
      </c>
      <c r="F1464">
        <v>0</v>
      </c>
      <c r="G1464">
        <v>0</v>
      </c>
      <c r="H1464" t="s">
        <v>31</v>
      </c>
    </row>
    <row r="1465" spans="2:8" x14ac:dyDescent="0.3">
      <c r="B1465" s="4" cm="1">
        <f t="array" ref="B1465:G1465">'M55-M60 Report'!A140:F140</f>
        <v>0</v>
      </c>
      <c r="C1465">
        <v>0</v>
      </c>
      <c r="D1465">
        <v>0</v>
      </c>
      <c r="E1465">
        <v>0</v>
      </c>
      <c r="F1465">
        <v>0</v>
      </c>
      <c r="G1465">
        <v>0</v>
      </c>
      <c r="H1465" t="s">
        <v>31</v>
      </c>
    </row>
    <row r="1466" spans="2:8" x14ac:dyDescent="0.3">
      <c r="B1466" s="4" cm="1">
        <f t="array" ref="B1466:G1466">'M55-M60 Report'!A141:F141</f>
        <v>0</v>
      </c>
      <c r="C1466">
        <v>0</v>
      </c>
      <c r="D1466">
        <v>0</v>
      </c>
      <c r="E1466">
        <v>0</v>
      </c>
      <c r="F1466">
        <v>0</v>
      </c>
      <c r="G1466">
        <v>0</v>
      </c>
      <c r="H1466" t="s">
        <v>31</v>
      </c>
    </row>
    <row r="1467" spans="2:8" x14ac:dyDescent="0.3">
      <c r="B1467" s="4" cm="1">
        <f t="array" ref="B1467:G1467">'M55-M60 Report'!A142:F142</f>
        <v>0</v>
      </c>
      <c r="C1467">
        <v>0</v>
      </c>
      <c r="D1467">
        <v>0</v>
      </c>
      <c r="E1467">
        <v>0</v>
      </c>
      <c r="F1467">
        <v>0</v>
      </c>
      <c r="G1467">
        <v>0</v>
      </c>
      <c r="H1467" t="s">
        <v>31</v>
      </c>
    </row>
    <row r="1468" spans="2:8" x14ac:dyDescent="0.3">
      <c r="B1468" s="4" cm="1">
        <f t="array" ref="B1468:G1468">'M55-M60 Report'!A143:F143</f>
        <v>0</v>
      </c>
      <c r="C1468">
        <v>0</v>
      </c>
      <c r="D1468">
        <v>0</v>
      </c>
      <c r="E1468">
        <v>0</v>
      </c>
      <c r="F1468">
        <v>0</v>
      </c>
      <c r="G1468">
        <v>0</v>
      </c>
      <c r="H1468" t="s">
        <v>31</v>
      </c>
    </row>
    <row r="1469" spans="2:8" x14ac:dyDescent="0.3">
      <c r="B1469" s="4" cm="1">
        <f t="array" ref="B1469:G1469">'M55-M60 Report'!A144:F144</f>
        <v>0</v>
      </c>
      <c r="C1469">
        <v>0</v>
      </c>
      <c r="D1469">
        <v>0</v>
      </c>
      <c r="E1469">
        <v>0</v>
      </c>
      <c r="F1469">
        <v>0</v>
      </c>
      <c r="G1469">
        <v>0</v>
      </c>
      <c r="H1469" t="s">
        <v>31</v>
      </c>
    </row>
    <row r="1470" spans="2:8" x14ac:dyDescent="0.3">
      <c r="B1470" s="4" cm="1">
        <f t="array" ref="B1470:G1470">'M55-M60 Report'!A145:F145</f>
        <v>0</v>
      </c>
      <c r="C1470">
        <v>0</v>
      </c>
      <c r="D1470">
        <v>0</v>
      </c>
      <c r="E1470">
        <v>0</v>
      </c>
      <c r="F1470">
        <v>0</v>
      </c>
      <c r="G1470">
        <v>0</v>
      </c>
      <c r="H1470" t="s">
        <v>31</v>
      </c>
    </row>
    <row r="1471" spans="2:8" x14ac:dyDescent="0.3">
      <c r="B1471" s="4" cm="1">
        <f t="array" ref="B1471:G1471">'M55-M60 Report'!A146:F146</f>
        <v>0</v>
      </c>
      <c r="C1471">
        <v>0</v>
      </c>
      <c r="D1471">
        <v>0</v>
      </c>
      <c r="E1471">
        <v>0</v>
      </c>
      <c r="F1471">
        <v>0</v>
      </c>
      <c r="G1471">
        <v>0</v>
      </c>
      <c r="H1471" t="s">
        <v>31</v>
      </c>
    </row>
    <row r="1472" spans="2:8" x14ac:dyDescent="0.3">
      <c r="B1472" s="4" cm="1">
        <f t="array" ref="B1472:G1472">'M55-M60 Report'!A147:F147</f>
        <v>0</v>
      </c>
      <c r="C1472">
        <v>0</v>
      </c>
      <c r="D1472">
        <v>0</v>
      </c>
      <c r="E1472">
        <v>0</v>
      </c>
      <c r="F1472">
        <v>0</v>
      </c>
      <c r="G1472">
        <v>0</v>
      </c>
      <c r="H1472" t="s">
        <v>31</v>
      </c>
    </row>
    <row r="1473" spans="1:8" x14ac:dyDescent="0.3">
      <c r="B1473" s="4" cm="1">
        <f t="array" ref="B1473:G1473">'M55-M60 Report'!A148:F148</f>
        <v>0</v>
      </c>
      <c r="C1473">
        <v>0</v>
      </c>
      <c r="D1473">
        <v>0</v>
      </c>
      <c r="E1473">
        <v>0</v>
      </c>
      <c r="F1473">
        <v>0</v>
      </c>
      <c r="G1473">
        <v>0</v>
      </c>
      <c r="H1473" t="s">
        <v>31</v>
      </c>
    </row>
    <row r="1474" spans="1:8" x14ac:dyDescent="0.3">
      <c r="B1474" s="4" cm="1">
        <f t="array" ref="B1474:G1474">'M55-M60 Report'!A149:F149</f>
        <v>0</v>
      </c>
      <c r="C1474">
        <v>0</v>
      </c>
      <c r="D1474">
        <v>0</v>
      </c>
      <c r="E1474">
        <v>0</v>
      </c>
      <c r="F1474">
        <v>0</v>
      </c>
      <c r="G1474">
        <v>0</v>
      </c>
      <c r="H1474" t="s">
        <v>31</v>
      </c>
    </row>
    <row r="1475" spans="1:8" x14ac:dyDescent="0.3">
      <c r="B1475" s="4" cm="1">
        <f t="array" ref="B1475:G1475">'M55-M60 Report'!A150:F150</f>
        <v>0</v>
      </c>
      <c r="C1475">
        <v>0</v>
      </c>
      <c r="D1475">
        <v>0</v>
      </c>
      <c r="E1475">
        <v>0</v>
      </c>
      <c r="F1475">
        <v>0</v>
      </c>
      <c r="G1475">
        <v>0</v>
      </c>
      <c r="H1475" t="s">
        <v>31</v>
      </c>
    </row>
    <row r="1476" spans="1:8" x14ac:dyDescent="0.3">
      <c r="A1476" t="s">
        <v>1128</v>
      </c>
      <c r="B1476" s="4" cm="1">
        <f t="array" ref="B1476:G1476">'M61-M66 Report'!A4:F4</f>
        <v>0</v>
      </c>
      <c r="C1476">
        <v>0</v>
      </c>
      <c r="D1476">
        <v>0</v>
      </c>
      <c r="E1476">
        <v>0</v>
      </c>
      <c r="F1476">
        <v>0</v>
      </c>
      <c r="G1476">
        <v>0</v>
      </c>
      <c r="H1476" t="s">
        <v>1128</v>
      </c>
    </row>
    <row r="1477" spans="1:8" x14ac:dyDescent="0.3">
      <c r="B1477" s="4" cm="1">
        <f t="array" ref="B1477:G1477">'M61-M66 Report'!A5:F5</f>
        <v>0</v>
      </c>
      <c r="C1477">
        <v>0</v>
      </c>
      <c r="D1477">
        <v>0</v>
      </c>
      <c r="E1477">
        <v>0</v>
      </c>
      <c r="F1477">
        <v>0</v>
      </c>
      <c r="G1477">
        <v>0</v>
      </c>
      <c r="H1477" t="s">
        <v>1128</v>
      </c>
    </row>
    <row r="1478" spans="1:8" x14ac:dyDescent="0.3">
      <c r="B1478" s="4" cm="1">
        <f t="array" ref="B1478:G1478">'M61-M66 Report'!A6:F6</f>
        <v>0</v>
      </c>
      <c r="C1478">
        <v>0</v>
      </c>
      <c r="D1478">
        <v>0</v>
      </c>
      <c r="E1478">
        <v>0</v>
      </c>
      <c r="F1478">
        <v>0</v>
      </c>
      <c r="G1478">
        <v>0</v>
      </c>
      <c r="H1478" t="s">
        <v>1128</v>
      </c>
    </row>
    <row r="1479" spans="1:8" x14ac:dyDescent="0.3">
      <c r="B1479" s="4" cm="1">
        <f t="array" ref="B1479:G1479">'M61-M66 Report'!A7:F7</f>
        <v>0</v>
      </c>
      <c r="C1479">
        <v>0</v>
      </c>
      <c r="D1479">
        <v>0</v>
      </c>
      <c r="E1479">
        <v>0</v>
      </c>
      <c r="F1479">
        <v>0</v>
      </c>
      <c r="G1479">
        <v>0</v>
      </c>
      <c r="H1479" t="s">
        <v>1128</v>
      </c>
    </row>
    <row r="1480" spans="1:8" x14ac:dyDescent="0.3">
      <c r="B1480" s="4" cm="1">
        <f t="array" ref="B1480:G1480">'M61-M66 Report'!A8:F8</f>
        <v>0</v>
      </c>
      <c r="C1480">
        <v>0</v>
      </c>
      <c r="D1480">
        <v>0</v>
      </c>
      <c r="E1480">
        <v>0</v>
      </c>
      <c r="F1480">
        <v>0</v>
      </c>
      <c r="G1480">
        <v>0</v>
      </c>
      <c r="H1480" t="s">
        <v>1128</v>
      </c>
    </row>
    <row r="1481" spans="1:8" x14ac:dyDescent="0.3">
      <c r="B1481" s="4" cm="1">
        <f t="array" ref="B1481:G1481">'M61-M66 Report'!A9:F9</f>
        <v>0</v>
      </c>
      <c r="C1481">
        <v>0</v>
      </c>
      <c r="D1481">
        <v>0</v>
      </c>
      <c r="E1481">
        <v>0</v>
      </c>
      <c r="F1481">
        <v>0</v>
      </c>
      <c r="G1481">
        <v>0</v>
      </c>
      <c r="H1481" t="s">
        <v>1128</v>
      </c>
    </row>
    <row r="1482" spans="1:8" x14ac:dyDescent="0.3">
      <c r="B1482" s="4" cm="1">
        <f t="array" ref="B1482:G1482">'M61-M66 Report'!A10:F10</f>
        <v>0</v>
      </c>
      <c r="C1482">
        <v>0</v>
      </c>
      <c r="D1482">
        <v>0</v>
      </c>
      <c r="E1482">
        <v>0</v>
      </c>
      <c r="F1482">
        <v>0</v>
      </c>
      <c r="G1482">
        <v>0</v>
      </c>
      <c r="H1482" t="s">
        <v>1128</v>
      </c>
    </row>
    <row r="1483" spans="1:8" x14ac:dyDescent="0.3">
      <c r="B1483" s="4" cm="1">
        <f t="array" ref="B1483:G1483">'M61-M66 Report'!A11:F11</f>
        <v>0</v>
      </c>
      <c r="C1483">
        <v>0</v>
      </c>
      <c r="D1483">
        <v>0</v>
      </c>
      <c r="E1483">
        <v>0</v>
      </c>
      <c r="F1483">
        <v>0</v>
      </c>
      <c r="G1483">
        <v>0</v>
      </c>
      <c r="H1483" t="s">
        <v>1128</v>
      </c>
    </row>
    <row r="1484" spans="1:8" x14ac:dyDescent="0.3">
      <c r="B1484" s="4" cm="1">
        <f t="array" ref="B1484:G1484">'M61-M66 Report'!A12:F12</f>
        <v>0</v>
      </c>
      <c r="C1484">
        <v>0</v>
      </c>
      <c r="D1484">
        <v>0</v>
      </c>
      <c r="E1484">
        <v>0</v>
      </c>
      <c r="F1484">
        <v>0</v>
      </c>
      <c r="G1484">
        <v>0</v>
      </c>
      <c r="H1484" t="s">
        <v>1128</v>
      </c>
    </row>
    <row r="1485" spans="1:8" x14ac:dyDescent="0.3">
      <c r="B1485" s="4" cm="1">
        <f t="array" ref="B1485:G1485">'M61-M66 Report'!A13:F13</f>
        <v>0</v>
      </c>
      <c r="C1485">
        <v>0</v>
      </c>
      <c r="D1485">
        <v>0</v>
      </c>
      <c r="E1485">
        <v>0</v>
      </c>
      <c r="F1485">
        <v>0</v>
      </c>
      <c r="G1485">
        <v>0</v>
      </c>
      <c r="H1485" t="s">
        <v>1128</v>
      </c>
    </row>
    <row r="1486" spans="1:8" x14ac:dyDescent="0.3">
      <c r="B1486" s="4" cm="1">
        <f t="array" ref="B1486:G1486">'M61-M66 Report'!A14:F14</f>
        <v>0</v>
      </c>
      <c r="C1486">
        <v>0</v>
      </c>
      <c r="D1486">
        <v>0</v>
      </c>
      <c r="E1486">
        <v>0</v>
      </c>
      <c r="F1486">
        <v>0</v>
      </c>
      <c r="G1486">
        <v>0</v>
      </c>
      <c r="H1486" t="s">
        <v>1128</v>
      </c>
    </row>
    <row r="1487" spans="1:8" x14ac:dyDescent="0.3">
      <c r="B1487" s="4" cm="1">
        <f t="array" ref="B1487:G1487">'M61-M66 Report'!A15:F15</f>
        <v>0</v>
      </c>
      <c r="C1487">
        <v>0</v>
      </c>
      <c r="D1487">
        <v>0</v>
      </c>
      <c r="E1487">
        <v>0</v>
      </c>
      <c r="F1487">
        <v>0</v>
      </c>
      <c r="G1487">
        <v>0</v>
      </c>
      <c r="H1487" t="s">
        <v>1128</v>
      </c>
    </row>
    <row r="1488" spans="1:8" x14ac:dyDescent="0.3">
      <c r="B1488" s="4" cm="1">
        <f t="array" ref="B1488:G1488">'M61-M66 Report'!A16:F16</f>
        <v>0</v>
      </c>
      <c r="C1488">
        <v>0</v>
      </c>
      <c r="D1488">
        <v>0</v>
      </c>
      <c r="E1488">
        <v>0</v>
      </c>
      <c r="F1488">
        <v>0</v>
      </c>
      <c r="G1488">
        <v>0</v>
      </c>
      <c r="H1488" t="s">
        <v>1128</v>
      </c>
    </row>
    <row r="1489" spans="2:8" x14ac:dyDescent="0.3">
      <c r="B1489" s="4" cm="1">
        <f t="array" ref="B1489:G1489">'M61-M66 Report'!A17:F17</f>
        <v>0</v>
      </c>
      <c r="C1489">
        <v>0</v>
      </c>
      <c r="D1489">
        <v>0</v>
      </c>
      <c r="E1489">
        <v>0</v>
      </c>
      <c r="F1489">
        <v>0</v>
      </c>
      <c r="G1489">
        <v>0</v>
      </c>
      <c r="H1489" t="s">
        <v>1128</v>
      </c>
    </row>
    <row r="1490" spans="2:8" x14ac:dyDescent="0.3">
      <c r="B1490" s="4" cm="1">
        <f t="array" ref="B1490:G1490">'M61-M66 Report'!A18:F18</f>
        <v>0</v>
      </c>
      <c r="C1490">
        <v>0</v>
      </c>
      <c r="D1490">
        <v>0</v>
      </c>
      <c r="E1490">
        <v>0</v>
      </c>
      <c r="F1490">
        <v>0</v>
      </c>
      <c r="G1490">
        <v>0</v>
      </c>
      <c r="H1490" t="s">
        <v>1128</v>
      </c>
    </row>
    <row r="1491" spans="2:8" x14ac:dyDescent="0.3">
      <c r="B1491" s="4" cm="1">
        <f t="array" ref="B1491:G1491">'M61-M66 Report'!A19:F19</f>
        <v>0</v>
      </c>
      <c r="C1491">
        <v>0</v>
      </c>
      <c r="D1491">
        <v>0</v>
      </c>
      <c r="E1491">
        <v>0</v>
      </c>
      <c r="F1491">
        <v>0</v>
      </c>
      <c r="G1491">
        <v>0</v>
      </c>
      <c r="H1491" t="s">
        <v>1128</v>
      </c>
    </row>
    <row r="1492" spans="2:8" x14ac:dyDescent="0.3">
      <c r="B1492" s="4" cm="1">
        <f t="array" ref="B1492:G1492">'M61-M66 Report'!A20:F20</f>
        <v>0</v>
      </c>
      <c r="C1492">
        <v>0</v>
      </c>
      <c r="D1492">
        <v>0</v>
      </c>
      <c r="E1492">
        <v>0</v>
      </c>
      <c r="F1492">
        <v>0</v>
      </c>
      <c r="G1492">
        <v>0</v>
      </c>
      <c r="H1492" t="s">
        <v>1128</v>
      </c>
    </row>
    <row r="1493" spans="2:8" x14ac:dyDescent="0.3">
      <c r="B1493" s="4" cm="1">
        <f t="array" ref="B1493:G1493">'M61-M66 Report'!A21:F21</f>
        <v>0</v>
      </c>
      <c r="C1493">
        <v>0</v>
      </c>
      <c r="D1493">
        <v>0</v>
      </c>
      <c r="E1493">
        <v>0</v>
      </c>
      <c r="F1493">
        <v>0</v>
      </c>
      <c r="G1493">
        <v>0</v>
      </c>
      <c r="H1493" t="s">
        <v>1128</v>
      </c>
    </row>
    <row r="1494" spans="2:8" x14ac:dyDescent="0.3">
      <c r="B1494" s="4" cm="1">
        <f t="array" ref="B1494:G1494">'M61-M66 Report'!A22:F22</f>
        <v>0</v>
      </c>
      <c r="C1494">
        <v>0</v>
      </c>
      <c r="D1494">
        <v>0</v>
      </c>
      <c r="E1494">
        <v>0</v>
      </c>
      <c r="F1494">
        <v>0</v>
      </c>
      <c r="G1494">
        <v>0</v>
      </c>
      <c r="H1494" t="s">
        <v>1128</v>
      </c>
    </row>
    <row r="1495" spans="2:8" x14ac:dyDescent="0.3">
      <c r="B1495" s="4" cm="1">
        <f t="array" ref="B1495:G1495">'M61-M66 Report'!A23:F23</f>
        <v>0</v>
      </c>
      <c r="C1495">
        <v>0</v>
      </c>
      <c r="D1495">
        <v>0</v>
      </c>
      <c r="E1495">
        <v>0</v>
      </c>
      <c r="F1495">
        <v>0</v>
      </c>
      <c r="G1495">
        <v>0</v>
      </c>
      <c r="H1495" t="s">
        <v>1128</v>
      </c>
    </row>
    <row r="1496" spans="2:8" x14ac:dyDescent="0.3">
      <c r="B1496" s="4" cm="1">
        <f t="array" ref="B1496:G1496">'M61-M66 Report'!A24:F24</f>
        <v>0</v>
      </c>
      <c r="C1496">
        <v>0</v>
      </c>
      <c r="D1496">
        <v>0</v>
      </c>
      <c r="E1496">
        <v>0</v>
      </c>
      <c r="F1496">
        <v>0</v>
      </c>
      <c r="G1496">
        <v>0</v>
      </c>
      <c r="H1496" t="s">
        <v>1128</v>
      </c>
    </row>
    <row r="1497" spans="2:8" x14ac:dyDescent="0.3">
      <c r="B1497" s="4" cm="1">
        <f t="array" ref="B1497:G1497">'M61-M66 Report'!A25:F25</f>
        <v>0</v>
      </c>
      <c r="C1497">
        <v>0</v>
      </c>
      <c r="D1497">
        <v>0</v>
      </c>
      <c r="E1497">
        <v>0</v>
      </c>
      <c r="F1497">
        <v>0</v>
      </c>
      <c r="G1497">
        <v>0</v>
      </c>
      <c r="H1497" t="s">
        <v>1128</v>
      </c>
    </row>
    <row r="1498" spans="2:8" x14ac:dyDescent="0.3">
      <c r="B1498" s="4" cm="1">
        <f t="array" ref="B1498:G1498">'M61-M66 Report'!A26:F26</f>
        <v>0</v>
      </c>
      <c r="C1498">
        <v>0</v>
      </c>
      <c r="D1498">
        <v>0</v>
      </c>
      <c r="E1498">
        <v>0</v>
      </c>
      <c r="F1498">
        <v>0</v>
      </c>
      <c r="G1498">
        <v>0</v>
      </c>
      <c r="H1498" t="s">
        <v>1128</v>
      </c>
    </row>
    <row r="1499" spans="2:8" x14ac:dyDescent="0.3">
      <c r="B1499" s="4" cm="1">
        <f t="array" ref="B1499:G1499">'M61-M66 Report'!A27:F27</f>
        <v>0</v>
      </c>
      <c r="C1499">
        <v>0</v>
      </c>
      <c r="D1499">
        <v>0</v>
      </c>
      <c r="E1499">
        <v>0</v>
      </c>
      <c r="F1499">
        <v>0</v>
      </c>
      <c r="G1499">
        <v>0</v>
      </c>
      <c r="H1499" t="s">
        <v>1128</v>
      </c>
    </row>
    <row r="1500" spans="2:8" x14ac:dyDescent="0.3">
      <c r="B1500" s="4" cm="1">
        <f t="array" ref="B1500:G1500">'M61-M66 Report'!A28:F28</f>
        <v>0</v>
      </c>
      <c r="C1500">
        <v>0</v>
      </c>
      <c r="D1500">
        <v>0</v>
      </c>
      <c r="E1500">
        <v>0</v>
      </c>
      <c r="F1500">
        <v>0</v>
      </c>
      <c r="G1500">
        <v>0</v>
      </c>
      <c r="H1500" t="s">
        <v>1128</v>
      </c>
    </row>
    <row r="1501" spans="2:8" x14ac:dyDescent="0.3">
      <c r="B1501" s="4" cm="1">
        <f t="array" ref="B1501:G1501">'M61-M66 Report'!A29:F29</f>
        <v>0</v>
      </c>
      <c r="C1501">
        <v>0</v>
      </c>
      <c r="D1501">
        <v>0</v>
      </c>
      <c r="E1501">
        <v>0</v>
      </c>
      <c r="F1501">
        <v>0</v>
      </c>
      <c r="G1501">
        <v>0</v>
      </c>
      <c r="H1501" t="s">
        <v>1128</v>
      </c>
    </row>
    <row r="1502" spans="2:8" x14ac:dyDescent="0.3">
      <c r="B1502" s="4" cm="1">
        <f t="array" ref="B1502:G1502">'M61-M66 Report'!A30:F30</f>
        <v>0</v>
      </c>
      <c r="C1502">
        <v>0</v>
      </c>
      <c r="D1502">
        <v>0</v>
      </c>
      <c r="E1502">
        <v>0</v>
      </c>
      <c r="F1502">
        <v>0</v>
      </c>
      <c r="G1502">
        <v>0</v>
      </c>
      <c r="H1502" t="s">
        <v>1128</v>
      </c>
    </row>
    <row r="1503" spans="2:8" x14ac:dyDescent="0.3">
      <c r="B1503" s="4" cm="1">
        <f t="array" ref="B1503:G1503">'M61-M66 Report'!A31:F31</f>
        <v>0</v>
      </c>
      <c r="C1503">
        <v>0</v>
      </c>
      <c r="D1503">
        <v>0</v>
      </c>
      <c r="E1503">
        <v>0</v>
      </c>
      <c r="F1503">
        <v>0</v>
      </c>
      <c r="G1503">
        <v>0</v>
      </c>
      <c r="H1503" t="s">
        <v>1128</v>
      </c>
    </row>
    <row r="1504" spans="2:8" x14ac:dyDescent="0.3">
      <c r="B1504" s="4" cm="1">
        <f t="array" ref="B1504:G1504">'M61-M66 Report'!A32:F32</f>
        <v>0</v>
      </c>
      <c r="C1504">
        <v>0</v>
      </c>
      <c r="D1504">
        <v>0</v>
      </c>
      <c r="E1504">
        <v>0</v>
      </c>
      <c r="F1504">
        <v>0</v>
      </c>
      <c r="G1504">
        <v>0</v>
      </c>
      <c r="H1504" t="s">
        <v>1128</v>
      </c>
    </row>
    <row r="1505" spans="2:8" x14ac:dyDescent="0.3">
      <c r="B1505" s="4" cm="1">
        <f t="array" ref="B1505:G1505">'M61-M66 Report'!A33:F33</f>
        <v>0</v>
      </c>
      <c r="C1505">
        <v>0</v>
      </c>
      <c r="D1505">
        <v>0</v>
      </c>
      <c r="E1505">
        <v>0</v>
      </c>
      <c r="F1505">
        <v>0</v>
      </c>
      <c r="G1505">
        <v>0</v>
      </c>
      <c r="H1505" t="s">
        <v>1128</v>
      </c>
    </row>
    <row r="1506" spans="2:8" x14ac:dyDescent="0.3">
      <c r="B1506" s="4" cm="1">
        <f t="array" ref="B1506:G1506">'M61-M66 Report'!A34:F34</f>
        <v>0</v>
      </c>
      <c r="C1506">
        <v>0</v>
      </c>
      <c r="D1506">
        <v>0</v>
      </c>
      <c r="E1506">
        <v>0</v>
      </c>
      <c r="F1506">
        <v>0</v>
      </c>
      <c r="G1506">
        <v>0</v>
      </c>
      <c r="H1506" t="s">
        <v>1128</v>
      </c>
    </row>
    <row r="1507" spans="2:8" x14ac:dyDescent="0.3">
      <c r="B1507" s="4" cm="1">
        <f t="array" ref="B1507:G1507">'M61-M66 Report'!A35:F35</f>
        <v>0</v>
      </c>
      <c r="C1507">
        <v>0</v>
      </c>
      <c r="D1507">
        <v>0</v>
      </c>
      <c r="E1507">
        <v>0</v>
      </c>
      <c r="F1507">
        <v>0</v>
      </c>
      <c r="G1507">
        <v>0</v>
      </c>
      <c r="H1507" t="s">
        <v>1128</v>
      </c>
    </row>
    <row r="1508" spans="2:8" x14ac:dyDescent="0.3">
      <c r="B1508" s="4" cm="1">
        <f t="array" ref="B1508:G1508">'M61-M66 Report'!A36:F36</f>
        <v>0</v>
      </c>
      <c r="C1508">
        <v>0</v>
      </c>
      <c r="D1508">
        <v>0</v>
      </c>
      <c r="E1508">
        <v>0</v>
      </c>
      <c r="F1508">
        <v>0</v>
      </c>
      <c r="G1508">
        <v>0</v>
      </c>
      <c r="H1508" t="s">
        <v>1128</v>
      </c>
    </row>
    <row r="1509" spans="2:8" x14ac:dyDescent="0.3">
      <c r="B1509" s="4" cm="1">
        <f t="array" ref="B1509:G1509">'M61-M66 Report'!A37:F37</f>
        <v>0</v>
      </c>
      <c r="C1509">
        <v>0</v>
      </c>
      <c r="D1509">
        <v>0</v>
      </c>
      <c r="E1509">
        <v>0</v>
      </c>
      <c r="F1509">
        <v>0</v>
      </c>
      <c r="G1509">
        <v>0</v>
      </c>
      <c r="H1509" t="s">
        <v>1128</v>
      </c>
    </row>
    <row r="1510" spans="2:8" x14ac:dyDescent="0.3">
      <c r="B1510" s="4" cm="1">
        <f t="array" ref="B1510:G1510">'M61-M66 Report'!A38:F38</f>
        <v>0</v>
      </c>
      <c r="C1510">
        <v>0</v>
      </c>
      <c r="D1510">
        <v>0</v>
      </c>
      <c r="E1510">
        <v>0</v>
      </c>
      <c r="F1510">
        <v>0</v>
      </c>
      <c r="G1510">
        <v>0</v>
      </c>
      <c r="H1510" t="s">
        <v>1128</v>
      </c>
    </row>
    <row r="1511" spans="2:8" x14ac:dyDescent="0.3">
      <c r="B1511" s="4" cm="1">
        <f t="array" ref="B1511:G1511">'M61-M66 Report'!A39:F39</f>
        <v>0</v>
      </c>
      <c r="C1511">
        <v>0</v>
      </c>
      <c r="D1511">
        <v>0</v>
      </c>
      <c r="E1511">
        <v>0</v>
      </c>
      <c r="F1511">
        <v>0</v>
      </c>
      <c r="G1511">
        <v>0</v>
      </c>
      <c r="H1511" t="s">
        <v>1128</v>
      </c>
    </row>
    <row r="1512" spans="2:8" x14ac:dyDescent="0.3">
      <c r="B1512" s="4" cm="1">
        <f t="array" ref="B1512:G1512">'M61-M66 Report'!A40:F40</f>
        <v>0</v>
      </c>
      <c r="C1512">
        <v>0</v>
      </c>
      <c r="D1512">
        <v>0</v>
      </c>
      <c r="E1512">
        <v>0</v>
      </c>
      <c r="F1512">
        <v>0</v>
      </c>
      <c r="G1512">
        <v>0</v>
      </c>
      <c r="H1512" t="s">
        <v>1128</v>
      </c>
    </row>
    <row r="1513" spans="2:8" x14ac:dyDescent="0.3">
      <c r="B1513" s="4" cm="1">
        <f t="array" ref="B1513:G1513">'M61-M66 Report'!A41:F41</f>
        <v>0</v>
      </c>
      <c r="C1513">
        <v>0</v>
      </c>
      <c r="D1513">
        <v>0</v>
      </c>
      <c r="E1513">
        <v>0</v>
      </c>
      <c r="F1513">
        <v>0</v>
      </c>
      <c r="G1513">
        <v>0</v>
      </c>
      <c r="H1513" t="s">
        <v>1128</v>
      </c>
    </row>
    <row r="1514" spans="2:8" x14ac:dyDescent="0.3">
      <c r="B1514" s="4" cm="1">
        <f t="array" ref="B1514:G1514">'M61-M66 Report'!A42:F42</f>
        <v>0</v>
      </c>
      <c r="C1514">
        <v>0</v>
      </c>
      <c r="D1514">
        <v>0</v>
      </c>
      <c r="E1514">
        <v>0</v>
      </c>
      <c r="F1514">
        <v>0</v>
      </c>
      <c r="G1514">
        <v>0</v>
      </c>
      <c r="H1514" t="s">
        <v>1128</v>
      </c>
    </row>
    <row r="1515" spans="2:8" x14ac:dyDescent="0.3">
      <c r="B1515" s="4" cm="1">
        <f t="array" ref="B1515:G1515">'M61-M66 Report'!A43:F43</f>
        <v>0</v>
      </c>
      <c r="C1515">
        <v>0</v>
      </c>
      <c r="D1515">
        <v>0</v>
      </c>
      <c r="E1515">
        <v>0</v>
      </c>
      <c r="F1515">
        <v>0</v>
      </c>
      <c r="G1515">
        <v>0</v>
      </c>
      <c r="H1515" t="s">
        <v>1128</v>
      </c>
    </row>
    <row r="1516" spans="2:8" x14ac:dyDescent="0.3">
      <c r="B1516" s="4" cm="1">
        <f t="array" ref="B1516:G1516">'M61-M66 Report'!A44:F44</f>
        <v>0</v>
      </c>
      <c r="C1516">
        <v>0</v>
      </c>
      <c r="D1516">
        <v>0</v>
      </c>
      <c r="E1516">
        <v>0</v>
      </c>
      <c r="F1516">
        <v>0</v>
      </c>
      <c r="G1516">
        <v>0</v>
      </c>
      <c r="H1516" t="s">
        <v>1128</v>
      </c>
    </row>
    <row r="1517" spans="2:8" x14ac:dyDescent="0.3">
      <c r="B1517" s="4" cm="1">
        <f t="array" ref="B1517:G1517">'M61-M66 Report'!A45:F45</f>
        <v>0</v>
      </c>
      <c r="C1517">
        <v>0</v>
      </c>
      <c r="D1517">
        <v>0</v>
      </c>
      <c r="E1517">
        <v>0</v>
      </c>
      <c r="F1517">
        <v>0</v>
      </c>
      <c r="G1517">
        <v>0</v>
      </c>
      <c r="H1517" t="s">
        <v>1128</v>
      </c>
    </row>
    <row r="1518" spans="2:8" x14ac:dyDescent="0.3">
      <c r="B1518" s="4" cm="1">
        <f t="array" ref="B1518:G1518">'M61-M66 Report'!A46:F46</f>
        <v>0</v>
      </c>
      <c r="C1518">
        <v>0</v>
      </c>
      <c r="D1518">
        <v>0</v>
      </c>
      <c r="E1518">
        <v>0</v>
      </c>
      <c r="F1518">
        <v>0</v>
      </c>
      <c r="G1518">
        <v>0</v>
      </c>
      <c r="H1518" t="s">
        <v>1128</v>
      </c>
    </row>
    <row r="1519" spans="2:8" x14ac:dyDescent="0.3">
      <c r="B1519" s="4" cm="1">
        <f t="array" ref="B1519:G1519">'M61-M66 Report'!A47:F47</f>
        <v>0</v>
      </c>
      <c r="C1519">
        <v>0</v>
      </c>
      <c r="D1519">
        <v>0</v>
      </c>
      <c r="E1519">
        <v>0</v>
      </c>
      <c r="F1519">
        <v>0</v>
      </c>
      <c r="G1519">
        <v>0</v>
      </c>
      <c r="H1519" t="s">
        <v>1128</v>
      </c>
    </row>
    <row r="1520" spans="2:8" x14ac:dyDescent="0.3">
      <c r="B1520" s="4" cm="1">
        <f t="array" ref="B1520:G1520">'M61-M66 Report'!A48:F48</f>
        <v>0</v>
      </c>
      <c r="C1520">
        <v>0</v>
      </c>
      <c r="D1520">
        <v>0</v>
      </c>
      <c r="E1520">
        <v>0</v>
      </c>
      <c r="F1520">
        <v>0</v>
      </c>
      <c r="G1520">
        <v>0</v>
      </c>
      <c r="H1520" t="s">
        <v>1128</v>
      </c>
    </row>
    <row r="1521" spans="2:8" x14ac:dyDescent="0.3">
      <c r="B1521" s="4" cm="1">
        <f t="array" ref="B1521:G1521">'M61-M66 Report'!A49:F49</f>
        <v>0</v>
      </c>
      <c r="C1521">
        <v>0</v>
      </c>
      <c r="D1521">
        <v>0</v>
      </c>
      <c r="E1521">
        <v>0</v>
      </c>
      <c r="F1521">
        <v>0</v>
      </c>
      <c r="G1521">
        <v>0</v>
      </c>
      <c r="H1521" t="s">
        <v>1128</v>
      </c>
    </row>
    <row r="1522" spans="2:8" x14ac:dyDescent="0.3">
      <c r="B1522" s="4" cm="1">
        <f t="array" ref="B1522:G1522">'M61-M66 Report'!A50:F50</f>
        <v>0</v>
      </c>
      <c r="C1522">
        <v>0</v>
      </c>
      <c r="D1522">
        <v>0</v>
      </c>
      <c r="E1522">
        <v>0</v>
      </c>
      <c r="F1522">
        <v>0</v>
      </c>
      <c r="G1522">
        <v>0</v>
      </c>
      <c r="H1522" t="s">
        <v>1128</v>
      </c>
    </row>
    <row r="1523" spans="2:8" x14ac:dyDescent="0.3">
      <c r="B1523" s="4" cm="1">
        <f t="array" ref="B1523:G1523">'M61-M66 Report'!A51:F51</f>
        <v>0</v>
      </c>
      <c r="C1523">
        <v>0</v>
      </c>
      <c r="D1523">
        <v>0</v>
      </c>
      <c r="E1523">
        <v>0</v>
      </c>
      <c r="F1523">
        <v>0</v>
      </c>
      <c r="G1523">
        <v>0</v>
      </c>
      <c r="H1523" t="s">
        <v>1128</v>
      </c>
    </row>
    <row r="1524" spans="2:8" x14ac:dyDescent="0.3">
      <c r="B1524" s="4" cm="1">
        <f t="array" ref="B1524:G1524">'M61-M66 Report'!A52:F52</f>
        <v>0</v>
      </c>
      <c r="C1524">
        <v>0</v>
      </c>
      <c r="D1524">
        <v>0</v>
      </c>
      <c r="E1524">
        <v>0</v>
      </c>
      <c r="F1524">
        <v>0</v>
      </c>
      <c r="G1524">
        <v>0</v>
      </c>
      <c r="H1524" t="s">
        <v>1128</v>
      </c>
    </row>
    <row r="1525" spans="2:8" x14ac:dyDescent="0.3">
      <c r="B1525" s="4" cm="1">
        <f t="array" ref="B1525:G1525">'M61-M66 Report'!A53:F53</f>
        <v>0</v>
      </c>
      <c r="C1525">
        <v>0</v>
      </c>
      <c r="D1525">
        <v>0</v>
      </c>
      <c r="E1525">
        <v>0</v>
      </c>
      <c r="F1525">
        <v>0</v>
      </c>
      <c r="G1525">
        <v>0</v>
      </c>
      <c r="H1525" t="s">
        <v>1128</v>
      </c>
    </row>
    <row r="1526" spans="2:8" x14ac:dyDescent="0.3">
      <c r="B1526" s="4" cm="1">
        <f t="array" ref="B1526:G1526">'M61-M66 Report'!A54:F54</f>
        <v>0</v>
      </c>
      <c r="C1526">
        <v>0</v>
      </c>
      <c r="D1526">
        <v>0</v>
      </c>
      <c r="E1526">
        <v>0</v>
      </c>
      <c r="F1526">
        <v>0</v>
      </c>
      <c r="G1526">
        <v>0</v>
      </c>
      <c r="H1526" t="s">
        <v>1128</v>
      </c>
    </row>
    <row r="1527" spans="2:8" x14ac:dyDescent="0.3">
      <c r="B1527" s="4" cm="1">
        <f t="array" ref="B1527:G1527">'M61-M66 Report'!A55:F55</f>
        <v>0</v>
      </c>
      <c r="C1527">
        <v>0</v>
      </c>
      <c r="D1527">
        <v>0</v>
      </c>
      <c r="E1527">
        <v>0</v>
      </c>
      <c r="F1527">
        <v>0</v>
      </c>
      <c r="G1527">
        <v>0</v>
      </c>
      <c r="H1527" t="s">
        <v>1128</v>
      </c>
    </row>
    <row r="1528" spans="2:8" x14ac:dyDescent="0.3">
      <c r="B1528" s="4" cm="1">
        <f t="array" ref="B1528:G1528">'M61-M66 Report'!A56:F56</f>
        <v>0</v>
      </c>
      <c r="C1528">
        <v>0</v>
      </c>
      <c r="D1528">
        <v>0</v>
      </c>
      <c r="E1528">
        <v>0</v>
      </c>
      <c r="F1528">
        <v>0</v>
      </c>
      <c r="G1528">
        <v>0</v>
      </c>
      <c r="H1528" t="s">
        <v>1128</v>
      </c>
    </row>
    <row r="1529" spans="2:8" x14ac:dyDescent="0.3">
      <c r="B1529" s="4" cm="1">
        <f t="array" ref="B1529:G1529">'M61-M66 Report'!A57:F57</f>
        <v>0</v>
      </c>
      <c r="C1529">
        <v>0</v>
      </c>
      <c r="D1529">
        <v>0</v>
      </c>
      <c r="E1529">
        <v>0</v>
      </c>
      <c r="F1529">
        <v>0</v>
      </c>
      <c r="G1529">
        <v>0</v>
      </c>
      <c r="H1529" t="s">
        <v>1128</v>
      </c>
    </row>
    <row r="1530" spans="2:8" x14ac:dyDescent="0.3">
      <c r="B1530" s="4" cm="1">
        <f t="array" ref="B1530:G1530">'M61-M66 Report'!A58:F58</f>
        <v>0</v>
      </c>
      <c r="C1530">
        <v>0</v>
      </c>
      <c r="D1530">
        <v>0</v>
      </c>
      <c r="E1530">
        <v>0</v>
      </c>
      <c r="F1530">
        <v>0</v>
      </c>
      <c r="G1530">
        <v>0</v>
      </c>
      <c r="H1530" t="s">
        <v>1128</v>
      </c>
    </row>
    <row r="1531" spans="2:8" x14ac:dyDescent="0.3">
      <c r="B1531" s="4" cm="1">
        <f t="array" ref="B1531:G1531">'M61-M66 Report'!A59:F59</f>
        <v>0</v>
      </c>
      <c r="C1531">
        <v>0</v>
      </c>
      <c r="D1531">
        <v>0</v>
      </c>
      <c r="E1531">
        <v>0</v>
      </c>
      <c r="F1531">
        <v>0</v>
      </c>
      <c r="G1531">
        <v>0</v>
      </c>
      <c r="H1531" t="s">
        <v>1128</v>
      </c>
    </row>
    <row r="1532" spans="2:8" x14ac:dyDescent="0.3">
      <c r="B1532" s="4" cm="1">
        <f t="array" ref="B1532:G1532">'M61-M66 Report'!A60:F60</f>
        <v>0</v>
      </c>
      <c r="C1532">
        <v>0</v>
      </c>
      <c r="D1532">
        <v>0</v>
      </c>
      <c r="E1532">
        <v>0</v>
      </c>
      <c r="F1532">
        <v>0</v>
      </c>
      <c r="G1532">
        <v>0</v>
      </c>
      <c r="H1532" t="s">
        <v>1128</v>
      </c>
    </row>
    <row r="1533" spans="2:8" x14ac:dyDescent="0.3">
      <c r="B1533" s="4" cm="1">
        <f t="array" ref="B1533:G1533">'M61-M66 Report'!A61:F61</f>
        <v>0</v>
      </c>
      <c r="C1533">
        <v>0</v>
      </c>
      <c r="D1533">
        <v>0</v>
      </c>
      <c r="E1533">
        <v>0</v>
      </c>
      <c r="F1533">
        <v>0</v>
      </c>
      <c r="G1533">
        <v>0</v>
      </c>
      <c r="H1533" t="s">
        <v>1128</v>
      </c>
    </row>
    <row r="1534" spans="2:8" x14ac:dyDescent="0.3">
      <c r="B1534" s="4" cm="1">
        <f t="array" ref="B1534:G1534">'M61-M66 Report'!A62:F62</f>
        <v>0</v>
      </c>
      <c r="C1534">
        <v>0</v>
      </c>
      <c r="D1534">
        <v>0</v>
      </c>
      <c r="E1534">
        <v>0</v>
      </c>
      <c r="F1534">
        <v>0</v>
      </c>
      <c r="G1534">
        <v>0</v>
      </c>
      <c r="H1534" t="s">
        <v>1128</v>
      </c>
    </row>
    <row r="1535" spans="2:8" x14ac:dyDescent="0.3">
      <c r="B1535" s="4" cm="1">
        <f t="array" ref="B1535:G1535">'M61-M66 Report'!A63:F63</f>
        <v>0</v>
      </c>
      <c r="C1535">
        <v>0</v>
      </c>
      <c r="D1535">
        <v>0</v>
      </c>
      <c r="E1535">
        <v>0</v>
      </c>
      <c r="F1535">
        <v>0</v>
      </c>
      <c r="G1535">
        <v>0</v>
      </c>
      <c r="H1535" t="s">
        <v>1128</v>
      </c>
    </row>
    <row r="1536" spans="2:8" x14ac:dyDescent="0.3">
      <c r="B1536" s="4" cm="1">
        <f t="array" ref="B1536:G1536">'M61-M66 Report'!A64:F64</f>
        <v>0</v>
      </c>
      <c r="C1536">
        <v>0</v>
      </c>
      <c r="D1536">
        <v>0</v>
      </c>
      <c r="E1536">
        <v>0</v>
      </c>
      <c r="F1536">
        <v>0</v>
      </c>
      <c r="G1536">
        <v>0</v>
      </c>
      <c r="H1536" t="s">
        <v>1128</v>
      </c>
    </row>
    <row r="1537" spans="2:8" x14ac:dyDescent="0.3">
      <c r="B1537" s="4" cm="1">
        <f t="array" ref="B1537:G1537">'M61-M66 Report'!A65:F65</f>
        <v>0</v>
      </c>
      <c r="C1537">
        <v>0</v>
      </c>
      <c r="D1537">
        <v>0</v>
      </c>
      <c r="E1537">
        <v>0</v>
      </c>
      <c r="F1537">
        <v>0</v>
      </c>
      <c r="G1537">
        <v>0</v>
      </c>
      <c r="H1537" t="s">
        <v>1128</v>
      </c>
    </row>
    <row r="1538" spans="2:8" x14ac:dyDescent="0.3">
      <c r="B1538" s="4" cm="1">
        <f t="array" ref="B1538:G1538">'M61-M66 Report'!A66:F66</f>
        <v>0</v>
      </c>
      <c r="C1538">
        <v>0</v>
      </c>
      <c r="D1538">
        <v>0</v>
      </c>
      <c r="E1538">
        <v>0</v>
      </c>
      <c r="F1538">
        <v>0</v>
      </c>
      <c r="G1538">
        <v>0</v>
      </c>
      <c r="H1538" t="s">
        <v>1128</v>
      </c>
    </row>
    <row r="1539" spans="2:8" x14ac:dyDescent="0.3">
      <c r="B1539" s="4" cm="1">
        <f t="array" ref="B1539:G1539">'M61-M66 Report'!A67:F67</f>
        <v>0</v>
      </c>
      <c r="C1539">
        <v>0</v>
      </c>
      <c r="D1539">
        <v>0</v>
      </c>
      <c r="E1539">
        <v>0</v>
      </c>
      <c r="F1539">
        <v>0</v>
      </c>
      <c r="G1539">
        <v>0</v>
      </c>
      <c r="H1539" t="s">
        <v>1128</v>
      </c>
    </row>
    <row r="1540" spans="2:8" x14ac:dyDescent="0.3">
      <c r="B1540" s="4" cm="1">
        <f t="array" ref="B1540:G1540">'M61-M66 Report'!A68:F68</f>
        <v>0</v>
      </c>
      <c r="C1540">
        <v>0</v>
      </c>
      <c r="D1540">
        <v>0</v>
      </c>
      <c r="E1540">
        <v>0</v>
      </c>
      <c r="F1540">
        <v>0</v>
      </c>
      <c r="G1540">
        <v>0</v>
      </c>
      <c r="H1540" t="s">
        <v>1128</v>
      </c>
    </row>
    <row r="1541" spans="2:8" x14ac:dyDescent="0.3">
      <c r="B1541" s="4" cm="1">
        <f t="array" ref="B1541:G1541">'M61-M66 Report'!A69:F69</f>
        <v>0</v>
      </c>
      <c r="C1541">
        <v>0</v>
      </c>
      <c r="D1541">
        <v>0</v>
      </c>
      <c r="E1541">
        <v>0</v>
      </c>
      <c r="F1541">
        <v>0</v>
      </c>
      <c r="G1541">
        <v>0</v>
      </c>
      <c r="H1541" t="s">
        <v>1128</v>
      </c>
    </row>
    <row r="1542" spans="2:8" x14ac:dyDescent="0.3">
      <c r="B1542" s="4" cm="1">
        <f t="array" ref="B1542:G1542">'M61-M66 Report'!A70:F70</f>
        <v>0</v>
      </c>
      <c r="C1542">
        <v>0</v>
      </c>
      <c r="D1542">
        <v>0</v>
      </c>
      <c r="E1542">
        <v>0</v>
      </c>
      <c r="F1542">
        <v>0</v>
      </c>
      <c r="G1542">
        <v>0</v>
      </c>
      <c r="H1542" t="s">
        <v>1128</v>
      </c>
    </row>
    <row r="1543" spans="2:8" x14ac:dyDescent="0.3">
      <c r="B1543" s="4" cm="1">
        <f t="array" ref="B1543:G1543">'M61-M66 Report'!A71:F71</f>
        <v>0</v>
      </c>
      <c r="C1543">
        <v>0</v>
      </c>
      <c r="D1543">
        <v>0</v>
      </c>
      <c r="E1543">
        <v>0</v>
      </c>
      <c r="F1543">
        <v>0</v>
      </c>
      <c r="G1543">
        <v>0</v>
      </c>
      <c r="H1543" t="s">
        <v>1128</v>
      </c>
    </row>
    <row r="1544" spans="2:8" x14ac:dyDescent="0.3">
      <c r="B1544" s="4" cm="1">
        <f t="array" ref="B1544:G1544">'M61-M66 Report'!A72:F72</f>
        <v>0</v>
      </c>
      <c r="C1544">
        <v>0</v>
      </c>
      <c r="D1544">
        <v>0</v>
      </c>
      <c r="E1544">
        <v>0</v>
      </c>
      <c r="F1544">
        <v>0</v>
      </c>
      <c r="G1544">
        <v>0</v>
      </c>
      <c r="H1544" t="s">
        <v>1128</v>
      </c>
    </row>
    <row r="1545" spans="2:8" x14ac:dyDescent="0.3">
      <c r="B1545" s="4" cm="1">
        <f t="array" ref="B1545:G1545">'M61-M66 Report'!A73:F73</f>
        <v>0</v>
      </c>
      <c r="C1545">
        <v>0</v>
      </c>
      <c r="D1545">
        <v>0</v>
      </c>
      <c r="E1545">
        <v>0</v>
      </c>
      <c r="F1545">
        <v>0</v>
      </c>
      <c r="G1545">
        <v>0</v>
      </c>
      <c r="H1545" t="s">
        <v>1128</v>
      </c>
    </row>
    <row r="1546" spans="2:8" x14ac:dyDescent="0.3">
      <c r="B1546" s="4" cm="1">
        <f t="array" ref="B1546:G1546">'M61-M66 Report'!A74:F74</f>
        <v>0</v>
      </c>
      <c r="C1546">
        <v>0</v>
      </c>
      <c r="D1546">
        <v>0</v>
      </c>
      <c r="E1546">
        <v>0</v>
      </c>
      <c r="F1546">
        <v>0</v>
      </c>
      <c r="G1546">
        <v>0</v>
      </c>
      <c r="H1546" t="s">
        <v>1128</v>
      </c>
    </row>
    <row r="1547" spans="2:8" x14ac:dyDescent="0.3">
      <c r="B1547" s="4" cm="1">
        <f t="array" ref="B1547:G1547">'M61-M66 Report'!A75:F75</f>
        <v>0</v>
      </c>
      <c r="C1547">
        <v>0</v>
      </c>
      <c r="D1547">
        <v>0</v>
      </c>
      <c r="E1547">
        <v>0</v>
      </c>
      <c r="F1547">
        <v>0</v>
      </c>
      <c r="G1547">
        <v>0</v>
      </c>
      <c r="H1547" t="s">
        <v>1128</v>
      </c>
    </row>
    <row r="1548" spans="2:8" x14ac:dyDescent="0.3">
      <c r="B1548" s="4" cm="1">
        <f t="array" ref="B1548:G1548">'M61-M66 Report'!A76:F76</f>
        <v>0</v>
      </c>
      <c r="C1548">
        <v>0</v>
      </c>
      <c r="D1548">
        <v>0</v>
      </c>
      <c r="E1548">
        <v>0</v>
      </c>
      <c r="F1548">
        <v>0</v>
      </c>
      <c r="G1548">
        <v>0</v>
      </c>
      <c r="H1548" t="s">
        <v>1128</v>
      </c>
    </row>
    <row r="1549" spans="2:8" x14ac:dyDescent="0.3">
      <c r="B1549" s="4" cm="1">
        <f t="array" ref="B1549:G1549">'M61-M66 Report'!A77:F77</f>
        <v>0</v>
      </c>
      <c r="C1549">
        <v>0</v>
      </c>
      <c r="D1549">
        <v>0</v>
      </c>
      <c r="E1549">
        <v>0</v>
      </c>
      <c r="F1549">
        <v>0</v>
      </c>
      <c r="G1549">
        <v>0</v>
      </c>
      <c r="H1549" t="s">
        <v>1128</v>
      </c>
    </row>
    <row r="1550" spans="2:8" x14ac:dyDescent="0.3">
      <c r="B1550" s="4" cm="1">
        <f t="array" ref="B1550:G1550">'M61-M66 Report'!A78:F78</f>
        <v>0</v>
      </c>
      <c r="C1550">
        <v>0</v>
      </c>
      <c r="D1550">
        <v>0</v>
      </c>
      <c r="E1550">
        <v>0</v>
      </c>
      <c r="F1550">
        <v>0</v>
      </c>
      <c r="G1550">
        <v>0</v>
      </c>
      <c r="H1550" t="s">
        <v>1128</v>
      </c>
    </row>
    <row r="1551" spans="2:8" x14ac:dyDescent="0.3">
      <c r="B1551" s="4" cm="1">
        <f t="array" ref="B1551:G1551">'M61-M66 Report'!A79:F79</f>
        <v>0</v>
      </c>
      <c r="C1551">
        <v>0</v>
      </c>
      <c r="D1551">
        <v>0</v>
      </c>
      <c r="E1551">
        <v>0</v>
      </c>
      <c r="F1551">
        <v>0</v>
      </c>
      <c r="G1551">
        <v>0</v>
      </c>
      <c r="H1551" t="s">
        <v>1128</v>
      </c>
    </row>
    <row r="1552" spans="2:8" x14ac:dyDescent="0.3">
      <c r="B1552" s="4" cm="1">
        <f t="array" ref="B1552:G1552">'M61-M66 Report'!A80:F80</f>
        <v>0</v>
      </c>
      <c r="C1552">
        <v>0</v>
      </c>
      <c r="D1552">
        <v>0</v>
      </c>
      <c r="E1552">
        <v>0</v>
      </c>
      <c r="F1552">
        <v>0</v>
      </c>
      <c r="G1552">
        <v>0</v>
      </c>
      <c r="H1552" t="s">
        <v>1128</v>
      </c>
    </row>
    <row r="1553" spans="2:8" x14ac:dyDescent="0.3">
      <c r="B1553" s="4" cm="1">
        <f t="array" ref="B1553:G1553">'M61-M66 Report'!A81:F81</f>
        <v>0</v>
      </c>
      <c r="C1553">
        <v>0</v>
      </c>
      <c r="D1553">
        <v>0</v>
      </c>
      <c r="E1553">
        <v>0</v>
      </c>
      <c r="F1553">
        <v>0</v>
      </c>
      <c r="G1553">
        <v>0</v>
      </c>
      <c r="H1553" t="s">
        <v>1128</v>
      </c>
    </row>
    <row r="1554" spans="2:8" x14ac:dyDescent="0.3">
      <c r="B1554" s="4" cm="1">
        <f t="array" ref="B1554:G1554">'M61-M66 Report'!A82:F82</f>
        <v>0</v>
      </c>
      <c r="C1554">
        <v>0</v>
      </c>
      <c r="D1554">
        <v>0</v>
      </c>
      <c r="E1554">
        <v>0</v>
      </c>
      <c r="F1554">
        <v>0</v>
      </c>
      <c r="G1554">
        <v>0</v>
      </c>
      <c r="H1554" t="s">
        <v>1128</v>
      </c>
    </row>
    <row r="1555" spans="2:8" x14ac:dyDescent="0.3">
      <c r="B1555" s="4" cm="1">
        <f t="array" ref="B1555:G1555">'M61-M66 Report'!A83:F83</f>
        <v>0</v>
      </c>
      <c r="C1555">
        <v>0</v>
      </c>
      <c r="D1555">
        <v>0</v>
      </c>
      <c r="E1555">
        <v>0</v>
      </c>
      <c r="F1555">
        <v>0</v>
      </c>
      <c r="G1555">
        <v>0</v>
      </c>
      <c r="H1555" t="s">
        <v>1128</v>
      </c>
    </row>
    <row r="1556" spans="2:8" x14ac:dyDescent="0.3">
      <c r="B1556" s="4" cm="1">
        <f t="array" ref="B1556:G1556">'M61-M66 Report'!A84:F84</f>
        <v>0</v>
      </c>
      <c r="C1556">
        <v>0</v>
      </c>
      <c r="D1556">
        <v>0</v>
      </c>
      <c r="E1556">
        <v>0</v>
      </c>
      <c r="F1556">
        <v>0</v>
      </c>
      <c r="G1556">
        <v>0</v>
      </c>
      <c r="H1556" t="s">
        <v>1128</v>
      </c>
    </row>
    <row r="1557" spans="2:8" x14ac:dyDescent="0.3">
      <c r="B1557" s="4" cm="1">
        <f t="array" ref="B1557:G1557">'M61-M66 Report'!A85:F85</f>
        <v>0</v>
      </c>
      <c r="C1557">
        <v>0</v>
      </c>
      <c r="D1557">
        <v>0</v>
      </c>
      <c r="E1557">
        <v>0</v>
      </c>
      <c r="F1557">
        <v>0</v>
      </c>
      <c r="G1557">
        <v>0</v>
      </c>
      <c r="H1557" t="s">
        <v>1128</v>
      </c>
    </row>
    <row r="1558" spans="2:8" x14ac:dyDescent="0.3">
      <c r="B1558" s="4" cm="1">
        <f t="array" ref="B1558:G1558">'M61-M66 Report'!A86:F86</f>
        <v>0</v>
      </c>
      <c r="C1558">
        <v>0</v>
      </c>
      <c r="D1558">
        <v>0</v>
      </c>
      <c r="E1558">
        <v>0</v>
      </c>
      <c r="F1558">
        <v>0</v>
      </c>
      <c r="G1558">
        <v>0</v>
      </c>
      <c r="H1558" t="s">
        <v>1128</v>
      </c>
    </row>
    <row r="1559" spans="2:8" x14ac:dyDescent="0.3">
      <c r="B1559" s="4" cm="1">
        <f t="array" ref="B1559:G1559">'M61-M66 Report'!A87:F87</f>
        <v>0</v>
      </c>
      <c r="C1559">
        <v>0</v>
      </c>
      <c r="D1559">
        <v>0</v>
      </c>
      <c r="E1559">
        <v>0</v>
      </c>
      <c r="F1559">
        <v>0</v>
      </c>
      <c r="G1559">
        <v>0</v>
      </c>
      <c r="H1559" t="s">
        <v>1128</v>
      </c>
    </row>
    <row r="1560" spans="2:8" x14ac:dyDescent="0.3">
      <c r="B1560" s="4" cm="1">
        <f t="array" ref="B1560:G1560">'M61-M66 Report'!A88:F88</f>
        <v>0</v>
      </c>
      <c r="C1560">
        <v>0</v>
      </c>
      <c r="D1560">
        <v>0</v>
      </c>
      <c r="E1560">
        <v>0</v>
      </c>
      <c r="F1560">
        <v>0</v>
      </c>
      <c r="G1560">
        <v>0</v>
      </c>
      <c r="H1560" t="s">
        <v>1128</v>
      </c>
    </row>
    <row r="1561" spans="2:8" x14ac:dyDescent="0.3">
      <c r="B1561" s="4" cm="1">
        <f t="array" ref="B1561:G1561">'M61-M66 Report'!A89:F89</f>
        <v>0</v>
      </c>
      <c r="C1561">
        <v>0</v>
      </c>
      <c r="D1561">
        <v>0</v>
      </c>
      <c r="E1561">
        <v>0</v>
      </c>
      <c r="F1561">
        <v>0</v>
      </c>
      <c r="G1561">
        <v>0</v>
      </c>
      <c r="H1561" t="s">
        <v>1128</v>
      </c>
    </row>
    <row r="1562" spans="2:8" x14ac:dyDescent="0.3">
      <c r="B1562" s="4" cm="1">
        <f t="array" ref="B1562:G1562">'M61-M66 Report'!A90:F90</f>
        <v>0</v>
      </c>
      <c r="C1562">
        <v>0</v>
      </c>
      <c r="D1562">
        <v>0</v>
      </c>
      <c r="E1562">
        <v>0</v>
      </c>
      <c r="F1562">
        <v>0</v>
      </c>
      <c r="G1562">
        <v>0</v>
      </c>
      <c r="H1562" t="s">
        <v>1128</v>
      </c>
    </row>
    <row r="1563" spans="2:8" x14ac:dyDescent="0.3">
      <c r="B1563" s="4" cm="1">
        <f t="array" ref="B1563:G1563">'M61-M66 Report'!A91:F91</f>
        <v>0</v>
      </c>
      <c r="C1563">
        <v>0</v>
      </c>
      <c r="D1563">
        <v>0</v>
      </c>
      <c r="E1563">
        <v>0</v>
      </c>
      <c r="F1563">
        <v>0</v>
      </c>
      <c r="G1563">
        <v>0</v>
      </c>
      <c r="H1563" t="s">
        <v>1128</v>
      </c>
    </row>
    <row r="1564" spans="2:8" x14ac:dyDescent="0.3">
      <c r="B1564" s="4" cm="1">
        <f t="array" ref="B1564:G1564">'M61-M66 Report'!A92:F92</f>
        <v>0</v>
      </c>
      <c r="C1564">
        <v>0</v>
      </c>
      <c r="D1564">
        <v>0</v>
      </c>
      <c r="E1564">
        <v>0</v>
      </c>
      <c r="F1564">
        <v>0</v>
      </c>
      <c r="G1564">
        <v>0</v>
      </c>
      <c r="H1564" t="s">
        <v>1128</v>
      </c>
    </row>
    <row r="1565" spans="2:8" x14ac:dyDescent="0.3">
      <c r="B1565" s="4" cm="1">
        <f t="array" ref="B1565:G1565">'M61-M66 Report'!A93:F93</f>
        <v>0</v>
      </c>
      <c r="C1565">
        <v>0</v>
      </c>
      <c r="D1565">
        <v>0</v>
      </c>
      <c r="E1565">
        <v>0</v>
      </c>
      <c r="F1565">
        <v>0</v>
      </c>
      <c r="G1565">
        <v>0</v>
      </c>
      <c r="H1565" t="s">
        <v>1128</v>
      </c>
    </row>
    <row r="1566" spans="2:8" x14ac:dyDescent="0.3">
      <c r="B1566" s="4" cm="1">
        <f t="array" ref="B1566:G1566">'M61-M66 Report'!A94:F94</f>
        <v>0</v>
      </c>
      <c r="C1566">
        <v>0</v>
      </c>
      <c r="D1566">
        <v>0</v>
      </c>
      <c r="E1566">
        <v>0</v>
      </c>
      <c r="F1566">
        <v>0</v>
      </c>
      <c r="G1566">
        <v>0</v>
      </c>
      <c r="H1566" t="s">
        <v>1128</v>
      </c>
    </row>
    <row r="1567" spans="2:8" x14ac:dyDescent="0.3">
      <c r="B1567" s="4" cm="1">
        <f t="array" ref="B1567:G1567">'M61-M66 Report'!A95:F95</f>
        <v>0</v>
      </c>
      <c r="C1567">
        <v>0</v>
      </c>
      <c r="D1567">
        <v>0</v>
      </c>
      <c r="E1567">
        <v>0</v>
      </c>
      <c r="F1567">
        <v>0</v>
      </c>
      <c r="G1567">
        <v>0</v>
      </c>
      <c r="H1567" t="s">
        <v>1128</v>
      </c>
    </row>
    <row r="1568" spans="2:8" x14ac:dyDescent="0.3">
      <c r="B1568" s="4" cm="1">
        <f t="array" ref="B1568:G1568">'M61-M66 Report'!A96:F96</f>
        <v>0</v>
      </c>
      <c r="C1568">
        <v>0</v>
      </c>
      <c r="D1568">
        <v>0</v>
      </c>
      <c r="E1568">
        <v>0</v>
      </c>
      <c r="F1568">
        <v>0</v>
      </c>
      <c r="G1568">
        <v>0</v>
      </c>
      <c r="H1568" t="s">
        <v>1128</v>
      </c>
    </row>
    <row r="1569" spans="2:8" x14ac:dyDescent="0.3">
      <c r="B1569" s="4" cm="1">
        <f t="array" ref="B1569:G1569">'M61-M66 Report'!A97:F97</f>
        <v>0</v>
      </c>
      <c r="C1569">
        <v>0</v>
      </c>
      <c r="D1569">
        <v>0</v>
      </c>
      <c r="E1569">
        <v>0</v>
      </c>
      <c r="F1569">
        <v>0</v>
      </c>
      <c r="G1569">
        <v>0</v>
      </c>
      <c r="H1569" t="s">
        <v>1128</v>
      </c>
    </row>
    <row r="1570" spans="2:8" x14ac:dyDescent="0.3">
      <c r="B1570" s="4" cm="1">
        <f t="array" ref="B1570:G1570">'M61-M66 Report'!A98:F98</f>
        <v>0</v>
      </c>
      <c r="C1570">
        <v>0</v>
      </c>
      <c r="D1570">
        <v>0</v>
      </c>
      <c r="E1570">
        <v>0</v>
      </c>
      <c r="F1570">
        <v>0</v>
      </c>
      <c r="G1570">
        <v>0</v>
      </c>
      <c r="H1570" t="s">
        <v>1128</v>
      </c>
    </row>
    <row r="1571" spans="2:8" x14ac:dyDescent="0.3">
      <c r="B1571" s="4" cm="1">
        <f t="array" ref="B1571:G1571">'M61-M66 Report'!A99:F99</f>
        <v>0</v>
      </c>
      <c r="C1571">
        <v>0</v>
      </c>
      <c r="D1571">
        <v>0</v>
      </c>
      <c r="E1571">
        <v>0</v>
      </c>
      <c r="F1571">
        <v>0</v>
      </c>
      <c r="G1571">
        <v>0</v>
      </c>
      <c r="H1571" t="s">
        <v>1128</v>
      </c>
    </row>
    <row r="1572" spans="2:8" x14ac:dyDescent="0.3">
      <c r="B1572" s="4" cm="1">
        <f t="array" ref="B1572:G1572">'M61-M66 Report'!A100:F100</f>
        <v>0</v>
      </c>
      <c r="C1572">
        <v>0</v>
      </c>
      <c r="D1572">
        <v>0</v>
      </c>
      <c r="E1572">
        <v>0</v>
      </c>
      <c r="F1572">
        <v>0</v>
      </c>
      <c r="G1572">
        <v>0</v>
      </c>
      <c r="H1572" t="s">
        <v>1128</v>
      </c>
    </row>
    <row r="1573" spans="2:8" x14ac:dyDescent="0.3">
      <c r="B1573" s="4" cm="1">
        <f t="array" ref="B1573:G1573">'M61-M66 Report'!A101:F101</f>
        <v>0</v>
      </c>
      <c r="C1573">
        <v>0</v>
      </c>
      <c r="D1573">
        <v>0</v>
      </c>
      <c r="E1573">
        <v>0</v>
      </c>
      <c r="F1573">
        <v>0</v>
      </c>
      <c r="G1573">
        <v>0</v>
      </c>
      <c r="H1573" t="s">
        <v>1128</v>
      </c>
    </row>
    <row r="1574" spans="2:8" x14ac:dyDescent="0.3">
      <c r="B1574" s="4" cm="1">
        <f t="array" ref="B1574:G1574">'M61-M66 Report'!A102:F102</f>
        <v>0</v>
      </c>
      <c r="C1574">
        <v>0</v>
      </c>
      <c r="D1574">
        <v>0</v>
      </c>
      <c r="E1574">
        <v>0</v>
      </c>
      <c r="F1574">
        <v>0</v>
      </c>
      <c r="G1574">
        <v>0</v>
      </c>
      <c r="H1574" t="s">
        <v>1128</v>
      </c>
    </row>
    <row r="1575" spans="2:8" x14ac:dyDescent="0.3">
      <c r="B1575" s="4" cm="1">
        <f t="array" ref="B1575:G1575">'M61-M66 Report'!A103:F103</f>
        <v>0</v>
      </c>
      <c r="C1575">
        <v>0</v>
      </c>
      <c r="D1575">
        <v>0</v>
      </c>
      <c r="E1575">
        <v>0</v>
      </c>
      <c r="F1575">
        <v>0</v>
      </c>
      <c r="G1575">
        <v>0</v>
      </c>
      <c r="H1575" t="s">
        <v>1128</v>
      </c>
    </row>
    <row r="1576" spans="2:8" x14ac:dyDescent="0.3">
      <c r="B1576" s="4" cm="1">
        <f t="array" ref="B1576:G1576">'M61-M66 Report'!A104:F104</f>
        <v>0</v>
      </c>
      <c r="C1576">
        <v>0</v>
      </c>
      <c r="D1576">
        <v>0</v>
      </c>
      <c r="E1576">
        <v>0</v>
      </c>
      <c r="F1576">
        <v>0</v>
      </c>
      <c r="G1576">
        <v>0</v>
      </c>
      <c r="H1576" t="s">
        <v>1128</v>
      </c>
    </row>
    <row r="1577" spans="2:8" x14ac:dyDescent="0.3">
      <c r="B1577" s="4" cm="1">
        <f t="array" ref="B1577:G1577">'M61-M66 Report'!A105:F105</f>
        <v>0</v>
      </c>
      <c r="C1577">
        <v>0</v>
      </c>
      <c r="D1577">
        <v>0</v>
      </c>
      <c r="E1577">
        <v>0</v>
      </c>
      <c r="F1577">
        <v>0</v>
      </c>
      <c r="G1577">
        <v>0</v>
      </c>
      <c r="H1577" t="s">
        <v>1128</v>
      </c>
    </row>
    <row r="1578" spans="2:8" x14ac:dyDescent="0.3">
      <c r="B1578" s="4" cm="1">
        <f t="array" ref="B1578:G1578">'M61-M66 Report'!A106:F106</f>
        <v>0</v>
      </c>
      <c r="C1578">
        <v>0</v>
      </c>
      <c r="D1578">
        <v>0</v>
      </c>
      <c r="E1578">
        <v>0</v>
      </c>
      <c r="F1578">
        <v>0</v>
      </c>
      <c r="G1578">
        <v>0</v>
      </c>
      <c r="H1578" t="s">
        <v>1128</v>
      </c>
    </row>
    <row r="1579" spans="2:8" x14ac:dyDescent="0.3">
      <c r="B1579" s="4" cm="1">
        <f t="array" ref="B1579:G1579">'M61-M66 Report'!A107:F107</f>
        <v>0</v>
      </c>
      <c r="C1579">
        <v>0</v>
      </c>
      <c r="D1579">
        <v>0</v>
      </c>
      <c r="E1579">
        <v>0</v>
      </c>
      <c r="F1579">
        <v>0</v>
      </c>
      <c r="G1579">
        <v>0</v>
      </c>
      <c r="H1579" t="s">
        <v>1128</v>
      </c>
    </row>
    <row r="1580" spans="2:8" x14ac:dyDescent="0.3">
      <c r="B1580" s="4" cm="1">
        <f t="array" ref="B1580:G1580">'M61-M66 Report'!A108:F108</f>
        <v>0</v>
      </c>
      <c r="C1580">
        <v>0</v>
      </c>
      <c r="D1580">
        <v>0</v>
      </c>
      <c r="E1580">
        <v>0</v>
      </c>
      <c r="F1580">
        <v>0</v>
      </c>
      <c r="G1580">
        <v>0</v>
      </c>
      <c r="H1580" t="s">
        <v>1128</v>
      </c>
    </row>
    <row r="1581" spans="2:8" x14ac:dyDescent="0.3">
      <c r="B1581" s="4" cm="1">
        <f t="array" ref="B1581:G1581">'M61-M66 Report'!A109:F109</f>
        <v>0</v>
      </c>
      <c r="C1581">
        <v>0</v>
      </c>
      <c r="D1581">
        <v>0</v>
      </c>
      <c r="E1581">
        <v>0</v>
      </c>
      <c r="F1581">
        <v>0</v>
      </c>
      <c r="G1581">
        <v>0</v>
      </c>
      <c r="H1581" t="s">
        <v>1128</v>
      </c>
    </row>
    <row r="1582" spans="2:8" x14ac:dyDescent="0.3">
      <c r="B1582" s="4" cm="1">
        <f t="array" ref="B1582:G1582">'M61-M66 Report'!A110:F110</f>
        <v>0</v>
      </c>
      <c r="C1582">
        <v>0</v>
      </c>
      <c r="D1582">
        <v>0</v>
      </c>
      <c r="E1582">
        <v>0</v>
      </c>
      <c r="F1582">
        <v>0</v>
      </c>
      <c r="G1582">
        <v>0</v>
      </c>
      <c r="H1582" t="s">
        <v>1128</v>
      </c>
    </row>
    <row r="1583" spans="2:8" x14ac:dyDescent="0.3">
      <c r="B1583" s="4" cm="1">
        <f t="array" ref="B1583:G1583">'M61-M66 Report'!A111:F111</f>
        <v>0</v>
      </c>
      <c r="C1583">
        <v>0</v>
      </c>
      <c r="D1583">
        <v>0</v>
      </c>
      <c r="E1583">
        <v>0</v>
      </c>
      <c r="F1583">
        <v>0</v>
      </c>
      <c r="G1583">
        <v>0</v>
      </c>
      <c r="H1583" t="s">
        <v>1128</v>
      </c>
    </row>
    <row r="1584" spans="2:8" x14ac:dyDescent="0.3">
      <c r="B1584" s="4" cm="1">
        <f t="array" ref="B1584:G1584">'M61-M66 Report'!A112:F112</f>
        <v>0</v>
      </c>
      <c r="C1584">
        <v>0</v>
      </c>
      <c r="D1584">
        <v>0</v>
      </c>
      <c r="E1584">
        <v>0</v>
      </c>
      <c r="F1584">
        <v>0</v>
      </c>
      <c r="G1584">
        <v>0</v>
      </c>
      <c r="H1584" t="s">
        <v>1128</v>
      </c>
    </row>
    <row r="1585" spans="2:8" x14ac:dyDescent="0.3">
      <c r="B1585" s="4" cm="1">
        <f t="array" ref="B1585:G1585">'M61-M66 Report'!A113:F113</f>
        <v>0</v>
      </c>
      <c r="C1585">
        <v>0</v>
      </c>
      <c r="D1585">
        <v>0</v>
      </c>
      <c r="E1585">
        <v>0</v>
      </c>
      <c r="F1585">
        <v>0</v>
      </c>
      <c r="G1585">
        <v>0</v>
      </c>
      <c r="H1585" t="s">
        <v>1128</v>
      </c>
    </row>
    <row r="1586" spans="2:8" x14ac:dyDescent="0.3">
      <c r="B1586" s="4" cm="1">
        <f t="array" ref="B1586:G1586">'M61-M66 Report'!A114:F114</f>
        <v>0</v>
      </c>
      <c r="C1586">
        <v>0</v>
      </c>
      <c r="D1586">
        <v>0</v>
      </c>
      <c r="E1586">
        <v>0</v>
      </c>
      <c r="F1586">
        <v>0</v>
      </c>
      <c r="G1586">
        <v>0</v>
      </c>
      <c r="H1586" t="s">
        <v>1128</v>
      </c>
    </row>
    <row r="1587" spans="2:8" x14ac:dyDescent="0.3">
      <c r="B1587" s="4" cm="1">
        <f t="array" ref="B1587:G1587">'M61-M66 Report'!A115:F115</f>
        <v>0</v>
      </c>
      <c r="C1587">
        <v>0</v>
      </c>
      <c r="D1587">
        <v>0</v>
      </c>
      <c r="E1587">
        <v>0</v>
      </c>
      <c r="F1587">
        <v>0</v>
      </c>
      <c r="G1587">
        <v>0</v>
      </c>
      <c r="H1587" t="s">
        <v>1128</v>
      </c>
    </row>
    <row r="1588" spans="2:8" x14ac:dyDescent="0.3">
      <c r="B1588" s="4" cm="1">
        <f t="array" ref="B1588:G1588">'M61-M66 Report'!A116:F116</f>
        <v>0</v>
      </c>
      <c r="C1588">
        <v>0</v>
      </c>
      <c r="D1588">
        <v>0</v>
      </c>
      <c r="E1588">
        <v>0</v>
      </c>
      <c r="F1588">
        <v>0</v>
      </c>
      <c r="G1588">
        <v>0</v>
      </c>
      <c r="H1588" t="s">
        <v>1128</v>
      </c>
    </row>
    <row r="1589" spans="2:8" x14ac:dyDescent="0.3">
      <c r="B1589" s="4" cm="1">
        <f t="array" ref="B1589:G1589">'M61-M66 Report'!A117:F117</f>
        <v>0</v>
      </c>
      <c r="C1589">
        <v>0</v>
      </c>
      <c r="D1589">
        <v>0</v>
      </c>
      <c r="E1589">
        <v>0</v>
      </c>
      <c r="F1589">
        <v>0</v>
      </c>
      <c r="G1589">
        <v>0</v>
      </c>
      <c r="H1589" t="s">
        <v>1128</v>
      </c>
    </row>
    <row r="1590" spans="2:8" x14ac:dyDescent="0.3">
      <c r="B1590" s="4" cm="1">
        <f t="array" ref="B1590:G1590">'M61-M66 Report'!A118:F118</f>
        <v>0</v>
      </c>
      <c r="C1590">
        <v>0</v>
      </c>
      <c r="D1590">
        <v>0</v>
      </c>
      <c r="E1590">
        <v>0</v>
      </c>
      <c r="F1590">
        <v>0</v>
      </c>
      <c r="G1590">
        <v>0</v>
      </c>
      <c r="H1590" t="s">
        <v>1128</v>
      </c>
    </row>
    <row r="1591" spans="2:8" x14ac:dyDescent="0.3">
      <c r="B1591" s="4" cm="1">
        <f t="array" ref="B1591:G1591">'M61-M66 Report'!A119:F119</f>
        <v>0</v>
      </c>
      <c r="C1591">
        <v>0</v>
      </c>
      <c r="D1591">
        <v>0</v>
      </c>
      <c r="E1591">
        <v>0</v>
      </c>
      <c r="F1591">
        <v>0</v>
      </c>
      <c r="G1591">
        <v>0</v>
      </c>
      <c r="H1591" t="s">
        <v>1128</v>
      </c>
    </row>
    <row r="1592" spans="2:8" x14ac:dyDescent="0.3">
      <c r="B1592" s="4" cm="1">
        <f t="array" ref="B1592:G1592">'M61-M66 Report'!A120:F120</f>
        <v>0</v>
      </c>
      <c r="C1592">
        <v>0</v>
      </c>
      <c r="D1592">
        <v>0</v>
      </c>
      <c r="E1592">
        <v>0</v>
      </c>
      <c r="F1592">
        <v>0</v>
      </c>
      <c r="G1592">
        <v>0</v>
      </c>
      <c r="H1592" t="s">
        <v>1128</v>
      </c>
    </row>
    <row r="1593" spans="2:8" x14ac:dyDescent="0.3">
      <c r="B1593" s="4" cm="1">
        <f t="array" ref="B1593:G1593">'M61-M66 Report'!A121:F121</f>
        <v>0</v>
      </c>
      <c r="C1593">
        <v>0</v>
      </c>
      <c r="D1593">
        <v>0</v>
      </c>
      <c r="E1593">
        <v>0</v>
      </c>
      <c r="F1593">
        <v>0</v>
      </c>
      <c r="G1593">
        <v>0</v>
      </c>
      <c r="H1593" t="s">
        <v>1128</v>
      </c>
    </row>
    <row r="1594" spans="2:8" x14ac:dyDescent="0.3">
      <c r="B1594" s="4" cm="1">
        <f t="array" ref="B1594:G1594">'M61-M66 Report'!A122:F122</f>
        <v>0</v>
      </c>
      <c r="C1594">
        <v>0</v>
      </c>
      <c r="D1594">
        <v>0</v>
      </c>
      <c r="E1594">
        <v>0</v>
      </c>
      <c r="F1594">
        <v>0</v>
      </c>
      <c r="G1594">
        <v>0</v>
      </c>
      <c r="H1594" t="s">
        <v>1128</v>
      </c>
    </row>
    <row r="1595" spans="2:8" x14ac:dyDescent="0.3">
      <c r="B1595" s="4" cm="1">
        <f t="array" ref="B1595:G1595">'M61-M66 Report'!A123:F123</f>
        <v>0</v>
      </c>
      <c r="C1595">
        <v>0</v>
      </c>
      <c r="D1595">
        <v>0</v>
      </c>
      <c r="E1595">
        <v>0</v>
      </c>
      <c r="F1595">
        <v>0</v>
      </c>
      <c r="G1595">
        <v>0</v>
      </c>
      <c r="H1595" t="s">
        <v>1128</v>
      </c>
    </row>
    <row r="1596" spans="2:8" x14ac:dyDescent="0.3">
      <c r="B1596" s="4" cm="1">
        <f t="array" ref="B1596:G1596">'M61-M66 Report'!A124:F124</f>
        <v>0</v>
      </c>
      <c r="C1596">
        <v>0</v>
      </c>
      <c r="D1596">
        <v>0</v>
      </c>
      <c r="E1596">
        <v>0</v>
      </c>
      <c r="F1596">
        <v>0</v>
      </c>
      <c r="G1596">
        <v>0</v>
      </c>
      <c r="H1596" t="s">
        <v>1128</v>
      </c>
    </row>
    <row r="1597" spans="2:8" x14ac:dyDescent="0.3">
      <c r="B1597" s="4" cm="1">
        <f t="array" ref="B1597:G1597">'M61-M66 Report'!A125:F125</f>
        <v>0</v>
      </c>
      <c r="C1597">
        <v>0</v>
      </c>
      <c r="D1597">
        <v>0</v>
      </c>
      <c r="E1597">
        <v>0</v>
      </c>
      <c r="F1597">
        <v>0</v>
      </c>
      <c r="G1597">
        <v>0</v>
      </c>
      <c r="H1597" t="s">
        <v>1128</v>
      </c>
    </row>
    <row r="1598" spans="2:8" x14ac:dyDescent="0.3">
      <c r="B1598" s="4" cm="1">
        <f t="array" ref="B1598:G1598">'M61-M66 Report'!A126:F126</f>
        <v>0</v>
      </c>
      <c r="C1598">
        <v>0</v>
      </c>
      <c r="D1598">
        <v>0</v>
      </c>
      <c r="E1598">
        <v>0</v>
      </c>
      <c r="F1598">
        <v>0</v>
      </c>
      <c r="G1598">
        <v>0</v>
      </c>
      <c r="H1598" t="s">
        <v>1128</v>
      </c>
    </row>
    <row r="1599" spans="2:8" x14ac:dyDescent="0.3">
      <c r="B1599" s="4" cm="1">
        <f t="array" ref="B1599:G1599">'M61-M66 Report'!A127:F127</f>
        <v>0</v>
      </c>
      <c r="C1599">
        <v>0</v>
      </c>
      <c r="D1599">
        <v>0</v>
      </c>
      <c r="E1599">
        <v>0</v>
      </c>
      <c r="F1599">
        <v>0</v>
      </c>
      <c r="G1599">
        <v>0</v>
      </c>
      <c r="H1599" t="s">
        <v>1128</v>
      </c>
    </row>
    <row r="1600" spans="2:8" x14ac:dyDescent="0.3">
      <c r="B1600" s="4" cm="1">
        <f t="array" ref="B1600:G1600">'M61-M66 Report'!A128:F128</f>
        <v>0</v>
      </c>
      <c r="C1600">
        <v>0</v>
      </c>
      <c r="D1600">
        <v>0</v>
      </c>
      <c r="E1600">
        <v>0</v>
      </c>
      <c r="F1600">
        <v>0</v>
      </c>
      <c r="G1600">
        <v>0</v>
      </c>
      <c r="H1600" t="s">
        <v>1128</v>
      </c>
    </row>
    <row r="1601" spans="2:8" x14ac:dyDescent="0.3">
      <c r="B1601" s="4" cm="1">
        <f t="array" ref="B1601:G1601">'M61-M66 Report'!A129:F129</f>
        <v>0</v>
      </c>
      <c r="C1601">
        <v>0</v>
      </c>
      <c r="D1601">
        <v>0</v>
      </c>
      <c r="E1601">
        <v>0</v>
      </c>
      <c r="F1601">
        <v>0</v>
      </c>
      <c r="G1601">
        <v>0</v>
      </c>
      <c r="H1601" t="s">
        <v>1128</v>
      </c>
    </row>
    <row r="1602" spans="2:8" x14ac:dyDescent="0.3">
      <c r="B1602" s="4" cm="1">
        <f t="array" ref="B1602:G1602">'M61-M66 Report'!A130:F130</f>
        <v>0</v>
      </c>
      <c r="C1602">
        <v>0</v>
      </c>
      <c r="D1602">
        <v>0</v>
      </c>
      <c r="E1602">
        <v>0</v>
      </c>
      <c r="F1602">
        <v>0</v>
      </c>
      <c r="G1602">
        <v>0</v>
      </c>
      <c r="H1602" t="s">
        <v>1128</v>
      </c>
    </row>
    <row r="1603" spans="2:8" x14ac:dyDescent="0.3">
      <c r="B1603" s="4" cm="1">
        <f t="array" ref="B1603:G1603">'M61-M66 Report'!A131:F131</f>
        <v>0</v>
      </c>
      <c r="C1603">
        <v>0</v>
      </c>
      <c r="D1603">
        <v>0</v>
      </c>
      <c r="E1603">
        <v>0</v>
      </c>
      <c r="F1603">
        <v>0</v>
      </c>
      <c r="G1603">
        <v>0</v>
      </c>
      <c r="H1603" t="s">
        <v>1128</v>
      </c>
    </row>
    <row r="1604" spans="2:8" x14ac:dyDescent="0.3">
      <c r="B1604" s="4" cm="1">
        <f t="array" ref="B1604:G1604">'M61-M66 Report'!A132:F132</f>
        <v>0</v>
      </c>
      <c r="C1604">
        <v>0</v>
      </c>
      <c r="D1604">
        <v>0</v>
      </c>
      <c r="E1604">
        <v>0</v>
      </c>
      <c r="F1604">
        <v>0</v>
      </c>
      <c r="G1604">
        <v>0</v>
      </c>
      <c r="H1604" t="s">
        <v>1128</v>
      </c>
    </row>
    <row r="1605" spans="2:8" x14ac:dyDescent="0.3">
      <c r="B1605" s="4" cm="1">
        <f t="array" ref="B1605:G1605">'M61-M66 Report'!A133:F133</f>
        <v>0</v>
      </c>
      <c r="C1605">
        <v>0</v>
      </c>
      <c r="D1605">
        <v>0</v>
      </c>
      <c r="E1605">
        <v>0</v>
      </c>
      <c r="F1605">
        <v>0</v>
      </c>
      <c r="G1605">
        <v>0</v>
      </c>
      <c r="H1605" t="s">
        <v>1128</v>
      </c>
    </row>
    <row r="1606" spans="2:8" x14ac:dyDescent="0.3">
      <c r="B1606" s="4" cm="1">
        <f t="array" ref="B1606:G1606">'M61-M66 Report'!A134:F134</f>
        <v>0</v>
      </c>
      <c r="C1606">
        <v>0</v>
      </c>
      <c r="D1606">
        <v>0</v>
      </c>
      <c r="E1606">
        <v>0</v>
      </c>
      <c r="F1606">
        <v>0</v>
      </c>
      <c r="G1606">
        <v>0</v>
      </c>
      <c r="H1606" t="s">
        <v>1128</v>
      </c>
    </row>
    <row r="1607" spans="2:8" x14ac:dyDescent="0.3">
      <c r="B1607" s="4" cm="1">
        <f t="array" ref="B1607:G1607">'M61-M66 Report'!A135:F135</f>
        <v>0</v>
      </c>
      <c r="C1607">
        <v>0</v>
      </c>
      <c r="D1607">
        <v>0</v>
      </c>
      <c r="E1607">
        <v>0</v>
      </c>
      <c r="F1607">
        <v>0</v>
      </c>
      <c r="G1607">
        <v>0</v>
      </c>
      <c r="H1607" t="s">
        <v>1128</v>
      </c>
    </row>
    <row r="1608" spans="2:8" x14ac:dyDescent="0.3">
      <c r="B1608" s="4" cm="1">
        <f t="array" ref="B1608:G1608">'M61-M66 Report'!A136:F136</f>
        <v>0</v>
      </c>
      <c r="C1608">
        <v>0</v>
      </c>
      <c r="D1608">
        <v>0</v>
      </c>
      <c r="E1608">
        <v>0</v>
      </c>
      <c r="F1608">
        <v>0</v>
      </c>
      <c r="G1608">
        <v>0</v>
      </c>
      <c r="H1608" t="s">
        <v>1128</v>
      </c>
    </row>
    <row r="1609" spans="2:8" x14ac:dyDescent="0.3">
      <c r="B1609" s="4" cm="1">
        <f t="array" ref="B1609:G1609">'M61-M66 Report'!A137:F137</f>
        <v>0</v>
      </c>
      <c r="C1609">
        <v>0</v>
      </c>
      <c r="D1609">
        <v>0</v>
      </c>
      <c r="E1609">
        <v>0</v>
      </c>
      <c r="F1609">
        <v>0</v>
      </c>
      <c r="G1609">
        <v>0</v>
      </c>
      <c r="H1609" t="s">
        <v>1128</v>
      </c>
    </row>
    <row r="1610" spans="2:8" x14ac:dyDescent="0.3">
      <c r="B1610" s="4" cm="1">
        <f t="array" ref="B1610:G1610">'M61-M66 Report'!A138:F138</f>
        <v>0</v>
      </c>
      <c r="C1610">
        <v>0</v>
      </c>
      <c r="D1610">
        <v>0</v>
      </c>
      <c r="E1610">
        <v>0</v>
      </c>
      <c r="F1610">
        <v>0</v>
      </c>
      <c r="G1610">
        <v>0</v>
      </c>
      <c r="H1610" t="s">
        <v>1128</v>
      </c>
    </row>
    <row r="1611" spans="2:8" x14ac:dyDescent="0.3">
      <c r="B1611" s="4" cm="1">
        <f t="array" ref="B1611:G1611">'M61-M66 Report'!A139:F139</f>
        <v>0</v>
      </c>
      <c r="C1611">
        <v>0</v>
      </c>
      <c r="D1611">
        <v>0</v>
      </c>
      <c r="E1611">
        <v>0</v>
      </c>
      <c r="F1611">
        <v>0</v>
      </c>
      <c r="G1611">
        <v>0</v>
      </c>
      <c r="H1611" t="s">
        <v>1128</v>
      </c>
    </row>
    <row r="1612" spans="2:8" x14ac:dyDescent="0.3">
      <c r="B1612" s="4" cm="1">
        <f t="array" ref="B1612:G1612">'M61-M66 Report'!A140:F140</f>
        <v>0</v>
      </c>
      <c r="C1612">
        <v>0</v>
      </c>
      <c r="D1612">
        <v>0</v>
      </c>
      <c r="E1612">
        <v>0</v>
      </c>
      <c r="F1612">
        <v>0</v>
      </c>
      <c r="G1612">
        <v>0</v>
      </c>
      <c r="H1612" t="s">
        <v>1128</v>
      </c>
    </row>
    <row r="1613" spans="2:8" x14ac:dyDescent="0.3">
      <c r="B1613" s="4" cm="1">
        <f t="array" ref="B1613:G1613">'M61-M66 Report'!A141:F141</f>
        <v>0</v>
      </c>
      <c r="C1613">
        <v>0</v>
      </c>
      <c r="D1613">
        <v>0</v>
      </c>
      <c r="E1613">
        <v>0</v>
      </c>
      <c r="F1613">
        <v>0</v>
      </c>
      <c r="G1613">
        <v>0</v>
      </c>
      <c r="H1613" t="s">
        <v>1128</v>
      </c>
    </row>
    <row r="1614" spans="2:8" x14ac:dyDescent="0.3">
      <c r="B1614" s="4" cm="1">
        <f t="array" ref="B1614:G1614">'M61-M66 Report'!A142:F142</f>
        <v>0</v>
      </c>
      <c r="C1614">
        <v>0</v>
      </c>
      <c r="D1614">
        <v>0</v>
      </c>
      <c r="E1614">
        <v>0</v>
      </c>
      <c r="F1614">
        <v>0</v>
      </c>
      <c r="G1614">
        <v>0</v>
      </c>
      <c r="H1614" t="s">
        <v>1128</v>
      </c>
    </row>
    <row r="1615" spans="2:8" x14ac:dyDescent="0.3">
      <c r="B1615" s="4" cm="1">
        <f t="array" ref="B1615:G1615">'M61-M66 Report'!A143:F143</f>
        <v>0</v>
      </c>
      <c r="C1615">
        <v>0</v>
      </c>
      <c r="D1615">
        <v>0</v>
      </c>
      <c r="E1615">
        <v>0</v>
      </c>
      <c r="F1615">
        <v>0</v>
      </c>
      <c r="G1615">
        <v>0</v>
      </c>
      <c r="H1615" t="s">
        <v>1128</v>
      </c>
    </row>
    <row r="1616" spans="2:8" x14ac:dyDescent="0.3">
      <c r="B1616" s="4" cm="1">
        <f t="array" ref="B1616:G1616">'M61-M66 Report'!A144:F144</f>
        <v>0</v>
      </c>
      <c r="C1616">
        <v>0</v>
      </c>
      <c r="D1616">
        <v>0</v>
      </c>
      <c r="E1616">
        <v>0</v>
      </c>
      <c r="F1616">
        <v>0</v>
      </c>
      <c r="G1616">
        <v>0</v>
      </c>
      <c r="H1616" t="s">
        <v>1128</v>
      </c>
    </row>
    <row r="1617" spans="1:8" x14ac:dyDescent="0.3">
      <c r="B1617" s="4" cm="1">
        <f t="array" ref="B1617:G1617">'M61-M66 Report'!A145:F145</f>
        <v>0</v>
      </c>
      <c r="C1617">
        <v>0</v>
      </c>
      <c r="D1617">
        <v>0</v>
      </c>
      <c r="E1617">
        <v>0</v>
      </c>
      <c r="F1617">
        <v>0</v>
      </c>
      <c r="G1617">
        <v>0</v>
      </c>
      <c r="H1617" t="s">
        <v>1128</v>
      </c>
    </row>
    <row r="1618" spans="1:8" x14ac:dyDescent="0.3">
      <c r="B1618" s="4" cm="1">
        <f t="array" ref="B1618:G1618">'M61-M66 Report'!A146:F146</f>
        <v>0</v>
      </c>
      <c r="C1618">
        <v>0</v>
      </c>
      <c r="D1618">
        <v>0</v>
      </c>
      <c r="E1618">
        <v>0</v>
      </c>
      <c r="F1618">
        <v>0</v>
      </c>
      <c r="G1618">
        <v>0</v>
      </c>
      <c r="H1618" t="s">
        <v>1128</v>
      </c>
    </row>
    <row r="1619" spans="1:8" x14ac:dyDescent="0.3">
      <c r="B1619" s="4" cm="1">
        <f t="array" ref="B1619:G1619">'M61-M66 Report'!A147:F147</f>
        <v>0</v>
      </c>
      <c r="C1619">
        <v>0</v>
      </c>
      <c r="D1619">
        <v>0</v>
      </c>
      <c r="E1619">
        <v>0</v>
      </c>
      <c r="F1619">
        <v>0</v>
      </c>
      <c r="G1619">
        <v>0</v>
      </c>
      <c r="H1619" t="s">
        <v>1128</v>
      </c>
    </row>
    <row r="1620" spans="1:8" x14ac:dyDescent="0.3">
      <c r="B1620" s="4" cm="1">
        <f t="array" ref="B1620:G1620">'M61-M66 Report'!A148:F148</f>
        <v>0</v>
      </c>
      <c r="C1620">
        <v>0</v>
      </c>
      <c r="D1620">
        <v>0</v>
      </c>
      <c r="E1620">
        <v>0</v>
      </c>
      <c r="F1620">
        <v>0</v>
      </c>
      <c r="G1620">
        <v>0</v>
      </c>
      <c r="H1620" t="s">
        <v>1128</v>
      </c>
    </row>
    <row r="1621" spans="1:8" x14ac:dyDescent="0.3">
      <c r="B1621" s="4" cm="1">
        <f t="array" ref="B1621:G1621">'M61-M66 Report'!A149:F149</f>
        <v>0</v>
      </c>
      <c r="C1621">
        <v>0</v>
      </c>
      <c r="D1621">
        <v>0</v>
      </c>
      <c r="E1621">
        <v>0</v>
      </c>
      <c r="F1621">
        <v>0</v>
      </c>
      <c r="G1621">
        <v>0</v>
      </c>
      <c r="H1621" t="s">
        <v>1128</v>
      </c>
    </row>
    <row r="1622" spans="1:8" x14ac:dyDescent="0.3">
      <c r="B1622" s="4" cm="1">
        <f t="array" ref="B1622:G1622">'M61-M66 Report'!A150:F150</f>
        <v>0</v>
      </c>
      <c r="C1622">
        <v>0</v>
      </c>
      <c r="D1622">
        <v>0</v>
      </c>
      <c r="E1622">
        <v>0</v>
      </c>
      <c r="F1622">
        <v>0</v>
      </c>
      <c r="G1622">
        <v>0</v>
      </c>
      <c r="H1622" t="s">
        <v>1128</v>
      </c>
    </row>
    <row r="1623" spans="1:8" x14ac:dyDescent="0.3">
      <c r="A1623" t="s">
        <v>1129</v>
      </c>
      <c r="B1623" s="4" cm="1">
        <f t="array" ref="B1623:G1623">'M67-M72 Report'!A4:F4</f>
        <v>0</v>
      </c>
      <c r="C1623">
        <v>0</v>
      </c>
      <c r="D1623">
        <v>0</v>
      </c>
      <c r="E1623">
        <v>0</v>
      </c>
      <c r="F1623">
        <v>0</v>
      </c>
      <c r="G1623">
        <v>0</v>
      </c>
      <c r="H1623" t="s">
        <v>1129</v>
      </c>
    </row>
    <row r="1624" spans="1:8" x14ac:dyDescent="0.3">
      <c r="B1624" s="4" cm="1">
        <f t="array" ref="B1624:G1624">'M67-M72 Report'!A5:F5</f>
        <v>0</v>
      </c>
      <c r="C1624">
        <v>0</v>
      </c>
      <c r="D1624">
        <v>0</v>
      </c>
      <c r="E1624">
        <v>0</v>
      </c>
      <c r="F1624">
        <v>0</v>
      </c>
      <c r="G1624">
        <v>0</v>
      </c>
      <c r="H1624" t="s">
        <v>1129</v>
      </c>
    </row>
    <row r="1625" spans="1:8" x14ac:dyDescent="0.3">
      <c r="B1625" s="4" cm="1">
        <f t="array" ref="B1625:G1625">'M67-M72 Report'!A6:F6</f>
        <v>0</v>
      </c>
      <c r="C1625">
        <v>0</v>
      </c>
      <c r="D1625">
        <v>0</v>
      </c>
      <c r="E1625">
        <v>0</v>
      </c>
      <c r="F1625">
        <v>0</v>
      </c>
      <c r="G1625">
        <v>0</v>
      </c>
      <c r="H1625" t="s">
        <v>1129</v>
      </c>
    </row>
    <row r="1626" spans="1:8" x14ac:dyDescent="0.3">
      <c r="B1626" s="4" cm="1">
        <f t="array" ref="B1626:G1626">'M67-M72 Report'!A7:F7</f>
        <v>0</v>
      </c>
      <c r="C1626">
        <v>0</v>
      </c>
      <c r="D1626">
        <v>0</v>
      </c>
      <c r="E1626">
        <v>0</v>
      </c>
      <c r="F1626">
        <v>0</v>
      </c>
      <c r="G1626">
        <v>0</v>
      </c>
      <c r="H1626" t="s">
        <v>1129</v>
      </c>
    </row>
    <row r="1627" spans="1:8" x14ac:dyDescent="0.3">
      <c r="B1627" s="4" cm="1">
        <f t="array" ref="B1627:G1627">'M67-M72 Report'!A8:F8</f>
        <v>0</v>
      </c>
      <c r="C1627">
        <v>0</v>
      </c>
      <c r="D1627">
        <v>0</v>
      </c>
      <c r="E1627">
        <v>0</v>
      </c>
      <c r="F1627">
        <v>0</v>
      </c>
      <c r="G1627">
        <v>0</v>
      </c>
      <c r="H1627" t="s">
        <v>1129</v>
      </c>
    </row>
    <row r="1628" spans="1:8" x14ac:dyDescent="0.3">
      <c r="B1628" s="4" cm="1">
        <f t="array" ref="B1628:G1628">'M67-M72 Report'!A9:F9</f>
        <v>0</v>
      </c>
      <c r="C1628">
        <v>0</v>
      </c>
      <c r="D1628">
        <v>0</v>
      </c>
      <c r="E1628">
        <v>0</v>
      </c>
      <c r="F1628">
        <v>0</v>
      </c>
      <c r="G1628">
        <v>0</v>
      </c>
      <c r="H1628" t="s">
        <v>1129</v>
      </c>
    </row>
    <row r="1629" spans="1:8" x14ac:dyDescent="0.3">
      <c r="B1629" s="4" cm="1">
        <f t="array" ref="B1629:G1629">'M67-M72 Report'!A10:F10</f>
        <v>0</v>
      </c>
      <c r="C1629">
        <v>0</v>
      </c>
      <c r="D1629">
        <v>0</v>
      </c>
      <c r="E1629">
        <v>0</v>
      </c>
      <c r="F1629">
        <v>0</v>
      </c>
      <c r="G1629">
        <v>0</v>
      </c>
      <c r="H1629" t="s">
        <v>1129</v>
      </c>
    </row>
    <row r="1630" spans="1:8" x14ac:dyDescent="0.3">
      <c r="B1630" s="4" cm="1">
        <f t="array" ref="B1630:G1630">'M67-M72 Report'!A11:F11</f>
        <v>0</v>
      </c>
      <c r="C1630">
        <v>0</v>
      </c>
      <c r="D1630">
        <v>0</v>
      </c>
      <c r="E1630">
        <v>0</v>
      </c>
      <c r="F1630">
        <v>0</v>
      </c>
      <c r="G1630">
        <v>0</v>
      </c>
      <c r="H1630" t="s">
        <v>1129</v>
      </c>
    </row>
    <row r="1631" spans="1:8" x14ac:dyDescent="0.3">
      <c r="B1631" s="4" cm="1">
        <f t="array" ref="B1631:G1631">'M67-M72 Report'!A12:F12</f>
        <v>0</v>
      </c>
      <c r="C1631">
        <v>0</v>
      </c>
      <c r="D1631">
        <v>0</v>
      </c>
      <c r="E1631">
        <v>0</v>
      </c>
      <c r="F1631">
        <v>0</v>
      </c>
      <c r="G1631">
        <v>0</v>
      </c>
      <c r="H1631" t="s">
        <v>1129</v>
      </c>
    </row>
    <row r="1632" spans="1:8" x14ac:dyDescent="0.3">
      <c r="B1632" s="4" cm="1">
        <f t="array" ref="B1632:G1632">'M67-M72 Report'!A13:F13</f>
        <v>0</v>
      </c>
      <c r="C1632">
        <v>0</v>
      </c>
      <c r="D1632">
        <v>0</v>
      </c>
      <c r="E1632">
        <v>0</v>
      </c>
      <c r="F1632">
        <v>0</v>
      </c>
      <c r="G1632">
        <v>0</v>
      </c>
      <c r="H1632" t="s">
        <v>1129</v>
      </c>
    </row>
    <row r="1633" spans="2:8" x14ac:dyDescent="0.3">
      <c r="B1633" s="4" cm="1">
        <f t="array" ref="B1633:G1633">'M67-M72 Report'!A14:F14</f>
        <v>0</v>
      </c>
      <c r="C1633">
        <v>0</v>
      </c>
      <c r="D1633">
        <v>0</v>
      </c>
      <c r="E1633">
        <v>0</v>
      </c>
      <c r="F1633">
        <v>0</v>
      </c>
      <c r="G1633">
        <v>0</v>
      </c>
      <c r="H1633" t="s">
        <v>1129</v>
      </c>
    </row>
    <row r="1634" spans="2:8" x14ac:dyDescent="0.3">
      <c r="B1634" s="4" cm="1">
        <f t="array" ref="B1634:G1634">'M67-M72 Report'!A15:F15</f>
        <v>0</v>
      </c>
      <c r="C1634">
        <v>0</v>
      </c>
      <c r="D1634">
        <v>0</v>
      </c>
      <c r="E1634">
        <v>0</v>
      </c>
      <c r="F1634">
        <v>0</v>
      </c>
      <c r="G1634">
        <v>0</v>
      </c>
      <c r="H1634" t="s">
        <v>1129</v>
      </c>
    </row>
    <row r="1635" spans="2:8" x14ac:dyDescent="0.3">
      <c r="B1635" s="4" cm="1">
        <f t="array" ref="B1635:G1635">'M67-M72 Report'!A16:F16</f>
        <v>0</v>
      </c>
      <c r="C1635">
        <v>0</v>
      </c>
      <c r="D1635">
        <v>0</v>
      </c>
      <c r="E1635">
        <v>0</v>
      </c>
      <c r="F1635">
        <v>0</v>
      </c>
      <c r="G1635">
        <v>0</v>
      </c>
      <c r="H1635" t="s">
        <v>1129</v>
      </c>
    </row>
    <row r="1636" spans="2:8" x14ac:dyDescent="0.3">
      <c r="B1636" s="4" cm="1">
        <f t="array" ref="B1636:G1636">'M67-M72 Report'!A17:F17</f>
        <v>0</v>
      </c>
      <c r="C1636">
        <v>0</v>
      </c>
      <c r="D1636">
        <v>0</v>
      </c>
      <c r="E1636">
        <v>0</v>
      </c>
      <c r="F1636">
        <v>0</v>
      </c>
      <c r="G1636">
        <v>0</v>
      </c>
      <c r="H1636" t="s">
        <v>1129</v>
      </c>
    </row>
    <row r="1637" spans="2:8" x14ac:dyDescent="0.3">
      <c r="B1637" s="4" cm="1">
        <f t="array" ref="B1637:G1637">'M67-M72 Report'!A18:F18</f>
        <v>0</v>
      </c>
      <c r="C1637">
        <v>0</v>
      </c>
      <c r="D1637">
        <v>0</v>
      </c>
      <c r="E1637">
        <v>0</v>
      </c>
      <c r="F1637">
        <v>0</v>
      </c>
      <c r="G1637">
        <v>0</v>
      </c>
      <c r="H1637" t="s">
        <v>1129</v>
      </c>
    </row>
    <row r="1638" spans="2:8" x14ac:dyDescent="0.3">
      <c r="B1638" s="4" cm="1">
        <f t="array" ref="B1638:G1638">'M67-M72 Report'!A19:F19</f>
        <v>0</v>
      </c>
      <c r="C1638">
        <v>0</v>
      </c>
      <c r="D1638">
        <v>0</v>
      </c>
      <c r="E1638">
        <v>0</v>
      </c>
      <c r="F1638">
        <v>0</v>
      </c>
      <c r="G1638">
        <v>0</v>
      </c>
      <c r="H1638" t="s">
        <v>1129</v>
      </c>
    </row>
    <row r="1639" spans="2:8" x14ac:dyDescent="0.3">
      <c r="B1639" s="4" cm="1">
        <f t="array" ref="B1639:G1639">'M67-M72 Report'!A20:F20</f>
        <v>0</v>
      </c>
      <c r="C1639">
        <v>0</v>
      </c>
      <c r="D1639">
        <v>0</v>
      </c>
      <c r="E1639">
        <v>0</v>
      </c>
      <c r="F1639">
        <v>0</v>
      </c>
      <c r="G1639">
        <v>0</v>
      </c>
      <c r="H1639" t="s">
        <v>1129</v>
      </c>
    </row>
    <row r="1640" spans="2:8" x14ac:dyDescent="0.3">
      <c r="B1640" s="4" cm="1">
        <f t="array" ref="B1640:G1640">'M67-M72 Report'!A21:F21</f>
        <v>0</v>
      </c>
      <c r="C1640">
        <v>0</v>
      </c>
      <c r="D1640">
        <v>0</v>
      </c>
      <c r="E1640">
        <v>0</v>
      </c>
      <c r="F1640">
        <v>0</v>
      </c>
      <c r="G1640">
        <v>0</v>
      </c>
      <c r="H1640" t="s">
        <v>1129</v>
      </c>
    </row>
    <row r="1641" spans="2:8" x14ac:dyDescent="0.3">
      <c r="B1641" s="4" cm="1">
        <f t="array" ref="B1641:G1641">'M67-M72 Report'!A22:F22</f>
        <v>0</v>
      </c>
      <c r="C1641">
        <v>0</v>
      </c>
      <c r="D1641">
        <v>0</v>
      </c>
      <c r="E1641">
        <v>0</v>
      </c>
      <c r="F1641">
        <v>0</v>
      </c>
      <c r="G1641">
        <v>0</v>
      </c>
      <c r="H1641" t="s">
        <v>1129</v>
      </c>
    </row>
    <row r="1642" spans="2:8" x14ac:dyDescent="0.3">
      <c r="B1642" s="4" cm="1">
        <f t="array" ref="B1642:G1642">'M67-M72 Report'!A23:F23</f>
        <v>0</v>
      </c>
      <c r="C1642">
        <v>0</v>
      </c>
      <c r="D1642">
        <v>0</v>
      </c>
      <c r="E1642">
        <v>0</v>
      </c>
      <c r="F1642">
        <v>0</v>
      </c>
      <c r="G1642">
        <v>0</v>
      </c>
      <c r="H1642" t="s">
        <v>1129</v>
      </c>
    </row>
    <row r="1643" spans="2:8" x14ac:dyDescent="0.3">
      <c r="B1643" s="4" cm="1">
        <f t="array" ref="B1643:G1643">'M67-M72 Report'!A24:F24</f>
        <v>0</v>
      </c>
      <c r="C1643">
        <v>0</v>
      </c>
      <c r="D1643">
        <v>0</v>
      </c>
      <c r="E1643">
        <v>0</v>
      </c>
      <c r="F1643">
        <v>0</v>
      </c>
      <c r="G1643">
        <v>0</v>
      </c>
      <c r="H1643" t="s">
        <v>1129</v>
      </c>
    </row>
    <row r="1644" spans="2:8" x14ac:dyDescent="0.3">
      <c r="B1644" s="4" cm="1">
        <f t="array" ref="B1644:G1644">'M67-M72 Report'!A25:F25</f>
        <v>0</v>
      </c>
      <c r="C1644">
        <v>0</v>
      </c>
      <c r="D1644">
        <v>0</v>
      </c>
      <c r="E1644">
        <v>0</v>
      </c>
      <c r="F1644">
        <v>0</v>
      </c>
      <c r="G1644">
        <v>0</v>
      </c>
      <c r="H1644" t="s">
        <v>1129</v>
      </c>
    </row>
    <row r="1645" spans="2:8" x14ac:dyDescent="0.3">
      <c r="B1645" s="4" cm="1">
        <f t="array" ref="B1645:G1645">'M67-M72 Report'!A26:F26</f>
        <v>0</v>
      </c>
      <c r="C1645">
        <v>0</v>
      </c>
      <c r="D1645">
        <v>0</v>
      </c>
      <c r="E1645">
        <v>0</v>
      </c>
      <c r="F1645">
        <v>0</v>
      </c>
      <c r="G1645">
        <v>0</v>
      </c>
      <c r="H1645" t="s">
        <v>1129</v>
      </c>
    </row>
    <row r="1646" spans="2:8" x14ac:dyDescent="0.3">
      <c r="B1646" s="4" cm="1">
        <f t="array" ref="B1646:G1646">'M67-M72 Report'!A27:F27</f>
        <v>0</v>
      </c>
      <c r="C1646">
        <v>0</v>
      </c>
      <c r="D1646">
        <v>0</v>
      </c>
      <c r="E1646">
        <v>0</v>
      </c>
      <c r="F1646">
        <v>0</v>
      </c>
      <c r="G1646">
        <v>0</v>
      </c>
      <c r="H1646" t="s">
        <v>1129</v>
      </c>
    </row>
    <row r="1647" spans="2:8" x14ac:dyDescent="0.3">
      <c r="B1647" s="4" cm="1">
        <f t="array" ref="B1647:G1647">'M67-M72 Report'!A28:F28</f>
        <v>0</v>
      </c>
      <c r="C1647">
        <v>0</v>
      </c>
      <c r="D1647">
        <v>0</v>
      </c>
      <c r="E1647">
        <v>0</v>
      </c>
      <c r="F1647">
        <v>0</v>
      </c>
      <c r="G1647">
        <v>0</v>
      </c>
      <c r="H1647" t="s">
        <v>1129</v>
      </c>
    </row>
    <row r="1648" spans="2:8" x14ac:dyDescent="0.3">
      <c r="B1648" s="4" cm="1">
        <f t="array" ref="B1648:G1648">'M67-M72 Report'!A29:F29</f>
        <v>0</v>
      </c>
      <c r="C1648">
        <v>0</v>
      </c>
      <c r="D1648">
        <v>0</v>
      </c>
      <c r="E1648">
        <v>0</v>
      </c>
      <c r="F1648">
        <v>0</v>
      </c>
      <c r="G1648">
        <v>0</v>
      </c>
      <c r="H1648" t="s">
        <v>1129</v>
      </c>
    </row>
    <row r="1649" spans="2:8" x14ac:dyDescent="0.3">
      <c r="B1649" s="4" cm="1">
        <f t="array" ref="B1649:G1649">'M67-M72 Report'!A30:F30</f>
        <v>0</v>
      </c>
      <c r="C1649">
        <v>0</v>
      </c>
      <c r="D1649">
        <v>0</v>
      </c>
      <c r="E1649">
        <v>0</v>
      </c>
      <c r="F1649">
        <v>0</v>
      </c>
      <c r="G1649">
        <v>0</v>
      </c>
      <c r="H1649" t="s">
        <v>1129</v>
      </c>
    </row>
    <row r="1650" spans="2:8" x14ac:dyDescent="0.3">
      <c r="B1650" s="4" cm="1">
        <f t="array" ref="B1650:G1650">'M67-M72 Report'!A31:F31</f>
        <v>0</v>
      </c>
      <c r="C1650">
        <v>0</v>
      </c>
      <c r="D1650">
        <v>0</v>
      </c>
      <c r="E1650">
        <v>0</v>
      </c>
      <c r="F1650">
        <v>0</v>
      </c>
      <c r="G1650">
        <v>0</v>
      </c>
      <c r="H1650" t="s">
        <v>1129</v>
      </c>
    </row>
    <row r="1651" spans="2:8" x14ac:dyDescent="0.3">
      <c r="B1651" s="4" cm="1">
        <f t="array" ref="B1651:G1651">'M67-M72 Report'!A32:F32</f>
        <v>0</v>
      </c>
      <c r="C1651">
        <v>0</v>
      </c>
      <c r="D1651">
        <v>0</v>
      </c>
      <c r="E1651">
        <v>0</v>
      </c>
      <c r="F1651">
        <v>0</v>
      </c>
      <c r="G1651">
        <v>0</v>
      </c>
      <c r="H1651" t="s">
        <v>1129</v>
      </c>
    </row>
    <row r="1652" spans="2:8" x14ac:dyDescent="0.3">
      <c r="B1652" s="4" cm="1">
        <f t="array" ref="B1652:G1652">'M67-M72 Report'!A33:F33</f>
        <v>0</v>
      </c>
      <c r="C1652">
        <v>0</v>
      </c>
      <c r="D1652">
        <v>0</v>
      </c>
      <c r="E1652">
        <v>0</v>
      </c>
      <c r="F1652">
        <v>0</v>
      </c>
      <c r="G1652">
        <v>0</v>
      </c>
      <c r="H1652" t="s">
        <v>1129</v>
      </c>
    </row>
    <row r="1653" spans="2:8" x14ac:dyDescent="0.3">
      <c r="B1653" s="4" cm="1">
        <f t="array" ref="B1653:G1653">'M67-M72 Report'!A34:F34</f>
        <v>0</v>
      </c>
      <c r="C1653">
        <v>0</v>
      </c>
      <c r="D1653">
        <v>0</v>
      </c>
      <c r="E1653">
        <v>0</v>
      </c>
      <c r="F1653">
        <v>0</v>
      </c>
      <c r="G1653">
        <v>0</v>
      </c>
      <c r="H1653" t="s">
        <v>1129</v>
      </c>
    </row>
    <row r="1654" spans="2:8" x14ac:dyDescent="0.3">
      <c r="B1654" s="4" cm="1">
        <f t="array" ref="B1654:G1654">'M67-M72 Report'!A35:F35</f>
        <v>0</v>
      </c>
      <c r="C1654">
        <v>0</v>
      </c>
      <c r="D1654">
        <v>0</v>
      </c>
      <c r="E1654">
        <v>0</v>
      </c>
      <c r="F1654">
        <v>0</v>
      </c>
      <c r="G1654">
        <v>0</v>
      </c>
      <c r="H1654" t="s">
        <v>1129</v>
      </c>
    </row>
    <row r="1655" spans="2:8" x14ac:dyDescent="0.3">
      <c r="B1655" s="4" cm="1">
        <f t="array" ref="B1655:G1655">'M67-M72 Report'!A36:F36</f>
        <v>0</v>
      </c>
      <c r="C1655">
        <v>0</v>
      </c>
      <c r="D1655">
        <v>0</v>
      </c>
      <c r="E1655">
        <v>0</v>
      </c>
      <c r="F1655">
        <v>0</v>
      </c>
      <c r="G1655">
        <v>0</v>
      </c>
      <c r="H1655" t="s">
        <v>1129</v>
      </c>
    </row>
    <row r="1656" spans="2:8" x14ac:dyDescent="0.3">
      <c r="B1656" s="4" cm="1">
        <f t="array" ref="B1656:G1656">'M67-M72 Report'!A37:F37</f>
        <v>0</v>
      </c>
      <c r="C1656">
        <v>0</v>
      </c>
      <c r="D1656">
        <v>0</v>
      </c>
      <c r="E1656">
        <v>0</v>
      </c>
      <c r="F1656">
        <v>0</v>
      </c>
      <c r="G1656">
        <v>0</v>
      </c>
      <c r="H1656" t="s">
        <v>1129</v>
      </c>
    </row>
    <row r="1657" spans="2:8" x14ac:dyDescent="0.3">
      <c r="B1657" s="4" cm="1">
        <f t="array" ref="B1657:G1657">'M67-M72 Report'!A38:F38</f>
        <v>0</v>
      </c>
      <c r="C1657">
        <v>0</v>
      </c>
      <c r="D1657">
        <v>0</v>
      </c>
      <c r="E1657">
        <v>0</v>
      </c>
      <c r="F1657">
        <v>0</v>
      </c>
      <c r="G1657">
        <v>0</v>
      </c>
      <c r="H1657" t="s">
        <v>1129</v>
      </c>
    </row>
    <row r="1658" spans="2:8" x14ac:dyDescent="0.3">
      <c r="B1658" s="4" cm="1">
        <f t="array" ref="B1658:G1658">'M67-M72 Report'!A39:F39</f>
        <v>0</v>
      </c>
      <c r="C1658">
        <v>0</v>
      </c>
      <c r="D1658">
        <v>0</v>
      </c>
      <c r="E1658">
        <v>0</v>
      </c>
      <c r="F1658">
        <v>0</v>
      </c>
      <c r="G1658">
        <v>0</v>
      </c>
      <c r="H1658" t="s">
        <v>1129</v>
      </c>
    </row>
    <row r="1659" spans="2:8" x14ac:dyDescent="0.3">
      <c r="B1659" s="4" cm="1">
        <f t="array" ref="B1659:G1659">'M67-M72 Report'!A40:F40</f>
        <v>0</v>
      </c>
      <c r="C1659">
        <v>0</v>
      </c>
      <c r="D1659">
        <v>0</v>
      </c>
      <c r="E1659">
        <v>0</v>
      </c>
      <c r="F1659">
        <v>0</v>
      </c>
      <c r="G1659">
        <v>0</v>
      </c>
      <c r="H1659" t="s">
        <v>1129</v>
      </c>
    </row>
    <row r="1660" spans="2:8" x14ac:dyDescent="0.3">
      <c r="B1660" s="4" cm="1">
        <f t="array" ref="B1660:G1660">'M67-M72 Report'!A41:F41</f>
        <v>0</v>
      </c>
      <c r="C1660">
        <v>0</v>
      </c>
      <c r="D1660">
        <v>0</v>
      </c>
      <c r="E1660">
        <v>0</v>
      </c>
      <c r="F1660">
        <v>0</v>
      </c>
      <c r="G1660">
        <v>0</v>
      </c>
      <c r="H1660" t="s">
        <v>1129</v>
      </c>
    </row>
    <row r="1661" spans="2:8" x14ac:dyDescent="0.3">
      <c r="B1661" s="4" cm="1">
        <f t="array" ref="B1661:G1661">'M67-M72 Report'!A42:F42</f>
        <v>0</v>
      </c>
      <c r="C1661">
        <v>0</v>
      </c>
      <c r="D1661">
        <v>0</v>
      </c>
      <c r="E1661">
        <v>0</v>
      </c>
      <c r="F1661">
        <v>0</v>
      </c>
      <c r="G1661">
        <v>0</v>
      </c>
      <c r="H1661" t="s">
        <v>1129</v>
      </c>
    </row>
    <row r="1662" spans="2:8" x14ac:dyDescent="0.3">
      <c r="B1662" s="4" cm="1">
        <f t="array" ref="B1662:G1662">'M67-M72 Report'!A43:F43</f>
        <v>0</v>
      </c>
      <c r="C1662">
        <v>0</v>
      </c>
      <c r="D1662">
        <v>0</v>
      </c>
      <c r="E1662">
        <v>0</v>
      </c>
      <c r="F1662">
        <v>0</v>
      </c>
      <c r="G1662">
        <v>0</v>
      </c>
      <c r="H1662" t="s">
        <v>1129</v>
      </c>
    </row>
    <row r="1663" spans="2:8" x14ac:dyDescent="0.3">
      <c r="B1663" s="4" cm="1">
        <f t="array" ref="B1663:G1663">'M67-M72 Report'!A44:F44</f>
        <v>0</v>
      </c>
      <c r="C1663">
        <v>0</v>
      </c>
      <c r="D1663">
        <v>0</v>
      </c>
      <c r="E1663">
        <v>0</v>
      </c>
      <c r="F1663">
        <v>0</v>
      </c>
      <c r="G1663">
        <v>0</v>
      </c>
      <c r="H1663" t="s">
        <v>1129</v>
      </c>
    </row>
    <row r="1664" spans="2:8" x14ac:dyDescent="0.3">
      <c r="B1664" s="4" cm="1">
        <f t="array" ref="B1664:G1664">'M67-M72 Report'!A45:F45</f>
        <v>0</v>
      </c>
      <c r="C1664">
        <v>0</v>
      </c>
      <c r="D1664">
        <v>0</v>
      </c>
      <c r="E1664">
        <v>0</v>
      </c>
      <c r="F1664">
        <v>0</v>
      </c>
      <c r="G1664">
        <v>0</v>
      </c>
      <c r="H1664" t="s">
        <v>1129</v>
      </c>
    </row>
    <row r="1665" spans="2:8" x14ac:dyDescent="0.3">
      <c r="B1665" s="4" cm="1">
        <f t="array" ref="B1665:G1665">'M67-M72 Report'!A46:F46</f>
        <v>0</v>
      </c>
      <c r="C1665">
        <v>0</v>
      </c>
      <c r="D1665">
        <v>0</v>
      </c>
      <c r="E1665">
        <v>0</v>
      </c>
      <c r="F1665">
        <v>0</v>
      </c>
      <c r="G1665">
        <v>0</v>
      </c>
      <c r="H1665" t="s">
        <v>1129</v>
      </c>
    </row>
    <row r="1666" spans="2:8" x14ac:dyDescent="0.3">
      <c r="B1666" s="4" cm="1">
        <f t="array" ref="B1666:G1666">'M67-M72 Report'!A47:F47</f>
        <v>0</v>
      </c>
      <c r="C1666">
        <v>0</v>
      </c>
      <c r="D1666">
        <v>0</v>
      </c>
      <c r="E1666">
        <v>0</v>
      </c>
      <c r="F1666">
        <v>0</v>
      </c>
      <c r="G1666">
        <v>0</v>
      </c>
      <c r="H1666" t="s">
        <v>1129</v>
      </c>
    </row>
    <row r="1667" spans="2:8" x14ac:dyDescent="0.3">
      <c r="B1667" s="4" cm="1">
        <f t="array" ref="B1667:G1667">'M67-M72 Report'!A48:F48</f>
        <v>0</v>
      </c>
      <c r="C1667">
        <v>0</v>
      </c>
      <c r="D1667">
        <v>0</v>
      </c>
      <c r="E1667">
        <v>0</v>
      </c>
      <c r="F1667">
        <v>0</v>
      </c>
      <c r="G1667">
        <v>0</v>
      </c>
      <c r="H1667" t="s">
        <v>1129</v>
      </c>
    </row>
    <row r="1668" spans="2:8" x14ac:dyDescent="0.3">
      <c r="B1668" s="4" cm="1">
        <f t="array" ref="B1668:G1668">'M67-M72 Report'!A49:F49</f>
        <v>0</v>
      </c>
      <c r="C1668">
        <v>0</v>
      </c>
      <c r="D1668">
        <v>0</v>
      </c>
      <c r="E1668">
        <v>0</v>
      </c>
      <c r="F1668">
        <v>0</v>
      </c>
      <c r="G1668">
        <v>0</v>
      </c>
      <c r="H1668" t="s">
        <v>1129</v>
      </c>
    </row>
    <row r="1669" spans="2:8" x14ac:dyDescent="0.3">
      <c r="B1669" s="4" cm="1">
        <f t="array" ref="B1669:G1669">'M67-M72 Report'!A50:F50</f>
        <v>0</v>
      </c>
      <c r="C1669">
        <v>0</v>
      </c>
      <c r="D1669">
        <v>0</v>
      </c>
      <c r="E1669">
        <v>0</v>
      </c>
      <c r="F1669">
        <v>0</v>
      </c>
      <c r="G1669">
        <v>0</v>
      </c>
      <c r="H1669" t="s">
        <v>1129</v>
      </c>
    </row>
    <row r="1670" spans="2:8" x14ac:dyDescent="0.3">
      <c r="B1670" s="4" cm="1">
        <f t="array" ref="B1670:G1670">'M67-M72 Report'!A51:F51</f>
        <v>0</v>
      </c>
      <c r="C1670">
        <v>0</v>
      </c>
      <c r="D1670">
        <v>0</v>
      </c>
      <c r="E1670">
        <v>0</v>
      </c>
      <c r="F1670">
        <v>0</v>
      </c>
      <c r="G1670">
        <v>0</v>
      </c>
      <c r="H1670" t="s">
        <v>1129</v>
      </c>
    </row>
    <row r="1671" spans="2:8" x14ac:dyDescent="0.3">
      <c r="B1671" s="4" cm="1">
        <f t="array" ref="B1671:G1671">'M67-M72 Report'!A52:F52</f>
        <v>0</v>
      </c>
      <c r="C1671">
        <v>0</v>
      </c>
      <c r="D1671">
        <v>0</v>
      </c>
      <c r="E1671">
        <v>0</v>
      </c>
      <c r="F1671">
        <v>0</v>
      </c>
      <c r="G1671">
        <v>0</v>
      </c>
      <c r="H1671" t="s">
        <v>1129</v>
      </c>
    </row>
    <row r="1672" spans="2:8" x14ac:dyDescent="0.3">
      <c r="B1672" s="4" cm="1">
        <f t="array" ref="B1672:G1672">'M67-M72 Report'!A53:F53</f>
        <v>0</v>
      </c>
      <c r="C1672">
        <v>0</v>
      </c>
      <c r="D1672">
        <v>0</v>
      </c>
      <c r="E1672">
        <v>0</v>
      </c>
      <c r="F1672">
        <v>0</v>
      </c>
      <c r="G1672">
        <v>0</v>
      </c>
      <c r="H1672" t="s">
        <v>1129</v>
      </c>
    </row>
    <row r="1673" spans="2:8" x14ac:dyDescent="0.3">
      <c r="B1673" s="4" cm="1">
        <f t="array" ref="B1673:G1673">'M67-M72 Report'!A54:F54</f>
        <v>0</v>
      </c>
      <c r="C1673">
        <v>0</v>
      </c>
      <c r="D1673">
        <v>0</v>
      </c>
      <c r="E1673">
        <v>0</v>
      </c>
      <c r="F1673">
        <v>0</v>
      </c>
      <c r="G1673">
        <v>0</v>
      </c>
      <c r="H1673" t="s">
        <v>1129</v>
      </c>
    </row>
    <row r="1674" spans="2:8" x14ac:dyDescent="0.3">
      <c r="B1674" s="4" cm="1">
        <f t="array" ref="B1674:G1674">'M67-M72 Report'!A55:F55</f>
        <v>0</v>
      </c>
      <c r="C1674">
        <v>0</v>
      </c>
      <c r="D1674">
        <v>0</v>
      </c>
      <c r="E1674">
        <v>0</v>
      </c>
      <c r="F1674">
        <v>0</v>
      </c>
      <c r="G1674">
        <v>0</v>
      </c>
      <c r="H1674" t="s">
        <v>1129</v>
      </c>
    </row>
    <row r="1675" spans="2:8" x14ac:dyDescent="0.3">
      <c r="B1675" s="4" cm="1">
        <f t="array" ref="B1675:G1675">'M67-M72 Report'!A56:F56</f>
        <v>0</v>
      </c>
      <c r="C1675">
        <v>0</v>
      </c>
      <c r="D1675">
        <v>0</v>
      </c>
      <c r="E1675">
        <v>0</v>
      </c>
      <c r="F1675">
        <v>0</v>
      </c>
      <c r="G1675">
        <v>0</v>
      </c>
      <c r="H1675" t="s">
        <v>1129</v>
      </c>
    </row>
    <row r="1676" spans="2:8" x14ac:dyDescent="0.3">
      <c r="B1676" s="4" cm="1">
        <f t="array" ref="B1676:G1676">'M67-M72 Report'!A57:F57</f>
        <v>0</v>
      </c>
      <c r="C1676">
        <v>0</v>
      </c>
      <c r="D1676">
        <v>0</v>
      </c>
      <c r="E1676">
        <v>0</v>
      </c>
      <c r="F1676">
        <v>0</v>
      </c>
      <c r="G1676">
        <v>0</v>
      </c>
      <c r="H1676" t="s">
        <v>1129</v>
      </c>
    </row>
    <row r="1677" spans="2:8" x14ac:dyDescent="0.3">
      <c r="B1677" s="4" cm="1">
        <f t="array" ref="B1677:G1677">'M67-M72 Report'!A58:F58</f>
        <v>0</v>
      </c>
      <c r="C1677">
        <v>0</v>
      </c>
      <c r="D1677">
        <v>0</v>
      </c>
      <c r="E1677">
        <v>0</v>
      </c>
      <c r="F1677">
        <v>0</v>
      </c>
      <c r="G1677">
        <v>0</v>
      </c>
      <c r="H1677" t="s">
        <v>1129</v>
      </c>
    </row>
    <row r="1678" spans="2:8" x14ac:dyDescent="0.3">
      <c r="B1678" s="4" cm="1">
        <f t="array" ref="B1678:G1678">'M67-M72 Report'!A59:F59</f>
        <v>0</v>
      </c>
      <c r="C1678">
        <v>0</v>
      </c>
      <c r="D1678">
        <v>0</v>
      </c>
      <c r="E1678">
        <v>0</v>
      </c>
      <c r="F1678">
        <v>0</v>
      </c>
      <c r="G1678">
        <v>0</v>
      </c>
      <c r="H1678" t="s">
        <v>1129</v>
      </c>
    </row>
    <row r="1679" spans="2:8" x14ac:dyDescent="0.3">
      <c r="B1679" s="4" cm="1">
        <f t="array" ref="B1679:G1679">'M67-M72 Report'!A60:F60</f>
        <v>0</v>
      </c>
      <c r="C1679">
        <v>0</v>
      </c>
      <c r="D1679">
        <v>0</v>
      </c>
      <c r="E1679">
        <v>0</v>
      </c>
      <c r="F1679">
        <v>0</v>
      </c>
      <c r="G1679">
        <v>0</v>
      </c>
      <c r="H1679" t="s">
        <v>1129</v>
      </c>
    </row>
    <row r="1680" spans="2:8" x14ac:dyDescent="0.3">
      <c r="B1680" s="4" cm="1">
        <f t="array" ref="B1680:G1680">'M67-M72 Report'!A61:F61</f>
        <v>0</v>
      </c>
      <c r="C1680">
        <v>0</v>
      </c>
      <c r="D1680">
        <v>0</v>
      </c>
      <c r="E1680">
        <v>0</v>
      </c>
      <c r="F1680">
        <v>0</v>
      </c>
      <c r="G1680">
        <v>0</v>
      </c>
      <c r="H1680" t="s">
        <v>1129</v>
      </c>
    </row>
    <row r="1681" spans="2:8" x14ac:dyDescent="0.3">
      <c r="B1681" s="4" cm="1">
        <f t="array" ref="B1681:G1681">'M67-M72 Report'!A62:F62</f>
        <v>0</v>
      </c>
      <c r="C1681">
        <v>0</v>
      </c>
      <c r="D1681">
        <v>0</v>
      </c>
      <c r="E1681">
        <v>0</v>
      </c>
      <c r="F1681">
        <v>0</v>
      </c>
      <c r="G1681">
        <v>0</v>
      </c>
      <c r="H1681" t="s">
        <v>1129</v>
      </c>
    </row>
    <row r="1682" spans="2:8" x14ac:dyDescent="0.3">
      <c r="B1682" s="4" cm="1">
        <f t="array" ref="B1682:G1682">'M67-M72 Report'!A63:F63</f>
        <v>0</v>
      </c>
      <c r="C1682">
        <v>0</v>
      </c>
      <c r="D1682">
        <v>0</v>
      </c>
      <c r="E1682">
        <v>0</v>
      </c>
      <c r="F1682">
        <v>0</v>
      </c>
      <c r="G1682">
        <v>0</v>
      </c>
      <c r="H1682" t="s">
        <v>1129</v>
      </c>
    </row>
    <row r="1683" spans="2:8" x14ac:dyDescent="0.3">
      <c r="B1683" s="4" cm="1">
        <f t="array" ref="B1683:G1683">'M67-M72 Report'!A64:F64</f>
        <v>0</v>
      </c>
      <c r="C1683">
        <v>0</v>
      </c>
      <c r="D1683">
        <v>0</v>
      </c>
      <c r="E1683">
        <v>0</v>
      </c>
      <c r="F1683">
        <v>0</v>
      </c>
      <c r="G1683">
        <v>0</v>
      </c>
      <c r="H1683" t="s">
        <v>1129</v>
      </c>
    </row>
    <row r="1684" spans="2:8" x14ac:dyDescent="0.3">
      <c r="B1684" s="4" cm="1">
        <f t="array" ref="B1684:G1684">'M67-M72 Report'!A65:F65</f>
        <v>0</v>
      </c>
      <c r="C1684">
        <v>0</v>
      </c>
      <c r="D1684">
        <v>0</v>
      </c>
      <c r="E1684">
        <v>0</v>
      </c>
      <c r="F1684">
        <v>0</v>
      </c>
      <c r="G1684">
        <v>0</v>
      </c>
      <c r="H1684" t="s">
        <v>1129</v>
      </c>
    </row>
    <row r="1685" spans="2:8" x14ac:dyDescent="0.3">
      <c r="B1685" s="4" cm="1">
        <f t="array" ref="B1685:G1685">'M67-M72 Report'!A66:F66</f>
        <v>0</v>
      </c>
      <c r="C1685">
        <v>0</v>
      </c>
      <c r="D1685">
        <v>0</v>
      </c>
      <c r="E1685">
        <v>0</v>
      </c>
      <c r="F1685">
        <v>0</v>
      </c>
      <c r="G1685">
        <v>0</v>
      </c>
      <c r="H1685" t="s">
        <v>1129</v>
      </c>
    </row>
    <row r="1686" spans="2:8" x14ac:dyDescent="0.3">
      <c r="B1686" s="4" cm="1">
        <f t="array" ref="B1686:G1686">'M67-M72 Report'!A67:F67</f>
        <v>0</v>
      </c>
      <c r="C1686">
        <v>0</v>
      </c>
      <c r="D1686">
        <v>0</v>
      </c>
      <c r="E1686">
        <v>0</v>
      </c>
      <c r="F1686">
        <v>0</v>
      </c>
      <c r="G1686">
        <v>0</v>
      </c>
      <c r="H1686" t="s">
        <v>1129</v>
      </c>
    </row>
    <row r="1687" spans="2:8" x14ac:dyDescent="0.3">
      <c r="B1687" s="4" cm="1">
        <f t="array" ref="B1687:G1687">'M67-M72 Report'!A68:F68</f>
        <v>0</v>
      </c>
      <c r="C1687">
        <v>0</v>
      </c>
      <c r="D1687">
        <v>0</v>
      </c>
      <c r="E1687">
        <v>0</v>
      </c>
      <c r="F1687">
        <v>0</v>
      </c>
      <c r="G1687">
        <v>0</v>
      </c>
      <c r="H1687" t="s">
        <v>1129</v>
      </c>
    </row>
    <row r="1688" spans="2:8" x14ac:dyDescent="0.3">
      <c r="B1688" s="4" cm="1">
        <f t="array" ref="B1688:G1688">'M67-M72 Report'!A69:F69</f>
        <v>0</v>
      </c>
      <c r="C1688">
        <v>0</v>
      </c>
      <c r="D1688">
        <v>0</v>
      </c>
      <c r="E1688">
        <v>0</v>
      </c>
      <c r="F1688">
        <v>0</v>
      </c>
      <c r="G1688">
        <v>0</v>
      </c>
      <c r="H1688" t="s">
        <v>1129</v>
      </c>
    </row>
    <row r="1689" spans="2:8" x14ac:dyDescent="0.3">
      <c r="B1689" s="4" cm="1">
        <f t="array" ref="B1689:G1689">'M67-M72 Report'!A70:F70</f>
        <v>0</v>
      </c>
      <c r="C1689">
        <v>0</v>
      </c>
      <c r="D1689">
        <v>0</v>
      </c>
      <c r="E1689">
        <v>0</v>
      </c>
      <c r="F1689">
        <v>0</v>
      </c>
      <c r="G1689">
        <v>0</v>
      </c>
      <c r="H1689" t="s">
        <v>1129</v>
      </c>
    </row>
    <row r="1690" spans="2:8" x14ac:dyDescent="0.3">
      <c r="B1690" s="4" cm="1">
        <f t="array" ref="B1690:G1690">'M67-M72 Report'!A71:F71</f>
        <v>0</v>
      </c>
      <c r="C1690">
        <v>0</v>
      </c>
      <c r="D1690">
        <v>0</v>
      </c>
      <c r="E1690">
        <v>0</v>
      </c>
      <c r="F1690">
        <v>0</v>
      </c>
      <c r="G1690">
        <v>0</v>
      </c>
      <c r="H1690" t="s">
        <v>1129</v>
      </c>
    </row>
    <row r="1691" spans="2:8" x14ac:dyDescent="0.3">
      <c r="B1691" s="4" cm="1">
        <f t="array" ref="B1691:G1691">'M67-M72 Report'!A72:F72</f>
        <v>0</v>
      </c>
      <c r="C1691">
        <v>0</v>
      </c>
      <c r="D1691">
        <v>0</v>
      </c>
      <c r="E1691">
        <v>0</v>
      </c>
      <c r="F1691">
        <v>0</v>
      </c>
      <c r="G1691">
        <v>0</v>
      </c>
      <c r="H1691" t="s">
        <v>1129</v>
      </c>
    </row>
    <row r="1692" spans="2:8" x14ac:dyDescent="0.3">
      <c r="B1692" s="4" cm="1">
        <f t="array" ref="B1692:G1692">'M67-M72 Report'!A73:F73</f>
        <v>0</v>
      </c>
      <c r="C1692">
        <v>0</v>
      </c>
      <c r="D1692">
        <v>0</v>
      </c>
      <c r="E1692">
        <v>0</v>
      </c>
      <c r="F1692">
        <v>0</v>
      </c>
      <c r="G1692">
        <v>0</v>
      </c>
      <c r="H1692" t="s">
        <v>1129</v>
      </c>
    </row>
    <row r="1693" spans="2:8" x14ac:dyDescent="0.3">
      <c r="B1693" s="4" cm="1">
        <f t="array" ref="B1693:G1693">'M67-M72 Report'!A74:F74</f>
        <v>0</v>
      </c>
      <c r="C1693">
        <v>0</v>
      </c>
      <c r="D1693">
        <v>0</v>
      </c>
      <c r="E1693">
        <v>0</v>
      </c>
      <c r="F1693">
        <v>0</v>
      </c>
      <c r="G1693">
        <v>0</v>
      </c>
      <c r="H1693" t="s">
        <v>1129</v>
      </c>
    </row>
    <row r="1694" spans="2:8" x14ac:dyDescent="0.3">
      <c r="B1694" s="4" cm="1">
        <f t="array" ref="B1694:G1694">'M67-M72 Report'!A75:F75</f>
        <v>0</v>
      </c>
      <c r="C1694">
        <v>0</v>
      </c>
      <c r="D1694">
        <v>0</v>
      </c>
      <c r="E1694">
        <v>0</v>
      </c>
      <c r="F1694">
        <v>0</v>
      </c>
      <c r="G1694">
        <v>0</v>
      </c>
      <c r="H1694" t="s">
        <v>1129</v>
      </c>
    </row>
    <row r="1695" spans="2:8" x14ac:dyDescent="0.3">
      <c r="B1695" s="4" cm="1">
        <f t="array" ref="B1695:G1695">'M67-M72 Report'!A76:F76</f>
        <v>0</v>
      </c>
      <c r="C1695">
        <v>0</v>
      </c>
      <c r="D1695">
        <v>0</v>
      </c>
      <c r="E1695">
        <v>0</v>
      </c>
      <c r="F1695">
        <v>0</v>
      </c>
      <c r="G1695">
        <v>0</v>
      </c>
      <c r="H1695" t="s">
        <v>1129</v>
      </c>
    </row>
    <row r="1696" spans="2:8" x14ac:dyDescent="0.3">
      <c r="B1696" s="4" cm="1">
        <f t="array" ref="B1696:G1696">'M67-M72 Report'!A77:F77</f>
        <v>0</v>
      </c>
      <c r="C1696">
        <v>0</v>
      </c>
      <c r="D1696">
        <v>0</v>
      </c>
      <c r="E1696">
        <v>0</v>
      </c>
      <c r="F1696">
        <v>0</v>
      </c>
      <c r="G1696">
        <v>0</v>
      </c>
      <c r="H1696" t="s">
        <v>1129</v>
      </c>
    </row>
    <row r="1697" spans="2:8" x14ac:dyDescent="0.3">
      <c r="B1697" s="4" cm="1">
        <f t="array" ref="B1697:G1697">'M67-M72 Report'!A78:F78</f>
        <v>0</v>
      </c>
      <c r="C1697">
        <v>0</v>
      </c>
      <c r="D1697">
        <v>0</v>
      </c>
      <c r="E1697">
        <v>0</v>
      </c>
      <c r="F1697">
        <v>0</v>
      </c>
      <c r="G1697">
        <v>0</v>
      </c>
      <c r="H1697" t="s">
        <v>1129</v>
      </c>
    </row>
    <row r="1698" spans="2:8" x14ac:dyDescent="0.3">
      <c r="B1698" s="4" cm="1">
        <f t="array" ref="B1698:G1698">'M67-M72 Report'!A79:F79</f>
        <v>0</v>
      </c>
      <c r="C1698">
        <v>0</v>
      </c>
      <c r="D1698">
        <v>0</v>
      </c>
      <c r="E1698">
        <v>0</v>
      </c>
      <c r="F1698">
        <v>0</v>
      </c>
      <c r="G1698">
        <v>0</v>
      </c>
      <c r="H1698" t="s">
        <v>1129</v>
      </c>
    </row>
    <row r="1699" spans="2:8" x14ac:dyDescent="0.3">
      <c r="B1699" s="4" cm="1">
        <f t="array" ref="B1699:G1699">'M67-M72 Report'!A80:F80</f>
        <v>0</v>
      </c>
      <c r="C1699">
        <v>0</v>
      </c>
      <c r="D1699">
        <v>0</v>
      </c>
      <c r="E1699">
        <v>0</v>
      </c>
      <c r="F1699">
        <v>0</v>
      </c>
      <c r="G1699">
        <v>0</v>
      </c>
      <c r="H1699" t="s">
        <v>1129</v>
      </c>
    </row>
    <row r="1700" spans="2:8" x14ac:dyDescent="0.3">
      <c r="B1700" s="4" cm="1">
        <f t="array" ref="B1700:G1700">'M67-M72 Report'!A81:F81</f>
        <v>0</v>
      </c>
      <c r="C1700">
        <v>0</v>
      </c>
      <c r="D1700">
        <v>0</v>
      </c>
      <c r="E1700">
        <v>0</v>
      </c>
      <c r="F1700">
        <v>0</v>
      </c>
      <c r="G1700">
        <v>0</v>
      </c>
      <c r="H1700" t="s">
        <v>1129</v>
      </c>
    </row>
    <row r="1701" spans="2:8" x14ac:dyDescent="0.3">
      <c r="B1701" s="4" cm="1">
        <f t="array" ref="B1701:G1701">'M67-M72 Report'!A82:F82</f>
        <v>0</v>
      </c>
      <c r="C1701">
        <v>0</v>
      </c>
      <c r="D1701">
        <v>0</v>
      </c>
      <c r="E1701">
        <v>0</v>
      </c>
      <c r="F1701">
        <v>0</v>
      </c>
      <c r="G1701">
        <v>0</v>
      </c>
      <c r="H1701" t="s">
        <v>1129</v>
      </c>
    </row>
    <row r="1702" spans="2:8" x14ac:dyDescent="0.3">
      <c r="B1702" s="4" cm="1">
        <f t="array" ref="B1702:G1702">'M67-M72 Report'!A83:F83</f>
        <v>0</v>
      </c>
      <c r="C1702">
        <v>0</v>
      </c>
      <c r="D1702">
        <v>0</v>
      </c>
      <c r="E1702">
        <v>0</v>
      </c>
      <c r="F1702">
        <v>0</v>
      </c>
      <c r="G1702">
        <v>0</v>
      </c>
      <c r="H1702" t="s">
        <v>1129</v>
      </c>
    </row>
    <row r="1703" spans="2:8" x14ac:dyDescent="0.3">
      <c r="B1703" s="4" cm="1">
        <f t="array" ref="B1703:G1703">'M67-M72 Report'!A84:F84</f>
        <v>0</v>
      </c>
      <c r="C1703">
        <v>0</v>
      </c>
      <c r="D1703">
        <v>0</v>
      </c>
      <c r="E1703">
        <v>0</v>
      </c>
      <c r="F1703">
        <v>0</v>
      </c>
      <c r="G1703">
        <v>0</v>
      </c>
      <c r="H1703" t="s">
        <v>1129</v>
      </c>
    </row>
    <row r="1704" spans="2:8" x14ac:dyDescent="0.3">
      <c r="B1704" s="4" cm="1">
        <f t="array" ref="B1704:G1704">'M67-M72 Report'!A85:F85</f>
        <v>0</v>
      </c>
      <c r="C1704">
        <v>0</v>
      </c>
      <c r="D1704">
        <v>0</v>
      </c>
      <c r="E1704">
        <v>0</v>
      </c>
      <c r="F1704">
        <v>0</v>
      </c>
      <c r="G1704">
        <v>0</v>
      </c>
      <c r="H1704" t="s">
        <v>1129</v>
      </c>
    </row>
    <row r="1705" spans="2:8" x14ac:dyDescent="0.3">
      <c r="B1705" s="4" cm="1">
        <f t="array" ref="B1705:G1705">'M67-M72 Report'!A86:F86</f>
        <v>0</v>
      </c>
      <c r="C1705">
        <v>0</v>
      </c>
      <c r="D1705">
        <v>0</v>
      </c>
      <c r="E1705">
        <v>0</v>
      </c>
      <c r="F1705">
        <v>0</v>
      </c>
      <c r="G1705">
        <v>0</v>
      </c>
      <c r="H1705" t="s">
        <v>1129</v>
      </c>
    </row>
    <row r="1706" spans="2:8" x14ac:dyDescent="0.3">
      <c r="B1706" s="4" cm="1">
        <f t="array" ref="B1706:G1706">'M67-M72 Report'!A87:F87</f>
        <v>0</v>
      </c>
      <c r="C1706">
        <v>0</v>
      </c>
      <c r="D1706">
        <v>0</v>
      </c>
      <c r="E1706">
        <v>0</v>
      </c>
      <c r="F1706">
        <v>0</v>
      </c>
      <c r="G1706">
        <v>0</v>
      </c>
      <c r="H1706" t="s">
        <v>1129</v>
      </c>
    </row>
    <row r="1707" spans="2:8" x14ac:dyDescent="0.3">
      <c r="B1707" s="4" cm="1">
        <f t="array" ref="B1707:G1707">'M67-M72 Report'!A88:F88</f>
        <v>0</v>
      </c>
      <c r="C1707">
        <v>0</v>
      </c>
      <c r="D1707">
        <v>0</v>
      </c>
      <c r="E1707">
        <v>0</v>
      </c>
      <c r="F1707">
        <v>0</v>
      </c>
      <c r="G1707">
        <v>0</v>
      </c>
      <c r="H1707" t="s">
        <v>1129</v>
      </c>
    </row>
    <row r="1708" spans="2:8" x14ac:dyDescent="0.3">
      <c r="B1708" s="4" cm="1">
        <f t="array" ref="B1708:G1708">'M67-M72 Report'!A89:F89</f>
        <v>0</v>
      </c>
      <c r="C1708">
        <v>0</v>
      </c>
      <c r="D1708">
        <v>0</v>
      </c>
      <c r="E1708">
        <v>0</v>
      </c>
      <c r="F1708">
        <v>0</v>
      </c>
      <c r="G1708">
        <v>0</v>
      </c>
      <c r="H1708" t="s">
        <v>1129</v>
      </c>
    </row>
    <row r="1709" spans="2:8" x14ac:dyDescent="0.3">
      <c r="B1709" s="4" cm="1">
        <f t="array" ref="B1709:G1709">'M67-M72 Report'!A90:F90</f>
        <v>0</v>
      </c>
      <c r="C1709">
        <v>0</v>
      </c>
      <c r="D1709">
        <v>0</v>
      </c>
      <c r="E1709">
        <v>0</v>
      </c>
      <c r="F1709">
        <v>0</v>
      </c>
      <c r="G1709">
        <v>0</v>
      </c>
      <c r="H1709" t="s">
        <v>1129</v>
      </c>
    </row>
    <row r="1710" spans="2:8" x14ac:dyDescent="0.3">
      <c r="B1710" s="4" cm="1">
        <f t="array" ref="B1710:G1710">'M67-M72 Report'!A91:F91</f>
        <v>0</v>
      </c>
      <c r="C1710">
        <v>0</v>
      </c>
      <c r="D1710">
        <v>0</v>
      </c>
      <c r="E1710">
        <v>0</v>
      </c>
      <c r="F1710">
        <v>0</v>
      </c>
      <c r="G1710">
        <v>0</v>
      </c>
      <c r="H1710" t="s">
        <v>1129</v>
      </c>
    </row>
    <row r="1711" spans="2:8" x14ac:dyDescent="0.3">
      <c r="B1711" s="4" cm="1">
        <f t="array" ref="B1711:G1711">'M67-M72 Report'!A92:F92</f>
        <v>0</v>
      </c>
      <c r="C1711">
        <v>0</v>
      </c>
      <c r="D1711">
        <v>0</v>
      </c>
      <c r="E1711">
        <v>0</v>
      </c>
      <c r="F1711">
        <v>0</v>
      </c>
      <c r="G1711">
        <v>0</v>
      </c>
      <c r="H1711" t="s">
        <v>1129</v>
      </c>
    </row>
    <row r="1712" spans="2:8" x14ac:dyDescent="0.3">
      <c r="B1712" s="4" cm="1">
        <f t="array" ref="B1712:G1712">'M67-M72 Report'!A93:F93</f>
        <v>0</v>
      </c>
      <c r="C1712">
        <v>0</v>
      </c>
      <c r="D1712">
        <v>0</v>
      </c>
      <c r="E1712">
        <v>0</v>
      </c>
      <c r="F1712">
        <v>0</v>
      </c>
      <c r="G1712">
        <v>0</v>
      </c>
      <c r="H1712" t="s">
        <v>1129</v>
      </c>
    </row>
    <row r="1713" spans="2:8" x14ac:dyDescent="0.3">
      <c r="B1713" s="4" cm="1">
        <f t="array" ref="B1713:G1713">'M67-M72 Report'!A94:F94</f>
        <v>0</v>
      </c>
      <c r="C1713">
        <v>0</v>
      </c>
      <c r="D1713">
        <v>0</v>
      </c>
      <c r="E1713">
        <v>0</v>
      </c>
      <c r="F1713">
        <v>0</v>
      </c>
      <c r="G1713">
        <v>0</v>
      </c>
      <c r="H1713" t="s">
        <v>1129</v>
      </c>
    </row>
    <row r="1714" spans="2:8" x14ac:dyDescent="0.3">
      <c r="B1714" s="4" cm="1">
        <f t="array" ref="B1714:G1714">'M67-M72 Report'!A95:F95</f>
        <v>0</v>
      </c>
      <c r="C1714">
        <v>0</v>
      </c>
      <c r="D1714">
        <v>0</v>
      </c>
      <c r="E1714">
        <v>0</v>
      </c>
      <c r="F1714">
        <v>0</v>
      </c>
      <c r="G1714">
        <v>0</v>
      </c>
      <c r="H1714" t="s">
        <v>1129</v>
      </c>
    </row>
    <row r="1715" spans="2:8" x14ac:dyDescent="0.3">
      <c r="B1715" s="4" cm="1">
        <f t="array" ref="B1715:G1715">'M67-M72 Report'!A96:F96</f>
        <v>0</v>
      </c>
      <c r="C1715">
        <v>0</v>
      </c>
      <c r="D1715">
        <v>0</v>
      </c>
      <c r="E1715">
        <v>0</v>
      </c>
      <c r="F1715">
        <v>0</v>
      </c>
      <c r="G1715">
        <v>0</v>
      </c>
      <c r="H1715" t="s">
        <v>1129</v>
      </c>
    </row>
    <row r="1716" spans="2:8" x14ac:dyDescent="0.3">
      <c r="B1716" s="4" cm="1">
        <f t="array" ref="B1716:G1716">'M67-M72 Report'!A97:F97</f>
        <v>0</v>
      </c>
      <c r="C1716">
        <v>0</v>
      </c>
      <c r="D1716">
        <v>0</v>
      </c>
      <c r="E1716">
        <v>0</v>
      </c>
      <c r="F1716">
        <v>0</v>
      </c>
      <c r="G1716">
        <v>0</v>
      </c>
      <c r="H1716" t="s">
        <v>1129</v>
      </c>
    </row>
    <row r="1717" spans="2:8" x14ac:dyDescent="0.3">
      <c r="B1717" s="4" cm="1">
        <f t="array" ref="B1717:G1717">'M67-M72 Report'!A98:F98</f>
        <v>0</v>
      </c>
      <c r="C1717">
        <v>0</v>
      </c>
      <c r="D1717">
        <v>0</v>
      </c>
      <c r="E1717">
        <v>0</v>
      </c>
      <c r="F1717">
        <v>0</v>
      </c>
      <c r="G1717">
        <v>0</v>
      </c>
      <c r="H1717" t="s">
        <v>1129</v>
      </c>
    </row>
    <row r="1718" spans="2:8" x14ac:dyDescent="0.3">
      <c r="B1718" s="4" cm="1">
        <f t="array" ref="B1718:G1718">'M67-M72 Report'!A99:F99</f>
        <v>0</v>
      </c>
      <c r="C1718">
        <v>0</v>
      </c>
      <c r="D1718">
        <v>0</v>
      </c>
      <c r="E1718">
        <v>0</v>
      </c>
      <c r="F1718">
        <v>0</v>
      </c>
      <c r="G1718">
        <v>0</v>
      </c>
      <c r="H1718" t="s">
        <v>1129</v>
      </c>
    </row>
    <row r="1719" spans="2:8" x14ac:dyDescent="0.3">
      <c r="B1719" s="4" cm="1">
        <f t="array" ref="B1719:G1719">'M67-M72 Report'!A100:F100</f>
        <v>0</v>
      </c>
      <c r="C1719">
        <v>0</v>
      </c>
      <c r="D1719">
        <v>0</v>
      </c>
      <c r="E1719">
        <v>0</v>
      </c>
      <c r="F1719">
        <v>0</v>
      </c>
      <c r="G1719">
        <v>0</v>
      </c>
      <c r="H1719" t="s">
        <v>1129</v>
      </c>
    </row>
    <row r="1720" spans="2:8" x14ac:dyDescent="0.3">
      <c r="B1720" s="4" cm="1">
        <f t="array" ref="B1720:G1720">'M67-M72 Report'!A101:F101</f>
        <v>0</v>
      </c>
      <c r="C1720">
        <v>0</v>
      </c>
      <c r="D1720">
        <v>0</v>
      </c>
      <c r="E1720">
        <v>0</v>
      </c>
      <c r="F1720">
        <v>0</v>
      </c>
      <c r="G1720">
        <v>0</v>
      </c>
      <c r="H1720" t="s">
        <v>1129</v>
      </c>
    </row>
    <row r="1721" spans="2:8" x14ac:dyDescent="0.3">
      <c r="B1721" s="4" cm="1">
        <f t="array" ref="B1721:G1721">'M67-M72 Report'!A102:F102</f>
        <v>0</v>
      </c>
      <c r="C1721">
        <v>0</v>
      </c>
      <c r="D1721">
        <v>0</v>
      </c>
      <c r="E1721">
        <v>0</v>
      </c>
      <c r="F1721">
        <v>0</v>
      </c>
      <c r="G1721">
        <v>0</v>
      </c>
      <c r="H1721" t="s">
        <v>1129</v>
      </c>
    </row>
    <row r="1722" spans="2:8" x14ac:dyDescent="0.3">
      <c r="B1722" s="4" cm="1">
        <f t="array" ref="B1722:G1722">'M67-M72 Report'!A103:F103</f>
        <v>0</v>
      </c>
      <c r="C1722">
        <v>0</v>
      </c>
      <c r="D1722">
        <v>0</v>
      </c>
      <c r="E1722">
        <v>0</v>
      </c>
      <c r="F1722">
        <v>0</v>
      </c>
      <c r="G1722">
        <v>0</v>
      </c>
      <c r="H1722" t="s">
        <v>1129</v>
      </c>
    </row>
    <row r="1723" spans="2:8" x14ac:dyDescent="0.3">
      <c r="B1723" s="4" cm="1">
        <f t="array" ref="B1723:G1723">'M67-M72 Report'!A104:F104</f>
        <v>0</v>
      </c>
      <c r="C1723">
        <v>0</v>
      </c>
      <c r="D1723">
        <v>0</v>
      </c>
      <c r="E1723">
        <v>0</v>
      </c>
      <c r="F1723">
        <v>0</v>
      </c>
      <c r="G1723">
        <v>0</v>
      </c>
      <c r="H1723" t="s">
        <v>1129</v>
      </c>
    </row>
    <row r="1724" spans="2:8" x14ac:dyDescent="0.3">
      <c r="B1724" s="4" cm="1">
        <f t="array" ref="B1724:G1724">'M67-M72 Report'!A105:F105</f>
        <v>0</v>
      </c>
      <c r="C1724">
        <v>0</v>
      </c>
      <c r="D1724">
        <v>0</v>
      </c>
      <c r="E1724">
        <v>0</v>
      </c>
      <c r="F1724">
        <v>0</v>
      </c>
      <c r="G1724">
        <v>0</v>
      </c>
      <c r="H1724" t="s">
        <v>1129</v>
      </c>
    </row>
    <row r="1725" spans="2:8" x14ac:dyDescent="0.3">
      <c r="B1725" s="4" cm="1">
        <f t="array" ref="B1725:G1725">'M67-M72 Report'!A106:F106</f>
        <v>0</v>
      </c>
      <c r="C1725">
        <v>0</v>
      </c>
      <c r="D1725">
        <v>0</v>
      </c>
      <c r="E1725">
        <v>0</v>
      </c>
      <c r="F1725">
        <v>0</v>
      </c>
      <c r="G1725">
        <v>0</v>
      </c>
      <c r="H1725" t="s">
        <v>1129</v>
      </c>
    </row>
    <row r="1726" spans="2:8" x14ac:dyDescent="0.3">
      <c r="B1726" s="4" cm="1">
        <f t="array" ref="B1726:G1726">'M67-M72 Report'!A107:F107</f>
        <v>0</v>
      </c>
      <c r="C1726">
        <v>0</v>
      </c>
      <c r="D1726">
        <v>0</v>
      </c>
      <c r="E1726">
        <v>0</v>
      </c>
      <c r="F1726">
        <v>0</v>
      </c>
      <c r="G1726">
        <v>0</v>
      </c>
      <c r="H1726" t="s">
        <v>1129</v>
      </c>
    </row>
    <row r="1727" spans="2:8" x14ac:dyDescent="0.3">
      <c r="B1727" s="4" cm="1">
        <f t="array" ref="B1727:G1727">'M67-M72 Report'!A108:F108</f>
        <v>0</v>
      </c>
      <c r="C1727">
        <v>0</v>
      </c>
      <c r="D1727">
        <v>0</v>
      </c>
      <c r="E1727">
        <v>0</v>
      </c>
      <c r="F1727">
        <v>0</v>
      </c>
      <c r="G1727">
        <v>0</v>
      </c>
      <c r="H1727" t="s">
        <v>1129</v>
      </c>
    </row>
    <row r="1728" spans="2:8" x14ac:dyDescent="0.3">
      <c r="B1728" s="4" cm="1">
        <f t="array" ref="B1728:G1728">'M67-M72 Report'!A109:F109</f>
        <v>0</v>
      </c>
      <c r="C1728">
        <v>0</v>
      </c>
      <c r="D1728">
        <v>0</v>
      </c>
      <c r="E1728">
        <v>0</v>
      </c>
      <c r="F1728">
        <v>0</v>
      </c>
      <c r="G1728">
        <v>0</v>
      </c>
      <c r="H1728" t="s">
        <v>1129</v>
      </c>
    </row>
    <row r="1729" spans="2:8" x14ac:dyDescent="0.3">
      <c r="B1729" s="4" cm="1">
        <f t="array" ref="B1729:G1729">'M67-M72 Report'!A110:F110</f>
        <v>0</v>
      </c>
      <c r="C1729">
        <v>0</v>
      </c>
      <c r="D1729">
        <v>0</v>
      </c>
      <c r="E1729">
        <v>0</v>
      </c>
      <c r="F1729">
        <v>0</v>
      </c>
      <c r="G1729">
        <v>0</v>
      </c>
      <c r="H1729" t="s">
        <v>1129</v>
      </c>
    </row>
    <row r="1730" spans="2:8" x14ac:dyDescent="0.3">
      <c r="B1730" s="4" cm="1">
        <f t="array" ref="B1730:G1730">'M67-M72 Report'!A111:F111</f>
        <v>0</v>
      </c>
      <c r="C1730">
        <v>0</v>
      </c>
      <c r="D1730">
        <v>0</v>
      </c>
      <c r="E1730">
        <v>0</v>
      </c>
      <c r="F1730">
        <v>0</v>
      </c>
      <c r="G1730">
        <v>0</v>
      </c>
      <c r="H1730" t="s">
        <v>1129</v>
      </c>
    </row>
    <row r="1731" spans="2:8" x14ac:dyDescent="0.3">
      <c r="B1731" s="4" cm="1">
        <f t="array" ref="B1731:G1731">'M67-M72 Report'!A112:F112</f>
        <v>0</v>
      </c>
      <c r="C1731">
        <v>0</v>
      </c>
      <c r="D1731">
        <v>0</v>
      </c>
      <c r="E1731">
        <v>0</v>
      </c>
      <c r="F1731">
        <v>0</v>
      </c>
      <c r="G1731">
        <v>0</v>
      </c>
      <c r="H1731" t="s">
        <v>1129</v>
      </c>
    </row>
    <row r="1732" spans="2:8" x14ac:dyDescent="0.3">
      <c r="B1732" s="4" cm="1">
        <f t="array" ref="B1732:G1732">'M67-M72 Report'!A113:F113</f>
        <v>0</v>
      </c>
      <c r="C1732">
        <v>0</v>
      </c>
      <c r="D1732">
        <v>0</v>
      </c>
      <c r="E1732">
        <v>0</v>
      </c>
      <c r="F1732">
        <v>0</v>
      </c>
      <c r="G1732">
        <v>0</v>
      </c>
      <c r="H1732" t="s">
        <v>1129</v>
      </c>
    </row>
    <row r="1733" spans="2:8" x14ac:dyDescent="0.3">
      <c r="B1733" s="4" cm="1">
        <f t="array" ref="B1733:G1733">'M67-M72 Report'!A114:F114</f>
        <v>0</v>
      </c>
      <c r="C1733">
        <v>0</v>
      </c>
      <c r="D1733">
        <v>0</v>
      </c>
      <c r="E1733">
        <v>0</v>
      </c>
      <c r="F1733">
        <v>0</v>
      </c>
      <c r="G1733">
        <v>0</v>
      </c>
      <c r="H1733" t="s">
        <v>1129</v>
      </c>
    </row>
    <row r="1734" spans="2:8" x14ac:dyDescent="0.3">
      <c r="B1734" s="4" cm="1">
        <f t="array" ref="B1734:G1734">'M67-M72 Report'!A115:F115</f>
        <v>0</v>
      </c>
      <c r="C1734">
        <v>0</v>
      </c>
      <c r="D1734">
        <v>0</v>
      </c>
      <c r="E1734">
        <v>0</v>
      </c>
      <c r="F1734">
        <v>0</v>
      </c>
      <c r="G1734">
        <v>0</v>
      </c>
      <c r="H1734" t="s">
        <v>1129</v>
      </c>
    </row>
    <row r="1735" spans="2:8" x14ac:dyDescent="0.3">
      <c r="B1735" s="4" cm="1">
        <f t="array" ref="B1735:G1735">'M67-M72 Report'!A116:F116</f>
        <v>0</v>
      </c>
      <c r="C1735">
        <v>0</v>
      </c>
      <c r="D1735">
        <v>0</v>
      </c>
      <c r="E1735">
        <v>0</v>
      </c>
      <c r="F1735">
        <v>0</v>
      </c>
      <c r="G1735">
        <v>0</v>
      </c>
      <c r="H1735" t="s">
        <v>1129</v>
      </c>
    </row>
    <row r="1736" spans="2:8" x14ac:dyDescent="0.3">
      <c r="B1736" s="4" cm="1">
        <f t="array" ref="B1736:G1736">'M67-M72 Report'!A117:F117</f>
        <v>0</v>
      </c>
      <c r="C1736">
        <v>0</v>
      </c>
      <c r="D1736">
        <v>0</v>
      </c>
      <c r="E1736">
        <v>0</v>
      </c>
      <c r="F1736">
        <v>0</v>
      </c>
      <c r="G1736">
        <v>0</v>
      </c>
      <c r="H1736" t="s">
        <v>1129</v>
      </c>
    </row>
    <row r="1737" spans="2:8" x14ac:dyDescent="0.3">
      <c r="B1737" s="4" cm="1">
        <f t="array" ref="B1737:G1737">'M67-M72 Report'!A118:F118</f>
        <v>0</v>
      </c>
      <c r="C1737">
        <v>0</v>
      </c>
      <c r="D1737">
        <v>0</v>
      </c>
      <c r="E1737">
        <v>0</v>
      </c>
      <c r="F1737">
        <v>0</v>
      </c>
      <c r="G1737">
        <v>0</v>
      </c>
      <c r="H1737" t="s">
        <v>1129</v>
      </c>
    </row>
    <row r="1738" spans="2:8" x14ac:dyDescent="0.3">
      <c r="B1738" s="4" cm="1">
        <f t="array" ref="B1738:G1738">'M67-M72 Report'!A119:F119</f>
        <v>0</v>
      </c>
      <c r="C1738">
        <v>0</v>
      </c>
      <c r="D1738">
        <v>0</v>
      </c>
      <c r="E1738">
        <v>0</v>
      </c>
      <c r="F1738">
        <v>0</v>
      </c>
      <c r="G1738">
        <v>0</v>
      </c>
      <c r="H1738" t="s">
        <v>1129</v>
      </c>
    </row>
    <row r="1739" spans="2:8" x14ac:dyDescent="0.3">
      <c r="B1739" s="4" cm="1">
        <f t="array" ref="B1739:G1739">'M67-M72 Report'!A120:F120</f>
        <v>0</v>
      </c>
      <c r="C1739">
        <v>0</v>
      </c>
      <c r="D1739">
        <v>0</v>
      </c>
      <c r="E1739">
        <v>0</v>
      </c>
      <c r="F1739">
        <v>0</v>
      </c>
      <c r="G1739">
        <v>0</v>
      </c>
      <c r="H1739" t="s">
        <v>1129</v>
      </c>
    </row>
    <row r="1740" spans="2:8" x14ac:dyDescent="0.3">
      <c r="B1740" s="4" cm="1">
        <f t="array" ref="B1740:G1740">'M67-M72 Report'!A121:F121</f>
        <v>0</v>
      </c>
      <c r="C1740">
        <v>0</v>
      </c>
      <c r="D1740">
        <v>0</v>
      </c>
      <c r="E1740">
        <v>0</v>
      </c>
      <c r="F1740">
        <v>0</v>
      </c>
      <c r="G1740">
        <v>0</v>
      </c>
      <c r="H1740" t="s">
        <v>1129</v>
      </c>
    </row>
    <row r="1741" spans="2:8" x14ac:dyDescent="0.3">
      <c r="B1741" s="4" cm="1">
        <f t="array" ref="B1741:G1741">'M67-M72 Report'!A122:F122</f>
        <v>0</v>
      </c>
      <c r="C1741">
        <v>0</v>
      </c>
      <c r="D1741">
        <v>0</v>
      </c>
      <c r="E1741">
        <v>0</v>
      </c>
      <c r="F1741">
        <v>0</v>
      </c>
      <c r="G1741">
        <v>0</v>
      </c>
      <c r="H1741" t="s">
        <v>1129</v>
      </c>
    </row>
    <row r="1742" spans="2:8" x14ac:dyDescent="0.3">
      <c r="B1742" s="4" cm="1">
        <f t="array" ref="B1742:G1742">'M67-M72 Report'!A123:F123</f>
        <v>0</v>
      </c>
      <c r="C1742">
        <v>0</v>
      </c>
      <c r="D1742">
        <v>0</v>
      </c>
      <c r="E1742">
        <v>0</v>
      </c>
      <c r="F1742">
        <v>0</v>
      </c>
      <c r="G1742">
        <v>0</v>
      </c>
      <c r="H1742" t="s">
        <v>1129</v>
      </c>
    </row>
    <row r="1743" spans="2:8" x14ac:dyDescent="0.3">
      <c r="B1743" s="4" cm="1">
        <f t="array" ref="B1743:G1743">'M67-M72 Report'!A124:F124</f>
        <v>0</v>
      </c>
      <c r="C1743">
        <v>0</v>
      </c>
      <c r="D1743">
        <v>0</v>
      </c>
      <c r="E1743">
        <v>0</v>
      </c>
      <c r="F1743">
        <v>0</v>
      </c>
      <c r="G1743">
        <v>0</v>
      </c>
      <c r="H1743" t="s">
        <v>1129</v>
      </c>
    </row>
    <row r="1744" spans="2:8" x14ac:dyDescent="0.3">
      <c r="B1744" s="4" cm="1">
        <f t="array" ref="B1744:G1744">'M67-M72 Report'!A125:F125</f>
        <v>0</v>
      </c>
      <c r="C1744">
        <v>0</v>
      </c>
      <c r="D1744">
        <v>0</v>
      </c>
      <c r="E1744">
        <v>0</v>
      </c>
      <c r="F1744">
        <v>0</v>
      </c>
      <c r="G1744">
        <v>0</v>
      </c>
      <c r="H1744" t="s">
        <v>1129</v>
      </c>
    </row>
    <row r="1745" spans="2:8" x14ac:dyDescent="0.3">
      <c r="B1745" s="4" cm="1">
        <f t="array" ref="B1745:G1745">'M67-M72 Report'!A126:F126</f>
        <v>0</v>
      </c>
      <c r="C1745">
        <v>0</v>
      </c>
      <c r="D1745">
        <v>0</v>
      </c>
      <c r="E1745">
        <v>0</v>
      </c>
      <c r="F1745">
        <v>0</v>
      </c>
      <c r="G1745">
        <v>0</v>
      </c>
      <c r="H1745" t="s">
        <v>1129</v>
      </c>
    </row>
    <row r="1746" spans="2:8" x14ac:dyDescent="0.3">
      <c r="B1746" s="4" cm="1">
        <f t="array" ref="B1746:G1746">'M67-M72 Report'!A127:F127</f>
        <v>0</v>
      </c>
      <c r="C1746">
        <v>0</v>
      </c>
      <c r="D1746">
        <v>0</v>
      </c>
      <c r="E1746">
        <v>0</v>
      </c>
      <c r="F1746">
        <v>0</v>
      </c>
      <c r="G1746">
        <v>0</v>
      </c>
      <c r="H1746" t="s">
        <v>1129</v>
      </c>
    </row>
    <row r="1747" spans="2:8" x14ac:dyDescent="0.3">
      <c r="B1747" s="4" cm="1">
        <f t="array" ref="B1747:G1747">'M67-M72 Report'!A128:F128</f>
        <v>0</v>
      </c>
      <c r="C1747">
        <v>0</v>
      </c>
      <c r="D1747">
        <v>0</v>
      </c>
      <c r="E1747">
        <v>0</v>
      </c>
      <c r="F1747">
        <v>0</v>
      </c>
      <c r="G1747">
        <v>0</v>
      </c>
      <c r="H1747" t="s">
        <v>1129</v>
      </c>
    </row>
    <row r="1748" spans="2:8" x14ac:dyDescent="0.3">
      <c r="B1748" s="4" cm="1">
        <f t="array" ref="B1748:G1748">'M67-M72 Report'!A129:F129</f>
        <v>0</v>
      </c>
      <c r="C1748">
        <v>0</v>
      </c>
      <c r="D1748">
        <v>0</v>
      </c>
      <c r="E1748">
        <v>0</v>
      </c>
      <c r="F1748">
        <v>0</v>
      </c>
      <c r="G1748">
        <v>0</v>
      </c>
      <c r="H1748" t="s">
        <v>1129</v>
      </c>
    </row>
    <row r="1749" spans="2:8" x14ac:dyDescent="0.3">
      <c r="B1749" s="4" cm="1">
        <f t="array" ref="B1749:G1749">'M67-M72 Report'!A130:F130</f>
        <v>0</v>
      </c>
      <c r="C1749">
        <v>0</v>
      </c>
      <c r="D1749">
        <v>0</v>
      </c>
      <c r="E1749">
        <v>0</v>
      </c>
      <c r="F1749">
        <v>0</v>
      </c>
      <c r="G1749">
        <v>0</v>
      </c>
      <c r="H1749" t="s">
        <v>1129</v>
      </c>
    </row>
    <row r="1750" spans="2:8" x14ac:dyDescent="0.3">
      <c r="B1750" s="4" cm="1">
        <f t="array" ref="B1750:G1750">'M67-M72 Report'!A131:F131</f>
        <v>0</v>
      </c>
      <c r="C1750">
        <v>0</v>
      </c>
      <c r="D1750">
        <v>0</v>
      </c>
      <c r="E1750">
        <v>0</v>
      </c>
      <c r="F1750">
        <v>0</v>
      </c>
      <c r="G1750">
        <v>0</v>
      </c>
      <c r="H1750" t="s">
        <v>1129</v>
      </c>
    </row>
    <row r="1751" spans="2:8" x14ac:dyDescent="0.3">
      <c r="B1751" s="4" cm="1">
        <f t="array" ref="B1751:G1751">'M67-M72 Report'!A132:F132</f>
        <v>0</v>
      </c>
      <c r="C1751">
        <v>0</v>
      </c>
      <c r="D1751">
        <v>0</v>
      </c>
      <c r="E1751">
        <v>0</v>
      </c>
      <c r="F1751">
        <v>0</v>
      </c>
      <c r="G1751">
        <v>0</v>
      </c>
      <c r="H1751" t="s">
        <v>1129</v>
      </c>
    </row>
    <row r="1752" spans="2:8" x14ac:dyDescent="0.3">
      <c r="B1752" s="4" cm="1">
        <f t="array" ref="B1752:G1752">'M67-M72 Report'!A133:F133</f>
        <v>0</v>
      </c>
      <c r="C1752">
        <v>0</v>
      </c>
      <c r="D1752">
        <v>0</v>
      </c>
      <c r="E1752">
        <v>0</v>
      </c>
      <c r="F1752">
        <v>0</v>
      </c>
      <c r="G1752">
        <v>0</v>
      </c>
      <c r="H1752" t="s">
        <v>1129</v>
      </c>
    </row>
    <row r="1753" spans="2:8" x14ac:dyDescent="0.3">
      <c r="B1753" s="4" cm="1">
        <f t="array" ref="B1753:G1753">'M67-M72 Report'!A135:F135</f>
        <v>0</v>
      </c>
      <c r="C1753">
        <v>0</v>
      </c>
      <c r="D1753">
        <v>0</v>
      </c>
      <c r="E1753">
        <v>0</v>
      </c>
      <c r="F1753">
        <v>0</v>
      </c>
      <c r="G1753">
        <v>0</v>
      </c>
      <c r="H1753" t="s">
        <v>1129</v>
      </c>
    </row>
    <row r="1754" spans="2:8" x14ac:dyDescent="0.3">
      <c r="B1754" s="4" cm="1">
        <f t="array" ref="B1754:G1754">'M67-M72 Report'!A136:F136</f>
        <v>0</v>
      </c>
      <c r="C1754">
        <v>0</v>
      </c>
      <c r="D1754">
        <v>0</v>
      </c>
      <c r="E1754">
        <v>0</v>
      </c>
      <c r="F1754">
        <v>0</v>
      </c>
      <c r="G1754">
        <v>0</v>
      </c>
      <c r="H1754" t="s">
        <v>1129</v>
      </c>
    </row>
    <row r="1755" spans="2:8" x14ac:dyDescent="0.3">
      <c r="B1755" s="4" cm="1">
        <f t="array" ref="B1755:G1755">'M67-M72 Report'!A137:F137</f>
        <v>0</v>
      </c>
      <c r="C1755">
        <v>0</v>
      </c>
      <c r="D1755">
        <v>0</v>
      </c>
      <c r="E1755">
        <v>0</v>
      </c>
      <c r="F1755">
        <v>0</v>
      </c>
      <c r="G1755">
        <v>0</v>
      </c>
      <c r="H1755" t="s">
        <v>1129</v>
      </c>
    </row>
    <row r="1756" spans="2:8" x14ac:dyDescent="0.3">
      <c r="B1756" s="4" cm="1">
        <f t="array" ref="B1756:G1756">'M67-M72 Report'!A138:F138</f>
        <v>0</v>
      </c>
      <c r="C1756">
        <v>0</v>
      </c>
      <c r="D1756">
        <v>0</v>
      </c>
      <c r="E1756">
        <v>0</v>
      </c>
      <c r="F1756">
        <v>0</v>
      </c>
      <c r="G1756">
        <v>0</v>
      </c>
      <c r="H1756" t="s">
        <v>1129</v>
      </c>
    </row>
    <row r="1757" spans="2:8" x14ac:dyDescent="0.3">
      <c r="B1757" s="4" cm="1">
        <f t="array" ref="B1757:G1757">'M67-M72 Report'!A139:F139</f>
        <v>0</v>
      </c>
      <c r="C1757">
        <v>0</v>
      </c>
      <c r="D1757">
        <v>0</v>
      </c>
      <c r="E1757">
        <v>0</v>
      </c>
      <c r="F1757">
        <v>0</v>
      </c>
      <c r="G1757">
        <v>0</v>
      </c>
      <c r="H1757" t="s">
        <v>1129</v>
      </c>
    </row>
    <row r="1758" spans="2:8" x14ac:dyDescent="0.3">
      <c r="B1758" s="4" cm="1">
        <f t="array" ref="B1758:G1758">'M67-M72 Report'!A140:F140</f>
        <v>0</v>
      </c>
      <c r="C1758">
        <v>0</v>
      </c>
      <c r="D1758">
        <v>0</v>
      </c>
      <c r="E1758">
        <v>0</v>
      </c>
      <c r="F1758">
        <v>0</v>
      </c>
      <c r="G1758">
        <v>0</v>
      </c>
      <c r="H1758" t="s">
        <v>1129</v>
      </c>
    </row>
    <row r="1759" spans="2:8" x14ac:dyDescent="0.3">
      <c r="B1759" s="4" cm="1">
        <f t="array" ref="B1759:G1759">'M67-M72 Report'!A141:F141</f>
        <v>0</v>
      </c>
      <c r="C1759">
        <v>0</v>
      </c>
      <c r="D1759">
        <v>0</v>
      </c>
      <c r="E1759">
        <v>0</v>
      </c>
      <c r="F1759">
        <v>0</v>
      </c>
      <c r="G1759">
        <v>0</v>
      </c>
      <c r="H1759" t="s">
        <v>1129</v>
      </c>
    </row>
    <row r="1760" spans="2:8" x14ac:dyDescent="0.3">
      <c r="B1760" s="4" cm="1">
        <f t="array" ref="B1760:G1760">'M67-M72 Report'!A142:F142</f>
        <v>0</v>
      </c>
      <c r="C1760">
        <v>0</v>
      </c>
      <c r="D1760">
        <v>0</v>
      </c>
      <c r="E1760">
        <v>0</v>
      </c>
      <c r="F1760">
        <v>0</v>
      </c>
      <c r="G1760">
        <v>0</v>
      </c>
      <c r="H1760" t="s">
        <v>1129</v>
      </c>
    </row>
    <row r="1761" spans="2:8" x14ac:dyDescent="0.3">
      <c r="B1761" s="4" cm="1">
        <f t="array" ref="B1761:G1761">'M67-M72 Report'!A143:F143</f>
        <v>0</v>
      </c>
      <c r="C1761">
        <v>0</v>
      </c>
      <c r="D1761">
        <v>0</v>
      </c>
      <c r="E1761">
        <v>0</v>
      </c>
      <c r="F1761">
        <v>0</v>
      </c>
      <c r="G1761">
        <v>0</v>
      </c>
      <c r="H1761" t="s">
        <v>1129</v>
      </c>
    </row>
    <row r="1762" spans="2:8" x14ac:dyDescent="0.3">
      <c r="B1762" s="4" cm="1">
        <f t="array" ref="B1762:G1762">'M67-M72 Report'!A144:F144</f>
        <v>0</v>
      </c>
      <c r="C1762">
        <v>0</v>
      </c>
      <c r="D1762">
        <v>0</v>
      </c>
      <c r="E1762">
        <v>0</v>
      </c>
      <c r="F1762">
        <v>0</v>
      </c>
      <c r="G1762">
        <v>0</v>
      </c>
      <c r="H1762" t="s">
        <v>1129</v>
      </c>
    </row>
    <row r="1763" spans="2:8" x14ac:dyDescent="0.3">
      <c r="B1763" s="4" cm="1">
        <f t="array" ref="B1763:G1763">'M67-M72 Report'!A145:F145</f>
        <v>0</v>
      </c>
      <c r="C1763">
        <v>0</v>
      </c>
      <c r="D1763">
        <v>0</v>
      </c>
      <c r="E1763">
        <v>0</v>
      </c>
      <c r="F1763">
        <v>0</v>
      </c>
      <c r="G1763">
        <v>0</v>
      </c>
      <c r="H1763" t="s">
        <v>1129</v>
      </c>
    </row>
    <row r="1764" spans="2:8" x14ac:dyDescent="0.3">
      <c r="B1764" s="4" cm="1">
        <f t="array" ref="B1764:G1764">'M67-M72 Report'!A146:F146</f>
        <v>0</v>
      </c>
      <c r="C1764">
        <v>0</v>
      </c>
      <c r="D1764">
        <v>0</v>
      </c>
      <c r="E1764">
        <v>0</v>
      </c>
      <c r="F1764">
        <v>0</v>
      </c>
      <c r="G1764">
        <v>0</v>
      </c>
      <c r="H1764" t="s">
        <v>1129</v>
      </c>
    </row>
    <row r="1765" spans="2:8" x14ac:dyDescent="0.3">
      <c r="B1765" s="4" cm="1">
        <f t="array" ref="B1765:G1765">'M67-M72 Report'!A147:F147</f>
        <v>0</v>
      </c>
      <c r="C1765">
        <v>0</v>
      </c>
      <c r="D1765">
        <v>0</v>
      </c>
      <c r="E1765">
        <v>0</v>
      </c>
      <c r="F1765">
        <v>0</v>
      </c>
      <c r="G1765">
        <v>0</v>
      </c>
      <c r="H1765" t="s">
        <v>1129</v>
      </c>
    </row>
    <row r="1766" spans="2:8" x14ac:dyDescent="0.3">
      <c r="B1766" s="4" cm="1">
        <f t="array" ref="B1766:G1766">'M67-M72 Report'!A148:F148</f>
        <v>0</v>
      </c>
      <c r="C1766">
        <v>0</v>
      </c>
      <c r="D1766">
        <v>0</v>
      </c>
      <c r="E1766">
        <v>0</v>
      </c>
      <c r="F1766">
        <v>0</v>
      </c>
      <c r="G1766">
        <v>0</v>
      </c>
      <c r="H1766" t="s">
        <v>1129</v>
      </c>
    </row>
    <row r="1767" spans="2:8" x14ac:dyDescent="0.3">
      <c r="B1767" s="4" cm="1">
        <f t="array" ref="B1767:G1767">'M67-M72 Report'!A149:F149</f>
        <v>0</v>
      </c>
      <c r="C1767">
        <v>0</v>
      </c>
      <c r="D1767">
        <v>0</v>
      </c>
      <c r="E1767">
        <v>0</v>
      </c>
      <c r="F1767">
        <v>0</v>
      </c>
      <c r="G1767">
        <v>0</v>
      </c>
      <c r="H1767" t="s">
        <v>1129</v>
      </c>
    </row>
    <row r="1768" spans="2:8" x14ac:dyDescent="0.3">
      <c r="B1768" s="4" cm="1">
        <f t="array" ref="B1768:G1768">'M67-M72 Report'!A150:F150</f>
        <v>0</v>
      </c>
      <c r="C1768">
        <v>0</v>
      </c>
      <c r="D1768">
        <v>0</v>
      </c>
      <c r="E1768">
        <v>0</v>
      </c>
      <c r="F1768">
        <v>0</v>
      </c>
      <c r="G1768">
        <v>0</v>
      </c>
      <c r="H1768" t="s">
        <v>1129</v>
      </c>
    </row>
    <row r="1769" spans="2:8" x14ac:dyDescent="0.3">
      <c r="B1769" s="4"/>
    </row>
    <row r="1770" spans="2:8" x14ac:dyDescent="0.3">
      <c r="B1770" s="4"/>
    </row>
    <row r="1771" spans="2:8" x14ac:dyDescent="0.3">
      <c r="B1771" s="4"/>
    </row>
    <row r="1772" spans="2:8" x14ac:dyDescent="0.3">
      <c r="B1772" s="4"/>
    </row>
    <row r="1773" spans="2:8" x14ac:dyDescent="0.3">
      <c r="B1773" s="4"/>
    </row>
    <row r="1774" spans="2:8" x14ac:dyDescent="0.3">
      <c r="B1774" s="4"/>
    </row>
    <row r="1775" spans="2:8" x14ac:dyDescent="0.3">
      <c r="B1775" s="4"/>
    </row>
    <row r="1776" spans="2:8" x14ac:dyDescent="0.3">
      <c r="B1776" s="4"/>
    </row>
  </sheetData>
  <phoneticPr fontId="2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EEB0-DA71-4D7D-ADFF-2F8EDBA82DE5}">
  <sheetPr>
    <tabColor rgb="FFFFFF00"/>
  </sheetPr>
  <dimension ref="A1:BA1765"/>
  <sheetViews>
    <sheetView topLeftCell="A16" workbookViewId="0">
      <selection activeCell="D1770" sqref="D1770"/>
    </sheetView>
  </sheetViews>
  <sheetFormatPr defaultColWidth="8.83203125" defaultRowHeight="14" x14ac:dyDescent="0.3"/>
  <cols>
    <col min="1" max="1" width="20.5" customWidth="1"/>
    <col min="2" max="2" width="14.1640625" customWidth="1"/>
    <col min="3" max="3" width="16.1640625" customWidth="1"/>
    <col min="4" max="4" width="16.83203125" customWidth="1"/>
    <col min="5" max="5" width="14.6640625" customWidth="1"/>
    <col min="6" max="6" width="14.1640625" customWidth="1"/>
    <col min="7" max="7" width="13" customWidth="1"/>
    <col min="8" max="8" width="14.6640625" customWidth="1"/>
    <col min="10" max="10" width="12.58203125" bestFit="1" customWidth="1"/>
    <col min="12" max="12" width="11.6640625" customWidth="1"/>
    <col min="13" max="13" width="11.33203125" customWidth="1"/>
    <col min="14" max="14" width="13.1640625" customWidth="1"/>
    <col min="15" max="15" width="11.83203125" customWidth="1"/>
    <col min="16" max="16" width="11.6640625" customWidth="1"/>
    <col min="17" max="19" width="10.33203125" bestFit="1" customWidth="1"/>
    <col min="20" max="26" width="12.33203125" bestFit="1" customWidth="1"/>
  </cols>
  <sheetData>
    <row r="1" spans="1:53" x14ac:dyDescent="0.3">
      <c r="K1" s="1"/>
      <c r="L1" s="1" t="s">
        <v>1178</v>
      </c>
      <c r="M1" s="1" t="s">
        <v>1090</v>
      </c>
      <c r="N1" s="1" t="s">
        <v>1091</v>
      </c>
      <c r="O1" s="1" cm="1">
        <f t="array" ref="O1:AR1">TRANSPOSE(L18:L47)</f>
        <v>0</v>
      </c>
      <c r="P1" s="1">
        <v>0</v>
      </c>
      <c r="Q1" s="1">
        <v>0</v>
      </c>
      <c r="R1" s="1">
        <v>0</v>
      </c>
      <c r="S1" s="1">
        <v>0</v>
      </c>
      <c r="T1" s="1">
        <v>0</v>
      </c>
      <c r="U1" s="1">
        <v>0</v>
      </c>
      <c r="V1" s="1">
        <v>0</v>
      </c>
      <c r="W1" s="1">
        <v>0</v>
      </c>
      <c r="X1" s="1">
        <v>0</v>
      </c>
      <c r="Y1" s="1">
        <v>0</v>
      </c>
      <c r="Z1" s="1">
        <v>0</v>
      </c>
      <c r="AA1" s="1">
        <v>0</v>
      </c>
      <c r="AB1" s="1">
        <v>0</v>
      </c>
      <c r="AC1" s="1">
        <v>0</v>
      </c>
      <c r="AD1" s="1">
        <v>0</v>
      </c>
      <c r="AE1" s="1">
        <v>0</v>
      </c>
      <c r="AF1" s="1">
        <v>0</v>
      </c>
      <c r="AG1" s="1">
        <v>0</v>
      </c>
      <c r="AH1" s="1">
        <v>0</v>
      </c>
      <c r="AI1">
        <v>0</v>
      </c>
      <c r="AJ1">
        <v>0</v>
      </c>
      <c r="AK1">
        <v>0</v>
      </c>
      <c r="AL1">
        <v>0</v>
      </c>
      <c r="AM1">
        <v>0</v>
      </c>
      <c r="AN1">
        <v>0</v>
      </c>
      <c r="AO1">
        <v>0</v>
      </c>
      <c r="AP1">
        <v>0</v>
      </c>
      <c r="AQ1">
        <v>0</v>
      </c>
      <c r="AR1">
        <v>0</v>
      </c>
    </row>
    <row r="2" spans="1:53" x14ac:dyDescent="0.3">
      <c r="A2" s="4" cm="1">
        <f t="array" ref="A2:H148">'M1-M6 Report'!A4:H150</f>
        <v>0</v>
      </c>
      <c r="B2">
        <v>0</v>
      </c>
      <c r="C2">
        <v>0</v>
      </c>
      <c r="D2">
        <v>0</v>
      </c>
      <c r="E2">
        <v>0</v>
      </c>
      <c r="F2" s="4">
        <v>0</v>
      </c>
      <c r="G2" s="4">
        <v>0</v>
      </c>
      <c r="H2" s="4">
        <v>0</v>
      </c>
      <c r="I2" t="s">
        <v>11</v>
      </c>
      <c r="J2">
        <f>VLOOKUP(I2,$L$2:$AY$13,40,FALSE)</f>
        <v>2022</v>
      </c>
      <c r="K2" s="1">
        <f>YEAR(M2)</f>
        <v>2022</v>
      </c>
      <c r="L2" s="1" t="s">
        <v>11</v>
      </c>
      <c r="M2" s="6">
        <f>Summary!E5</f>
        <v>44743</v>
      </c>
      <c r="N2" s="6">
        <f>EDATE(M2,6)-1</f>
        <v>44926</v>
      </c>
      <c r="O2" s="9">
        <f t="shared" ref="O2:X4" si="0">SUMIFS($F$2:$F$1724,$A$2:$A$1724,O$1,$I$2:$I$1724,$L2)</f>
        <v>0</v>
      </c>
      <c r="P2" s="9">
        <f t="shared" si="0"/>
        <v>0</v>
      </c>
      <c r="Q2" s="9">
        <f t="shared" si="0"/>
        <v>0</v>
      </c>
      <c r="R2" s="9">
        <f t="shared" si="0"/>
        <v>0</v>
      </c>
      <c r="S2" s="9">
        <f t="shared" si="0"/>
        <v>0</v>
      </c>
      <c r="T2" s="9">
        <f t="shared" si="0"/>
        <v>0</v>
      </c>
      <c r="U2" s="9">
        <f t="shared" si="0"/>
        <v>0</v>
      </c>
      <c r="V2" s="9">
        <f t="shared" si="0"/>
        <v>0</v>
      </c>
      <c r="W2" s="9">
        <f t="shared" si="0"/>
        <v>0</v>
      </c>
      <c r="X2" s="9">
        <f t="shared" si="0"/>
        <v>0</v>
      </c>
      <c r="Y2" s="9">
        <f t="shared" ref="Y2:AH4" si="1">SUMIFS($F$2:$F$1724,$A$2:$A$1724,Y$1,$I$2:$I$1724,$L2)</f>
        <v>0</v>
      </c>
      <c r="Z2" s="9">
        <f t="shared" si="1"/>
        <v>0</v>
      </c>
      <c r="AA2" s="9">
        <f t="shared" si="1"/>
        <v>0</v>
      </c>
      <c r="AB2" s="9">
        <f t="shared" si="1"/>
        <v>0</v>
      </c>
      <c r="AC2" s="9">
        <f t="shared" si="1"/>
        <v>0</v>
      </c>
      <c r="AD2" s="9">
        <f t="shared" si="1"/>
        <v>0</v>
      </c>
      <c r="AE2" s="9">
        <f t="shared" si="1"/>
        <v>0</v>
      </c>
      <c r="AF2" s="9">
        <f t="shared" si="1"/>
        <v>0</v>
      </c>
      <c r="AG2" s="9">
        <f t="shared" si="1"/>
        <v>0</v>
      </c>
      <c r="AH2" s="9">
        <f t="shared" si="1"/>
        <v>0</v>
      </c>
      <c r="AI2" s="9">
        <f t="shared" ref="AI2:AR4" si="2">SUMIFS($F$2:$F$1724,$A$2:$A$1724,AI$1,$I$2:$I$1724,$L2)</f>
        <v>0</v>
      </c>
      <c r="AJ2" s="9">
        <f t="shared" si="2"/>
        <v>0</v>
      </c>
      <c r="AK2" s="9">
        <f t="shared" si="2"/>
        <v>0</v>
      </c>
      <c r="AL2" s="9">
        <f t="shared" si="2"/>
        <v>0</v>
      </c>
      <c r="AM2" s="9">
        <f t="shared" si="2"/>
        <v>0</v>
      </c>
      <c r="AN2" s="9">
        <f t="shared" si="2"/>
        <v>0</v>
      </c>
      <c r="AO2" s="9">
        <f t="shared" si="2"/>
        <v>0</v>
      </c>
      <c r="AP2" s="9">
        <f t="shared" si="2"/>
        <v>0</v>
      </c>
      <c r="AQ2" s="9">
        <f t="shared" si="2"/>
        <v>0</v>
      </c>
      <c r="AR2" s="9">
        <f t="shared" si="2"/>
        <v>0</v>
      </c>
      <c r="AS2" s="4"/>
      <c r="AT2" s="4"/>
      <c r="AU2" s="4"/>
      <c r="AV2" s="4"/>
      <c r="AW2" s="4"/>
      <c r="AX2" s="4"/>
      <c r="AY2">
        <f>YEAR(M2)</f>
        <v>2022</v>
      </c>
      <c r="BA2" cm="1">
        <f t="array" ref="BA2:BA8">_xlfn.UNIQUE(AY2:AY13,FALSE,FALSE)</f>
        <v>2022</v>
      </c>
    </row>
    <row r="3" spans="1:53" x14ac:dyDescent="0.3">
      <c r="A3">
        <v>0</v>
      </c>
      <c r="B3">
        <v>0</v>
      </c>
      <c r="C3">
        <v>0</v>
      </c>
      <c r="D3">
        <v>0</v>
      </c>
      <c r="E3">
        <v>0</v>
      </c>
      <c r="F3" s="4">
        <v>0</v>
      </c>
      <c r="G3" s="4">
        <v>0</v>
      </c>
      <c r="H3" s="4">
        <v>0</v>
      </c>
      <c r="I3" t="s">
        <v>11</v>
      </c>
      <c r="J3">
        <f t="shared" ref="J3:J66" si="3">VLOOKUP(I3,$L$2:$AY$13,40,FALSE)</f>
        <v>2022</v>
      </c>
      <c r="K3" s="1">
        <f t="shared" ref="K3:K13" si="4">YEAR(M3)</f>
        <v>2023</v>
      </c>
      <c r="L3" s="1" t="s">
        <v>23</v>
      </c>
      <c r="M3" s="6">
        <f>EDATE(M2,6)</f>
        <v>44927</v>
      </c>
      <c r="N3" s="6">
        <f>EDATE(M3,6)-1</f>
        <v>45107</v>
      </c>
      <c r="O3" s="9">
        <f t="shared" si="0"/>
        <v>0</v>
      </c>
      <c r="P3" s="9">
        <f t="shared" si="0"/>
        <v>0</v>
      </c>
      <c r="Q3" s="9">
        <f t="shared" si="0"/>
        <v>0</v>
      </c>
      <c r="R3" s="9">
        <f t="shared" si="0"/>
        <v>0</v>
      </c>
      <c r="S3" s="9">
        <f t="shared" si="0"/>
        <v>0</v>
      </c>
      <c r="T3" s="9">
        <f t="shared" si="0"/>
        <v>0</v>
      </c>
      <c r="U3" s="9">
        <f t="shared" si="0"/>
        <v>0</v>
      </c>
      <c r="V3" s="9">
        <f t="shared" si="0"/>
        <v>0</v>
      </c>
      <c r="W3" s="9">
        <f t="shared" si="0"/>
        <v>0</v>
      </c>
      <c r="X3" s="9">
        <f t="shared" si="0"/>
        <v>0</v>
      </c>
      <c r="Y3" s="9">
        <f t="shared" si="1"/>
        <v>0</v>
      </c>
      <c r="Z3" s="9">
        <f t="shared" si="1"/>
        <v>0</v>
      </c>
      <c r="AA3" s="9">
        <f t="shared" si="1"/>
        <v>0</v>
      </c>
      <c r="AB3" s="9">
        <f t="shared" si="1"/>
        <v>0</v>
      </c>
      <c r="AC3" s="9">
        <f t="shared" si="1"/>
        <v>0</v>
      </c>
      <c r="AD3" s="9">
        <f t="shared" si="1"/>
        <v>0</v>
      </c>
      <c r="AE3" s="9">
        <f t="shared" si="1"/>
        <v>0</v>
      </c>
      <c r="AF3" s="9">
        <f t="shared" si="1"/>
        <v>0</v>
      </c>
      <c r="AG3" s="9">
        <f t="shared" si="1"/>
        <v>0</v>
      </c>
      <c r="AH3" s="9">
        <f t="shared" si="1"/>
        <v>0</v>
      </c>
      <c r="AI3" s="9">
        <f t="shared" si="2"/>
        <v>0</v>
      </c>
      <c r="AJ3" s="9">
        <f t="shared" si="2"/>
        <v>0</v>
      </c>
      <c r="AK3" s="9">
        <f t="shared" si="2"/>
        <v>0</v>
      </c>
      <c r="AL3" s="9">
        <f t="shared" si="2"/>
        <v>0</v>
      </c>
      <c r="AM3" s="9">
        <f t="shared" si="2"/>
        <v>0</v>
      </c>
      <c r="AN3" s="9">
        <f t="shared" si="2"/>
        <v>0</v>
      </c>
      <c r="AO3" s="9">
        <f t="shared" si="2"/>
        <v>0</v>
      </c>
      <c r="AP3" s="9">
        <f t="shared" si="2"/>
        <v>0</v>
      </c>
      <c r="AQ3" s="9">
        <f t="shared" si="2"/>
        <v>0</v>
      </c>
      <c r="AR3" s="9">
        <f t="shared" si="2"/>
        <v>0</v>
      </c>
      <c r="AY3">
        <f t="shared" ref="AY3:AY13" si="5">YEAR(M3)</f>
        <v>2023</v>
      </c>
      <c r="BA3">
        <v>2023</v>
      </c>
    </row>
    <row r="4" spans="1:53" x14ac:dyDescent="0.3">
      <c r="A4">
        <v>0</v>
      </c>
      <c r="B4">
        <v>0</v>
      </c>
      <c r="C4">
        <v>0</v>
      </c>
      <c r="D4">
        <v>0</v>
      </c>
      <c r="E4">
        <v>0</v>
      </c>
      <c r="F4" s="4">
        <v>0</v>
      </c>
      <c r="G4" s="4">
        <v>0</v>
      </c>
      <c r="H4" s="4">
        <v>0</v>
      </c>
      <c r="I4" t="s">
        <v>11</v>
      </c>
      <c r="J4">
        <f t="shared" si="3"/>
        <v>2022</v>
      </c>
      <c r="K4" s="1">
        <f t="shared" si="4"/>
        <v>2023</v>
      </c>
      <c r="L4" s="1" t="s">
        <v>24</v>
      </c>
      <c r="M4" s="6">
        <f t="shared" ref="M4:M13" si="6">EDATE(M3,6)</f>
        <v>45108</v>
      </c>
      <c r="N4" s="6">
        <f t="shared" ref="N4:N13" si="7">EDATE(M4,6)-1</f>
        <v>45291</v>
      </c>
      <c r="O4" s="9">
        <f t="shared" si="0"/>
        <v>0</v>
      </c>
      <c r="P4" s="9">
        <f t="shared" si="0"/>
        <v>0</v>
      </c>
      <c r="Q4" s="9">
        <f t="shared" si="0"/>
        <v>0</v>
      </c>
      <c r="R4" s="9">
        <f t="shared" si="0"/>
        <v>0</v>
      </c>
      <c r="S4" s="9">
        <f t="shared" si="0"/>
        <v>0</v>
      </c>
      <c r="T4" s="9">
        <f t="shared" si="0"/>
        <v>0</v>
      </c>
      <c r="U4" s="9">
        <f t="shared" si="0"/>
        <v>0</v>
      </c>
      <c r="V4" s="9">
        <f t="shared" si="0"/>
        <v>0</v>
      </c>
      <c r="W4" s="9">
        <f t="shared" si="0"/>
        <v>0</v>
      </c>
      <c r="X4" s="9">
        <f t="shared" si="0"/>
        <v>0</v>
      </c>
      <c r="Y4" s="9">
        <f t="shared" si="1"/>
        <v>0</v>
      </c>
      <c r="Z4" s="9">
        <f t="shared" si="1"/>
        <v>0</v>
      </c>
      <c r="AA4" s="9">
        <f t="shared" si="1"/>
        <v>0</v>
      </c>
      <c r="AB4" s="9">
        <f t="shared" si="1"/>
        <v>0</v>
      </c>
      <c r="AC4" s="9">
        <f t="shared" si="1"/>
        <v>0</v>
      </c>
      <c r="AD4" s="9">
        <f t="shared" si="1"/>
        <v>0</v>
      </c>
      <c r="AE4" s="9">
        <f t="shared" si="1"/>
        <v>0</v>
      </c>
      <c r="AF4" s="9">
        <f t="shared" si="1"/>
        <v>0</v>
      </c>
      <c r="AG4" s="9">
        <f t="shared" si="1"/>
        <v>0</v>
      </c>
      <c r="AH4" s="9">
        <f t="shared" si="1"/>
        <v>0</v>
      </c>
      <c r="AI4" s="9">
        <f t="shared" si="2"/>
        <v>0</v>
      </c>
      <c r="AJ4" s="9">
        <f t="shared" si="2"/>
        <v>0</v>
      </c>
      <c r="AK4" s="9">
        <f t="shared" si="2"/>
        <v>0</v>
      </c>
      <c r="AL4" s="9">
        <f t="shared" si="2"/>
        <v>0</v>
      </c>
      <c r="AM4" s="9">
        <f t="shared" si="2"/>
        <v>0</v>
      </c>
      <c r="AN4" s="9">
        <f t="shared" si="2"/>
        <v>0</v>
      </c>
      <c r="AO4" s="9">
        <f t="shared" si="2"/>
        <v>0</v>
      </c>
      <c r="AP4" s="9">
        <f t="shared" si="2"/>
        <v>0</v>
      </c>
      <c r="AQ4" s="9">
        <f t="shared" si="2"/>
        <v>0</v>
      </c>
      <c r="AR4" s="9">
        <f t="shared" si="2"/>
        <v>0</v>
      </c>
      <c r="AY4">
        <f t="shared" si="5"/>
        <v>2023</v>
      </c>
      <c r="BA4">
        <v>2024</v>
      </c>
    </row>
    <row r="5" spans="1:53" x14ac:dyDescent="0.3">
      <c r="A5">
        <v>0</v>
      </c>
      <c r="B5">
        <v>0</v>
      </c>
      <c r="C5">
        <v>0</v>
      </c>
      <c r="D5">
        <v>0</v>
      </c>
      <c r="E5">
        <v>0</v>
      </c>
      <c r="F5" s="4">
        <v>0</v>
      </c>
      <c r="G5" s="4">
        <v>0</v>
      </c>
      <c r="H5" s="4">
        <v>0</v>
      </c>
      <c r="I5" t="s">
        <v>11</v>
      </c>
      <c r="J5">
        <f t="shared" si="3"/>
        <v>2022</v>
      </c>
      <c r="K5" s="1">
        <f t="shared" si="4"/>
        <v>2024</v>
      </c>
      <c r="L5" s="1" t="s">
        <v>25</v>
      </c>
      <c r="M5" s="6">
        <f t="shared" si="6"/>
        <v>45292</v>
      </c>
      <c r="N5" s="6">
        <f t="shared" si="7"/>
        <v>45473</v>
      </c>
      <c r="O5" s="9">
        <f t="shared" ref="O5:O13" si="8">SUMIFS($F$2:$F$1724,$A$2:$A$1724,O$1,$I$2:$I$1724,$L5)</f>
        <v>0</v>
      </c>
      <c r="P5" s="9">
        <f t="shared" ref="P5:AR13" si="9">SUMIFS($F$2:$F$1724,$A$2:$A$1724,P$1,$I$2:$I$1724,$L5)</f>
        <v>0</v>
      </c>
      <c r="Q5" s="9">
        <f t="shared" si="9"/>
        <v>0</v>
      </c>
      <c r="R5" s="9">
        <f t="shared" si="9"/>
        <v>0</v>
      </c>
      <c r="S5" s="9">
        <f t="shared" si="9"/>
        <v>0</v>
      </c>
      <c r="T5" s="9">
        <f t="shared" si="9"/>
        <v>0</v>
      </c>
      <c r="U5" s="9">
        <f t="shared" si="9"/>
        <v>0</v>
      </c>
      <c r="V5" s="9">
        <f t="shared" si="9"/>
        <v>0</v>
      </c>
      <c r="W5" s="9">
        <f t="shared" si="9"/>
        <v>0</v>
      </c>
      <c r="X5" s="9">
        <f t="shared" si="9"/>
        <v>0</v>
      </c>
      <c r="Y5" s="9">
        <f t="shared" si="9"/>
        <v>0</v>
      </c>
      <c r="Z5" s="9">
        <f t="shared" si="9"/>
        <v>0</v>
      </c>
      <c r="AA5" s="9">
        <f t="shared" si="9"/>
        <v>0</v>
      </c>
      <c r="AB5" s="9">
        <f t="shared" si="9"/>
        <v>0</v>
      </c>
      <c r="AC5" s="9">
        <f t="shared" si="9"/>
        <v>0</v>
      </c>
      <c r="AD5" s="9">
        <f t="shared" si="9"/>
        <v>0</v>
      </c>
      <c r="AE5" s="9">
        <f t="shared" si="9"/>
        <v>0</v>
      </c>
      <c r="AF5" s="9">
        <f t="shared" si="9"/>
        <v>0</v>
      </c>
      <c r="AG5" s="9">
        <f t="shared" si="9"/>
        <v>0</v>
      </c>
      <c r="AH5" s="9">
        <f t="shared" si="9"/>
        <v>0</v>
      </c>
      <c r="AI5" s="9">
        <f t="shared" si="9"/>
        <v>0</v>
      </c>
      <c r="AJ5" s="9">
        <f t="shared" si="9"/>
        <v>0</v>
      </c>
      <c r="AK5" s="9">
        <f t="shared" si="9"/>
        <v>0</v>
      </c>
      <c r="AL5" s="9">
        <f t="shared" si="9"/>
        <v>0</v>
      </c>
      <c r="AM5" s="9">
        <f t="shared" si="9"/>
        <v>0</v>
      </c>
      <c r="AN5" s="9">
        <f t="shared" si="9"/>
        <v>0</v>
      </c>
      <c r="AO5" s="9">
        <f t="shared" si="9"/>
        <v>0</v>
      </c>
      <c r="AP5" s="9">
        <f t="shared" si="9"/>
        <v>0</v>
      </c>
      <c r="AQ5" s="9">
        <f t="shared" si="9"/>
        <v>0</v>
      </c>
      <c r="AR5" s="9">
        <f t="shared" si="9"/>
        <v>0</v>
      </c>
      <c r="AY5">
        <f t="shared" si="5"/>
        <v>2024</v>
      </c>
      <c r="BA5">
        <v>2025</v>
      </c>
    </row>
    <row r="6" spans="1:53" x14ac:dyDescent="0.3">
      <c r="A6">
        <v>0</v>
      </c>
      <c r="B6">
        <v>0</v>
      </c>
      <c r="C6">
        <v>0</v>
      </c>
      <c r="D6">
        <v>0</v>
      </c>
      <c r="E6">
        <v>0</v>
      </c>
      <c r="F6" s="4">
        <v>0</v>
      </c>
      <c r="G6" s="4">
        <v>0</v>
      </c>
      <c r="H6" s="4">
        <v>0</v>
      </c>
      <c r="I6" t="s">
        <v>11</v>
      </c>
      <c r="J6">
        <f t="shared" si="3"/>
        <v>2022</v>
      </c>
      <c r="K6" s="1">
        <f t="shared" si="4"/>
        <v>2024</v>
      </c>
      <c r="L6" s="1" t="s">
        <v>26</v>
      </c>
      <c r="M6" s="6">
        <f t="shared" si="6"/>
        <v>45474</v>
      </c>
      <c r="N6" s="6">
        <f t="shared" si="7"/>
        <v>45657</v>
      </c>
      <c r="O6" s="9">
        <f t="shared" si="8"/>
        <v>0</v>
      </c>
      <c r="P6" s="9">
        <f t="shared" si="9"/>
        <v>0</v>
      </c>
      <c r="Q6" s="9">
        <f t="shared" si="9"/>
        <v>0</v>
      </c>
      <c r="R6" s="9">
        <f t="shared" si="9"/>
        <v>0</v>
      </c>
      <c r="S6" s="9">
        <f t="shared" si="9"/>
        <v>0</v>
      </c>
      <c r="T6" s="9">
        <f t="shared" si="9"/>
        <v>0</v>
      </c>
      <c r="U6" s="9">
        <f t="shared" si="9"/>
        <v>0</v>
      </c>
      <c r="V6" s="9">
        <f t="shared" si="9"/>
        <v>0</v>
      </c>
      <c r="W6" s="9">
        <f t="shared" si="9"/>
        <v>0</v>
      </c>
      <c r="X6" s="9">
        <f t="shared" si="9"/>
        <v>0</v>
      </c>
      <c r="Y6" s="9">
        <f t="shared" si="9"/>
        <v>0</v>
      </c>
      <c r="Z6" s="9">
        <f t="shared" si="9"/>
        <v>0</v>
      </c>
      <c r="AA6" s="9">
        <f t="shared" si="9"/>
        <v>0</v>
      </c>
      <c r="AB6" s="9">
        <f t="shared" si="9"/>
        <v>0</v>
      </c>
      <c r="AC6" s="9">
        <f t="shared" si="9"/>
        <v>0</v>
      </c>
      <c r="AD6" s="9">
        <f t="shared" si="9"/>
        <v>0</v>
      </c>
      <c r="AE6" s="9">
        <f t="shared" si="9"/>
        <v>0</v>
      </c>
      <c r="AF6" s="9">
        <f t="shared" si="9"/>
        <v>0</v>
      </c>
      <c r="AG6" s="9">
        <f t="shared" si="9"/>
        <v>0</v>
      </c>
      <c r="AH6" s="9">
        <f t="shared" si="9"/>
        <v>0</v>
      </c>
      <c r="AI6" s="9">
        <f t="shared" si="9"/>
        <v>0</v>
      </c>
      <c r="AJ6" s="9">
        <f t="shared" si="9"/>
        <v>0</v>
      </c>
      <c r="AK6" s="9">
        <f t="shared" si="9"/>
        <v>0</v>
      </c>
      <c r="AL6" s="9">
        <f t="shared" si="9"/>
        <v>0</v>
      </c>
      <c r="AM6" s="9">
        <f t="shared" si="9"/>
        <v>0</v>
      </c>
      <c r="AN6" s="9">
        <f t="shared" si="9"/>
        <v>0</v>
      </c>
      <c r="AO6" s="9">
        <f t="shared" si="9"/>
        <v>0</v>
      </c>
      <c r="AP6" s="9">
        <f t="shared" si="9"/>
        <v>0</v>
      </c>
      <c r="AQ6" s="9">
        <f t="shared" si="9"/>
        <v>0</v>
      </c>
      <c r="AR6" s="9">
        <f t="shared" si="9"/>
        <v>0</v>
      </c>
      <c r="AY6">
        <f t="shared" si="5"/>
        <v>2024</v>
      </c>
      <c r="BA6">
        <v>2026</v>
      </c>
    </row>
    <row r="7" spans="1:53" x14ac:dyDescent="0.3">
      <c r="A7">
        <v>0</v>
      </c>
      <c r="B7">
        <v>0</v>
      </c>
      <c r="C7">
        <v>0</v>
      </c>
      <c r="D7">
        <v>0</v>
      </c>
      <c r="E7">
        <v>0</v>
      </c>
      <c r="F7" s="4">
        <v>0</v>
      </c>
      <c r="G7" s="4">
        <v>0</v>
      </c>
      <c r="H7" s="4">
        <v>0</v>
      </c>
      <c r="I7" t="s">
        <v>11</v>
      </c>
      <c r="J7">
        <f t="shared" si="3"/>
        <v>2022</v>
      </c>
      <c r="K7" s="1">
        <f t="shared" si="4"/>
        <v>2025</v>
      </c>
      <c r="L7" s="1" t="s">
        <v>27</v>
      </c>
      <c r="M7" s="6">
        <f t="shared" si="6"/>
        <v>45658</v>
      </c>
      <c r="N7" s="6">
        <f t="shared" si="7"/>
        <v>45838</v>
      </c>
      <c r="O7" s="9">
        <f t="shared" si="8"/>
        <v>0</v>
      </c>
      <c r="P7" s="9">
        <f t="shared" si="9"/>
        <v>0</v>
      </c>
      <c r="Q7" s="9">
        <f t="shared" si="9"/>
        <v>0</v>
      </c>
      <c r="R7" s="9">
        <f t="shared" si="9"/>
        <v>0</v>
      </c>
      <c r="S7" s="9">
        <f t="shared" si="9"/>
        <v>0</v>
      </c>
      <c r="T7" s="9">
        <f t="shared" si="9"/>
        <v>0</v>
      </c>
      <c r="U7" s="9">
        <f t="shared" si="9"/>
        <v>0</v>
      </c>
      <c r="V7" s="9">
        <f t="shared" si="9"/>
        <v>0</v>
      </c>
      <c r="W7" s="9">
        <f t="shared" si="9"/>
        <v>0</v>
      </c>
      <c r="X7" s="9">
        <f t="shared" si="9"/>
        <v>0</v>
      </c>
      <c r="Y7" s="9">
        <f t="shared" si="9"/>
        <v>0</v>
      </c>
      <c r="Z7" s="9">
        <f t="shared" si="9"/>
        <v>0</v>
      </c>
      <c r="AA7" s="9">
        <f t="shared" si="9"/>
        <v>0</v>
      </c>
      <c r="AB7" s="9">
        <f t="shared" si="9"/>
        <v>0</v>
      </c>
      <c r="AC7" s="9">
        <f t="shared" si="9"/>
        <v>0</v>
      </c>
      <c r="AD7" s="9">
        <f t="shared" si="9"/>
        <v>0</v>
      </c>
      <c r="AE7" s="9">
        <f t="shared" si="9"/>
        <v>0</v>
      </c>
      <c r="AF7" s="9">
        <f t="shared" si="9"/>
        <v>0</v>
      </c>
      <c r="AG7" s="9">
        <f t="shared" si="9"/>
        <v>0</v>
      </c>
      <c r="AH7" s="9">
        <f t="shared" si="9"/>
        <v>0</v>
      </c>
      <c r="AI7" s="9">
        <f t="shared" si="9"/>
        <v>0</v>
      </c>
      <c r="AJ7" s="9">
        <f t="shared" si="9"/>
        <v>0</v>
      </c>
      <c r="AK7" s="9">
        <f t="shared" si="9"/>
        <v>0</v>
      </c>
      <c r="AL7" s="9">
        <f t="shared" si="9"/>
        <v>0</v>
      </c>
      <c r="AM7" s="9">
        <f t="shared" si="9"/>
        <v>0</v>
      </c>
      <c r="AN7" s="9">
        <f t="shared" si="9"/>
        <v>0</v>
      </c>
      <c r="AO7" s="9">
        <f t="shared" si="9"/>
        <v>0</v>
      </c>
      <c r="AP7" s="9">
        <f t="shared" si="9"/>
        <v>0</v>
      </c>
      <c r="AQ7" s="9">
        <f t="shared" si="9"/>
        <v>0</v>
      </c>
      <c r="AR7" s="9">
        <f t="shared" si="9"/>
        <v>0</v>
      </c>
      <c r="AY7">
        <f t="shared" si="5"/>
        <v>2025</v>
      </c>
      <c r="BA7">
        <v>2027</v>
      </c>
    </row>
    <row r="8" spans="1:53" x14ac:dyDescent="0.3">
      <c r="A8">
        <v>0</v>
      </c>
      <c r="B8">
        <v>0</v>
      </c>
      <c r="C8">
        <v>0</v>
      </c>
      <c r="D8">
        <v>0</v>
      </c>
      <c r="E8">
        <v>0</v>
      </c>
      <c r="F8" s="4">
        <v>0</v>
      </c>
      <c r="G8" s="4">
        <v>0</v>
      </c>
      <c r="H8" s="4">
        <v>0</v>
      </c>
      <c r="I8" t="s">
        <v>11</v>
      </c>
      <c r="J8">
        <f t="shared" si="3"/>
        <v>2022</v>
      </c>
      <c r="K8" s="1">
        <f t="shared" si="4"/>
        <v>2025</v>
      </c>
      <c r="L8" s="1" t="s">
        <v>28</v>
      </c>
      <c r="M8" s="6">
        <f t="shared" si="6"/>
        <v>45839</v>
      </c>
      <c r="N8" s="6">
        <f t="shared" si="7"/>
        <v>46022</v>
      </c>
      <c r="O8" s="9">
        <f t="shared" si="8"/>
        <v>0</v>
      </c>
      <c r="P8" s="9">
        <f t="shared" si="9"/>
        <v>0</v>
      </c>
      <c r="Q8" s="9">
        <f t="shared" si="9"/>
        <v>0</v>
      </c>
      <c r="R8" s="9">
        <f t="shared" si="9"/>
        <v>0</v>
      </c>
      <c r="S8" s="9">
        <f t="shared" si="9"/>
        <v>0</v>
      </c>
      <c r="T8" s="9">
        <f t="shared" si="9"/>
        <v>0</v>
      </c>
      <c r="U8" s="9">
        <f t="shared" si="9"/>
        <v>0</v>
      </c>
      <c r="V8" s="9">
        <f t="shared" si="9"/>
        <v>0</v>
      </c>
      <c r="W8" s="9">
        <f t="shared" si="9"/>
        <v>0</v>
      </c>
      <c r="X8" s="9">
        <f t="shared" si="9"/>
        <v>0</v>
      </c>
      <c r="Y8" s="9">
        <f t="shared" si="9"/>
        <v>0</v>
      </c>
      <c r="Z8" s="9">
        <f t="shared" si="9"/>
        <v>0</v>
      </c>
      <c r="AA8" s="9">
        <f t="shared" si="9"/>
        <v>0</v>
      </c>
      <c r="AB8" s="9">
        <f t="shared" si="9"/>
        <v>0</v>
      </c>
      <c r="AC8" s="9">
        <f t="shared" si="9"/>
        <v>0</v>
      </c>
      <c r="AD8" s="9">
        <f t="shared" si="9"/>
        <v>0</v>
      </c>
      <c r="AE8" s="9">
        <f t="shared" si="9"/>
        <v>0</v>
      </c>
      <c r="AF8" s="9">
        <f t="shared" si="9"/>
        <v>0</v>
      </c>
      <c r="AG8" s="9">
        <f t="shared" si="9"/>
        <v>0</v>
      </c>
      <c r="AH8" s="9">
        <f t="shared" si="9"/>
        <v>0</v>
      </c>
      <c r="AI8" s="9">
        <f t="shared" si="9"/>
        <v>0</v>
      </c>
      <c r="AJ8" s="9">
        <f t="shared" si="9"/>
        <v>0</v>
      </c>
      <c r="AK8" s="9">
        <f t="shared" si="9"/>
        <v>0</v>
      </c>
      <c r="AL8" s="9">
        <f t="shared" si="9"/>
        <v>0</v>
      </c>
      <c r="AM8" s="9">
        <f t="shared" si="9"/>
        <v>0</v>
      </c>
      <c r="AN8" s="9">
        <f t="shared" si="9"/>
        <v>0</v>
      </c>
      <c r="AO8" s="9">
        <f t="shared" si="9"/>
        <v>0</v>
      </c>
      <c r="AP8" s="9">
        <f t="shared" si="9"/>
        <v>0</v>
      </c>
      <c r="AQ8" s="9">
        <f t="shared" si="9"/>
        <v>0</v>
      </c>
      <c r="AR8" s="9">
        <f t="shared" si="9"/>
        <v>0</v>
      </c>
      <c r="AY8">
        <f t="shared" si="5"/>
        <v>2025</v>
      </c>
      <c r="BA8">
        <v>2028</v>
      </c>
    </row>
    <row r="9" spans="1:53" x14ac:dyDescent="0.3">
      <c r="A9">
        <v>0</v>
      </c>
      <c r="B9">
        <v>0</v>
      </c>
      <c r="C9">
        <v>0</v>
      </c>
      <c r="D9">
        <v>0</v>
      </c>
      <c r="E9">
        <v>0</v>
      </c>
      <c r="F9" s="4">
        <v>0</v>
      </c>
      <c r="G9" s="4">
        <v>0</v>
      </c>
      <c r="H9" s="4">
        <v>0</v>
      </c>
      <c r="I9" t="s">
        <v>11</v>
      </c>
      <c r="J9">
        <f t="shared" si="3"/>
        <v>2022</v>
      </c>
      <c r="K9" s="1">
        <f t="shared" si="4"/>
        <v>2026</v>
      </c>
      <c r="L9" s="1" t="s">
        <v>29</v>
      </c>
      <c r="M9" s="6">
        <f t="shared" si="6"/>
        <v>46023</v>
      </c>
      <c r="N9" s="6">
        <f t="shared" si="7"/>
        <v>46203</v>
      </c>
      <c r="O9" s="9">
        <f t="shared" si="8"/>
        <v>0</v>
      </c>
      <c r="P9" s="9">
        <f t="shared" si="9"/>
        <v>0</v>
      </c>
      <c r="Q9" s="9">
        <f t="shared" si="9"/>
        <v>0</v>
      </c>
      <c r="R9" s="9">
        <f t="shared" si="9"/>
        <v>0</v>
      </c>
      <c r="S9" s="9">
        <f t="shared" si="9"/>
        <v>0</v>
      </c>
      <c r="T9" s="9">
        <f t="shared" si="9"/>
        <v>0</v>
      </c>
      <c r="U9" s="9">
        <f t="shared" si="9"/>
        <v>0</v>
      </c>
      <c r="V9" s="9">
        <f t="shared" si="9"/>
        <v>0</v>
      </c>
      <c r="W9" s="9">
        <f t="shared" si="9"/>
        <v>0</v>
      </c>
      <c r="X9" s="9">
        <f t="shared" si="9"/>
        <v>0</v>
      </c>
      <c r="Y9" s="9">
        <f t="shared" si="9"/>
        <v>0</v>
      </c>
      <c r="Z9" s="9">
        <f t="shared" si="9"/>
        <v>0</v>
      </c>
      <c r="AA9" s="9">
        <f t="shared" si="9"/>
        <v>0</v>
      </c>
      <c r="AB9" s="9">
        <f t="shared" si="9"/>
        <v>0</v>
      </c>
      <c r="AC9" s="9">
        <f t="shared" si="9"/>
        <v>0</v>
      </c>
      <c r="AD9" s="9">
        <f t="shared" si="9"/>
        <v>0</v>
      </c>
      <c r="AE9" s="9">
        <f t="shared" si="9"/>
        <v>0</v>
      </c>
      <c r="AF9" s="9">
        <f t="shared" si="9"/>
        <v>0</v>
      </c>
      <c r="AG9" s="9">
        <f t="shared" si="9"/>
        <v>0</v>
      </c>
      <c r="AH9" s="9">
        <f t="shared" si="9"/>
        <v>0</v>
      </c>
      <c r="AI9" s="9">
        <f t="shared" si="9"/>
        <v>0</v>
      </c>
      <c r="AJ9" s="9">
        <f t="shared" si="9"/>
        <v>0</v>
      </c>
      <c r="AK9" s="9">
        <f t="shared" si="9"/>
        <v>0</v>
      </c>
      <c r="AL9" s="9">
        <f t="shared" si="9"/>
        <v>0</v>
      </c>
      <c r="AM9" s="9">
        <f t="shared" si="9"/>
        <v>0</v>
      </c>
      <c r="AN9" s="9">
        <f t="shared" si="9"/>
        <v>0</v>
      </c>
      <c r="AO9" s="9">
        <f t="shared" si="9"/>
        <v>0</v>
      </c>
      <c r="AP9" s="9">
        <f t="shared" si="9"/>
        <v>0</v>
      </c>
      <c r="AQ9" s="9">
        <f t="shared" si="9"/>
        <v>0</v>
      </c>
      <c r="AR9" s="9">
        <f t="shared" si="9"/>
        <v>0</v>
      </c>
      <c r="AY9">
        <f t="shared" si="5"/>
        <v>2026</v>
      </c>
    </row>
    <row r="10" spans="1:53" x14ac:dyDescent="0.3">
      <c r="A10">
        <v>0</v>
      </c>
      <c r="B10">
        <v>0</v>
      </c>
      <c r="C10">
        <v>0</v>
      </c>
      <c r="D10">
        <v>0</v>
      </c>
      <c r="E10">
        <v>0</v>
      </c>
      <c r="F10" s="4">
        <v>0</v>
      </c>
      <c r="G10" s="4">
        <v>0</v>
      </c>
      <c r="H10" s="4">
        <v>0</v>
      </c>
      <c r="I10" t="s">
        <v>11</v>
      </c>
      <c r="J10">
        <f t="shared" si="3"/>
        <v>2022</v>
      </c>
      <c r="K10" s="1">
        <f t="shared" si="4"/>
        <v>2026</v>
      </c>
      <c r="L10" s="1" t="s">
        <v>30</v>
      </c>
      <c r="M10" s="6">
        <f t="shared" si="6"/>
        <v>46204</v>
      </c>
      <c r="N10" s="6">
        <f t="shared" si="7"/>
        <v>46387</v>
      </c>
      <c r="O10" s="9">
        <f t="shared" si="8"/>
        <v>0</v>
      </c>
      <c r="P10" s="9">
        <f t="shared" si="9"/>
        <v>0</v>
      </c>
      <c r="Q10" s="9">
        <f t="shared" si="9"/>
        <v>0</v>
      </c>
      <c r="R10" s="9">
        <f t="shared" si="9"/>
        <v>0</v>
      </c>
      <c r="S10" s="9">
        <f t="shared" si="9"/>
        <v>0</v>
      </c>
      <c r="T10" s="9">
        <f t="shared" si="9"/>
        <v>0</v>
      </c>
      <c r="U10" s="9">
        <f t="shared" si="9"/>
        <v>0</v>
      </c>
      <c r="V10" s="9">
        <f t="shared" si="9"/>
        <v>0</v>
      </c>
      <c r="W10" s="9">
        <f t="shared" si="9"/>
        <v>0</v>
      </c>
      <c r="X10" s="9">
        <f t="shared" si="9"/>
        <v>0</v>
      </c>
      <c r="Y10" s="9">
        <f t="shared" si="9"/>
        <v>0</v>
      </c>
      <c r="Z10" s="9">
        <f t="shared" si="9"/>
        <v>0</v>
      </c>
      <c r="AA10" s="9">
        <f t="shared" si="9"/>
        <v>0</v>
      </c>
      <c r="AB10" s="9">
        <f t="shared" si="9"/>
        <v>0</v>
      </c>
      <c r="AC10" s="9">
        <f t="shared" si="9"/>
        <v>0</v>
      </c>
      <c r="AD10" s="9">
        <f t="shared" si="9"/>
        <v>0</v>
      </c>
      <c r="AE10" s="9">
        <f t="shared" si="9"/>
        <v>0</v>
      </c>
      <c r="AF10" s="9">
        <f t="shared" si="9"/>
        <v>0</v>
      </c>
      <c r="AG10" s="9">
        <f t="shared" si="9"/>
        <v>0</v>
      </c>
      <c r="AH10" s="9">
        <f t="shared" si="9"/>
        <v>0</v>
      </c>
      <c r="AI10" s="9">
        <f t="shared" si="9"/>
        <v>0</v>
      </c>
      <c r="AJ10" s="9">
        <f t="shared" si="9"/>
        <v>0</v>
      </c>
      <c r="AK10" s="9">
        <f t="shared" si="9"/>
        <v>0</v>
      </c>
      <c r="AL10" s="9">
        <f t="shared" si="9"/>
        <v>0</v>
      </c>
      <c r="AM10" s="9">
        <f t="shared" si="9"/>
        <v>0</v>
      </c>
      <c r="AN10" s="9">
        <f t="shared" si="9"/>
        <v>0</v>
      </c>
      <c r="AO10" s="9">
        <f t="shared" si="9"/>
        <v>0</v>
      </c>
      <c r="AP10" s="9">
        <f t="shared" si="9"/>
        <v>0</v>
      </c>
      <c r="AQ10" s="9">
        <f t="shared" si="9"/>
        <v>0</v>
      </c>
      <c r="AR10" s="9">
        <f t="shared" si="9"/>
        <v>0</v>
      </c>
      <c r="AY10">
        <f t="shared" si="5"/>
        <v>2026</v>
      </c>
    </row>
    <row r="11" spans="1:53" x14ac:dyDescent="0.3">
      <c r="A11">
        <v>0</v>
      </c>
      <c r="B11">
        <v>0</v>
      </c>
      <c r="C11">
        <v>0</v>
      </c>
      <c r="D11">
        <v>0</v>
      </c>
      <c r="E11">
        <v>0</v>
      </c>
      <c r="F11" s="4">
        <v>0</v>
      </c>
      <c r="G11" s="4">
        <v>0</v>
      </c>
      <c r="H11" s="4">
        <v>0</v>
      </c>
      <c r="I11" t="s">
        <v>11</v>
      </c>
      <c r="J11">
        <f t="shared" si="3"/>
        <v>2022</v>
      </c>
      <c r="K11" s="1">
        <f t="shared" si="4"/>
        <v>2027</v>
      </c>
      <c r="L11" s="1" t="s">
        <v>31</v>
      </c>
      <c r="M11" s="6">
        <f t="shared" si="6"/>
        <v>46388</v>
      </c>
      <c r="N11" s="6">
        <f t="shared" si="7"/>
        <v>46568</v>
      </c>
      <c r="O11" s="9">
        <f t="shared" si="8"/>
        <v>0</v>
      </c>
      <c r="P11" s="9">
        <f t="shared" si="9"/>
        <v>0</v>
      </c>
      <c r="Q11" s="9">
        <f t="shared" si="9"/>
        <v>0</v>
      </c>
      <c r="R11" s="9">
        <f t="shared" si="9"/>
        <v>0</v>
      </c>
      <c r="S11" s="9">
        <f t="shared" si="9"/>
        <v>0</v>
      </c>
      <c r="T11" s="9">
        <f t="shared" si="9"/>
        <v>0</v>
      </c>
      <c r="U11" s="9">
        <f t="shared" si="9"/>
        <v>0</v>
      </c>
      <c r="V11" s="9">
        <f t="shared" si="9"/>
        <v>0</v>
      </c>
      <c r="W11" s="9">
        <f t="shared" si="9"/>
        <v>0</v>
      </c>
      <c r="X11" s="9">
        <f t="shared" si="9"/>
        <v>0</v>
      </c>
      <c r="Y11" s="9">
        <f t="shared" si="9"/>
        <v>0</v>
      </c>
      <c r="Z11" s="9">
        <f t="shared" si="9"/>
        <v>0</v>
      </c>
      <c r="AA11" s="9">
        <f t="shared" si="9"/>
        <v>0</v>
      </c>
      <c r="AB11" s="9">
        <f t="shared" si="9"/>
        <v>0</v>
      </c>
      <c r="AC11" s="9">
        <f t="shared" si="9"/>
        <v>0</v>
      </c>
      <c r="AD11" s="9">
        <f t="shared" si="9"/>
        <v>0</v>
      </c>
      <c r="AE11" s="9">
        <f t="shared" si="9"/>
        <v>0</v>
      </c>
      <c r="AF11" s="9">
        <f t="shared" si="9"/>
        <v>0</v>
      </c>
      <c r="AG11" s="9">
        <f t="shared" si="9"/>
        <v>0</v>
      </c>
      <c r="AH11" s="9">
        <f t="shared" si="9"/>
        <v>0</v>
      </c>
      <c r="AI11" s="9">
        <f t="shared" si="9"/>
        <v>0</v>
      </c>
      <c r="AJ11" s="9">
        <f t="shared" si="9"/>
        <v>0</v>
      </c>
      <c r="AK11" s="9">
        <f t="shared" si="9"/>
        <v>0</v>
      </c>
      <c r="AL11" s="9">
        <f t="shared" si="9"/>
        <v>0</v>
      </c>
      <c r="AM11" s="9">
        <f t="shared" si="9"/>
        <v>0</v>
      </c>
      <c r="AN11" s="9">
        <f t="shared" si="9"/>
        <v>0</v>
      </c>
      <c r="AO11" s="9">
        <f t="shared" si="9"/>
        <v>0</v>
      </c>
      <c r="AP11" s="9">
        <f t="shared" si="9"/>
        <v>0</v>
      </c>
      <c r="AQ11" s="9">
        <f t="shared" si="9"/>
        <v>0</v>
      </c>
      <c r="AR11" s="9">
        <f t="shared" si="9"/>
        <v>0</v>
      </c>
      <c r="AY11">
        <f t="shared" si="5"/>
        <v>2027</v>
      </c>
    </row>
    <row r="12" spans="1:53" x14ac:dyDescent="0.3">
      <c r="A12">
        <v>0</v>
      </c>
      <c r="B12">
        <v>0</v>
      </c>
      <c r="C12">
        <v>0</v>
      </c>
      <c r="D12">
        <v>0</v>
      </c>
      <c r="E12">
        <v>0</v>
      </c>
      <c r="F12" s="4">
        <v>0</v>
      </c>
      <c r="G12" s="4">
        <v>0</v>
      </c>
      <c r="H12" s="4">
        <v>0</v>
      </c>
      <c r="I12" t="s">
        <v>11</v>
      </c>
      <c r="J12">
        <f t="shared" si="3"/>
        <v>2022</v>
      </c>
      <c r="K12" s="1">
        <f t="shared" si="4"/>
        <v>2027</v>
      </c>
      <c r="L12" s="1" t="s">
        <v>1128</v>
      </c>
      <c r="M12" s="6">
        <f t="shared" si="6"/>
        <v>46569</v>
      </c>
      <c r="N12" s="6">
        <f t="shared" si="7"/>
        <v>46752</v>
      </c>
      <c r="O12" s="9">
        <f t="shared" si="8"/>
        <v>0</v>
      </c>
      <c r="P12" s="9">
        <f t="shared" si="9"/>
        <v>0</v>
      </c>
      <c r="Q12" s="9">
        <f t="shared" si="9"/>
        <v>0</v>
      </c>
      <c r="R12" s="9">
        <f t="shared" si="9"/>
        <v>0</v>
      </c>
      <c r="S12" s="9">
        <f t="shared" si="9"/>
        <v>0</v>
      </c>
      <c r="T12" s="9">
        <f t="shared" si="9"/>
        <v>0</v>
      </c>
      <c r="U12" s="9">
        <f t="shared" si="9"/>
        <v>0</v>
      </c>
      <c r="V12" s="9">
        <f t="shared" si="9"/>
        <v>0</v>
      </c>
      <c r="W12" s="9">
        <f t="shared" si="9"/>
        <v>0</v>
      </c>
      <c r="X12" s="9">
        <f t="shared" si="9"/>
        <v>0</v>
      </c>
      <c r="Y12" s="9">
        <f t="shared" si="9"/>
        <v>0</v>
      </c>
      <c r="Z12" s="9">
        <f t="shared" si="9"/>
        <v>0</v>
      </c>
      <c r="AA12" s="9">
        <f t="shared" si="9"/>
        <v>0</v>
      </c>
      <c r="AB12" s="9">
        <f t="shared" si="9"/>
        <v>0</v>
      </c>
      <c r="AC12" s="9">
        <f t="shared" si="9"/>
        <v>0</v>
      </c>
      <c r="AD12" s="9">
        <f t="shared" si="9"/>
        <v>0</v>
      </c>
      <c r="AE12" s="9">
        <f t="shared" si="9"/>
        <v>0</v>
      </c>
      <c r="AF12" s="9">
        <f t="shared" si="9"/>
        <v>0</v>
      </c>
      <c r="AG12" s="9">
        <f t="shared" si="9"/>
        <v>0</v>
      </c>
      <c r="AH12" s="9">
        <f t="shared" si="9"/>
        <v>0</v>
      </c>
      <c r="AI12" s="9">
        <f t="shared" si="9"/>
        <v>0</v>
      </c>
      <c r="AJ12" s="9">
        <f t="shared" si="9"/>
        <v>0</v>
      </c>
      <c r="AK12" s="9">
        <f t="shared" si="9"/>
        <v>0</v>
      </c>
      <c r="AL12" s="9">
        <f t="shared" si="9"/>
        <v>0</v>
      </c>
      <c r="AM12" s="9">
        <f t="shared" si="9"/>
        <v>0</v>
      </c>
      <c r="AN12" s="9">
        <f t="shared" si="9"/>
        <v>0</v>
      </c>
      <c r="AO12" s="9">
        <f t="shared" si="9"/>
        <v>0</v>
      </c>
      <c r="AP12" s="9">
        <f t="shared" si="9"/>
        <v>0</v>
      </c>
      <c r="AQ12" s="9">
        <f t="shared" si="9"/>
        <v>0</v>
      </c>
      <c r="AR12" s="9">
        <f t="shared" si="9"/>
        <v>0</v>
      </c>
      <c r="AY12">
        <f t="shared" si="5"/>
        <v>2027</v>
      </c>
    </row>
    <row r="13" spans="1:53" x14ac:dyDescent="0.3">
      <c r="A13">
        <v>0</v>
      </c>
      <c r="B13">
        <v>0</v>
      </c>
      <c r="C13">
        <v>0</v>
      </c>
      <c r="D13">
        <v>0</v>
      </c>
      <c r="E13">
        <v>0</v>
      </c>
      <c r="F13" s="4">
        <v>0</v>
      </c>
      <c r="G13" s="4">
        <v>0</v>
      </c>
      <c r="H13" s="4">
        <v>0</v>
      </c>
      <c r="I13" t="s">
        <v>11</v>
      </c>
      <c r="J13">
        <f t="shared" si="3"/>
        <v>2022</v>
      </c>
      <c r="K13" s="1">
        <f t="shared" si="4"/>
        <v>2028</v>
      </c>
      <c r="L13" s="1" t="s">
        <v>1129</v>
      </c>
      <c r="M13" s="6">
        <f t="shared" si="6"/>
        <v>46753</v>
      </c>
      <c r="N13" s="6">
        <f t="shared" si="7"/>
        <v>46934</v>
      </c>
      <c r="O13" s="9">
        <f t="shared" si="8"/>
        <v>0</v>
      </c>
      <c r="P13" s="9">
        <f t="shared" si="9"/>
        <v>0</v>
      </c>
      <c r="Q13" s="9">
        <f t="shared" si="9"/>
        <v>0</v>
      </c>
      <c r="R13" s="9">
        <f t="shared" si="9"/>
        <v>0</v>
      </c>
      <c r="S13" s="9">
        <f t="shared" si="9"/>
        <v>0</v>
      </c>
      <c r="T13" s="9">
        <f t="shared" si="9"/>
        <v>0</v>
      </c>
      <c r="U13" s="9">
        <f t="shared" si="9"/>
        <v>0</v>
      </c>
      <c r="V13" s="9">
        <f t="shared" si="9"/>
        <v>0</v>
      </c>
      <c r="W13" s="9">
        <f t="shared" si="9"/>
        <v>0</v>
      </c>
      <c r="X13" s="9">
        <f t="shared" si="9"/>
        <v>0</v>
      </c>
      <c r="Y13" s="9">
        <f t="shared" si="9"/>
        <v>0</v>
      </c>
      <c r="Z13" s="9">
        <f t="shared" si="9"/>
        <v>0</v>
      </c>
      <c r="AA13" s="9">
        <f t="shared" si="9"/>
        <v>0</v>
      </c>
      <c r="AB13" s="9">
        <f t="shared" si="9"/>
        <v>0</v>
      </c>
      <c r="AC13" s="9">
        <f t="shared" si="9"/>
        <v>0</v>
      </c>
      <c r="AD13" s="9">
        <f t="shared" si="9"/>
        <v>0</v>
      </c>
      <c r="AE13" s="9">
        <f t="shared" si="9"/>
        <v>0</v>
      </c>
      <c r="AF13" s="9">
        <f t="shared" si="9"/>
        <v>0</v>
      </c>
      <c r="AG13" s="9">
        <f t="shared" si="9"/>
        <v>0</v>
      </c>
      <c r="AH13" s="9">
        <f t="shared" si="9"/>
        <v>0</v>
      </c>
      <c r="AI13" s="9">
        <f t="shared" si="9"/>
        <v>0</v>
      </c>
      <c r="AJ13" s="9">
        <f t="shared" si="9"/>
        <v>0</v>
      </c>
      <c r="AK13" s="9">
        <f t="shared" si="9"/>
        <v>0</v>
      </c>
      <c r="AL13" s="9">
        <f t="shared" si="9"/>
        <v>0</v>
      </c>
      <c r="AM13" s="9">
        <f t="shared" ref="AM13:AR13" si="10">SUMIFS($F$2:$F$1724,$A$2:$A$1724,AM$1,$I$2:$I$1724,$L13)</f>
        <v>0</v>
      </c>
      <c r="AN13" s="9">
        <f t="shared" si="10"/>
        <v>0</v>
      </c>
      <c r="AO13" s="9">
        <f t="shared" si="10"/>
        <v>0</v>
      </c>
      <c r="AP13" s="9">
        <f t="shared" si="10"/>
        <v>0</v>
      </c>
      <c r="AQ13" s="9">
        <f t="shared" si="10"/>
        <v>0</v>
      </c>
      <c r="AR13" s="9">
        <f t="shared" si="10"/>
        <v>0</v>
      </c>
      <c r="AY13">
        <f t="shared" si="5"/>
        <v>2028</v>
      </c>
    </row>
    <row r="14" spans="1:53" x14ac:dyDescent="0.3">
      <c r="A14">
        <v>0</v>
      </c>
      <c r="B14">
        <v>0</v>
      </c>
      <c r="C14">
        <v>0</v>
      </c>
      <c r="D14">
        <v>0</v>
      </c>
      <c r="E14">
        <v>0</v>
      </c>
      <c r="F14" s="4">
        <v>0</v>
      </c>
      <c r="G14" s="4">
        <v>0</v>
      </c>
      <c r="H14" s="4">
        <v>0</v>
      </c>
      <c r="I14" t="s">
        <v>11</v>
      </c>
      <c r="J14">
        <f t="shared" si="3"/>
        <v>2022</v>
      </c>
      <c r="M14" s="17"/>
      <c r="N14" s="17"/>
      <c r="O14" s="4">
        <f>SUM(O2:O13)</f>
        <v>0</v>
      </c>
    </row>
    <row r="15" spans="1:53" x14ac:dyDescent="0.3">
      <c r="A15">
        <v>0</v>
      </c>
      <c r="B15">
        <v>0</v>
      </c>
      <c r="C15">
        <v>0</v>
      </c>
      <c r="D15">
        <v>0</v>
      </c>
      <c r="E15">
        <v>0</v>
      </c>
      <c r="F15" s="4">
        <v>0</v>
      </c>
      <c r="G15" s="4">
        <v>0</v>
      </c>
      <c r="H15" s="4">
        <v>0</v>
      </c>
      <c r="I15" t="s">
        <v>11</v>
      </c>
      <c r="J15">
        <f t="shared" si="3"/>
        <v>2022</v>
      </c>
      <c r="M15" s="17"/>
      <c r="N15" s="17"/>
    </row>
    <row r="16" spans="1:53" x14ac:dyDescent="0.3">
      <c r="A16">
        <v>0</v>
      </c>
      <c r="B16">
        <v>0</v>
      </c>
      <c r="C16">
        <v>0</v>
      </c>
      <c r="D16">
        <v>0</v>
      </c>
      <c r="E16">
        <v>0</v>
      </c>
      <c r="F16" s="4">
        <v>0</v>
      </c>
      <c r="G16" s="4">
        <v>0</v>
      </c>
      <c r="H16" s="4">
        <v>0</v>
      </c>
      <c r="I16" t="s">
        <v>11</v>
      </c>
      <c r="J16">
        <f t="shared" si="3"/>
        <v>2022</v>
      </c>
      <c r="M16" s="17"/>
      <c r="N16" s="17"/>
    </row>
    <row r="17" spans="1:26" x14ac:dyDescent="0.3">
      <c r="A17">
        <v>0</v>
      </c>
      <c r="B17">
        <v>0</v>
      </c>
      <c r="C17">
        <v>0</v>
      </c>
      <c r="D17">
        <v>0</v>
      </c>
      <c r="E17">
        <v>0</v>
      </c>
      <c r="F17" s="4">
        <v>0</v>
      </c>
      <c r="G17" s="4">
        <v>0</v>
      </c>
      <c r="H17" s="4">
        <v>0</v>
      </c>
      <c r="I17" t="s">
        <v>11</v>
      </c>
      <c r="J17">
        <f t="shared" si="3"/>
        <v>2022</v>
      </c>
      <c r="O17" t="s">
        <v>1245</v>
      </c>
      <c r="P17" t="s">
        <v>1244</v>
      </c>
      <c r="Q17" t="s">
        <v>65</v>
      </c>
      <c r="R17" t="s">
        <v>1246</v>
      </c>
      <c r="S17" t="s">
        <v>1247</v>
      </c>
      <c r="T17" cm="1">
        <f t="array" ref="T17:Z17">_xlfn.UNIQUE(TRANSPOSE(K2:K13),TRUE,FALSE)</f>
        <v>2022</v>
      </c>
      <c r="U17">
        <v>2023</v>
      </c>
      <c r="V17">
        <v>2024</v>
      </c>
      <c r="W17">
        <v>2025</v>
      </c>
      <c r="X17">
        <v>2026</v>
      </c>
      <c r="Y17">
        <v>2027</v>
      </c>
      <c r="Z17">
        <v>2028</v>
      </c>
    </row>
    <row r="18" spans="1:26" x14ac:dyDescent="0.3">
      <c r="A18">
        <v>0</v>
      </c>
      <c r="B18">
        <v>0</v>
      </c>
      <c r="C18">
        <v>0</v>
      </c>
      <c r="D18">
        <v>0</v>
      </c>
      <c r="E18">
        <v>0</v>
      </c>
      <c r="F18" s="4">
        <v>0</v>
      </c>
      <c r="G18" s="4">
        <v>0</v>
      </c>
      <c r="H18" s="4">
        <v>0</v>
      </c>
      <c r="I18" t="s">
        <v>11</v>
      </c>
      <c r="J18">
        <f t="shared" si="3"/>
        <v>2022</v>
      </c>
      <c r="L18" s="186" cm="1">
        <f t="array" ref="L18:M18">_xlfn.UNIQUE(A2:B1658,FALSE,FALSE)</f>
        <v>0</v>
      </c>
      <c r="M18" s="187">
        <v>0</v>
      </c>
      <c r="N18" s="187" t="str">
        <f>IF(O18&lt;&gt;0,CONCATENATE(L18,",",M18),"")</f>
        <v/>
      </c>
      <c r="O18" s="188">
        <f>IFERROR(P18/S18,0)</f>
        <v>0</v>
      </c>
      <c r="P18" s="188">
        <f t="shared" ref="P18:P45" si="11">SUMIFS($G$2:$G$1658,$A$2:$A$1658,L18)</f>
        <v>0</v>
      </c>
      <c r="Q18" s="188">
        <f t="shared" ref="Q18:Q45" si="12">SUMIFS($F$2:$F$1658,$A$2:$A$1658,L18)</f>
        <v>0</v>
      </c>
      <c r="R18" s="188">
        <f>Q18*17.92</f>
        <v>0</v>
      </c>
      <c r="S18" s="188">
        <f>R18*8</f>
        <v>0</v>
      </c>
      <c r="T18" s="231">
        <f>SUMIFS($F$2:$F$1724,$A$2:$A$1724,$L$18,$J$2:$J$1724,T17)</f>
        <v>0</v>
      </c>
      <c r="U18" s="231">
        <f t="shared" ref="U18:Z18" si="13">SUMIFS($F$2:$F$1724,$A$2:$A$1724,$L18,$J$2:$J$1724,U$17)</f>
        <v>0</v>
      </c>
      <c r="V18" s="231">
        <f t="shared" si="13"/>
        <v>0</v>
      </c>
      <c r="W18" s="231">
        <f t="shared" si="13"/>
        <v>0</v>
      </c>
      <c r="X18" s="231">
        <f t="shared" si="13"/>
        <v>0</v>
      </c>
      <c r="Y18" s="231">
        <f t="shared" si="13"/>
        <v>0</v>
      </c>
      <c r="Z18" s="232">
        <f t="shared" si="13"/>
        <v>0</v>
      </c>
    </row>
    <row r="19" spans="1:26" x14ac:dyDescent="0.3">
      <c r="A19">
        <v>0</v>
      </c>
      <c r="B19">
        <v>0</v>
      </c>
      <c r="C19">
        <v>0</v>
      </c>
      <c r="D19">
        <v>0</v>
      </c>
      <c r="E19">
        <v>0</v>
      </c>
      <c r="F19" s="4">
        <v>0</v>
      </c>
      <c r="G19" s="4">
        <v>0</v>
      </c>
      <c r="H19" s="4">
        <v>0</v>
      </c>
      <c r="I19" t="s">
        <v>11</v>
      </c>
      <c r="J19">
        <f t="shared" si="3"/>
        <v>2022</v>
      </c>
      <c r="L19" s="189"/>
      <c r="N19" t="str">
        <f t="shared" ref="N19:N45" si="14">IF(O19&lt;&gt;0,CONCATENATE(L19,",",M19),"")</f>
        <v/>
      </c>
      <c r="O19" s="4">
        <f t="shared" ref="O19:O35" si="15">IFERROR(P19/S19,0)</f>
        <v>0</v>
      </c>
      <c r="P19" s="4">
        <f t="shared" si="11"/>
        <v>0</v>
      </c>
      <c r="Q19" s="4">
        <f t="shared" si="12"/>
        <v>0</v>
      </c>
      <c r="R19" s="4">
        <f t="shared" ref="R19:R35" si="16">Q19*17.92</f>
        <v>0</v>
      </c>
      <c r="S19" s="4">
        <f t="shared" ref="S19:S35" si="17">R19*8</f>
        <v>0</v>
      </c>
      <c r="T19" s="233">
        <f t="shared" ref="T19:T45" si="18">SUMIFS($F$2:$F$1658,$A$2:$A$1658,L19,$J$2:$J$1658,$T$17)</f>
        <v>0</v>
      </c>
      <c r="U19" s="233">
        <f>SUMIFS($F$2:$F$1724,$A$2:$A$1724,$L19,$J$2:$J$1724,U$17)</f>
        <v>0</v>
      </c>
      <c r="V19" s="233">
        <f t="shared" ref="V19:Z49" si="19">SUMIFS($F$2:$F$1724,$A$2:$A$1724,$L19,$J$2:$J$1724,V$17)</f>
        <v>0</v>
      </c>
      <c r="W19" s="233">
        <f t="shared" si="19"/>
        <v>0</v>
      </c>
      <c r="X19" s="233">
        <f t="shared" si="19"/>
        <v>0</v>
      </c>
      <c r="Y19" s="233">
        <f t="shared" si="19"/>
        <v>0</v>
      </c>
      <c r="Z19" s="234">
        <f t="shared" si="19"/>
        <v>0</v>
      </c>
    </row>
    <row r="20" spans="1:26" x14ac:dyDescent="0.3">
      <c r="A20">
        <v>0</v>
      </c>
      <c r="B20">
        <v>0</v>
      </c>
      <c r="C20">
        <v>0</v>
      </c>
      <c r="D20">
        <v>0</v>
      </c>
      <c r="E20">
        <v>0</v>
      </c>
      <c r="F20" s="4">
        <v>0</v>
      </c>
      <c r="G20" s="4">
        <v>0</v>
      </c>
      <c r="H20" s="4">
        <v>0</v>
      </c>
      <c r="I20" t="s">
        <v>11</v>
      </c>
      <c r="J20">
        <f t="shared" si="3"/>
        <v>2022</v>
      </c>
      <c r="L20" s="189"/>
      <c r="N20" t="str">
        <f t="shared" si="14"/>
        <v/>
      </c>
      <c r="O20" s="4">
        <f t="shared" si="15"/>
        <v>0</v>
      </c>
      <c r="P20" s="4">
        <f t="shared" si="11"/>
        <v>0</v>
      </c>
      <c r="Q20" s="4">
        <f t="shared" si="12"/>
        <v>0</v>
      </c>
      <c r="R20" s="4">
        <f t="shared" si="16"/>
        <v>0</v>
      </c>
      <c r="S20" s="4">
        <f t="shared" si="17"/>
        <v>0</v>
      </c>
      <c r="T20" s="233">
        <f t="shared" si="18"/>
        <v>0</v>
      </c>
      <c r="U20" s="233">
        <f t="shared" ref="U20:U49" si="20">SUMIFS($F$2:$F$1724,$A$2:$A$1724,$L20,$J$2:$J$1724,U$17)</f>
        <v>0</v>
      </c>
      <c r="V20" s="233">
        <f t="shared" si="19"/>
        <v>0</v>
      </c>
      <c r="W20" s="233">
        <f t="shared" si="19"/>
        <v>0</v>
      </c>
      <c r="X20" s="233">
        <f t="shared" si="19"/>
        <v>0</v>
      </c>
      <c r="Y20" s="233">
        <f t="shared" si="19"/>
        <v>0</v>
      </c>
      <c r="Z20" s="234">
        <f t="shared" si="19"/>
        <v>0</v>
      </c>
    </row>
    <row r="21" spans="1:26" x14ac:dyDescent="0.3">
      <c r="A21">
        <v>0</v>
      </c>
      <c r="B21">
        <v>0</v>
      </c>
      <c r="C21">
        <v>0</v>
      </c>
      <c r="D21">
        <v>0</v>
      </c>
      <c r="E21">
        <v>0</v>
      </c>
      <c r="F21" s="4">
        <v>0</v>
      </c>
      <c r="G21" s="4">
        <v>0</v>
      </c>
      <c r="H21" s="4">
        <v>0</v>
      </c>
      <c r="I21" t="s">
        <v>11</v>
      </c>
      <c r="J21">
        <f t="shared" si="3"/>
        <v>2022</v>
      </c>
      <c r="L21" s="189"/>
      <c r="N21" t="str">
        <f t="shared" si="14"/>
        <v/>
      </c>
      <c r="O21" s="4">
        <f t="shared" si="15"/>
        <v>0</v>
      </c>
      <c r="P21" s="4">
        <f t="shared" si="11"/>
        <v>0</v>
      </c>
      <c r="Q21" s="4">
        <f t="shared" si="12"/>
        <v>0</v>
      </c>
      <c r="R21" s="4">
        <f t="shared" si="16"/>
        <v>0</v>
      </c>
      <c r="S21" s="4">
        <f t="shared" si="17"/>
        <v>0</v>
      </c>
      <c r="T21" s="233">
        <f t="shared" si="18"/>
        <v>0</v>
      </c>
      <c r="U21" s="233">
        <f t="shared" si="20"/>
        <v>0</v>
      </c>
      <c r="V21" s="233">
        <f t="shared" si="19"/>
        <v>0</v>
      </c>
      <c r="W21" s="233">
        <f t="shared" si="19"/>
        <v>0</v>
      </c>
      <c r="X21" s="233">
        <f t="shared" si="19"/>
        <v>0</v>
      </c>
      <c r="Y21" s="233">
        <f t="shared" si="19"/>
        <v>0</v>
      </c>
      <c r="Z21" s="234">
        <f t="shared" si="19"/>
        <v>0</v>
      </c>
    </row>
    <row r="22" spans="1:26" x14ac:dyDescent="0.3">
      <c r="A22">
        <v>0</v>
      </c>
      <c r="B22">
        <v>0</v>
      </c>
      <c r="C22">
        <v>0</v>
      </c>
      <c r="D22">
        <v>0</v>
      </c>
      <c r="E22">
        <v>0</v>
      </c>
      <c r="F22" s="4">
        <v>0</v>
      </c>
      <c r="G22" s="4">
        <v>0</v>
      </c>
      <c r="H22" s="4">
        <v>0</v>
      </c>
      <c r="I22" t="s">
        <v>11</v>
      </c>
      <c r="J22">
        <f t="shared" si="3"/>
        <v>2022</v>
      </c>
      <c r="L22" s="189"/>
      <c r="N22" t="str">
        <f t="shared" si="14"/>
        <v/>
      </c>
      <c r="O22" s="4">
        <f t="shared" si="15"/>
        <v>0</v>
      </c>
      <c r="P22" s="4">
        <f t="shared" si="11"/>
        <v>0</v>
      </c>
      <c r="Q22" s="4">
        <f t="shared" si="12"/>
        <v>0</v>
      </c>
      <c r="R22" s="4">
        <f t="shared" si="16"/>
        <v>0</v>
      </c>
      <c r="S22" s="4">
        <f t="shared" si="17"/>
        <v>0</v>
      </c>
      <c r="T22" s="233">
        <f t="shared" si="18"/>
        <v>0</v>
      </c>
      <c r="U22" s="233">
        <f t="shared" si="20"/>
        <v>0</v>
      </c>
      <c r="V22" s="233">
        <f t="shared" si="19"/>
        <v>0</v>
      </c>
      <c r="W22" s="233">
        <f t="shared" si="19"/>
        <v>0</v>
      </c>
      <c r="X22" s="233">
        <f t="shared" si="19"/>
        <v>0</v>
      </c>
      <c r="Y22" s="233">
        <f t="shared" si="19"/>
        <v>0</v>
      </c>
      <c r="Z22" s="234">
        <f t="shared" si="19"/>
        <v>0</v>
      </c>
    </row>
    <row r="23" spans="1:26" x14ac:dyDescent="0.3">
      <c r="A23">
        <v>0</v>
      </c>
      <c r="B23">
        <v>0</v>
      </c>
      <c r="C23">
        <v>0</v>
      </c>
      <c r="D23">
        <v>0</v>
      </c>
      <c r="E23">
        <v>0</v>
      </c>
      <c r="F23" s="4">
        <v>0</v>
      </c>
      <c r="G23" s="4">
        <v>0</v>
      </c>
      <c r="H23" s="4">
        <v>0</v>
      </c>
      <c r="I23" t="s">
        <v>11</v>
      </c>
      <c r="J23">
        <f t="shared" si="3"/>
        <v>2022</v>
      </c>
      <c r="L23" s="189"/>
      <c r="N23" t="str">
        <f t="shared" si="14"/>
        <v/>
      </c>
      <c r="O23" s="4">
        <f t="shared" si="15"/>
        <v>0</v>
      </c>
      <c r="P23" s="4">
        <f t="shared" si="11"/>
        <v>0</v>
      </c>
      <c r="Q23" s="4">
        <f t="shared" si="12"/>
        <v>0</v>
      </c>
      <c r="R23" s="4">
        <f t="shared" si="16"/>
        <v>0</v>
      </c>
      <c r="S23" s="4">
        <f t="shared" si="17"/>
        <v>0</v>
      </c>
      <c r="T23" s="233">
        <f t="shared" si="18"/>
        <v>0</v>
      </c>
      <c r="U23" s="233">
        <f t="shared" si="20"/>
        <v>0</v>
      </c>
      <c r="V23" s="233">
        <f t="shared" si="19"/>
        <v>0</v>
      </c>
      <c r="W23" s="233">
        <f t="shared" si="19"/>
        <v>0</v>
      </c>
      <c r="X23" s="233">
        <f t="shared" si="19"/>
        <v>0</v>
      </c>
      <c r="Y23" s="233">
        <f t="shared" si="19"/>
        <v>0</v>
      </c>
      <c r="Z23" s="234">
        <f t="shared" si="19"/>
        <v>0</v>
      </c>
    </row>
    <row r="24" spans="1:26" x14ac:dyDescent="0.3">
      <c r="A24">
        <v>0</v>
      </c>
      <c r="B24">
        <v>0</v>
      </c>
      <c r="C24">
        <v>0</v>
      </c>
      <c r="D24">
        <v>0</v>
      </c>
      <c r="E24">
        <v>0</v>
      </c>
      <c r="F24" s="4">
        <v>0</v>
      </c>
      <c r="G24" s="4">
        <v>0</v>
      </c>
      <c r="H24" s="4">
        <v>0</v>
      </c>
      <c r="I24" t="s">
        <v>11</v>
      </c>
      <c r="J24">
        <f t="shared" si="3"/>
        <v>2022</v>
      </c>
      <c r="L24" s="189"/>
      <c r="N24" t="str">
        <f t="shared" si="14"/>
        <v/>
      </c>
      <c r="O24" s="4">
        <f t="shared" si="15"/>
        <v>0</v>
      </c>
      <c r="P24" s="4">
        <f t="shared" si="11"/>
        <v>0</v>
      </c>
      <c r="Q24" s="4">
        <f t="shared" si="12"/>
        <v>0</v>
      </c>
      <c r="R24" s="4">
        <f t="shared" si="16"/>
        <v>0</v>
      </c>
      <c r="S24" s="4">
        <f t="shared" si="17"/>
        <v>0</v>
      </c>
      <c r="T24" s="233">
        <f t="shared" si="18"/>
        <v>0</v>
      </c>
      <c r="U24" s="233">
        <f t="shared" si="20"/>
        <v>0</v>
      </c>
      <c r="V24" s="233">
        <f t="shared" si="19"/>
        <v>0</v>
      </c>
      <c r="W24" s="233">
        <f t="shared" si="19"/>
        <v>0</v>
      </c>
      <c r="X24" s="233">
        <f t="shared" si="19"/>
        <v>0</v>
      </c>
      <c r="Y24" s="233">
        <f t="shared" si="19"/>
        <v>0</v>
      </c>
      <c r="Z24" s="234">
        <f t="shared" si="19"/>
        <v>0</v>
      </c>
    </row>
    <row r="25" spans="1:26" x14ac:dyDescent="0.3">
      <c r="A25">
        <v>0</v>
      </c>
      <c r="B25">
        <v>0</v>
      </c>
      <c r="C25">
        <v>0</v>
      </c>
      <c r="D25">
        <v>0</v>
      </c>
      <c r="E25">
        <v>0</v>
      </c>
      <c r="F25" s="4">
        <v>0</v>
      </c>
      <c r="G25" s="4">
        <v>0</v>
      </c>
      <c r="H25" s="4">
        <v>0</v>
      </c>
      <c r="I25" t="s">
        <v>11</v>
      </c>
      <c r="J25">
        <f t="shared" si="3"/>
        <v>2022</v>
      </c>
      <c r="L25" s="189"/>
      <c r="N25" t="str">
        <f t="shared" si="14"/>
        <v/>
      </c>
      <c r="O25" s="4">
        <f t="shared" si="15"/>
        <v>0</v>
      </c>
      <c r="P25" s="4">
        <f t="shared" si="11"/>
        <v>0</v>
      </c>
      <c r="Q25" s="4">
        <f t="shared" si="12"/>
        <v>0</v>
      </c>
      <c r="R25" s="4">
        <f t="shared" si="16"/>
        <v>0</v>
      </c>
      <c r="S25" s="4">
        <f t="shared" si="17"/>
        <v>0</v>
      </c>
      <c r="T25" s="233">
        <f t="shared" si="18"/>
        <v>0</v>
      </c>
      <c r="U25" s="233">
        <f t="shared" si="20"/>
        <v>0</v>
      </c>
      <c r="V25" s="233">
        <f t="shared" si="19"/>
        <v>0</v>
      </c>
      <c r="W25" s="233">
        <f t="shared" si="19"/>
        <v>0</v>
      </c>
      <c r="X25" s="233">
        <f t="shared" si="19"/>
        <v>0</v>
      </c>
      <c r="Y25" s="233">
        <f t="shared" si="19"/>
        <v>0</v>
      </c>
      <c r="Z25" s="234">
        <f t="shared" si="19"/>
        <v>0</v>
      </c>
    </row>
    <row r="26" spans="1:26" x14ac:dyDescent="0.3">
      <c r="A26">
        <v>0</v>
      </c>
      <c r="B26">
        <v>0</v>
      </c>
      <c r="C26">
        <v>0</v>
      </c>
      <c r="D26">
        <v>0</v>
      </c>
      <c r="E26">
        <v>0</v>
      </c>
      <c r="F26" s="4">
        <v>0</v>
      </c>
      <c r="G26" s="4">
        <v>0</v>
      </c>
      <c r="H26" s="4">
        <v>0</v>
      </c>
      <c r="I26" t="s">
        <v>11</v>
      </c>
      <c r="J26">
        <f t="shared" si="3"/>
        <v>2022</v>
      </c>
      <c r="L26" s="189"/>
      <c r="N26" t="str">
        <f t="shared" si="14"/>
        <v/>
      </c>
      <c r="O26" s="4">
        <f t="shared" si="15"/>
        <v>0</v>
      </c>
      <c r="P26" s="4">
        <f t="shared" si="11"/>
        <v>0</v>
      </c>
      <c r="Q26" s="4">
        <f t="shared" si="12"/>
        <v>0</v>
      </c>
      <c r="R26" s="4">
        <f t="shared" si="16"/>
        <v>0</v>
      </c>
      <c r="S26" s="4">
        <f t="shared" si="17"/>
        <v>0</v>
      </c>
      <c r="T26" s="233">
        <f t="shared" si="18"/>
        <v>0</v>
      </c>
      <c r="U26" s="233">
        <f t="shared" si="20"/>
        <v>0</v>
      </c>
      <c r="V26" s="233">
        <f t="shared" si="19"/>
        <v>0</v>
      </c>
      <c r="W26" s="233">
        <f t="shared" si="19"/>
        <v>0</v>
      </c>
      <c r="X26" s="233">
        <f t="shared" si="19"/>
        <v>0</v>
      </c>
      <c r="Y26" s="233">
        <f t="shared" si="19"/>
        <v>0</v>
      </c>
      <c r="Z26" s="234">
        <f t="shared" si="19"/>
        <v>0</v>
      </c>
    </row>
    <row r="27" spans="1:26" x14ac:dyDescent="0.3">
      <c r="A27">
        <v>0</v>
      </c>
      <c r="B27">
        <v>0</v>
      </c>
      <c r="C27">
        <v>0</v>
      </c>
      <c r="D27">
        <v>0</v>
      </c>
      <c r="E27">
        <v>0</v>
      </c>
      <c r="F27" s="4">
        <v>0</v>
      </c>
      <c r="G27" s="4">
        <v>0</v>
      </c>
      <c r="H27" s="4">
        <v>0</v>
      </c>
      <c r="I27" t="s">
        <v>11</v>
      </c>
      <c r="J27">
        <f t="shared" si="3"/>
        <v>2022</v>
      </c>
      <c r="L27" s="189"/>
      <c r="N27" t="str">
        <f t="shared" si="14"/>
        <v/>
      </c>
      <c r="O27" s="4">
        <f t="shared" si="15"/>
        <v>0</v>
      </c>
      <c r="P27" s="4">
        <f t="shared" si="11"/>
        <v>0</v>
      </c>
      <c r="Q27" s="4">
        <f t="shared" si="12"/>
        <v>0</v>
      </c>
      <c r="R27" s="4">
        <f t="shared" si="16"/>
        <v>0</v>
      </c>
      <c r="S27" s="4">
        <f t="shared" si="17"/>
        <v>0</v>
      </c>
      <c r="T27" s="233">
        <f t="shared" si="18"/>
        <v>0</v>
      </c>
      <c r="U27" s="233">
        <f t="shared" si="20"/>
        <v>0</v>
      </c>
      <c r="V27" s="233">
        <f t="shared" si="19"/>
        <v>0</v>
      </c>
      <c r="W27" s="233">
        <f t="shared" si="19"/>
        <v>0</v>
      </c>
      <c r="X27" s="233">
        <f t="shared" si="19"/>
        <v>0</v>
      </c>
      <c r="Y27" s="233">
        <f t="shared" si="19"/>
        <v>0</v>
      </c>
      <c r="Z27" s="234">
        <f t="shared" si="19"/>
        <v>0</v>
      </c>
    </row>
    <row r="28" spans="1:26" x14ac:dyDescent="0.3">
      <c r="A28">
        <v>0</v>
      </c>
      <c r="B28">
        <v>0</v>
      </c>
      <c r="C28">
        <v>0</v>
      </c>
      <c r="D28">
        <v>0</v>
      </c>
      <c r="E28">
        <v>0</v>
      </c>
      <c r="F28" s="4">
        <v>0</v>
      </c>
      <c r="G28" s="4">
        <v>0</v>
      </c>
      <c r="H28" s="4">
        <v>0</v>
      </c>
      <c r="I28" t="s">
        <v>11</v>
      </c>
      <c r="J28">
        <f t="shared" si="3"/>
        <v>2022</v>
      </c>
      <c r="L28" s="189"/>
      <c r="N28" t="str">
        <f t="shared" si="14"/>
        <v/>
      </c>
      <c r="O28" s="4">
        <f t="shared" si="15"/>
        <v>0</v>
      </c>
      <c r="P28" s="4">
        <f t="shared" si="11"/>
        <v>0</v>
      </c>
      <c r="Q28" s="4">
        <f t="shared" si="12"/>
        <v>0</v>
      </c>
      <c r="R28" s="4">
        <f t="shared" si="16"/>
        <v>0</v>
      </c>
      <c r="S28" s="4">
        <f t="shared" si="17"/>
        <v>0</v>
      </c>
      <c r="T28" s="233">
        <f t="shared" si="18"/>
        <v>0</v>
      </c>
      <c r="U28" s="233">
        <f t="shared" si="20"/>
        <v>0</v>
      </c>
      <c r="V28" s="233">
        <f t="shared" si="19"/>
        <v>0</v>
      </c>
      <c r="W28" s="233">
        <f t="shared" si="19"/>
        <v>0</v>
      </c>
      <c r="X28" s="233">
        <f t="shared" si="19"/>
        <v>0</v>
      </c>
      <c r="Y28" s="233">
        <f t="shared" si="19"/>
        <v>0</v>
      </c>
      <c r="Z28" s="234">
        <f t="shared" si="19"/>
        <v>0</v>
      </c>
    </row>
    <row r="29" spans="1:26" x14ac:dyDescent="0.3">
      <c r="A29">
        <v>0</v>
      </c>
      <c r="B29">
        <v>0</v>
      </c>
      <c r="C29">
        <v>0</v>
      </c>
      <c r="D29">
        <v>0</v>
      </c>
      <c r="E29">
        <v>0</v>
      </c>
      <c r="F29" s="4">
        <v>0</v>
      </c>
      <c r="G29" s="4">
        <v>0</v>
      </c>
      <c r="H29" s="4">
        <v>0</v>
      </c>
      <c r="I29" t="s">
        <v>11</v>
      </c>
      <c r="J29">
        <f t="shared" si="3"/>
        <v>2022</v>
      </c>
      <c r="L29" s="189"/>
      <c r="N29" t="str">
        <f t="shared" si="14"/>
        <v/>
      </c>
      <c r="O29" s="4">
        <f t="shared" si="15"/>
        <v>0</v>
      </c>
      <c r="P29" s="4">
        <f t="shared" si="11"/>
        <v>0</v>
      </c>
      <c r="Q29" s="4">
        <f t="shared" si="12"/>
        <v>0</v>
      </c>
      <c r="R29" s="4">
        <f t="shared" si="16"/>
        <v>0</v>
      </c>
      <c r="S29" s="4">
        <f t="shared" si="17"/>
        <v>0</v>
      </c>
      <c r="T29" s="233">
        <f t="shared" si="18"/>
        <v>0</v>
      </c>
      <c r="U29" s="233">
        <f t="shared" si="20"/>
        <v>0</v>
      </c>
      <c r="V29" s="233">
        <f t="shared" si="19"/>
        <v>0</v>
      </c>
      <c r="W29" s="233">
        <f t="shared" si="19"/>
        <v>0</v>
      </c>
      <c r="X29" s="233">
        <f t="shared" si="19"/>
        <v>0</v>
      </c>
      <c r="Y29" s="233">
        <f t="shared" si="19"/>
        <v>0</v>
      </c>
      <c r="Z29" s="234">
        <f t="shared" si="19"/>
        <v>0</v>
      </c>
    </row>
    <row r="30" spans="1:26" x14ac:dyDescent="0.3">
      <c r="A30">
        <v>0</v>
      </c>
      <c r="B30">
        <v>0</v>
      </c>
      <c r="C30">
        <v>0</v>
      </c>
      <c r="D30">
        <v>0</v>
      </c>
      <c r="E30">
        <v>0</v>
      </c>
      <c r="F30" s="4">
        <v>0</v>
      </c>
      <c r="G30" s="4">
        <v>0</v>
      </c>
      <c r="H30" s="4">
        <v>0</v>
      </c>
      <c r="I30" t="s">
        <v>11</v>
      </c>
      <c r="J30">
        <f t="shared" si="3"/>
        <v>2022</v>
      </c>
      <c r="L30" s="189"/>
      <c r="N30" t="str">
        <f t="shared" si="14"/>
        <v/>
      </c>
      <c r="O30" s="4">
        <f t="shared" si="15"/>
        <v>0</v>
      </c>
      <c r="P30" s="4">
        <f t="shared" si="11"/>
        <v>0</v>
      </c>
      <c r="Q30" s="4">
        <f t="shared" si="12"/>
        <v>0</v>
      </c>
      <c r="R30" s="4">
        <f t="shared" si="16"/>
        <v>0</v>
      </c>
      <c r="S30" s="4">
        <f t="shared" si="17"/>
        <v>0</v>
      </c>
      <c r="T30" s="233">
        <f t="shared" si="18"/>
        <v>0</v>
      </c>
      <c r="U30" s="233">
        <f t="shared" si="20"/>
        <v>0</v>
      </c>
      <c r="V30" s="233">
        <f t="shared" si="19"/>
        <v>0</v>
      </c>
      <c r="W30" s="233">
        <f t="shared" si="19"/>
        <v>0</v>
      </c>
      <c r="X30" s="233">
        <f t="shared" si="19"/>
        <v>0</v>
      </c>
      <c r="Y30" s="233">
        <f t="shared" si="19"/>
        <v>0</v>
      </c>
      <c r="Z30" s="234">
        <f t="shared" si="19"/>
        <v>0</v>
      </c>
    </row>
    <row r="31" spans="1:26" x14ac:dyDescent="0.3">
      <c r="A31">
        <v>0</v>
      </c>
      <c r="B31">
        <v>0</v>
      </c>
      <c r="C31">
        <v>0</v>
      </c>
      <c r="D31">
        <v>0</v>
      </c>
      <c r="E31">
        <v>0</v>
      </c>
      <c r="F31" s="4">
        <v>0</v>
      </c>
      <c r="G31" s="4">
        <v>0</v>
      </c>
      <c r="H31" s="4">
        <v>0</v>
      </c>
      <c r="I31" t="s">
        <v>11</v>
      </c>
      <c r="J31">
        <f t="shared" si="3"/>
        <v>2022</v>
      </c>
      <c r="L31" s="189"/>
      <c r="N31" t="str">
        <f t="shared" si="14"/>
        <v/>
      </c>
      <c r="O31" s="4">
        <f t="shared" si="15"/>
        <v>0</v>
      </c>
      <c r="P31" s="4">
        <f t="shared" si="11"/>
        <v>0</v>
      </c>
      <c r="Q31" s="4">
        <f t="shared" si="12"/>
        <v>0</v>
      </c>
      <c r="R31" s="4">
        <f t="shared" si="16"/>
        <v>0</v>
      </c>
      <c r="S31" s="4">
        <f t="shared" si="17"/>
        <v>0</v>
      </c>
      <c r="T31" s="233">
        <f t="shared" si="18"/>
        <v>0</v>
      </c>
      <c r="U31" s="233">
        <f t="shared" si="20"/>
        <v>0</v>
      </c>
      <c r="V31" s="233">
        <f t="shared" si="19"/>
        <v>0</v>
      </c>
      <c r="W31" s="233">
        <f t="shared" si="19"/>
        <v>0</v>
      </c>
      <c r="X31" s="233">
        <f t="shared" si="19"/>
        <v>0</v>
      </c>
      <c r="Y31" s="233">
        <f t="shared" si="19"/>
        <v>0</v>
      </c>
      <c r="Z31" s="234">
        <f t="shared" si="19"/>
        <v>0</v>
      </c>
    </row>
    <row r="32" spans="1:26" x14ac:dyDescent="0.3">
      <c r="A32">
        <v>0</v>
      </c>
      <c r="B32">
        <v>0</v>
      </c>
      <c r="C32">
        <v>0</v>
      </c>
      <c r="D32">
        <v>0</v>
      </c>
      <c r="E32">
        <v>0</v>
      </c>
      <c r="F32" s="4">
        <v>0</v>
      </c>
      <c r="G32" s="4">
        <v>0</v>
      </c>
      <c r="H32" s="4">
        <v>0</v>
      </c>
      <c r="I32" t="s">
        <v>11</v>
      </c>
      <c r="J32">
        <f t="shared" si="3"/>
        <v>2022</v>
      </c>
      <c r="L32" s="189"/>
      <c r="N32" t="str">
        <f t="shared" si="14"/>
        <v/>
      </c>
      <c r="O32" s="4">
        <f t="shared" si="15"/>
        <v>0</v>
      </c>
      <c r="P32" s="4">
        <f t="shared" si="11"/>
        <v>0</v>
      </c>
      <c r="Q32" s="4">
        <f t="shared" si="12"/>
        <v>0</v>
      </c>
      <c r="R32" s="4">
        <f t="shared" si="16"/>
        <v>0</v>
      </c>
      <c r="S32" s="4">
        <f t="shared" si="17"/>
        <v>0</v>
      </c>
      <c r="T32" s="233">
        <f t="shared" si="18"/>
        <v>0</v>
      </c>
      <c r="U32" s="233">
        <f t="shared" si="20"/>
        <v>0</v>
      </c>
      <c r="V32" s="233">
        <f t="shared" si="19"/>
        <v>0</v>
      </c>
      <c r="W32" s="233">
        <f t="shared" si="19"/>
        <v>0</v>
      </c>
      <c r="X32" s="233">
        <f t="shared" si="19"/>
        <v>0</v>
      </c>
      <c r="Y32" s="233">
        <f t="shared" si="19"/>
        <v>0</v>
      </c>
      <c r="Z32" s="234">
        <f t="shared" si="19"/>
        <v>0</v>
      </c>
    </row>
    <row r="33" spans="1:26" x14ac:dyDescent="0.3">
      <c r="A33">
        <v>0</v>
      </c>
      <c r="B33">
        <v>0</v>
      </c>
      <c r="C33">
        <v>0</v>
      </c>
      <c r="D33">
        <v>0</v>
      </c>
      <c r="E33">
        <v>0</v>
      </c>
      <c r="F33" s="4">
        <v>0</v>
      </c>
      <c r="G33" s="4">
        <v>0</v>
      </c>
      <c r="H33" s="4">
        <v>0</v>
      </c>
      <c r="I33" t="s">
        <v>11</v>
      </c>
      <c r="J33">
        <f t="shared" si="3"/>
        <v>2022</v>
      </c>
      <c r="L33" s="189"/>
      <c r="N33" t="str">
        <f t="shared" si="14"/>
        <v/>
      </c>
      <c r="O33" s="4">
        <f t="shared" si="15"/>
        <v>0</v>
      </c>
      <c r="P33" s="4">
        <f t="shared" si="11"/>
        <v>0</v>
      </c>
      <c r="Q33" s="4">
        <f t="shared" si="12"/>
        <v>0</v>
      </c>
      <c r="R33" s="4">
        <f t="shared" si="16"/>
        <v>0</v>
      </c>
      <c r="S33" s="4">
        <f t="shared" si="17"/>
        <v>0</v>
      </c>
      <c r="T33" s="233">
        <f t="shared" si="18"/>
        <v>0</v>
      </c>
      <c r="U33" s="233">
        <f t="shared" si="20"/>
        <v>0</v>
      </c>
      <c r="V33" s="233">
        <f t="shared" si="19"/>
        <v>0</v>
      </c>
      <c r="W33" s="233">
        <f t="shared" si="19"/>
        <v>0</v>
      </c>
      <c r="X33" s="233">
        <f t="shared" si="19"/>
        <v>0</v>
      </c>
      <c r="Y33" s="233">
        <f t="shared" si="19"/>
        <v>0</v>
      </c>
      <c r="Z33" s="234">
        <f t="shared" si="19"/>
        <v>0</v>
      </c>
    </row>
    <row r="34" spans="1:26" x14ac:dyDescent="0.3">
      <c r="A34">
        <v>0</v>
      </c>
      <c r="B34">
        <v>0</v>
      </c>
      <c r="C34">
        <v>0</v>
      </c>
      <c r="D34">
        <v>0</v>
      </c>
      <c r="E34">
        <v>0</v>
      </c>
      <c r="F34" s="4">
        <v>0</v>
      </c>
      <c r="G34" s="4">
        <v>0</v>
      </c>
      <c r="H34" s="4">
        <v>0</v>
      </c>
      <c r="I34" t="s">
        <v>11</v>
      </c>
      <c r="J34">
        <f t="shared" si="3"/>
        <v>2022</v>
      </c>
      <c r="L34" s="189"/>
      <c r="N34" t="str">
        <f t="shared" si="14"/>
        <v/>
      </c>
      <c r="O34" s="4">
        <f t="shared" si="15"/>
        <v>0</v>
      </c>
      <c r="P34" s="4">
        <f t="shared" si="11"/>
        <v>0</v>
      </c>
      <c r="Q34" s="4">
        <f t="shared" si="12"/>
        <v>0</v>
      </c>
      <c r="R34" s="4">
        <f t="shared" si="16"/>
        <v>0</v>
      </c>
      <c r="S34" s="4">
        <f t="shared" si="17"/>
        <v>0</v>
      </c>
      <c r="T34" s="233">
        <f t="shared" si="18"/>
        <v>0</v>
      </c>
      <c r="U34" s="233">
        <f t="shared" si="20"/>
        <v>0</v>
      </c>
      <c r="V34" s="233">
        <f t="shared" si="19"/>
        <v>0</v>
      </c>
      <c r="W34" s="233">
        <f t="shared" si="19"/>
        <v>0</v>
      </c>
      <c r="X34" s="233">
        <f t="shared" si="19"/>
        <v>0</v>
      </c>
      <c r="Y34" s="233">
        <f t="shared" si="19"/>
        <v>0</v>
      </c>
      <c r="Z34" s="234">
        <f t="shared" si="19"/>
        <v>0</v>
      </c>
    </row>
    <row r="35" spans="1:26" x14ac:dyDescent="0.3">
      <c r="A35">
        <v>0</v>
      </c>
      <c r="B35">
        <v>0</v>
      </c>
      <c r="C35">
        <v>0</v>
      </c>
      <c r="D35">
        <v>0</v>
      </c>
      <c r="E35">
        <v>0</v>
      </c>
      <c r="F35" s="4">
        <v>0</v>
      </c>
      <c r="G35">
        <v>0</v>
      </c>
      <c r="H35" s="4">
        <v>0</v>
      </c>
      <c r="I35" t="s">
        <v>11</v>
      </c>
      <c r="J35">
        <f t="shared" si="3"/>
        <v>2022</v>
      </c>
      <c r="L35" s="189"/>
      <c r="N35" t="str">
        <f t="shared" si="14"/>
        <v/>
      </c>
      <c r="O35" s="4">
        <f t="shared" si="15"/>
        <v>0</v>
      </c>
      <c r="P35" s="4">
        <f t="shared" si="11"/>
        <v>0</v>
      </c>
      <c r="Q35" s="4">
        <f t="shared" si="12"/>
        <v>0</v>
      </c>
      <c r="R35" s="4">
        <f t="shared" si="16"/>
        <v>0</v>
      </c>
      <c r="S35" s="4">
        <f t="shared" si="17"/>
        <v>0</v>
      </c>
      <c r="T35" s="233">
        <f t="shared" si="18"/>
        <v>0</v>
      </c>
      <c r="U35" s="233">
        <f t="shared" si="20"/>
        <v>0</v>
      </c>
      <c r="V35" s="233">
        <f t="shared" si="19"/>
        <v>0</v>
      </c>
      <c r="W35" s="233">
        <f t="shared" si="19"/>
        <v>0</v>
      </c>
      <c r="X35" s="233">
        <f t="shared" si="19"/>
        <v>0</v>
      </c>
      <c r="Y35" s="233">
        <f t="shared" si="19"/>
        <v>0</v>
      </c>
      <c r="Z35" s="234">
        <f t="shared" si="19"/>
        <v>0</v>
      </c>
    </row>
    <row r="36" spans="1:26" x14ac:dyDescent="0.3">
      <c r="A36">
        <v>0</v>
      </c>
      <c r="B36">
        <v>0</v>
      </c>
      <c r="C36">
        <v>0</v>
      </c>
      <c r="D36">
        <v>0</v>
      </c>
      <c r="E36">
        <v>0</v>
      </c>
      <c r="F36" s="4">
        <v>0</v>
      </c>
      <c r="G36">
        <v>0</v>
      </c>
      <c r="H36" s="4">
        <v>0</v>
      </c>
      <c r="I36" t="s">
        <v>11</v>
      </c>
      <c r="J36">
        <f t="shared" si="3"/>
        <v>2022</v>
      </c>
      <c r="L36" s="189"/>
      <c r="N36" t="str">
        <f t="shared" si="14"/>
        <v/>
      </c>
      <c r="O36" s="4">
        <f t="shared" ref="O36:O45" si="21">IFERROR(P36/S36,0)</f>
        <v>0</v>
      </c>
      <c r="P36" s="4">
        <f t="shared" si="11"/>
        <v>0</v>
      </c>
      <c r="Q36" s="4">
        <f t="shared" si="12"/>
        <v>0</v>
      </c>
      <c r="R36" s="4">
        <f t="shared" ref="R36:R45" si="22">Q36*17.92</f>
        <v>0</v>
      </c>
      <c r="S36" s="4">
        <f t="shared" ref="S36:S45" si="23">R36*8</f>
        <v>0</v>
      </c>
      <c r="T36" s="233">
        <f t="shared" si="18"/>
        <v>0</v>
      </c>
      <c r="U36" s="233">
        <f t="shared" si="20"/>
        <v>0</v>
      </c>
      <c r="V36" s="233">
        <f t="shared" si="19"/>
        <v>0</v>
      </c>
      <c r="W36" s="233">
        <f t="shared" si="19"/>
        <v>0</v>
      </c>
      <c r="X36" s="233">
        <f t="shared" si="19"/>
        <v>0</v>
      </c>
      <c r="Y36" s="233">
        <f t="shared" si="19"/>
        <v>0</v>
      </c>
      <c r="Z36" s="234">
        <f t="shared" si="19"/>
        <v>0</v>
      </c>
    </row>
    <row r="37" spans="1:26" x14ac:dyDescent="0.3">
      <c r="A37">
        <v>0</v>
      </c>
      <c r="B37">
        <v>0</v>
      </c>
      <c r="C37">
        <v>0</v>
      </c>
      <c r="D37">
        <v>0</v>
      </c>
      <c r="E37">
        <v>0</v>
      </c>
      <c r="F37" s="4">
        <v>0</v>
      </c>
      <c r="G37">
        <v>0</v>
      </c>
      <c r="H37" s="4">
        <v>0</v>
      </c>
      <c r="I37" t="s">
        <v>11</v>
      </c>
      <c r="J37">
        <f t="shared" si="3"/>
        <v>2022</v>
      </c>
      <c r="L37" s="189"/>
      <c r="N37" t="str">
        <f t="shared" si="14"/>
        <v/>
      </c>
      <c r="O37" s="4">
        <f t="shared" si="21"/>
        <v>0</v>
      </c>
      <c r="P37" s="4">
        <f t="shared" si="11"/>
        <v>0</v>
      </c>
      <c r="Q37" s="4">
        <f t="shared" si="12"/>
        <v>0</v>
      </c>
      <c r="R37" s="4">
        <f t="shared" si="22"/>
        <v>0</v>
      </c>
      <c r="S37" s="4">
        <f t="shared" si="23"/>
        <v>0</v>
      </c>
      <c r="T37" s="233">
        <f t="shared" si="18"/>
        <v>0</v>
      </c>
      <c r="U37" s="233">
        <f t="shared" si="20"/>
        <v>0</v>
      </c>
      <c r="V37" s="233">
        <f t="shared" si="19"/>
        <v>0</v>
      </c>
      <c r="W37" s="233">
        <f t="shared" si="19"/>
        <v>0</v>
      </c>
      <c r="X37" s="233">
        <f t="shared" si="19"/>
        <v>0</v>
      </c>
      <c r="Y37" s="233">
        <f t="shared" si="19"/>
        <v>0</v>
      </c>
      <c r="Z37" s="234">
        <f t="shared" si="19"/>
        <v>0</v>
      </c>
    </row>
    <row r="38" spans="1:26" x14ac:dyDescent="0.3">
      <c r="A38">
        <v>0</v>
      </c>
      <c r="B38">
        <v>0</v>
      </c>
      <c r="C38">
        <v>0</v>
      </c>
      <c r="D38">
        <v>0</v>
      </c>
      <c r="E38">
        <v>0</v>
      </c>
      <c r="F38" s="4">
        <v>0</v>
      </c>
      <c r="G38">
        <v>0</v>
      </c>
      <c r="H38">
        <v>0</v>
      </c>
      <c r="I38" t="s">
        <v>11</v>
      </c>
      <c r="J38">
        <f t="shared" si="3"/>
        <v>2022</v>
      </c>
      <c r="L38" s="189"/>
      <c r="N38" t="str">
        <f t="shared" si="14"/>
        <v/>
      </c>
      <c r="O38" s="4">
        <f t="shared" si="21"/>
        <v>0</v>
      </c>
      <c r="P38" s="4">
        <f t="shared" si="11"/>
        <v>0</v>
      </c>
      <c r="Q38" s="4">
        <f t="shared" si="12"/>
        <v>0</v>
      </c>
      <c r="R38" s="4">
        <f t="shared" si="22"/>
        <v>0</v>
      </c>
      <c r="S38" s="4">
        <f t="shared" si="23"/>
        <v>0</v>
      </c>
      <c r="T38" s="233">
        <f t="shared" si="18"/>
        <v>0</v>
      </c>
      <c r="U38" s="233">
        <f t="shared" si="20"/>
        <v>0</v>
      </c>
      <c r="V38" s="233">
        <f t="shared" si="19"/>
        <v>0</v>
      </c>
      <c r="W38" s="233">
        <f t="shared" si="19"/>
        <v>0</v>
      </c>
      <c r="X38" s="233">
        <f t="shared" si="19"/>
        <v>0</v>
      </c>
      <c r="Y38" s="233">
        <f t="shared" si="19"/>
        <v>0</v>
      </c>
      <c r="Z38" s="234">
        <f t="shared" si="19"/>
        <v>0</v>
      </c>
    </row>
    <row r="39" spans="1:26" x14ac:dyDescent="0.3">
      <c r="A39">
        <v>0</v>
      </c>
      <c r="B39">
        <v>0</v>
      </c>
      <c r="C39">
        <v>0</v>
      </c>
      <c r="D39">
        <v>0</v>
      </c>
      <c r="E39">
        <v>0</v>
      </c>
      <c r="F39" s="4">
        <v>0</v>
      </c>
      <c r="G39">
        <v>0</v>
      </c>
      <c r="H39">
        <v>0</v>
      </c>
      <c r="I39" t="s">
        <v>11</v>
      </c>
      <c r="J39">
        <f t="shared" si="3"/>
        <v>2022</v>
      </c>
      <c r="L39" s="189"/>
      <c r="N39" t="str">
        <f t="shared" si="14"/>
        <v/>
      </c>
      <c r="O39" s="4">
        <f t="shared" si="21"/>
        <v>0</v>
      </c>
      <c r="P39" s="4">
        <f t="shared" si="11"/>
        <v>0</v>
      </c>
      <c r="Q39" s="4">
        <f t="shared" si="12"/>
        <v>0</v>
      </c>
      <c r="R39" s="4">
        <f t="shared" si="22"/>
        <v>0</v>
      </c>
      <c r="S39" s="4">
        <f t="shared" si="23"/>
        <v>0</v>
      </c>
      <c r="T39" s="233">
        <f t="shared" si="18"/>
        <v>0</v>
      </c>
      <c r="U39" s="233">
        <f t="shared" si="20"/>
        <v>0</v>
      </c>
      <c r="V39" s="233">
        <f t="shared" si="19"/>
        <v>0</v>
      </c>
      <c r="W39" s="233">
        <f t="shared" si="19"/>
        <v>0</v>
      </c>
      <c r="X39" s="233">
        <f t="shared" si="19"/>
        <v>0</v>
      </c>
      <c r="Y39" s="233">
        <f t="shared" si="19"/>
        <v>0</v>
      </c>
      <c r="Z39" s="234">
        <f t="shared" si="19"/>
        <v>0</v>
      </c>
    </row>
    <row r="40" spans="1:26" x14ac:dyDescent="0.3">
      <c r="A40">
        <v>0</v>
      </c>
      <c r="B40">
        <v>0</v>
      </c>
      <c r="C40">
        <v>0</v>
      </c>
      <c r="D40">
        <v>0</v>
      </c>
      <c r="E40">
        <v>0</v>
      </c>
      <c r="F40" s="4">
        <v>0</v>
      </c>
      <c r="G40">
        <v>0</v>
      </c>
      <c r="H40">
        <v>0</v>
      </c>
      <c r="I40" t="s">
        <v>11</v>
      </c>
      <c r="J40">
        <f t="shared" si="3"/>
        <v>2022</v>
      </c>
      <c r="L40" s="189"/>
      <c r="N40" t="str">
        <f t="shared" si="14"/>
        <v/>
      </c>
      <c r="O40" s="4">
        <f t="shared" si="21"/>
        <v>0</v>
      </c>
      <c r="P40" s="4">
        <f t="shared" si="11"/>
        <v>0</v>
      </c>
      <c r="Q40" s="4">
        <f t="shared" si="12"/>
        <v>0</v>
      </c>
      <c r="R40" s="4">
        <f t="shared" si="22"/>
        <v>0</v>
      </c>
      <c r="S40" s="4">
        <f t="shared" si="23"/>
        <v>0</v>
      </c>
      <c r="T40" s="233">
        <f t="shared" si="18"/>
        <v>0</v>
      </c>
      <c r="U40" s="233">
        <f t="shared" si="20"/>
        <v>0</v>
      </c>
      <c r="V40" s="233">
        <f t="shared" si="19"/>
        <v>0</v>
      </c>
      <c r="W40" s="233">
        <f t="shared" si="19"/>
        <v>0</v>
      </c>
      <c r="X40" s="233">
        <f t="shared" si="19"/>
        <v>0</v>
      </c>
      <c r="Y40" s="233">
        <f t="shared" si="19"/>
        <v>0</v>
      </c>
      <c r="Z40" s="234">
        <f t="shared" si="19"/>
        <v>0</v>
      </c>
    </row>
    <row r="41" spans="1:26" x14ac:dyDescent="0.3">
      <c r="A41">
        <v>0</v>
      </c>
      <c r="B41">
        <v>0</v>
      </c>
      <c r="C41">
        <v>0</v>
      </c>
      <c r="D41">
        <v>0</v>
      </c>
      <c r="E41">
        <v>0</v>
      </c>
      <c r="F41" s="4">
        <v>0</v>
      </c>
      <c r="G41">
        <v>0</v>
      </c>
      <c r="H41">
        <v>0</v>
      </c>
      <c r="I41" t="s">
        <v>11</v>
      </c>
      <c r="J41">
        <f t="shared" si="3"/>
        <v>2022</v>
      </c>
      <c r="L41" s="189"/>
      <c r="N41" t="str">
        <f t="shared" si="14"/>
        <v/>
      </c>
      <c r="O41" s="4">
        <f t="shared" si="21"/>
        <v>0</v>
      </c>
      <c r="P41" s="4">
        <f t="shared" si="11"/>
        <v>0</v>
      </c>
      <c r="Q41" s="4">
        <f t="shared" si="12"/>
        <v>0</v>
      </c>
      <c r="R41" s="4">
        <f t="shared" si="22"/>
        <v>0</v>
      </c>
      <c r="S41" s="4">
        <f t="shared" si="23"/>
        <v>0</v>
      </c>
      <c r="T41" s="233">
        <f t="shared" si="18"/>
        <v>0</v>
      </c>
      <c r="U41" s="233">
        <f t="shared" si="20"/>
        <v>0</v>
      </c>
      <c r="V41" s="233">
        <f t="shared" si="19"/>
        <v>0</v>
      </c>
      <c r="W41" s="233">
        <f t="shared" si="19"/>
        <v>0</v>
      </c>
      <c r="X41" s="233">
        <f t="shared" si="19"/>
        <v>0</v>
      </c>
      <c r="Y41" s="233">
        <f t="shared" si="19"/>
        <v>0</v>
      </c>
      <c r="Z41" s="234">
        <f t="shared" si="19"/>
        <v>0</v>
      </c>
    </row>
    <row r="42" spans="1:26" x14ac:dyDescent="0.3">
      <c r="A42">
        <v>0</v>
      </c>
      <c r="B42">
        <v>0</v>
      </c>
      <c r="C42">
        <v>0</v>
      </c>
      <c r="D42">
        <v>0</v>
      </c>
      <c r="E42">
        <v>0</v>
      </c>
      <c r="F42" s="4">
        <v>0</v>
      </c>
      <c r="G42">
        <v>0</v>
      </c>
      <c r="H42">
        <v>0</v>
      </c>
      <c r="I42" t="s">
        <v>11</v>
      </c>
      <c r="J42">
        <f t="shared" si="3"/>
        <v>2022</v>
      </c>
      <c r="L42" s="189"/>
      <c r="N42" t="str">
        <f t="shared" si="14"/>
        <v/>
      </c>
      <c r="O42" s="4">
        <f t="shared" si="21"/>
        <v>0</v>
      </c>
      <c r="P42" s="4">
        <f t="shared" si="11"/>
        <v>0</v>
      </c>
      <c r="Q42" s="4">
        <f t="shared" si="12"/>
        <v>0</v>
      </c>
      <c r="R42" s="4">
        <f t="shared" si="22"/>
        <v>0</v>
      </c>
      <c r="S42" s="4">
        <f t="shared" si="23"/>
        <v>0</v>
      </c>
      <c r="T42" s="233">
        <f t="shared" si="18"/>
        <v>0</v>
      </c>
      <c r="U42" s="233">
        <f t="shared" si="20"/>
        <v>0</v>
      </c>
      <c r="V42" s="233">
        <f t="shared" si="19"/>
        <v>0</v>
      </c>
      <c r="W42" s="233">
        <f t="shared" si="19"/>
        <v>0</v>
      </c>
      <c r="X42" s="233">
        <f t="shared" si="19"/>
        <v>0</v>
      </c>
      <c r="Y42" s="233">
        <f t="shared" si="19"/>
        <v>0</v>
      </c>
      <c r="Z42" s="234">
        <f t="shared" si="19"/>
        <v>0</v>
      </c>
    </row>
    <row r="43" spans="1:26" x14ac:dyDescent="0.3">
      <c r="A43">
        <v>0</v>
      </c>
      <c r="B43">
        <v>0</v>
      </c>
      <c r="C43">
        <v>0</v>
      </c>
      <c r="D43">
        <v>0</v>
      </c>
      <c r="E43">
        <v>0</v>
      </c>
      <c r="F43" s="4">
        <v>0</v>
      </c>
      <c r="G43">
        <v>0</v>
      </c>
      <c r="H43">
        <v>0</v>
      </c>
      <c r="I43" t="s">
        <v>11</v>
      </c>
      <c r="J43">
        <f t="shared" si="3"/>
        <v>2022</v>
      </c>
      <c r="L43" s="189"/>
      <c r="N43" t="str">
        <f t="shared" si="14"/>
        <v/>
      </c>
      <c r="O43" s="4">
        <f t="shared" si="21"/>
        <v>0</v>
      </c>
      <c r="P43" s="4">
        <f t="shared" si="11"/>
        <v>0</v>
      </c>
      <c r="Q43" s="4">
        <f t="shared" si="12"/>
        <v>0</v>
      </c>
      <c r="R43" s="4">
        <f t="shared" si="22"/>
        <v>0</v>
      </c>
      <c r="S43" s="4">
        <f t="shared" si="23"/>
        <v>0</v>
      </c>
      <c r="T43" s="233">
        <f t="shared" si="18"/>
        <v>0</v>
      </c>
      <c r="U43" s="233">
        <f t="shared" si="20"/>
        <v>0</v>
      </c>
      <c r="V43" s="233">
        <f t="shared" si="19"/>
        <v>0</v>
      </c>
      <c r="W43" s="233">
        <f t="shared" si="19"/>
        <v>0</v>
      </c>
      <c r="X43" s="233">
        <f t="shared" si="19"/>
        <v>0</v>
      </c>
      <c r="Y43" s="233">
        <f t="shared" si="19"/>
        <v>0</v>
      </c>
      <c r="Z43" s="234">
        <f t="shared" si="19"/>
        <v>0</v>
      </c>
    </row>
    <row r="44" spans="1:26" x14ac:dyDescent="0.3">
      <c r="A44">
        <v>0</v>
      </c>
      <c r="B44">
        <v>0</v>
      </c>
      <c r="C44">
        <v>0</v>
      </c>
      <c r="D44">
        <v>0</v>
      </c>
      <c r="E44">
        <v>0</v>
      </c>
      <c r="F44" s="4">
        <v>0</v>
      </c>
      <c r="G44">
        <v>0</v>
      </c>
      <c r="H44">
        <v>0</v>
      </c>
      <c r="I44" t="s">
        <v>11</v>
      </c>
      <c r="J44">
        <f t="shared" si="3"/>
        <v>2022</v>
      </c>
      <c r="L44" s="189"/>
      <c r="N44" t="str">
        <f t="shared" si="14"/>
        <v/>
      </c>
      <c r="O44" s="4">
        <f t="shared" si="21"/>
        <v>0</v>
      </c>
      <c r="P44" s="4">
        <f t="shared" si="11"/>
        <v>0</v>
      </c>
      <c r="Q44" s="4">
        <f t="shared" si="12"/>
        <v>0</v>
      </c>
      <c r="R44" s="4">
        <f t="shared" si="22"/>
        <v>0</v>
      </c>
      <c r="S44" s="4">
        <f t="shared" si="23"/>
        <v>0</v>
      </c>
      <c r="T44" s="233">
        <f t="shared" si="18"/>
        <v>0</v>
      </c>
      <c r="U44" s="233">
        <f t="shared" si="20"/>
        <v>0</v>
      </c>
      <c r="V44" s="233">
        <f t="shared" si="19"/>
        <v>0</v>
      </c>
      <c r="W44" s="233">
        <f t="shared" si="19"/>
        <v>0</v>
      </c>
      <c r="X44" s="233">
        <f t="shared" si="19"/>
        <v>0</v>
      </c>
      <c r="Y44" s="233">
        <f t="shared" si="19"/>
        <v>0</v>
      </c>
      <c r="Z44" s="234">
        <f t="shared" si="19"/>
        <v>0</v>
      </c>
    </row>
    <row r="45" spans="1:26" x14ac:dyDescent="0.3">
      <c r="A45">
        <v>0</v>
      </c>
      <c r="B45">
        <v>0</v>
      </c>
      <c r="C45">
        <v>0</v>
      </c>
      <c r="D45">
        <v>0</v>
      </c>
      <c r="E45">
        <v>0</v>
      </c>
      <c r="F45" s="4">
        <v>0</v>
      </c>
      <c r="G45">
        <v>0</v>
      </c>
      <c r="H45">
        <v>0</v>
      </c>
      <c r="I45" t="s">
        <v>11</v>
      </c>
      <c r="J45">
        <f t="shared" si="3"/>
        <v>2022</v>
      </c>
      <c r="L45" s="189"/>
      <c r="N45" t="str">
        <f t="shared" si="14"/>
        <v/>
      </c>
      <c r="O45" s="4">
        <f t="shared" si="21"/>
        <v>0</v>
      </c>
      <c r="P45" s="4">
        <f t="shared" si="11"/>
        <v>0</v>
      </c>
      <c r="Q45" s="4">
        <f t="shared" si="12"/>
        <v>0</v>
      </c>
      <c r="R45" s="4">
        <f t="shared" si="22"/>
        <v>0</v>
      </c>
      <c r="S45" s="4">
        <f t="shared" si="23"/>
        <v>0</v>
      </c>
      <c r="T45" s="233">
        <f t="shared" si="18"/>
        <v>0</v>
      </c>
      <c r="U45" s="233">
        <f t="shared" si="20"/>
        <v>0</v>
      </c>
      <c r="V45" s="233">
        <f t="shared" si="19"/>
        <v>0</v>
      </c>
      <c r="W45" s="233">
        <f t="shared" si="19"/>
        <v>0</v>
      </c>
      <c r="X45" s="233">
        <f t="shared" si="19"/>
        <v>0</v>
      </c>
      <c r="Y45" s="233">
        <f t="shared" si="19"/>
        <v>0</v>
      </c>
      <c r="Z45" s="234">
        <f t="shared" si="19"/>
        <v>0</v>
      </c>
    </row>
    <row r="46" spans="1:26" x14ac:dyDescent="0.3">
      <c r="A46">
        <v>0</v>
      </c>
      <c r="B46">
        <v>0</v>
      </c>
      <c r="C46">
        <v>0</v>
      </c>
      <c r="D46">
        <v>0</v>
      </c>
      <c r="E46">
        <v>0</v>
      </c>
      <c r="F46" s="4">
        <v>0</v>
      </c>
      <c r="G46">
        <v>0</v>
      </c>
      <c r="H46">
        <v>0</v>
      </c>
      <c r="I46" t="s">
        <v>11</v>
      </c>
      <c r="J46">
        <f t="shared" si="3"/>
        <v>2022</v>
      </c>
      <c r="L46" s="189"/>
      <c r="N46" t="str">
        <f t="shared" ref="N46:N49" si="24">IF(O46&lt;&gt;0,CONCATENATE(L46,",",M46),"")</f>
        <v/>
      </c>
      <c r="O46" s="4">
        <f t="shared" ref="O46:O47" si="25">IFERROR(P46/S46,0)</f>
        <v>0</v>
      </c>
      <c r="P46" s="4">
        <f t="shared" ref="P46:P47" si="26">SUMIFS($G$2:$G$1658,$A$2:$A$1658,L46)</f>
        <v>0</v>
      </c>
      <c r="Q46" s="4">
        <f t="shared" ref="Q46:Q47" si="27">SUMIFS($F$2:$F$1658,$A$2:$A$1658,L46)</f>
        <v>0</v>
      </c>
      <c r="R46" s="4">
        <f t="shared" ref="R46:R47" si="28">Q46*17.92</f>
        <v>0</v>
      </c>
      <c r="S46" s="4">
        <f t="shared" ref="S46:S47" si="29">R46*8</f>
        <v>0</v>
      </c>
      <c r="T46" s="233">
        <f t="shared" ref="T46:T47" si="30">SUMIFS($F$2:$F$1658,$A$2:$A$1658,L46,$J$2:$J$1658,$T$17)</f>
        <v>0</v>
      </c>
      <c r="U46" s="233">
        <f t="shared" si="20"/>
        <v>0</v>
      </c>
      <c r="V46" s="233">
        <f t="shared" si="19"/>
        <v>0</v>
      </c>
      <c r="W46" s="233">
        <f t="shared" si="19"/>
        <v>0</v>
      </c>
      <c r="X46" s="233">
        <f t="shared" si="19"/>
        <v>0</v>
      </c>
      <c r="Y46" s="233">
        <f t="shared" si="19"/>
        <v>0</v>
      </c>
      <c r="Z46" s="234">
        <f t="shared" si="19"/>
        <v>0</v>
      </c>
    </row>
    <row r="47" spans="1:26" x14ac:dyDescent="0.3">
      <c r="A47">
        <v>0</v>
      </c>
      <c r="B47">
        <v>0</v>
      </c>
      <c r="C47">
        <v>0</v>
      </c>
      <c r="D47">
        <v>0</v>
      </c>
      <c r="E47">
        <v>0</v>
      </c>
      <c r="F47" s="4">
        <v>0</v>
      </c>
      <c r="G47">
        <v>0</v>
      </c>
      <c r="H47">
        <v>0</v>
      </c>
      <c r="I47" t="s">
        <v>11</v>
      </c>
      <c r="J47">
        <f t="shared" si="3"/>
        <v>2022</v>
      </c>
      <c r="L47" s="189"/>
      <c r="N47" t="str">
        <f t="shared" si="24"/>
        <v/>
      </c>
      <c r="O47" s="4">
        <f t="shared" si="25"/>
        <v>0</v>
      </c>
      <c r="P47" s="4">
        <f t="shared" si="26"/>
        <v>0</v>
      </c>
      <c r="Q47" s="4">
        <f t="shared" si="27"/>
        <v>0</v>
      </c>
      <c r="R47" s="4">
        <f t="shared" si="28"/>
        <v>0</v>
      </c>
      <c r="S47" s="4">
        <f t="shared" si="29"/>
        <v>0</v>
      </c>
      <c r="T47" s="233">
        <f t="shared" si="30"/>
        <v>0</v>
      </c>
      <c r="U47" s="233">
        <f t="shared" si="20"/>
        <v>0</v>
      </c>
      <c r="V47" s="233">
        <f t="shared" si="19"/>
        <v>0</v>
      </c>
      <c r="W47" s="233">
        <f t="shared" si="19"/>
        <v>0</v>
      </c>
      <c r="X47" s="233">
        <f t="shared" si="19"/>
        <v>0</v>
      </c>
      <c r="Y47" s="233">
        <f t="shared" si="19"/>
        <v>0</v>
      </c>
      <c r="Z47" s="234">
        <f t="shared" si="19"/>
        <v>0</v>
      </c>
    </row>
    <row r="48" spans="1:26" x14ac:dyDescent="0.3">
      <c r="A48">
        <v>0</v>
      </c>
      <c r="B48">
        <v>0</v>
      </c>
      <c r="C48">
        <v>0</v>
      </c>
      <c r="D48">
        <v>0</v>
      </c>
      <c r="E48">
        <v>0</v>
      </c>
      <c r="F48" s="4">
        <v>0</v>
      </c>
      <c r="G48">
        <v>0</v>
      </c>
      <c r="H48">
        <v>0</v>
      </c>
      <c r="I48" t="s">
        <v>11</v>
      </c>
      <c r="J48">
        <f t="shared" si="3"/>
        <v>2022</v>
      </c>
      <c r="L48" s="189"/>
      <c r="N48" t="str">
        <f t="shared" si="24"/>
        <v/>
      </c>
      <c r="O48" s="4">
        <f t="shared" ref="O48:O49" si="31">IFERROR(P48/S48,0)</f>
        <v>0</v>
      </c>
      <c r="P48" s="4">
        <f t="shared" ref="P48:P49" si="32">SUMIFS($G$2:$G$1658,$A$2:$A$1658,L48)</f>
        <v>0</v>
      </c>
      <c r="Q48" s="4">
        <f t="shared" ref="Q48:Q49" si="33">SUMIFS($F$2:$F$1658,$A$2:$A$1658,L48)</f>
        <v>0</v>
      </c>
      <c r="R48" s="4">
        <f t="shared" ref="R48:R49" si="34">Q48*17.92</f>
        <v>0</v>
      </c>
      <c r="S48" s="4">
        <f t="shared" ref="S48:S49" si="35">R48*8</f>
        <v>0</v>
      </c>
      <c r="T48" s="233">
        <f t="shared" ref="T48:T49" si="36">SUMIFS($F$2:$F$1658,$A$2:$A$1658,L48,$J$2:$J$1658,$T$17)</f>
        <v>0</v>
      </c>
      <c r="U48" s="233">
        <f t="shared" si="20"/>
        <v>0</v>
      </c>
      <c r="V48" s="233">
        <f t="shared" si="19"/>
        <v>0</v>
      </c>
      <c r="W48" s="233">
        <f t="shared" si="19"/>
        <v>0</v>
      </c>
      <c r="X48" s="233">
        <f t="shared" si="19"/>
        <v>0</v>
      </c>
      <c r="Y48" s="233">
        <f t="shared" si="19"/>
        <v>0</v>
      </c>
      <c r="Z48" s="234">
        <f t="shared" si="19"/>
        <v>0</v>
      </c>
    </row>
    <row r="49" spans="1:26" x14ac:dyDescent="0.3">
      <c r="A49">
        <v>0</v>
      </c>
      <c r="B49">
        <v>0</v>
      </c>
      <c r="C49">
        <v>0</v>
      </c>
      <c r="D49">
        <v>0</v>
      </c>
      <c r="E49">
        <v>0</v>
      </c>
      <c r="F49" s="4">
        <v>0</v>
      </c>
      <c r="G49">
        <v>0</v>
      </c>
      <c r="H49">
        <v>0</v>
      </c>
      <c r="I49" t="s">
        <v>11</v>
      </c>
      <c r="J49">
        <f t="shared" si="3"/>
        <v>2022</v>
      </c>
      <c r="L49" s="190"/>
      <c r="M49" s="191"/>
      <c r="N49" s="191" t="str">
        <f t="shared" si="24"/>
        <v/>
      </c>
      <c r="O49" s="192">
        <f t="shared" si="31"/>
        <v>0</v>
      </c>
      <c r="P49" s="192">
        <f t="shared" si="32"/>
        <v>0</v>
      </c>
      <c r="Q49" s="192">
        <f t="shared" si="33"/>
        <v>0</v>
      </c>
      <c r="R49" s="192">
        <f t="shared" si="34"/>
        <v>0</v>
      </c>
      <c r="S49" s="192">
        <f t="shared" si="35"/>
        <v>0</v>
      </c>
      <c r="T49" s="235">
        <f t="shared" si="36"/>
        <v>0</v>
      </c>
      <c r="U49" s="235">
        <f t="shared" si="20"/>
        <v>0</v>
      </c>
      <c r="V49" s="235">
        <f t="shared" si="19"/>
        <v>0</v>
      </c>
      <c r="W49" s="235">
        <f t="shared" si="19"/>
        <v>0</v>
      </c>
      <c r="X49" s="235">
        <f t="shared" si="19"/>
        <v>0</v>
      </c>
      <c r="Y49" s="235">
        <f t="shared" si="19"/>
        <v>0</v>
      </c>
      <c r="Z49" s="236">
        <f t="shared" si="19"/>
        <v>0</v>
      </c>
    </row>
    <row r="50" spans="1:26" x14ac:dyDescent="0.3">
      <c r="A50">
        <v>0</v>
      </c>
      <c r="B50">
        <v>0</v>
      </c>
      <c r="C50">
        <v>0</v>
      </c>
      <c r="D50">
        <v>0</v>
      </c>
      <c r="E50">
        <v>0</v>
      </c>
      <c r="F50" s="4">
        <v>0</v>
      </c>
      <c r="G50">
        <v>0</v>
      </c>
      <c r="H50">
        <v>0</v>
      </c>
      <c r="I50" t="s">
        <v>11</v>
      </c>
      <c r="J50">
        <f t="shared" si="3"/>
        <v>2022</v>
      </c>
    </row>
    <row r="51" spans="1:26" x14ac:dyDescent="0.3">
      <c r="A51">
        <v>0</v>
      </c>
      <c r="B51">
        <v>0</v>
      </c>
      <c r="C51">
        <v>0</v>
      </c>
      <c r="D51">
        <v>0</v>
      </c>
      <c r="E51">
        <v>0</v>
      </c>
      <c r="F51" s="4">
        <v>0</v>
      </c>
      <c r="G51">
        <v>0</v>
      </c>
      <c r="H51">
        <v>0</v>
      </c>
      <c r="I51" t="s">
        <v>11</v>
      </c>
      <c r="J51">
        <f t="shared" si="3"/>
        <v>2022</v>
      </c>
    </row>
    <row r="52" spans="1:26" x14ac:dyDescent="0.3">
      <c r="A52">
        <v>0</v>
      </c>
      <c r="B52">
        <v>0</v>
      </c>
      <c r="C52">
        <v>0</v>
      </c>
      <c r="D52">
        <v>0</v>
      </c>
      <c r="E52">
        <v>0</v>
      </c>
      <c r="F52" s="4">
        <v>0</v>
      </c>
      <c r="G52">
        <v>0</v>
      </c>
      <c r="H52">
        <v>0</v>
      </c>
      <c r="I52" t="s">
        <v>11</v>
      </c>
      <c r="J52">
        <f t="shared" si="3"/>
        <v>2022</v>
      </c>
    </row>
    <row r="53" spans="1:26" x14ac:dyDescent="0.3">
      <c r="A53">
        <v>0</v>
      </c>
      <c r="B53">
        <v>0</v>
      </c>
      <c r="C53">
        <v>0</v>
      </c>
      <c r="D53">
        <v>0</v>
      </c>
      <c r="E53">
        <v>0</v>
      </c>
      <c r="F53" s="4">
        <v>0</v>
      </c>
      <c r="G53">
        <v>0</v>
      </c>
      <c r="H53">
        <v>0</v>
      </c>
      <c r="I53" t="s">
        <v>11</v>
      </c>
      <c r="J53">
        <f t="shared" si="3"/>
        <v>2022</v>
      </c>
    </row>
    <row r="54" spans="1:26" x14ac:dyDescent="0.3">
      <c r="A54">
        <v>0</v>
      </c>
      <c r="B54">
        <v>0</v>
      </c>
      <c r="C54">
        <v>0</v>
      </c>
      <c r="D54">
        <v>0</v>
      </c>
      <c r="E54">
        <v>0</v>
      </c>
      <c r="F54" s="4">
        <v>0</v>
      </c>
      <c r="G54">
        <v>0</v>
      </c>
      <c r="H54">
        <v>0</v>
      </c>
      <c r="I54" t="s">
        <v>11</v>
      </c>
      <c r="J54">
        <f t="shared" si="3"/>
        <v>2022</v>
      </c>
    </row>
    <row r="55" spans="1:26" x14ac:dyDescent="0.3">
      <c r="A55">
        <v>0</v>
      </c>
      <c r="B55">
        <v>0</v>
      </c>
      <c r="C55">
        <v>0</v>
      </c>
      <c r="D55">
        <v>0</v>
      </c>
      <c r="E55">
        <v>0</v>
      </c>
      <c r="F55" s="4">
        <v>0</v>
      </c>
      <c r="G55">
        <v>0</v>
      </c>
      <c r="H55">
        <v>0</v>
      </c>
      <c r="I55" t="s">
        <v>11</v>
      </c>
      <c r="J55">
        <f t="shared" si="3"/>
        <v>2022</v>
      </c>
    </row>
    <row r="56" spans="1:26" x14ac:dyDescent="0.3">
      <c r="A56">
        <v>0</v>
      </c>
      <c r="B56">
        <v>0</v>
      </c>
      <c r="C56">
        <v>0</v>
      </c>
      <c r="D56">
        <v>0</v>
      </c>
      <c r="E56">
        <v>0</v>
      </c>
      <c r="F56" s="4">
        <v>0</v>
      </c>
      <c r="G56">
        <v>0</v>
      </c>
      <c r="H56">
        <v>0</v>
      </c>
      <c r="I56" t="s">
        <v>11</v>
      </c>
      <c r="J56">
        <f t="shared" si="3"/>
        <v>2022</v>
      </c>
    </row>
    <row r="57" spans="1:26" x14ac:dyDescent="0.3">
      <c r="A57">
        <v>0</v>
      </c>
      <c r="B57">
        <v>0</v>
      </c>
      <c r="C57">
        <v>0</v>
      </c>
      <c r="D57">
        <v>0</v>
      </c>
      <c r="E57">
        <v>0</v>
      </c>
      <c r="F57" s="4">
        <v>0</v>
      </c>
      <c r="G57">
        <v>0</v>
      </c>
      <c r="H57">
        <v>0</v>
      </c>
      <c r="I57" t="s">
        <v>11</v>
      </c>
      <c r="J57">
        <f t="shared" si="3"/>
        <v>2022</v>
      </c>
    </row>
    <row r="58" spans="1:26" x14ac:dyDescent="0.3">
      <c r="A58">
        <v>0</v>
      </c>
      <c r="B58">
        <v>0</v>
      </c>
      <c r="C58">
        <v>0</v>
      </c>
      <c r="D58">
        <v>0</v>
      </c>
      <c r="E58">
        <v>0</v>
      </c>
      <c r="F58" s="4">
        <v>0</v>
      </c>
      <c r="G58">
        <v>0</v>
      </c>
      <c r="H58">
        <v>0</v>
      </c>
      <c r="I58" t="s">
        <v>11</v>
      </c>
      <c r="J58">
        <f t="shared" si="3"/>
        <v>2022</v>
      </c>
    </row>
    <row r="59" spans="1:26" x14ac:dyDescent="0.3">
      <c r="A59">
        <v>0</v>
      </c>
      <c r="B59">
        <v>0</v>
      </c>
      <c r="C59">
        <v>0</v>
      </c>
      <c r="D59">
        <v>0</v>
      </c>
      <c r="E59">
        <v>0</v>
      </c>
      <c r="F59" s="4">
        <v>0</v>
      </c>
      <c r="G59">
        <v>0</v>
      </c>
      <c r="H59">
        <v>0</v>
      </c>
      <c r="I59" t="s">
        <v>11</v>
      </c>
      <c r="J59">
        <f t="shared" si="3"/>
        <v>2022</v>
      </c>
    </row>
    <row r="60" spans="1:26" x14ac:dyDescent="0.3">
      <c r="A60">
        <v>0</v>
      </c>
      <c r="B60">
        <v>0</v>
      </c>
      <c r="C60">
        <v>0</v>
      </c>
      <c r="D60">
        <v>0</v>
      </c>
      <c r="E60">
        <v>0</v>
      </c>
      <c r="F60" s="4">
        <v>0</v>
      </c>
      <c r="G60">
        <v>0</v>
      </c>
      <c r="H60">
        <v>0</v>
      </c>
      <c r="I60" t="s">
        <v>11</v>
      </c>
      <c r="J60">
        <f t="shared" si="3"/>
        <v>2022</v>
      </c>
    </row>
    <row r="61" spans="1:26" x14ac:dyDescent="0.3">
      <c r="A61">
        <v>0</v>
      </c>
      <c r="B61">
        <v>0</v>
      </c>
      <c r="C61">
        <v>0</v>
      </c>
      <c r="D61">
        <v>0</v>
      </c>
      <c r="E61">
        <v>0</v>
      </c>
      <c r="F61" s="4">
        <v>0</v>
      </c>
      <c r="G61">
        <v>0</v>
      </c>
      <c r="H61">
        <v>0</v>
      </c>
      <c r="I61" t="s">
        <v>11</v>
      </c>
      <c r="J61">
        <f t="shared" si="3"/>
        <v>2022</v>
      </c>
    </row>
    <row r="62" spans="1:26" x14ac:dyDescent="0.3">
      <c r="A62">
        <v>0</v>
      </c>
      <c r="B62">
        <v>0</v>
      </c>
      <c r="C62">
        <v>0</v>
      </c>
      <c r="D62">
        <v>0</v>
      </c>
      <c r="E62">
        <v>0</v>
      </c>
      <c r="F62" s="4">
        <v>0</v>
      </c>
      <c r="G62">
        <v>0</v>
      </c>
      <c r="H62">
        <v>0</v>
      </c>
      <c r="I62" t="s">
        <v>11</v>
      </c>
      <c r="J62">
        <f t="shared" si="3"/>
        <v>2022</v>
      </c>
    </row>
    <row r="63" spans="1:26" x14ac:dyDescent="0.3">
      <c r="A63">
        <v>0</v>
      </c>
      <c r="B63">
        <v>0</v>
      </c>
      <c r="C63">
        <v>0</v>
      </c>
      <c r="D63">
        <v>0</v>
      </c>
      <c r="E63">
        <v>0</v>
      </c>
      <c r="F63" s="4">
        <v>0</v>
      </c>
      <c r="G63">
        <v>0</v>
      </c>
      <c r="H63">
        <v>0</v>
      </c>
      <c r="I63" t="s">
        <v>11</v>
      </c>
      <c r="J63">
        <f t="shared" si="3"/>
        <v>2022</v>
      </c>
    </row>
    <row r="64" spans="1:26" x14ac:dyDescent="0.3">
      <c r="A64">
        <v>0</v>
      </c>
      <c r="B64">
        <v>0</v>
      </c>
      <c r="C64">
        <v>0</v>
      </c>
      <c r="D64">
        <v>0</v>
      </c>
      <c r="E64">
        <v>0</v>
      </c>
      <c r="F64" s="4">
        <v>0</v>
      </c>
      <c r="G64">
        <v>0</v>
      </c>
      <c r="H64">
        <v>0</v>
      </c>
      <c r="I64" t="s">
        <v>11</v>
      </c>
      <c r="J64">
        <f t="shared" si="3"/>
        <v>2022</v>
      </c>
    </row>
    <row r="65" spans="1:10" x14ac:dyDescent="0.3">
      <c r="A65">
        <v>0</v>
      </c>
      <c r="B65">
        <v>0</v>
      </c>
      <c r="C65">
        <v>0</v>
      </c>
      <c r="D65">
        <v>0</v>
      </c>
      <c r="E65">
        <v>0</v>
      </c>
      <c r="F65" s="4">
        <v>0</v>
      </c>
      <c r="G65">
        <v>0</v>
      </c>
      <c r="H65">
        <v>0</v>
      </c>
      <c r="I65" t="s">
        <v>11</v>
      </c>
      <c r="J65">
        <f t="shared" si="3"/>
        <v>2022</v>
      </c>
    </row>
    <row r="66" spans="1:10" x14ac:dyDescent="0.3">
      <c r="A66">
        <v>0</v>
      </c>
      <c r="B66">
        <v>0</v>
      </c>
      <c r="C66">
        <v>0</v>
      </c>
      <c r="D66">
        <v>0</v>
      </c>
      <c r="E66">
        <v>0</v>
      </c>
      <c r="F66" s="4">
        <v>0</v>
      </c>
      <c r="G66">
        <v>0</v>
      </c>
      <c r="H66">
        <v>0</v>
      </c>
      <c r="I66" t="s">
        <v>11</v>
      </c>
      <c r="J66">
        <f t="shared" si="3"/>
        <v>2022</v>
      </c>
    </row>
    <row r="67" spans="1:10" x14ac:dyDescent="0.3">
      <c r="A67">
        <v>0</v>
      </c>
      <c r="B67">
        <v>0</v>
      </c>
      <c r="C67">
        <v>0</v>
      </c>
      <c r="D67">
        <v>0</v>
      </c>
      <c r="E67">
        <v>0</v>
      </c>
      <c r="F67" s="4">
        <v>0</v>
      </c>
      <c r="G67">
        <v>0</v>
      </c>
      <c r="H67">
        <v>0</v>
      </c>
      <c r="I67" t="s">
        <v>11</v>
      </c>
      <c r="J67">
        <f t="shared" ref="J67:J170" si="37">VLOOKUP(I67,$L$2:$AY$13,40,FALSE)</f>
        <v>2022</v>
      </c>
    </row>
    <row r="68" spans="1:10" x14ac:dyDescent="0.3">
      <c r="A68">
        <v>0</v>
      </c>
      <c r="B68">
        <v>0</v>
      </c>
      <c r="C68">
        <v>0</v>
      </c>
      <c r="D68">
        <v>0</v>
      </c>
      <c r="E68">
        <v>0</v>
      </c>
      <c r="F68" s="4">
        <v>0</v>
      </c>
      <c r="G68">
        <v>0</v>
      </c>
      <c r="H68">
        <v>0</v>
      </c>
      <c r="I68" t="s">
        <v>11</v>
      </c>
      <c r="J68">
        <f t="shared" si="37"/>
        <v>2022</v>
      </c>
    </row>
    <row r="69" spans="1:10" x14ac:dyDescent="0.3">
      <c r="A69">
        <v>0</v>
      </c>
      <c r="B69">
        <v>0</v>
      </c>
      <c r="C69">
        <v>0</v>
      </c>
      <c r="D69">
        <v>0</v>
      </c>
      <c r="E69">
        <v>0</v>
      </c>
      <c r="F69" s="4">
        <v>0</v>
      </c>
      <c r="G69">
        <v>0</v>
      </c>
      <c r="H69">
        <v>0</v>
      </c>
      <c r="I69" t="s">
        <v>11</v>
      </c>
      <c r="J69">
        <f t="shared" si="37"/>
        <v>2022</v>
      </c>
    </row>
    <row r="70" spans="1:10" x14ac:dyDescent="0.3">
      <c r="A70">
        <v>0</v>
      </c>
      <c r="B70">
        <v>0</v>
      </c>
      <c r="C70">
        <v>0</v>
      </c>
      <c r="D70">
        <v>0</v>
      </c>
      <c r="E70">
        <v>0</v>
      </c>
      <c r="F70" s="4">
        <v>0</v>
      </c>
      <c r="G70">
        <v>0</v>
      </c>
      <c r="H70">
        <v>0</v>
      </c>
      <c r="I70" t="s">
        <v>11</v>
      </c>
      <c r="J70">
        <f t="shared" si="37"/>
        <v>2022</v>
      </c>
    </row>
    <row r="71" spans="1:10" x14ac:dyDescent="0.3">
      <c r="A71">
        <v>0</v>
      </c>
      <c r="B71">
        <v>0</v>
      </c>
      <c r="C71">
        <v>0</v>
      </c>
      <c r="D71">
        <v>0</v>
      </c>
      <c r="E71">
        <v>0</v>
      </c>
      <c r="F71" s="4">
        <v>0</v>
      </c>
      <c r="G71">
        <v>0</v>
      </c>
      <c r="H71">
        <v>0</v>
      </c>
      <c r="I71" t="s">
        <v>11</v>
      </c>
      <c r="J71">
        <f t="shared" si="37"/>
        <v>2022</v>
      </c>
    </row>
    <row r="72" spans="1:10" x14ac:dyDescent="0.3">
      <c r="A72">
        <v>0</v>
      </c>
      <c r="B72">
        <v>0</v>
      </c>
      <c r="C72">
        <v>0</v>
      </c>
      <c r="D72">
        <v>0</v>
      </c>
      <c r="E72">
        <v>0</v>
      </c>
      <c r="F72" s="4">
        <v>0</v>
      </c>
      <c r="G72">
        <v>0</v>
      </c>
      <c r="H72">
        <v>0</v>
      </c>
      <c r="I72" t="s">
        <v>11</v>
      </c>
      <c r="J72">
        <f t="shared" si="37"/>
        <v>2022</v>
      </c>
    </row>
    <row r="73" spans="1:10" x14ac:dyDescent="0.3">
      <c r="A73">
        <v>0</v>
      </c>
      <c r="B73">
        <v>0</v>
      </c>
      <c r="C73">
        <v>0</v>
      </c>
      <c r="D73">
        <v>0</v>
      </c>
      <c r="E73">
        <v>0</v>
      </c>
      <c r="F73" s="4">
        <v>0</v>
      </c>
      <c r="G73">
        <v>0</v>
      </c>
      <c r="H73">
        <v>0</v>
      </c>
      <c r="I73" t="s">
        <v>11</v>
      </c>
      <c r="J73">
        <f t="shared" si="37"/>
        <v>2022</v>
      </c>
    </row>
    <row r="74" spans="1:10" x14ac:dyDescent="0.3">
      <c r="A74">
        <v>0</v>
      </c>
      <c r="B74">
        <v>0</v>
      </c>
      <c r="C74">
        <v>0</v>
      </c>
      <c r="D74">
        <v>0</v>
      </c>
      <c r="E74">
        <v>0</v>
      </c>
      <c r="F74" s="4">
        <v>0</v>
      </c>
      <c r="G74">
        <v>0</v>
      </c>
      <c r="H74">
        <v>0</v>
      </c>
      <c r="I74" t="s">
        <v>11</v>
      </c>
      <c r="J74">
        <f t="shared" si="37"/>
        <v>2022</v>
      </c>
    </row>
    <row r="75" spans="1:10" x14ac:dyDescent="0.3">
      <c r="A75">
        <v>0</v>
      </c>
      <c r="B75">
        <v>0</v>
      </c>
      <c r="C75">
        <v>0</v>
      </c>
      <c r="D75">
        <v>0</v>
      </c>
      <c r="E75">
        <v>0</v>
      </c>
      <c r="F75" s="4">
        <v>0</v>
      </c>
      <c r="G75">
        <v>0</v>
      </c>
      <c r="H75">
        <v>0</v>
      </c>
      <c r="I75" t="s">
        <v>11</v>
      </c>
      <c r="J75">
        <f t="shared" si="37"/>
        <v>2022</v>
      </c>
    </row>
    <row r="76" spans="1:10" x14ac:dyDescent="0.3">
      <c r="A76">
        <v>0</v>
      </c>
      <c r="B76">
        <v>0</v>
      </c>
      <c r="C76">
        <v>0</v>
      </c>
      <c r="D76">
        <v>0</v>
      </c>
      <c r="E76">
        <v>0</v>
      </c>
      <c r="F76" s="4">
        <v>0</v>
      </c>
      <c r="G76">
        <v>0</v>
      </c>
      <c r="H76">
        <v>0</v>
      </c>
      <c r="I76" t="s">
        <v>11</v>
      </c>
      <c r="J76">
        <f t="shared" si="37"/>
        <v>2022</v>
      </c>
    </row>
    <row r="77" spans="1:10" x14ac:dyDescent="0.3">
      <c r="A77">
        <v>0</v>
      </c>
      <c r="B77">
        <v>0</v>
      </c>
      <c r="C77">
        <v>0</v>
      </c>
      <c r="D77">
        <v>0</v>
      </c>
      <c r="E77">
        <v>0</v>
      </c>
      <c r="F77" s="4">
        <v>0</v>
      </c>
      <c r="G77">
        <v>0</v>
      </c>
      <c r="H77">
        <v>0</v>
      </c>
      <c r="I77" t="s">
        <v>11</v>
      </c>
      <c r="J77">
        <f t="shared" si="37"/>
        <v>2022</v>
      </c>
    </row>
    <row r="78" spans="1:10" x14ac:dyDescent="0.3">
      <c r="A78">
        <v>0</v>
      </c>
      <c r="B78">
        <v>0</v>
      </c>
      <c r="C78">
        <v>0</v>
      </c>
      <c r="D78">
        <v>0</v>
      </c>
      <c r="E78">
        <v>0</v>
      </c>
      <c r="F78" s="4">
        <v>0</v>
      </c>
      <c r="G78">
        <v>0</v>
      </c>
      <c r="H78">
        <v>0</v>
      </c>
      <c r="I78" t="s">
        <v>11</v>
      </c>
      <c r="J78">
        <f t="shared" si="37"/>
        <v>2022</v>
      </c>
    </row>
    <row r="79" spans="1:10" x14ac:dyDescent="0.3">
      <c r="A79">
        <v>0</v>
      </c>
      <c r="B79">
        <v>0</v>
      </c>
      <c r="C79">
        <v>0</v>
      </c>
      <c r="D79">
        <v>0</v>
      </c>
      <c r="E79">
        <v>0</v>
      </c>
      <c r="F79" s="4">
        <v>0</v>
      </c>
      <c r="G79">
        <v>0</v>
      </c>
      <c r="H79">
        <v>0</v>
      </c>
      <c r="I79" t="s">
        <v>11</v>
      </c>
      <c r="J79">
        <f t="shared" si="37"/>
        <v>2022</v>
      </c>
    </row>
    <row r="80" spans="1:10" x14ac:dyDescent="0.3">
      <c r="A80">
        <v>0</v>
      </c>
      <c r="B80">
        <v>0</v>
      </c>
      <c r="C80">
        <v>0</v>
      </c>
      <c r="D80">
        <v>0</v>
      </c>
      <c r="E80">
        <v>0</v>
      </c>
      <c r="F80" s="4">
        <v>0</v>
      </c>
      <c r="G80">
        <v>0</v>
      </c>
      <c r="H80">
        <v>0</v>
      </c>
      <c r="I80" t="s">
        <v>11</v>
      </c>
      <c r="J80">
        <f t="shared" si="37"/>
        <v>2022</v>
      </c>
    </row>
    <row r="81" spans="1:10" x14ac:dyDescent="0.3">
      <c r="A81">
        <v>0</v>
      </c>
      <c r="B81">
        <v>0</v>
      </c>
      <c r="C81">
        <v>0</v>
      </c>
      <c r="D81">
        <v>0</v>
      </c>
      <c r="E81">
        <v>0</v>
      </c>
      <c r="F81" s="4">
        <v>0</v>
      </c>
      <c r="G81">
        <v>0</v>
      </c>
      <c r="H81">
        <v>0</v>
      </c>
      <c r="I81" t="s">
        <v>11</v>
      </c>
      <c r="J81">
        <f t="shared" si="37"/>
        <v>2022</v>
      </c>
    </row>
    <row r="82" spans="1:10" x14ac:dyDescent="0.3">
      <c r="A82">
        <v>0</v>
      </c>
      <c r="B82">
        <v>0</v>
      </c>
      <c r="C82">
        <v>0</v>
      </c>
      <c r="D82">
        <v>0</v>
      </c>
      <c r="E82">
        <v>0</v>
      </c>
      <c r="F82" s="4">
        <v>0</v>
      </c>
      <c r="G82">
        <v>0</v>
      </c>
      <c r="H82">
        <v>0</v>
      </c>
      <c r="I82" t="s">
        <v>11</v>
      </c>
      <c r="J82">
        <f t="shared" si="37"/>
        <v>2022</v>
      </c>
    </row>
    <row r="83" spans="1:10" x14ac:dyDescent="0.3">
      <c r="A83">
        <v>0</v>
      </c>
      <c r="B83">
        <v>0</v>
      </c>
      <c r="C83">
        <v>0</v>
      </c>
      <c r="D83">
        <v>0</v>
      </c>
      <c r="E83">
        <v>0</v>
      </c>
      <c r="F83" s="4">
        <v>0</v>
      </c>
      <c r="G83">
        <v>0</v>
      </c>
      <c r="H83">
        <v>0</v>
      </c>
      <c r="I83" t="s">
        <v>11</v>
      </c>
      <c r="J83">
        <f t="shared" si="37"/>
        <v>2022</v>
      </c>
    </row>
    <row r="84" spans="1:10" x14ac:dyDescent="0.3">
      <c r="A84">
        <v>0</v>
      </c>
      <c r="B84">
        <v>0</v>
      </c>
      <c r="C84">
        <v>0</v>
      </c>
      <c r="D84">
        <v>0</v>
      </c>
      <c r="E84">
        <v>0</v>
      </c>
      <c r="F84" s="4">
        <v>0</v>
      </c>
      <c r="G84">
        <v>0</v>
      </c>
      <c r="H84">
        <v>0</v>
      </c>
      <c r="I84" t="s">
        <v>11</v>
      </c>
      <c r="J84">
        <f t="shared" si="37"/>
        <v>2022</v>
      </c>
    </row>
    <row r="85" spans="1:10" x14ac:dyDescent="0.3">
      <c r="A85">
        <v>0</v>
      </c>
      <c r="B85">
        <v>0</v>
      </c>
      <c r="C85">
        <v>0</v>
      </c>
      <c r="D85">
        <v>0</v>
      </c>
      <c r="E85">
        <v>0</v>
      </c>
      <c r="F85" s="4">
        <v>0</v>
      </c>
      <c r="G85">
        <v>0</v>
      </c>
      <c r="H85">
        <v>0</v>
      </c>
      <c r="I85" t="s">
        <v>11</v>
      </c>
      <c r="J85">
        <f t="shared" si="37"/>
        <v>2022</v>
      </c>
    </row>
    <row r="86" spans="1:10" x14ac:dyDescent="0.3">
      <c r="A86">
        <v>0</v>
      </c>
      <c r="B86">
        <v>0</v>
      </c>
      <c r="C86">
        <v>0</v>
      </c>
      <c r="D86">
        <v>0</v>
      </c>
      <c r="E86">
        <v>0</v>
      </c>
      <c r="F86" s="4">
        <v>0</v>
      </c>
      <c r="G86">
        <v>0</v>
      </c>
      <c r="H86">
        <v>0</v>
      </c>
      <c r="I86" t="s">
        <v>11</v>
      </c>
      <c r="J86">
        <f t="shared" si="37"/>
        <v>2022</v>
      </c>
    </row>
    <row r="87" spans="1:10" x14ac:dyDescent="0.3">
      <c r="A87">
        <v>0</v>
      </c>
      <c r="B87">
        <v>0</v>
      </c>
      <c r="C87">
        <v>0</v>
      </c>
      <c r="D87">
        <v>0</v>
      </c>
      <c r="E87">
        <v>0</v>
      </c>
      <c r="F87" s="4">
        <v>0</v>
      </c>
      <c r="G87">
        <v>0</v>
      </c>
      <c r="H87">
        <v>0</v>
      </c>
      <c r="I87" t="s">
        <v>11</v>
      </c>
      <c r="J87">
        <f t="shared" si="37"/>
        <v>2022</v>
      </c>
    </row>
    <row r="88" spans="1:10" x14ac:dyDescent="0.3">
      <c r="A88">
        <v>0</v>
      </c>
      <c r="B88">
        <v>0</v>
      </c>
      <c r="C88">
        <v>0</v>
      </c>
      <c r="D88">
        <v>0</v>
      </c>
      <c r="E88">
        <v>0</v>
      </c>
      <c r="F88" s="4">
        <v>0</v>
      </c>
      <c r="G88">
        <v>0</v>
      </c>
      <c r="H88">
        <v>0</v>
      </c>
      <c r="I88" t="s">
        <v>11</v>
      </c>
      <c r="J88">
        <f t="shared" si="37"/>
        <v>2022</v>
      </c>
    </row>
    <row r="89" spans="1:10" x14ac:dyDescent="0.3">
      <c r="A89">
        <v>0</v>
      </c>
      <c r="B89">
        <v>0</v>
      </c>
      <c r="C89">
        <v>0</v>
      </c>
      <c r="D89">
        <v>0</v>
      </c>
      <c r="E89">
        <v>0</v>
      </c>
      <c r="F89" s="4">
        <v>0</v>
      </c>
      <c r="G89">
        <v>0</v>
      </c>
      <c r="H89">
        <v>0</v>
      </c>
      <c r="I89" t="s">
        <v>11</v>
      </c>
      <c r="J89">
        <f t="shared" si="37"/>
        <v>2022</v>
      </c>
    </row>
    <row r="90" spans="1:10" x14ac:dyDescent="0.3">
      <c r="A90">
        <v>0</v>
      </c>
      <c r="B90">
        <v>0</v>
      </c>
      <c r="C90">
        <v>0</v>
      </c>
      <c r="D90">
        <v>0</v>
      </c>
      <c r="E90">
        <v>0</v>
      </c>
      <c r="F90" s="4">
        <v>0</v>
      </c>
      <c r="G90">
        <v>0</v>
      </c>
      <c r="H90">
        <v>0</v>
      </c>
      <c r="I90" t="s">
        <v>11</v>
      </c>
      <c r="J90">
        <f t="shared" si="37"/>
        <v>2022</v>
      </c>
    </row>
    <row r="91" spans="1:10" x14ac:dyDescent="0.3">
      <c r="A91">
        <v>0</v>
      </c>
      <c r="B91">
        <v>0</v>
      </c>
      <c r="C91">
        <v>0</v>
      </c>
      <c r="D91">
        <v>0</v>
      </c>
      <c r="E91">
        <v>0</v>
      </c>
      <c r="F91" s="4">
        <v>0</v>
      </c>
      <c r="G91">
        <v>0</v>
      </c>
      <c r="H91">
        <v>0</v>
      </c>
      <c r="I91" t="s">
        <v>11</v>
      </c>
      <c r="J91">
        <f t="shared" si="37"/>
        <v>2022</v>
      </c>
    </row>
    <row r="92" spans="1:10" x14ac:dyDescent="0.3">
      <c r="A92">
        <v>0</v>
      </c>
      <c r="B92">
        <v>0</v>
      </c>
      <c r="C92">
        <v>0</v>
      </c>
      <c r="D92">
        <v>0</v>
      </c>
      <c r="E92">
        <v>0</v>
      </c>
      <c r="F92" s="4">
        <v>0</v>
      </c>
      <c r="G92">
        <v>0</v>
      </c>
      <c r="H92">
        <v>0</v>
      </c>
      <c r="I92" t="s">
        <v>11</v>
      </c>
      <c r="J92">
        <f t="shared" si="37"/>
        <v>2022</v>
      </c>
    </row>
    <row r="93" spans="1:10" x14ac:dyDescent="0.3">
      <c r="A93">
        <v>0</v>
      </c>
      <c r="B93">
        <v>0</v>
      </c>
      <c r="C93">
        <v>0</v>
      </c>
      <c r="D93">
        <v>0</v>
      </c>
      <c r="E93">
        <v>0</v>
      </c>
      <c r="F93" s="4">
        <v>0</v>
      </c>
      <c r="G93">
        <v>0</v>
      </c>
      <c r="H93">
        <v>0</v>
      </c>
      <c r="I93" t="s">
        <v>11</v>
      </c>
      <c r="J93">
        <f t="shared" si="37"/>
        <v>2022</v>
      </c>
    </row>
    <row r="94" spans="1:10" x14ac:dyDescent="0.3">
      <c r="A94">
        <v>0</v>
      </c>
      <c r="B94">
        <v>0</v>
      </c>
      <c r="C94">
        <v>0</v>
      </c>
      <c r="D94">
        <v>0</v>
      </c>
      <c r="E94">
        <v>0</v>
      </c>
      <c r="F94" s="4">
        <v>0</v>
      </c>
      <c r="G94">
        <v>0</v>
      </c>
      <c r="H94">
        <v>0</v>
      </c>
      <c r="I94" t="s">
        <v>11</v>
      </c>
      <c r="J94">
        <f t="shared" si="37"/>
        <v>2022</v>
      </c>
    </row>
    <row r="95" spans="1:10" x14ac:dyDescent="0.3">
      <c r="A95">
        <v>0</v>
      </c>
      <c r="B95">
        <v>0</v>
      </c>
      <c r="C95">
        <v>0</v>
      </c>
      <c r="D95">
        <v>0</v>
      </c>
      <c r="E95">
        <v>0</v>
      </c>
      <c r="F95" s="4">
        <v>0</v>
      </c>
      <c r="G95">
        <v>0</v>
      </c>
      <c r="H95">
        <v>0</v>
      </c>
      <c r="I95" t="s">
        <v>11</v>
      </c>
      <c r="J95">
        <f t="shared" si="37"/>
        <v>2022</v>
      </c>
    </row>
    <row r="96" spans="1:10" x14ac:dyDescent="0.3">
      <c r="A96">
        <v>0</v>
      </c>
      <c r="B96">
        <v>0</v>
      </c>
      <c r="C96">
        <v>0</v>
      </c>
      <c r="D96">
        <v>0</v>
      </c>
      <c r="E96">
        <v>0</v>
      </c>
      <c r="F96" s="4">
        <v>0</v>
      </c>
      <c r="G96">
        <v>0</v>
      </c>
      <c r="H96">
        <v>0</v>
      </c>
      <c r="I96" t="s">
        <v>11</v>
      </c>
      <c r="J96">
        <f t="shared" si="37"/>
        <v>2022</v>
      </c>
    </row>
    <row r="97" spans="1:10" x14ac:dyDescent="0.3">
      <c r="A97">
        <v>0</v>
      </c>
      <c r="B97">
        <v>0</v>
      </c>
      <c r="C97">
        <v>0</v>
      </c>
      <c r="D97">
        <v>0</v>
      </c>
      <c r="E97">
        <v>0</v>
      </c>
      <c r="F97" s="4">
        <v>0</v>
      </c>
      <c r="G97">
        <v>0</v>
      </c>
      <c r="H97">
        <v>0</v>
      </c>
      <c r="I97" t="s">
        <v>11</v>
      </c>
      <c r="J97">
        <f t="shared" si="37"/>
        <v>2022</v>
      </c>
    </row>
    <row r="98" spans="1:10" x14ac:dyDescent="0.3">
      <c r="A98">
        <v>0</v>
      </c>
      <c r="B98">
        <v>0</v>
      </c>
      <c r="C98">
        <v>0</v>
      </c>
      <c r="D98">
        <v>0</v>
      </c>
      <c r="E98">
        <v>0</v>
      </c>
      <c r="F98" s="4">
        <v>0</v>
      </c>
      <c r="G98">
        <v>0</v>
      </c>
      <c r="H98">
        <v>0</v>
      </c>
      <c r="I98" t="s">
        <v>11</v>
      </c>
      <c r="J98">
        <f t="shared" si="37"/>
        <v>2022</v>
      </c>
    </row>
    <row r="99" spans="1:10" x14ac:dyDescent="0.3">
      <c r="A99">
        <v>0</v>
      </c>
      <c r="B99">
        <v>0</v>
      </c>
      <c r="C99">
        <v>0</v>
      </c>
      <c r="D99">
        <v>0</v>
      </c>
      <c r="E99">
        <v>0</v>
      </c>
      <c r="F99" s="4">
        <v>0</v>
      </c>
      <c r="G99">
        <v>0</v>
      </c>
      <c r="H99">
        <v>0</v>
      </c>
      <c r="I99" t="s">
        <v>11</v>
      </c>
      <c r="J99">
        <f t="shared" si="37"/>
        <v>2022</v>
      </c>
    </row>
    <row r="100" spans="1:10" x14ac:dyDescent="0.3">
      <c r="A100">
        <v>0</v>
      </c>
      <c r="B100">
        <v>0</v>
      </c>
      <c r="C100">
        <v>0</v>
      </c>
      <c r="D100">
        <v>0</v>
      </c>
      <c r="E100">
        <v>0</v>
      </c>
      <c r="F100" s="4">
        <v>0</v>
      </c>
      <c r="G100">
        <v>0</v>
      </c>
      <c r="H100">
        <v>0</v>
      </c>
      <c r="I100" t="s">
        <v>11</v>
      </c>
      <c r="J100">
        <f t="shared" si="37"/>
        <v>2022</v>
      </c>
    </row>
    <row r="101" spans="1:10" x14ac:dyDescent="0.3">
      <c r="A101">
        <v>0</v>
      </c>
      <c r="B101">
        <v>0</v>
      </c>
      <c r="C101">
        <v>0</v>
      </c>
      <c r="D101">
        <v>0</v>
      </c>
      <c r="E101">
        <v>0</v>
      </c>
      <c r="F101" s="4">
        <v>0</v>
      </c>
      <c r="G101">
        <v>0</v>
      </c>
      <c r="H101">
        <v>0</v>
      </c>
      <c r="I101" t="s">
        <v>11</v>
      </c>
      <c r="J101">
        <f t="shared" si="37"/>
        <v>2022</v>
      </c>
    </row>
    <row r="102" spans="1:10" x14ac:dyDescent="0.3">
      <c r="A102">
        <v>0</v>
      </c>
      <c r="B102">
        <v>0</v>
      </c>
      <c r="C102">
        <v>0</v>
      </c>
      <c r="D102">
        <v>0</v>
      </c>
      <c r="E102">
        <v>0</v>
      </c>
      <c r="F102" s="4">
        <v>0</v>
      </c>
      <c r="G102">
        <v>0</v>
      </c>
      <c r="H102">
        <v>0</v>
      </c>
      <c r="I102" t="s">
        <v>11</v>
      </c>
      <c r="J102">
        <f t="shared" si="37"/>
        <v>2022</v>
      </c>
    </row>
    <row r="103" spans="1:10" x14ac:dyDescent="0.3">
      <c r="A103">
        <v>0</v>
      </c>
      <c r="B103">
        <v>0</v>
      </c>
      <c r="C103">
        <v>0</v>
      </c>
      <c r="D103">
        <v>0</v>
      </c>
      <c r="E103">
        <v>0</v>
      </c>
      <c r="F103" s="4">
        <v>0</v>
      </c>
      <c r="G103">
        <v>0</v>
      </c>
      <c r="H103">
        <v>0</v>
      </c>
      <c r="I103" t="s">
        <v>11</v>
      </c>
      <c r="J103">
        <f t="shared" si="37"/>
        <v>2022</v>
      </c>
    </row>
    <row r="104" spans="1:10" x14ac:dyDescent="0.3">
      <c r="A104">
        <v>0</v>
      </c>
      <c r="B104">
        <v>0</v>
      </c>
      <c r="C104">
        <v>0</v>
      </c>
      <c r="D104">
        <v>0</v>
      </c>
      <c r="E104">
        <v>0</v>
      </c>
      <c r="F104" s="4">
        <v>0</v>
      </c>
      <c r="G104">
        <v>0</v>
      </c>
      <c r="H104">
        <v>0</v>
      </c>
      <c r="I104" t="s">
        <v>11</v>
      </c>
      <c r="J104">
        <f t="shared" si="37"/>
        <v>2022</v>
      </c>
    </row>
    <row r="105" spans="1:10" x14ac:dyDescent="0.3">
      <c r="A105">
        <v>0</v>
      </c>
      <c r="B105">
        <v>0</v>
      </c>
      <c r="C105">
        <v>0</v>
      </c>
      <c r="D105">
        <v>0</v>
      </c>
      <c r="E105">
        <v>0</v>
      </c>
      <c r="F105" s="4">
        <v>0</v>
      </c>
      <c r="G105">
        <v>0</v>
      </c>
      <c r="H105">
        <v>0</v>
      </c>
      <c r="I105" t="s">
        <v>11</v>
      </c>
      <c r="J105">
        <f t="shared" si="37"/>
        <v>2022</v>
      </c>
    </row>
    <row r="106" spans="1:10" x14ac:dyDescent="0.3">
      <c r="A106">
        <v>0</v>
      </c>
      <c r="B106">
        <v>0</v>
      </c>
      <c r="C106">
        <v>0</v>
      </c>
      <c r="D106">
        <v>0</v>
      </c>
      <c r="E106">
        <v>0</v>
      </c>
      <c r="F106" s="4">
        <v>0</v>
      </c>
      <c r="G106">
        <v>0</v>
      </c>
      <c r="H106">
        <v>0</v>
      </c>
      <c r="I106" t="s">
        <v>11</v>
      </c>
      <c r="J106">
        <f t="shared" si="37"/>
        <v>2022</v>
      </c>
    </row>
    <row r="107" spans="1:10" x14ac:dyDescent="0.3">
      <c r="A107">
        <v>0</v>
      </c>
      <c r="B107">
        <v>0</v>
      </c>
      <c r="C107">
        <v>0</v>
      </c>
      <c r="D107">
        <v>0</v>
      </c>
      <c r="E107">
        <v>0</v>
      </c>
      <c r="F107" s="4">
        <v>0</v>
      </c>
      <c r="G107">
        <v>0</v>
      </c>
      <c r="H107">
        <v>0</v>
      </c>
      <c r="I107" t="s">
        <v>11</v>
      </c>
      <c r="J107">
        <f t="shared" si="37"/>
        <v>2022</v>
      </c>
    </row>
    <row r="108" spans="1:10" x14ac:dyDescent="0.3">
      <c r="A108">
        <v>0</v>
      </c>
      <c r="B108">
        <v>0</v>
      </c>
      <c r="C108">
        <v>0</v>
      </c>
      <c r="D108">
        <v>0</v>
      </c>
      <c r="E108">
        <v>0</v>
      </c>
      <c r="F108" s="4">
        <v>0</v>
      </c>
      <c r="G108">
        <v>0</v>
      </c>
      <c r="H108">
        <v>0</v>
      </c>
      <c r="I108" t="s">
        <v>11</v>
      </c>
      <c r="J108">
        <f t="shared" si="37"/>
        <v>2022</v>
      </c>
    </row>
    <row r="109" spans="1:10" x14ac:dyDescent="0.3">
      <c r="A109">
        <v>0</v>
      </c>
      <c r="B109">
        <v>0</v>
      </c>
      <c r="C109">
        <v>0</v>
      </c>
      <c r="D109">
        <v>0</v>
      </c>
      <c r="E109">
        <v>0</v>
      </c>
      <c r="F109" s="4">
        <v>0</v>
      </c>
      <c r="G109">
        <v>0</v>
      </c>
      <c r="H109">
        <v>0</v>
      </c>
      <c r="I109" t="s">
        <v>11</v>
      </c>
      <c r="J109">
        <f t="shared" ref="J109:J148" si="38">VLOOKUP(I109,$L$2:$AY$13,40,FALSE)</f>
        <v>2022</v>
      </c>
    </row>
    <row r="110" spans="1:10" x14ac:dyDescent="0.3">
      <c r="A110">
        <v>0</v>
      </c>
      <c r="B110">
        <v>0</v>
      </c>
      <c r="C110">
        <v>0</v>
      </c>
      <c r="D110">
        <v>0</v>
      </c>
      <c r="E110">
        <v>0</v>
      </c>
      <c r="F110" s="4">
        <v>0</v>
      </c>
      <c r="G110">
        <v>0</v>
      </c>
      <c r="H110">
        <v>0</v>
      </c>
      <c r="I110" t="s">
        <v>11</v>
      </c>
      <c r="J110">
        <f t="shared" si="38"/>
        <v>2022</v>
      </c>
    </row>
    <row r="111" spans="1:10" x14ac:dyDescent="0.3">
      <c r="A111">
        <v>0</v>
      </c>
      <c r="B111">
        <v>0</v>
      </c>
      <c r="C111">
        <v>0</v>
      </c>
      <c r="D111">
        <v>0</v>
      </c>
      <c r="E111">
        <v>0</v>
      </c>
      <c r="F111" s="4">
        <v>0</v>
      </c>
      <c r="G111">
        <v>0</v>
      </c>
      <c r="H111">
        <v>0</v>
      </c>
      <c r="I111" t="s">
        <v>11</v>
      </c>
      <c r="J111">
        <f t="shared" si="38"/>
        <v>2022</v>
      </c>
    </row>
    <row r="112" spans="1:10" x14ac:dyDescent="0.3">
      <c r="A112">
        <v>0</v>
      </c>
      <c r="B112">
        <v>0</v>
      </c>
      <c r="C112">
        <v>0</v>
      </c>
      <c r="D112">
        <v>0</v>
      </c>
      <c r="E112">
        <v>0</v>
      </c>
      <c r="F112" s="4">
        <v>0</v>
      </c>
      <c r="G112">
        <v>0</v>
      </c>
      <c r="H112">
        <v>0</v>
      </c>
      <c r="I112" t="s">
        <v>11</v>
      </c>
      <c r="J112">
        <f t="shared" si="38"/>
        <v>2022</v>
      </c>
    </row>
    <row r="113" spans="1:10" x14ac:dyDescent="0.3">
      <c r="A113">
        <v>0</v>
      </c>
      <c r="B113">
        <v>0</v>
      </c>
      <c r="C113">
        <v>0</v>
      </c>
      <c r="D113">
        <v>0</v>
      </c>
      <c r="E113">
        <v>0</v>
      </c>
      <c r="F113" s="4">
        <v>0</v>
      </c>
      <c r="G113">
        <v>0</v>
      </c>
      <c r="H113">
        <v>0</v>
      </c>
      <c r="I113" t="s">
        <v>11</v>
      </c>
      <c r="J113">
        <f t="shared" si="38"/>
        <v>2022</v>
      </c>
    </row>
    <row r="114" spans="1:10" x14ac:dyDescent="0.3">
      <c r="A114">
        <v>0</v>
      </c>
      <c r="B114">
        <v>0</v>
      </c>
      <c r="C114">
        <v>0</v>
      </c>
      <c r="D114">
        <v>0</v>
      </c>
      <c r="E114">
        <v>0</v>
      </c>
      <c r="F114" s="4">
        <v>0</v>
      </c>
      <c r="G114">
        <v>0</v>
      </c>
      <c r="H114">
        <v>0</v>
      </c>
      <c r="I114" t="s">
        <v>11</v>
      </c>
      <c r="J114">
        <f t="shared" si="38"/>
        <v>2022</v>
      </c>
    </row>
    <row r="115" spans="1:10" x14ac:dyDescent="0.3">
      <c r="A115">
        <v>0</v>
      </c>
      <c r="B115">
        <v>0</v>
      </c>
      <c r="C115">
        <v>0</v>
      </c>
      <c r="D115">
        <v>0</v>
      </c>
      <c r="E115">
        <v>0</v>
      </c>
      <c r="F115" s="4">
        <v>0</v>
      </c>
      <c r="G115">
        <v>0</v>
      </c>
      <c r="H115">
        <v>0</v>
      </c>
      <c r="I115" t="s">
        <v>11</v>
      </c>
      <c r="J115">
        <f t="shared" si="38"/>
        <v>2022</v>
      </c>
    </row>
    <row r="116" spans="1:10" x14ac:dyDescent="0.3">
      <c r="A116">
        <v>0</v>
      </c>
      <c r="B116">
        <v>0</v>
      </c>
      <c r="C116">
        <v>0</v>
      </c>
      <c r="D116">
        <v>0</v>
      </c>
      <c r="E116">
        <v>0</v>
      </c>
      <c r="F116" s="4">
        <v>0</v>
      </c>
      <c r="G116">
        <v>0</v>
      </c>
      <c r="H116">
        <v>0</v>
      </c>
      <c r="I116" t="s">
        <v>11</v>
      </c>
      <c r="J116">
        <f t="shared" si="38"/>
        <v>2022</v>
      </c>
    </row>
    <row r="117" spans="1:10" x14ac:dyDescent="0.3">
      <c r="A117">
        <v>0</v>
      </c>
      <c r="B117">
        <v>0</v>
      </c>
      <c r="C117">
        <v>0</v>
      </c>
      <c r="D117">
        <v>0</v>
      </c>
      <c r="E117">
        <v>0</v>
      </c>
      <c r="F117" s="4">
        <v>0</v>
      </c>
      <c r="G117">
        <v>0</v>
      </c>
      <c r="H117">
        <v>0</v>
      </c>
      <c r="I117" t="s">
        <v>11</v>
      </c>
      <c r="J117">
        <f t="shared" si="38"/>
        <v>2022</v>
      </c>
    </row>
    <row r="118" spans="1:10" x14ac:dyDescent="0.3">
      <c r="A118">
        <v>0</v>
      </c>
      <c r="B118">
        <v>0</v>
      </c>
      <c r="C118">
        <v>0</v>
      </c>
      <c r="D118">
        <v>0</v>
      </c>
      <c r="E118">
        <v>0</v>
      </c>
      <c r="F118" s="4">
        <v>0</v>
      </c>
      <c r="G118">
        <v>0</v>
      </c>
      <c r="H118">
        <v>0</v>
      </c>
      <c r="I118" t="s">
        <v>11</v>
      </c>
      <c r="J118">
        <f t="shared" si="38"/>
        <v>2022</v>
      </c>
    </row>
    <row r="119" spans="1:10" x14ac:dyDescent="0.3">
      <c r="A119">
        <v>0</v>
      </c>
      <c r="B119">
        <v>0</v>
      </c>
      <c r="C119">
        <v>0</v>
      </c>
      <c r="D119">
        <v>0</v>
      </c>
      <c r="E119">
        <v>0</v>
      </c>
      <c r="F119" s="4">
        <v>0</v>
      </c>
      <c r="G119">
        <v>0</v>
      </c>
      <c r="H119">
        <v>0</v>
      </c>
      <c r="I119" t="s">
        <v>11</v>
      </c>
      <c r="J119">
        <f t="shared" si="38"/>
        <v>2022</v>
      </c>
    </row>
    <row r="120" spans="1:10" x14ac:dyDescent="0.3">
      <c r="A120">
        <v>0</v>
      </c>
      <c r="B120">
        <v>0</v>
      </c>
      <c r="C120">
        <v>0</v>
      </c>
      <c r="D120">
        <v>0</v>
      </c>
      <c r="E120">
        <v>0</v>
      </c>
      <c r="F120" s="4">
        <v>0</v>
      </c>
      <c r="G120">
        <v>0</v>
      </c>
      <c r="H120">
        <v>0</v>
      </c>
      <c r="I120" t="s">
        <v>11</v>
      </c>
      <c r="J120">
        <f t="shared" si="38"/>
        <v>2022</v>
      </c>
    </row>
    <row r="121" spans="1:10" x14ac:dyDescent="0.3">
      <c r="A121">
        <v>0</v>
      </c>
      <c r="B121">
        <v>0</v>
      </c>
      <c r="C121">
        <v>0</v>
      </c>
      <c r="D121">
        <v>0</v>
      </c>
      <c r="E121">
        <v>0</v>
      </c>
      <c r="F121" s="4">
        <v>0</v>
      </c>
      <c r="G121">
        <v>0</v>
      </c>
      <c r="H121">
        <v>0</v>
      </c>
      <c r="I121" t="s">
        <v>11</v>
      </c>
      <c r="J121">
        <f t="shared" si="38"/>
        <v>2022</v>
      </c>
    </row>
    <row r="122" spans="1:10" x14ac:dyDescent="0.3">
      <c r="A122">
        <v>0</v>
      </c>
      <c r="B122">
        <v>0</v>
      </c>
      <c r="C122">
        <v>0</v>
      </c>
      <c r="D122">
        <v>0</v>
      </c>
      <c r="E122">
        <v>0</v>
      </c>
      <c r="F122" s="4">
        <v>0</v>
      </c>
      <c r="G122">
        <v>0</v>
      </c>
      <c r="H122">
        <v>0</v>
      </c>
      <c r="I122" t="s">
        <v>11</v>
      </c>
      <c r="J122">
        <f t="shared" si="38"/>
        <v>2022</v>
      </c>
    </row>
    <row r="123" spans="1:10" x14ac:dyDescent="0.3">
      <c r="A123">
        <v>0</v>
      </c>
      <c r="B123">
        <v>0</v>
      </c>
      <c r="C123">
        <v>0</v>
      </c>
      <c r="D123">
        <v>0</v>
      </c>
      <c r="E123">
        <v>0</v>
      </c>
      <c r="F123" s="4">
        <v>0</v>
      </c>
      <c r="G123">
        <v>0</v>
      </c>
      <c r="H123">
        <v>0</v>
      </c>
      <c r="I123" t="s">
        <v>11</v>
      </c>
      <c r="J123">
        <f t="shared" si="38"/>
        <v>2022</v>
      </c>
    </row>
    <row r="124" spans="1:10" x14ac:dyDescent="0.3">
      <c r="A124">
        <v>0</v>
      </c>
      <c r="B124">
        <v>0</v>
      </c>
      <c r="C124">
        <v>0</v>
      </c>
      <c r="D124">
        <v>0</v>
      </c>
      <c r="E124">
        <v>0</v>
      </c>
      <c r="F124" s="4">
        <v>0</v>
      </c>
      <c r="G124">
        <v>0</v>
      </c>
      <c r="H124">
        <v>0</v>
      </c>
      <c r="I124" t="s">
        <v>11</v>
      </c>
      <c r="J124">
        <f t="shared" si="38"/>
        <v>2022</v>
      </c>
    </row>
    <row r="125" spans="1:10" x14ac:dyDescent="0.3">
      <c r="A125">
        <v>0</v>
      </c>
      <c r="B125">
        <v>0</v>
      </c>
      <c r="C125">
        <v>0</v>
      </c>
      <c r="D125">
        <v>0</v>
      </c>
      <c r="E125">
        <v>0</v>
      </c>
      <c r="F125" s="4">
        <v>0</v>
      </c>
      <c r="G125">
        <v>0</v>
      </c>
      <c r="H125">
        <v>0</v>
      </c>
      <c r="I125" t="s">
        <v>11</v>
      </c>
      <c r="J125">
        <f t="shared" si="38"/>
        <v>2022</v>
      </c>
    </row>
    <row r="126" spans="1:10" x14ac:dyDescent="0.3">
      <c r="A126">
        <v>0</v>
      </c>
      <c r="B126">
        <v>0</v>
      </c>
      <c r="C126">
        <v>0</v>
      </c>
      <c r="D126">
        <v>0</v>
      </c>
      <c r="E126">
        <v>0</v>
      </c>
      <c r="F126" s="4">
        <v>0</v>
      </c>
      <c r="G126">
        <v>0</v>
      </c>
      <c r="H126">
        <v>0</v>
      </c>
      <c r="I126" t="s">
        <v>11</v>
      </c>
      <c r="J126">
        <f t="shared" si="38"/>
        <v>2022</v>
      </c>
    </row>
    <row r="127" spans="1:10" x14ac:dyDescent="0.3">
      <c r="A127">
        <v>0</v>
      </c>
      <c r="B127">
        <v>0</v>
      </c>
      <c r="C127">
        <v>0</v>
      </c>
      <c r="D127">
        <v>0</v>
      </c>
      <c r="E127">
        <v>0</v>
      </c>
      <c r="F127" s="4">
        <v>0</v>
      </c>
      <c r="G127">
        <v>0</v>
      </c>
      <c r="H127">
        <v>0</v>
      </c>
      <c r="I127" t="s">
        <v>11</v>
      </c>
      <c r="J127">
        <f t="shared" si="38"/>
        <v>2022</v>
      </c>
    </row>
    <row r="128" spans="1:10" x14ac:dyDescent="0.3">
      <c r="A128">
        <v>0</v>
      </c>
      <c r="B128">
        <v>0</v>
      </c>
      <c r="C128">
        <v>0</v>
      </c>
      <c r="D128">
        <v>0</v>
      </c>
      <c r="E128">
        <v>0</v>
      </c>
      <c r="F128" s="4">
        <v>0</v>
      </c>
      <c r="G128">
        <v>0</v>
      </c>
      <c r="H128">
        <v>0</v>
      </c>
      <c r="I128" t="s">
        <v>11</v>
      </c>
      <c r="J128">
        <f t="shared" si="38"/>
        <v>2022</v>
      </c>
    </row>
    <row r="129" spans="1:10" x14ac:dyDescent="0.3">
      <c r="A129">
        <v>0</v>
      </c>
      <c r="B129">
        <v>0</v>
      </c>
      <c r="C129">
        <v>0</v>
      </c>
      <c r="D129">
        <v>0</v>
      </c>
      <c r="E129">
        <v>0</v>
      </c>
      <c r="F129" s="4">
        <v>0</v>
      </c>
      <c r="G129">
        <v>0</v>
      </c>
      <c r="H129">
        <v>0</v>
      </c>
      <c r="I129" t="s">
        <v>11</v>
      </c>
      <c r="J129">
        <f t="shared" si="38"/>
        <v>2022</v>
      </c>
    </row>
    <row r="130" spans="1:10" x14ac:dyDescent="0.3">
      <c r="A130">
        <v>0</v>
      </c>
      <c r="B130">
        <v>0</v>
      </c>
      <c r="C130">
        <v>0</v>
      </c>
      <c r="D130">
        <v>0</v>
      </c>
      <c r="E130">
        <v>0</v>
      </c>
      <c r="F130" s="4">
        <v>0</v>
      </c>
      <c r="G130">
        <v>0</v>
      </c>
      <c r="H130">
        <v>0</v>
      </c>
      <c r="I130" t="s">
        <v>11</v>
      </c>
      <c r="J130">
        <f t="shared" si="38"/>
        <v>2022</v>
      </c>
    </row>
    <row r="131" spans="1:10" x14ac:dyDescent="0.3">
      <c r="A131">
        <v>0</v>
      </c>
      <c r="B131">
        <v>0</v>
      </c>
      <c r="C131">
        <v>0</v>
      </c>
      <c r="D131">
        <v>0</v>
      </c>
      <c r="E131">
        <v>0</v>
      </c>
      <c r="F131" s="4">
        <v>0</v>
      </c>
      <c r="G131">
        <v>0</v>
      </c>
      <c r="H131">
        <v>0</v>
      </c>
      <c r="I131" t="s">
        <v>11</v>
      </c>
      <c r="J131">
        <f t="shared" si="38"/>
        <v>2022</v>
      </c>
    </row>
    <row r="132" spans="1:10" x14ac:dyDescent="0.3">
      <c r="A132">
        <v>0</v>
      </c>
      <c r="B132">
        <v>0</v>
      </c>
      <c r="C132">
        <v>0</v>
      </c>
      <c r="D132">
        <v>0</v>
      </c>
      <c r="E132">
        <v>0</v>
      </c>
      <c r="F132" s="4">
        <v>0</v>
      </c>
      <c r="G132">
        <v>0</v>
      </c>
      <c r="H132">
        <v>0</v>
      </c>
      <c r="I132" t="s">
        <v>11</v>
      </c>
      <c r="J132">
        <f t="shared" si="38"/>
        <v>2022</v>
      </c>
    </row>
    <row r="133" spans="1:10" x14ac:dyDescent="0.3">
      <c r="A133">
        <v>0</v>
      </c>
      <c r="B133">
        <v>0</v>
      </c>
      <c r="C133">
        <v>0</v>
      </c>
      <c r="D133">
        <v>0</v>
      </c>
      <c r="E133">
        <v>0</v>
      </c>
      <c r="F133" s="4">
        <v>0</v>
      </c>
      <c r="G133">
        <v>0</v>
      </c>
      <c r="H133">
        <v>0</v>
      </c>
      <c r="I133" t="s">
        <v>11</v>
      </c>
      <c r="J133">
        <f t="shared" si="38"/>
        <v>2022</v>
      </c>
    </row>
    <row r="134" spans="1:10" x14ac:dyDescent="0.3">
      <c r="A134">
        <v>0</v>
      </c>
      <c r="B134">
        <v>0</v>
      </c>
      <c r="C134">
        <v>0</v>
      </c>
      <c r="D134">
        <v>0</v>
      </c>
      <c r="E134">
        <v>0</v>
      </c>
      <c r="F134" s="4">
        <v>0</v>
      </c>
      <c r="G134">
        <v>0</v>
      </c>
      <c r="H134">
        <v>0</v>
      </c>
      <c r="I134" t="s">
        <v>11</v>
      </c>
      <c r="J134">
        <f t="shared" si="38"/>
        <v>2022</v>
      </c>
    </row>
    <row r="135" spans="1:10" x14ac:dyDescent="0.3">
      <c r="A135">
        <v>0</v>
      </c>
      <c r="B135">
        <v>0</v>
      </c>
      <c r="C135">
        <v>0</v>
      </c>
      <c r="D135">
        <v>0</v>
      </c>
      <c r="E135">
        <v>0</v>
      </c>
      <c r="F135" s="4">
        <v>0</v>
      </c>
      <c r="G135">
        <v>0</v>
      </c>
      <c r="H135">
        <v>0</v>
      </c>
      <c r="I135" t="s">
        <v>11</v>
      </c>
      <c r="J135">
        <f t="shared" si="38"/>
        <v>2022</v>
      </c>
    </row>
    <row r="136" spans="1:10" x14ac:dyDescent="0.3">
      <c r="A136">
        <v>0</v>
      </c>
      <c r="B136">
        <v>0</v>
      </c>
      <c r="C136">
        <v>0</v>
      </c>
      <c r="D136">
        <v>0</v>
      </c>
      <c r="E136">
        <v>0</v>
      </c>
      <c r="F136" s="4">
        <v>0</v>
      </c>
      <c r="G136">
        <v>0</v>
      </c>
      <c r="H136">
        <v>0</v>
      </c>
      <c r="I136" t="s">
        <v>11</v>
      </c>
      <c r="J136">
        <f t="shared" si="38"/>
        <v>2022</v>
      </c>
    </row>
    <row r="137" spans="1:10" x14ac:dyDescent="0.3">
      <c r="A137">
        <v>0</v>
      </c>
      <c r="B137">
        <v>0</v>
      </c>
      <c r="C137">
        <v>0</v>
      </c>
      <c r="D137">
        <v>0</v>
      </c>
      <c r="E137">
        <v>0</v>
      </c>
      <c r="F137" s="4">
        <v>0</v>
      </c>
      <c r="G137">
        <v>0</v>
      </c>
      <c r="H137">
        <v>0</v>
      </c>
      <c r="I137" t="s">
        <v>11</v>
      </c>
      <c r="J137">
        <f t="shared" si="38"/>
        <v>2022</v>
      </c>
    </row>
    <row r="138" spans="1:10" x14ac:dyDescent="0.3">
      <c r="A138">
        <v>0</v>
      </c>
      <c r="B138">
        <v>0</v>
      </c>
      <c r="C138">
        <v>0</v>
      </c>
      <c r="D138">
        <v>0</v>
      </c>
      <c r="E138">
        <v>0</v>
      </c>
      <c r="F138" s="4">
        <v>0</v>
      </c>
      <c r="G138">
        <v>0</v>
      </c>
      <c r="H138">
        <v>0</v>
      </c>
      <c r="I138" t="s">
        <v>11</v>
      </c>
      <c r="J138">
        <f t="shared" si="38"/>
        <v>2022</v>
      </c>
    </row>
    <row r="139" spans="1:10" x14ac:dyDescent="0.3">
      <c r="A139">
        <v>0</v>
      </c>
      <c r="B139">
        <v>0</v>
      </c>
      <c r="C139">
        <v>0</v>
      </c>
      <c r="D139">
        <v>0</v>
      </c>
      <c r="E139">
        <v>0</v>
      </c>
      <c r="F139" s="4">
        <v>0</v>
      </c>
      <c r="G139">
        <v>0</v>
      </c>
      <c r="H139">
        <v>0</v>
      </c>
      <c r="I139" t="s">
        <v>11</v>
      </c>
      <c r="J139">
        <f t="shared" si="38"/>
        <v>2022</v>
      </c>
    </row>
    <row r="140" spans="1:10" x14ac:dyDescent="0.3">
      <c r="A140">
        <v>0</v>
      </c>
      <c r="B140">
        <v>0</v>
      </c>
      <c r="C140">
        <v>0</v>
      </c>
      <c r="D140">
        <v>0</v>
      </c>
      <c r="E140">
        <v>0</v>
      </c>
      <c r="F140" s="4">
        <v>0</v>
      </c>
      <c r="G140">
        <v>0</v>
      </c>
      <c r="H140">
        <v>0</v>
      </c>
      <c r="I140" t="s">
        <v>11</v>
      </c>
      <c r="J140">
        <f t="shared" si="38"/>
        <v>2022</v>
      </c>
    </row>
    <row r="141" spans="1:10" x14ac:dyDescent="0.3">
      <c r="A141">
        <v>0</v>
      </c>
      <c r="B141">
        <v>0</v>
      </c>
      <c r="C141">
        <v>0</v>
      </c>
      <c r="D141">
        <v>0</v>
      </c>
      <c r="E141">
        <v>0</v>
      </c>
      <c r="F141" s="4">
        <v>0</v>
      </c>
      <c r="G141">
        <v>0</v>
      </c>
      <c r="H141">
        <v>0</v>
      </c>
      <c r="I141" t="s">
        <v>11</v>
      </c>
      <c r="J141">
        <f t="shared" si="38"/>
        <v>2022</v>
      </c>
    </row>
    <row r="142" spans="1:10" x14ac:dyDescent="0.3">
      <c r="A142">
        <v>0</v>
      </c>
      <c r="B142">
        <v>0</v>
      </c>
      <c r="C142">
        <v>0</v>
      </c>
      <c r="D142">
        <v>0</v>
      </c>
      <c r="E142">
        <v>0</v>
      </c>
      <c r="F142" s="4">
        <v>0</v>
      </c>
      <c r="G142">
        <v>0</v>
      </c>
      <c r="H142">
        <v>0</v>
      </c>
      <c r="I142" t="s">
        <v>11</v>
      </c>
      <c r="J142">
        <f t="shared" si="38"/>
        <v>2022</v>
      </c>
    </row>
    <row r="143" spans="1:10" x14ac:dyDescent="0.3">
      <c r="A143">
        <v>0</v>
      </c>
      <c r="B143">
        <v>0</v>
      </c>
      <c r="C143">
        <v>0</v>
      </c>
      <c r="D143">
        <v>0</v>
      </c>
      <c r="E143">
        <v>0</v>
      </c>
      <c r="F143" s="4">
        <v>0</v>
      </c>
      <c r="G143">
        <v>0</v>
      </c>
      <c r="H143">
        <v>0</v>
      </c>
      <c r="I143" t="s">
        <v>11</v>
      </c>
      <c r="J143">
        <f t="shared" si="38"/>
        <v>2022</v>
      </c>
    </row>
    <row r="144" spans="1:10" x14ac:dyDescent="0.3">
      <c r="A144">
        <v>0</v>
      </c>
      <c r="B144">
        <v>0</v>
      </c>
      <c r="C144">
        <v>0</v>
      </c>
      <c r="D144">
        <v>0</v>
      </c>
      <c r="E144">
        <v>0</v>
      </c>
      <c r="F144" s="4">
        <v>0</v>
      </c>
      <c r="G144">
        <v>0</v>
      </c>
      <c r="H144">
        <v>0</v>
      </c>
      <c r="I144" t="s">
        <v>11</v>
      </c>
      <c r="J144">
        <f t="shared" si="38"/>
        <v>2022</v>
      </c>
    </row>
    <row r="145" spans="1:10" x14ac:dyDescent="0.3">
      <c r="A145">
        <v>0</v>
      </c>
      <c r="B145">
        <v>0</v>
      </c>
      <c r="C145">
        <v>0</v>
      </c>
      <c r="D145">
        <v>0</v>
      </c>
      <c r="E145">
        <v>0</v>
      </c>
      <c r="F145" s="4">
        <v>0</v>
      </c>
      <c r="G145">
        <v>0</v>
      </c>
      <c r="H145">
        <v>0</v>
      </c>
      <c r="I145" t="s">
        <v>11</v>
      </c>
      <c r="J145">
        <f t="shared" si="38"/>
        <v>2022</v>
      </c>
    </row>
    <row r="146" spans="1:10" x14ac:dyDescent="0.3">
      <c r="A146">
        <v>0</v>
      </c>
      <c r="B146">
        <v>0</v>
      </c>
      <c r="C146">
        <v>0</v>
      </c>
      <c r="D146">
        <v>0</v>
      </c>
      <c r="E146">
        <v>0</v>
      </c>
      <c r="F146" s="4">
        <v>0</v>
      </c>
      <c r="G146">
        <v>0</v>
      </c>
      <c r="H146">
        <v>0</v>
      </c>
      <c r="I146" t="s">
        <v>11</v>
      </c>
      <c r="J146">
        <f t="shared" si="38"/>
        <v>2022</v>
      </c>
    </row>
    <row r="147" spans="1:10" x14ac:dyDescent="0.3">
      <c r="A147">
        <v>0</v>
      </c>
      <c r="B147">
        <v>0</v>
      </c>
      <c r="C147">
        <v>0</v>
      </c>
      <c r="D147">
        <v>0</v>
      </c>
      <c r="E147">
        <v>0</v>
      </c>
      <c r="F147" s="4">
        <v>0</v>
      </c>
      <c r="G147">
        <v>0</v>
      </c>
      <c r="H147">
        <v>0</v>
      </c>
      <c r="I147" t="s">
        <v>11</v>
      </c>
      <c r="J147">
        <f t="shared" si="38"/>
        <v>2022</v>
      </c>
    </row>
    <row r="148" spans="1:10" x14ac:dyDescent="0.3">
      <c r="A148">
        <v>0</v>
      </c>
      <c r="B148">
        <v>0</v>
      </c>
      <c r="C148">
        <v>0</v>
      </c>
      <c r="D148">
        <v>0</v>
      </c>
      <c r="E148">
        <v>0</v>
      </c>
      <c r="F148" s="4">
        <v>0</v>
      </c>
      <c r="G148">
        <v>0</v>
      </c>
      <c r="H148">
        <v>0</v>
      </c>
      <c r="I148" t="s">
        <v>11</v>
      </c>
      <c r="J148">
        <f t="shared" si="38"/>
        <v>2022</v>
      </c>
    </row>
    <row r="149" spans="1:10" x14ac:dyDescent="0.3">
      <c r="A149" s="4" cm="1">
        <f t="array" ref="A149:H295">'M7-M12 Report'!A4:H150</f>
        <v>0</v>
      </c>
      <c r="B149">
        <v>0</v>
      </c>
      <c r="C149">
        <v>0</v>
      </c>
      <c r="D149">
        <v>0</v>
      </c>
      <c r="E149">
        <v>0</v>
      </c>
      <c r="F149" s="4">
        <v>0</v>
      </c>
      <c r="G149">
        <v>0</v>
      </c>
      <c r="H149">
        <v>0</v>
      </c>
      <c r="I149" t="s">
        <v>23</v>
      </c>
      <c r="J149">
        <f t="shared" si="37"/>
        <v>2023</v>
      </c>
    </row>
    <row r="150" spans="1:10" x14ac:dyDescent="0.3">
      <c r="A150">
        <v>0</v>
      </c>
      <c r="B150">
        <v>0</v>
      </c>
      <c r="C150">
        <v>0</v>
      </c>
      <c r="D150">
        <v>0</v>
      </c>
      <c r="E150">
        <v>0</v>
      </c>
      <c r="F150" s="4">
        <v>0</v>
      </c>
      <c r="G150">
        <v>0</v>
      </c>
      <c r="H150">
        <v>0</v>
      </c>
      <c r="I150" t="s">
        <v>23</v>
      </c>
      <c r="J150">
        <f t="shared" si="37"/>
        <v>2023</v>
      </c>
    </row>
    <row r="151" spans="1:10" x14ac:dyDescent="0.3">
      <c r="A151">
        <v>0</v>
      </c>
      <c r="B151">
        <v>0</v>
      </c>
      <c r="C151">
        <v>0</v>
      </c>
      <c r="D151">
        <v>0</v>
      </c>
      <c r="E151">
        <v>0</v>
      </c>
      <c r="F151" s="4">
        <v>0</v>
      </c>
      <c r="G151">
        <v>0</v>
      </c>
      <c r="H151">
        <v>0</v>
      </c>
      <c r="I151" t="s">
        <v>23</v>
      </c>
      <c r="J151">
        <f t="shared" si="37"/>
        <v>2023</v>
      </c>
    </row>
    <row r="152" spans="1:10" x14ac:dyDescent="0.3">
      <c r="A152">
        <v>0</v>
      </c>
      <c r="B152">
        <v>0</v>
      </c>
      <c r="C152">
        <v>0</v>
      </c>
      <c r="D152">
        <v>0</v>
      </c>
      <c r="E152">
        <v>0</v>
      </c>
      <c r="F152" s="4">
        <v>0</v>
      </c>
      <c r="G152">
        <v>0</v>
      </c>
      <c r="H152">
        <v>0</v>
      </c>
      <c r="I152" t="s">
        <v>23</v>
      </c>
      <c r="J152">
        <f t="shared" si="37"/>
        <v>2023</v>
      </c>
    </row>
    <row r="153" spans="1:10" x14ac:dyDescent="0.3">
      <c r="A153">
        <v>0</v>
      </c>
      <c r="B153">
        <v>0</v>
      </c>
      <c r="C153">
        <v>0</v>
      </c>
      <c r="D153">
        <v>0</v>
      </c>
      <c r="E153">
        <v>0</v>
      </c>
      <c r="F153" s="4">
        <v>0</v>
      </c>
      <c r="G153">
        <v>0</v>
      </c>
      <c r="H153">
        <v>0</v>
      </c>
      <c r="I153" t="s">
        <v>23</v>
      </c>
      <c r="J153">
        <f t="shared" si="37"/>
        <v>2023</v>
      </c>
    </row>
    <row r="154" spans="1:10" x14ac:dyDescent="0.3">
      <c r="A154">
        <v>0</v>
      </c>
      <c r="B154">
        <v>0</v>
      </c>
      <c r="C154">
        <v>0</v>
      </c>
      <c r="D154">
        <v>0</v>
      </c>
      <c r="E154">
        <v>0</v>
      </c>
      <c r="F154" s="4">
        <v>0</v>
      </c>
      <c r="G154">
        <v>0</v>
      </c>
      <c r="H154">
        <v>0</v>
      </c>
      <c r="I154" t="s">
        <v>23</v>
      </c>
      <c r="J154">
        <f t="shared" si="37"/>
        <v>2023</v>
      </c>
    </row>
    <row r="155" spans="1:10" x14ac:dyDescent="0.3">
      <c r="A155">
        <v>0</v>
      </c>
      <c r="B155">
        <v>0</v>
      </c>
      <c r="C155">
        <v>0</v>
      </c>
      <c r="D155">
        <v>0</v>
      </c>
      <c r="E155">
        <v>0</v>
      </c>
      <c r="F155" s="4">
        <v>0</v>
      </c>
      <c r="G155">
        <v>0</v>
      </c>
      <c r="H155">
        <v>0</v>
      </c>
      <c r="I155" t="s">
        <v>23</v>
      </c>
      <c r="J155">
        <f t="shared" si="37"/>
        <v>2023</v>
      </c>
    </row>
    <row r="156" spans="1:10" x14ac:dyDescent="0.3">
      <c r="A156">
        <v>0</v>
      </c>
      <c r="B156">
        <v>0</v>
      </c>
      <c r="C156">
        <v>0</v>
      </c>
      <c r="D156">
        <v>0</v>
      </c>
      <c r="E156">
        <v>0</v>
      </c>
      <c r="F156" s="4">
        <v>0</v>
      </c>
      <c r="G156">
        <v>0</v>
      </c>
      <c r="H156">
        <v>0</v>
      </c>
      <c r="I156" t="s">
        <v>23</v>
      </c>
      <c r="J156">
        <f t="shared" si="37"/>
        <v>2023</v>
      </c>
    </row>
    <row r="157" spans="1:10" x14ac:dyDescent="0.3">
      <c r="A157">
        <v>0</v>
      </c>
      <c r="B157">
        <v>0</v>
      </c>
      <c r="C157">
        <v>0</v>
      </c>
      <c r="D157">
        <v>0</v>
      </c>
      <c r="E157">
        <v>0</v>
      </c>
      <c r="F157" s="4">
        <v>0</v>
      </c>
      <c r="G157">
        <v>0</v>
      </c>
      <c r="H157">
        <v>0</v>
      </c>
      <c r="I157" t="s">
        <v>23</v>
      </c>
      <c r="J157">
        <f t="shared" si="37"/>
        <v>2023</v>
      </c>
    </row>
    <row r="158" spans="1:10" x14ac:dyDescent="0.3">
      <c r="A158">
        <v>0</v>
      </c>
      <c r="B158">
        <v>0</v>
      </c>
      <c r="C158">
        <v>0</v>
      </c>
      <c r="D158">
        <v>0</v>
      </c>
      <c r="E158">
        <v>0</v>
      </c>
      <c r="F158" s="4">
        <v>0</v>
      </c>
      <c r="G158">
        <v>0</v>
      </c>
      <c r="H158">
        <v>0</v>
      </c>
      <c r="I158" t="s">
        <v>23</v>
      </c>
      <c r="J158">
        <f t="shared" si="37"/>
        <v>2023</v>
      </c>
    </row>
    <row r="159" spans="1:10" x14ac:dyDescent="0.3">
      <c r="A159">
        <v>0</v>
      </c>
      <c r="B159">
        <v>0</v>
      </c>
      <c r="C159">
        <v>0</v>
      </c>
      <c r="D159">
        <v>0</v>
      </c>
      <c r="E159">
        <v>0</v>
      </c>
      <c r="F159" s="4">
        <v>0</v>
      </c>
      <c r="G159">
        <v>0</v>
      </c>
      <c r="H159">
        <v>0</v>
      </c>
      <c r="I159" t="s">
        <v>23</v>
      </c>
      <c r="J159">
        <f t="shared" si="37"/>
        <v>2023</v>
      </c>
    </row>
    <row r="160" spans="1:10" x14ac:dyDescent="0.3">
      <c r="A160">
        <v>0</v>
      </c>
      <c r="B160">
        <v>0</v>
      </c>
      <c r="C160">
        <v>0</v>
      </c>
      <c r="D160">
        <v>0</v>
      </c>
      <c r="E160">
        <v>0</v>
      </c>
      <c r="F160" s="4">
        <v>0</v>
      </c>
      <c r="G160">
        <v>0</v>
      </c>
      <c r="H160">
        <v>0</v>
      </c>
      <c r="I160" t="s">
        <v>23</v>
      </c>
      <c r="J160">
        <f t="shared" si="37"/>
        <v>2023</v>
      </c>
    </row>
    <row r="161" spans="1:10" x14ac:dyDescent="0.3">
      <c r="A161">
        <v>0</v>
      </c>
      <c r="B161">
        <v>0</v>
      </c>
      <c r="C161">
        <v>0</v>
      </c>
      <c r="D161">
        <v>0</v>
      </c>
      <c r="E161">
        <v>0</v>
      </c>
      <c r="F161" s="4">
        <v>0</v>
      </c>
      <c r="G161">
        <v>0</v>
      </c>
      <c r="H161">
        <v>0</v>
      </c>
      <c r="I161" t="s">
        <v>23</v>
      </c>
      <c r="J161">
        <f t="shared" si="37"/>
        <v>2023</v>
      </c>
    </row>
    <row r="162" spans="1:10" x14ac:dyDescent="0.3">
      <c r="A162">
        <v>0</v>
      </c>
      <c r="B162">
        <v>0</v>
      </c>
      <c r="C162">
        <v>0</v>
      </c>
      <c r="D162">
        <v>0</v>
      </c>
      <c r="E162">
        <v>0</v>
      </c>
      <c r="F162" s="4">
        <v>0</v>
      </c>
      <c r="G162">
        <v>0</v>
      </c>
      <c r="H162">
        <v>0</v>
      </c>
      <c r="I162" t="s">
        <v>23</v>
      </c>
      <c r="J162">
        <f t="shared" si="37"/>
        <v>2023</v>
      </c>
    </row>
    <row r="163" spans="1:10" x14ac:dyDescent="0.3">
      <c r="A163">
        <v>0</v>
      </c>
      <c r="B163">
        <v>0</v>
      </c>
      <c r="C163">
        <v>0</v>
      </c>
      <c r="D163">
        <v>0</v>
      </c>
      <c r="E163">
        <v>0</v>
      </c>
      <c r="F163" s="4">
        <v>0</v>
      </c>
      <c r="G163">
        <v>0</v>
      </c>
      <c r="H163">
        <v>0</v>
      </c>
      <c r="I163" t="s">
        <v>23</v>
      </c>
      <c r="J163">
        <f t="shared" si="37"/>
        <v>2023</v>
      </c>
    </row>
    <row r="164" spans="1:10" x14ac:dyDescent="0.3">
      <c r="A164">
        <v>0</v>
      </c>
      <c r="B164">
        <v>0</v>
      </c>
      <c r="C164">
        <v>0</v>
      </c>
      <c r="D164">
        <v>0</v>
      </c>
      <c r="E164">
        <v>0</v>
      </c>
      <c r="F164" s="4">
        <v>0</v>
      </c>
      <c r="G164">
        <v>0</v>
      </c>
      <c r="H164">
        <v>0</v>
      </c>
      <c r="I164" t="s">
        <v>23</v>
      </c>
      <c r="J164">
        <f t="shared" si="37"/>
        <v>2023</v>
      </c>
    </row>
    <row r="165" spans="1:10" x14ac:dyDescent="0.3">
      <c r="A165">
        <v>0</v>
      </c>
      <c r="B165">
        <v>0</v>
      </c>
      <c r="C165">
        <v>0</v>
      </c>
      <c r="D165">
        <v>0</v>
      </c>
      <c r="E165">
        <v>0</v>
      </c>
      <c r="F165" s="4">
        <v>0</v>
      </c>
      <c r="G165">
        <v>0</v>
      </c>
      <c r="H165">
        <v>0</v>
      </c>
      <c r="I165" t="s">
        <v>23</v>
      </c>
      <c r="J165">
        <f t="shared" si="37"/>
        <v>2023</v>
      </c>
    </row>
    <row r="166" spans="1:10" x14ac:dyDescent="0.3">
      <c r="A166">
        <v>0</v>
      </c>
      <c r="B166">
        <v>0</v>
      </c>
      <c r="C166">
        <v>0</v>
      </c>
      <c r="D166">
        <v>0</v>
      </c>
      <c r="E166">
        <v>0</v>
      </c>
      <c r="F166" s="4">
        <v>0</v>
      </c>
      <c r="G166">
        <v>0</v>
      </c>
      <c r="H166">
        <v>0</v>
      </c>
      <c r="I166" t="s">
        <v>23</v>
      </c>
      <c r="J166">
        <f t="shared" si="37"/>
        <v>2023</v>
      </c>
    </row>
    <row r="167" spans="1:10" x14ac:dyDescent="0.3">
      <c r="A167">
        <v>0</v>
      </c>
      <c r="B167">
        <v>0</v>
      </c>
      <c r="C167">
        <v>0</v>
      </c>
      <c r="D167">
        <v>0</v>
      </c>
      <c r="E167">
        <v>0</v>
      </c>
      <c r="F167" s="4">
        <v>0</v>
      </c>
      <c r="G167">
        <v>0</v>
      </c>
      <c r="H167">
        <v>0</v>
      </c>
      <c r="I167" t="s">
        <v>23</v>
      </c>
      <c r="J167">
        <f t="shared" si="37"/>
        <v>2023</v>
      </c>
    </row>
    <row r="168" spans="1:10" x14ac:dyDescent="0.3">
      <c r="A168">
        <v>0</v>
      </c>
      <c r="B168">
        <v>0</v>
      </c>
      <c r="C168">
        <v>0</v>
      </c>
      <c r="D168">
        <v>0</v>
      </c>
      <c r="E168">
        <v>0</v>
      </c>
      <c r="F168" s="4">
        <v>0</v>
      </c>
      <c r="G168">
        <v>0</v>
      </c>
      <c r="H168">
        <v>0</v>
      </c>
      <c r="I168" t="s">
        <v>23</v>
      </c>
      <c r="J168">
        <f t="shared" si="37"/>
        <v>2023</v>
      </c>
    </row>
    <row r="169" spans="1:10" x14ac:dyDescent="0.3">
      <c r="A169">
        <v>0</v>
      </c>
      <c r="B169">
        <v>0</v>
      </c>
      <c r="C169">
        <v>0</v>
      </c>
      <c r="D169">
        <v>0</v>
      </c>
      <c r="E169">
        <v>0</v>
      </c>
      <c r="F169" s="4">
        <v>0</v>
      </c>
      <c r="G169">
        <v>0</v>
      </c>
      <c r="H169">
        <v>0</v>
      </c>
      <c r="I169" t="s">
        <v>23</v>
      </c>
      <c r="J169">
        <f t="shared" si="37"/>
        <v>2023</v>
      </c>
    </row>
    <row r="170" spans="1:10" x14ac:dyDescent="0.3">
      <c r="A170">
        <v>0</v>
      </c>
      <c r="B170">
        <v>0</v>
      </c>
      <c r="C170">
        <v>0</v>
      </c>
      <c r="D170">
        <v>0</v>
      </c>
      <c r="E170">
        <v>0</v>
      </c>
      <c r="F170" s="4">
        <v>0</v>
      </c>
      <c r="G170">
        <v>0</v>
      </c>
      <c r="H170">
        <v>0</v>
      </c>
      <c r="I170" t="s">
        <v>23</v>
      </c>
      <c r="J170">
        <f t="shared" si="37"/>
        <v>2023</v>
      </c>
    </row>
    <row r="171" spans="1:10" x14ac:dyDescent="0.3">
      <c r="A171">
        <v>0</v>
      </c>
      <c r="B171">
        <v>0</v>
      </c>
      <c r="C171">
        <v>0</v>
      </c>
      <c r="D171">
        <v>0</v>
      </c>
      <c r="E171">
        <v>0</v>
      </c>
      <c r="F171" s="4">
        <v>0</v>
      </c>
      <c r="G171">
        <v>0</v>
      </c>
      <c r="H171">
        <v>0</v>
      </c>
      <c r="I171" t="s">
        <v>23</v>
      </c>
      <c r="J171">
        <f t="shared" ref="J171:J234" si="39">VLOOKUP(I171,$L$2:$AY$13,40,FALSE)</f>
        <v>2023</v>
      </c>
    </row>
    <row r="172" spans="1:10" x14ac:dyDescent="0.3">
      <c r="A172">
        <v>0</v>
      </c>
      <c r="B172">
        <v>0</v>
      </c>
      <c r="C172">
        <v>0</v>
      </c>
      <c r="D172">
        <v>0</v>
      </c>
      <c r="E172">
        <v>0</v>
      </c>
      <c r="F172" s="4">
        <v>0</v>
      </c>
      <c r="G172">
        <v>0</v>
      </c>
      <c r="H172">
        <v>0</v>
      </c>
      <c r="I172" t="s">
        <v>23</v>
      </c>
      <c r="J172">
        <f t="shared" si="39"/>
        <v>2023</v>
      </c>
    </row>
    <row r="173" spans="1:10" x14ac:dyDescent="0.3">
      <c r="A173">
        <v>0</v>
      </c>
      <c r="B173">
        <v>0</v>
      </c>
      <c r="C173">
        <v>0</v>
      </c>
      <c r="D173">
        <v>0</v>
      </c>
      <c r="E173">
        <v>0</v>
      </c>
      <c r="F173" s="4">
        <v>0</v>
      </c>
      <c r="G173">
        <v>0</v>
      </c>
      <c r="H173">
        <v>0</v>
      </c>
      <c r="I173" t="s">
        <v>23</v>
      </c>
      <c r="J173">
        <f t="shared" si="39"/>
        <v>2023</v>
      </c>
    </row>
    <row r="174" spans="1:10" x14ac:dyDescent="0.3">
      <c r="A174">
        <v>0</v>
      </c>
      <c r="B174">
        <v>0</v>
      </c>
      <c r="C174">
        <v>0</v>
      </c>
      <c r="D174">
        <v>0</v>
      </c>
      <c r="E174">
        <v>0</v>
      </c>
      <c r="F174" s="4">
        <v>0</v>
      </c>
      <c r="G174">
        <v>0</v>
      </c>
      <c r="H174">
        <v>0</v>
      </c>
      <c r="I174" t="s">
        <v>23</v>
      </c>
      <c r="J174">
        <f t="shared" si="39"/>
        <v>2023</v>
      </c>
    </row>
    <row r="175" spans="1:10" x14ac:dyDescent="0.3">
      <c r="A175">
        <v>0</v>
      </c>
      <c r="B175">
        <v>0</v>
      </c>
      <c r="C175">
        <v>0</v>
      </c>
      <c r="D175">
        <v>0</v>
      </c>
      <c r="E175">
        <v>0</v>
      </c>
      <c r="F175" s="4">
        <v>0</v>
      </c>
      <c r="G175">
        <v>0</v>
      </c>
      <c r="H175">
        <v>0</v>
      </c>
      <c r="I175" t="s">
        <v>23</v>
      </c>
      <c r="J175">
        <f t="shared" si="39"/>
        <v>2023</v>
      </c>
    </row>
    <row r="176" spans="1:10" x14ac:dyDescent="0.3">
      <c r="A176">
        <v>0</v>
      </c>
      <c r="B176">
        <v>0</v>
      </c>
      <c r="C176">
        <v>0</v>
      </c>
      <c r="D176">
        <v>0</v>
      </c>
      <c r="E176">
        <v>0</v>
      </c>
      <c r="F176" s="4">
        <v>0</v>
      </c>
      <c r="G176">
        <v>0</v>
      </c>
      <c r="H176">
        <v>0</v>
      </c>
      <c r="I176" t="s">
        <v>23</v>
      </c>
      <c r="J176">
        <f t="shared" si="39"/>
        <v>2023</v>
      </c>
    </row>
    <row r="177" spans="1:10" x14ac:dyDescent="0.3">
      <c r="A177">
        <v>0</v>
      </c>
      <c r="B177">
        <v>0</v>
      </c>
      <c r="C177">
        <v>0</v>
      </c>
      <c r="D177">
        <v>0</v>
      </c>
      <c r="E177">
        <v>0</v>
      </c>
      <c r="F177" s="4">
        <v>0</v>
      </c>
      <c r="G177">
        <v>0</v>
      </c>
      <c r="H177">
        <v>0</v>
      </c>
      <c r="I177" t="s">
        <v>23</v>
      </c>
      <c r="J177">
        <f t="shared" si="39"/>
        <v>2023</v>
      </c>
    </row>
    <row r="178" spans="1:10" x14ac:dyDescent="0.3">
      <c r="A178">
        <v>0</v>
      </c>
      <c r="B178">
        <v>0</v>
      </c>
      <c r="C178">
        <v>0</v>
      </c>
      <c r="D178">
        <v>0</v>
      </c>
      <c r="E178">
        <v>0</v>
      </c>
      <c r="F178" s="4">
        <v>0</v>
      </c>
      <c r="G178">
        <v>0</v>
      </c>
      <c r="H178">
        <v>0</v>
      </c>
      <c r="I178" t="s">
        <v>23</v>
      </c>
      <c r="J178">
        <f t="shared" si="39"/>
        <v>2023</v>
      </c>
    </row>
    <row r="179" spans="1:10" x14ac:dyDescent="0.3">
      <c r="A179">
        <v>0</v>
      </c>
      <c r="B179">
        <v>0</v>
      </c>
      <c r="C179">
        <v>0</v>
      </c>
      <c r="D179">
        <v>0</v>
      </c>
      <c r="E179">
        <v>0</v>
      </c>
      <c r="F179" s="4">
        <v>0</v>
      </c>
      <c r="G179">
        <v>0</v>
      </c>
      <c r="H179">
        <v>0</v>
      </c>
      <c r="I179" t="s">
        <v>23</v>
      </c>
      <c r="J179">
        <f t="shared" si="39"/>
        <v>2023</v>
      </c>
    </row>
    <row r="180" spans="1:10" x14ac:dyDescent="0.3">
      <c r="A180">
        <v>0</v>
      </c>
      <c r="B180">
        <v>0</v>
      </c>
      <c r="C180">
        <v>0</v>
      </c>
      <c r="D180">
        <v>0</v>
      </c>
      <c r="E180">
        <v>0</v>
      </c>
      <c r="F180" s="4">
        <v>0</v>
      </c>
      <c r="G180">
        <v>0</v>
      </c>
      <c r="H180">
        <v>0</v>
      </c>
      <c r="I180" t="s">
        <v>23</v>
      </c>
      <c r="J180">
        <f t="shared" si="39"/>
        <v>2023</v>
      </c>
    </row>
    <row r="181" spans="1:10" x14ac:dyDescent="0.3">
      <c r="A181">
        <v>0</v>
      </c>
      <c r="B181">
        <v>0</v>
      </c>
      <c r="C181">
        <v>0</v>
      </c>
      <c r="D181">
        <v>0</v>
      </c>
      <c r="E181">
        <v>0</v>
      </c>
      <c r="F181" s="4">
        <v>0</v>
      </c>
      <c r="G181">
        <v>0</v>
      </c>
      <c r="H181">
        <v>0</v>
      </c>
      <c r="I181" t="s">
        <v>23</v>
      </c>
      <c r="J181">
        <f t="shared" si="39"/>
        <v>2023</v>
      </c>
    </row>
    <row r="182" spans="1:10" x14ac:dyDescent="0.3">
      <c r="A182">
        <v>0</v>
      </c>
      <c r="B182">
        <v>0</v>
      </c>
      <c r="C182">
        <v>0</v>
      </c>
      <c r="D182">
        <v>0</v>
      </c>
      <c r="E182">
        <v>0</v>
      </c>
      <c r="F182" s="4">
        <v>0</v>
      </c>
      <c r="G182">
        <v>0</v>
      </c>
      <c r="H182">
        <v>0</v>
      </c>
      <c r="I182" t="s">
        <v>23</v>
      </c>
      <c r="J182">
        <f t="shared" si="39"/>
        <v>2023</v>
      </c>
    </row>
    <row r="183" spans="1:10" x14ac:dyDescent="0.3">
      <c r="A183">
        <v>0</v>
      </c>
      <c r="B183">
        <v>0</v>
      </c>
      <c r="C183">
        <v>0</v>
      </c>
      <c r="D183">
        <v>0</v>
      </c>
      <c r="E183">
        <v>0</v>
      </c>
      <c r="F183" s="4">
        <v>0</v>
      </c>
      <c r="G183">
        <v>0</v>
      </c>
      <c r="H183">
        <v>0</v>
      </c>
      <c r="I183" t="s">
        <v>23</v>
      </c>
      <c r="J183">
        <f t="shared" si="39"/>
        <v>2023</v>
      </c>
    </row>
    <row r="184" spans="1:10" x14ac:dyDescent="0.3">
      <c r="A184">
        <v>0</v>
      </c>
      <c r="B184">
        <v>0</v>
      </c>
      <c r="C184">
        <v>0</v>
      </c>
      <c r="D184">
        <v>0</v>
      </c>
      <c r="E184">
        <v>0</v>
      </c>
      <c r="F184" s="4">
        <v>0</v>
      </c>
      <c r="G184">
        <v>0</v>
      </c>
      <c r="H184">
        <v>0</v>
      </c>
      <c r="I184" t="s">
        <v>23</v>
      </c>
      <c r="J184">
        <f t="shared" si="39"/>
        <v>2023</v>
      </c>
    </row>
    <row r="185" spans="1:10" x14ac:dyDescent="0.3">
      <c r="A185">
        <v>0</v>
      </c>
      <c r="B185">
        <v>0</v>
      </c>
      <c r="C185">
        <v>0</v>
      </c>
      <c r="D185">
        <v>0</v>
      </c>
      <c r="E185">
        <v>0</v>
      </c>
      <c r="F185" s="4">
        <v>0</v>
      </c>
      <c r="G185">
        <v>0</v>
      </c>
      <c r="H185">
        <v>0</v>
      </c>
      <c r="I185" t="s">
        <v>23</v>
      </c>
      <c r="J185">
        <f t="shared" si="39"/>
        <v>2023</v>
      </c>
    </row>
    <row r="186" spans="1:10" x14ac:dyDescent="0.3">
      <c r="A186">
        <v>0</v>
      </c>
      <c r="B186">
        <v>0</v>
      </c>
      <c r="C186">
        <v>0</v>
      </c>
      <c r="D186">
        <v>0</v>
      </c>
      <c r="E186">
        <v>0</v>
      </c>
      <c r="F186" s="4">
        <v>0</v>
      </c>
      <c r="G186">
        <v>0</v>
      </c>
      <c r="H186">
        <v>0</v>
      </c>
      <c r="I186" t="s">
        <v>23</v>
      </c>
      <c r="J186">
        <f t="shared" si="39"/>
        <v>2023</v>
      </c>
    </row>
    <row r="187" spans="1:10" x14ac:dyDescent="0.3">
      <c r="A187">
        <v>0</v>
      </c>
      <c r="B187">
        <v>0</v>
      </c>
      <c r="C187">
        <v>0</v>
      </c>
      <c r="D187">
        <v>0</v>
      </c>
      <c r="E187">
        <v>0</v>
      </c>
      <c r="F187" s="4">
        <v>0</v>
      </c>
      <c r="G187">
        <v>0</v>
      </c>
      <c r="H187">
        <v>0</v>
      </c>
      <c r="I187" t="s">
        <v>23</v>
      </c>
      <c r="J187">
        <f t="shared" si="39"/>
        <v>2023</v>
      </c>
    </row>
    <row r="188" spans="1:10" x14ac:dyDescent="0.3">
      <c r="A188">
        <v>0</v>
      </c>
      <c r="B188">
        <v>0</v>
      </c>
      <c r="C188">
        <v>0</v>
      </c>
      <c r="D188">
        <v>0</v>
      </c>
      <c r="E188">
        <v>0</v>
      </c>
      <c r="F188" s="4">
        <v>0</v>
      </c>
      <c r="G188">
        <v>0</v>
      </c>
      <c r="H188">
        <v>0</v>
      </c>
      <c r="I188" t="s">
        <v>23</v>
      </c>
      <c r="J188">
        <f t="shared" si="39"/>
        <v>2023</v>
      </c>
    </row>
    <row r="189" spans="1:10" x14ac:dyDescent="0.3">
      <c r="A189">
        <v>0</v>
      </c>
      <c r="B189">
        <v>0</v>
      </c>
      <c r="C189">
        <v>0</v>
      </c>
      <c r="D189">
        <v>0</v>
      </c>
      <c r="E189">
        <v>0</v>
      </c>
      <c r="F189" s="4">
        <v>0</v>
      </c>
      <c r="G189">
        <v>0</v>
      </c>
      <c r="H189">
        <v>0</v>
      </c>
      <c r="I189" t="s">
        <v>23</v>
      </c>
      <c r="J189">
        <f t="shared" si="39"/>
        <v>2023</v>
      </c>
    </row>
    <row r="190" spans="1:10" x14ac:dyDescent="0.3">
      <c r="A190">
        <v>0</v>
      </c>
      <c r="B190">
        <v>0</v>
      </c>
      <c r="C190">
        <v>0</v>
      </c>
      <c r="D190">
        <v>0</v>
      </c>
      <c r="E190">
        <v>0</v>
      </c>
      <c r="F190" s="4">
        <v>0</v>
      </c>
      <c r="G190">
        <v>0</v>
      </c>
      <c r="H190">
        <v>0</v>
      </c>
      <c r="I190" t="s">
        <v>23</v>
      </c>
      <c r="J190">
        <f t="shared" si="39"/>
        <v>2023</v>
      </c>
    </row>
    <row r="191" spans="1:10" x14ac:dyDescent="0.3">
      <c r="A191">
        <v>0</v>
      </c>
      <c r="B191">
        <v>0</v>
      </c>
      <c r="C191">
        <v>0</v>
      </c>
      <c r="D191">
        <v>0</v>
      </c>
      <c r="E191">
        <v>0</v>
      </c>
      <c r="F191" s="4">
        <v>0</v>
      </c>
      <c r="G191">
        <v>0</v>
      </c>
      <c r="H191">
        <v>0</v>
      </c>
      <c r="I191" t="s">
        <v>23</v>
      </c>
      <c r="J191">
        <f t="shared" si="39"/>
        <v>2023</v>
      </c>
    </row>
    <row r="192" spans="1:10" x14ac:dyDescent="0.3">
      <c r="A192">
        <v>0</v>
      </c>
      <c r="B192">
        <v>0</v>
      </c>
      <c r="C192">
        <v>0</v>
      </c>
      <c r="D192">
        <v>0</v>
      </c>
      <c r="E192">
        <v>0</v>
      </c>
      <c r="F192" s="4">
        <v>0</v>
      </c>
      <c r="G192">
        <v>0</v>
      </c>
      <c r="H192">
        <v>0</v>
      </c>
      <c r="I192" t="s">
        <v>23</v>
      </c>
      <c r="J192">
        <f t="shared" si="39"/>
        <v>2023</v>
      </c>
    </row>
    <row r="193" spans="1:10" x14ac:dyDescent="0.3">
      <c r="A193">
        <v>0</v>
      </c>
      <c r="B193">
        <v>0</v>
      </c>
      <c r="C193">
        <v>0</v>
      </c>
      <c r="D193">
        <v>0</v>
      </c>
      <c r="E193">
        <v>0</v>
      </c>
      <c r="F193" s="4">
        <v>0</v>
      </c>
      <c r="G193">
        <v>0</v>
      </c>
      <c r="H193">
        <v>0</v>
      </c>
      <c r="I193" t="s">
        <v>23</v>
      </c>
      <c r="J193">
        <f t="shared" si="39"/>
        <v>2023</v>
      </c>
    </row>
    <row r="194" spans="1:10" x14ac:dyDescent="0.3">
      <c r="A194">
        <v>0</v>
      </c>
      <c r="B194">
        <v>0</v>
      </c>
      <c r="C194">
        <v>0</v>
      </c>
      <c r="D194">
        <v>0</v>
      </c>
      <c r="E194">
        <v>0</v>
      </c>
      <c r="F194" s="4">
        <v>0</v>
      </c>
      <c r="G194">
        <v>0</v>
      </c>
      <c r="H194">
        <v>0</v>
      </c>
      <c r="I194" t="s">
        <v>23</v>
      </c>
      <c r="J194">
        <f t="shared" si="39"/>
        <v>2023</v>
      </c>
    </row>
    <row r="195" spans="1:10" x14ac:dyDescent="0.3">
      <c r="A195">
        <v>0</v>
      </c>
      <c r="B195">
        <v>0</v>
      </c>
      <c r="C195">
        <v>0</v>
      </c>
      <c r="D195">
        <v>0</v>
      </c>
      <c r="E195">
        <v>0</v>
      </c>
      <c r="F195" s="4">
        <v>0</v>
      </c>
      <c r="G195">
        <v>0</v>
      </c>
      <c r="H195">
        <v>0</v>
      </c>
      <c r="I195" t="s">
        <v>23</v>
      </c>
      <c r="J195">
        <f t="shared" si="39"/>
        <v>2023</v>
      </c>
    </row>
    <row r="196" spans="1:10" x14ac:dyDescent="0.3">
      <c r="A196">
        <v>0</v>
      </c>
      <c r="B196">
        <v>0</v>
      </c>
      <c r="C196">
        <v>0</v>
      </c>
      <c r="D196">
        <v>0</v>
      </c>
      <c r="E196">
        <v>0</v>
      </c>
      <c r="F196" s="4">
        <v>0</v>
      </c>
      <c r="G196">
        <v>0</v>
      </c>
      <c r="H196">
        <v>0</v>
      </c>
      <c r="I196" t="s">
        <v>23</v>
      </c>
      <c r="J196">
        <f t="shared" si="39"/>
        <v>2023</v>
      </c>
    </row>
    <row r="197" spans="1:10" x14ac:dyDescent="0.3">
      <c r="A197">
        <v>0</v>
      </c>
      <c r="B197">
        <v>0</v>
      </c>
      <c r="C197">
        <v>0</v>
      </c>
      <c r="D197">
        <v>0</v>
      </c>
      <c r="E197">
        <v>0</v>
      </c>
      <c r="F197" s="4">
        <v>0</v>
      </c>
      <c r="G197">
        <v>0</v>
      </c>
      <c r="H197">
        <v>0</v>
      </c>
      <c r="I197" t="s">
        <v>23</v>
      </c>
      <c r="J197">
        <f t="shared" si="39"/>
        <v>2023</v>
      </c>
    </row>
    <row r="198" spans="1:10" x14ac:dyDescent="0.3">
      <c r="A198">
        <v>0</v>
      </c>
      <c r="B198">
        <v>0</v>
      </c>
      <c r="C198">
        <v>0</v>
      </c>
      <c r="D198">
        <v>0</v>
      </c>
      <c r="E198">
        <v>0</v>
      </c>
      <c r="F198" s="4">
        <v>0</v>
      </c>
      <c r="G198">
        <v>0</v>
      </c>
      <c r="H198">
        <v>0</v>
      </c>
      <c r="I198" t="s">
        <v>23</v>
      </c>
      <c r="J198">
        <f t="shared" si="39"/>
        <v>2023</v>
      </c>
    </row>
    <row r="199" spans="1:10" x14ac:dyDescent="0.3">
      <c r="A199">
        <v>0</v>
      </c>
      <c r="B199">
        <v>0</v>
      </c>
      <c r="C199">
        <v>0</v>
      </c>
      <c r="D199">
        <v>0</v>
      </c>
      <c r="E199">
        <v>0</v>
      </c>
      <c r="F199" s="4">
        <v>0</v>
      </c>
      <c r="G199">
        <v>0</v>
      </c>
      <c r="H199">
        <v>0</v>
      </c>
      <c r="I199" t="s">
        <v>23</v>
      </c>
      <c r="J199">
        <f t="shared" si="39"/>
        <v>2023</v>
      </c>
    </row>
    <row r="200" spans="1:10" x14ac:dyDescent="0.3">
      <c r="A200">
        <v>0</v>
      </c>
      <c r="B200">
        <v>0</v>
      </c>
      <c r="C200">
        <v>0</v>
      </c>
      <c r="D200">
        <v>0</v>
      </c>
      <c r="E200">
        <v>0</v>
      </c>
      <c r="F200" s="4">
        <v>0</v>
      </c>
      <c r="G200">
        <v>0</v>
      </c>
      <c r="H200">
        <v>0</v>
      </c>
      <c r="I200" t="s">
        <v>23</v>
      </c>
      <c r="J200">
        <f t="shared" si="39"/>
        <v>2023</v>
      </c>
    </row>
    <row r="201" spans="1:10" x14ac:dyDescent="0.3">
      <c r="A201">
        <v>0</v>
      </c>
      <c r="B201">
        <v>0</v>
      </c>
      <c r="C201">
        <v>0</v>
      </c>
      <c r="D201">
        <v>0</v>
      </c>
      <c r="E201">
        <v>0</v>
      </c>
      <c r="F201" s="4">
        <v>0</v>
      </c>
      <c r="G201">
        <v>0</v>
      </c>
      <c r="H201">
        <v>0</v>
      </c>
      <c r="I201" t="s">
        <v>23</v>
      </c>
      <c r="J201">
        <f t="shared" si="39"/>
        <v>2023</v>
      </c>
    </row>
    <row r="202" spans="1:10" x14ac:dyDescent="0.3">
      <c r="A202">
        <v>0</v>
      </c>
      <c r="B202">
        <v>0</v>
      </c>
      <c r="C202">
        <v>0</v>
      </c>
      <c r="D202">
        <v>0</v>
      </c>
      <c r="E202">
        <v>0</v>
      </c>
      <c r="F202" s="4">
        <v>0</v>
      </c>
      <c r="G202">
        <v>0</v>
      </c>
      <c r="H202">
        <v>0</v>
      </c>
      <c r="I202" t="s">
        <v>23</v>
      </c>
      <c r="J202">
        <f t="shared" si="39"/>
        <v>2023</v>
      </c>
    </row>
    <row r="203" spans="1:10" x14ac:dyDescent="0.3">
      <c r="A203">
        <v>0</v>
      </c>
      <c r="B203">
        <v>0</v>
      </c>
      <c r="C203">
        <v>0</v>
      </c>
      <c r="D203">
        <v>0</v>
      </c>
      <c r="E203">
        <v>0</v>
      </c>
      <c r="F203" s="4">
        <v>0</v>
      </c>
      <c r="G203">
        <v>0</v>
      </c>
      <c r="H203">
        <v>0</v>
      </c>
      <c r="I203" t="s">
        <v>23</v>
      </c>
      <c r="J203">
        <f t="shared" si="39"/>
        <v>2023</v>
      </c>
    </row>
    <row r="204" spans="1:10" x14ac:dyDescent="0.3">
      <c r="A204">
        <v>0</v>
      </c>
      <c r="B204">
        <v>0</v>
      </c>
      <c r="C204">
        <v>0</v>
      </c>
      <c r="D204">
        <v>0</v>
      </c>
      <c r="E204">
        <v>0</v>
      </c>
      <c r="F204" s="4">
        <v>0</v>
      </c>
      <c r="G204">
        <v>0</v>
      </c>
      <c r="H204">
        <v>0</v>
      </c>
      <c r="I204" t="s">
        <v>23</v>
      </c>
      <c r="J204">
        <f t="shared" si="39"/>
        <v>2023</v>
      </c>
    </row>
    <row r="205" spans="1:10" x14ac:dyDescent="0.3">
      <c r="A205">
        <v>0</v>
      </c>
      <c r="B205">
        <v>0</v>
      </c>
      <c r="C205">
        <v>0</v>
      </c>
      <c r="D205">
        <v>0</v>
      </c>
      <c r="E205">
        <v>0</v>
      </c>
      <c r="F205" s="4">
        <v>0</v>
      </c>
      <c r="G205">
        <v>0</v>
      </c>
      <c r="H205">
        <v>0</v>
      </c>
      <c r="I205" t="s">
        <v>23</v>
      </c>
      <c r="J205">
        <f t="shared" si="39"/>
        <v>2023</v>
      </c>
    </row>
    <row r="206" spans="1:10" x14ac:dyDescent="0.3">
      <c r="A206">
        <v>0</v>
      </c>
      <c r="B206">
        <v>0</v>
      </c>
      <c r="C206">
        <v>0</v>
      </c>
      <c r="D206">
        <v>0</v>
      </c>
      <c r="E206">
        <v>0</v>
      </c>
      <c r="F206" s="4">
        <v>0</v>
      </c>
      <c r="G206">
        <v>0</v>
      </c>
      <c r="H206">
        <v>0</v>
      </c>
      <c r="I206" t="s">
        <v>23</v>
      </c>
      <c r="J206">
        <f t="shared" si="39"/>
        <v>2023</v>
      </c>
    </row>
    <row r="207" spans="1:10" x14ac:dyDescent="0.3">
      <c r="A207">
        <v>0</v>
      </c>
      <c r="B207">
        <v>0</v>
      </c>
      <c r="C207">
        <v>0</v>
      </c>
      <c r="D207">
        <v>0</v>
      </c>
      <c r="E207">
        <v>0</v>
      </c>
      <c r="F207" s="4">
        <v>0</v>
      </c>
      <c r="G207">
        <v>0</v>
      </c>
      <c r="H207">
        <v>0</v>
      </c>
      <c r="I207" t="s">
        <v>23</v>
      </c>
      <c r="J207">
        <f t="shared" si="39"/>
        <v>2023</v>
      </c>
    </row>
    <row r="208" spans="1:10" x14ac:dyDescent="0.3">
      <c r="A208">
        <v>0</v>
      </c>
      <c r="B208">
        <v>0</v>
      </c>
      <c r="C208">
        <v>0</v>
      </c>
      <c r="D208">
        <v>0</v>
      </c>
      <c r="E208">
        <v>0</v>
      </c>
      <c r="F208" s="4">
        <v>0</v>
      </c>
      <c r="G208">
        <v>0</v>
      </c>
      <c r="H208">
        <v>0</v>
      </c>
      <c r="I208" t="s">
        <v>23</v>
      </c>
      <c r="J208">
        <f t="shared" si="39"/>
        <v>2023</v>
      </c>
    </row>
    <row r="209" spans="1:10" x14ac:dyDescent="0.3">
      <c r="A209">
        <v>0</v>
      </c>
      <c r="B209">
        <v>0</v>
      </c>
      <c r="C209">
        <v>0</v>
      </c>
      <c r="D209">
        <v>0</v>
      </c>
      <c r="E209">
        <v>0</v>
      </c>
      <c r="F209" s="4">
        <v>0</v>
      </c>
      <c r="G209">
        <v>0</v>
      </c>
      <c r="H209">
        <v>0</v>
      </c>
      <c r="I209" t="s">
        <v>23</v>
      </c>
      <c r="J209">
        <f t="shared" si="39"/>
        <v>2023</v>
      </c>
    </row>
    <row r="210" spans="1:10" x14ac:dyDescent="0.3">
      <c r="A210">
        <v>0</v>
      </c>
      <c r="B210">
        <v>0</v>
      </c>
      <c r="C210">
        <v>0</v>
      </c>
      <c r="D210">
        <v>0</v>
      </c>
      <c r="E210">
        <v>0</v>
      </c>
      <c r="F210" s="4">
        <v>0</v>
      </c>
      <c r="G210">
        <v>0</v>
      </c>
      <c r="H210">
        <v>0</v>
      </c>
      <c r="I210" t="s">
        <v>23</v>
      </c>
      <c r="J210">
        <f t="shared" si="39"/>
        <v>2023</v>
      </c>
    </row>
    <row r="211" spans="1:10" x14ac:dyDescent="0.3">
      <c r="A211">
        <v>0</v>
      </c>
      <c r="B211">
        <v>0</v>
      </c>
      <c r="C211">
        <v>0</v>
      </c>
      <c r="D211">
        <v>0</v>
      </c>
      <c r="E211">
        <v>0</v>
      </c>
      <c r="F211" s="4">
        <v>0</v>
      </c>
      <c r="G211">
        <v>0</v>
      </c>
      <c r="H211">
        <v>0</v>
      </c>
      <c r="I211" t="s">
        <v>23</v>
      </c>
      <c r="J211">
        <f t="shared" si="39"/>
        <v>2023</v>
      </c>
    </row>
    <row r="212" spans="1:10" x14ac:dyDescent="0.3">
      <c r="A212">
        <v>0</v>
      </c>
      <c r="B212">
        <v>0</v>
      </c>
      <c r="C212">
        <v>0</v>
      </c>
      <c r="D212">
        <v>0</v>
      </c>
      <c r="E212">
        <v>0</v>
      </c>
      <c r="F212" s="4">
        <v>0</v>
      </c>
      <c r="G212">
        <v>0</v>
      </c>
      <c r="H212">
        <v>0</v>
      </c>
      <c r="I212" t="s">
        <v>23</v>
      </c>
      <c r="J212">
        <f t="shared" si="39"/>
        <v>2023</v>
      </c>
    </row>
    <row r="213" spans="1:10" x14ac:dyDescent="0.3">
      <c r="A213">
        <v>0</v>
      </c>
      <c r="B213">
        <v>0</v>
      </c>
      <c r="C213">
        <v>0</v>
      </c>
      <c r="D213">
        <v>0</v>
      </c>
      <c r="E213">
        <v>0</v>
      </c>
      <c r="F213" s="4">
        <v>0</v>
      </c>
      <c r="G213">
        <v>0</v>
      </c>
      <c r="H213">
        <v>0</v>
      </c>
      <c r="I213" t="s">
        <v>23</v>
      </c>
      <c r="J213">
        <f t="shared" si="39"/>
        <v>2023</v>
      </c>
    </row>
    <row r="214" spans="1:10" x14ac:dyDescent="0.3">
      <c r="A214">
        <v>0</v>
      </c>
      <c r="B214">
        <v>0</v>
      </c>
      <c r="C214">
        <v>0</v>
      </c>
      <c r="D214">
        <v>0</v>
      </c>
      <c r="E214">
        <v>0</v>
      </c>
      <c r="F214" s="4">
        <v>0</v>
      </c>
      <c r="G214">
        <v>0</v>
      </c>
      <c r="H214">
        <v>0</v>
      </c>
      <c r="I214" t="s">
        <v>23</v>
      </c>
      <c r="J214">
        <f t="shared" si="39"/>
        <v>2023</v>
      </c>
    </row>
    <row r="215" spans="1:10" x14ac:dyDescent="0.3">
      <c r="A215">
        <v>0</v>
      </c>
      <c r="B215">
        <v>0</v>
      </c>
      <c r="C215">
        <v>0</v>
      </c>
      <c r="D215">
        <v>0</v>
      </c>
      <c r="E215">
        <v>0</v>
      </c>
      <c r="F215" s="4">
        <v>0</v>
      </c>
      <c r="G215">
        <v>0</v>
      </c>
      <c r="H215">
        <v>0</v>
      </c>
      <c r="I215" t="s">
        <v>23</v>
      </c>
      <c r="J215">
        <f t="shared" si="39"/>
        <v>2023</v>
      </c>
    </row>
    <row r="216" spans="1:10" x14ac:dyDescent="0.3">
      <c r="A216">
        <v>0</v>
      </c>
      <c r="B216">
        <v>0</v>
      </c>
      <c r="C216">
        <v>0</v>
      </c>
      <c r="D216">
        <v>0</v>
      </c>
      <c r="E216">
        <v>0</v>
      </c>
      <c r="F216" s="4">
        <v>0</v>
      </c>
      <c r="G216">
        <v>0</v>
      </c>
      <c r="H216">
        <v>0</v>
      </c>
      <c r="I216" t="s">
        <v>23</v>
      </c>
      <c r="J216">
        <f t="shared" si="39"/>
        <v>2023</v>
      </c>
    </row>
    <row r="217" spans="1:10" x14ac:dyDescent="0.3">
      <c r="A217">
        <v>0</v>
      </c>
      <c r="B217">
        <v>0</v>
      </c>
      <c r="C217">
        <v>0</v>
      </c>
      <c r="D217">
        <v>0</v>
      </c>
      <c r="E217">
        <v>0</v>
      </c>
      <c r="F217" s="4">
        <v>0</v>
      </c>
      <c r="G217">
        <v>0</v>
      </c>
      <c r="H217">
        <v>0</v>
      </c>
      <c r="I217" t="s">
        <v>23</v>
      </c>
      <c r="J217">
        <f t="shared" si="39"/>
        <v>2023</v>
      </c>
    </row>
    <row r="218" spans="1:10" x14ac:dyDescent="0.3">
      <c r="A218">
        <v>0</v>
      </c>
      <c r="B218">
        <v>0</v>
      </c>
      <c r="C218">
        <v>0</v>
      </c>
      <c r="D218">
        <v>0</v>
      </c>
      <c r="E218">
        <v>0</v>
      </c>
      <c r="F218" s="4">
        <v>0</v>
      </c>
      <c r="G218">
        <v>0</v>
      </c>
      <c r="H218">
        <v>0</v>
      </c>
      <c r="I218" t="s">
        <v>23</v>
      </c>
      <c r="J218">
        <f t="shared" si="39"/>
        <v>2023</v>
      </c>
    </row>
    <row r="219" spans="1:10" x14ac:dyDescent="0.3">
      <c r="A219">
        <v>0</v>
      </c>
      <c r="B219">
        <v>0</v>
      </c>
      <c r="C219">
        <v>0</v>
      </c>
      <c r="D219">
        <v>0</v>
      </c>
      <c r="E219">
        <v>0</v>
      </c>
      <c r="F219" s="4">
        <v>0</v>
      </c>
      <c r="G219">
        <v>0</v>
      </c>
      <c r="H219">
        <v>0</v>
      </c>
      <c r="I219" t="s">
        <v>23</v>
      </c>
      <c r="J219">
        <f t="shared" si="39"/>
        <v>2023</v>
      </c>
    </row>
    <row r="220" spans="1:10" x14ac:dyDescent="0.3">
      <c r="A220">
        <v>0</v>
      </c>
      <c r="B220">
        <v>0</v>
      </c>
      <c r="C220">
        <v>0</v>
      </c>
      <c r="D220">
        <v>0</v>
      </c>
      <c r="E220">
        <v>0</v>
      </c>
      <c r="F220" s="4">
        <v>0</v>
      </c>
      <c r="G220">
        <v>0</v>
      </c>
      <c r="H220">
        <v>0</v>
      </c>
      <c r="I220" t="s">
        <v>23</v>
      </c>
      <c r="J220">
        <f t="shared" si="39"/>
        <v>2023</v>
      </c>
    </row>
    <row r="221" spans="1:10" x14ac:dyDescent="0.3">
      <c r="A221">
        <v>0</v>
      </c>
      <c r="B221">
        <v>0</v>
      </c>
      <c r="C221">
        <v>0</v>
      </c>
      <c r="D221">
        <v>0</v>
      </c>
      <c r="E221">
        <v>0</v>
      </c>
      <c r="F221" s="4">
        <v>0</v>
      </c>
      <c r="G221">
        <v>0</v>
      </c>
      <c r="H221">
        <v>0</v>
      </c>
      <c r="I221" t="s">
        <v>23</v>
      </c>
      <c r="J221">
        <f t="shared" si="39"/>
        <v>2023</v>
      </c>
    </row>
    <row r="222" spans="1:10" x14ac:dyDescent="0.3">
      <c r="A222">
        <v>0</v>
      </c>
      <c r="B222">
        <v>0</v>
      </c>
      <c r="C222">
        <v>0</v>
      </c>
      <c r="D222">
        <v>0</v>
      </c>
      <c r="E222">
        <v>0</v>
      </c>
      <c r="F222" s="4">
        <v>0</v>
      </c>
      <c r="G222">
        <v>0</v>
      </c>
      <c r="H222">
        <v>0</v>
      </c>
      <c r="I222" t="s">
        <v>23</v>
      </c>
      <c r="J222">
        <f t="shared" si="39"/>
        <v>2023</v>
      </c>
    </row>
    <row r="223" spans="1:10" x14ac:dyDescent="0.3">
      <c r="A223">
        <v>0</v>
      </c>
      <c r="B223">
        <v>0</v>
      </c>
      <c r="C223">
        <v>0</v>
      </c>
      <c r="D223">
        <v>0</v>
      </c>
      <c r="E223">
        <v>0</v>
      </c>
      <c r="F223" s="4">
        <v>0</v>
      </c>
      <c r="G223">
        <v>0</v>
      </c>
      <c r="H223">
        <v>0</v>
      </c>
      <c r="I223" t="s">
        <v>23</v>
      </c>
      <c r="J223">
        <f t="shared" si="39"/>
        <v>2023</v>
      </c>
    </row>
    <row r="224" spans="1:10" x14ac:dyDescent="0.3">
      <c r="A224">
        <v>0</v>
      </c>
      <c r="B224">
        <v>0</v>
      </c>
      <c r="C224">
        <v>0</v>
      </c>
      <c r="D224">
        <v>0</v>
      </c>
      <c r="E224">
        <v>0</v>
      </c>
      <c r="F224" s="4">
        <v>0</v>
      </c>
      <c r="G224">
        <v>0</v>
      </c>
      <c r="H224">
        <v>0</v>
      </c>
      <c r="I224" t="s">
        <v>23</v>
      </c>
      <c r="J224">
        <f t="shared" si="39"/>
        <v>2023</v>
      </c>
    </row>
    <row r="225" spans="1:10" x14ac:dyDescent="0.3">
      <c r="A225">
        <v>0</v>
      </c>
      <c r="B225">
        <v>0</v>
      </c>
      <c r="C225">
        <v>0</v>
      </c>
      <c r="D225">
        <v>0</v>
      </c>
      <c r="E225">
        <v>0</v>
      </c>
      <c r="F225" s="4">
        <v>0</v>
      </c>
      <c r="G225">
        <v>0</v>
      </c>
      <c r="H225">
        <v>0</v>
      </c>
      <c r="I225" t="s">
        <v>23</v>
      </c>
      <c r="J225">
        <f t="shared" si="39"/>
        <v>2023</v>
      </c>
    </row>
    <row r="226" spans="1:10" x14ac:dyDescent="0.3">
      <c r="A226">
        <v>0</v>
      </c>
      <c r="B226">
        <v>0</v>
      </c>
      <c r="C226">
        <v>0</v>
      </c>
      <c r="D226">
        <v>0</v>
      </c>
      <c r="E226">
        <v>0</v>
      </c>
      <c r="F226" s="4">
        <v>0</v>
      </c>
      <c r="G226">
        <v>0</v>
      </c>
      <c r="H226">
        <v>0</v>
      </c>
      <c r="I226" t="s">
        <v>23</v>
      </c>
      <c r="J226">
        <f t="shared" si="39"/>
        <v>2023</v>
      </c>
    </row>
    <row r="227" spans="1:10" x14ac:dyDescent="0.3">
      <c r="A227">
        <v>0</v>
      </c>
      <c r="B227">
        <v>0</v>
      </c>
      <c r="C227">
        <v>0</v>
      </c>
      <c r="D227">
        <v>0</v>
      </c>
      <c r="E227">
        <v>0</v>
      </c>
      <c r="F227" s="4">
        <v>0</v>
      </c>
      <c r="G227">
        <v>0</v>
      </c>
      <c r="H227">
        <v>0</v>
      </c>
      <c r="I227" t="s">
        <v>23</v>
      </c>
      <c r="J227">
        <f t="shared" si="39"/>
        <v>2023</v>
      </c>
    </row>
    <row r="228" spans="1:10" x14ac:dyDescent="0.3">
      <c r="A228">
        <v>0</v>
      </c>
      <c r="B228">
        <v>0</v>
      </c>
      <c r="C228">
        <v>0</v>
      </c>
      <c r="D228">
        <v>0</v>
      </c>
      <c r="E228">
        <v>0</v>
      </c>
      <c r="F228" s="4">
        <v>0</v>
      </c>
      <c r="G228">
        <v>0</v>
      </c>
      <c r="H228">
        <v>0</v>
      </c>
      <c r="I228" t="s">
        <v>23</v>
      </c>
      <c r="J228">
        <f t="shared" si="39"/>
        <v>2023</v>
      </c>
    </row>
    <row r="229" spans="1:10" x14ac:dyDescent="0.3">
      <c r="A229">
        <v>0</v>
      </c>
      <c r="B229">
        <v>0</v>
      </c>
      <c r="C229">
        <v>0</v>
      </c>
      <c r="D229">
        <v>0</v>
      </c>
      <c r="E229">
        <v>0</v>
      </c>
      <c r="F229" s="4">
        <v>0</v>
      </c>
      <c r="G229">
        <v>0</v>
      </c>
      <c r="H229">
        <v>0</v>
      </c>
      <c r="I229" t="s">
        <v>23</v>
      </c>
      <c r="J229">
        <f t="shared" si="39"/>
        <v>2023</v>
      </c>
    </row>
    <row r="230" spans="1:10" x14ac:dyDescent="0.3">
      <c r="A230">
        <v>0</v>
      </c>
      <c r="B230">
        <v>0</v>
      </c>
      <c r="C230">
        <v>0</v>
      </c>
      <c r="D230">
        <v>0</v>
      </c>
      <c r="E230">
        <v>0</v>
      </c>
      <c r="F230" s="4">
        <v>0</v>
      </c>
      <c r="G230">
        <v>0</v>
      </c>
      <c r="H230">
        <v>0</v>
      </c>
      <c r="I230" t="s">
        <v>23</v>
      </c>
      <c r="J230">
        <f t="shared" si="39"/>
        <v>2023</v>
      </c>
    </row>
    <row r="231" spans="1:10" x14ac:dyDescent="0.3">
      <c r="A231">
        <v>0</v>
      </c>
      <c r="B231">
        <v>0</v>
      </c>
      <c r="C231">
        <v>0</v>
      </c>
      <c r="D231">
        <v>0</v>
      </c>
      <c r="E231">
        <v>0</v>
      </c>
      <c r="F231" s="4">
        <v>0</v>
      </c>
      <c r="G231">
        <v>0</v>
      </c>
      <c r="H231">
        <v>0</v>
      </c>
      <c r="I231" t="s">
        <v>23</v>
      </c>
      <c r="J231">
        <f t="shared" si="39"/>
        <v>2023</v>
      </c>
    </row>
    <row r="232" spans="1:10" x14ac:dyDescent="0.3">
      <c r="A232">
        <v>0</v>
      </c>
      <c r="B232">
        <v>0</v>
      </c>
      <c r="C232">
        <v>0</v>
      </c>
      <c r="D232">
        <v>0</v>
      </c>
      <c r="E232">
        <v>0</v>
      </c>
      <c r="F232" s="4">
        <v>0</v>
      </c>
      <c r="G232">
        <v>0</v>
      </c>
      <c r="H232">
        <v>0</v>
      </c>
      <c r="I232" t="s">
        <v>23</v>
      </c>
      <c r="J232">
        <f t="shared" si="39"/>
        <v>2023</v>
      </c>
    </row>
    <row r="233" spans="1:10" x14ac:dyDescent="0.3">
      <c r="A233">
        <v>0</v>
      </c>
      <c r="B233">
        <v>0</v>
      </c>
      <c r="C233">
        <v>0</v>
      </c>
      <c r="D233">
        <v>0</v>
      </c>
      <c r="E233">
        <v>0</v>
      </c>
      <c r="F233" s="4">
        <v>0</v>
      </c>
      <c r="G233">
        <v>0</v>
      </c>
      <c r="H233">
        <v>0</v>
      </c>
      <c r="I233" t="s">
        <v>23</v>
      </c>
      <c r="J233">
        <f t="shared" si="39"/>
        <v>2023</v>
      </c>
    </row>
    <row r="234" spans="1:10" x14ac:dyDescent="0.3">
      <c r="A234">
        <v>0</v>
      </c>
      <c r="B234">
        <v>0</v>
      </c>
      <c r="C234">
        <v>0</v>
      </c>
      <c r="D234">
        <v>0</v>
      </c>
      <c r="E234">
        <v>0</v>
      </c>
      <c r="F234" s="4">
        <v>0</v>
      </c>
      <c r="G234">
        <v>0</v>
      </c>
      <c r="H234">
        <v>0</v>
      </c>
      <c r="I234" t="s">
        <v>23</v>
      </c>
      <c r="J234">
        <f t="shared" si="39"/>
        <v>2023</v>
      </c>
    </row>
    <row r="235" spans="1:10" x14ac:dyDescent="0.3">
      <c r="A235">
        <v>0</v>
      </c>
      <c r="B235">
        <v>0</v>
      </c>
      <c r="C235">
        <v>0</v>
      </c>
      <c r="D235">
        <v>0</v>
      </c>
      <c r="E235">
        <v>0</v>
      </c>
      <c r="F235" s="4">
        <v>0</v>
      </c>
      <c r="G235">
        <v>0</v>
      </c>
      <c r="H235">
        <v>0</v>
      </c>
      <c r="I235" t="s">
        <v>23</v>
      </c>
      <c r="J235">
        <f t="shared" ref="J235:J338" si="40">VLOOKUP(I235,$L$2:$AY$13,40,FALSE)</f>
        <v>2023</v>
      </c>
    </row>
    <row r="236" spans="1:10" x14ac:dyDescent="0.3">
      <c r="A236">
        <v>0</v>
      </c>
      <c r="B236">
        <v>0</v>
      </c>
      <c r="C236">
        <v>0</v>
      </c>
      <c r="D236">
        <v>0</v>
      </c>
      <c r="E236">
        <v>0</v>
      </c>
      <c r="F236" s="4">
        <v>0</v>
      </c>
      <c r="G236">
        <v>0</v>
      </c>
      <c r="H236">
        <v>0</v>
      </c>
      <c r="I236" t="s">
        <v>23</v>
      </c>
      <c r="J236">
        <f t="shared" si="40"/>
        <v>2023</v>
      </c>
    </row>
    <row r="237" spans="1:10" x14ac:dyDescent="0.3">
      <c r="A237">
        <v>0</v>
      </c>
      <c r="B237">
        <v>0</v>
      </c>
      <c r="C237">
        <v>0</v>
      </c>
      <c r="D237">
        <v>0</v>
      </c>
      <c r="E237">
        <v>0</v>
      </c>
      <c r="F237" s="4">
        <v>0</v>
      </c>
      <c r="G237">
        <v>0</v>
      </c>
      <c r="H237">
        <v>0</v>
      </c>
      <c r="I237" t="s">
        <v>23</v>
      </c>
      <c r="J237">
        <f t="shared" si="40"/>
        <v>2023</v>
      </c>
    </row>
    <row r="238" spans="1:10" x14ac:dyDescent="0.3">
      <c r="A238">
        <v>0</v>
      </c>
      <c r="B238">
        <v>0</v>
      </c>
      <c r="C238">
        <v>0</v>
      </c>
      <c r="D238">
        <v>0</v>
      </c>
      <c r="E238">
        <v>0</v>
      </c>
      <c r="F238" s="4">
        <v>0</v>
      </c>
      <c r="G238">
        <v>0</v>
      </c>
      <c r="H238">
        <v>0</v>
      </c>
      <c r="I238" t="s">
        <v>23</v>
      </c>
      <c r="J238">
        <f t="shared" si="40"/>
        <v>2023</v>
      </c>
    </row>
    <row r="239" spans="1:10" x14ac:dyDescent="0.3">
      <c r="A239">
        <v>0</v>
      </c>
      <c r="B239">
        <v>0</v>
      </c>
      <c r="C239">
        <v>0</v>
      </c>
      <c r="D239">
        <v>0</v>
      </c>
      <c r="E239">
        <v>0</v>
      </c>
      <c r="F239" s="4">
        <v>0</v>
      </c>
      <c r="G239">
        <v>0</v>
      </c>
      <c r="H239">
        <v>0</v>
      </c>
      <c r="I239" t="s">
        <v>23</v>
      </c>
      <c r="J239">
        <f t="shared" si="40"/>
        <v>2023</v>
      </c>
    </row>
    <row r="240" spans="1:10" x14ac:dyDescent="0.3">
      <c r="A240">
        <v>0</v>
      </c>
      <c r="B240">
        <v>0</v>
      </c>
      <c r="C240">
        <v>0</v>
      </c>
      <c r="D240">
        <v>0</v>
      </c>
      <c r="E240">
        <v>0</v>
      </c>
      <c r="F240" s="4">
        <v>0</v>
      </c>
      <c r="G240">
        <v>0</v>
      </c>
      <c r="H240">
        <v>0</v>
      </c>
      <c r="I240" t="s">
        <v>23</v>
      </c>
      <c r="J240">
        <f t="shared" si="40"/>
        <v>2023</v>
      </c>
    </row>
    <row r="241" spans="1:10" x14ac:dyDescent="0.3">
      <c r="A241">
        <v>0</v>
      </c>
      <c r="B241">
        <v>0</v>
      </c>
      <c r="C241">
        <v>0</v>
      </c>
      <c r="D241">
        <v>0</v>
      </c>
      <c r="E241">
        <v>0</v>
      </c>
      <c r="F241" s="4">
        <v>0</v>
      </c>
      <c r="G241">
        <v>0</v>
      </c>
      <c r="H241">
        <v>0</v>
      </c>
      <c r="I241" t="s">
        <v>23</v>
      </c>
      <c r="J241">
        <f t="shared" si="40"/>
        <v>2023</v>
      </c>
    </row>
    <row r="242" spans="1:10" x14ac:dyDescent="0.3">
      <c r="A242">
        <v>0</v>
      </c>
      <c r="B242">
        <v>0</v>
      </c>
      <c r="C242">
        <v>0</v>
      </c>
      <c r="D242">
        <v>0</v>
      </c>
      <c r="E242">
        <v>0</v>
      </c>
      <c r="F242" s="4">
        <v>0</v>
      </c>
      <c r="G242">
        <v>0</v>
      </c>
      <c r="H242">
        <v>0</v>
      </c>
      <c r="I242" t="s">
        <v>23</v>
      </c>
      <c r="J242">
        <f t="shared" si="40"/>
        <v>2023</v>
      </c>
    </row>
    <row r="243" spans="1:10" x14ac:dyDescent="0.3">
      <c r="A243">
        <v>0</v>
      </c>
      <c r="B243">
        <v>0</v>
      </c>
      <c r="C243">
        <v>0</v>
      </c>
      <c r="D243">
        <v>0</v>
      </c>
      <c r="E243">
        <v>0</v>
      </c>
      <c r="F243" s="4">
        <v>0</v>
      </c>
      <c r="G243">
        <v>0</v>
      </c>
      <c r="H243">
        <v>0</v>
      </c>
      <c r="I243" t="s">
        <v>23</v>
      </c>
      <c r="J243">
        <f t="shared" si="40"/>
        <v>2023</v>
      </c>
    </row>
    <row r="244" spans="1:10" x14ac:dyDescent="0.3">
      <c r="A244">
        <v>0</v>
      </c>
      <c r="B244">
        <v>0</v>
      </c>
      <c r="C244">
        <v>0</v>
      </c>
      <c r="D244">
        <v>0</v>
      </c>
      <c r="E244">
        <v>0</v>
      </c>
      <c r="F244" s="4">
        <v>0</v>
      </c>
      <c r="G244">
        <v>0</v>
      </c>
      <c r="H244">
        <v>0</v>
      </c>
      <c r="I244" t="s">
        <v>23</v>
      </c>
      <c r="J244">
        <f t="shared" si="40"/>
        <v>2023</v>
      </c>
    </row>
    <row r="245" spans="1:10" x14ac:dyDescent="0.3">
      <c r="A245">
        <v>0</v>
      </c>
      <c r="B245">
        <v>0</v>
      </c>
      <c r="C245">
        <v>0</v>
      </c>
      <c r="D245">
        <v>0</v>
      </c>
      <c r="E245">
        <v>0</v>
      </c>
      <c r="F245" s="4">
        <v>0</v>
      </c>
      <c r="G245">
        <v>0</v>
      </c>
      <c r="H245">
        <v>0</v>
      </c>
      <c r="I245" t="s">
        <v>23</v>
      </c>
      <c r="J245">
        <f t="shared" si="40"/>
        <v>2023</v>
      </c>
    </row>
    <row r="246" spans="1:10" x14ac:dyDescent="0.3">
      <c r="A246">
        <v>0</v>
      </c>
      <c r="B246">
        <v>0</v>
      </c>
      <c r="C246">
        <v>0</v>
      </c>
      <c r="D246">
        <v>0</v>
      </c>
      <c r="E246">
        <v>0</v>
      </c>
      <c r="F246" s="4">
        <v>0</v>
      </c>
      <c r="G246">
        <v>0</v>
      </c>
      <c r="H246">
        <v>0</v>
      </c>
      <c r="I246" t="s">
        <v>23</v>
      </c>
      <c r="J246">
        <f t="shared" si="40"/>
        <v>2023</v>
      </c>
    </row>
    <row r="247" spans="1:10" x14ac:dyDescent="0.3">
      <c r="A247">
        <v>0</v>
      </c>
      <c r="B247">
        <v>0</v>
      </c>
      <c r="C247">
        <v>0</v>
      </c>
      <c r="D247">
        <v>0</v>
      </c>
      <c r="E247">
        <v>0</v>
      </c>
      <c r="F247" s="4">
        <v>0</v>
      </c>
      <c r="G247">
        <v>0</v>
      </c>
      <c r="H247">
        <v>0</v>
      </c>
      <c r="I247" t="s">
        <v>23</v>
      </c>
      <c r="J247">
        <f t="shared" si="40"/>
        <v>2023</v>
      </c>
    </row>
    <row r="248" spans="1:10" x14ac:dyDescent="0.3">
      <c r="A248">
        <v>0</v>
      </c>
      <c r="B248">
        <v>0</v>
      </c>
      <c r="C248">
        <v>0</v>
      </c>
      <c r="D248">
        <v>0</v>
      </c>
      <c r="E248">
        <v>0</v>
      </c>
      <c r="F248" s="4">
        <v>0</v>
      </c>
      <c r="G248">
        <v>0</v>
      </c>
      <c r="H248">
        <v>0</v>
      </c>
      <c r="I248" t="s">
        <v>23</v>
      </c>
      <c r="J248">
        <f t="shared" si="40"/>
        <v>2023</v>
      </c>
    </row>
    <row r="249" spans="1:10" x14ac:dyDescent="0.3">
      <c r="A249">
        <v>0</v>
      </c>
      <c r="B249">
        <v>0</v>
      </c>
      <c r="C249">
        <v>0</v>
      </c>
      <c r="D249">
        <v>0</v>
      </c>
      <c r="E249">
        <v>0</v>
      </c>
      <c r="F249" s="4">
        <v>0</v>
      </c>
      <c r="G249">
        <v>0</v>
      </c>
      <c r="H249">
        <v>0</v>
      </c>
      <c r="I249" t="s">
        <v>23</v>
      </c>
      <c r="J249">
        <f t="shared" si="40"/>
        <v>2023</v>
      </c>
    </row>
    <row r="250" spans="1:10" x14ac:dyDescent="0.3">
      <c r="A250">
        <v>0</v>
      </c>
      <c r="B250">
        <v>0</v>
      </c>
      <c r="C250">
        <v>0</v>
      </c>
      <c r="D250">
        <v>0</v>
      </c>
      <c r="E250">
        <v>0</v>
      </c>
      <c r="F250" s="4">
        <v>0</v>
      </c>
      <c r="G250">
        <v>0</v>
      </c>
      <c r="H250">
        <v>0</v>
      </c>
      <c r="I250" t="s">
        <v>23</v>
      </c>
      <c r="J250">
        <f t="shared" si="40"/>
        <v>2023</v>
      </c>
    </row>
    <row r="251" spans="1:10" x14ac:dyDescent="0.3">
      <c r="A251">
        <v>0</v>
      </c>
      <c r="B251">
        <v>0</v>
      </c>
      <c r="C251">
        <v>0</v>
      </c>
      <c r="D251">
        <v>0</v>
      </c>
      <c r="E251">
        <v>0</v>
      </c>
      <c r="F251" s="4">
        <v>0</v>
      </c>
      <c r="G251">
        <v>0</v>
      </c>
      <c r="H251">
        <v>0</v>
      </c>
      <c r="I251" t="s">
        <v>23</v>
      </c>
      <c r="J251">
        <f t="shared" si="40"/>
        <v>2023</v>
      </c>
    </row>
    <row r="252" spans="1:10" x14ac:dyDescent="0.3">
      <c r="A252">
        <v>0</v>
      </c>
      <c r="B252">
        <v>0</v>
      </c>
      <c r="C252">
        <v>0</v>
      </c>
      <c r="D252">
        <v>0</v>
      </c>
      <c r="E252">
        <v>0</v>
      </c>
      <c r="F252" s="4">
        <v>0</v>
      </c>
      <c r="G252">
        <v>0</v>
      </c>
      <c r="H252">
        <v>0</v>
      </c>
      <c r="I252" t="s">
        <v>23</v>
      </c>
      <c r="J252">
        <f t="shared" si="40"/>
        <v>2023</v>
      </c>
    </row>
    <row r="253" spans="1:10" x14ac:dyDescent="0.3">
      <c r="A253">
        <v>0</v>
      </c>
      <c r="B253">
        <v>0</v>
      </c>
      <c r="C253">
        <v>0</v>
      </c>
      <c r="D253">
        <v>0</v>
      </c>
      <c r="E253">
        <v>0</v>
      </c>
      <c r="F253" s="4">
        <v>0</v>
      </c>
      <c r="G253">
        <v>0</v>
      </c>
      <c r="H253">
        <v>0</v>
      </c>
      <c r="I253" t="s">
        <v>23</v>
      </c>
      <c r="J253">
        <f t="shared" si="40"/>
        <v>2023</v>
      </c>
    </row>
    <row r="254" spans="1:10" x14ac:dyDescent="0.3">
      <c r="A254">
        <v>0</v>
      </c>
      <c r="B254">
        <v>0</v>
      </c>
      <c r="C254">
        <v>0</v>
      </c>
      <c r="D254">
        <v>0</v>
      </c>
      <c r="E254">
        <v>0</v>
      </c>
      <c r="F254" s="4">
        <v>0</v>
      </c>
      <c r="G254">
        <v>0</v>
      </c>
      <c r="H254">
        <v>0</v>
      </c>
      <c r="I254" t="s">
        <v>23</v>
      </c>
      <c r="J254">
        <f t="shared" si="40"/>
        <v>2023</v>
      </c>
    </row>
    <row r="255" spans="1:10" x14ac:dyDescent="0.3">
      <c r="A255">
        <v>0</v>
      </c>
      <c r="B255">
        <v>0</v>
      </c>
      <c r="C255">
        <v>0</v>
      </c>
      <c r="D255">
        <v>0</v>
      </c>
      <c r="E255">
        <v>0</v>
      </c>
      <c r="F255" s="4">
        <v>0</v>
      </c>
      <c r="G255">
        <v>0</v>
      </c>
      <c r="H255">
        <v>0</v>
      </c>
      <c r="I255" t="s">
        <v>23</v>
      </c>
      <c r="J255">
        <f t="shared" si="40"/>
        <v>2023</v>
      </c>
    </row>
    <row r="256" spans="1:10" x14ac:dyDescent="0.3">
      <c r="A256">
        <v>0</v>
      </c>
      <c r="B256">
        <v>0</v>
      </c>
      <c r="C256">
        <v>0</v>
      </c>
      <c r="D256">
        <v>0</v>
      </c>
      <c r="E256">
        <v>0</v>
      </c>
      <c r="F256" s="4">
        <v>0</v>
      </c>
      <c r="G256">
        <v>0</v>
      </c>
      <c r="H256">
        <v>0</v>
      </c>
      <c r="I256" t="s">
        <v>23</v>
      </c>
      <c r="J256">
        <f t="shared" ref="J256:J295" si="41">VLOOKUP(I256,$L$2:$AY$13,40,FALSE)</f>
        <v>2023</v>
      </c>
    </row>
    <row r="257" spans="1:10" x14ac:dyDescent="0.3">
      <c r="A257">
        <v>0</v>
      </c>
      <c r="B257">
        <v>0</v>
      </c>
      <c r="C257">
        <v>0</v>
      </c>
      <c r="D257">
        <v>0</v>
      </c>
      <c r="E257">
        <v>0</v>
      </c>
      <c r="F257" s="4">
        <v>0</v>
      </c>
      <c r="G257">
        <v>0</v>
      </c>
      <c r="H257">
        <v>0</v>
      </c>
      <c r="I257" t="s">
        <v>23</v>
      </c>
      <c r="J257">
        <f t="shared" si="41"/>
        <v>2023</v>
      </c>
    </row>
    <row r="258" spans="1:10" x14ac:dyDescent="0.3">
      <c r="A258">
        <v>0</v>
      </c>
      <c r="B258">
        <v>0</v>
      </c>
      <c r="C258">
        <v>0</v>
      </c>
      <c r="D258">
        <v>0</v>
      </c>
      <c r="E258">
        <v>0</v>
      </c>
      <c r="F258" s="4">
        <v>0</v>
      </c>
      <c r="G258">
        <v>0</v>
      </c>
      <c r="H258">
        <v>0</v>
      </c>
      <c r="I258" t="s">
        <v>23</v>
      </c>
      <c r="J258">
        <f t="shared" si="41"/>
        <v>2023</v>
      </c>
    </row>
    <row r="259" spans="1:10" x14ac:dyDescent="0.3">
      <c r="A259">
        <v>0</v>
      </c>
      <c r="B259">
        <v>0</v>
      </c>
      <c r="C259">
        <v>0</v>
      </c>
      <c r="D259">
        <v>0</v>
      </c>
      <c r="E259">
        <v>0</v>
      </c>
      <c r="F259" s="4">
        <v>0</v>
      </c>
      <c r="G259">
        <v>0</v>
      </c>
      <c r="H259">
        <v>0</v>
      </c>
      <c r="I259" t="s">
        <v>23</v>
      </c>
      <c r="J259">
        <f t="shared" si="41"/>
        <v>2023</v>
      </c>
    </row>
    <row r="260" spans="1:10" x14ac:dyDescent="0.3">
      <c r="A260">
        <v>0</v>
      </c>
      <c r="B260">
        <v>0</v>
      </c>
      <c r="C260">
        <v>0</v>
      </c>
      <c r="D260">
        <v>0</v>
      </c>
      <c r="E260">
        <v>0</v>
      </c>
      <c r="F260" s="4">
        <v>0</v>
      </c>
      <c r="G260">
        <v>0</v>
      </c>
      <c r="H260">
        <v>0</v>
      </c>
      <c r="I260" t="s">
        <v>23</v>
      </c>
      <c r="J260">
        <f t="shared" si="41"/>
        <v>2023</v>
      </c>
    </row>
    <row r="261" spans="1:10" x14ac:dyDescent="0.3">
      <c r="A261">
        <v>0</v>
      </c>
      <c r="B261">
        <v>0</v>
      </c>
      <c r="C261">
        <v>0</v>
      </c>
      <c r="D261">
        <v>0</v>
      </c>
      <c r="E261">
        <v>0</v>
      </c>
      <c r="F261" s="4">
        <v>0</v>
      </c>
      <c r="G261">
        <v>0</v>
      </c>
      <c r="H261">
        <v>0</v>
      </c>
      <c r="I261" t="s">
        <v>23</v>
      </c>
      <c r="J261">
        <f t="shared" si="41"/>
        <v>2023</v>
      </c>
    </row>
    <row r="262" spans="1:10" x14ac:dyDescent="0.3">
      <c r="A262">
        <v>0</v>
      </c>
      <c r="B262">
        <v>0</v>
      </c>
      <c r="C262">
        <v>0</v>
      </c>
      <c r="D262">
        <v>0</v>
      </c>
      <c r="E262">
        <v>0</v>
      </c>
      <c r="F262" s="4">
        <v>0</v>
      </c>
      <c r="G262">
        <v>0</v>
      </c>
      <c r="H262">
        <v>0</v>
      </c>
      <c r="I262" t="s">
        <v>23</v>
      </c>
      <c r="J262">
        <f t="shared" si="41"/>
        <v>2023</v>
      </c>
    </row>
    <row r="263" spans="1:10" x14ac:dyDescent="0.3">
      <c r="A263">
        <v>0</v>
      </c>
      <c r="B263">
        <v>0</v>
      </c>
      <c r="C263">
        <v>0</v>
      </c>
      <c r="D263">
        <v>0</v>
      </c>
      <c r="E263">
        <v>0</v>
      </c>
      <c r="F263" s="4">
        <v>0</v>
      </c>
      <c r="G263">
        <v>0</v>
      </c>
      <c r="H263">
        <v>0</v>
      </c>
      <c r="I263" t="s">
        <v>23</v>
      </c>
      <c r="J263">
        <f t="shared" si="41"/>
        <v>2023</v>
      </c>
    </row>
    <row r="264" spans="1:10" x14ac:dyDescent="0.3">
      <c r="A264">
        <v>0</v>
      </c>
      <c r="B264">
        <v>0</v>
      </c>
      <c r="C264">
        <v>0</v>
      </c>
      <c r="D264">
        <v>0</v>
      </c>
      <c r="E264">
        <v>0</v>
      </c>
      <c r="F264" s="4">
        <v>0</v>
      </c>
      <c r="G264">
        <v>0</v>
      </c>
      <c r="H264">
        <v>0</v>
      </c>
      <c r="I264" t="s">
        <v>23</v>
      </c>
      <c r="J264">
        <f t="shared" si="41"/>
        <v>2023</v>
      </c>
    </row>
    <row r="265" spans="1:10" x14ac:dyDescent="0.3">
      <c r="A265">
        <v>0</v>
      </c>
      <c r="B265">
        <v>0</v>
      </c>
      <c r="C265">
        <v>0</v>
      </c>
      <c r="D265">
        <v>0</v>
      </c>
      <c r="E265">
        <v>0</v>
      </c>
      <c r="F265" s="4">
        <v>0</v>
      </c>
      <c r="G265">
        <v>0</v>
      </c>
      <c r="H265">
        <v>0</v>
      </c>
      <c r="I265" t="s">
        <v>23</v>
      </c>
      <c r="J265">
        <f t="shared" si="41"/>
        <v>2023</v>
      </c>
    </row>
    <row r="266" spans="1:10" x14ac:dyDescent="0.3">
      <c r="A266">
        <v>0</v>
      </c>
      <c r="B266">
        <v>0</v>
      </c>
      <c r="C266">
        <v>0</v>
      </c>
      <c r="D266">
        <v>0</v>
      </c>
      <c r="E266">
        <v>0</v>
      </c>
      <c r="F266" s="4">
        <v>0</v>
      </c>
      <c r="G266">
        <v>0</v>
      </c>
      <c r="H266">
        <v>0</v>
      </c>
      <c r="I266" t="s">
        <v>23</v>
      </c>
      <c r="J266">
        <f t="shared" si="41"/>
        <v>2023</v>
      </c>
    </row>
    <row r="267" spans="1:10" x14ac:dyDescent="0.3">
      <c r="A267">
        <v>0</v>
      </c>
      <c r="B267">
        <v>0</v>
      </c>
      <c r="C267">
        <v>0</v>
      </c>
      <c r="D267">
        <v>0</v>
      </c>
      <c r="E267">
        <v>0</v>
      </c>
      <c r="F267" s="4">
        <v>0</v>
      </c>
      <c r="G267">
        <v>0</v>
      </c>
      <c r="H267">
        <v>0</v>
      </c>
      <c r="I267" t="s">
        <v>23</v>
      </c>
      <c r="J267">
        <f t="shared" si="41"/>
        <v>2023</v>
      </c>
    </row>
    <row r="268" spans="1:10" x14ac:dyDescent="0.3">
      <c r="A268">
        <v>0</v>
      </c>
      <c r="B268">
        <v>0</v>
      </c>
      <c r="C268">
        <v>0</v>
      </c>
      <c r="D268">
        <v>0</v>
      </c>
      <c r="E268">
        <v>0</v>
      </c>
      <c r="F268" s="4">
        <v>0</v>
      </c>
      <c r="G268">
        <v>0</v>
      </c>
      <c r="H268">
        <v>0</v>
      </c>
      <c r="I268" t="s">
        <v>23</v>
      </c>
      <c r="J268">
        <f t="shared" si="41"/>
        <v>2023</v>
      </c>
    </row>
    <row r="269" spans="1:10" x14ac:dyDescent="0.3">
      <c r="A269">
        <v>0</v>
      </c>
      <c r="B269">
        <v>0</v>
      </c>
      <c r="C269">
        <v>0</v>
      </c>
      <c r="D269">
        <v>0</v>
      </c>
      <c r="E269">
        <v>0</v>
      </c>
      <c r="F269" s="4">
        <v>0</v>
      </c>
      <c r="G269">
        <v>0</v>
      </c>
      <c r="H269">
        <v>0</v>
      </c>
      <c r="I269" t="s">
        <v>23</v>
      </c>
      <c r="J269">
        <f t="shared" si="41"/>
        <v>2023</v>
      </c>
    </row>
    <row r="270" spans="1:10" x14ac:dyDescent="0.3">
      <c r="A270">
        <v>0</v>
      </c>
      <c r="B270">
        <v>0</v>
      </c>
      <c r="C270">
        <v>0</v>
      </c>
      <c r="D270">
        <v>0</v>
      </c>
      <c r="E270">
        <v>0</v>
      </c>
      <c r="F270" s="4">
        <v>0</v>
      </c>
      <c r="G270">
        <v>0</v>
      </c>
      <c r="H270">
        <v>0</v>
      </c>
      <c r="I270" t="s">
        <v>23</v>
      </c>
      <c r="J270">
        <f t="shared" si="41"/>
        <v>2023</v>
      </c>
    </row>
    <row r="271" spans="1:10" x14ac:dyDescent="0.3">
      <c r="A271">
        <v>0</v>
      </c>
      <c r="B271">
        <v>0</v>
      </c>
      <c r="C271">
        <v>0</v>
      </c>
      <c r="D271">
        <v>0</v>
      </c>
      <c r="E271">
        <v>0</v>
      </c>
      <c r="F271" s="4">
        <v>0</v>
      </c>
      <c r="G271">
        <v>0</v>
      </c>
      <c r="H271">
        <v>0</v>
      </c>
      <c r="I271" t="s">
        <v>23</v>
      </c>
      <c r="J271">
        <f t="shared" si="41"/>
        <v>2023</v>
      </c>
    </row>
    <row r="272" spans="1:10" x14ac:dyDescent="0.3">
      <c r="A272">
        <v>0</v>
      </c>
      <c r="B272">
        <v>0</v>
      </c>
      <c r="C272">
        <v>0</v>
      </c>
      <c r="D272">
        <v>0</v>
      </c>
      <c r="E272">
        <v>0</v>
      </c>
      <c r="F272" s="4">
        <v>0</v>
      </c>
      <c r="G272">
        <v>0</v>
      </c>
      <c r="H272">
        <v>0</v>
      </c>
      <c r="I272" t="s">
        <v>23</v>
      </c>
      <c r="J272">
        <f t="shared" si="41"/>
        <v>2023</v>
      </c>
    </row>
    <row r="273" spans="1:10" x14ac:dyDescent="0.3">
      <c r="A273">
        <v>0</v>
      </c>
      <c r="B273">
        <v>0</v>
      </c>
      <c r="C273">
        <v>0</v>
      </c>
      <c r="D273">
        <v>0</v>
      </c>
      <c r="E273">
        <v>0</v>
      </c>
      <c r="F273" s="4">
        <v>0</v>
      </c>
      <c r="G273">
        <v>0</v>
      </c>
      <c r="H273">
        <v>0</v>
      </c>
      <c r="I273" t="s">
        <v>23</v>
      </c>
      <c r="J273">
        <f t="shared" si="41"/>
        <v>2023</v>
      </c>
    </row>
    <row r="274" spans="1:10" x14ac:dyDescent="0.3">
      <c r="A274">
        <v>0</v>
      </c>
      <c r="B274">
        <v>0</v>
      </c>
      <c r="C274">
        <v>0</v>
      </c>
      <c r="D274">
        <v>0</v>
      </c>
      <c r="E274">
        <v>0</v>
      </c>
      <c r="F274" s="4">
        <v>0</v>
      </c>
      <c r="G274">
        <v>0</v>
      </c>
      <c r="H274">
        <v>0</v>
      </c>
      <c r="I274" t="s">
        <v>23</v>
      </c>
      <c r="J274">
        <f t="shared" si="41"/>
        <v>2023</v>
      </c>
    </row>
    <row r="275" spans="1:10" x14ac:dyDescent="0.3">
      <c r="A275">
        <v>0</v>
      </c>
      <c r="B275">
        <v>0</v>
      </c>
      <c r="C275">
        <v>0</v>
      </c>
      <c r="D275">
        <v>0</v>
      </c>
      <c r="E275">
        <v>0</v>
      </c>
      <c r="F275" s="4">
        <v>0</v>
      </c>
      <c r="G275">
        <v>0</v>
      </c>
      <c r="H275">
        <v>0</v>
      </c>
      <c r="I275" t="s">
        <v>23</v>
      </c>
      <c r="J275">
        <f t="shared" si="41"/>
        <v>2023</v>
      </c>
    </row>
    <row r="276" spans="1:10" x14ac:dyDescent="0.3">
      <c r="A276">
        <v>0</v>
      </c>
      <c r="B276">
        <v>0</v>
      </c>
      <c r="C276">
        <v>0</v>
      </c>
      <c r="D276">
        <v>0</v>
      </c>
      <c r="E276">
        <v>0</v>
      </c>
      <c r="F276" s="4">
        <v>0</v>
      </c>
      <c r="G276">
        <v>0</v>
      </c>
      <c r="H276">
        <v>0</v>
      </c>
      <c r="I276" t="s">
        <v>23</v>
      </c>
      <c r="J276">
        <f t="shared" si="41"/>
        <v>2023</v>
      </c>
    </row>
    <row r="277" spans="1:10" x14ac:dyDescent="0.3">
      <c r="A277">
        <v>0</v>
      </c>
      <c r="B277">
        <v>0</v>
      </c>
      <c r="C277">
        <v>0</v>
      </c>
      <c r="D277">
        <v>0</v>
      </c>
      <c r="E277">
        <v>0</v>
      </c>
      <c r="F277" s="4">
        <v>0</v>
      </c>
      <c r="G277">
        <v>0</v>
      </c>
      <c r="H277">
        <v>0</v>
      </c>
      <c r="I277" t="s">
        <v>23</v>
      </c>
      <c r="J277">
        <f t="shared" si="41"/>
        <v>2023</v>
      </c>
    </row>
    <row r="278" spans="1:10" x14ac:dyDescent="0.3">
      <c r="A278">
        <v>0</v>
      </c>
      <c r="B278">
        <v>0</v>
      </c>
      <c r="C278">
        <v>0</v>
      </c>
      <c r="D278">
        <v>0</v>
      </c>
      <c r="E278">
        <v>0</v>
      </c>
      <c r="F278" s="4">
        <v>0</v>
      </c>
      <c r="G278">
        <v>0</v>
      </c>
      <c r="H278">
        <v>0</v>
      </c>
      <c r="I278" t="s">
        <v>23</v>
      </c>
      <c r="J278">
        <f t="shared" si="41"/>
        <v>2023</v>
      </c>
    </row>
    <row r="279" spans="1:10" x14ac:dyDescent="0.3">
      <c r="A279">
        <v>0</v>
      </c>
      <c r="B279">
        <v>0</v>
      </c>
      <c r="C279">
        <v>0</v>
      </c>
      <c r="D279">
        <v>0</v>
      </c>
      <c r="E279">
        <v>0</v>
      </c>
      <c r="F279" s="4">
        <v>0</v>
      </c>
      <c r="G279">
        <v>0</v>
      </c>
      <c r="H279">
        <v>0</v>
      </c>
      <c r="I279" t="s">
        <v>23</v>
      </c>
      <c r="J279">
        <f t="shared" si="41"/>
        <v>2023</v>
      </c>
    </row>
    <row r="280" spans="1:10" x14ac:dyDescent="0.3">
      <c r="A280">
        <v>0</v>
      </c>
      <c r="B280">
        <v>0</v>
      </c>
      <c r="C280">
        <v>0</v>
      </c>
      <c r="D280">
        <v>0</v>
      </c>
      <c r="E280">
        <v>0</v>
      </c>
      <c r="F280" s="4">
        <v>0</v>
      </c>
      <c r="G280">
        <v>0</v>
      </c>
      <c r="H280">
        <v>0</v>
      </c>
      <c r="I280" t="s">
        <v>23</v>
      </c>
      <c r="J280">
        <f t="shared" si="41"/>
        <v>2023</v>
      </c>
    </row>
    <row r="281" spans="1:10" x14ac:dyDescent="0.3">
      <c r="A281">
        <v>0</v>
      </c>
      <c r="B281">
        <v>0</v>
      </c>
      <c r="C281">
        <v>0</v>
      </c>
      <c r="D281">
        <v>0</v>
      </c>
      <c r="E281">
        <v>0</v>
      </c>
      <c r="F281" s="4">
        <v>0</v>
      </c>
      <c r="G281">
        <v>0</v>
      </c>
      <c r="H281">
        <v>0</v>
      </c>
      <c r="I281" t="s">
        <v>23</v>
      </c>
      <c r="J281">
        <f t="shared" si="41"/>
        <v>2023</v>
      </c>
    </row>
    <row r="282" spans="1:10" x14ac:dyDescent="0.3">
      <c r="A282">
        <v>0</v>
      </c>
      <c r="B282">
        <v>0</v>
      </c>
      <c r="C282">
        <v>0</v>
      </c>
      <c r="D282">
        <v>0</v>
      </c>
      <c r="E282">
        <v>0</v>
      </c>
      <c r="F282" s="4">
        <v>0</v>
      </c>
      <c r="G282">
        <v>0</v>
      </c>
      <c r="H282">
        <v>0</v>
      </c>
      <c r="I282" t="s">
        <v>23</v>
      </c>
      <c r="J282">
        <f t="shared" si="41"/>
        <v>2023</v>
      </c>
    </row>
    <row r="283" spans="1:10" x14ac:dyDescent="0.3">
      <c r="A283">
        <v>0</v>
      </c>
      <c r="B283">
        <v>0</v>
      </c>
      <c r="C283">
        <v>0</v>
      </c>
      <c r="D283">
        <v>0</v>
      </c>
      <c r="E283">
        <v>0</v>
      </c>
      <c r="F283" s="4">
        <v>0</v>
      </c>
      <c r="G283">
        <v>0</v>
      </c>
      <c r="H283">
        <v>0</v>
      </c>
      <c r="I283" t="s">
        <v>23</v>
      </c>
      <c r="J283">
        <f t="shared" si="41"/>
        <v>2023</v>
      </c>
    </row>
    <row r="284" spans="1:10" x14ac:dyDescent="0.3">
      <c r="A284">
        <v>0</v>
      </c>
      <c r="B284">
        <v>0</v>
      </c>
      <c r="C284">
        <v>0</v>
      </c>
      <c r="D284">
        <v>0</v>
      </c>
      <c r="E284">
        <v>0</v>
      </c>
      <c r="F284" s="4">
        <v>0</v>
      </c>
      <c r="G284">
        <v>0</v>
      </c>
      <c r="H284">
        <v>0</v>
      </c>
      <c r="I284" t="s">
        <v>23</v>
      </c>
      <c r="J284">
        <f t="shared" si="41"/>
        <v>2023</v>
      </c>
    </row>
    <row r="285" spans="1:10" x14ac:dyDescent="0.3">
      <c r="A285">
        <v>0</v>
      </c>
      <c r="B285">
        <v>0</v>
      </c>
      <c r="C285">
        <v>0</v>
      </c>
      <c r="D285">
        <v>0</v>
      </c>
      <c r="E285">
        <v>0</v>
      </c>
      <c r="F285" s="4">
        <v>0</v>
      </c>
      <c r="G285">
        <v>0</v>
      </c>
      <c r="H285">
        <v>0</v>
      </c>
      <c r="I285" t="s">
        <v>23</v>
      </c>
      <c r="J285">
        <f t="shared" si="41"/>
        <v>2023</v>
      </c>
    </row>
    <row r="286" spans="1:10" x14ac:dyDescent="0.3">
      <c r="A286">
        <v>0</v>
      </c>
      <c r="B286">
        <v>0</v>
      </c>
      <c r="C286">
        <v>0</v>
      </c>
      <c r="D286">
        <v>0</v>
      </c>
      <c r="E286">
        <v>0</v>
      </c>
      <c r="F286" s="4">
        <v>0</v>
      </c>
      <c r="G286">
        <v>0</v>
      </c>
      <c r="H286">
        <v>0</v>
      </c>
      <c r="I286" t="s">
        <v>23</v>
      </c>
      <c r="J286">
        <f t="shared" si="41"/>
        <v>2023</v>
      </c>
    </row>
    <row r="287" spans="1:10" x14ac:dyDescent="0.3">
      <c r="A287">
        <v>0</v>
      </c>
      <c r="B287">
        <v>0</v>
      </c>
      <c r="C287">
        <v>0</v>
      </c>
      <c r="D287">
        <v>0</v>
      </c>
      <c r="E287">
        <v>0</v>
      </c>
      <c r="F287" s="4">
        <v>0</v>
      </c>
      <c r="G287">
        <v>0</v>
      </c>
      <c r="H287">
        <v>0</v>
      </c>
      <c r="I287" t="s">
        <v>23</v>
      </c>
      <c r="J287">
        <f t="shared" si="41"/>
        <v>2023</v>
      </c>
    </row>
    <row r="288" spans="1:10" x14ac:dyDescent="0.3">
      <c r="A288">
        <v>0</v>
      </c>
      <c r="B288">
        <v>0</v>
      </c>
      <c r="C288">
        <v>0</v>
      </c>
      <c r="D288">
        <v>0</v>
      </c>
      <c r="E288">
        <v>0</v>
      </c>
      <c r="F288" s="4">
        <v>0</v>
      </c>
      <c r="G288">
        <v>0</v>
      </c>
      <c r="H288">
        <v>0</v>
      </c>
      <c r="I288" t="s">
        <v>23</v>
      </c>
      <c r="J288">
        <f t="shared" si="41"/>
        <v>2023</v>
      </c>
    </row>
    <row r="289" spans="1:10" x14ac:dyDescent="0.3">
      <c r="A289">
        <v>0</v>
      </c>
      <c r="B289">
        <v>0</v>
      </c>
      <c r="C289">
        <v>0</v>
      </c>
      <c r="D289">
        <v>0</v>
      </c>
      <c r="E289">
        <v>0</v>
      </c>
      <c r="F289" s="4">
        <v>0</v>
      </c>
      <c r="G289">
        <v>0</v>
      </c>
      <c r="H289">
        <v>0</v>
      </c>
      <c r="I289" t="s">
        <v>23</v>
      </c>
      <c r="J289">
        <f t="shared" si="41"/>
        <v>2023</v>
      </c>
    </row>
    <row r="290" spans="1:10" x14ac:dyDescent="0.3">
      <c r="A290">
        <v>0</v>
      </c>
      <c r="B290">
        <v>0</v>
      </c>
      <c r="C290">
        <v>0</v>
      </c>
      <c r="D290">
        <v>0</v>
      </c>
      <c r="E290">
        <v>0</v>
      </c>
      <c r="F290" s="4">
        <v>0</v>
      </c>
      <c r="G290">
        <v>0</v>
      </c>
      <c r="H290">
        <v>0</v>
      </c>
      <c r="I290" t="s">
        <v>23</v>
      </c>
      <c r="J290">
        <f t="shared" si="41"/>
        <v>2023</v>
      </c>
    </row>
    <row r="291" spans="1:10" x14ac:dyDescent="0.3">
      <c r="A291">
        <v>0</v>
      </c>
      <c r="B291">
        <v>0</v>
      </c>
      <c r="C291">
        <v>0</v>
      </c>
      <c r="D291">
        <v>0</v>
      </c>
      <c r="E291">
        <v>0</v>
      </c>
      <c r="F291" s="4">
        <v>0</v>
      </c>
      <c r="G291">
        <v>0</v>
      </c>
      <c r="H291">
        <v>0</v>
      </c>
      <c r="I291" t="s">
        <v>23</v>
      </c>
      <c r="J291">
        <f t="shared" si="41"/>
        <v>2023</v>
      </c>
    </row>
    <row r="292" spans="1:10" x14ac:dyDescent="0.3">
      <c r="A292">
        <v>0</v>
      </c>
      <c r="B292">
        <v>0</v>
      </c>
      <c r="C292">
        <v>0</v>
      </c>
      <c r="D292">
        <v>0</v>
      </c>
      <c r="E292">
        <v>0</v>
      </c>
      <c r="F292" s="4">
        <v>0</v>
      </c>
      <c r="G292">
        <v>0</v>
      </c>
      <c r="H292">
        <v>0</v>
      </c>
      <c r="I292" t="s">
        <v>23</v>
      </c>
      <c r="J292">
        <f t="shared" si="41"/>
        <v>2023</v>
      </c>
    </row>
    <row r="293" spans="1:10" x14ac:dyDescent="0.3">
      <c r="A293">
        <v>0</v>
      </c>
      <c r="B293">
        <v>0</v>
      </c>
      <c r="C293">
        <v>0</v>
      </c>
      <c r="D293">
        <v>0</v>
      </c>
      <c r="E293">
        <v>0</v>
      </c>
      <c r="F293" s="4">
        <v>0</v>
      </c>
      <c r="G293">
        <v>0</v>
      </c>
      <c r="H293">
        <v>0</v>
      </c>
      <c r="I293" t="s">
        <v>23</v>
      </c>
      <c r="J293">
        <f t="shared" si="41"/>
        <v>2023</v>
      </c>
    </row>
    <row r="294" spans="1:10" x14ac:dyDescent="0.3">
      <c r="A294">
        <v>0</v>
      </c>
      <c r="B294">
        <v>0</v>
      </c>
      <c r="C294">
        <v>0</v>
      </c>
      <c r="D294">
        <v>0</v>
      </c>
      <c r="E294">
        <v>0</v>
      </c>
      <c r="F294" s="4">
        <v>0</v>
      </c>
      <c r="G294">
        <v>0</v>
      </c>
      <c r="H294">
        <v>0</v>
      </c>
      <c r="I294" t="s">
        <v>23</v>
      </c>
      <c r="J294">
        <f t="shared" si="41"/>
        <v>2023</v>
      </c>
    </row>
    <row r="295" spans="1:10" x14ac:dyDescent="0.3">
      <c r="A295">
        <v>0</v>
      </c>
      <c r="B295">
        <v>0</v>
      </c>
      <c r="C295">
        <v>0</v>
      </c>
      <c r="D295">
        <v>0</v>
      </c>
      <c r="E295">
        <v>0</v>
      </c>
      <c r="F295" s="4">
        <v>0</v>
      </c>
      <c r="G295">
        <v>0</v>
      </c>
      <c r="H295">
        <v>0</v>
      </c>
      <c r="I295" t="s">
        <v>23</v>
      </c>
      <c r="J295">
        <f t="shared" si="41"/>
        <v>2023</v>
      </c>
    </row>
    <row r="296" spans="1:10" x14ac:dyDescent="0.3">
      <c r="A296" s="4" cm="1">
        <f t="array" ref="A296:H442">'M13-M18 Report'!A4:H150</f>
        <v>0</v>
      </c>
      <c r="B296">
        <v>0</v>
      </c>
      <c r="C296">
        <v>0</v>
      </c>
      <c r="D296">
        <v>0</v>
      </c>
      <c r="E296">
        <v>0</v>
      </c>
      <c r="F296" s="4">
        <v>0</v>
      </c>
      <c r="G296">
        <v>0</v>
      </c>
      <c r="H296">
        <v>0</v>
      </c>
      <c r="I296" t="s">
        <v>24</v>
      </c>
      <c r="J296">
        <f t="shared" si="40"/>
        <v>2023</v>
      </c>
    </row>
    <row r="297" spans="1:10" x14ac:dyDescent="0.3">
      <c r="A297">
        <v>0</v>
      </c>
      <c r="B297">
        <v>0</v>
      </c>
      <c r="C297">
        <v>0</v>
      </c>
      <c r="D297">
        <v>0</v>
      </c>
      <c r="E297">
        <v>0</v>
      </c>
      <c r="F297" s="4">
        <v>0</v>
      </c>
      <c r="G297">
        <v>0</v>
      </c>
      <c r="H297">
        <v>0</v>
      </c>
      <c r="I297" t="s">
        <v>24</v>
      </c>
      <c r="J297">
        <f t="shared" si="40"/>
        <v>2023</v>
      </c>
    </row>
    <row r="298" spans="1:10" x14ac:dyDescent="0.3">
      <c r="A298">
        <v>0</v>
      </c>
      <c r="B298">
        <v>0</v>
      </c>
      <c r="C298">
        <v>0</v>
      </c>
      <c r="D298">
        <v>0</v>
      </c>
      <c r="E298">
        <v>0</v>
      </c>
      <c r="F298" s="4">
        <v>0</v>
      </c>
      <c r="G298">
        <v>0</v>
      </c>
      <c r="H298">
        <v>0</v>
      </c>
      <c r="I298" t="s">
        <v>24</v>
      </c>
      <c r="J298">
        <f t="shared" si="40"/>
        <v>2023</v>
      </c>
    </row>
    <row r="299" spans="1:10" x14ac:dyDescent="0.3">
      <c r="A299">
        <v>0</v>
      </c>
      <c r="B299">
        <v>0</v>
      </c>
      <c r="C299">
        <v>0</v>
      </c>
      <c r="D299">
        <v>0</v>
      </c>
      <c r="E299">
        <v>0</v>
      </c>
      <c r="F299" s="4">
        <v>0</v>
      </c>
      <c r="G299">
        <v>0</v>
      </c>
      <c r="H299">
        <v>0</v>
      </c>
      <c r="I299" t="s">
        <v>24</v>
      </c>
      <c r="J299">
        <f t="shared" si="40"/>
        <v>2023</v>
      </c>
    </row>
    <row r="300" spans="1:10" x14ac:dyDescent="0.3">
      <c r="A300">
        <v>0</v>
      </c>
      <c r="B300">
        <v>0</v>
      </c>
      <c r="C300">
        <v>0</v>
      </c>
      <c r="D300">
        <v>0</v>
      </c>
      <c r="E300">
        <v>0</v>
      </c>
      <c r="F300" s="4">
        <v>0</v>
      </c>
      <c r="G300">
        <v>0</v>
      </c>
      <c r="H300">
        <v>0</v>
      </c>
      <c r="I300" t="s">
        <v>24</v>
      </c>
      <c r="J300">
        <f t="shared" si="40"/>
        <v>2023</v>
      </c>
    </row>
    <row r="301" spans="1:10" x14ac:dyDescent="0.3">
      <c r="A301">
        <v>0</v>
      </c>
      <c r="B301">
        <v>0</v>
      </c>
      <c r="C301">
        <v>0</v>
      </c>
      <c r="D301">
        <v>0</v>
      </c>
      <c r="E301">
        <v>0</v>
      </c>
      <c r="F301" s="4">
        <v>0</v>
      </c>
      <c r="G301">
        <v>0</v>
      </c>
      <c r="H301">
        <v>0</v>
      </c>
      <c r="I301" t="s">
        <v>24</v>
      </c>
      <c r="J301">
        <f t="shared" si="40"/>
        <v>2023</v>
      </c>
    </row>
    <row r="302" spans="1:10" x14ac:dyDescent="0.3">
      <c r="A302">
        <v>0</v>
      </c>
      <c r="B302">
        <v>0</v>
      </c>
      <c r="C302">
        <v>0</v>
      </c>
      <c r="D302">
        <v>0</v>
      </c>
      <c r="E302">
        <v>0</v>
      </c>
      <c r="F302" s="4">
        <v>0</v>
      </c>
      <c r="G302">
        <v>0</v>
      </c>
      <c r="H302">
        <v>0</v>
      </c>
      <c r="I302" t="s">
        <v>24</v>
      </c>
      <c r="J302">
        <f t="shared" si="40"/>
        <v>2023</v>
      </c>
    </row>
    <row r="303" spans="1:10" x14ac:dyDescent="0.3">
      <c r="A303">
        <v>0</v>
      </c>
      <c r="B303">
        <v>0</v>
      </c>
      <c r="C303">
        <v>0</v>
      </c>
      <c r="D303">
        <v>0</v>
      </c>
      <c r="E303">
        <v>0</v>
      </c>
      <c r="F303" s="4">
        <v>0</v>
      </c>
      <c r="G303">
        <v>0</v>
      </c>
      <c r="H303">
        <v>0</v>
      </c>
      <c r="I303" t="s">
        <v>24</v>
      </c>
      <c r="J303">
        <f t="shared" si="40"/>
        <v>2023</v>
      </c>
    </row>
    <row r="304" spans="1:10" x14ac:dyDescent="0.3">
      <c r="A304">
        <v>0</v>
      </c>
      <c r="B304">
        <v>0</v>
      </c>
      <c r="C304">
        <v>0</v>
      </c>
      <c r="D304">
        <v>0</v>
      </c>
      <c r="E304">
        <v>0</v>
      </c>
      <c r="F304" s="4">
        <v>0</v>
      </c>
      <c r="G304">
        <v>0</v>
      </c>
      <c r="H304">
        <v>0</v>
      </c>
      <c r="I304" t="s">
        <v>24</v>
      </c>
      <c r="J304">
        <f t="shared" si="40"/>
        <v>2023</v>
      </c>
    </row>
    <row r="305" spans="1:10" x14ac:dyDescent="0.3">
      <c r="A305">
        <v>0</v>
      </c>
      <c r="B305">
        <v>0</v>
      </c>
      <c r="C305">
        <v>0</v>
      </c>
      <c r="D305">
        <v>0</v>
      </c>
      <c r="E305">
        <v>0</v>
      </c>
      <c r="F305" s="4">
        <v>0</v>
      </c>
      <c r="G305">
        <v>0</v>
      </c>
      <c r="H305">
        <v>0</v>
      </c>
      <c r="I305" t="s">
        <v>24</v>
      </c>
      <c r="J305">
        <f t="shared" si="40"/>
        <v>2023</v>
      </c>
    </row>
    <row r="306" spans="1:10" x14ac:dyDescent="0.3">
      <c r="A306">
        <v>0</v>
      </c>
      <c r="B306">
        <v>0</v>
      </c>
      <c r="C306">
        <v>0</v>
      </c>
      <c r="D306">
        <v>0</v>
      </c>
      <c r="E306">
        <v>0</v>
      </c>
      <c r="F306" s="4">
        <v>0</v>
      </c>
      <c r="G306">
        <v>0</v>
      </c>
      <c r="H306">
        <v>0</v>
      </c>
      <c r="I306" t="s">
        <v>24</v>
      </c>
      <c r="J306">
        <f t="shared" si="40"/>
        <v>2023</v>
      </c>
    </row>
    <row r="307" spans="1:10" x14ac:dyDescent="0.3">
      <c r="A307">
        <v>0</v>
      </c>
      <c r="B307">
        <v>0</v>
      </c>
      <c r="C307">
        <v>0</v>
      </c>
      <c r="D307">
        <v>0</v>
      </c>
      <c r="E307">
        <v>0</v>
      </c>
      <c r="F307" s="4">
        <v>0</v>
      </c>
      <c r="G307">
        <v>0</v>
      </c>
      <c r="H307">
        <v>0</v>
      </c>
      <c r="I307" t="s">
        <v>24</v>
      </c>
      <c r="J307">
        <f t="shared" si="40"/>
        <v>2023</v>
      </c>
    </row>
    <row r="308" spans="1:10" x14ac:dyDescent="0.3">
      <c r="A308">
        <v>0</v>
      </c>
      <c r="B308">
        <v>0</v>
      </c>
      <c r="C308">
        <v>0</v>
      </c>
      <c r="D308">
        <v>0</v>
      </c>
      <c r="E308">
        <v>0</v>
      </c>
      <c r="F308" s="4">
        <v>0</v>
      </c>
      <c r="G308">
        <v>0</v>
      </c>
      <c r="H308">
        <v>0</v>
      </c>
      <c r="I308" t="s">
        <v>24</v>
      </c>
      <c r="J308">
        <f t="shared" si="40"/>
        <v>2023</v>
      </c>
    </row>
    <row r="309" spans="1:10" x14ac:dyDescent="0.3">
      <c r="A309">
        <v>0</v>
      </c>
      <c r="B309">
        <v>0</v>
      </c>
      <c r="C309">
        <v>0</v>
      </c>
      <c r="D309">
        <v>0</v>
      </c>
      <c r="E309">
        <v>0</v>
      </c>
      <c r="F309" s="4">
        <v>0</v>
      </c>
      <c r="G309">
        <v>0</v>
      </c>
      <c r="H309">
        <v>0</v>
      </c>
      <c r="I309" t="s">
        <v>24</v>
      </c>
      <c r="J309">
        <f t="shared" si="40"/>
        <v>2023</v>
      </c>
    </row>
    <row r="310" spans="1:10" x14ac:dyDescent="0.3">
      <c r="A310">
        <v>0</v>
      </c>
      <c r="B310">
        <v>0</v>
      </c>
      <c r="C310">
        <v>0</v>
      </c>
      <c r="D310">
        <v>0</v>
      </c>
      <c r="E310">
        <v>0</v>
      </c>
      <c r="F310" s="4">
        <v>0</v>
      </c>
      <c r="G310">
        <v>0</v>
      </c>
      <c r="H310">
        <v>0</v>
      </c>
      <c r="I310" t="s">
        <v>24</v>
      </c>
      <c r="J310">
        <f t="shared" si="40"/>
        <v>2023</v>
      </c>
    </row>
    <row r="311" spans="1:10" x14ac:dyDescent="0.3">
      <c r="A311">
        <v>0</v>
      </c>
      <c r="B311">
        <v>0</v>
      </c>
      <c r="C311">
        <v>0</v>
      </c>
      <c r="D311">
        <v>0</v>
      </c>
      <c r="E311">
        <v>0</v>
      </c>
      <c r="F311" s="4">
        <v>0</v>
      </c>
      <c r="G311">
        <v>0</v>
      </c>
      <c r="H311">
        <v>0</v>
      </c>
      <c r="I311" t="s">
        <v>24</v>
      </c>
      <c r="J311">
        <f t="shared" si="40"/>
        <v>2023</v>
      </c>
    </row>
    <row r="312" spans="1:10" x14ac:dyDescent="0.3">
      <c r="A312">
        <v>0</v>
      </c>
      <c r="B312">
        <v>0</v>
      </c>
      <c r="C312">
        <v>0</v>
      </c>
      <c r="D312">
        <v>0</v>
      </c>
      <c r="E312">
        <v>0</v>
      </c>
      <c r="F312" s="4">
        <v>0</v>
      </c>
      <c r="G312">
        <v>0</v>
      </c>
      <c r="H312">
        <v>0</v>
      </c>
      <c r="I312" t="s">
        <v>24</v>
      </c>
      <c r="J312">
        <f t="shared" si="40"/>
        <v>2023</v>
      </c>
    </row>
    <row r="313" spans="1:10" x14ac:dyDescent="0.3">
      <c r="A313">
        <v>0</v>
      </c>
      <c r="B313">
        <v>0</v>
      </c>
      <c r="C313">
        <v>0</v>
      </c>
      <c r="D313">
        <v>0</v>
      </c>
      <c r="E313">
        <v>0</v>
      </c>
      <c r="F313" s="4">
        <v>0</v>
      </c>
      <c r="G313">
        <v>0</v>
      </c>
      <c r="H313">
        <v>0</v>
      </c>
      <c r="I313" t="s">
        <v>24</v>
      </c>
      <c r="J313">
        <f t="shared" si="40"/>
        <v>2023</v>
      </c>
    </row>
    <row r="314" spans="1:10" x14ac:dyDescent="0.3">
      <c r="A314">
        <v>0</v>
      </c>
      <c r="B314">
        <v>0</v>
      </c>
      <c r="C314">
        <v>0</v>
      </c>
      <c r="D314">
        <v>0</v>
      </c>
      <c r="E314">
        <v>0</v>
      </c>
      <c r="F314" s="4">
        <v>0</v>
      </c>
      <c r="G314">
        <v>0</v>
      </c>
      <c r="H314">
        <v>0</v>
      </c>
      <c r="I314" t="s">
        <v>24</v>
      </c>
      <c r="J314">
        <f t="shared" si="40"/>
        <v>2023</v>
      </c>
    </row>
    <row r="315" spans="1:10" x14ac:dyDescent="0.3">
      <c r="A315">
        <v>0</v>
      </c>
      <c r="B315">
        <v>0</v>
      </c>
      <c r="C315">
        <v>0</v>
      </c>
      <c r="D315">
        <v>0</v>
      </c>
      <c r="E315">
        <v>0</v>
      </c>
      <c r="F315" s="4">
        <v>0</v>
      </c>
      <c r="G315">
        <v>0</v>
      </c>
      <c r="H315">
        <v>0</v>
      </c>
      <c r="I315" t="s">
        <v>24</v>
      </c>
      <c r="J315">
        <f t="shared" si="40"/>
        <v>2023</v>
      </c>
    </row>
    <row r="316" spans="1:10" x14ac:dyDescent="0.3">
      <c r="A316">
        <v>0</v>
      </c>
      <c r="B316">
        <v>0</v>
      </c>
      <c r="C316">
        <v>0</v>
      </c>
      <c r="D316">
        <v>0</v>
      </c>
      <c r="E316">
        <v>0</v>
      </c>
      <c r="F316" s="4">
        <v>0</v>
      </c>
      <c r="G316">
        <v>0</v>
      </c>
      <c r="H316">
        <v>0</v>
      </c>
      <c r="I316" t="s">
        <v>24</v>
      </c>
      <c r="J316">
        <f t="shared" si="40"/>
        <v>2023</v>
      </c>
    </row>
    <row r="317" spans="1:10" x14ac:dyDescent="0.3">
      <c r="A317">
        <v>0</v>
      </c>
      <c r="B317">
        <v>0</v>
      </c>
      <c r="C317">
        <v>0</v>
      </c>
      <c r="D317">
        <v>0</v>
      </c>
      <c r="E317">
        <v>0</v>
      </c>
      <c r="F317" s="4">
        <v>0</v>
      </c>
      <c r="G317">
        <v>0</v>
      </c>
      <c r="H317">
        <v>0</v>
      </c>
      <c r="I317" t="s">
        <v>24</v>
      </c>
      <c r="J317">
        <f t="shared" si="40"/>
        <v>2023</v>
      </c>
    </row>
    <row r="318" spans="1:10" x14ac:dyDescent="0.3">
      <c r="A318">
        <v>0</v>
      </c>
      <c r="B318">
        <v>0</v>
      </c>
      <c r="C318">
        <v>0</v>
      </c>
      <c r="D318">
        <v>0</v>
      </c>
      <c r="E318">
        <v>0</v>
      </c>
      <c r="F318" s="4">
        <v>0</v>
      </c>
      <c r="G318">
        <v>0</v>
      </c>
      <c r="H318">
        <v>0</v>
      </c>
      <c r="I318" t="s">
        <v>24</v>
      </c>
      <c r="J318">
        <f t="shared" si="40"/>
        <v>2023</v>
      </c>
    </row>
    <row r="319" spans="1:10" x14ac:dyDescent="0.3">
      <c r="A319">
        <v>0</v>
      </c>
      <c r="B319">
        <v>0</v>
      </c>
      <c r="C319">
        <v>0</v>
      </c>
      <c r="D319">
        <v>0</v>
      </c>
      <c r="E319">
        <v>0</v>
      </c>
      <c r="F319" s="4">
        <v>0</v>
      </c>
      <c r="G319">
        <v>0</v>
      </c>
      <c r="H319">
        <v>0</v>
      </c>
      <c r="I319" t="s">
        <v>24</v>
      </c>
      <c r="J319">
        <f t="shared" si="40"/>
        <v>2023</v>
      </c>
    </row>
    <row r="320" spans="1:10" x14ac:dyDescent="0.3">
      <c r="A320">
        <v>0</v>
      </c>
      <c r="B320">
        <v>0</v>
      </c>
      <c r="C320">
        <v>0</v>
      </c>
      <c r="D320">
        <v>0</v>
      </c>
      <c r="E320">
        <v>0</v>
      </c>
      <c r="F320" s="4">
        <v>0</v>
      </c>
      <c r="G320">
        <v>0</v>
      </c>
      <c r="H320">
        <v>0</v>
      </c>
      <c r="I320" t="s">
        <v>24</v>
      </c>
      <c r="J320">
        <f t="shared" si="40"/>
        <v>2023</v>
      </c>
    </row>
    <row r="321" spans="1:10" x14ac:dyDescent="0.3">
      <c r="A321">
        <v>0</v>
      </c>
      <c r="B321">
        <v>0</v>
      </c>
      <c r="C321">
        <v>0</v>
      </c>
      <c r="D321">
        <v>0</v>
      </c>
      <c r="E321">
        <v>0</v>
      </c>
      <c r="F321" s="4">
        <v>0</v>
      </c>
      <c r="G321">
        <v>0</v>
      </c>
      <c r="H321">
        <v>0</v>
      </c>
      <c r="I321" t="s">
        <v>24</v>
      </c>
      <c r="J321">
        <f t="shared" si="40"/>
        <v>2023</v>
      </c>
    </row>
    <row r="322" spans="1:10" x14ac:dyDescent="0.3">
      <c r="A322">
        <v>0</v>
      </c>
      <c r="B322">
        <v>0</v>
      </c>
      <c r="C322">
        <v>0</v>
      </c>
      <c r="D322">
        <v>0</v>
      </c>
      <c r="E322">
        <v>0</v>
      </c>
      <c r="F322" s="4">
        <v>0</v>
      </c>
      <c r="G322">
        <v>0</v>
      </c>
      <c r="H322">
        <v>0</v>
      </c>
      <c r="I322" t="s">
        <v>24</v>
      </c>
      <c r="J322">
        <f t="shared" si="40"/>
        <v>2023</v>
      </c>
    </row>
    <row r="323" spans="1:10" x14ac:dyDescent="0.3">
      <c r="A323">
        <v>0</v>
      </c>
      <c r="B323">
        <v>0</v>
      </c>
      <c r="C323">
        <v>0</v>
      </c>
      <c r="D323">
        <v>0</v>
      </c>
      <c r="E323">
        <v>0</v>
      </c>
      <c r="F323" s="4">
        <v>0</v>
      </c>
      <c r="G323">
        <v>0</v>
      </c>
      <c r="H323">
        <v>0</v>
      </c>
      <c r="I323" t="s">
        <v>24</v>
      </c>
      <c r="J323">
        <f t="shared" si="40"/>
        <v>2023</v>
      </c>
    </row>
    <row r="324" spans="1:10" x14ac:dyDescent="0.3">
      <c r="A324">
        <v>0</v>
      </c>
      <c r="B324">
        <v>0</v>
      </c>
      <c r="C324">
        <v>0</v>
      </c>
      <c r="D324">
        <v>0</v>
      </c>
      <c r="E324">
        <v>0</v>
      </c>
      <c r="F324" s="4">
        <v>0</v>
      </c>
      <c r="G324">
        <v>0</v>
      </c>
      <c r="H324">
        <v>0</v>
      </c>
      <c r="I324" t="s">
        <v>24</v>
      </c>
      <c r="J324">
        <f t="shared" si="40"/>
        <v>2023</v>
      </c>
    </row>
    <row r="325" spans="1:10" x14ac:dyDescent="0.3">
      <c r="A325">
        <v>0</v>
      </c>
      <c r="B325">
        <v>0</v>
      </c>
      <c r="C325">
        <v>0</v>
      </c>
      <c r="D325">
        <v>0</v>
      </c>
      <c r="E325">
        <v>0</v>
      </c>
      <c r="F325" s="4">
        <v>0</v>
      </c>
      <c r="G325">
        <v>0</v>
      </c>
      <c r="H325">
        <v>0</v>
      </c>
      <c r="I325" t="s">
        <v>24</v>
      </c>
      <c r="J325">
        <f t="shared" si="40"/>
        <v>2023</v>
      </c>
    </row>
    <row r="326" spans="1:10" x14ac:dyDescent="0.3">
      <c r="A326">
        <v>0</v>
      </c>
      <c r="B326">
        <v>0</v>
      </c>
      <c r="C326">
        <v>0</v>
      </c>
      <c r="D326">
        <v>0</v>
      </c>
      <c r="E326">
        <v>0</v>
      </c>
      <c r="F326" s="4">
        <v>0</v>
      </c>
      <c r="G326">
        <v>0</v>
      </c>
      <c r="H326">
        <v>0</v>
      </c>
      <c r="I326" t="s">
        <v>24</v>
      </c>
      <c r="J326">
        <f t="shared" si="40"/>
        <v>2023</v>
      </c>
    </row>
    <row r="327" spans="1:10" x14ac:dyDescent="0.3">
      <c r="A327">
        <v>0</v>
      </c>
      <c r="B327">
        <v>0</v>
      </c>
      <c r="C327">
        <v>0</v>
      </c>
      <c r="D327">
        <v>0</v>
      </c>
      <c r="E327">
        <v>0</v>
      </c>
      <c r="F327" s="4">
        <v>0</v>
      </c>
      <c r="G327">
        <v>0</v>
      </c>
      <c r="H327">
        <v>0</v>
      </c>
      <c r="I327" t="s">
        <v>24</v>
      </c>
      <c r="J327">
        <f t="shared" si="40"/>
        <v>2023</v>
      </c>
    </row>
    <row r="328" spans="1:10" x14ac:dyDescent="0.3">
      <c r="A328">
        <v>0</v>
      </c>
      <c r="B328">
        <v>0</v>
      </c>
      <c r="C328">
        <v>0</v>
      </c>
      <c r="D328">
        <v>0</v>
      </c>
      <c r="E328">
        <v>0</v>
      </c>
      <c r="F328" s="4">
        <v>0</v>
      </c>
      <c r="G328">
        <v>0</v>
      </c>
      <c r="H328">
        <v>0</v>
      </c>
      <c r="I328" t="s">
        <v>24</v>
      </c>
      <c r="J328">
        <f t="shared" si="40"/>
        <v>2023</v>
      </c>
    </row>
    <row r="329" spans="1:10" x14ac:dyDescent="0.3">
      <c r="A329">
        <v>0</v>
      </c>
      <c r="B329">
        <v>0</v>
      </c>
      <c r="C329">
        <v>0</v>
      </c>
      <c r="D329">
        <v>0</v>
      </c>
      <c r="E329">
        <v>0</v>
      </c>
      <c r="F329" s="4">
        <v>0</v>
      </c>
      <c r="G329">
        <v>0</v>
      </c>
      <c r="H329">
        <v>0</v>
      </c>
      <c r="I329" t="s">
        <v>24</v>
      </c>
      <c r="J329">
        <f t="shared" si="40"/>
        <v>2023</v>
      </c>
    </row>
    <row r="330" spans="1:10" x14ac:dyDescent="0.3">
      <c r="A330">
        <v>0</v>
      </c>
      <c r="B330">
        <v>0</v>
      </c>
      <c r="C330">
        <v>0</v>
      </c>
      <c r="D330">
        <v>0</v>
      </c>
      <c r="E330">
        <v>0</v>
      </c>
      <c r="F330" s="4">
        <v>0</v>
      </c>
      <c r="G330">
        <v>0</v>
      </c>
      <c r="H330">
        <v>0</v>
      </c>
      <c r="I330" t="s">
        <v>24</v>
      </c>
      <c r="J330">
        <f t="shared" si="40"/>
        <v>2023</v>
      </c>
    </row>
    <row r="331" spans="1:10" x14ac:dyDescent="0.3">
      <c r="A331">
        <v>0</v>
      </c>
      <c r="B331">
        <v>0</v>
      </c>
      <c r="C331">
        <v>0</v>
      </c>
      <c r="D331">
        <v>0</v>
      </c>
      <c r="E331">
        <v>0</v>
      </c>
      <c r="F331" s="4">
        <v>0</v>
      </c>
      <c r="G331">
        <v>0</v>
      </c>
      <c r="H331">
        <v>0</v>
      </c>
      <c r="I331" t="s">
        <v>24</v>
      </c>
      <c r="J331">
        <f t="shared" si="40"/>
        <v>2023</v>
      </c>
    </row>
    <row r="332" spans="1:10" x14ac:dyDescent="0.3">
      <c r="A332">
        <v>0</v>
      </c>
      <c r="B332">
        <v>0</v>
      </c>
      <c r="C332">
        <v>0</v>
      </c>
      <c r="D332">
        <v>0</v>
      </c>
      <c r="E332">
        <v>0</v>
      </c>
      <c r="F332" s="4">
        <v>0</v>
      </c>
      <c r="G332">
        <v>0</v>
      </c>
      <c r="H332">
        <v>0</v>
      </c>
      <c r="I332" t="s">
        <v>24</v>
      </c>
      <c r="J332">
        <f t="shared" si="40"/>
        <v>2023</v>
      </c>
    </row>
    <row r="333" spans="1:10" x14ac:dyDescent="0.3">
      <c r="A333">
        <v>0</v>
      </c>
      <c r="B333">
        <v>0</v>
      </c>
      <c r="C333">
        <v>0</v>
      </c>
      <c r="D333">
        <v>0</v>
      </c>
      <c r="E333">
        <v>0</v>
      </c>
      <c r="F333" s="4">
        <v>0</v>
      </c>
      <c r="G333">
        <v>0</v>
      </c>
      <c r="H333">
        <v>0</v>
      </c>
      <c r="I333" t="s">
        <v>24</v>
      </c>
      <c r="J333">
        <f t="shared" si="40"/>
        <v>2023</v>
      </c>
    </row>
    <row r="334" spans="1:10" x14ac:dyDescent="0.3">
      <c r="A334">
        <v>0</v>
      </c>
      <c r="B334">
        <v>0</v>
      </c>
      <c r="C334">
        <v>0</v>
      </c>
      <c r="D334">
        <v>0</v>
      </c>
      <c r="E334">
        <v>0</v>
      </c>
      <c r="F334" s="4">
        <v>0</v>
      </c>
      <c r="G334">
        <v>0</v>
      </c>
      <c r="H334">
        <v>0</v>
      </c>
      <c r="I334" t="s">
        <v>24</v>
      </c>
      <c r="J334">
        <f t="shared" si="40"/>
        <v>2023</v>
      </c>
    </row>
    <row r="335" spans="1:10" x14ac:dyDescent="0.3">
      <c r="A335">
        <v>0</v>
      </c>
      <c r="B335">
        <v>0</v>
      </c>
      <c r="C335">
        <v>0</v>
      </c>
      <c r="D335">
        <v>0</v>
      </c>
      <c r="E335">
        <v>0</v>
      </c>
      <c r="F335" s="4">
        <v>0</v>
      </c>
      <c r="G335">
        <v>0</v>
      </c>
      <c r="H335">
        <v>0</v>
      </c>
      <c r="I335" t="s">
        <v>24</v>
      </c>
      <c r="J335">
        <f t="shared" si="40"/>
        <v>2023</v>
      </c>
    </row>
    <row r="336" spans="1:10" x14ac:dyDescent="0.3">
      <c r="A336">
        <v>0</v>
      </c>
      <c r="B336">
        <v>0</v>
      </c>
      <c r="C336">
        <v>0</v>
      </c>
      <c r="D336">
        <v>0</v>
      </c>
      <c r="E336">
        <v>0</v>
      </c>
      <c r="F336" s="4">
        <v>0</v>
      </c>
      <c r="G336">
        <v>0</v>
      </c>
      <c r="H336">
        <v>0</v>
      </c>
      <c r="I336" t="s">
        <v>24</v>
      </c>
      <c r="J336">
        <f t="shared" si="40"/>
        <v>2023</v>
      </c>
    </row>
    <row r="337" spans="1:10" x14ac:dyDescent="0.3">
      <c r="A337">
        <v>0</v>
      </c>
      <c r="B337">
        <v>0</v>
      </c>
      <c r="C337">
        <v>0</v>
      </c>
      <c r="D337">
        <v>0</v>
      </c>
      <c r="E337">
        <v>0</v>
      </c>
      <c r="F337" s="4">
        <v>0</v>
      </c>
      <c r="G337">
        <v>0</v>
      </c>
      <c r="H337">
        <v>0</v>
      </c>
      <c r="I337" t="s">
        <v>24</v>
      </c>
      <c r="J337">
        <f t="shared" si="40"/>
        <v>2023</v>
      </c>
    </row>
    <row r="338" spans="1:10" x14ac:dyDescent="0.3">
      <c r="A338">
        <v>0</v>
      </c>
      <c r="B338">
        <v>0</v>
      </c>
      <c r="C338">
        <v>0</v>
      </c>
      <c r="D338">
        <v>0</v>
      </c>
      <c r="E338">
        <v>0</v>
      </c>
      <c r="F338" s="4">
        <v>0</v>
      </c>
      <c r="G338">
        <v>0</v>
      </c>
      <c r="H338">
        <v>0</v>
      </c>
      <c r="I338" t="s">
        <v>24</v>
      </c>
      <c r="J338">
        <f t="shared" si="40"/>
        <v>2023</v>
      </c>
    </row>
    <row r="339" spans="1:10" x14ac:dyDescent="0.3">
      <c r="A339">
        <v>0</v>
      </c>
      <c r="B339">
        <v>0</v>
      </c>
      <c r="C339">
        <v>0</v>
      </c>
      <c r="D339">
        <v>0</v>
      </c>
      <c r="E339">
        <v>0</v>
      </c>
      <c r="F339" s="4">
        <v>0</v>
      </c>
      <c r="G339">
        <v>0</v>
      </c>
      <c r="H339">
        <v>0</v>
      </c>
      <c r="I339" t="s">
        <v>24</v>
      </c>
      <c r="J339">
        <f t="shared" ref="J339:J402" si="42">VLOOKUP(I339,$L$2:$AY$13,40,FALSE)</f>
        <v>2023</v>
      </c>
    </row>
    <row r="340" spans="1:10" x14ac:dyDescent="0.3">
      <c r="A340">
        <v>0</v>
      </c>
      <c r="B340">
        <v>0</v>
      </c>
      <c r="C340">
        <v>0</v>
      </c>
      <c r="D340">
        <v>0</v>
      </c>
      <c r="E340">
        <v>0</v>
      </c>
      <c r="F340" s="4">
        <v>0</v>
      </c>
      <c r="G340">
        <v>0</v>
      </c>
      <c r="H340">
        <v>0</v>
      </c>
      <c r="I340" t="s">
        <v>24</v>
      </c>
      <c r="J340">
        <f t="shared" si="42"/>
        <v>2023</v>
      </c>
    </row>
    <row r="341" spans="1:10" x14ac:dyDescent="0.3">
      <c r="A341">
        <v>0</v>
      </c>
      <c r="B341">
        <v>0</v>
      </c>
      <c r="C341">
        <v>0</v>
      </c>
      <c r="D341">
        <v>0</v>
      </c>
      <c r="E341">
        <v>0</v>
      </c>
      <c r="F341" s="4">
        <v>0</v>
      </c>
      <c r="G341">
        <v>0</v>
      </c>
      <c r="H341">
        <v>0</v>
      </c>
      <c r="I341" t="s">
        <v>24</v>
      </c>
      <c r="J341">
        <f t="shared" si="42"/>
        <v>2023</v>
      </c>
    </row>
    <row r="342" spans="1:10" x14ac:dyDescent="0.3">
      <c r="A342">
        <v>0</v>
      </c>
      <c r="B342">
        <v>0</v>
      </c>
      <c r="C342">
        <v>0</v>
      </c>
      <c r="D342">
        <v>0</v>
      </c>
      <c r="E342">
        <v>0</v>
      </c>
      <c r="F342" s="4">
        <v>0</v>
      </c>
      <c r="G342">
        <v>0</v>
      </c>
      <c r="H342">
        <v>0</v>
      </c>
      <c r="I342" t="s">
        <v>24</v>
      </c>
      <c r="J342">
        <f t="shared" si="42"/>
        <v>2023</v>
      </c>
    </row>
    <row r="343" spans="1:10" x14ac:dyDescent="0.3">
      <c r="A343">
        <v>0</v>
      </c>
      <c r="B343">
        <v>0</v>
      </c>
      <c r="C343">
        <v>0</v>
      </c>
      <c r="D343">
        <v>0</v>
      </c>
      <c r="E343">
        <v>0</v>
      </c>
      <c r="F343" s="4">
        <v>0</v>
      </c>
      <c r="G343">
        <v>0</v>
      </c>
      <c r="H343">
        <v>0</v>
      </c>
      <c r="I343" t="s">
        <v>24</v>
      </c>
      <c r="J343">
        <f t="shared" si="42"/>
        <v>2023</v>
      </c>
    </row>
    <row r="344" spans="1:10" x14ac:dyDescent="0.3">
      <c r="A344">
        <v>0</v>
      </c>
      <c r="B344">
        <v>0</v>
      </c>
      <c r="C344">
        <v>0</v>
      </c>
      <c r="D344">
        <v>0</v>
      </c>
      <c r="E344">
        <v>0</v>
      </c>
      <c r="F344" s="4">
        <v>0</v>
      </c>
      <c r="G344">
        <v>0</v>
      </c>
      <c r="H344">
        <v>0</v>
      </c>
      <c r="I344" t="s">
        <v>24</v>
      </c>
      <c r="J344">
        <f t="shared" si="42"/>
        <v>2023</v>
      </c>
    </row>
    <row r="345" spans="1:10" x14ac:dyDescent="0.3">
      <c r="A345">
        <v>0</v>
      </c>
      <c r="B345">
        <v>0</v>
      </c>
      <c r="C345">
        <v>0</v>
      </c>
      <c r="D345">
        <v>0</v>
      </c>
      <c r="E345">
        <v>0</v>
      </c>
      <c r="F345" s="4">
        <v>0</v>
      </c>
      <c r="G345">
        <v>0</v>
      </c>
      <c r="H345">
        <v>0</v>
      </c>
      <c r="I345" t="s">
        <v>24</v>
      </c>
      <c r="J345">
        <f t="shared" si="42"/>
        <v>2023</v>
      </c>
    </row>
    <row r="346" spans="1:10" x14ac:dyDescent="0.3">
      <c r="A346">
        <v>0</v>
      </c>
      <c r="B346">
        <v>0</v>
      </c>
      <c r="C346">
        <v>0</v>
      </c>
      <c r="D346">
        <v>0</v>
      </c>
      <c r="E346">
        <v>0</v>
      </c>
      <c r="F346" s="4">
        <v>0</v>
      </c>
      <c r="G346">
        <v>0</v>
      </c>
      <c r="H346">
        <v>0</v>
      </c>
      <c r="I346" t="s">
        <v>24</v>
      </c>
      <c r="J346">
        <f t="shared" si="42"/>
        <v>2023</v>
      </c>
    </row>
    <row r="347" spans="1:10" x14ac:dyDescent="0.3">
      <c r="A347">
        <v>0</v>
      </c>
      <c r="B347">
        <v>0</v>
      </c>
      <c r="C347">
        <v>0</v>
      </c>
      <c r="D347">
        <v>0</v>
      </c>
      <c r="E347">
        <v>0</v>
      </c>
      <c r="F347" s="4">
        <v>0</v>
      </c>
      <c r="G347">
        <v>0</v>
      </c>
      <c r="H347">
        <v>0</v>
      </c>
      <c r="I347" t="s">
        <v>24</v>
      </c>
      <c r="J347">
        <f t="shared" si="42"/>
        <v>2023</v>
      </c>
    </row>
    <row r="348" spans="1:10" x14ac:dyDescent="0.3">
      <c r="A348">
        <v>0</v>
      </c>
      <c r="B348">
        <v>0</v>
      </c>
      <c r="C348">
        <v>0</v>
      </c>
      <c r="D348">
        <v>0</v>
      </c>
      <c r="E348">
        <v>0</v>
      </c>
      <c r="F348" s="4">
        <v>0</v>
      </c>
      <c r="G348">
        <v>0</v>
      </c>
      <c r="H348">
        <v>0</v>
      </c>
      <c r="I348" t="s">
        <v>24</v>
      </c>
      <c r="J348">
        <f t="shared" si="42"/>
        <v>2023</v>
      </c>
    </row>
    <row r="349" spans="1:10" x14ac:dyDescent="0.3">
      <c r="A349">
        <v>0</v>
      </c>
      <c r="B349">
        <v>0</v>
      </c>
      <c r="C349">
        <v>0</v>
      </c>
      <c r="D349">
        <v>0</v>
      </c>
      <c r="E349">
        <v>0</v>
      </c>
      <c r="F349" s="4">
        <v>0</v>
      </c>
      <c r="G349">
        <v>0</v>
      </c>
      <c r="H349">
        <v>0</v>
      </c>
      <c r="I349" t="s">
        <v>24</v>
      </c>
      <c r="J349">
        <f t="shared" si="42"/>
        <v>2023</v>
      </c>
    </row>
    <row r="350" spans="1:10" x14ac:dyDescent="0.3">
      <c r="A350">
        <v>0</v>
      </c>
      <c r="B350">
        <v>0</v>
      </c>
      <c r="C350">
        <v>0</v>
      </c>
      <c r="D350">
        <v>0</v>
      </c>
      <c r="E350">
        <v>0</v>
      </c>
      <c r="F350" s="4">
        <v>0</v>
      </c>
      <c r="G350">
        <v>0</v>
      </c>
      <c r="H350">
        <v>0</v>
      </c>
      <c r="I350" t="s">
        <v>24</v>
      </c>
      <c r="J350">
        <f t="shared" si="42"/>
        <v>2023</v>
      </c>
    </row>
    <row r="351" spans="1:10" x14ac:dyDescent="0.3">
      <c r="A351">
        <v>0</v>
      </c>
      <c r="B351">
        <v>0</v>
      </c>
      <c r="C351">
        <v>0</v>
      </c>
      <c r="D351">
        <v>0</v>
      </c>
      <c r="E351">
        <v>0</v>
      </c>
      <c r="F351" s="4">
        <v>0</v>
      </c>
      <c r="G351">
        <v>0</v>
      </c>
      <c r="H351">
        <v>0</v>
      </c>
      <c r="I351" t="s">
        <v>24</v>
      </c>
      <c r="J351">
        <f t="shared" si="42"/>
        <v>2023</v>
      </c>
    </row>
    <row r="352" spans="1:10" x14ac:dyDescent="0.3">
      <c r="A352">
        <v>0</v>
      </c>
      <c r="B352">
        <v>0</v>
      </c>
      <c r="C352">
        <v>0</v>
      </c>
      <c r="D352">
        <v>0</v>
      </c>
      <c r="E352">
        <v>0</v>
      </c>
      <c r="F352" s="4">
        <v>0</v>
      </c>
      <c r="G352">
        <v>0</v>
      </c>
      <c r="H352">
        <v>0</v>
      </c>
      <c r="I352" t="s">
        <v>24</v>
      </c>
      <c r="J352">
        <f t="shared" si="42"/>
        <v>2023</v>
      </c>
    </row>
    <row r="353" spans="1:10" x14ac:dyDescent="0.3">
      <c r="A353">
        <v>0</v>
      </c>
      <c r="B353">
        <v>0</v>
      </c>
      <c r="C353">
        <v>0</v>
      </c>
      <c r="D353">
        <v>0</v>
      </c>
      <c r="E353">
        <v>0</v>
      </c>
      <c r="F353" s="4">
        <v>0</v>
      </c>
      <c r="G353">
        <v>0</v>
      </c>
      <c r="H353">
        <v>0</v>
      </c>
      <c r="I353" t="s">
        <v>24</v>
      </c>
      <c r="J353">
        <f t="shared" si="42"/>
        <v>2023</v>
      </c>
    </row>
    <row r="354" spans="1:10" x14ac:dyDescent="0.3">
      <c r="A354">
        <v>0</v>
      </c>
      <c r="B354">
        <v>0</v>
      </c>
      <c r="C354">
        <v>0</v>
      </c>
      <c r="D354">
        <v>0</v>
      </c>
      <c r="E354">
        <v>0</v>
      </c>
      <c r="F354" s="4">
        <v>0</v>
      </c>
      <c r="G354">
        <v>0</v>
      </c>
      <c r="H354">
        <v>0</v>
      </c>
      <c r="I354" t="s">
        <v>24</v>
      </c>
      <c r="J354">
        <f t="shared" si="42"/>
        <v>2023</v>
      </c>
    </row>
    <row r="355" spans="1:10" x14ac:dyDescent="0.3">
      <c r="A355">
        <v>0</v>
      </c>
      <c r="B355">
        <v>0</v>
      </c>
      <c r="C355">
        <v>0</v>
      </c>
      <c r="D355">
        <v>0</v>
      </c>
      <c r="E355">
        <v>0</v>
      </c>
      <c r="F355" s="4">
        <v>0</v>
      </c>
      <c r="G355">
        <v>0</v>
      </c>
      <c r="H355">
        <v>0</v>
      </c>
      <c r="I355" t="s">
        <v>24</v>
      </c>
      <c r="J355">
        <f t="shared" si="42"/>
        <v>2023</v>
      </c>
    </row>
    <row r="356" spans="1:10" x14ac:dyDescent="0.3">
      <c r="A356">
        <v>0</v>
      </c>
      <c r="B356">
        <v>0</v>
      </c>
      <c r="C356">
        <v>0</v>
      </c>
      <c r="D356">
        <v>0</v>
      </c>
      <c r="E356">
        <v>0</v>
      </c>
      <c r="F356" s="4">
        <v>0</v>
      </c>
      <c r="G356">
        <v>0</v>
      </c>
      <c r="H356">
        <v>0</v>
      </c>
      <c r="I356" t="s">
        <v>24</v>
      </c>
      <c r="J356">
        <f t="shared" si="42"/>
        <v>2023</v>
      </c>
    </row>
    <row r="357" spans="1:10" x14ac:dyDescent="0.3">
      <c r="A357">
        <v>0</v>
      </c>
      <c r="B357">
        <v>0</v>
      </c>
      <c r="C357">
        <v>0</v>
      </c>
      <c r="D357">
        <v>0</v>
      </c>
      <c r="E357">
        <v>0</v>
      </c>
      <c r="F357" s="4">
        <v>0</v>
      </c>
      <c r="G357">
        <v>0</v>
      </c>
      <c r="H357">
        <v>0</v>
      </c>
      <c r="I357" t="s">
        <v>24</v>
      </c>
      <c r="J357">
        <f t="shared" si="42"/>
        <v>2023</v>
      </c>
    </row>
    <row r="358" spans="1:10" x14ac:dyDescent="0.3">
      <c r="A358">
        <v>0</v>
      </c>
      <c r="B358">
        <v>0</v>
      </c>
      <c r="C358">
        <v>0</v>
      </c>
      <c r="D358">
        <v>0</v>
      </c>
      <c r="E358">
        <v>0</v>
      </c>
      <c r="F358" s="4">
        <v>0</v>
      </c>
      <c r="G358">
        <v>0</v>
      </c>
      <c r="H358">
        <v>0</v>
      </c>
      <c r="I358" t="s">
        <v>24</v>
      </c>
      <c r="J358">
        <f t="shared" si="42"/>
        <v>2023</v>
      </c>
    </row>
    <row r="359" spans="1:10" x14ac:dyDescent="0.3">
      <c r="A359">
        <v>0</v>
      </c>
      <c r="B359">
        <v>0</v>
      </c>
      <c r="C359">
        <v>0</v>
      </c>
      <c r="D359">
        <v>0</v>
      </c>
      <c r="E359">
        <v>0</v>
      </c>
      <c r="F359" s="4">
        <v>0</v>
      </c>
      <c r="G359">
        <v>0</v>
      </c>
      <c r="H359">
        <v>0</v>
      </c>
      <c r="I359" t="s">
        <v>24</v>
      </c>
      <c r="J359">
        <f t="shared" si="42"/>
        <v>2023</v>
      </c>
    </row>
    <row r="360" spans="1:10" x14ac:dyDescent="0.3">
      <c r="A360">
        <v>0</v>
      </c>
      <c r="B360">
        <v>0</v>
      </c>
      <c r="C360">
        <v>0</v>
      </c>
      <c r="D360">
        <v>0</v>
      </c>
      <c r="E360">
        <v>0</v>
      </c>
      <c r="F360" s="4">
        <v>0</v>
      </c>
      <c r="G360">
        <v>0</v>
      </c>
      <c r="H360">
        <v>0</v>
      </c>
      <c r="I360" t="s">
        <v>24</v>
      </c>
      <c r="J360">
        <f t="shared" si="42"/>
        <v>2023</v>
      </c>
    </row>
    <row r="361" spans="1:10" x14ac:dyDescent="0.3">
      <c r="A361">
        <v>0</v>
      </c>
      <c r="B361">
        <v>0</v>
      </c>
      <c r="C361">
        <v>0</v>
      </c>
      <c r="D361">
        <v>0</v>
      </c>
      <c r="E361">
        <v>0</v>
      </c>
      <c r="F361" s="4">
        <v>0</v>
      </c>
      <c r="G361">
        <v>0</v>
      </c>
      <c r="H361">
        <v>0</v>
      </c>
      <c r="I361" t="s">
        <v>24</v>
      </c>
      <c r="J361">
        <f t="shared" si="42"/>
        <v>2023</v>
      </c>
    </row>
    <row r="362" spans="1:10" x14ac:dyDescent="0.3">
      <c r="A362">
        <v>0</v>
      </c>
      <c r="B362">
        <v>0</v>
      </c>
      <c r="C362">
        <v>0</v>
      </c>
      <c r="D362">
        <v>0</v>
      </c>
      <c r="E362">
        <v>0</v>
      </c>
      <c r="F362" s="4">
        <v>0</v>
      </c>
      <c r="G362">
        <v>0</v>
      </c>
      <c r="H362">
        <v>0</v>
      </c>
      <c r="I362" t="s">
        <v>24</v>
      </c>
      <c r="J362">
        <f t="shared" si="42"/>
        <v>2023</v>
      </c>
    </row>
    <row r="363" spans="1:10" x14ac:dyDescent="0.3">
      <c r="A363">
        <v>0</v>
      </c>
      <c r="B363">
        <v>0</v>
      </c>
      <c r="C363">
        <v>0</v>
      </c>
      <c r="D363">
        <v>0</v>
      </c>
      <c r="E363">
        <v>0</v>
      </c>
      <c r="F363" s="4">
        <v>0</v>
      </c>
      <c r="G363">
        <v>0</v>
      </c>
      <c r="H363">
        <v>0</v>
      </c>
      <c r="I363" t="s">
        <v>24</v>
      </c>
      <c r="J363">
        <f t="shared" si="42"/>
        <v>2023</v>
      </c>
    </row>
    <row r="364" spans="1:10" x14ac:dyDescent="0.3">
      <c r="A364">
        <v>0</v>
      </c>
      <c r="B364">
        <v>0</v>
      </c>
      <c r="C364">
        <v>0</v>
      </c>
      <c r="D364">
        <v>0</v>
      </c>
      <c r="E364">
        <v>0</v>
      </c>
      <c r="F364" s="4">
        <v>0</v>
      </c>
      <c r="G364">
        <v>0</v>
      </c>
      <c r="H364">
        <v>0</v>
      </c>
      <c r="I364" t="s">
        <v>24</v>
      </c>
      <c r="J364">
        <f t="shared" si="42"/>
        <v>2023</v>
      </c>
    </row>
    <row r="365" spans="1:10" x14ac:dyDescent="0.3">
      <c r="A365">
        <v>0</v>
      </c>
      <c r="B365">
        <v>0</v>
      </c>
      <c r="C365">
        <v>0</v>
      </c>
      <c r="D365">
        <v>0</v>
      </c>
      <c r="E365">
        <v>0</v>
      </c>
      <c r="F365" s="4">
        <v>0</v>
      </c>
      <c r="G365">
        <v>0</v>
      </c>
      <c r="H365">
        <v>0</v>
      </c>
      <c r="I365" t="s">
        <v>24</v>
      </c>
      <c r="J365">
        <f t="shared" si="42"/>
        <v>2023</v>
      </c>
    </row>
    <row r="366" spans="1:10" x14ac:dyDescent="0.3">
      <c r="A366">
        <v>0</v>
      </c>
      <c r="B366">
        <v>0</v>
      </c>
      <c r="C366">
        <v>0</v>
      </c>
      <c r="D366">
        <v>0</v>
      </c>
      <c r="E366">
        <v>0</v>
      </c>
      <c r="F366" s="4">
        <v>0</v>
      </c>
      <c r="G366">
        <v>0</v>
      </c>
      <c r="H366">
        <v>0</v>
      </c>
      <c r="I366" t="s">
        <v>24</v>
      </c>
      <c r="J366">
        <f t="shared" si="42"/>
        <v>2023</v>
      </c>
    </row>
    <row r="367" spans="1:10" x14ac:dyDescent="0.3">
      <c r="A367">
        <v>0</v>
      </c>
      <c r="B367">
        <v>0</v>
      </c>
      <c r="C367">
        <v>0</v>
      </c>
      <c r="D367">
        <v>0</v>
      </c>
      <c r="E367">
        <v>0</v>
      </c>
      <c r="F367" s="4">
        <v>0</v>
      </c>
      <c r="G367">
        <v>0</v>
      </c>
      <c r="H367">
        <v>0</v>
      </c>
      <c r="I367" t="s">
        <v>24</v>
      </c>
      <c r="J367">
        <f t="shared" si="42"/>
        <v>2023</v>
      </c>
    </row>
    <row r="368" spans="1:10" x14ac:dyDescent="0.3">
      <c r="A368">
        <v>0</v>
      </c>
      <c r="B368">
        <v>0</v>
      </c>
      <c r="C368">
        <v>0</v>
      </c>
      <c r="D368">
        <v>0</v>
      </c>
      <c r="E368">
        <v>0</v>
      </c>
      <c r="F368" s="4">
        <v>0</v>
      </c>
      <c r="G368">
        <v>0</v>
      </c>
      <c r="H368">
        <v>0</v>
      </c>
      <c r="I368" t="s">
        <v>24</v>
      </c>
      <c r="J368">
        <f t="shared" si="42"/>
        <v>2023</v>
      </c>
    </row>
    <row r="369" spans="1:10" x14ac:dyDescent="0.3">
      <c r="A369">
        <v>0</v>
      </c>
      <c r="B369">
        <v>0</v>
      </c>
      <c r="C369">
        <v>0</v>
      </c>
      <c r="D369">
        <v>0</v>
      </c>
      <c r="E369">
        <v>0</v>
      </c>
      <c r="F369" s="4">
        <v>0</v>
      </c>
      <c r="G369">
        <v>0</v>
      </c>
      <c r="H369">
        <v>0</v>
      </c>
      <c r="I369" t="s">
        <v>24</v>
      </c>
      <c r="J369">
        <f t="shared" si="42"/>
        <v>2023</v>
      </c>
    </row>
    <row r="370" spans="1:10" x14ac:dyDescent="0.3">
      <c r="A370">
        <v>0</v>
      </c>
      <c r="B370">
        <v>0</v>
      </c>
      <c r="C370">
        <v>0</v>
      </c>
      <c r="D370">
        <v>0</v>
      </c>
      <c r="E370">
        <v>0</v>
      </c>
      <c r="F370" s="4">
        <v>0</v>
      </c>
      <c r="G370">
        <v>0</v>
      </c>
      <c r="H370">
        <v>0</v>
      </c>
      <c r="I370" t="s">
        <v>24</v>
      </c>
      <c r="J370">
        <f t="shared" si="42"/>
        <v>2023</v>
      </c>
    </row>
    <row r="371" spans="1:10" x14ac:dyDescent="0.3">
      <c r="A371">
        <v>0</v>
      </c>
      <c r="B371">
        <v>0</v>
      </c>
      <c r="C371">
        <v>0</v>
      </c>
      <c r="D371">
        <v>0</v>
      </c>
      <c r="E371">
        <v>0</v>
      </c>
      <c r="F371" s="4">
        <v>0</v>
      </c>
      <c r="G371">
        <v>0</v>
      </c>
      <c r="H371">
        <v>0</v>
      </c>
      <c r="I371" t="s">
        <v>24</v>
      </c>
      <c r="J371">
        <f t="shared" si="42"/>
        <v>2023</v>
      </c>
    </row>
    <row r="372" spans="1:10" x14ac:dyDescent="0.3">
      <c r="A372">
        <v>0</v>
      </c>
      <c r="B372">
        <v>0</v>
      </c>
      <c r="C372">
        <v>0</v>
      </c>
      <c r="D372">
        <v>0</v>
      </c>
      <c r="E372">
        <v>0</v>
      </c>
      <c r="F372" s="4">
        <v>0</v>
      </c>
      <c r="G372">
        <v>0</v>
      </c>
      <c r="H372">
        <v>0</v>
      </c>
      <c r="I372" t="s">
        <v>24</v>
      </c>
      <c r="J372">
        <f t="shared" si="42"/>
        <v>2023</v>
      </c>
    </row>
    <row r="373" spans="1:10" x14ac:dyDescent="0.3">
      <c r="A373">
        <v>0</v>
      </c>
      <c r="B373">
        <v>0</v>
      </c>
      <c r="C373">
        <v>0</v>
      </c>
      <c r="D373">
        <v>0</v>
      </c>
      <c r="E373">
        <v>0</v>
      </c>
      <c r="F373" s="4">
        <v>0</v>
      </c>
      <c r="G373">
        <v>0</v>
      </c>
      <c r="H373">
        <v>0</v>
      </c>
      <c r="I373" t="s">
        <v>24</v>
      </c>
      <c r="J373">
        <f t="shared" si="42"/>
        <v>2023</v>
      </c>
    </row>
    <row r="374" spans="1:10" x14ac:dyDescent="0.3">
      <c r="A374">
        <v>0</v>
      </c>
      <c r="B374">
        <v>0</v>
      </c>
      <c r="C374">
        <v>0</v>
      </c>
      <c r="D374">
        <v>0</v>
      </c>
      <c r="E374">
        <v>0</v>
      </c>
      <c r="F374" s="4">
        <v>0</v>
      </c>
      <c r="G374">
        <v>0</v>
      </c>
      <c r="H374">
        <v>0</v>
      </c>
      <c r="I374" t="s">
        <v>24</v>
      </c>
      <c r="J374">
        <f t="shared" si="42"/>
        <v>2023</v>
      </c>
    </row>
    <row r="375" spans="1:10" x14ac:dyDescent="0.3">
      <c r="A375">
        <v>0</v>
      </c>
      <c r="B375">
        <v>0</v>
      </c>
      <c r="C375">
        <v>0</v>
      </c>
      <c r="D375">
        <v>0</v>
      </c>
      <c r="E375">
        <v>0</v>
      </c>
      <c r="F375" s="4">
        <v>0</v>
      </c>
      <c r="G375">
        <v>0</v>
      </c>
      <c r="H375">
        <v>0</v>
      </c>
      <c r="I375" t="s">
        <v>24</v>
      </c>
      <c r="J375">
        <f t="shared" si="42"/>
        <v>2023</v>
      </c>
    </row>
    <row r="376" spans="1:10" x14ac:dyDescent="0.3">
      <c r="A376">
        <v>0</v>
      </c>
      <c r="B376">
        <v>0</v>
      </c>
      <c r="C376">
        <v>0</v>
      </c>
      <c r="D376">
        <v>0</v>
      </c>
      <c r="E376">
        <v>0</v>
      </c>
      <c r="F376" s="4">
        <v>0</v>
      </c>
      <c r="G376">
        <v>0</v>
      </c>
      <c r="H376">
        <v>0</v>
      </c>
      <c r="I376" t="s">
        <v>24</v>
      </c>
      <c r="J376">
        <f t="shared" si="42"/>
        <v>2023</v>
      </c>
    </row>
    <row r="377" spans="1:10" x14ac:dyDescent="0.3">
      <c r="A377">
        <v>0</v>
      </c>
      <c r="B377">
        <v>0</v>
      </c>
      <c r="C377">
        <v>0</v>
      </c>
      <c r="D377">
        <v>0</v>
      </c>
      <c r="E377">
        <v>0</v>
      </c>
      <c r="F377" s="4">
        <v>0</v>
      </c>
      <c r="G377">
        <v>0</v>
      </c>
      <c r="H377">
        <v>0</v>
      </c>
      <c r="I377" t="s">
        <v>24</v>
      </c>
      <c r="J377">
        <f t="shared" si="42"/>
        <v>2023</v>
      </c>
    </row>
    <row r="378" spans="1:10" x14ac:dyDescent="0.3">
      <c r="A378">
        <v>0</v>
      </c>
      <c r="B378">
        <v>0</v>
      </c>
      <c r="C378">
        <v>0</v>
      </c>
      <c r="D378">
        <v>0</v>
      </c>
      <c r="E378">
        <v>0</v>
      </c>
      <c r="F378" s="4">
        <v>0</v>
      </c>
      <c r="G378">
        <v>0</v>
      </c>
      <c r="H378">
        <v>0</v>
      </c>
      <c r="I378" t="s">
        <v>24</v>
      </c>
      <c r="J378">
        <f t="shared" si="42"/>
        <v>2023</v>
      </c>
    </row>
    <row r="379" spans="1:10" x14ac:dyDescent="0.3">
      <c r="A379">
        <v>0</v>
      </c>
      <c r="B379">
        <v>0</v>
      </c>
      <c r="C379">
        <v>0</v>
      </c>
      <c r="D379">
        <v>0</v>
      </c>
      <c r="E379">
        <v>0</v>
      </c>
      <c r="F379" s="4">
        <v>0</v>
      </c>
      <c r="G379">
        <v>0</v>
      </c>
      <c r="H379">
        <v>0</v>
      </c>
      <c r="I379" t="s">
        <v>24</v>
      </c>
      <c r="J379">
        <f t="shared" si="42"/>
        <v>2023</v>
      </c>
    </row>
    <row r="380" spans="1:10" x14ac:dyDescent="0.3">
      <c r="A380">
        <v>0</v>
      </c>
      <c r="B380">
        <v>0</v>
      </c>
      <c r="C380">
        <v>0</v>
      </c>
      <c r="D380">
        <v>0</v>
      </c>
      <c r="E380">
        <v>0</v>
      </c>
      <c r="F380" s="4">
        <v>0</v>
      </c>
      <c r="G380">
        <v>0</v>
      </c>
      <c r="H380">
        <v>0</v>
      </c>
      <c r="I380" t="s">
        <v>24</v>
      </c>
      <c r="J380">
        <f t="shared" si="42"/>
        <v>2023</v>
      </c>
    </row>
    <row r="381" spans="1:10" x14ac:dyDescent="0.3">
      <c r="A381">
        <v>0</v>
      </c>
      <c r="B381">
        <v>0</v>
      </c>
      <c r="C381">
        <v>0</v>
      </c>
      <c r="D381">
        <v>0</v>
      </c>
      <c r="E381">
        <v>0</v>
      </c>
      <c r="F381" s="4">
        <v>0</v>
      </c>
      <c r="G381">
        <v>0</v>
      </c>
      <c r="H381">
        <v>0</v>
      </c>
      <c r="I381" t="s">
        <v>24</v>
      </c>
      <c r="J381">
        <f t="shared" si="42"/>
        <v>2023</v>
      </c>
    </row>
    <row r="382" spans="1:10" x14ac:dyDescent="0.3">
      <c r="A382">
        <v>0</v>
      </c>
      <c r="B382">
        <v>0</v>
      </c>
      <c r="C382">
        <v>0</v>
      </c>
      <c r="D382">
        <v>0</v>
      </c>
      <c r="E382">
        <v>0</v>
      </c>
      <c r="F382" s="4">
        <v>0</v>
      </c>
      <c r="G382">
        <v>0</v>
      </c>
      <c r="H382">
        <v>0</v>
      </c>
      <c r="I382" t="s">
        <v>24</v>
      </c>
      <c r="J382">
        <f t="shared" si="42"/>
        <v>2023</v>
      </c>
    </row>
    <row r="383" spans="1:10" x14ac:dyDescent="0.3">
      <c r="A383">
        <v>0</v>
      </c>
      <c r="B383">
        <v>0</v>
      </c>
      <c r="C383">
        <v>0</v>
      </c>
      <c r="D383">
        <v>0</v>
      </c>
      <c r="E383">
        <v>0</v>
      </c>
      <c r="F383" s="4">
        <v>0</v>
      </c>
      <c r="G383">
        <v>0</v>
      </c>
      <c r="H383">
        <v>0</v>
      </c>
      <c r="I383" t="s">
        <v>24</v>
      </c>
      <c r="J383">
        <f t="shared" si="42"/>
        <v>2023</v>
      </c>
    </row>
    <row r="384" spans="1:10" x14ac:dyDescent="0.3">
      <c r="A384">
        <v>0</v>
      </c>
      <c r="B384">
        <v>0</v>
      </c>
      <c r="C384">
        <v>0</v>
      </c>
      <c r="D384">
        <v>0</v>
      </c>
      <c r="E384">
        <v>0</v>
      </c>
      <c r="F384" s="4">
        <v>0</v>
      </c>
      <c r="G384">
        <v>0</v>
      </c>
      <c r="H384">
        <v>0</v>
      </c>
      <c r="I384" t="s">
        <v>24</v>
      </c>
      <c r="J384">
        <f t="shared" si="42"/>
        <v>2023</v>
      </c>
    </row>
    <row r="385" spans="1:10" x14ac:dyDescent="0.3">
      <c r="A385">
        <v>0</v>
      </c>
      <c r="B385">
        <v>0</v>
      </c>
      <c r="C385">
        <v>0</v>
      </c>
      <c r="D385">
        <v>0</v>
      </c>
      <c r="E385">
        <v>0</v>
      </c>
      <c r="F385" s="4">
        <v>0</v>
      </c>
      <c r="G385">
        <v>0</v>
      </c>
      <c r="H385">
        <v>0</v>
      </c>
      <c r="I385" t="s">
        <v>24</v>
      </c>
      <c r="J385">
        <f t="shared" si="42"/>
        <v>2023</v>
      </c>
    </row>
    <row r="386" spans="1:10" x14ac:dyDescent="0.3">
      <c r="A386">
        <v>0</v>
      </c>
      <c r="B386">
        <v>0</v>
      </c>
      <c r="C386">
        <v>0</v>
      </c>
      <c r="D386">
        <v>0</v>
      </c>
      <c r="E386">
        <v>0</v>
      </c>
      <c r="F386" s="4">
        <v>0</v>
      </c>
      <c r="G386">
        <v>0</v>
      </c>
      <c r="H386">
        <v>0</v>
      </c>
      <c r="I386" t="s">
        <v>24</v>
      </c>
      <c r="J386">
        <f t="shared" si="42"/>
        <v>2023</v>
      </c>
    </row>
    <row r="387" spans="1:10" x14ac:dyDescent="0.3">
      <c r="A387">
        <v>0</v>
      </c>
      <c r="B387">
        <v>0</v>
      </c>
      <c r="C387">
        <v>0</v>
      </c>
      <c r="D387">
        <v>0</v>
      </c>
      <c r="E387">
        <v>0</v>
      </c>
      <c r="F387" s="4">
        <v>0</v>
      </c>
      <c r="G387">
        <v>0</v>
      </c>
      <c r="H387">
        <v>0</v>
      </c>
      <c r="I387" t="s">
        <v>24</v>
      </c>
      <c r="J387">
        <f t="shared" si="42"/>
        <v>2023</v>
      </c>
    </row>
    <row r="388" spans="1:10" x14ac:dyDescent="0.3">
      <c r="A388">
        <v>0</v>
      </c>
      <c r="B388">
        <v>0</v>
      </c>
      <c r="C388">
        <v>0</v>
      </c>
      <c r="D388">
        <v>0</v>
      </c>
      <c r="E388">
        <v>0</v>
      </c>
      <c r="F388" s="4">
        <v>0</v>
      </c>
      <c r="G388">
        <v>0</v>
      </c>
      <c r="H388">
        <v>0</v>
      </c>
      <c r="I388" t="s">
        <v>24</v>
      </c>
      <c r="J388">
        <f t="shared" si="42"/>
        <v>2023</v>
      </c>
    </row>
    <row r="389" spans="1:10" x14ac:dyDescent="0.3">
      <c r="A389">
        <v>0</v>
      </c>
      <c r="B389">
        <v>0</v>
      </c>
      <c r="C389">
        <v>0</v>
      </c>
      <c r="D389">
        <v>0</v>
      </c>
      <c r="E389">
        <v>0</v>
      </c>
      <c r="F389" s="4">
        <v>0</v>
      </c>
      <c r="G389">
        <v>0</v>
      </c>
      <c r="H389">
        <v>0</v>
      </c>
      <c r="I389" t="s">
        <v>24</v>
      </c>
      <c r="J389">
        <f t="shared" si="42"/>
        <v>2023</v>
      </c>
    </row>
    <row r="390" spans="1:10" x14ac:dyDescent="0.3">
      <c r="A390">
        <v>0</v>
      </c>
      <c r="B390">
        <v>0</v>
      </c>
      <c r="C390">
        <v>0</v>
      </c>
      <c r="D390">
        <v>0</v>
      </c>
      <c r="E390">
        <v>0</v>
      </c>
      <c r="F390" s="4">
        <v>0</v>
      </c>
      <c r="G390">
        <v>0</v>
      </c>
      <c r="H390">
        <v>0</v>
      </c>
      <c r="I390" t="s">
        <v>24</v>
      </c>
      <c r="J390">
        <f t="shared" si="42"/>
        <v>2023</v>
      </c>
    </row>
    <row r="391" spans="1:10" x14ac:dyDescent="0.3">
      <c r="A391">
        <v>0</v>
      </c>
      <c r="B391">
        <v>0</v>
      </c>
      <c r="C391">
        <v>0</v>
      </c>
      <c r="D391">
        <v>0</v>
      </c>
      <c r="E391">
        <v>0</v>
      </c>
      <c r="F391" s="4">
        <v>0</v>
      </c>
      <c r="G391">
        <v>0</v>
      </c>
      <c r="H391">
        <v>0</v>
      </c>
      <c r="I391" t="s">
        <v>24</v>
      </c>
      <c r="J391">
        <f t="shared" si="42"/>
        <v>2023</v>
      </c>
    </row>
    <row r="392" spans="1:10" x14ac:dyDescent="0.3">
      <c r="A392">
        <v>0</v>
      </c>
      <c r="B392">
        <v>0</v>
      </c>
      <c r="C392">
        <v>0</v>
      </c>
      <c r="D392">
        <v>0</v>
      </c>
      <c r="E392">
        <v>0</v>
      </c>
      <c r="F392" s="4">
        <v>0</v>
      </c>
      <c r="G392">
        <v>0</v>
      </c>
      <c r="H392">
        <v>0</v>
      </c>
      <c r="I392" t="s">
        <v>24</v>
      </c>
      <c r="J392">
        <f t="shared" si="42"/>
        <v>2023</v>
      </c>
    </row>
    <row r="393" spans="1:10" x14ac:dyDescent="0.3">
      <c r="A393">
        <v>0</v>
      </c>
      <c r="B393">
        <v>0</v>
      </c>
      <c r="C393">
        <v>0</v>
      </c>
      <c r="D393">
        <v>0</v>
      </c>
      <c r="E393">
        <v>0</v>
      </c>
      <c r="F393" s="4">
        <v>0</v>
      </c>
      <c r="G393">
        <v>0</v>
      </c>
      <c r="H393">
        <v>0</v>
      </c>
      <c r="I393" t="s">
        <v>24</v>
      </c>
      <c r="J393">
        <f t="shared" si="42"/>
        <v>2023</v>
      </c>
    </row>
    <row r="394" spans="1:10" x14ac:dyDescent="0.3">
      <c r="A394">
        <v>0</v>
      </c>
      <c r="B394">
        <v>0</v>
      </c>
      <c r="C394">
        <v>0</v>
      </c>
      <c r="D394">
        <v>0</v>
      </c>
      <c r="E394">
        <v>0</v>
      </c>
      <c r="F394" s="4">
        <v>0</v>
      </c>
      <c r="G394">
        <v>0</v>
      </c>
      <c r="H394">
        <v>0</v>
      </c>
      <c r="I394" t="s">
        <v>24</v>
      </c>
      <c r="J394">
        <f t="shared" si="42"/>
        <v>2023</v>
      </c>
    </row>
    <row r="395" spans="1:10" x14ac:dyDescent="0.3">
      <c r="A395">
        <v>0</v>
      </c>
      <c r="B395">
        <v>0</v>
      </c>
      <c r="C395">
        <v>0</v>
      </c>
      <c r="D395">
        <v>0</v>
      </c>
      <c r="E395">
        <v>0</v>
      </c>
      <c r="F395" s="4">
        <v>0</v>
      </c>
      <c r="G395">
        <v>0</v>
      </c>
      <c r="H395">
        <v>0</v>
      </c>
      <c r="I395" t="s">
        <v>24</v>
      </c>
      <c r="J395">
        <f t="shared" si="42"/>
        <v>2023</v>
      </c>
    </row>
    <row r="396" spans="1:10" x14ac:dyDescent="0.3">
      <c r="A396">
        <v>0</v>
      </c>
      <c r="B396">
        <v>0</v>
      </c>
      <c r="C396">
        <v>0</v>
      </c>
      <c r="D396">
        <v>0</v>
      </c>
      <c r="E396">
        <v>0</v>
      </c>
      <c r="F396" s="4">
        <v>0</v>
      </c>
      <c r="G396">
        <v>0</v>
      </c>
      <c r="H396">
        <v>0</v>
      </c>
      <c r="I396" t="s">
        <v>24</v>
      </c>
      <c r="J396">
        <f t="shared" si="42"/>
        <v>2023</v>
      </c>
    </row>
    <row r="397" spans="1:10" x14ac:dyDescent="0.3">
      <c r="A397">
        <v>0</v>
      </c>
      <c r="B397">
        <v>0</v>
      </c>
      <c r="C397">
        <v>0</v>
      </c>
      <c r="D397">
        <v>0</v>
      </c>
      <c r="E397">
        <v>0</v>
      </c>
      <c r="F397" s="4">
        <v>0</v>
      </c>
      <c r="G397">
        <v>0</v>
      </c>
      <c r="H397">
        <v>0</v>
      </c>
      <c r="I397" t="s">
        <v>24</v>
      </c>
      <c r="J397">
        <f t="shared" si="42"/>
        <v>2023</v>
      </c>
    </row>
    <row r="398" spans="1:10" x14ac:dyDescent="0.3">
      <c r="A398">
        <v>0</v>
      </c>
      <c r="B398">
        <v>0</v>
      </c>
      <c r="C398">
        <v>0</v>
      </c>
      <c r="D398">
        <v>0</v>
      </c>
      <c r="E398">
        <v>0</v>
      </c>
      <c r="F398" s="4">
        <v>0</v>
      </c>
      <c r="G398">
        <v>0</v>
      </c>
      <c r="H398">
        <v>0</v>
      </c>
      <c r="I398" t="s">
        <v>24</v>
      </c>
      <c r="J398">
        <f t="shared" si="42"/>
        <v>2023</v>
      </c>
    </row>
    <row r="399" spans="1:10" x14ac:dyDescent="0.3">
      <c r="A399">
        <v>0</v>
      </c>
      <c r="B399">
        <v>0</v>
      </c>
      <c r="C399">
        <v>0</v>
      </c>
      <c r="D399">
        <v>0</v>
      </c>
      <c r="E399">
        <v>0</v>
      </c>
      <c r="F399" s="4">
        <v>0</v>
      </c>
      <c r="G399">
        <v>0</v>
      </c>
      <c r="H399">
        <v>0</v>
      </c>
      <c r="I399" t="s">
        <v>24</v>
      </c>
      <c r="J399">
        <f t="shared" si="42"/>
        <v>2023</v>
      </c>
    </row>
    <row r="400" spans="1:10" x14ac:dyDescent="0.3">
      <c r="A400">
        <v>0</v>
      </c>
      <c r="B400">
        <v>0</v>
      </c>
      <c r="C400">
        <v>0</v>
      </c>
      <c r="D400">
        <v>0</v>
      </c>
      <c r="E400">
        <v>0</v>
      </c>
      <c r="F400" s="4">
        <v>0</v>
      </c>
      <c r="G400">
        <v>0</v>
      </c>
      <c r="H400">
        <v>0</v>
      </c>
      <c r="I400" t="s">
        <v>24</v>
      </c>
      <c r="J400">
        <f t="shared" si="42"/>
        <v>2023</v>
      </c>
    </row>
    <row r="401" spans="1:10" x14ac:dyDescent="0.3">
      <c r="A401">
        <v>0</v>
      </c>
      <c r="B401">
        <v>0</v>
      </c>
      <c r="C401">
        <v>0</v>
      </c>
      <c r="D401">
        <v>0</v>
      </c>
      <c r="E401">
        <v>0</v>
      </c>
      <c r="F401" s="4">
        <v>0</v>
      </c>
      <c r="G401">
        <v>0</v>
      </c>
      <c r="H401">
        <v>0</v>
      </c>
      <c r="I401" t="s">
        <v>24</v>
      </c>
      <c r="J401">
        <f t="shared" si="42"/>
        <v>2023</v>
      </c>
    </row>
    <row r="402" spans="1:10" x14ac:dyDescent="0.3">
      <c r="A402">
        <v>0</v>
      </c>
      <c r="B402">
        <v>0</v>
      </c>
      <c r="C402">
        <v>0</v>
      </c>
      <c r="D402">
        <v>0</v>
      </c>
      <c r="E402">
        <v>0</v>
      </c>
      <c r="F402" s="4">
        <v>0</v>
      </c>
      <c r="G402">
        <v>0</v>
      </c>
      <c r="H402">
        <v>0</v>
      </c>
      <c r="I402" t="s">
        <v>24</v>
      </c>
      <c r="J402">
        <f t="shared" si="42"/>
        <v>2023</v>
      </c>
    </row>
    <row r="403" spans="1:10" x14ac:dyDescent="0.3">
      <c r="A403">
        <v>0</v>
      </c>
      <c r="B403">
        <v>0</v>
      </c>
      <c r="C403">
        <v>0</v>
      </c>
      <c r="D403">
        <v>0</v>
      </c>
      <c r="E403">
        <v>0</v>
      </c>
      <c r="F403" s="4">
        <v>0</v>
      </c>
      <c r="G403">
        <v>0</v>
      </c>
      <c r="H403">
        <v>0</v>
      </c>
      <c r="I403" t="s">
        <v>24</v>
      </c>
      <c r="J403">
        <f t="shared" ref="J403:J442" si="43">VLOOKUP(I403,$L$2:$AY$13,40,FALSE)</f>
        <v>2023</v>
      </c>
    </row>
    <row r="404" spans="1:10" x14ac:dyDescent="0.3">
      <c r="A404">
        <v>0</v>
      </c>
      <c r="B404">
        <v>0</v>
      </c>
      <c r="C404">
        <v>0</v>
      </c>
      <c r="D404">
        <v>0</v>
      </c>
      <c r="E404">
        <v>0</v>
      </c>
      <c r="F404" s="4">
        <v>0</v>
      </c>
      <c r="G404">
        <v>0</v>
      </c>
      <c r="H404">
        <v>0</v>
      </c>
      <c r="I404" t="s">
        <v>24</v>
      </c>
      <c r="J404">
        <f t="shared" si="43"/>
        <v>2023</v>
      </c>
    </row>
    <row r="405" spans="1:10" x14ac:dyDescent="0.3">
      <c r="A405">
        <v>0</v>
      </c>
      <c r="B405">
        <v>0</v>
      </c>
      <c r="C405">
        <v>0</v>
      </c>
      <c r="D405">
        <v>0</v>
      </c>
      <c r="E405">
        <v>0</v>
      </c>
      <c r="F405" s="4">
        <v>0</v>
      </c>
      <c r="G405">
        <v>0</v>
      </c>
      <c r="H405">
        <v>0</v>
      </c>
      <c r="I405" t="s">
        <v>24</v>
      </c>
      <c r="J405">
        <f t="shared" si="43"/>
        <v>2023</v>
      </c>
    </row>
    <row r="406" spans="1:10" x14ac:dyDescent="0.3">
      <c r="A406">
        <v>0</v>
      </c>
      <c r="B406">
        <v>0</v>
      </c>
      <c r="C406">
        <v>0</v>
      </c>
      <c r="D406">
        <v>0</v>
      </c>
      <c r="E406">
        <v>0</v>
      </c>
      <c r="F406" s="4">
        <v>0</v>
      </c>
      <c r="G406">
        <v>0</v>
      </c>
      <c r="H406">
        <v>0</v>
      </c>
      <c r="I406" t="s">
        <v>24</v>
      </c>
      <c r="J406">
        <f t="shared" si="43"/>
        <v>2023</v>
      </c>
    </row>
    <row r="407" spans="1:10" x14ac:dyDescent="0.3">
      <c r="A407">
        <v>0</v>
      </c>
      <c r="B407">
        <v>0</v>
      </c>
      <c r="C407">
        <v>0</v>
      </c>
      <c r="D407">
        <v>0</v>
      </c>
      <c r="E407">
        <v>0</v>
      </c>
      <c r="F407" s="4">
        <v>0</v>
      </c>
      <c r="G407">
        <v>0</v>
      </c>
      <c r="H407">
        <v>0</v>
      </c>
      <c r="I407" t="s">
        <v>24</v>
      </c>
      <c r="J407">
        <f t="shared" si="43"/>
        <v>2023</v>
      </c>
    </row>
    <row r="408" spans="1:10" x14ac:dyDescent="0.3">
      <c r="A408">
        <v>0</v>
      </c>
      <c r="B408">
        <v>0</v>
      </c>
      <c r="C408">
        <v>0</v>
      </c>
      <c r="D408">
        <v>0</v>
      </c>
      <c r="E408">
        <v>0</v>
      </c>
      <c r="F408" s="4">
        <v>0</v>
      </c>
      <c r="G408">
        <v>0</v>
      </c>
      <c r="H408">
        <v>0</v>
      </c>
      <c r="I408" t="s">
        <v>24</v>
      </c>
      <c r="J408">
        <f t="shared" si="43"/>
        <v>2023</v>
      </c>
    </row>
    <row r="409" spans="1:10" x14ac:dyDescent="0.3">
      <c r="A409">
        <v>0</v>
      </c>
      <c r="B409">
        <v>0</v>
      </c>
      <c r="C409">
        <v>0</v>
      </c>
      <c r="D409">
        <v>0</v>
      </c>
      <c r="E409">
        <v>0</v>
      </c>
      <c r="F409" s="4">
        <v>0</v>
      </c>
      <c r="G409">
        <v>0</v>
      </c>
      <c r="H409">
        <v>0</v>
      </c>
      <c r="I409" t="s">
        <v>24</v>
      </c>
      <c r="J409">
        <f t="shared" si="43"/>
        <v>2023</v>
      </c>
    </row>
    <row r="410" spans="1:10" x14ac:dyDescent="0.3">
      <c r="A410">
        <v>0</v>
      </c>
      <c r="B410">
        <v>0</v>
      </c>
      <c r="C410">
        <v>0</v>
      </c>
      <c r="D410">
        <v>0</v>
      </c>
      <c r="E410">
        <v>0</v>
      </c>
      <c r="F410" s="4">
        <v>0</v>
      </c>
      <c r="G410">
        <v>0</v>
      </c>
      <c r="H410">
        <v>0</v>
      </c>
      <c r="I410" t="s">
        <v>24</v>
      </c>
      <c r="J410">
        <f t="shared" si="43"/>
        <v>2023</v>
      </c>
    </row>
    <row r="411" spans="1:10" x14ac:dyDescent="0.3">
      <c r="A411">
        <v>0</v>
      </c>
      <c r="B411">
        <v>0</v>
      </c>
      <c r="C411">
        <v>0</v>
      </c>
      <c r="D411">
        <v>0</v>
      </c>
      <c r="E411">
        <v>0</v>
      </c>
      <c r="F411" s="4">
        <v>0</v>
      </c>
      <c r="G411">
        <v>0</v>
      </c>
      <c r="H411">
        <v>0</v>
      </c>
      <c r="I411" t="s">
        <v>24</v>
      </c>
      <c r="J411">
        <f t="shared" si="43"/>
        <v>2023</v>
      </c>
    </row>
    <row r="412" spans="1:10" x14ac:dyDescent="0.3">
      <c r="A412">
        <v>0</v>
      </c>
      <c r="B412">
        <v>0</v>
      </c>
      <c r="C412">
        <v>0</v>
      </c>
      <c r="D412">
        <v>0</v>
      </c>
      <c r="E412">
        <v>0</v>
      </c>
      <c r="F412" s="4">
        <v>0</v>
      </c>
      <c r="G412">
        <v>0</v>
      </c>
      <c r="H412">
        <v>0</v>
      </c>
      <c r="I412" t="s">
        <v>24</v>
      </c>
      <c r="J412">
        <f t="shared" si="43"/>
        <v>2023</v>
      </c>
    </row>
    <row r="413" spans="1:10" x14ac:dyDescent="0.3">
      <c r="A413">
        <v>0</v>
      </c>
      <c r="B413">
        <v>0</v>
      </c>
      <c r="C413">
        <v>0</v>
      </c>
      <c r="D413">
        <v>0</v>
      </c>
      <c r="E413">
        <v>0</v>
      </c>
      <c r="F413" s="4">
        <v>0</v>
      </c>
      <c r="G413">
        <v>0</v>
      </c>
      <c r="H413">
        <v>0</v>
      </c>
      <c r="I413" t="s">
        <v>24</v>
      </c>
      <c r="J413">
        <f t="shared" si="43"/>
        <v>2023</v>
      </c>
    </row>
    <row r="414" spans="1:10" x14ac:dyDescent="0.3">
      <c r="A414">
        <v>0</v>
      </c>
      <c r="B414">
        <v>0</v>
      </c>
      <c r="C414">
        <v>0</v>
      </c>
      <c r="D414">
        <v>0</v>
      </c>
      <c r="E414">
        <v>0</v>
      </c>
      <c r="F414" s="4">
        <v>0</v>
      </c>
      <c r="G414">
        <v>0</v>
      </c>
      <c r="H414">
        <v>0</v>
      </c>
      <c r="I414" t="s">
        <v>24</v>
      </c>
      <c r="J414">
        <f t="shared" si="43"/>
        <v>2023</v>
      </c>
    </row>
    <row r="415" spans="1:10" x14ac:dyDescent="0.3">
      <c r="A415">
        <v>0</v>
      </c>
      <c r="B415">
        <v>0</v>
      </c>
      <c r="C415">
        <v>0</v>
      </c>
      <c r="D415">
        <v>0</v>
      </c>
      <c r="E415">
        <v>0</v>
      </c>
      <c r="F415" s="4">
        <v>0</v>
      </c>
      <c r="G415">
        <v>0</v>
      </c>
      <c r="H415">
        <v>0</v>
      </c>
      <c r="I415" t="s">
        <v>24</v>
      </c>
      <c r="J415">
        <f t="shared" si="43"/>
        <v>2023</v>
      </c>
    </row>
    <row r="416" spans="1:10" x14ac:dyDescent="0.3">
      <c r="A416">
        <v>0</v>
      </c>
      <c r="B416">
        <v>0</v>
      </c>
      <c r="C416">
        <v>0</v>
      </c>
      <c r="D416">
        <v>0</v>
      </c>
      <c r="E416">
        <v>0</v>
      </c>
      <c r="F416" s="4">
        <v>0</v>
      </c>
      <c r="G416">
        <v>0</v>
      </c>
      <c r="H416">
        <v>0</v>
      </c>
      <c r="I416" t="s">
        <v>24</v>
      </c>
      <c r="J416">
        <f t="shared" si="43"/>
        <v>2023</v>
      </c>
    </row>
    <row r="417" spans="1:10" x14ac:dyDescent="0.3">
      <c r="A417">
        <v>0</v>
      </c>
      <c r="B417">
        <v>0</v>
      </c>
      <c r="C417">
        <v>0</v>
      </c>
      <c r="D417">
        <v>0</v>
      </c>
      <c r="E417">
        <v>0</v>
      </c>
      <c r="F417" s="4">
        <v>0</v>
      </c>
      <c r="G417">
        <v>0</v>
      </c>
      <c r="H417">
        <v>0</v>
      </c>
      <c r="I417" t="s">
        <v>24</v>
      </c>
      <c r="J417">
        <f t="shared" si="43"/>
        <v>2023</v>
      </c>
    </row>
    <row r="418" spans="1:10" x14ac:dyDescent="0.3">
      <c r="A418">
        <v>0</v>
      </c>
      <c r="B418">
        <v>0</v>
      </c>
      <c r="C418">
        <v>0</v>
      </c>
      <c r="D418">
        <v>0</v>
      </c>
      <c r="E418">
        <v>0</v>
      </c>
      <c r="F418" s="4">
        <v>0</v>
      </c>
      <c r="G418">
        <v>0</v>
      </c>
      <c r="H418">
        <v>0</v>
      </c>
      <c r="I418" t="s">
        <v>24</v>
      </c>
      <c r="J418">
        <f t="shared" si="43"/>
        <v>2023</v>
      </c>
    </row>
    <row r="419" spans="1:10" x14ac:dyDescent="0.3">
      <c r="A419">
        <v>0</v>
      </c>
      <c r="B419">
        <v>0</v>
      </c>
      <c r="C419">
        <v>0</v>
      </c>
      <c r="D419">
        <v>0</v>
      </c>
      <c r="E419">
        <v>0</v>
      </c>
      <c r="F419" s="4">
        <v>0</v>
      </c>
      <c r="G419">
        <v>0</v>
      </c>
      <c r="H419">
        <v>0</v>
      </c>
      <c r="I419" t="s">
        <v>24</v>
      </c>
      <c r="J419">
        <f t="shared" si="43"/>
        <v>2023</v>
      </c>
    </row>
    <row r="420" spans="1:10" x14ac:dyDescent="0.3">
      <c r="A420">
        <v>0</v>
      </c>
      <c r="B420">
        <v>0</v>
      </c>
      <c r="C420">
        <v>0</v>
      </c>
      <c r="D420">
        <v>0</v>
      </c>
      <c r="E420">
        <v>0</v>
      </c>
      <c r="F420" s="4">
        <v>0</v>
      </c>
      <c r="G420">
        <v>0</v>
      </c>
      <c r="H420">
        <v>0</v>
      </c>
      <c r="I420" t="s">
        <v>24</v>
      </c>
      <c r="J420">
        <f t="shared" si="43"/>
        <v>2023</v>
      </c>
    </row>
    <row r="421" spans="1:10" x14ac:dyDescent="0.3">
      <c r="A421">
        <v>0</v>
      </c>
      <c r="B421">
        <v>0</v>
      </c>
      <c r="C421">
        <v>0</v>
      </c>
      <c r="D421">
        <v>0</v>
      </c>
      <c r="E421">
        <v>0</v>
      </c>
      <c r="F421" s="4">
        <v>0</v>
      </c>
      <c r="G421">
        <v>0</v>
      </c>
      <c r="H421">
        <v>0</v>
      </c>
      <c r="I421" t="s">
        <v>24</v>
      </c>
      <c r="J421">
        <f t="shared" si="43"/>
        <v>2023</v>
      </c>
    </row>
    <row r="422" spans="1:10" x14ac:dyDescent="0.3">
      <c r="A422">
        <v>0</v>
      </c>
      <c r="B422">
        <v>0</v>
      </c>
      <c r="C422">
        <v>0</v>
      </c>
      <c r="D422">
        <v>0</v>
      </c>
      <c r="E422">
        <v>0</v>
      </c>
      <c r="F422" s="4">
        <v>0</v>
      </c>
      <c r="G422">
        <v>0</v>
      </c>
      <c r="H422">
        <v>0</v>
      </c>
      <c r="I422" t="s">
        <v>24</v>
      </c>
      <c r="J422">
        <f t="shared" si="43"/>
        <v>2023</v>
      </c>
    </row>
    <row r="423" spans="1:10" x14ac:dyDescent="0.3">
      <c r="A423">
        <v>0</v>
      </c>
      <c r="B423">
        <v>0</v>
      </c>
      <c r="C423">
        <v>0</v>
      </c>
      <c r="D423">
        <v>0</v>
      </c>
      <c r="E423">
        <v>0</v>
      </c>
      <c r="F423" s="4">
        <v>0</v>
      </c>
      <c r="G423">
        <v>0</v>
      </c>
      <c r="H423">
        <v>0</v>
      </c>
      <c r="I423" t="s">
        <v>24</v>
      </c>
      <c r="J423">
        <f t="shared" si="43"/>
        <v>2023</v>
      </c>
    </row>
    <row r="424" spans="1:10" x14ac:dyDescent="0.3">
      <c r="A424">
        <v>0</v>
      </c>
      <c r="B424">
        <v>0</v>
      </c>
      <c r="C424">
        <v>0</v>
      </c>
      <c r="D424">
        <v>0</v>
      </c>
      <c r="E424">
        <v>0</v>
      </c>
      <c r="F424" s="4">
        <v>0</v>
      </c>
      <c r="G424">
        <v>0</v>
      </c>
      <c r="H424">
        <v>0</v>
      </c>
      <c r="I424" t="s">
        <v>24</v>
      </c>
      <c r="J424">
        <f t="shared" si="43"/>
        <v>2023</v>
      </c>
    </row>
    <row r="425" spans="1:10" x14ac:dyDescent="0.3">
      <c r="A425">
        <v>0</v>
      </c>
      <c r="B425">
        <v>0</v>
      </c>
      <c r="C425">
        <v>0</v>
      </c>
      <c r="D425">
        <v>0</v>
      </c>
      <c r="E425">
        <v>0</v>
      </c>
      <c r="F425" s="4">
        <v>0</v>
      </c>
      <c r="G425">
        <v>0</v>
      </c>
      <c r="H425">
        <v>0</v>
      </c>
      <c r="I425" t="s">
        <v>24</v>
      </c>
      <c r="J425">
        <f t="shared" si="43"/>
        <v>2023</v>
      </c>
    </row>
    <row r="426" spans="1:10" x14ac:dyDescent="0.3">
      <c r="A426">
        <v>0</v>
      </c>
      <c r="B426">
        <v>0</v>
      </c>
      <c r="C426">
        <v>0</v>
      </c>
      <c r="D426">
        <v>0</v>
      </c>
      <c r="E426">
        <v>0</v>
      </c>
      <c r="F426" s="4">
        <v>0</v>
      </c>
      <c r="G426">
        <v>0</v>
      </c>
      <c r="H426">
        <v>0</v>
      </c>
      <c r="I426" t="s">
        <v>24</v>
      </c>
      <c r="J426">
        <f t="shared" si="43"/>
        <v>2023</v>
      </c>
    </row>
    <row r="427" spans="1:10" x14ac:dyDescent="0.3">
      <c r="A427">
        <v>0</v>
      </c>
      <c r="B427">
        <v>0</v>
      </c>
      <c r="C427">
        <v>0</v>
      </c>
      <c r="D427">
        <v>0</v>
      </c>
      <c r="E427">
        <v>0</v>
      </c>
      <c r="F427" s="4">
        <v>0</v>
      </c>
      <c r="G427">
        <v>0</v>
      </c>
      <c r="H427">
        <v>0</v>
      </c>
      <c r="I427" t="s">
        <v>24</v>
      </c>
      <c r="J427">
        <f t="shared" si="43"/>
        <v>2023</v>
      </c>
    </row>
    <row r="428" spans="1:10" x14ac:dyDescent="0.3">
      <c r="A428">
        <v>0</v>
      </c>
      <c r="B428">
        <v>0</v>
      </c>
      <c r="C428">
        <v>0</v>
      </c>
      <c r="D428">
        <v>0</v>
      </c>
      <c r="E428">
        <v>0</v>
      </c>
      <c r="F428" s="4">
        <v>0</v>
      </c>
      <c r="G428">
        <v>0</v>
      </c>
      <c r="H428">
        <v>0</v>
      </c>
      <c r="I428" t="s">
        <v>24</v>
      </c>
      <c r="J428">
        <f t="shared" si="43"/>
        <v>2023</v>
      </c>
    </row>
    <row r="429" spans="1:10" x14ac:dyDescent="0.3">
      <c r="A429">
        <v>0</v>
      </c>
      <c r="B429">
        <v>0</v>
      </c>
      <c r="C429">
        <v>0</v>
      </c>
      <c r="D429">
        <v>0</v>
      </c>
      <c r="E429">
        <v>0</v>
      </c>
      <c r="F429" s="4">
        <v>0</v>
      </c>
      <c r="G429">
        <v>0</v>
      </c>
      <c r="H429">
        <v>0</v>
      </c>
      <c r="I429" t="s">
        <v>24</v>
      </c>
      <c r="J429">
        <f t="shared" si="43"/>
        <v>2023</v>
      </c>
    </row>
    <row r="430" spans="1:10" x14ac:dyDescent="0.3">
      <c r="A430">
        <v>0</v>
      </c>
      <c r="B430">
        <v>0</v>
      </c>
      <c r="C430">
        <v>0</v>
      </c>
      <c r="D430">
        <v>0</v>
      </c>
      <c r="E430">
        <v>0</v>
      </c>
      <c r="F430" s="4">
        <v>0</v>
      </c>
      <c r="G430">
        <v>0</v>
      </c>
      <c r="H430">
        <v>0</v>
      </c>
      <c r="I430" t="s">
        <v>24</v>
      </c>
      <c r="J430">
        <f t="shared" si="43"/>
        <v>2023</v>
      </c>
    </row>
    <row r="431" spans="1:10" x14ac:dyDescent="0.3">
      <c r="A431">
        <v>0</v>
      </c>
      <c r="B431">
        <v>0</v>
      </c>
      <c r="C431">
        <v>0</v>
      </c>
      <c r="D431">
        <v>0</v>
      </c>
      <c r="E431">
        <v>0</v>
      </c>
      <c r="F431" s="4">
        <v>0</v>
      </c>
      <c r="G431">
        <v>0</v>
      </c>
      <c r="H431">
        <v>0</v>
      </c>
      <c r="I431" t="s">
        <v>24</v>
      </c>
      <c r="J431">
        <f t="shared" si="43"/>
        <v>2023</v>
      </c>
    </row>
    <row r="432" spans="1:10" x14ac:dyDescent="0.3">
      <c r="A432">
        <v>0</v>
      </c>
      <c r="B432">
        <v>0</v>
      </c>
      <c r="C432">
        <v>0</v>
      </c>
      <c r="D432">
        <v>0</v>
      </c>
      <c r="E432">
        <v>0</v>
      </c>
      <c r="F432" s="4">
        <v>0</v>
      </c>
      <c r="G432">
        <v>0</v>
      </c>
      <c r="H432">
        <v>0</v>
      </c>
      <c r="I432" t="s">
        <v>24</v>
      </c>
      <c r="J432">
        <f t="shared" si="43"/>
        <v>2023</v>
      </c>
    </row>
    <row r="433" spans="1:10" x14ac:dyDescent="0.3">
      <c r="A433">
        <v>0</v>
      </c>
      <c r="B433">
        <v>0</v>
      </c>
      <c r="C433">
        <v>0</v>
      </c>
      <c r="D433">
        <v>0</v>
      </c>
      <c r="E433">
        <v>0</v>
      </c>
      <c r="F433" s="4">
        <v>0</v>
      </c>
      <c r="G433">
        <v>0</v>
      </c>
      <c r="H433">
        <v>0</v>
      </c>
      <c r="I433" t="s">
        <v>24</v>
      </c>
      <c r="J433">
        <f t="shared" si="43"/>
        <v>2023</v>
      </c>
    </row>
    <row r="434" spans="1:10" x14ac:dyDescent="0.3">
      <c r="A434">
        <v>0</v>
      </c>
      <c r="B434">
        <v>0</v>
      </c>
      <c r="C434">
        <v>0</v>
      </c>
      <c r="D434">
        <v>0</v>
      </c>
      <c r="E434">
        <v>0</v>
      </c>
      <c r="F434" s="4">
        <v>0</v>
      </c>
      <c r="G434">
        <v>0</v>
      </c>
      <c r="H434">
        <v>0</v>
      </c>
      <c r="I434" t="s">
        <v>24</v>
      </c>
      <c r="J434">
        <f t="shared" si="43"/>
        <v>2023</v>
      </c>
    </row>
    <row r="435" spans="1:10" x14ac:dyDescent="0.3">
      <c r="A435">
        <v>0</v>
      </c>
      <c r="B435">
        <v>0</v>
      </c>
      <c r="C435">
        <v>0</v>
      </c>
      <c r="D435">
        <v>0</v>
      </c>
      <c r="E435">
        <v>0</v>
      </c>
      <c r="F435" s="4">
        <v>0</v>
      </c>
      <c r="G435">
        <v>0</v>
      </c>
      <c r="H435">
        <v>0</v>
      </c>
      <c r="I435" t="s">
        <v>24</v>
      </c>
      <c r="J435">
        <f t="shared" si="43"/>
        <v>2023</v>
      </c>
    </row>
    <row r="436" spans="1:10" x14ac:dyDescent="0.3">
      <c r="A436">
        <v>0</v>
      </c>
      <c r="B436">
        <v>0</v>
      </c>
      <c r="C436">
        <v>0</v>
      </c>
      <c r="D436">
        <v>0</v>
      </c>
      <c r="E436">
        <v>0</v>
      </c>
      <c r="F436" s="4">
        <v>0</v>
      </c>
      <c r="G436">
        <v>0</v>
      </c>
      <c r="H436">
        <v>0</v>
      </c>
      <c r="I436" t="s">
        <v>24</v>
      </c>
      <c r="J436">
        <f t="shared" si="43"/>
        <v>2023</v>
      </c>
    </row>
    <row r="437" spans="1:10" x14ac:dyDescent="0.3">
      <c r="A437">
        <v>0</v>
      </c>
      <c r="B437">
        <v>0</v>
      </c>
      <c r="C437">
        <v>0</v>
      </c>
      <c r="D437">
        <v>0</v>
      </c>
      <c r="E437">
        <v>0</v>
      </c>
      <c r="F437" s="4">
        <v>0</v>
      </c>
      <c r="G437">
        <v>0</v>
      </c>
      <c r="H437">
        <v>0</v>
      </c>
      <c r="I437" t="s">
        <v>24</v>
      </c>
      <c r="J437">
        <f t="shared" si="43"/>
        <v>2023</v>
      </c>
    </row>
    <row r="438" spans="1:10" x14ac:dyDescent="0.3">
      <c r="A438">
        <v>0</v>
      </c>
      <c r="B438">
        <v>0</v>
      </c>
      <c r="C438">
        <v>0</v>
      </c>
      <c r="D438">
        <v>0</v>
      </c>
      <c r="E438">
        <v>0</v>
      </c>
      <c r="F438" s="4">
        <v>0</v>
      </c>
      <c r="G438">
        <v>0</v>
      </c>
      <c r="H438">
        <v>0</v>
      </c>
      <c r="I438" t="s">
        <v>24</v>
      </c>
      <c r="J438">
        <f t="shared" si="43"/>
        <v>2023</v>
      </c>
    </row>
    <row r="439" spans="1:10" x14ac:dyDescent="0.3">
      <c r="A439">
        <v>0</v>
      </c>
      <c r="B439">
        <v>0</v>
      </c>
      <c r="C439">
        <v>0</v>
      </c>
      <c r="D439">
        <v>0</v>
      </c>
      <c r="E439">
        <v>0</v>
      </c>
      <c r="F439" s="4">
        <v>0</v>
      </c>
      <c r="G439">
        <v>0</v>
      </c>
      <c r="H439">
        <v>0</v>
      </c>
      <c r="I439" t="s">
        <v>24</v>
      </c>
      <c r="J439">
        <f t="shared" si="43"/>
        <v>2023</v>
      </c>
    </row>
    <row r="440" spans="1:10" x14ac:dyDescent="0.3">
      <c r="A440">
        <v>0</v>
      </c>
      <c r="B440">
        <v>0</v>
      </c>
      <c r="C440">
        <v>0</v>
      </c>
      <c r="D440">
        <v>0</v>
      </c>
      <c r="E440">
        <v>0</v>
      </c>
      <c r="F440" s="4">
        <v>0</v>
      </c>
      <c r="G440">
        <v>0</v>
      </c>
      <c r="H440">
        <v>0</v>
      </c>
      <c r="I440" t="s">
        <v>24</v>
      </c>
      <c r="J440">
        <f t="shared" si="43"/>
        <v>2023</v>
      </c>
    </row>
    <row r="441" spans="1:10" x14ac:dyDescent="0.3">
      <c r="A441">
        <v>0</v>
      </c>
      <c r="B441">
        <v>0</v>
      </c>
      <c r="C441">
        <v>0</v>
      </c>
      <c r="D441">
        <v>0</v>
      </c>
      <c r="E441">
        <v>0</v>
      </c>
      <c r="F441" s="4">
        <v>0</v>
      </c>
      <c r="G441">
        <v>0</v>
      </c>
      <c r="H441">
        <v>0</v>
      </c>
      <c r="I441" t="s">
        <v>24</v>
      </c>
      <c r="J441">
        <f t="shared" si="43"/>
        <v>2023</v>
      </c>
    </row>
    <row r="442" spans="1:10" x14ac:dyDescent="0.3">
      <c r="A442">
        <v>0</v>
      </c>
      <c r="B442">
        <v>0</v>
      </c>
      <c r="C442">
        <v>0</v>
      </c>
      <c r="D442">
        <v>0</v>
      </c>
      <c r="E442">
        <v>0</v>
      </c>
      <c r="F442" s="4">
        <v>0</v>
      </c>
      <c r="G442">
        <v>0</v>
      </c>
      <c r="H442">
        <v>0</v>
      </c>
      <c r="I442" t="s">
        <v>24</v>
      </c>
      <c r="J442">
        <f t="shared" si="43"/>
        <v>2023</v>
      </c>
    </row>
    <row r="443" spans="1:10" x14ac:dyDescent="0.3">
      <c r="A443" s="4" cm="1">
        <f t="array" ref="A443:H589">'M19-M24 Report'!A4:H150</f>
        <v>0</v>
      </c>
      <c r="B443">
        <v>0</v>
      </c>
      <c r="C443">
        <v>0</v>
      </c>
      <c r="D443">
        <v>0</v>
      </c>
      <c r="E443">
        <v>0</v>
      </c>
      <c r="F443">
        <v>0</v>
      </c>
      <c r="G443">
        <v>0</v>
      </c>
      <c r="H443">
        <v>0</v>
      </c>
      <c r="I443" t="s">
        <v>25</v>
      </c>
      <c r="J443">
        <f t="shared" ref="J443:J506" si="44">VLOOKUP(I443,$L$2:$AY$13,40,FALSE)</f>
        <v>2024</v>
      </c>
    </row>
    <row r="444" spans="1:10" x14ac:dyDescent="0.3">
      <c r="A444">
        <v>0</v>
      </c>
      <c r="B444">
        <v>0</v>
      </c>
      <c r="C444">
        <v>0</v>
      </c>
      <c r="D444">
        <v>0</v>
      </c>
      <c r="E444">
        <v>0</v>
      </c>
      <c r="F444">
        <v>0</v>
      </c>
      <c r="G444">
        <v>0</v>
      </c>
      <c r="H444">
        <v>0</v>
      </c>
      <c r="I444" t="s">
        <v>25</v>
      </c>
      <c r="J444">
        <f t="shared" si="44"/>
        <v>2024</v>
      </c>
    </row>
    <row r="445" spans="1:10" x14ac:dyDescent="0.3">
      <c r="A445">
        <v>0</v>
      </c>
      <c r="B445">
        <v>0</v>
      </c>
      <c r="C445">
        <v>0</v>
      </c>
      <c r="D445">
        <v>0</v>
      </c>
      <c r="E445">
        <v>0</v>
      </c>
      <c r="F445">
        <v>0</v>
      </c>
      <c r="G445">
        <v>0</v>
      </c>
      <c r="H445">
        <v>0</v>
      </c>
      <c r="I445" t="s">
        <v>25</v>
      </c>
      <c r="J445">
        <f t="shared" si="44"/>
        <v>2024</v>
      </c>
    </row>
    <row r="446" spans="1:10" x14ac:dyDescent="0.3">
      <c r="A446">
        <v>0</v>
      </c>
      <c r="B446">
        <v>0</v>
      </c>
      <c r="C446">
        <v>0</v>
      </c>
      <c r="D446">
        <v>0</v>
      </c>
      <c r="E446">
        <v>0</v>
      </c>
      <c r="F446">
        <v>0</v>
      </c>
      <c r="G446">
        <v>0</v>
      </c>
      <c r="H446">
        <v>0</v>
      </c>
      <c r="I446" t="s">
        <v>25</v>
      </c>
      <c r="J446">
        <f t="shared" si="44"/>
        <v>2024</v>
      </c>
    </row>
    <row r="447" spans="1:10" x14ac:dyDescent="0.3">
      <c r="A447">
        <v>0</v>
      </c>
      <c r="B447">
        <v>0</v>
      </c>
      <c r="C447">
        <v>0</v>
      </c>
      <c r="D447">
        <v>0</v>
      </c>
      <c r="E447">
        <v>0</v>
      </c>
      <c r="F447">
        <v>0</v>
      </c>
      <c r="G447">
        <v>0</v>
      </c>
      <c r="H447">
        <v>0</v>
      </c>
      <c r="I447" t="s">
        <v>25</v>
      </c>
      <c r="J447">
        <f t="shared" si="44"/>
        <v>2024</v>
      </c>
    </row>
    <row r="448" spans="1:10" x14ac:dyDescent="0.3">
      <c r="A448">
        <v>0</v>
      </c>
      <c r="B448">
        <v>0</v>
      </c>
      <c r="C448">
        <v>0</v>
      </c>
      <c r="D448">
        <v>0</v>
      </c>
      <c r="E448">
        <v>0</v>
      </c>
      <c r="F448">
        <v>0</v>
      </c>
      <c r="G448">
        <v>0</v>
      </c>
      <c r="H448">
        <v>0</v>
      </c>
      <c r="I448" t="s">
        <v>25</v>
      </c>
      <c r="J448">
        <f t="shared" si="44"/>
        <v>2024</v>
      </c>
    </row>
    <row r="449" spans="1:10" x14ac:dyDescent="0.3">
      <c r="A449">
        <v>0</v>
      </c>
      <c r="B449">
        <v>0</v>
      </c>
      <c r="C449">
        <v>0</v>
      </c>
      <c r="D449">
        <v>0</v>
      </c>
      <c r="E449">
        <v>0</v>
      </c>
      <c r="F449">
        <v>0</v>
      </c>
      <c r="G449">
        <v>0</v>
      </c>
      <c r="H449">
        <v>0</v>
      </c>
      <c r="I449" t="s">
        <v>25</v>
      </c>
      <c r="J449">
        <f t="shared" si="44"/>
        <v>2024</v>
      </c>
    </row>
    <row r="450" spans="1:10" x14ac:dyDescent="0.3">
      <c r="A450">
        <v>0</v>
      </c>
      <c r="B450">
        <v>0</v>
      </c>
      <c r="C450">
        <v>0</v>
      </c>
      <c r="D450">
        <v>0</v>
      </c>
      <c r="E450">
        <v>0</v>
      </c>
      <c r="F450">
        <v>0</v>
      </c>
      <c r="G450">
        <v>0</v>
      </c>
      <c r="H450">
        <v>0</v>
      </c>
      <c r="I450" t="s">
        <v>25</v>
      </c>
      <c r="J450">
        <f t="shared" si="44"/>
        <v>2024</v>
      </c>
    </row>
    <row r="451" spans="1:10" x14ac:dyDescent="0.3">
      <c r="A451">
        <v>0</v>
      </c>
      <c r="B451">
        <v>0</v>
      </c>
      <c r="C451">
        <v>0</v>
      </c>
      <c r="D451">
        <v>0</v>
      </c>
      <c r="E451">
        <v>0</v>
      </c>
      <c r="F451">
        <v>0</v>
      </c>
      <c r="G451">
        <v>0</v>
      </c>
      <c r="H451">
        <v>0</v>
      </c>
      <c r="I451" t="s">
        <v>25</v>
      </c>
      <c r="J451">
        <f t="shared" si="44"/>
        <v>2024</v>
      </c>
    </row>
    <row r="452" spans="1:10" x14ac:dyDescent="0.3">
      <c r="A452">
        <v>0</v>
      </c>
      <c r="B452">
        <v>0</v>
      </c>
      <c r="C452">
        <v>0</v>
      </c>
      <c r="D452">
        <v>0</v>
      </c>
      <c r="E452">
        <v>0</v>
      </c>
      <c r="F452">
        <v>0</v>
      </c>
      <c r="G452">
        <v>0</v>
      </c>
      <c r="H452">
        <v>0</v>
      </c>
      <c r="I452" t="s">
        <v>25</v>
      </c>
      <c r="J452">
        <f t="shared" si="44"/>
        <v>2024</v>
      </c>
    </row>
    <row r="453" spans="1:10" x14ac:dyDescent="0.3">
      <c r="A453">
        <v>0</v>
      </c>
      <c r="B453">
        <v>0</v>
      </c>
      <c r="C453">
        <v>0</v>
      </c>
      <c r="D453">
        <v>0</v>
      </c>
      <c r="E453">
        <v>0</v>
      </c>
      <c r="F453">
        <v>0</v>
      </c>
      <c r="G453">
        <v>0</v>
      </c>
      <c r="H453">
        <v>0</v>
      </c>
      <c r="I453" t="s">
        <v>25</v>
      </c>
      <c r="J453">
        <f t="shared" si="44"/>
        <v>2024</v>
      </c>
    </row>
    <row r="454" spans="1:10" x14ac:dyDescent="0.3">
      <c r="A454">
        <v>0</v>
      </c>
      <c r="B454">
        <v>0</v>
      </c>
      <c r="C454">
        <v>0</v>
      </c>
      <c r="D454">
        <v>0</v>
      </c>
      <c r="E454">
        <v>0</v>
      </c>
      <c r="F454">
        <v>0</v>
      </c>
      <c r="G454">
        <v>0</v>
      </c>
      <c r="H454">
        <v>0</v>
      </c>
      <c r="I454" t="s">
        <v>25</v>
      </c>
      <c r="J454">
        <f t="shared" si="44"/>
        <v>2024</v>
      </c>
    </row>
    <row r="455" spans="1:10" x14ac:dyDescent="0.3">
      <c r="A455">
        <v>0</v>
      </c>
      <c r="B455">
        <v>0</v>
      </c>
      <c r="C455">
        <v>0</v>
      </c>
      <c r="D455">
        <v>0</v>
      </c>
      <c r="E455">
        <v>0</v>
      </c>
      <c r="F455">
        <v>0</v>
      </c>
      <c r="G455">
        <v>0</v>
      </c>
      <c r="H455">
        <v>0</v>
      </c>
      <c r="I455" t="s">
        <v>25</v>
      </c>
      <c r="J455">
        <f t="shared" si="44"/>
        <v>2024</v>
      </c>
    </row>
    <row r="456" spans="1:10" x14ac:dyDescent="0.3">
      <c r="A456">
        <v>0</v>
      </c>
      <c r="B456">
        <v>0</v>
      </c>
      <c r="C456">
        <v>0</v>
      </c>
      <c r="D456">
        <v>0</v>
      </c>
      <c r="E456">
        <v>0</v>
      </c>
      <c r="F456">
        <v>0</v>
      </c>
      <c r="G456">
        <v>0</v>
      </c>
      <c r="H456">
        <v>0</v>
      </c>
      <c r="I456" t="s">
        <v>25</v>
      </c>
      <c r="J456">
        <f t="shared" si="44"/>
        <v>2024</v>
      </c>
    </row>
    <row r="457" spans="1:10" x14ac:dyDescent="0.3">
      <c r="A457">
        <v>0</v>
      </c>
      <c r="B457">
        <v>0</v>
      </c>
      <c r="C457">
        <v>0</v>
      </c>
      <c r="D457">
        <v>0</v>
      </c>
      <c r="E457">
        <v>0</v>
      </c>
      <c r="F457">
        <v>0</v>
      </c>
      <c r="G457">
        <v>0</v>
      </c>
      <c r="H457">
        <v>0</v>
      </c>
      <c r="I457" t="s">
        <v>25</v>
      </c>
      <c r="J457">
        <f t="shared" si="44"/>
        <v>2024</v>
      </c>
    </row>
    <row r="458" spans="1:10" x14ac:dyDescent="0.3">
      <c r="A458">
        <v>0</v>
      </c>
      <c r="B458">
        <v>0</v>
      </c>
      <c r="C458">
        <v>0</v>
      </c>
      <c r="D458">
        <v>0</v>
      </c>
      <c r="E458">
        <v>0</v>
      </c>
      <c r="F458">
        <v>0</v>
      </c>
      <c r="G458">
        <v>0</v>
      </c>
      <c r="H458">
        <v>0</v>
      </c>
      <c r="I458" t="s">
        <v>25</v>
      </c>
      <c r="J458">
        <f t="shared" si="44"/>
        <v>2024</v>
      </c>
    </row>
    <row r="459" spans="1:10" x14ac:dyDescent="0.3">
      <c r="A459">
        <v>0</v>
      </c>
      <c r="B459">
        <v>0</v>
      </c>
      <c r="C459">
        <v>0</v>
      </c>
      <c r="D459">
        <v>0</v>
      </c>
      <c r="E459">
        <v>0</v>
      </c>
      <c r="F459">
        <v>0</v>
      </c>
      <c r="G459">
        <v>0</v>
      </c>
      <c r="H459">
        <v>0</v>
      </c>
      <c r="I459" t="s">
        <v>25</v>
      </c>
      <c r="J459">
        <f t="shared" si="44"/>
        <v>2024</v>
      </c>
    </row>
    <row r="460" spans="1:10" x14ac:dyDescent="0.3">
      <c r="A460">
        <v>0</v>
      </c>
      <c r="B460">
        <v>0</v>
      </c>
      <c r="C460">
        <v>0</v>
      </c>
      <c r="D460">
        <v>0</v>
      </c>
      <c r="E460">
        <v>0</v>
      </c>
      <c r="F460">
        <v>0</v>
      </c>
      <c r="G460">
        <v>0</v>
      </c>
      <c r="H460">
        <v>0</v>
      </c>
      <c r="I460" t="s">
        <v>25</v>
      </c>
      <c r="J460">
        <f t="shared" si="44"/>
        <v>2024</v>
      </c>
    </row>
    <row r="461" spans="1:10" x14ac:dyDescent="0.3">
      <c r="A461">
        <v>0</v>
      </c>
      <c r="B461">
        <v>0</v>
      </c>
      <c r="C461">
        <v>0</v>
      </c>
      <c r="D461">
        <v>0</v>
      </c>
      <c r="E461">
        <v>0</v>
      </c>
      <c r="F461">
        <v>0</v>
      </c>
      <c r="G461">
        <v>0</v>
      </c>
      <c r="H461">
        <v>0</v>
      </c>
      <c r="I461" t="s">
        <v>25</v>
      </c>
      <c r="J461">
        <f t="shared" si="44"/>
        <v>2024</v>
      </c>
    </row>
    <row r="462" spans="1:10" x14ac:dyDescent="0.3">
      <c r="A462">
        <v>0</v>
      </c>
      <c r="B462">
        <v>0</v>
      </c>
      <c r="C462">
        <v>0</v>
      </c>
      <c r="D462">
        <v>0</v>
      </c>
      <c r="E462">
        <v>0</v>
      </c>
      <c r="F462">
        <v>0</v>
      </c>
      <c r="G462">
        <v>0</v>
      </c>
      <c r="H462">
        <v>0</v>
      </c>
      <c r="I462" t="s">
        <v>25</v>
      </c>
      <c r="J462">
        <f t="shared" si="44"/>
        <v>2024</v>
      </c>
    </row>
    <row r="463" spans="1:10" x14ac:dyDescent="0.3">
      <c r="A463">
        <v>0</v>
      </c>
      <c r="B463">
        <v>0</v>
      </c>
      <c r="C463">
        <v>0</v>
      </c>
      <c r="D463">
        <v>0</v>
      </c>
      <c r="E463">
        <v>0</v>
      </c>
      <c r="F463">
        <v>0</v>
      </c>
      <c r="G463">
        <v>0</v>
      </c>
      <c r="H463">
        <v>0</v>
      </c>
      <c r="I463" t="s">
        <v>25</v>
      </c>
      <c r="J463">
        <f t="shared" si="44"/>
        <v>2024</v>
      </c>
    </row>
    <row r="464" spans="1:10" x14ac:dyDescent="0.3">
      <c r="A464">
        <v>0</v>
      </c>
      <c r="B464">
        <v>0</v>
      </c>
      <c r="C464">
        <v>0</v>
      </c>
      <c r="D464">
        <v>0</v>
      </c>
      <c r="E464">
        <v>0</v>
      </c>
      <c r="F464">
        <v>0</v>
      </c>
      <c r="G464">
        <v>0</v>
      </c>
      <c r="H464">
        <v>0</v>
      </c>
      <c r="I464" t="s">
        <v>25</v>
      </c>
      <c r="J464">
        <f t="shared" si="44"/>
        <v>2024</v>
      </c>
    </row>
    <row r="465" spans="1:10" x14ac:dyDescent="0.3">
      <c r="A465">
        <v>0</v>
      </c>
      <c r="B465">
        <v>0</v>
      </c>
      <c r="C465">
        <v>0</v>
      </c>
      <c r="D465">
        <v>0</v>
      </c>
      <c r="E465">
        <v>0</v>
      </c>
      <c r="F465">
        <v>0</v>
      </c>
      <c r="G465">
        <v>0</v>
      </c>
      <c r="H465">
        <v>0</v>
      </c>
      <c r="I465" t="s">
        <v>25</v>
      </c>
      <c r="J465">
        <f t="shared" si="44"/>
        <v>2024</v>
      </c>
    </row>
    <row r="466" spans="1:10" x14ac:dyDescent="0.3">
      <c r="A466">
        <v>0</v>
      </c>
      <c r="B466">
        <v>0</v>
      </c>
      <c r="C466">
        <v>0</v>
      </c>
      <c r="D466">
        <v>0</v>
      </c>
      <c r="E466">
        <v>0</v>
      </c>
      <c r="F466">
        <v>0</v>
      </c>
      <c r="G466">
        <v>0</v>
      </c>
      <c r="H466">
        <v>0</v>
      </c>
      <c r="I466" t="s">
        <v>25</v>
      </c>
      <c r="J466">
        <f t="shared" si="44"/>
        <v>2024</v>
      </c>
    </row>
    <row r="467" spans="1:10" x14ac:dyDescent="0.3">
      <c r="A467">
        <v>0</v>
      </c>
      <c r="B467">
        <v>0</v>
      </c>
      <c r="C467">
        <v>0</v>
      </c>
      <c r="D467">
        <v>0</v>
      </c>
      <c r="E467">
        <v>0</v>
      </c>
      <c r="F467">
        <v>0</v>
      </c>
      <c r="G467">
        <v>0</v>
      </c>
      <c r="H467">
        <v>0</v>
      </c>
      <c r="I467" t="s">
        <v>25</v>
      </c>
      <c r="J467">
        <f t="shared" si="44"/>
        <v>2024</v>
      </c>
    </row>
    <row r="468" spans="1:10" x14ac:dyDescent="0.3">
      <c r="A468">
        <v>0</v>
      </c>
      <c r="B468">
        <v>0</v>
      </c>
      <c r="C468">
        <v>0</v>
      </c>
      <c r="D468">
        <v>0</v>
      </c>
      <c r="E468">
        <v>0</v>
      </c>
      <c r="F468">
        <v>0</v>
      </c>
      <c r="G468">
        <v>0</v>
      </c>
      <c r="H468">
        <v>0</v>
      </c>
      <c r="I468" t="s">
        <v>25</v>
      </c>
      <c r="J468">
        <f t="shared" si="44"/>
        <v>2024</v>
      </c>
    </row>
    <row r="469" spans="1:10" x14ac:dyDescent="0.3">
      <c r="A469">
        <v>0</v>
      </c>
      <c r="B469">
        <v>0</v>
      </c>
      <c r="C469">
        <v>0</v>
      </c>
      <c r="D469">
        <v>0</v>
      </c>
      <c r="E469">
        <v>0</v>
      </c>
      <c r="F469">
        <v>0</v>
      </c>
      <c r="G469">
        <v>0</v>
      </c>
      <c r="H469">
        <v>0</v>
      </c>
      <c r="I469" t="s">
        <v>25</v>
      </c>
      <c r="J469">
        <f t="shared" si="44"/>
        <v>2024</v>
      </c>
    </row>
    <row r="470" spans="1:10" x14ac:dyDescent="0.3">
      <c r="A470">
        <v>0</v>
      </c>
      <c r="B470">
        <v>0</v>
      </c>
      <c r="C470">
        <v>0</v>
      </c>
      <c r="D470">
        <v>0</v>
      </c>
      <c r="E470">
        <v>0</v>
      </c>
      <c r="F470">
        <v>0</v>
      </c>
      <c r="G470">
        <v>0</v>
      </c>
      <c r="H470">
        <v>0</v>
      </c>
      <c r="I470" t="s">
        <v>25</v>
      </c>
      <c r="J470">
        <f t="shared" si="44"/>
        <v>2024</v>
      </c>
    </row>
    <row r="471" spans="1:10" x14ac:dyDescent="0.3">
      <c r="A471">
        <v>0</v>
      </c>
      <c r="B471">
        <v>0</v>
      </c>
      <c r="C471">
        <v>0</v>
      </c>
      <c r="D471">
        <v>0</v>
      </c>
      <c r="E471">
        <v>0</v>
      </c>
      <c r="F471">
        <v>0</v>
      </c>
      <c r="G471">
        <v>0</v>
      </c>
      <c r="H471">
        <v>0</v>
      </c>
      <c r="I471" t="s">
        <v>25</v>
      </c>
      <c r="J471">
        <f t="shared" si="44"/>
        <v>2024</v>
      </c>
    </row>
    <row r="472" spans="1:10" x14ac:dyDescent="0.3">
      <c r="A472">
        <v>0</v>
      </c>
      <c r="B472">
        <v>0</v>
      </c>
      <c r="C472">
        <v>0</v>
      </c>
      <c r="D472">
        <v>0</v>
      </c>
      <c r="E472">
        <v>0</v>
      </c>
      <c r="F472">
        <v>0</v>
      </c>
      <c r="G472">
        <v>0</v>
      </c>
      <c r="H472">
        <v>0</v>
      </c>
      <c r="I472" t="s">
        <v>25</v>
      </c>
      <c r="J472">
        <f t="shared" si="44"/>
        <v>2024</v>
      </c>
    </row>
    <row r="473" spans="1:10" x14ac:dyDescent="0.3">
      <c r="A473">
        <v>0</v>
      </c>
      <c r="B473">
        <v>0</v>
      </c>
      <c r="C473">
        <v>0</v>
      </c>
      <c r="D473">
        <v>0</v>
      </c>
      <c r="E473">
        <v>0</v>
      </c>
      <c r="F473">
        <v>0</v>
      </c>
      <c r="G473">
        <v>0</v>
      </c>
      <c r="H473">
        <v>0</v>
      </c>
      <c r="I473" t="s">
        <v>25</v>
      </c>
      <c r="J473">
        <f t="shared" si="44"/>
        <v>2024</v>
      </c>
    </row>
    <row r="474" spans="1:10" x14ac:dyDescent="0.3">
      <c r="A474">
        <v>0</v>
      </c>
      <c r="B474">
        <v>0</v>
      </c>
      <c r="C474">
        <v>0</v>
      </c>
      <c r="D474">
        <v>0</v>
      </c>
      <c r="E474">
        <v>0</v>
      </c>
      <c r="F474">
        <v>0</v>
      </c>
      <c r="G474">
        <v>0</v>
      </c>
      <c r="H474">
        <v>0</v>
      </c>
      <c r="I474" t="s">
        <v>25</v>
      </c>
      <c r="J474">
        <f t="shared" si="44"/>
        <v>2024</v>
      </c>
    </row>
    <row r="475" spans="1:10" x14ac:dyDescent="0.3">
      <c r="A475">
        <v>0</v>
      </c>
      <c r="B475">
        <v>0</v>
      </c>
      <c r="C475">
        <v>0</v>
      </c>
      <c r="D475">
        <v>0</v>
      </c>
      <c r="E475">
        <v>0</v>
      </c>
      <c r="F475">
        <v>0</v>
      </c>
      <c r="G475">
        <v>0</v>
      </c>
      <c r="H475">
        <v>0</v>
      </c>
      <c r="I475" t="s">
        <v>25</v>
      </c>
      <c r="J475">
        <f t="shared" si="44"/>
        <v>2024</v>
      </c>
    </row>
    <row r="476" spans="1:10" x14ac:dyDescent="0.3">
      <c r="A476">
        <v>0</v>
      </c>
      <c r="B476">
        <v>0</v>
      </c>
      <c r="C476">
        <v>0</v>
      </c>
      <c r="D476">
        <v>0</v>
      </c>
      <c r="E476">
        <v>0</v>
      </c>
      <c r="F476">
        <v>0</v>
      </c>
      <c r="G476">
        <v>0</v>
      </c>
      <c r="H476">
        <v>0</v>
      </c>
      <c r="I476" t="s">
        <v>25</v>
      </c>
      <c r="J476">
        <f t="shared" si="44"/>
        <v>2024</v>
      </c>
    </row>
    <row r="477" spans="1:10" x14ac:dyDescent="0.3">
      <c r="A477">
        <v>0</v>
      </c>
      <c r="B477">
        <v>0</v>
      </c>
      <c r="C477">
        <v>0</v>
      </c>
      <c r="D477">
        <v>0</v>
      </c>
      <c r="E477">
        <v>0</v>
      </c>
      <c r="F477">
        <v>0</v>
      </c>
      <c r="G477">
        <v>0</v>
      </c>
      <c r="H477">
        <v>0</v>
      </c>
      <c r="I477" t="s">
        <v>25</v>
      </c>
      <c r="J477">
        <f t="shared" si="44"/>
        <v>2024</v>
      </c>
    </row>
    <row r="478" spans="1:10" x14ac:dyDescent="0.3">
      <c r="A478">
        <v>0</v>
      </c>
      <c r="B478">
        <v>0</v>
      </c>
      <c r="C478">
        <v>0</v>
      </c>
      <c r="D478">
        <v>0</v>
      </c>
      <c r="E478">
        <v>0</v>
      </c>
      <c r="F478">
        <v>0</v>
      </c>
      <c r="G478">
        <v>0</v>
      </c>
      <c r="H478">
        <v>0</v>
      </c>
      <c r="I478" t="s">
        <v>25</v>
      </c>
      <c r="J478">
        <f t="shared" si="44"/>
        <v>2024</v>
      </c>
    </row>
    <row r="479" spans="1:10" x14ac:dyDescent="0.3">
      <c r="A479">
        <v>0</v>
      </c>
      <c r="B479">
        <v>0</v>
      </c>
      <c r="C479">
        <v>0</v>
      </c>
      <c r="D479">
        <v>0</v>
      </c>
      <c r="E479">
        <v>0</v>
      </c>
      <c r="F479">
        <v>0</v>
      </c>
      <c r="G479">
        <v>0</v>
      </c>
      <c r="H479">
        <v>0</v>
      </c>
      <c r="I479" t="s">
        <v>25</v>
      </c>
      <c r="J479">
        <f t="shared" si="44"/>
        <v>2024</v>
      </c>
    </row>
    <row r="480" spans="1:10" x14ac:dyDescent="0.3">
      <c r="A480">
        <v>0</v>
      </c>
      <c r="B480">
        <v>0</v>
      </c>
      <c r="C480">
        <v>0</v>
      </c>
      <c r="D480">
        <v>0</v>
      </c>
      <c r="E480">
        <v>0</v>
      </c>
      <c r="F480">
        <v>0</v>
      </c>
      <c r="G480">
        <v>0</v>
      </c>
      <c r="H480">
        <v>0</v>
      </c>
      <c r="I480" t="s">
        <v>25</v>
      </c>
      <c r="J480">
        <f t="shared" si="44"/>
        <v>2024</v>
      </c>
    </row>
    <row r="481" spans="1:10" x14ac:dyDescent="0.3">
      <c r="A481">
        <v>0</v>
      </c>
      <c r="B481">
        <v>0</v>
      </c>
      <c r="C481">
        <v>0</v>
      </c>
      <c r="D481">
        <v>0</v>
      </c>
      <c r="E481">
        <v>0</v>
      </c>
      <c r="F481">
        <v>0</v>
      </c>
      <c r="G481">
        <v>0</v>
      </c>
      <c r="H481">
        <v>0</v>
      </c>
      <c r="I481" t="s">
        <v>25</v>
      </c>
      <c r="J481">
        <f t="shared" si="44"/>
        <v>2024</v>
      </c>
    </row>
    <row r="482" spans="1:10" x14ac:dyDescent="0.3">
      <c r="A482">
        <v>0</v>
      </c>
      <c r="B482">
        <v>0</v>
      </c>
      <c r="C482">
        <v>0</v>
      </c>
      <c r="D482">
        <v>0</v>
      </c>
      <c r="E482">
        <v>0</v>
      </c>
      <c r="F482">
        <v>0</v>
      </c>
      <c r="G482">
        <v>0</v>
      </c>
      <c r="H482">
        <v>0</v>
      </c>
      <c r="I482" t="s">
        <v>25</v>
      </c>
      <c r="J482">
        <f t="shared" si="44"/>
        <v>2024</v>
      </c>
    </row>
    <row r="483" spans="1:10" x14ac:dyDescent="0.3">
      <c r="A483">
        <v>0</v>
      </c>
      <c r="B483">
        <v>0</v>
      </c>
      <c r="C483">
        <v>0</v>
      </c>
      <c r="D483">
        <v>0</v>
      </c>
      <c r="E483">
        <v>0</v>
      </c>
      <c r="F483">
        <v>0</v>
      </c>
      <c r="G483">
        <v>0</v>
      </c>
      <c r="H483">
        <v>0</v>
      </c>
      <c r="I483" t="s">
        <v>25</v>
      </c>
      <c r="J483">
        <f t="shared" si="44"/>
        <v>2024</v>
      </c>
    </row>
    <row r="484" spans="1:10" x14ac:dyDescent="0.3">
      <c r="A484">
        <v>0</v>
      </c>
      <c r="B484">
        <v>0</v>
      </c>
      <c r="C484">
        <v>0</v>
      </c>
      <c r="D484">
        <v>0</v>
      </c>
      <c r="E484">
        <v>0</v>
      </c>
      <c r="F484">
        <v>0</v>
      </c>
      <c r="G484">
        <v>0</v>
      </c>
      <c r="H484">
        <v>0</v>
      </c>
      <c r="I484" t="s">
        <v>25</v>
      </c>
      <c r="J484">
        <f t="shared" si="44"/>
        <v>2024</v>
      </c>
    </row>
    <row r="485" spans="1:10" x14ac:dyDescent="0.3">
      <c r="A485">
        <v>0</v>
      </c>
      <c r="B485">
        <v>0</v>
      </c>
      <c r="C485">
        <v>0</v>
      </c>
      <c r="D485">
        <v>0</v>
      </c>
      <c r="E485">
        <v>0</v>
      </c>
      <c r="F485">
        <v>0</v>
      </c>
      <c r="G485">
        <v>0</v>
      </c>
      <c r="H485">
        <v>0</v>
      </c>
      <c r="I485" t="s">
        <v>25</v>
      </c>
      <c r="J485">
        <f t="shared" si="44"/>
        <v>2024</v>
      </c>
    </row>
    <row r="486" spans="1:10" x14ac:dyDescent="0.3">
      <c r="A486">
        <v>0</v>
      </c>
      <c r="B486">
        <v>0</v>
      </c>
      <c r="C486">
        <v>0</v>
      </c>
      <c r="D486">
        <v>0</v>
      </c>
      <c r="E486">
        <v>0</v>
      </c>
      <c r="F486">
        <v>0</v>
      </c>
      <c r="G486">
        <v>0</v>
      </c>
      <c r="H486">
        <v>0</v>
      </c>
      <c r="I486" t="s">
        <v>25</v>
      </c>
      <c r="J486">
        <f t="shared" si="44"/>
        <v>2024</v>
      </c>
    </row>
    <row r="487" spans="1:10" x14ac:dyDescent="0.3">
      <c r="A487">
        <v>0</v>
      </c>
      <c r="B487">
        <v>0</v>
      </c>
      <c r="C487">
        <v>0</v>
      </c>
      <c r="D487">
        <v>0</v>
      </c>
      <c r="E487">
        <v>0</v>
      </c>
      <c r="F487">
        <v>0</v>
      </c>
      <c r="G487">
        <v>0</v>
      </c>
      <c r="H487">
        <v>0</v>
      </c>
      <c r="I487" t="s">
        <v>25</v>
      </c>
      <c r="J487">
        <f t="shared" si="44"/>
        <v>2024</v>
      </c>
    </row>
    <row r="488" spans="1:10" x14ac:dyDescent="0.3">
      <c r="A488">
        <v>0</v>
      </c>
      <c r="B488">
        <v>0</v>
      </c>
      <c r="C488">
        <v>0</v>
      </c>
      <c r="D488">
        <v>0</v>
      </c>
      <c r="E488">
        <v>0</v>
      </c>
      <c r="F488">
        <v>0</v>
      </c>
      <c r="G488">
        <v>0</v>
      </c>
      <c r="H488">
        <v>0</v>
      </c>
      <c r="I488" t="s">
        <v>25</v>
      </c>
      <c r="J488">
        <f t="shared" si="44"/>
        <v>2024</v>
      </c>
    </row>
    <row r="489" spans="1:10" x14ac:dyDescent="0.3">
      <c r="A489">
        <v>0</v>
      </c>
      <c r="B489">
        <v>0</v>
      </c>
      <c r="C489">
        <v>0</v>
      </c>
      <c r="D489">
        <v>0</v>
      </c>
      <c r="E489">
        <v>0</v>
      </c>
      <c r="F489">
        <v>0</v>
      </c>
      <c r="G489">
        <v>0</v>
      </c>
      <c r="H489">
        <v>0</v>
      </c>
      <c r="I489" t="s">
        <v>25</v>
      </c>
      <c r="J489">
        <f t="shared" si="44"/>
        <v>2024</v>
      </c>
    </row>
    <row r="490" spans="1:10" x14ac:dyDescent="0.3">
      <c r="A490">
        <v>0</v>
      </c>
      <c r="B490">
        <v>0</v>
      </c>
      <c r="C490">
        <v>0</v>
      </c>
      <c r="D490">
        <v>0</v>
      </c>
      <c r="E490">
        <v>0</v>
      </c>
      <c r="F490">
        <v>0</v>
      </c>
      <c r="G490">
        <v>0</v>
      </c>
      <c r="H490">
        <v>0</v>
      </c>
      <c r="I490" t="s">
        <v>25</v>
      </c>
      <c r="J490">
        <f t="shared" si="44"/>
        <v>2024</v>
      </c>
    </row>
    <row r="491" spans="1:10" x14ac:dyDescent="0.3">
      <c r="A491">
        <v>0</v>
      </c>
      <c r="B491">
        <v>0</v>
      </c>
      <c r="C491">
        <v>0</v>
      </c>
      <c r="D491">
        <v>0</v>
      </c>
      <c r="E491">
        <v>0</v>
      </c>
      <c r="F491">
        <v>0</v>
      </c>
      <c r="G491">
        <v>0</v>
      </c>
      <c r="H491">
        <v>0</v>
      </c>
      <c r="I491" t="s">
        <v>25</v>
      </c>
      <c r="J491">
        <f t="shared" si="44"/>
        <v>2024</v>
      </c>
    </row>
    <row r="492" spans="1:10" x14ac:dyDescent="0.3">
      <c r="A492">
        <v>0</v>
      </c>
      <c r="B492">
        <v>0</v>
      </c>
      <c r="C492">
        <v>0</v>
      </c>
      <c r="D492">
        <v>0</v>
      </c>
      <c r="E492">
        <v>0</v>
      </c>
      <c r="F492">
        <v>0</v>
      </c>
      <c r="G492">
        <v>0</v>
      </c>
      <c r="H492">
        <v>0</v>
      </c>
      <c r="I492" t="s">
        <v>25</v>
      </c>
      <c r="J492">
        <f t="shared" si="44"/>
        <v>2024</v>
      </c>
    </row>
    <row r="493" spans="1:10" x14ac:dyDescent="0.3">
      <c r="A493">
        <v>0</v>
      </c>
      <c r="B493">
        <v>0</v>
      </c>
      <c r="C493">
        <v>0</v>
      </c>
      <c r="D493">
        <v>0</v>
      </c>
      <c r="E493">
        <v>0</v>
      </c>
      <c r="F493">
        <v>0</v>
      </c>
      <c r="G493">
        <v>0</v>
      </c>
      <c r="H493">
        <v>0</v>
      </c>
      <c r="I493" t="s">
        <v>25</v>
      </c>
      <c r="J493">
        <f t="shared" si="44"/>
        <v>2024</v>
      </c>
    </row>
    <row r="494" spans="1:10" x14ac:dyDescent="0.3">
      <c r="A494">
        <v>0</v>
      </c>
      <c r="B494">
        <v>0</v>
      </c>
      <c r="C494">
        <v>0</v>
      </c>
      <c r="D494">
        <v>0</v>
      </c>
      <c r="E494">
        <v>0</v>
      </c>
      <c r="F494">
        <v>0</v>
      </c>
      <c r="G494">
        <v>0</v>
      </c>
      <c r="H494">
        <v>0</v>
      </c>
      <c r="I494" t="s">
        <v>25</v>
      </c>
      <c r="J494">
        <f t="shared" si="44"/>
        <v>2024</v>
      </c>
    </row>
    <row r="495" spans="1:10" x14ac:dyDescent="0.3">
      <c r="A495">
        <v>0</v>
      </c>
      <c r="B495">
        <v>0</v>
      </c>
      <c r="C495">
        <v>0</v>
      </c>
      <c r="D495">
        <v>0</v>
      </c>
      <c r="E495">
        <v>0</v>
      </c>
      <c r="F495">
        <v>0</v>
      </c>
      <c r="G495">
        <v>0</v>
      </c>
      <c r="H495">
        <v>0</v>
      </c>
      <c r="I495" t="s">
        <v>25</v>
      </c>
      <c r="J495">
        <f t="shared" si="44"/>
        <v>2024</v>
      </c>
    </row>
    <row r="496" spans="1:10" x14ac:dyDescent="0.3">
      <c r="A496">
        <v>0</v>
      </c>
      <c r="B496">
        <v>0</v>
      </c>
      <c r="C496">
        <v>0</v>
      </c>
      <c r="D496">
        <v>0</v>
      </c>
      <c r="E496">
        <v>0</v>
      </c>
      <c r="F496">
        <v>0</v>
      </c>
      <c r="G496">
        <v>0</v>
      </c>
      <c r="H496">
        <v>0</v>
      </c>
      <c r="I496" t="s">
        <v>25</v>
      </c>
      <c r="J496">
        <f t="shared" si="44"/>
        <v>2024</v>
      </c>
    </row>
    <row r="497" spans="1:10" x14ac:dyDescent="0.3">
      <c r="A497">
        <v>0</v>
      </c>
      <c r="B497">
        <v>0</v>
      </c>
      <c r="C497">
        <v>0</v>
      </c>
      <c r="D497">
        <v>0</v>
      </c>
      <c r="E497">
        <v>0</v>
      </c>
      <c r="F497">
        <v>0</v>
      </c>
      <c r="G497">
        <v>0</v>
      </c>
      <c r="H497">
        <v>0</v>
      </c>
      <c r="I497" t="s">
        <v>25</v>
      </c>
      <c r="J497">
        <f t="shared" si="44"/>
        <v>2024</v>
      </c>
    </row>
    <row r="498" spans="1:10" x14ac:dyDescent="0.3">
      <c r="A498">
        <v>0</v>
      </c>
      <c r="B498">
        <v>0</v>
      </c>
      <c r="C498">
        <v>0</v>
      </c>
      <c r="D498">
        <v>0</v>
      </c>
      <c r="E498">
        <v>0</v>
      </c>
      <c r="F498">
        <v>0</v>
      </c>
      <c r="G498">
        <v>0</v>
      </c>
      <c r="H498">
        <v>0</v>
      </c>
      <c r="I498" t="s">
        <v>25</v>
      </c>
      <c r="J498">
        <f t="shared" si="44"/>
        <v>2024</v>
      </c>
    </row>
    <row r="499" spans="1:10" x14ac:dyDescent="0.3">
      <c r="A499">
        <v>0</v>
      </c>
      <c r="B499">
        <v>0</v>
      </c>
      <c r="C499">
        <v>0</v>
      </c>
      <c r="D499">
        <v>0</v>
      </c>
      <c r="E499">
        <v>0</v>
      </c>
      <c r="F499">
        <v>0</v>
      </c>
      <c r="G499">
        <v>0</v>
      </c>
      <c r="H499">
        <v>0</v>
      </c>
      <c r="I499" t="s">
        <v>25</v>
      </c>
      <c r="J499">
        <f t="shared" si="44"/>
        <v>2024</v>
      </c>
    </row>
    <row r="500" spans="1:10" x14ac:dyDescent="0.3">
      <c r="A500">
        <v>0</v>
      </c>
      <c r="B500">
        <v>0</v>
      </c>
      <c r="C500">
        <v>0</v>
      </c>
      <c r="D500">
        <v>0</v>
      </c>
      <c r="E500">
        <v>0</v>
      </c>
      <c r="F500">
        <v>0</v>
      </c>
      <c r="G500">
        <v>0</v>
      </c>
      <c r="H500">
        <v>0</v>
      </c>
      <c r="I500" t="s">
        <v>25</v>
      </c>
      <c r="J500">
        <f t="shared" si="44"/>
        <v>2024</v>
      </c>
    </row>
    <row r="501" spans="1:10" x14ac:dyDescent="0.3">
      <c r="A501">
        <v>0</v>
      </c>
      <c r="B501">
        <v>0</v>
      </c>
      <c r="C501">
        <v>0</v>
      </c>
      <c r="D501">
        <v>0</v>
      </c>
      <c r="E501">
        <v>0</v>
      </c>
      <c r="F501">
        <v>0</v>
      </c>
      <c r="G501">
        <v>0</v>
      </c>
      <c r="H501">
        <v>0</v>
      </c>
      <c r="I501" t="s">
        <v>25</v>
      </c>
      <c r="J501">
        <f t="shared" si="44"/>
        <v>2024</v>
      </c>
    </row>
    <row r="502" spans="1:10" x14ac:dyDescent="0.3">
      <c r="A502">
        <v>0</v>
      </c>
      <c r="B502">
        <v>0</v>
      </c>
      <c r="C502">
        <v>0</v>
      </c>
      <c r="D502">
        <v>0</v>
      </c>
      <c r="E502">
        <v>0</v>
      </c>
      <c r="F502">
        <v>0</v>
      </c>
      <c r="G502">
        <v>0</v>
      </c>
      <c r="H502">
        <v>0</v>
      </c>
      <c r="I502" t="s">
        <v>25</v>
      </c>
      <c r="J502">
        <f t="shared" si="44"/>
        <v>2024</v>
      </c>
    </row>
    <row r="503" spans="1:10" x14ac:dyDescent="0.3">
      <c r="A503">
        <v>0</v>
      </c>
      <c r="B503">
        <v>0</v>
      </c>
      <c r="C503">
        <v>0</v>
      </c>
      <c r="D503">
        <v>0</v>
      </c>
      <c r="E503">
        <v>0</v>
      </c>
      <c r="F503">
        <v>0</v>
      </c>
      <c r="G503">
        <v>0</v>
      </c>
      <c r="H503">
        <v>0</v>
      </c>
      <c r="I503" t="s">
        <v>25</v>
      </c>
      <c r="J503">
        <f t="shared" si="44"/>
        <v>2024</v>
      </c>
    </row>
    <row r="504" spans="1:10" x14ac:dyDescent="0.3">
      <c r="A504">
        <v>0</v>
      </c>
      <c r="B504">
        <v>0</v>
      </c>
      <c r="C504">
        <v>0</v>
      </c>
      <c r="D504">
        <v>0</v>
      </c>
      <c r="E504">
        <v>0</v>
      </c>
      <c r="F504">
        <v>0</v>
      </c>
      <c r="G504">
        <v>0</v>
      </c>
      <c r="H504">
        <v>0</v>
      </c>
      <c r="I504" t="s">
        <v>25</v>
      </c>
      <c r="J504">
        <f t="shared" si="44"/>
        <v>2024</v>
      </c>
    </row>
    <row r="505" spans="1:10" x14ac:dyDescent="0.3">
      <c r="A505">
        <v>0</v>
      </c>
      <c r="B505">
        <v>0</v>
      </c>
      <c r="C505">
        <v>0</v>
      </c>
      <c r="D505">
        <v>0</v>
      </c>
      <c r="E505">
        <v>0</v>
      </c>
      <c r="F505">
        <v>0</v>
      </c>
      <c r="G505">
        <v>0</v>
      </c>
      <c r="H505">
        <v>0</v>
      </c>
      <c r="I505" t="s">
        <v>25</v>
      </c>
      <c r="J505">
        <f t="shared" si="44"/>
        <v>2024</v>
      </c>
    </row>
    <row r="506" spans="1:10" x14ac:dyDescent="0.3">
      <c r="A506">
        <v>0</v>
      </c>
      <c r="B506">
        <v>0</v>
      </c>
      <c r="C506">
        <v>0</v>
      </c>
      <c r="D506">
        <v>0</v>
      </c>
      <c r="E506">
        <v>0</v>
      </c>
      <c r="F506">
        <v>0</v>
      </c>
      <c r="G506">
        <v>0</v>
      </c>
      <c r="H506">
        <v>0</v>
      </c>
      <c r="I506" t="s">
        <v>25</v>
      </c>
      <c r="J506">
        <f t="shared" si="44"/>
        <v>2024</v>
      </c>
    </row>
    <row r="507" spans="1:10" x14ac:dyDescent="0.3">
      <c r="A507">
        <v>0</v>
      </c>
      <c r="B507">
        <v>0</v>
      </c>
      <c r="C507">
        <v>0</v>
      </c>
      <c r="D507">
        <v>0</v>
      </c>
      <c r="E507">
        <v>0</v>
      </c>
      <c r="F507">
        <v>0</v>
      </c>
      <c r="G507">
        <v>0</v>
      </c>
      <c r="H507">
        <v>0</v>
      </c>
      <c r="I507" t="s">
        <v>25</v>
      </c>
      <c r="J507">
        <f t="shared" ref="J507:J610" si="45">VLOOKUP(I507,$L$2:$AY$13,40,FALSE)</f>
        <v>2024</v>
      </c>
    </row>
    <row r="508" spans="1:10" x14ac:dyDescent="0.3">
      <c r="A508">
        <v>0</v>
      </c>
      <c r="B508">
        <v>0</v>
      </c>
      <c r="C508">
        <v>0</v>
      </c>
      <c r="D508">
        <v>0</v>
      </c>
      <c r="E508">
        <v>0</v>
      </c>
      <c r="F508">
        <v>0</v>
      </c>
      <c r="G508">
        <v>0</v>
      </c>
      <c r="H508">
        <v>0</v>
      </c>
      <c r="I508" t="s">
        <v>25</v>
      </c>
      <c r="J508">
        <f t="shared" si="45"/>
        <v>2024</v>
      </c>
    </row>
    <row r="509" spans="1:10" x14ac:dyDescent="0.3">
      <c r="A509">
        <v>0</v>
      </c>
      <c r="B509">
        <v>0</v>
      </c>
      <c r="C509">
        <v>0</v>
      </c>
      <c r="D509">
        <v>0</v>
      </c>
      <c r="E509">
        <v>0</v>
      </c>
      <c r="F509">
        <v>0</v>
      </c>
      <c r="G509">
        <v>0</v>
      </c>
      <c r="H509">
        <v>0</v>
      </c>
      <c r="I509" t="s">
        <v>25</v>
      </c>
      <c r="J509">
        <f t="shared" si="45"/>
        <v>2024</v>
      </c>
    </row>
    <row r="510" spans="1:10" x14ac:dyDescent="0.3">
      <c r="A510">
        <v>0</v>
      </c>
      <c r="B510">
        <v>0</v>
      </c>
      <c r="C510">
        <v>0</v>
      </c>
      <c r="D510">
        <v>0</v>
      </c>
      <c r="E510">
        <v>0</v>
      </c>
      <c r="F510">
        <v>0</v>
      </c>
      <c r="G510">
        <v>0</v>
      </c>
      <c r="H510">
        <v>0</v>
      </c>
      <c r="I510" t="s">
        <v>25</v>
      </c>
      <c r="J510">
        <f t="shared" si="45"/>
        <v>2024</v>
      </c>
    </row>
    <row r="511" spans="1:10" x14ac:dyDescent="0.3">
      <c r="A511">
        <v>0</v>
      </c>
      <c r="B511">
        <v>0</v>
      </c>
      <c r="C511">
        <v>0</v>
      </c>
      <c r="D511">
        <v>0</v>
      </c>
      <c r="E511">
        <v>0</v>
      </c>
      <c r="F511">
        <v>0</v>
      </c>
      <c r="G511">
        <v>0</v>
      </c>
      <c r="H511">
        <v>0</v>
      </c>
      <c r="I511" t="s">
        <v>25</v>
      </c>
      <c r="J511">
        <f t="shared" si="45"/>
        <v>2024</v>
      </c>
    </row>
    <row r="512" spans="1:10" x14ac:dyDescent="0.3">
      <c r="A512">
        <v>0</v>
      </c>
      <c r="B512">
        <v>0</v>
      </c>
      <c r="C512">
        <v>0</v>
      </c>
      <c r="D512">
        <v>0</v>
      </c>
      <c r="E512">
        <v>0</v>
      </c>
      <c r="F512">
        <v>0</v>
      </c>
      <c r="G512">
        <v>0</v>
      </c>
      <c r="H512">
        <v>0</v>
      </c>
      <c r="I512" t="s">
        <v>25</v>
      </c>
      <c r="J512">
        <f t="shared" si="45"/>
        <v>2024</v>
      </c>
    </row>
    <row r="513" spans="1:10" x14ac:dyDescent="0.3">
      <c r="A513">
        <v>0</v>
      </c>
      <c r="B513">
        <v>0</v>
      </c>
      <c r="C513">
        <v>0</v>
      </c>
      <c r="D513">
        <v>0</v>
      </c>
      <c r="E513">
        <v>0</v>
      </c>
      <c r="F513">
        <v>0</v>
      </c>
      <c r="G513">
        <v>0</v>
      </c>
      <c r="H513">
        <v>0</v>
      </c>
      <c r="I513" t="s">
        <v>25</v>
      </c>
      <c r="J513">
        <f t="shared" si="45"/>
        <v>2024</v>
      </c>
    </row>
    <row r="514" spans="1:10" x14ac:dyDescent="0.3">
      <c r="A514">
        <v>0</v>
      </c>
      <c r="B514">
        <v>0</v>
      </c>
      <c r="C514">
        <v>0</v>
      </c>
      <c r="D514">
        <v>0</v>
      </c>
      <c r="E514">
        <v>0</v>
      </c>
      <c r="F514">
        <v>0</v>
      </c>
      <c r="G514">
        <v>0</v>
      </c>
      <c r="H514">
        <v>0</v>
      </c>
      <c r="I514" t="s">
        <v>25</v>
      </c>
      <c r="J514">
        <f t="shared" si="45"/>
        <v>2024</v>
      </c>
    </row>
    <row r="515" spans="1:10" x14ac:dyDescent="0.3">
      <c r="A515">
        <v>0</v>
      </c>
      <c r="B515">
        <v>0</v>
      </c>
      <c r="C515">
        <v>0</v>
      </c>
      <c r="D515">
        <v>0</v>
      </c>
      <c r="E515">
        <v>0</v>
      </c>
      <c r="F515">
        <v>0</v>
      </c>
      <c r="G515">
        <v>0</v>
      </c>
      <c r="H515">
        <v>0</v>
      </c>
      <c r="I515" t="s">
        <v>25</v>
      </c>
      <c r="J515">
        <f t="shared" si="45"/>
        <v>2024</v>
      </c>
    </row>
    <row r="516" spans="1:10" x14ac:dyDescent="0.3">
      <c r="A516">
        <v>0</v>
      </c>
      <c r="B516">
        <v>0</v>
      </c>
      <c r="C516">
        <v>0</v>
      </c>
      <c r="D516">
        <v>0</v>
      </c>
      <c r="E516">
        <v>0</v>
      </c>
      <c r="F516">
        <v>0</v>
      </c>
      <c r="G516">
        <v>0</v>
      </c>
      <c r="H516">
        <v>0</v>
      </c>
      <c r="I516" t="s">
        <v>25</v>
      </c>
      <c r="J516">
        <f t="shared" si="45"/>
        <v>2024</v>
      </c>
    </row>
    <row r="517" spans="1:10" x14ac:dyDescent="0.3">
      <c r="A517">
        <v>0</v>
      </c>
      <c r="B517">
        <v>0</v>
      </c>
      <c r="C517">
        <v>0</v>
      </c>
      <c r="D517">
        <v>0</v>
      </c>
      <c r="E517">
        <v>0</v>
      </c>
      <c r="F517">
        <v>0</v>
      </c>
      <c r="G517">
        <v>0</v>
      </c>
      <c r="H517">
        <v>0</v>
      </c>
      <c r="I517" t="s">
        <v>25</v>
      </c>
      <c r="J517">
        <f t="shared" si="45"/>
        <v>2024</v>
      </c>
    </row>
    <row r="518" spans="1:10" x14ac:dyDescent="0.3">
      <c r="A518">
        <v>0</v>
      </c>
      <c r="B518">
        <v>0</v>
      </c>
      <c r="C518">
        <v>0</v>
      </c>
      <c r="D518">
        <v>0</v>
      </c>
      <c r="E518">
        <v>0</v>
      </c>
      <c r="F518">
        <v>0</v>
      </c>
      <c r="G518">
        <v>0</v>
      </c>
      <c r="H518">
        <v>0</v>
      </c>
      <c r="I518" t="s">
        <v>25</v>
      </c>
      <c r="J518">
        <f t="shared" si="45"/>
        <v>2024</v>
      </c>
    </row>
    <row r="519" spans="1:10" x14ac:dyDescent="0.3">
      <c r="A519">
        <v>0</v>
      </c>
      <c r="B519">
        <v>0</v>
      </c>
      <c r="C519">
        <v>0</v>
      </c>
      <c r="D519">
        <v>0</v>
      </c>
      <c r="E519">
        <v>0</v>
      </c>
      <c r="F519">
        <v>0</v>
      </c>
      <c r="G519">
        <v>0</v>
      </c>
      <c r="H519">
        <v>0</v>
      </c>
      <c r="I519" t="s">
        <v>25</v>
      </c>
      <c r="J519">
        <f t="shared" si="45"/>
        <v>2024</v>
      </c>
    </row>
    <row r="520" spans="1:10" x14ac:dyDescent="0.3">
      <c r="A520">
        <v>0</v>
      </c>
      <c r="B520">
        <v>0</v>
      </c>
      <c r="C520">
        <v>0</v>
      </c>
      <c r="D520">
        <v>0</v>
      </c>
      <c r="E520">
        <v>0</v>
      </c>
      <c r="F520">
        <v>0</v>
      </c>
      <c r="G520">
        <v>0</v>
      </c>
      <c r="H520">
        <v>0</v>
      </c>
      <c r="I520" t="s">
        <v>25</v>
      </c>
      <c r="J520">
        <f t="shared" si="45"/>
        <v>2024</v>
      </c>
    </row>
    <row r="521" spans="1:10" x14ac:dyDescent="0.3">
      <c r="A521">
        <v>0</v>
      </c>
      <c r="B521">
        <v>0</v>
      </c>
      <c r="C521">
        <v>0</v>
      </c>
      <c r="D521">
        <v>0</v>
      </c>
      <c r="E521">
        <v>0</v>
      </c>
      <c r="F521">
        <v>0</v>
      </c>
      <c r="G521">
        <v>0</v>
      </c>
      <c r="H521">
        <v>0</v>
      </c>
      <c r="I521" t="s">
        <v>25</v>
      </c>
      <c r="J521">
        <f t="shared" si="45"/>
        <v>2024</v>
      </c>
    </row>
    <row r="522" spans="1:10" x14ac:dyDescent="0.3">
      <c r="A522">
        <v>0</v>
      </c>
      <c r="B522">
        <v>0</v>
      </c>
      <c r="C522">
        <v>0</v>
      </c>
      <c r="D522">
        <v>0</v>
      </c>
      <c r="E522">
        <v>0</v>
      </c>
      <c r="F522">
        <v>0</v>
      </c>
      <c r="G522">
        <v>0</v>
      </c>
      <c r="H522">
        <v>0</v>
      </c>
      <c r="I522" t="s">
        <v>25</v>
      </c>
      <c r="J522">
        <f t="shared" si="45"/>
        <v>2024</v>
      </c>
    </row>
    <row r="523" spans="1:10" x14ac:dyDescent="0.3">
      <c r="A523">
        <v>0</v>
      </c>
      <c r="B523">
        <v>0</v>
      </c>
      <c r="C523">
        <v>0</v>
      </c>
      <c r="D523">
        <v>0</v>
      </c>
      <c r="E523">
        <v>0</v>
      </c>
      <c r="F523">
        <v>0</v>
      </c>
      <c r="G523">
        <v>0</v>
      </c>
      <c r="H523">
        <v>0</v>
      </c>
      <c r="I523" t="s">
        <v>25</v>
      </c>
      <c r="J523">
        <f t="shared" si="45"/>
        <v>2024</v>
      </c>
    </row>
    <row r="524" spans="1:10" x14ac:dyDescent="0.3">
      <c r="A524">
        <v>0</v>
      </c>
      <c r="B524">
        <v>0</v>
      </c>
      <c r="C524">
        <v>0</v>
      </c>
      <c r="D524">
        <v>0</v>
      </c>
      <c r="E524">
        <v>0</v>
      </c>
      <c r="F524">
        <v>0</v>
      </c>
      <c r="G524">
        <v>0</v>
      </c>
      <c r="H524">
        <v>0</v>
      </c>
      <c r="I524" t="s">
        <v>25</v>
      </c>
      <c r="J524">
        <f t="shared" si="45"/>
        <v>2024</v>
      </c>
    </row>
    <row r="525" spans="1:10" x14ac:dyDescent="0.3">
      <c r="A525">
        <v>0</v>
      </c>
      <c r="B525">
        <v>0</v>
      </c>
      <c r="C525">
        <v>0</v>
      </c>
      <c r="D525">
        <v>0</v>
      </c>
      <c r="E525">
        <v>0</v>
      </c>
      <c r="F525">
        <v>0</v>
      </c>
      <c r="G525">
        <v>0</v>
      </c>
      <c r="H525">
        <v>0</v>
      </c>
      <c r="I525" t="s">
        <v>25</v>
      </c>
      <c r="J525">
        <f t="shared" si="45"/>
        <v>2024</v>
      </c>
    </row>
    <row r="526" spans="1:10" x14ac:dyDescent="0.3">
      <c r="A526">
        <v>0</v>
      </c>
      <c r="B526">
        <v>0</v>
      </c>
      <c r="C526">
        <v>0</v>
      </c>
      <c r="D526">
        <v>0</v>
      </c>
      <c r="E526">
        <v>0</v>
      </c>
      <c r="F526">
        <v>0</v>
      </c>
      <c r="G526">
        <v>0</v>
      </c>
      <c r="H526">
        <v>0</v>
      </c>
      <c r="I526" t="s">
        <v>25</v>
      </c>
      <c r="J526">
        <f t="shared" si="45"/>
        <v>2024</v>
      </c>
    </row>
    <row r="527" spans="1:10" x14ac:dyDescent="0.3">
      <c r="A527">
        <v>0</v>
      </c>
      <c r="B527">
        <v>0</v>
      </c>
      <c r="C527">
        <v>0</v>
      </c>
      <c r="D527">
        <v>0</v>
      </c>
      <c r="E527">
        <v>0</v>
      </c>
      <c r="F527">
        <v>0</v>
      </c>
      <c r="G527">
        <v>0</v>
      </c>
      <c r="H527">
        <v>0</v>
      </c>
      <c r="I527" t="s">
        <v>25</v>
      </c>
      <c r="J527">
        <f t="shared" si="45"/>
        <v>2024</v>
      </c>
    </row>
    <row r="528" spans="1:10" x14ac:dyDescent="0.3">
      <c r="A528">
        <v>0</v>
      </c>
      <c r="B528">
        <v>0</v>
      </c>
      <c r="C528">
        <v>0</v>
      </c>
      <c r="D528">
        <v>0</v>
      </c>
      <c r="E528">
        <v>0</v>
      </c>
      <c r="F528">
        <v>0</v>
      </c>
      <c r="G528">
        <v>0</v>
      </c>
      <c r="H528">
        <v>0</v>
      </c>
      <c r="I528" t="s">
        <v>25</v>
      </c>
      <c r="J528">
        <f t="shared" si="45"/>
        <v>2024</v>
      </c>
    </row>
    <row r="529" spans="1:10" x14ac:dyDescent="0.3">
      <c r="A529">
        <v>0</v>
      </c>
      <c r="B529">
        <v>0</v>
      </c>
      <c r="C529">
        <v>0</v>
      </c>
      <c r="D529">
        <v>0</v>
      </c>
      <c r="E529">
        <v>0</v>
      </c>
      <c r="F529">
        <v>0</v>
      </c>
      <c r="G529">
        <v>0</v>
      </c>
      <c r="H529">
        <v>0</v>
      </c>
      <c r="I529" t="s">
        <v>25</v>
      </c>
      <c r="J529">
        <f t="shared" si="45"/>
        <v>2024</v>
      </c>
    </row>
    <row r="530" spans="1:10" x14ac:dyDescent="0.3">
      <c r="A530">
        <v>0</v>
      </c>
      <c r="B530">
        <v>0</v>
      </c>
      <c r="C530">
        <v>0</v>
      </c>
      <c r="D530">
        <v>0</v>
      </c>
      <c r="E530">
        <v>0</v>
      </c>
      <c r="F530">
        <v>0</v>
      </c>
      <c r="G530">
        <v>0</v>
      </c>
      <c r="H530">
        <v>0</v>
      </c>
      <c r="I530" t="s">
        <v>25</v>
      </c>
      <c r="J530">
        <f t="shared" si="45"/>
        <v>2024</v>
      </c>
    </row>
    <row r="531" spans="1:10" x14ac:dyDescent="0.3">
      <c r="A531">
        <v>0</v>
      </c>
      <c r="B531">
        <v>0</v>
      </c>
      <c r="C531">
        <v>0</v>
      </c>
      <c r="D531">
        <v>0</v>
      </c>
      <c r="E531">
        <v>0</v>
      </c>
      <c r="F531">
        <v>0</v>
      </c>
      <c r="G531">
        <v>0</v>
      </c>
      <c r="H531">
        <v>0</v>
      </c>
      <c r="I531" t="s">
        <v>25</v>
      </c>
      <c r="J531">
        <f t="shared" si="45"/>
        <v>2024</v>
      </c>
    </row>
    <row r="532" spans="1:10" x14ac:dyDescent="0.3">
      <c r="A532">
        <v>0</v>
      </c>
      <c r="B532">
        <v>0</v>
      </c>
      <c r="C532">
        <v>0</v>
      </c>
      <c r="D532">
        <v>0</v>
      </c>
      <c r="E532">
        <v>0</v>
      </c>
      <c r="F532">
        <v>0</v>
      </c>
      <c r="G532">
        <v>0</v>
      </c>
      <c r="H532">
        <v>0</v>
      </c>
      <c r="I532" t="s">
        <v>25</v>
      </c>
      <c r="J532">
        <f t="shared" si="45"/>
        <v>2024</v>
      </c>
    </row>
    <row r="533" spans="1:10" x14ac:dyDescent="0.3">
      <c r="A533">
        <v>0</v>
      </c>
      <c r="B533">
        <v>0</v>
      </c>
      <c r="C533">
        <v>0</v>
      </c>
      <c r="D533">
        <v>0</v>
      </c>
      <c r="E533">
        <v>0</v>
      </c>
      <c r="F533">
        <v>0</v>
      </c>
      <c r="G533">
        <v>0</v>
      </c>
      <c r="H533">
        <v>0</v>
      </c>
      <c r="I533" t="s">
        <v>25</v>
      </c>
      <c r="J533">
        <f t="shared" si="45"/>
        <v>2024</v>
      </c>
    </row>
    <row r="534" spans="1:10" x14ac:dyDescent="0.3">
      <c r="A534">
        <v>0</v>
      </c>
      <c r="B534">
        <v>0</v>
      </c>
      <c r="C534">
        <v>0</v>
      </c>
      <c r="D534">
        <v>0</v>
      </c>
      <c r="E534">
        <v>0</v>
      </c>
      <c r="F534">
        <v>0</v>
      </c>
      <c r="G534">
        <v>0</v>
      </c>
      <c r="H534">
        <v>0</v>
      </c>
      <c r="I534" t="s">
        <v>25</v>
      </c>
      <c r="J534">
        <f t="shared" si="45"/>
        <v>2024</v>
      </c>
    </row>
    <row r="535" spans="1:10" x14ac:dyDescent="0.3">
      <c r="A535">
        <v>0</v>
      </c>
      <c r="B535">
        <v>0</v>
      </c>
      <c r="C535">
        <v>0</v>
      </c>
      <c r="D535">
        <v>0</v>
      </c>
      <c r="E535">
        <v>0</v>
      </c>
      <c r="F535">
        <v>0</v>
      </c>
      <c r="G535">
        <v>0</v>
      </c>
      <c r="H535">
        <v>0</v>
      </c>
      <c r="I535" t="s">
        <v>25</v>
      </c>
      <c r="J535">
        <f t="shared" si="45"/>
        <v>2024</v>
      </c>
    </row>
    <row r="536" spans="1:10" x14ac:dyDescent="0.3">
      <c r="A536">
        <v>0</v>
      </c>
      <c r="B536">
        <v>0</v>
      </c>
      <c r="C536">
        <v>0</v>
      </c>
      <c r="D536">
        <v>0</v>
      </c>
      <c r="E536">
        <v>0</v>
      </c>
      <c r="F536">
        <v>0</v>
      </c>
      <c r="G536">
        <v>0</v>
      </c>
      <c r="H536">
        <v>0</v>
      </c>
      <c r="I536" t="s">
        <v>25</v>
      </c>
      <c r="J536">
        <f t="shared" si="45"/>
        <v>2024</v>
      </c>
    </row>
    <row r="537" spans="1:10" x14ac:dyDescent="0.3">
      <c r="A537">
        <v>0</v>
      </c>
      <c r="B537">
        <v>0</v>
      </c>
      <c r="C537">
        <v>0</v>
      </c>
      <c r="D537">
        <v>0</v>
      </c>
      <c r="E537">
        <v>0</v>
      </c>
      <c r="F537">
        <v>0</v>
      </c>
      <c r="G537">
        <v>0</v>
      </c>
      <c r="H537">
        <v>0</v>
      </c>
      <c r="I537" t="s">
        <v>25</v>
      </c>
      <c r="J537">
        <f t="shared" si="45"/>
        <v>2024</v>
      </c>
    </row>
    <row r="538" spans="1:10" x14ac:dyDescent="0.3">
      <c r="A538">
        <v>0</v>
      </c>
      <c r="B538">
        <v>0</v>
      </c>
      <c r="C538">
        <v>0</v>
      </c>
      <c r="D538">
        <v>0</v>
      </c>
      <c r="E538">
        <v>0</v>
      </c>
      <c r="F538">
        <v>0</v>
      </c>
      <c r="G538">
        <v>0</v>
      </c>
      <c r="H538">
        <v>0</v>
      </c>
      <c r="I538" t="s">
        <v>25</v>
      </c>
      <c r="J538">
        <f t="shared" si="45"/>
        <v>2024</v>
      </c>
    </row>
    <row r="539" spans="1:10" x14ac:dyDescent="0.3">
      <c r="A539">
        <v>0</v>
      </c>
      <c r="B539">
        <v>0</v>
      </c>
      <c r="C539">
        <v>0</v>
      </c>
      <c r="D539">
        <v>0</v>
      </c>
      <c r="E539">
        <v>0</v>
      </c>
      <c r="F539">
        <v>0</v>
      </c>
      <c r="G539">
        <v>0</v>
      </c>
      <c r="H539">
        <v>0</v>
      </c>
      <c r="I539" t="s">
        <v>25</v>
      </c>
      <c r="J539">
        <f t="shared" si="45"/>
        <v>2024</v>
      </c>
    </row>
    <row r="540" spans="1:10" x14ac:dyDescent="0.3">
      <c r="A540">
        <v>0</v>
      </c>
      <c r="B540">
        <v>0</v>
      </c>
      <c r="C540">
        <v>0</v>
      </c>
      <c r="D540">
        <v>0</v>
      </c>
      <c r="E540">
        <v>0</v>
      </c>
      <c r="F540">
        <v>0</v>
      </c>
      <c r="G540">
        <v>0</v>
      </c>
      <c r="H540">
        <v>0</v>
      </c>
      <c r="I540" t="s">
        <v>25</v>
      </c>
      <c r="J540">
        <f t="shared" si="45"/>
        <v>2024</v>
      </c>
    </row>
    <row r="541" spans="1:10" x14ac:dyDescent="0.3">
      <c r="A541">
        <v>0</v>
      </c>
      <c r="B541">
        <v>0</v>
      </c>
      <c r="C541">
        <v>0</v>
      </c>
      <c r="D541">
        <v>0</v>
      </c>
      <c r="E541">
        <v>0</v>
      </c>
      <c r="F541">
        <v>0</v>
      </c>
      <c r="G541">
        <v>0</v>
      </c>
      <c r="H541">
        <v>0</v>
      </c>
      <c r="I541" t="s">
        <v>25</v>
      </c>
      <c r="J541">
        <f t="shared" si="45"/>
        <v>2024</v>
      </c>
    </row>
    <row r="542" spans="1:10" x14ac:dyDescent="0.3">
      <c r="A542">
        <v>0</v>
      </c>
      <c r="B542">
        <v>0</v>
      </c>
      <c r="C542">
        <v>0</v>
      </c>
      <c r="D542">
        <v>0</v>
      </c>
      <c r="E542">
        <v>0</v>
      </c>
      <c r="F542">
        <v>0</v>
      </c>
      <c r="G542">
        <v>0</v>
      </c>
      <c r="H542">
        <v>0</v>
      </c>
      <c r="I542" t="s">
        <v>25</v>
      </c>
      <c r="J542">
        <f t="shared" si="45"/>
        <v>2024</v>
      </c>
    </row>
    <row r="543" spans="1:10" x14ac:dyDescent="0.3">
      <c r="A543">
        <v>0</v>
      </c>
      <c r="B543">
        <v>0</v>
      </c>
      <c r="C543">
        <v>0</v>
      </c>
      <c r="D543">
        <v>0</v>
      </c>
      <c r="E543">
        <v>0</v>
      </c>
      <c r="F543">
        <v>0</v>
      </c>
      <c r="G543">
        <v>0</v>
      </c>
      <c r="H543">
        <v>0</v>
      </c>
      <c r="I543" t="s">
        <v>25</v>
      </c>
      <c r="J543">
        <f t="shared" si="45"/>
        <v>2024</v>
      </c>
    </row>
    <row r="544" spans="1:10" x14ac:dyDescent="0.3">
      <c r="A544">
        <v>0</v>
      </c>
      <c r="B544">
        <v>0</v>
      </c>
      <c r="C544">
        <v>0</v>
      </c>
      <c r="D544">
        <v>0</v>
      </c>
      <c r="E544">
        <v>0</v>
      </c>
      <c r="F544">
        <v>0</v>
      </c>
      <c r="G544">
        <v>0</v>
      </c>
      <c r="H544">
        <v>0</v>
      </c>
      <c r="I544" t="s">
        <v>25</v>
      </c>
      <c r="J544">
        <f t="shared" si="45"/>
        <v>2024</v>
      </c>
    </row>
    <row r="545" spans="1:10" x14ac:dyDescent="0.3">
      <c r="A545">
        <v>0</v>
      </c>
      <c r="B545">
        <v>0</v>
      </c>
      <c r="C545">
        <v>0</v>
      </c>
      <c r="D545">
        <v>0</v>
      </c>
      <c r="E545">
        <v>0</v>
      </c>
      <c r="F545">
        <v>0</v>
      </c>
      <c r="G545">
        <v>0</v>
      </c>
      <c r="H545">
        <v>0</v>
      </c>
      <c r="I545" t="s">
        <v>25</v>
      </c>
      <c r="J545">
        <f t="shared" si="45"/>
        <v>2024</v>
      </c>
    </row>
    <row r="546" spans="1:10" x14ac:dyDescent="0.3">
      <c r="A546">
        <v>0</v>
      </c>
      <c r="B546">
        <v>0</v>
      </c>
      <c r="C546">
        <v>0</v>
      </c>
      <c r="D546">
        <v>0</v>
      </c>
      <c r="E546">
        <v>0</v>
      </c>
      <c r="F546">
        <v>0</v>
      </c>
      <c r="G546">
        <v>0</v>
      </c>
      <c r="H546">
        <v>0</v>
      </c>
      <c r="I546" t="s">
        <v>25</v>
      </c>
      <c r="J546">
        <f t="shared" si="45"/>
        <v>2024</v>
      </c>
    </row>
    <row r="547" spans="1:10" x14ac:dyDescent="0.3">
      <c r="A547">
        <v>0</v>
      </c>
      <c r="B547">
        <v>0</v>
      </c>
      <c r="C547">
        <v>0</v>
      </c>
      <c r="D547">
        <v>0</v>
      </c>
      <c r="E547">
        <v>0</v>
      </c>
      <c r="F547">
        <v>0</v>
      </c>
      <c r="G547">
        <v>0</v>
      </c>
      <c r="H547">
        <v>0</v>
      </c>
      <c r="I547" t="s">
        <v>25</v>
      </c>
      <c r="J547">
        <f t="shared" si="45"/>
        <v>2024</v>
      </c>
    </row>
    <row r="548" spans="1:10" x14ac:dyDescent="0.3">
      <c r="A548">
        <v>0</v>
      </c>
      <c r="B548">
        <v>0</v>
      </c>
      <c r="C548">
        <v>0</v>
      </c>
      <c r="D548">
        <v>0</v>
      </c>
      <c r="E548">
        <v>0</v>
      </c>
      <c r="F548">
        <v>0</v>
      </c>
      <c r="G548">
        <v>0</v>
      </c>
      <c r="H548">
        <v>0</v>
      </c>
      <c r="I548" t="s">
        <v>25</v>
      </c>
      <c r="J548">
        <f t="shared" si="45"/>
        <v>2024</v>
      </c>
    </row>
    <row r="549" spans="1:10" x14ac:dyDescent="0.3">
      <c r="A549">
        <v>0</v>
      </c>
      <c r="B549">
        <v>0</v>
      </c>
      <c r="C549">
        <v>0</v>
      </c>
      <c r="D549">
        <v>0</v>
      </c>
      <c r="E549">
        <v>0</v>
      </c>
      <c r="F549">
        <v>0</v>
      </c>
      <c r="G549">
        <v>0</v>
      </c>
      <c r="H549">
        <v>0</v>
      </c>
      <c r="I549" t="s">
        <v>25</v>
      </c>
      <c r="J549">
        <f t="shared" si="45"/>
        <v>2024</v>
      </c>
    </row>
    <row r="550" spans="1:10" x14ac:dyDescent="0.3">
      <c r="A550">
        <v>0</v>
      </c>
      <c r="B550">
        <v>0</v>
      </c>
      <c r="C550">
        <v>0</v>
      </c>
      <c r="D550">
        <v>0</v>
      </c>
      <c r="E550">
        <v>0</v>
      </c>
      <c r="F550">
        <v>0</v>
      </c>
      <c r="G550">
        <v>0</v>
      </c>
      <c r="H550">
        <v>0</v>
      </c>
      <c r="I550" t="s">
        <v>25</v>
      </c>
      <c r="J550">
        <f t="shared" ref="J550:J589" si="46">VLOOKUP(I550,$L$2:$AY$13,40,FALSE)</f>
        <v>2024</v>
      </c>
    </row>
    <row r="551" spans="1:10" x14ac:dyDescent="0.3">
      <c r="A551">
        <v>0</v>
      </c>
      <c r="B551">
        <v>0</v>
      </c>
      <c r="C551">
        <v>0</v>
      </c>
      <c r="D551">
        <v>0</v>
      </c>
      <c r="E551">
        <v>0</v>
      </c>
      <c r="F551">
        <v>0</v>
      </c>
      <c r="G551">
        <v>0</v>
      </c>
      <c r="H551">
        <v>0</v>
      </c>
      <c r="I551" t="s">
        <v>25</v>
      </c>
      <c r="J551">
        <f t="shared" si="46"/>
        <v>2024</v>
      </c>
    </row>
    <row r="552" spans="1:10" x14ac:dyDescent="0.3">
      <c r="A552">
        <v>0</v>
      </c>
      <c r="B552">
        <v>0</v>
      </c>
      <c r="C552">
        <v>0</v>
      </c>
      <c r="D552">
        <v>0</v>
      </c>
      <c r="E552">
        <v>0</v>
      </c>
      <c r="F552">
        <v>0</v>
      </c>
      <c r="G552">
        <v>0</v>
      </c>
      <c r="H552">
        <v>0</v>
      </c>
      <c r="I552" t="s">
        <v>25</v>
      </c>
      <c r="J552">
        <f t="shared" si="46"/>
        <v>2024</v>
      </c>
    </row>
    <row r="553" spans="1:10" x14ac:dyDescent="0.3">
      <c r="A553">
        <v>0</v>
      </c>
      <c r="B553">
        <v>0</v>
      </c>
      <c r="C553">
        <v>0</v>
      </c>
      <c r="D553">
        <v>0</v>
      </c>
      <c r="E553">
        <v>0</v>
      </c>
      <c r="F553">
        <v>0</v>
      </c>
      <c r="G553">
        <v>0</v>
      </c>
      <c r="H553">
        <v>0</v>
      </c>
      <c r="I553" t="s">
        <v>25</v>
      </c>
      <c r="J553">
        <f t="shared" si="46"/>
        <v>2024</v>
      </c>
    </row>
    <row r="554" spans="1:10" x14ac:dyDescent="0.3">
      <c r="A554">
        <v>0</v>
      </c>
      <c r="B554">
        <v>0</v>
      </c>
      <c r="C554">
        <v>0</v>
      </c>
      <c r="D554">
        <v>0</v>
      </c>
      <c r="E554">
        <v>0</v>
      </c>
      <c r="F554">
        <v>0</v>
      </c>
      <c r="G554">
        <v>0</v>
      </c>
      <c r="H554">
        <v>0</v>
      </c>
      <c r="I554" t="s">
        <v>25</v>
      </c>
      <c r="J554">
        <f t="shared" si="46"/>
        <v>2024</v>
      </c>
    </row>
    <row r="555" spans="1:10" x14ac:dyDescent="0.3">
      <c r="A555">
        <v>0</v>
      </c>
      <c r="B555">
        <v>0</v>
      </c>
      <c r="C555">
        <v>0</v>
      </c>
      <c r="D555">
        <v>0</v>
      </c>
      <c r="E555">
        <v>0</v>
      </c>
      <c r="F555">
        <v>0</v>
      </c>
      <c r="G555">
        <v>0</v>
      </c>
      <c r="H555">
        <v>0</v>
      </c>
      <c r="I555" t="s">
        <v>25</v>
      </c>
      <c r="J555">
        <f t="shared" si="46"/>
        <v>2024</v>
      </c>
    </row>
    <row r="556" spans="1:10" x14ac:dyDescent="0.3">
      <c r="A556">
        <v>0</v>
      </c>
      <c r="B556">
        <v>0</v>
      </c>
      <c r="C556">
        <v>0</v>
      </c>
      <c r="D556">
        <v>0</v>
      </c>
      <c r="E556">
        <v>0</v>
      </c>
      <c r="F556">
        <v>0</v>
      </c>
      <c r="G556">
        <v>0</v>
      </c>
      <c r="H556">
        <v>0</v>
      </c>
      <c r="I556" t="s">
        <v>25</v>
      </c>
      <c r="J556">
        <f t="shared" si="46"/>
        <v>2024</v>
      </c>
    </row>
    <row r="557" spans="1:10" x14ac:dyDescent="0.3">
      <c r="A557">
        <v>0</v>
      </c>
      <c r="B557">
        <v>0</v>
      </c>
      <c r="C557">
        <v>0</v>
      </c>
      <c r="D557">
        <v>0</v>
      </c>
      <c r="E557">
        <v>0</v>
      </c>
      <c r="F557">
        <v>0</v>
      </c>
      <c r="G557">
        <v>0</v>
      </c>
      <c r="H557">
        <v>0</v>
      </c>
      <c r="I557" t="s">
        <v>25</v>
      </c>
      <c r="J557">
        <f t="shared" si="46"/>
        <v>2024</v>
      </c>
    </row>
    <row r="558" spans="1:10" x14ac:dyDescent="0.3">
      <c r="A558">
        <v>0</v>
      </c>
      <c r="B558">
        <v>0</v>
      </c>
      <c r="C558">
        <v>0</v>
      </c>
      <c r="D558">
        <v>0</v>
      </c>
      <c r="E558">
        <v>0</v>
      </c>
      <c r="F558">
        <v>0</v>
      </c>
      <c r="G558">
        <v>0</v>
      </c>
      <c r="H558">
        <v>0</v>
      </c>
      <c r="I558" t="s">
        <v>25</v>
      </c>
      <c r="J558">
        <f t="shared" si="46"/>
        <v>2024</v>
      </c>
    </row>
    <row r="559" spans="1:10" x14ac:dyDescent="0.3">
      <c r="A559">
        <v>0</v>
      </c>
      <c r="B559">
        <v>0</v>
      </c>
      <c r="C559">
        <v>0</v>
      </c>
      <c r="D559">
        <v>0</v>
      </c>
      <c r="E559">
        <v>0</v>
      </c>
      <c r="F559">
        <v>0</v>
      </c>
      <c r="G559">
        <v>0</v>
      </c>
      <c r="H559">
        <v>0</v>
      </c>
      <c r="I559" t="s">
        <v>25</v>
      </c>
      <c r="J559">
        <f t="shared" si="46"/>
        <v>2024</v>
      </c>
    </row>
    <row r="560" spans="1:10" x14ac:dyDescent="0.3">
      <c r="A560">
        <v>0</v>
      </c>
      <c r="B560">
        <v>0</v>
      </c>
      <c r="C560">
        <v>0</v>
      </c>
      <c r="D560">
        <v>0</v>
      </c>
      <c r="E560">
        <v>0</v>
      </c>
      <c r="F560">
        <v>0</v>
      </c>
      <c r="G560">
        <v>0</v>
      </c>
      <c r="H560">
        <v>0</v>
      </c>
      <c r="I560" t="s">
        <v>25</v>
      </c>
      <c r="J560">
        <f t="shared" si="46"/>
        <v>2024</v>
      </c>
    </row>
    <row r="561" spans="1:10" x14ac:dyDescent="0.3">
      <c r="A561">
        <v>0</v>
      </c>
      <c r="B561">
        <v>0</v>
      </c>
      <c r="C561">
        <v>0</v>
      </c>
      <c r="D561">
        <v>0</v>
      </c>
      <c r="E561">
        <v>0</v>
      </c>
      <c r="F561">
        <v>0</v>
      </c>
      <c r="G561">
        <v>0</v>
      </c>
      <c r="H561">
        <v>0</v>
      </c>
      <c r="I561" t="s">
        <v>25</v>
      </c>
      <c r="J561">
        <f t="shared" si="46"/>
        <v>2024</v>
      </c>
    </row>
    <row r="562" spans="1:10" x14ac:dyDescent="0.3">
      <c r="A562">
        <v>0</v>
      </c>
      <c r="B562">
        <v>0</v>
      </c>
      <c r="C562">
        <v>0</v>
      </c>
      <c r="D562">
        <v>0</v>
      </c>
      <c r="E562">
        <v>0</v>
      </c>
      <c r="F562">
        <v>0</v>
      </c>
      <c r="G562">
        <v>0</v>
      </c>
      <c r="H562">
        <v>0</v>
      </c>
      <c r="I562" t="s">
        <v>25</v>
      </c>
      <c r="J562">
        <f t="shared" si="46"/>
        <v>2024</v>
      </c>
    </row>
    <row r="563" spans="1:10" x14ac:dyDescent="0.3">
      <c r="A563">
        <v>0</v>
      </c>
      <c r="B563">
        <v>0</v>
      </c>
      <c r="C563">
        <v>0</v>
      </c>
      <c r="D563">
        <v>0</v>
      </c>
      <c r="E563">
        <v>0</v>
      </c>
      <c r="F563">
        <v>0</v>
      </c>
      <c r="G563">
        <v>0</v>
      </c>
      <c r="H563">
        <v>0</v>
      </c>
      <c r="I563" t="s">
        <v>25</v>
      </c>
      <c r="J563">
        <f t="shared" si="46"/>
        <v>2024</v>
      </c>
    </row>
    <row r="564" spans="1:10" x14ac:dyDescent="0.3">
      <c r="A564">
        <v>0</v>
      </c>
      <c r="B564">
        <v>0</v>
      </c>
      <c r="C564">
        <v>0</v>
      </c>
      <c r="D564">
        <v>0</v>
      </c>
      <c r="E564">
        <v>0</v>
      </c>
      <c r="F564">
        <v>0</v>
      </c>
      <c r="G564">
        <v>0</v>
      </c>
      <c r="H564">
        <v>0</v>
      </c>
      <c r="I564" t="s">
        <v>25</v>
      </c>
      <c r="J564">
        <f t="shared" si="46"/>
        <v>2024</v>
      </c>
    </row>
    <row r="565" spans="1:10" x14ac:dyDescent="0.3">
      <c r="A565">
        <v>0</v>
      </c>
      <c r="B565">
        <v>0</v>
      </c>
      <c r="C565">
        <v>0</v>
      </c>
      <c r="D565">
        <v>0</v>
      </c>
      <c r="E565">
        <v>0</v>
      </c>
      <c r="F565">
        <v>0</v>
      </c>
      <c r="G565">
        <v>0</v>
      </c>
      <c r="H565">
        <v>0</v>
      </c>
      <c r="I565" t="s">
        <v>25</v>
      </c>
      <c r="J565">
        <f t="shared" si="46"/>
        <v>2024</v>
      </c>
    </row>
    <row r="566" spans="1:10" x14ac:dyDescent="0.3">
      <c r="A566">
        <v>0</v>
      </c>
      <c r="B566">
        <v>0</v>
      </c>
      <c r="C566">
        <v>0</v>
      </c>
      <c r="D566">
        <v>0</v>
      </c>
      <c r="E566">
        <v>0</v>
      </c>
      <c r="F566">
        <v>0</v>
      </c>
      <c r="G566">
        <v>0</v>
      </c>
      <c r="H566">
        <v>0</v>
      </c>
      <c r="I566" t="s">
        <v>25</v>
      </c>
      <c r="J566">
        <f t="shared" si="46"/>
        <v>2024</v>
      </c>
    </row>
    <row r="567" spans="1:10" x14ac:dyDescent="0.3">
      <c r="A567">
        <v>0</v>
      </c>
      <c r="B567">
        <v>0</v>
      </c>
      <c r="C567">
        <v>0</v>
      </c>
      <c r="D567">
        <v>0</v>
      </c>
      <c r="E567">
        <v>0</v>
      </c>
      <c r="F567">
        <v>0</v>
      </c>
      <c r="G567">
        <v>0</v>
      </c>
      <c r="H567">
        <v>0</v>
      </c>
      <c r="I567" t="s">
        <v>25</v>
      </c>
      <c r="J567">
        <f t="shared" si="46"/>
        <v>2024</v>
      </c>
    </row>
    <row r="568" spans="1:10" x14ac:dyDescent="0.3">
      <c r="A568">
        <v>0</v>
      </c>
      <c r="B568">
        <v>0</v>
      </c>
      <c r="C568">
        <v>0</v>
      </c>
      <c r="D568">
        <v>0</v>
      </c>
      <c r="E568">
        <v>0</v>
      </c>
      <c r="F568">
        <v>0</v>
      </c>
      <c r="G568">
        <v>0</v>
      </c>
      <c r="H568">
        <v>0</v>
      </c>
      <c r="I568" t="s">
        <v>25</v>
      </c>
      <c r="J568">
        <f t="shared" si="46"/>
        <v>2024</v>
      </c>
    </row>
    <row r="569" spans="1:10" x14ac:dyDescent="0.3">
      <c r="A569">
        <v>0</v>
      </c>
      <c r="B569">
        <v>0</v>
      </c>
      <c r="C569">
        <v>0</v>
      </c>
      <c r="D569">
        <v>0</v>
      </c>
      <c r="E569">
        <v>0</v>
      </c>
      <c r="F569">
        <v>0</v>
      </c>
      <c r="G569">
        <v>0</v>
      </c>
      <c r="H569">
        <v>0</v>
      </c>
      <c r="I569" t="s">
        <v>25</v>
      </c>
      <c r="J569">
        <f t="shared" si="46"/>
        <v>2024</v>
      </c>
    </row>
    <row r="570" spans="1:10" x14ac:dyDescent="0.3">
      <c r="A570">
        <v>0</v>
      </c>
      <c r="B570">
        <v>0</v>
      </c>
      <c r="C570">
        <v>0</v>
      </c>
      <c r="D570">
        <v>0</v>
      </c>
      <c r="E570">
        <v>0</v>
      </c>
      <c r="F570">
        <v>0</v>
      </c>
      <c r="G570">
        <v>0</v>
      </c>
      <c r="H570">
        <v>0</v>
      </c>
      <c r="I570" t="s">
        <v>25</v>
      </c>
      <c r="J570">
        <f t="shared" si="46"/>
        <v>2024</v>
      </c>
    </row>
    <row r="571" spans="1:10" x14ac:dyDescent="0.3">
      <c r="A571">
        <v>0</v>
      </c>
      <c r="B571">
        <v>0</v>
      </c>
      <c r="C571">
        <v>0</v>
      </c>
      <c r="D571">
        <v>0</v>
      </c>
      <c r="E571">
        <v>0</v>
      </c>
      <c r="F571">
        <v>0</v>
      </c>
      <c r="G571">
        <v>0</v>
      </c>
      <c r="H571">
        <v>0</v>
      </c>
      <c r="I571" t="s">
        <v>25</v>
      </c>
      <c r="J571">
        <f t="shared" si="46"/>
        <v>2024</v>
      </c>
    </row>
    <row r="572" spans="1:10" x14ac:dyDescent="0.3">
      <c r="A572">
        <v>0</v>
      </c>
      <c r="B572">
        <v>0</v>
      </c>
      <c r="C572">
        <v>0</v>
      </c>
      <c r="D572">
        <v>0</v>
      </c>
      <c r="E572">
        <v>0</v>
      </c>
      <c r="F572">
        <v>0</v>
      </c>
      <c r="G572">
        <v>0</v>
      </c>
      <c r="H572">
        <v>0</v>
      </c>
      <c r="I572" t="s">
        <v>25</v>
      </c>
      <c r="J572">
        <f t="shared" si="46"/>
        <v>2024</v>
      </c>
    </row>
    <row r="573" spans="1:10" x14ac:dyDescent="0.3">
      <c r="A573">
        <v>0</v>
      </c>
      <c r="B573">
        <v>0</v>
      </c>
      <c r="C573">
        <v>0</v>
      </c>
      <c r="D573">
        <v>0</v>
      </c>
      <c r="E573">
        <v>0</v>
      </c>
      <c r="F573">
        <v>0</v>
      </c>
      <c r="G573">
        <v>0</v>
      </c>
      <c r="H573">
        <v>0</v>
      </c>
      <c r="I573" t="s">
        <v>25</v>
      </c>
      <c r="J573">
        <f t="shared" si="46"/>
        <v>2024</v>
      </c>
    </row>
    <row r="574" spans="1:10" x14ac:dyDescent="0.3">
      <c r="A574">
        <v>0</v>
      </c>
      <c r="B574">
        <v>0</v>
      </c>
      <c r="C574">
        <v>0</v>
      </c>
      <c r="D574">
        <v>0</v>
      </c>
      <c r="E574">
        <v>0</v>
      </c>
      <c r="F574">
        <v>0</v>
      </c>
      <c r="G574">
        <v>0</v>
      </c>
      <c r="H574">
        <v>0</v>
      </c>
      <c r="I574" t="s">
        <v>25</v>
      </c>
      <c r="J574">
        <f t="shared" si="46"/>
        <v>2024</v>
      </c>
    </row>
    <row r="575" spans="1:10" x14ac:dyDescent="0.3">
      <c r="A575">
        <v>0</v>
      </c>
      <c r="B575">
        <v>0</v>
      </c>
      <c r="C575">
        <v>0</v>
      </c>
      <c r="D575">
        <v>0</v>
      </c>
      <c r="E575">
        <v>0</v>
      </c>
      <c r="F575">
        <v>0</v>
      </c>
      <c r="G575">
        <v>0</v>
      </c>
      <c r="H575">
        <v>0</v>
      </c>
      <c r="I575" t="s">
        <v>25</v>
      </c>
      <c r="J575">
        <f t="shared" si="46"/>
        <v>2024</v>
      </c>
    </row>
    <row r="576" spans="1:10" x14ac:dyDescent="0.3">
      <c r="A576">
        <v>0</v>
      </c>
      <c r="B576">
        <v>0</v>
      </c>
      <c r="C576">
        <v>0</v>
      </c>
      <c r="D576">
        <v>0</v>
      </c>
      <c r="E576">
        <v>0</v>
      </c>
      <c r="F576">
        <v>0</v>
      </c>
      <c r="G576">
        <v>0</v>
      </c>
      <c r="H576">
        <v>0</v>
      </c>
      <c r="I576" t="s">
        <v>25</v>
      </c>
      <c r="J576">
        <f t="shared" si="46"/>
        <v>2024</v>
      </c>
    </row>
    <row r="577" spans="1:10" x14ac:dyDescent="0.3">
      <c r="A577">
        <v>0</v>
      </c>
      <c r="B577">
        <v>0</v>
      </c>
      <c r="C577">
        <v>0</v>
      </c>
      <c r="D577">
        <v>0</v>
      </c>
      <c r="E577">
        <v>0</v>
      </c>
      <c r="F577">
        <v>0</v>
      </c>
      <c r="G577">
        <v>0</v>
      </c>
      <c r="H577">
        <v>0</v>
      </c>
      <c r="I577" t="s">
        <v>25</v>
      </c>
      <c r="J577">
        <f t="shared" si="46"/>
        <v>2024</v>
      </c>
    </row>
    <row r="578" spans="1:10" x14ac:dyDescent="0.3">
      <c r="A578">
        <v>0</v>
      </c>
      <c r="B578">
        <v>0</v>
      </c>
      <c r="C578">
        <v>0</v>
      </c>
      <c r="D578">
        <v>0</v>
      </c>
      <c r="E578">
        <v>0</v>
      </c>
      <c r="F578">
        <v>0</v>
      </c>
      <c r="G578">
        <v>0</v>
      </c>
      <c r="H578">
        <v>0</v>
      </c>
      <c r="I578" t="s">
        <v>25</v>
      </c>
      <c r="J578">
        <f t="shared" si="46"/>
        <v>2024</v>
      </c>
    </row>
    <row r="579" spans="1:10" x14ac:dyDescent="0.3">
      <c r="A579">
        <v>0</v>
      </c>
      <c r="B579">
        <v>0</v>
      </c>
      <c r="C579">
        <v>0</v>
      </c>
      <c r="D579">
        <v>0</v>
      </c>
      <c r="E579">
        <v>0</v>
      </c>
      <c r="F579">
        <v>0</v>
      </c>
      <c r="G579">
        <v>0</v>
      </c>
      <c r="H579">
        <v>0</v>
      </c>
      <c r="I579" t="s">
        <v>25</v>
      </c>
      <c r="J579">
        <f t="shared" si="46"/>
        <v>2024</v>
      </c>
    </row>
    <row r="580" spans="1:10" x14ac:dyDescent="0.3">
      <c r="A580">
        <v>0</v>
      </c>
      <c r="B580">
        <v>0</v>
      </c>
      <c r="C580">
        <v>0</v>
      </c>
      <c r="D580">
        <v>0</v>
      </c>
      <c r="E580">
        <v>0</v>
      </c>
      <c r="F580">
        <v>0</v>
      </c>
      <c r="G580">
        <v>0</v>
      </c>
      <c r="H580">
        <v>0</v>
      </c>
      <c r="I580" t="s">
        <v>25</v>
      </c>
      <c r="J580">
        <f t="shared" si="46"/>
        <v>2024</v>
      </c>
    </row>
    <row r="581" spans="1:10" x14ac:dyDescent="0.3">
      <c r="A581">
        <v>0</v>
      </c>
      <c r="B581">
        <v>0</v>
      </c>
      <c r="C581">
        <v>0</v>
      </c>
      <c r="D581">
        <v>0</v>
      </c>
      <c r="E581">
        <v>0</v>
      </c>
      <c r="F581">
        <v>0</v>
      </c>
      <c r="G581">
        <v>0</v>
      </c>
      <c r="H581">
        <v>0</v>
      </c>
      <c r="I581" t="s">
        <v>25</v>
      </c>
      <c r="J581">
        <f t="shared" si="46"/>
        <v>2024</v>
      </c>
    </row>
    <row r="582" spans="1:10" x14ac:dyDescent="0.3">
      <c r="A582">
        <v>0</v>
      </c>
      <c r="B582">
        <v>0</v>
      </c>
      <c r="C582">
        <v>0</v>
      </c>
      <c r="D582">
        <v>0</v>
      </c>
      <c r="E582">
        <v>0</v>
      </c>
      <c r="F582">
        <v>0</v>
      </c>
      <c r="G582">
        <v>0</v>
      </c>
      <c r="H582">
        <v>0</v>
      </c>
      <c r="I582" t="s">
        <v>25</v>
      </c>
      <c r="J582">
        <f t="shared" si="46"/>
        <v>2024</v>
      </c>
    </row>
    <row r="583" spans="1:10" x14ac:dyDescent="0.3">
      <c r="A583">
        <v>0</v>
      </c>
      <c r="B583">
        <v>0</v>
      </c>
      <c r="C583">
        <v>0</v>
      </c>
      <c r="D583">
        <v>0</v>
      </c>
      <c r="E583">
        <v>0</v>
      </c>
      <c r="F583">
        <v>0</v>
      </c>
      <c r="G583">
        <v>0</v>
      </c>
      <c r="H583">
        <v>0</v>
      </c>
      <c r="I583" t="s">
        <v>25</v>
      </c>
      <c r="J583">
        <f t="shared" si="46"/>
        <v>2024</v>
      </c>
    </row>
    <row r="584" spans="1:10" x14ac:dyDescent="0.3">
      <c r="A584">
        <v>0</v>
      </c>
      <c r="B584">
        <v>0</v>
      </c>
      <c r="C584">
        <v>0</v>
      </c>
      <c r="D584">
        <v>0</v>
      </c>
      <c r="E584">
        <v>0</v>
      </c>
      <c r="F584">
        <v>0</v>
      </c>
      <c r="G584">
        <v>0</v>
      </c>
      <c r="H584">
        <v>0</v>
      </c>
      <c r="I584" t="s">
        <v>25</v>
      </c>
      <c r="J584">
        <f t="shared" si="46"/>
        <v>2024</v>
      </c>
    </row>
    <row r="585" spans="1:10" x14ac:dyDescent="0.3">
      <c r="A585">
        <v>0</v>
      </c>
      <c r="B585">
        <v>0</v>
      </c>
      <c r="C585">
        <v>0</v>
      </c>
      <c r="D585">
        <v>0</v>
      </c>
      <c r="E585">
        <v>0</v>
      </c>
      <c r="F585">
        <v>0</v>
      </c>
      <c r="G585">
        <v>0</v>
      </c>
      <c r="H585">
        <v>0</v>
      </c>
      <c r="I585" t="s">
        <v>25</v>
      </c>
      <c r="J585">
        <f t="shared" si="46"/>
        <v>2024</v>
      </c>
    </row>
    <row r="586" spans="1:10" x14ac:dyDescent="0.3">
      <c r="A586">
        <v>0</v>
      </c>
      <c r="B586">
        <v>0</v>
      </c>
      <c r="C586">
        <v>0</v>
      </c>
      <c r="D586">
        <v>0</v>
      </c>
      <c r="E586">
        <v>0</v>
      </c>
      <c r="F586">
        <v>0</v>
      </c>
      <c r="G586">
        <v>0</v>
      </c>
      <c r="H586">
        <v>0</v>
      </c>
      <c r="I586" t="s">
        <v>25</v>
      </c>
      <c r="J586">
        <f t="shared" si="46"/>
        <v>2024</v>
      </c>
    </row>
    <row r="587" spans="1:10" x14ac:dyDescent="0.3">
      <c r="A587">
        <v>0</v>
      </c>
      <c r="B587">
        <v>0</v>
      </c>
      <c r="C587">
        <v>0</v>
      </c>
      <c r="D587">
        <v>0</v>
      </c>
      <c r="E587">
        <v>0</v>
      </c>
      <c r="F587">
        <v>0</v>
      </c>
      <c r="G587">
        <v>0</v>
      </c>
      <c r="H587">
        <v>0</v>
      </c>
      <c r="I587" t="s">
        <v>25</v>
      </c>
      <c r="J587">
        <f t="shared" si="46"/>
        <v>2024</v>
      </c>
    </row>
    <row r="588" spans="1:10" x14ac:dyDescent="0.3">
      <c r="A588">
        <v>0</v>
      </c>
      <c r="B588">
        <v>0</v>
      </c>
      <c r="C588">
        <v>0</v>
      </c>
      <c r="D588">
        <v>0</v>
      </c>
      <c r="E588">
        <v>0</v>
      </c>
      <c r="F588">
        <v>0</v>
      </c>
      <c r="G588">
        <v>0</v>
      </c>
      <c r="H588">
        <v>0</v>
      </c>
      <c r="I588" t="s">
        <v>25</v>
      </c>
      <c r="J588">
        <f t="shared" si="46"/>
        <v>2024</v>
      </c>
    </row>
    <row r="589" spans="1:10" x14ac:dyDescent="0.3">
      <c r="A589">
        <v>0</v>
      </c>
      <c r="B589">
        <v>0</v>
      </c>
      <c r="C589">
        <v>0</v>
      </c>
      <c r="D589">
        <v>0</v>
      </c>
      <c r="E589">
        <v>0</v>
      </c>
      <c r="F589">
        <v>0</v>
      </c>
      <c r="G589">
        <v>0</v>
      </c>
      <c r="H589">
        <v>0</v>
      </c>
      <c r="I589" t="s">
        <v>25</v>
      </c>
      <c r="J589">
        <f t="shared" si="46"/>
        <v>2024</v>
      </c>
    </row>
    <row r="590" spans="1:10" x14ac:dyDescent="0.3">
      <c r="A590" s="4" cm="1">
        <f t="array" ref="A590:H736">'M25-M30 Report'!A4:H150</f>
        <v>0</v>
      </c>
      <c r="B590">
        <v>0</v>
      </c>
      <c r="C590">
        <v>0</v>
      </c>
      <c r="D590">
        <v>0</v>
      </c>
      <c r="E590">
        <v>0</v>
      </c>
      <c r="F590">
        <v>0</v>
      </c>
      <c r="G590">
        <v>0</v>
      </c>
      <c r="H590">
        <v>0</v>
      </c>
      <c r="I590" t="s">
        <v>26</v>
      </c>
      <c r="J590">
        <f t="shared" si="45"/>
        <v>2024</v>
      </c>
    </row>
    <row r="591" spans="1:10" x14ac:dyDescent="0.3">
      <c r="A591">
        <v>0</v>
      </c>
      <c r="B591">
        <v>0</v>
      </c>
      <c r="C591">
        <v>0</v>
      </c>
      <c r="D591">
        <v>0</v>
      </c>
      <c r="E591">
        <v>0</v>
      </c>
      <c r="F591">
        <v>0</v>
      </c>
      <c r="G591">
        <v>0</v>
      </c>
      <c r="H591">
        <v>0</v>
      </c>
      <c r="I591" t="s">
        <v>26</v>
      </c>
      <c r="J591">
        <f t="shared" si="45"/>
        <v>2024</v>
      </c>
    </row>
    <row r="592" spans="1:10" x14ac:dyDescent="0.3">
      <c r="A592">
        <v>0</v>
      </c>
      <c r="B592">
        <v>0</v>
      </c>
      <c r="C592">
        <v>0</v>
      </c>
      <c r="D592">
        <v>0</v>
      </c>
      <c r="E592">
        <v>0</v>
      </c>
      <c r="F592">
        <v>0</v>
      </c>
      <c r="G592">
        <v>0</v>
      </c>
      <c r="H592">
        <v>0</v>
      </c>
      <c r="I592" t="s">
        <v>26</v>
      </c>
      <c r="J592">
        <f t="shared" si="45"/>
        <v>2024</v>
      </c>
    </row>
    <row r="593" spans="1:10" x14ac:dyDescent="0.3">
      <c r="A593">
        <v>0</v>
      </c>
      <c r="B593">
        <v>0</v>
      </c>
      <c r="C593">
        <v>0</v>
      </c>
      <c r="D593">
        <v>0</v>
      </c>
      <c r="E593">
        <v>0</v>
      </c>
      <c r="F593">
        <v>0</v>
      </c>
      <c r="G593">
        <v>0</v>
      </c>
      <c r="H593">
        <v>0</v>
      </c>
      <c r="I593" t="s">
        <v>26</v>
      </c>
      <c r="J593">
        <f t="shared" si="45"/>
        <v>2024</v>
      </c>
    </row>
    <row r="594" spans="1:10" x14ac:dyDescent="0.3">
      <c r="A594">
        <v>0</v>
      </c>
      <c r="B594">
        <v>0</v>
      </c>
      <c r="C594">
        <v>0</v>
      </c>
      <c r="D594">
        <v>0</v>
      </c>
      <c r="E594">
        <v>0</v>
      </c>
      <c r="F594">
        <v>0</v>
      </c>
      <c r="G594">
        <v>0</v>
      </c>
      <c r="H594">
        <v>0</v>
      </c>
      <c r="I594" t="s">
        <v>26</v>
      </c>
      <c r="J594">
        <f t="shared" si="45"/>
        <v>2024</v>
      </c>
    </row>
    <row r="595" spans="1:10" x14ac:dyDescent="0.3">
      <c r="A595">
        <v>0</v>
      </c>
      <c r="B595">
        <v>0</v>
      </c>
      <c r="C595">
        <v>0</v>
      </c>
      <c r="D595">
        <v>0</v>
      </c>
      <c r="E595">
        <v>0</v>
      </c>
      <c r="F595">
        <v>0</v>
      </c>
      <c r="G595">
        <v>0</v>
      </c>
      <c r="H595">
        <v>0</v>
      </c>
      <c r="I595" t="s">
        <v>26</v>
      </c>
      <c r="J595">
        <f t="shared" si="45"/>
        <v>2024</v>
      </c>
    </row>
    <row r="596" spans="1:10" x14ac:dyDescent="0.3">
      <c r="A596">
        <v>0</v>
      </c>
      <c r="B596">
        <v>0</v>
      </c>
      <c r="C596">
        <v>0</v>
      </c>
      <c r="D596">
        <v>0</v>
      </c>
      <c r="E596">
        <v>0</v>
      </c>
      <c r="F596">
        <v>0</v>
      </c>
      <c r="G596">
        <v>0</v>
      </c>
      <c r="H596">
        <v>0</v>
      </c>
      <c r="I596" t="s">
        <v>26</v>
      </c>
      <c r="J596">
        <f t="shared" si="45"/>
        <v>2024</v>
      </c>
    </row>
    <row r="597" spans="1:10" x14ac:dyDescent="0.3">
      <c r="A597">
        <v>0</v>
      </c>
      <c r="B597">
        <v>0</v>
      </c>
      <c r="C597">
        <v>0</v>
      </c>
      <c r="D597">
        <v>0</v>
      </c>
      <c r="E597">
        <v>0</v>
      </c>
      <c r="F597">
        <v>0</v>
      </c>
      <c r="G597">
        <v>0</v>
      </c>
      <c r="H597">
        <v>0</v>
      </c>
      <c r="I597" t="s">
        <v>26</v>
      </c>
      <c r="J597">
        <f t="shared" si="45"/>
        <v>2024</v>
      </c>
    </row>
    <row r="598" spans="1:10" x14ac:dyDescent="0.3">
      <c r="A598">
        <v>0</v>
      </c>
      <c r="B598">
        <v>0</v>
      </c>
      <c r="C598">
        <v>0</v>
      </c>
      <c r="D598">
        <v>0</v>
      </c>
      <c r="E598">
        <v>0</v>
      </c>
      <c r="F598">
        <v>0</v>
      </c>
      <c r="G598">
        <v>0</v>
      </c>
      <c r="H598">
        <v>0</v>
      </c>
      <c r="I598" t="s">
        <v>26</v>
      </c>
      <c r="J598">
        <f t="shared" si="45"/>
        <v>2024</v>
      </c>
    </row>
    <row r="599" spans="1:10" x14ac:dyDescent="0.3">
      <c r="A599">
        <v>0</v>
      </c>
      <c r="B599">
        <v>0</v>
      </c>
      <c r="C599">
        <v>0</v>
      </c>
      <c r="D599">
        <v>0</v>
      </c>
      <c r="E599">
        <v>0</v>
      </c>
      <c r="F599">
        <v>0</v>
      </c>
      <c r="G599">
        <v>0</v>
      </c>
      <c r="H599">
        <v>0</v>
      </c>
      <c r="I599" t="s">
        <v>26</v>
      </c>
      <c r="J599">
        <f t="shared" si="45"/>
        <v>2024</v>
      </c>
    </row>
    <row r="600" spans="1:10" x14ac:dyDescent="0.3">
      <c r="A600">
        <v>0</v>
      </c>
      <c r="B600">
        <v>0</v>
      </c>
      <c r="C600">
        <v>0</v>
      </c>
      <c r="D600">
        <v>0</v>
      </c>
      <c r="E600">
        <v>0</v>
      </c>
      <c r="F600">
        <v>0</v>
      </c>
      <c r="G600">
        <v>0</v>
      </c>
      <c r="H600">
        <v>0</v>
      </c>
      <c r="I600" t="s">
        <v>26</v>
      </c>
      <c r="J600">
        <f t="shared" si="45"/>
        <v>2024</v>
      </c>
    </row>
    <row r="601" spans="1:10" x14ac:dyDescent="0.3">
      <c r="A601">
        <v>0</v>
      </c>
      <c r="B601">
        <v>0</v>
      </c>
      <c r="C601">
        <v>0</v>
      </c>
      <c r="D601">
        <v>0</v>
      </c>
      <c r="E601">
        <v>0</v>
      </c>
      <c r="F601">
        <v>0</v>
      </c>
      <c r="G601">
        <v>0</v>
      </c>
      <c r="H601">
        <v>0</v>
      </c>
      <c r="I601" t="s">
        <v>26</v>
      </c>
      <c r="J601">
        <f t="shared" si="45"/>
        <v>2024</v>
      </c>
    </row>
    <row r="602" spans="1:10" x14ac:dyDescent="0.3">
      <c r="A602">
        <v>0</v>
      </c>
      <c r="B602">
        <v>0</v>
      </c>
      <c r="C602">
        <v>0</v>
      </c>
      <c r="D602">
        <v>0</v>
      </c>
      <c r="E602">
        <v>0</v>
      </c>
      <c r="F602">
        <v>0</v>
      </c>
      <c r="G602">
        <v>0</v>
      </c>
      <c r="H602">
        <v>0</v>
      </c>
      <c r="I602" t="s">
        <v>26</v>
      </c>
      <c r="J602">
        <f t="shared" si="45"/>
        <v>2024</v>
      </c>
    </row>
    <row r="603" spans="1:10" x14ac:dyDescent="0.3">
      <c r="A603">
        <v>0</v>
      </c>
      <c r="B603">
        <v>0</v>
      </c>
      <c r="C603">
        <v>0</v>
      </c>
      <c r="D603">
        <v>0</v>
      </c>
      <c r="E603">
        <v>0</v>
      </c>
      <c r="F603">
        <v>0</v>
      </c>
      <c r="G603">
        <v>0</v>
      </c>
      <c r="H603">
        <v>0</v>
      </c>
      <c r="I603" t="s">
        <v>26</v>
      </c>
      <c r="J603">
        <f t="shared" si="45"/>
        <v>2024</v>
      </c>
    </row>
    <row r="604" spans="1:10" x14ac:dyDescent="0.3">
      <c r="A604">
        <v>0</v>
      </c>
      <c r="B604">
        <v>0</v>
      </c>
      <c r="C604">
        <v>0</v>
      </c>
      <c r="D604">
        <v>0</v>
      </c>
      <c r="E604">
        <v>0</v>
      </c>
      <c r="F604">
        <v>0</v>
      </c>
      <c r="G604">
        <v>0</v>
      </c>
      <c r="H604">
        <v>0</v>
      </c>
      <c r="I604" t="s">
        <v>26</v>
      </c>
      <c r="J604">
        <f t="shared" si="45"/>
        <v>2024</v>
      </c>
    </row>
    <row r="605" spans="1:10" x14ac:dyDescent="0.3">
      <c r="A605">
        <v>0</v>
      </c>
      <c r="B605">
        <v>0</v>
      </c>
      <c r="C605">
        <v>0</v>
      </c>
      <c r="D605">
        <v>0</v>
      </c>
      <c r="E605">
        <v>0</v>
      </c>
      <c r="F605">
        <v>0</v>
      </c>
      <c r="G605">
        <v>0</v>
      </c>
      <c r="H605">
        <v>0</v>
      </c>
      <c r="I605" t="s">
        <v>26</v>
      </c>
      <c r="J605">
        <f t="shared" si="45"/>
        <v>2024</v>
      </c>
    </row>
    <row r="606" spans="1:10" x14ac:dyDescent="0.3">
      <c r="A606">
        <v>0</v>
      </c>
      <c r="B606">
        <v>0</v>
      </c>
      <c r="C606">
        <v>0</v>
      </c>
      <c r="D606">
        <v>0</v>
      </c>
      <c r="E606">
        <v>0</v>
      </c>
      <c r="F606">
        <v>0</v>
      </c>
      <c r="G606">
        <v>0</v>
      </c>
      <c r="H606">
        <v>0</v>
      </c>
      <c r="I606" t="s">
        <v>26</v>
      </c>
      <c r="J606">
        <f t="shared" si="45"/>
        <v>2024</v>
      </c>
    </row>
    <row r="607" spans="1:10" x14ac:dyDescent="0.3">
      <c r="A607">
        <v>0</v>
      </c>
      <c r="B607">
        <v>0</v>
      </c>
      <c r="C607">
        <v>0</v>
      </c>
      <c r="D607">
        <v>0</v>
      </c>
      <c r="E607">
        <v>0</v>
      </c>
      <c r="F607">
        <v>0</v>
      </c>
      <c r="G607">
        <v>0</v>
      </c>
      <c r="H607">
        <v>0</v>
      </c>
      <c r="I607" t="s">
        <v>26</v>
      </c>
      <c r="J607">
        <f t="shared" si="45"/>
        <v>2024</v>
      </c>
    </row>
    <row r="608" spans="1:10" x14ac:dyDescent="0.3">
      <c r="A608">
        <v>0</v>
      </c>
      <c r="B608">
        <v>0</v>
      </c>
      <c r="C608">
        <v>0</v>
      </c>
      <c r="D608">
        <v>0</v>
      </c>
      <c r="E608">
        <v>0</v>
      </c>
      <c r="F608">
        <v>0</v>
      </c>
      <c r="G608">
        <v>0</v>
      </c>
      <c r="H608">
        <v>0</v>
      </c>
      <c r="I608" t="s">
        <v>26</v>
      </c>
      <c r="J608">
        <f t="shared" si="45"/>
        <v>2024</v>
      </c>
    </row>
    <row r="609" spans="1:10" x14ac:dyDescent="0.3">
      <c r="A609">
        <v>0</v>
      </c>
      <c r="B609">
        <v>0</v>
      </c>
      <c r="C609">
        <v>0</v>
      </c>
      <c r="D609">
        <v>0</v>
      </c>
      <c r="E609">
        <v>0</v>
      </c>
      <c r="F609">
        <v>0</v>
      </c>
      <c r="G609">
        <v>0</v>
      </c>
      <c r="H609">
        <v>0</v>
      </c>
      <c r="I609" t="s">
        <v>26</v>
      </c>
      <c r="J609">
        <f t="shared" si="45"/>
        <v>2024</v>
      </c>
    </row>
    <row r="610" spans="1:10" x14ac:dyDescent="0.3">
      <c r="A610">
        <v>0</v>
      </c>
      <c r="B610">
        <v>0</v>
      </c>
      <c r="C610">
        <v>0</v>
      </c>
      <c r="D610">
        <v>0</v>
      </c>
      <c r="E610">
        <v>0</v>
      </c>
      <c r="F610">
        <v>0</v>
      </c>
      <c r="G610">
        <v>0</v>
      </c>
      <c r="H610">
        <v>0</v>
      </c>
      <c r="I610" t="s">
        <v>26</v>
      </c>
      <c r="J610">
        <f t="shared" si="45"/>
        <v>2024</v>
      </c>
    </row>
    <row r="611" spans="1:10" x14ac:dyDescent="0.3">
      <c r="A611">
        <v>0</v>
      </c>
      <c r="B611">
        <v>0</v>
      </c>
      <c r="C611">
        <v>0</v>
      </c>
      <c r="D611">
        <v>0</v>
      </c>
      <c r="E611">
        <v>0</v>
      </c>
      <c r="F611">
        <v>0</v>
      </c>
      <c r="G611">
        <v>0</v>
      </c>
      <c r="H611">
        <v>0</v>
      </c>
      <c r="I611" t="s">
        <v>26</v>
      </c>
      <c r="J611">
        <f t="shared" ref="J611:J674" si="47">VLOOKUP(I611,$L$2:$AY$13,40,FALSE)</f>
        <v>2024</v>
      </c>
    </row>
    <row r="612" spans="1:10" x14ac:dyDescent="0.3">
      <c r="A612">
        <v>0</v>
      </c>
      <c r="B612">
        <v>0</v>
      </c>
      <c r="C612">
        <v>0</v>
      </c>
      <c r="D612">
        <v>0</v>
      </c>
      <c r="E612">
        <v>0</v>
      </c>
      <c r="F612">
        <v>0</v>
      </c>
      <c r="G612">
        <v>0</v>
      </c>
      <c r="H612">
        <v>0</v>
      </c>
      <c r="I612" t="s">
        <v>26</v>
      </c>
      <c r="J612">
        <f t="shared" si="47"/>
        <v>2024</v>
      </c>
    </row>
    <row r="613" spans="1:10" x14ac:dyDescent="0.3">
      <c r="A613">
        <v>0</v>
      </c>
      <c r="B613">
        <v>0</v>
      </c>
      <c r="C613">
        <v>0</v>
      </c>
      <c r="D613">
        <v>0</v>
      </c>
      <c r="E613">
        <v>0</v>
      </c>
      <c r="F613">
        <v>0</v>
      </c>
      <c r="G613">
        <v>0</v>
      </c>
      <c r="H613">
        <v>0</v>
      </c>
      <c r="I613" t="s">
        <v>26</v>
      </c>
      <c r="J613">
        <f t="shared" si="47"/>
        <v>2024</v>
      </c>
    </row>
    <row r="614" spans="1:10" x14ac:dyDescent="0.3">
      <c r="A614">
        <v>0</v>
      </c>
      <c r="B614">
        <v>0</v>
      </c>
      <c r="C614">
        <v>0</v>
      </c>
      <c r="D614">
        <v>0</v>
      </c>
      <c r="E614">
        <v>0</v>
      </c>
      <c r="F614">
        <v>0</v>
      </c>
      <c r="G614">
        <v>0</v>
      </c>
      <c r="H614">
        <v>0</v>
      </c>
      <c r="I614" t="s">
        <v>26</v>
      </c>
      <c r="J614">
        <f t="shared" si="47"/>
        <v>2024</v>
      </c>
    </row>
    <row r="615" spans="1:10" x14ac:dyDescent="0.3">
      <c r="A615">
        <v>0</v>
      </c>
      <c r="B615">
        <v>0</v>
      </c>
      <c r="C615">
        <v>0</v>
      </c>
      <c r="D615">
        <v>0</v>
      </c>
      <c r="E615">
        <v>0</v>
      </c>
      <c r="F615">
        <v>0</v>
      </c>
      <c r="G615">
        <v>0</v>
      </c>
      <c r="H615">
        <v>0</v>
      </c>
      <c r="I615" t="s">
        <v>26</v>
      </c>
      <c r="J615">
        <f t="shared" si="47"/>
        <v>2024</v>
      </c>
    </row>
    <row r="616" spans="1:10" x14ac:dyDescent="0.3">
      <c r="A616">
        <v>0</v>
      </c>
      <c r="B616">
        <v>0</v>
      </c>
      <c r="C616">
        <v>0</v>
      </c>
      <c r="D616">
        <v>0</v>
      </c>
      <c r="E616">
        <v>0</v>
      </c>
      <c r="F616">
        <v>0</v>
      </c>
      <c r="G616">
        <v>0</v>
      </c>
      <c r="H616">
        <v>0</v>
      </c>
      <c r="I616" t="s">
        <v>26</v>
      </c>
      <c r="J616">
        <f t="shared" si="47"/>
        <v>2024</v>
      </c>
    </row>
    <row r="617" spans="1:10" x14ac:dyDescent="0.3">
      <c r="A617">
        <v>0</v>
      </c>
      <c r="B617">
        <v>0</v>
      </c>
      <c r="C617">
        <v>0</v>
      </c>
      <c r="D617">
        <v>0</v>
      </c>
      <c r="E617">
        <v>0</v>
      </c>
      <c r="F617">
        <v>0</v>
      </c>
      <c r="G617">
        <v>0</v>
      </c>
      <c r="H617">
        <v>0</v>
      </c>
      <c r="I617" t="s">
        <v>26</v>
      </c>
      <c r="J617">
        <f t="shared" si="47"/>
        <v>2024</v>
      </c>
    </row>
    <row r="618" spans="1:10" x14ac:dyDescent="0.3">
      <c r="A618">
        <v>0</v>
      </c>
      <c r="B618">
        <v>0</v>
      </c>
      <c r="C618">
        <v>0</v>
      </c>
      <c r="D618">
        <v>0</v>
      </c>
      <c r="E618">
        <v>0</v>
      </c>
      <c r="F618">
        <v>0</v>
      </c>
      <c r="G618">
        <v>0</v>
      </c>
      <c r="H618">
        <v>0</v>
      </c>
      <c r="I618" t="s">
        <v>26</v>
      </c>
      <c r="J618">
        <f t="shared" si="47"/>
        <v>2024</v>
      </c>
    </row>
    <row r="619" spans="1:10" x14ac:dyDescent="0.3">
      <c r="A619">
        <v>0</v>
      </c>
      <c r="B619">
        <v>0</v>
      </c>
      <c r="C619">
        <v>0</v>
      </c>
      <c r="D619">
        <v>0</v>
      </c>
      <c r="E619">
        <v>0</v>
      </c>
      <c r="F619">
        <v>0</v>
      </c>
      <c r="G619">
        <v>0</v>
      </c>
      <c r="H619">
        <v>0</v>
      </c>
      <c r="I619" t="s">
        <v>26</v>
      </c>
      <c r="J619">
        <f t="shared" si="47"/>
        <v>2024</v>
      </c>
    </row>
    <row r="620" spans="1:10" x14ac:dyDescent="0.3">
      <c r="A620">
        <v>0</v>
      </c>
      <c r="B620">
        <v>0</v>
      </c>
      <c r="C620">
        <v>0</v>
      </c>
      <c r="D620">
        <v>0</v>
      </c>
      <c r="E620">
        <v>0</v>
      </c>
      <c r="F620">
        <v>0</v>
      </c>
      <c r="G620">
        <v>0</v>
      </c>
      <c r="H620">
        <v>0</v>
      </c>
      <c r="I620" t="s">
        <v>26</v>
      </c>
      <c r="J620">
        <f t="shared" si="47"/>
        <v>2024</v>
      </c>
    </row>
    <row r="621" spans="1:10" x14ac:dyDescent="0.3">
      <c r="A621">
        <v>0</v>
      </c>
      <c r="B621">
        <v>0</v>
      </c>
      <c r="C621">
        <v>0</v>
      </c>
      <c r="D621">
        <v>0</v>
      </c>
      <c r="E621">
        <v>0</v>
      </c>
      <c r="F621">
        <v>0</v>
      </c>
      <c r="G621">
        <v>0</v>
      </c>
      <c r="H621">
        <v>0</v>
      </c>
      <c r="I621" t="s">
        <v>26</v>
      </c>
      <c r="J621">
        <f t="shared" si="47"/>
        <v>2024</v>
      </c>
    </row>
    <row r="622" spans="1:10" x14ac:dyDescent="0.3">
      <c r="A622">
        <v>0</v>
      </c>
      <c r="B622">
        <v>0</v>
      </c>
      <c r="C622">
        <v>0</v>
      </c>
      <c r="D622">
        <v>0</v>
      </c>
      <c r="E622">
        <v>0</v>
      </c>
      <c r="F622">
        <v>0</v>
      </c>
      <c r="G622">
        <v>0</v>
      </c>
      <c r="H622">
        <v>0</v>
      </c>
      <c r="I622" t="s">
        <v>26</v>
      </c>
      <c r="J622">
        <f t="shared" si="47"/>
        <v>2024</v>
      </c>
    </row>
    <row r="623" spans="1:10" x14ac:dyDescent="0.3">
      <c r="A623">
        <v>0</v>
      </c>
      <c r="B623">
        <v>0</v>
      </c>
      <c r="C623">
        <v>0</v>
      </c>
      <c r="D623">
        <v>0</v>
      </c>
      <c r="E623">
        <v>0</v>
      </c>
      <c r="F623">
        <v>0</v>
      </c>
      <c r="G623">
        <v>0</v>
      </c>
      <c r="H623">
        <v>0</v>
      </c>
      <c r="I623" t="s">
        <v>26</v>
      </c>
      <c r="J623">
        <f t="shared" si="47"/>
        <v>2024</v>
      </c>
    </row>
    <row r="624" spans="1:10" x14ac:dyDescent="0.3">
      <c r="A624">
        <v>0</v>
      </c>
      <c r="B624">
        <v>0</v>
      </c>
      <c r="C624">
        <v>0</v>
      </c>
      <c r="D624">
        <v>0</v>
      </c>
      <c r="E624">
        <v>0</v>
      </c>
      <c r="F624">
        <v>0</v>
      </c>
      <c r="G624">
        <v>0</v>
      </c>
      <c r="H624">
        <v>0</v>
      </c>
      <c r="I624" t="s">
        <v>26</v>
      </c>
      <c r="J624">
        <f t="shared" si="47"/>
        <v>2024</v>
      </c>
    </row>
    <row r="625" spans="1:10" x14ac:dyDescent="0.3">
      <c r="A625">
        <v>0</v>
      </c>
      <c r="B625">
        <v>0</v>
      </c>
      <c r="C625">
        <v>0</v>
      </c>
      <c r="D625">
        <v>0</v>
      </c>
      <c r="E625">
        <v>0</v>
      </c>
      <c r="F625">
        <v>0</v>
      </c>
      <c r="G625">
        <v>0</v>
      </c>
      <c r="H625">
        <v>0</v>
      </c>
      <c r="I625" t="s">
        <v>26</v>
      </c>
      <c r="J625">
        <f t="shared" si="47"/>
        <v>2024</v>
      </c>
    </row>
    <row r="626" spans="1:10" x14ac:dyDescent="0.3">
      <c r="A626">
        <v>0</v>
      </c>
      <c r="B626">
        <v>0</v>
      </c>
      <c r="C626">
        <v>0</v>
      </c>
      <c r="D626">
        <v>0</v>
      </c>
      <c r="E626">
        <v>0</v>
      </c>
      <c r="F626">
        <v>0</v>
      </c>
      <c r="G626">
        <v>0</v>
      </c>
      <c r="H626">
        <v>0</v>
      </c>
      <c r="I626" t="s">
        <v>26</v>
      </c>
      <c r="J626">
        <f t="shared" si="47"/>
        <v>2024</v>
      </c>
    </row>
    <row r="627" spans="1:10" x14ac:dyDescent="0.3">
      <c r="A627">
        <v>0</v>
      </c>
      <c r="B627">
        <v>0</v>
      </c>
      <c r="C627">
        <v>0</v>
      </c>
      <c r="D627">
        <v>0</v>
      </c>
      <c r="E627">
        <v>0</v>
      </c>
      <c r="F627">
        <v>0</v>
      </c>
      <c r="G627">
        <v>0</v>
      </c>
      <c r="H627">
        <v>0</v>
      </c>
      <c r="I627" t="s">
        <v>26</v>
      </c>
      <c r="J627">
        <f t="shared" si="47"/>
        <v>2024</v>
      </c>
    </row>
    <row r="628" spans="1:10" x14ac:dyDescent="0.3">
      <c r="A628">
        <v>0</v>
      </c>
      <c r="B628">
        <v>0</v>
      </c>
      <c r="C628">
        <v>0</v>
      </c>
      <c r="D628">
        <v>0</v>
      </c>
      <c r="E628">
        <v>0</v>
      </c>
      <c r="F628">
        <v>0</v>
      </c>
      <c r="G628">
        <v>0</v>
      </c>
      <c r="H628">
        <v>0</v>
      </c>
      <c r="I628" t="s">
        <v>26</v>
      </c>
      <c r="J628">
        <f t="shared" si="47"/>
        <v>2024</v>
      </c>
    </row>
    <row r="629" spans="1:10" x14ac:dyDescent="0.3">
      <c r="A629">
        <v>0</v>
      </c>
      <c r="B629">
        <v>0</v>
      </c>
      <c r="C629">
        <v>0</v>
      </c>
      <c r="D629">
        <v>0</v>
      </c>
      <c r="E629">
        <v>0</v>
      </c>
      <c r="F629">
        <v>0</v>
      </c>
      <c r="G629">
        <v>0</v>
      </c>
      <c r="H629">
        <v>0</v>
      </c>
      <c r="I629" t="s">
        <v>26</v>
      </c>
      <c r="J629">
        <f t="shared" si="47"/>
        <v>2024</v>
      </c>
    </row>
    <row r="630" spans="1:10" x14ac:dyDescent="0.3">
      <c r="A630">
        <v>0</v>
      </c>
      <c r="B630">
        <v>0</v>
      </c>
      <c r="C630">
        <v>0</v>
      </c>
      <c r="D630">
        <v>0</v>
      </c>
      <c r="E630">
        <v>0</v>
      </c>
      <c r="F630">
        <v>0</v>
      </c>
      <c r="G630">
        <v>0</v>
      </c>
      <c r="H630">
        <v>0</v>
      </c>
      <c r="I630" t="s">
        <v>26</v>
      </c>
      <c r="J630">
        <f t="shared" si="47"/>
        <v>2024</v>
      </c>
    </row>
    <row r="631" spans="1:10" x14ac:dyDescent="0.3">
      <c r="A631">
        <v>0</v>
      </c>
      <c r="B631">
        <v>0</v>
      </c>
      <c r="C631">
        <v>0</v>
      </c>
      <c r="D631">
        <v>0</v>
      </c>
      <c r="E631">
        <v>0</v>
      </c>
      <c r="F631">
        <v>0</v>
      </c>
      <c r="G631">
        <v>0</v>
      </c>
      <c r="H631">
        <v>0</v>
      </c>
      <c r="I631" t="s">
        <v>26</v>
      </c>
      <c r="J631">
        <f t="shared" si="47"/>
        <v>2024</v>
      </c>
    </row>
    <row r="632" spans="1:10" x14ac:dyDescent="0.3">
      <c r="A632">
        <v>0</v>
      </c>
      <c r="B632">
        <v>0</v>
      </c>
      <c r="C632">
        <v>0</v>
      </c>
      <c r="D632">
        <v>0</v>
      </c>
      <c r="E632">
        <v>0</v>
      </c>
      <c r="F632">
        <v>0</v>
      </c>
      <c r="G632">
        <v>0</v>
      </c>
      <c r="H632">
        <v>0</v>
      </c>
      <c r="I632" t="s">
        <v>26</v>
      </c>
      <c r="J632">
        <f t="shared" si="47"/>
        <v>2024</v>
      </c>
    </row>
    <row r="633" spans="1:10" x14ac:dyDescent="0.3">
      <c r="A633">
        <v>0</v>
      </c>
      <c r="B633">
        <v>0</v>
      </c>
      <c r="C633">
        <v>0</v>
      </c>
      <c r="D633">
        <v>0</v>
      </c>
      <c r="E633">
        <v>0</v>
      </c>
      <c r="F633">
        <v>0</v>
      </c>
      <c r="G633">
        <v>0</v>
      </c>
      <c r="H633">
        <v>0</v>
      </c>
      <c r="I633" t="s">
        <v>26</v>
      </c>
      <c r="J633">
        <f t="shared" si="47"/>
        <v>2024</v>
      </c>
    </row>
    <row r="634" spans="1:10" x14ac:dyDescent="0.3">
      <c r="A634">
        <v>0</v>
      </c>
      <c r="B634">
        <v>0</v>
      </c>
      <c r="C634">
        <v>0</v>
      </c>
      <c r="D634">
        <v>0</v>
      </c>
      <c r="E634">
        <v>0</v>
      </c>
      <c r="F634">
        <v>0</v>
      </c>
      <c r="G634">
        <v>0</v>
      </c>
      <c r="H634">
        <v>0</v>
      </c>
      <c r="I634" t="s">
        <v>26</v>
      </c>
      <c r="J634">
        <f t="shared" si="47"/>
        <v>2024</v>
      </c>
    </row>
    <row r="635" spans="1:10" x14ac:dyDescent="0.3">
      <c r="A635">
        <v>0</v>
      </c>
      <c r="B635">
        <v>0</v>
      </c>
      <c r="C635">
        <v>0</v>
      </c>
      <c r="D635">
        <v>0</v>
      </c>
      <c r="E635">
        <v>0</v>
      </c>
      <c r="F635">
        <v>0</v>
      </c>
      <c r="G635">
        <v>0</v>
      </c>
      <c r="H635">
        <v>0</v>
      </c>
      <c r="I635" t="s">
        <v>26</v>
      </c>
      <c r="J635">
        <f t="shared" si="47"/>
        <v>2024</v>
      </c>
    </row>
    <row r="636" spans="1:10" x14ac:dyDescent="0.3">
      <c r="A636">
        <v>0</v>
      </c>
      <c r="B636">
        <v>0</v>
      </c>
      <c r="C636">
        <v>0</v>
      </c>
      <c r="D636">
        <v>0</v>
      </c>
      <c r="E636">
        <v>0</v>
      </c>
      <c r="F636">
        <v>0</v>
      </c>
      <c r="G636">
        <v>0</v>
      </c>
      <c r="H636">
        <v>0</v>
      </c>
      <c r="I636" t="s">
        <v>26</v>
      </c>
      <c r="J636">
        <f t="shared" si="47"/>
        <v>2024</v>
      </c>
    </row>
    <row r="637" spans="1:10" x14ac:dyDescent="0.3">
      <c r="A637">
        <v>0</v>
      </c>
      <c r="B637">
        <v>0</v>
      </c>
      <c r="C637">
        <v>0</v>
      </c>
      <c r="D637">
        <v>0</v>
      </c>
      <c r="E637">
        <v>0</v>
      </c>
      <c r="F637">
        <v>0</v>
      </c>
      <c r="G637">
        <v>0</v>
      </c>
      <c r="H637">
        <v>0</v>
      </c>
      <c r="I637" t="s">
        <v>26</v>
      </c>
      <c r="J637">
        <f t="shared" si="47"/>
        <v>2024</v>
      </c>
    </row>
    <row r="638" spans="1:10" x14ac:dyDescent="0.3">
      <c r="A638">
        <v>0</v>
      </c>
      <c r="B638">
        <v>0</v>
      </c>
      <c r="C638">
        <v>0</v>
      </c>
      <c r="D638">
        <v>0</v>
      </c>
      <c r="E638">
        <v>0</v>
      </c>
      <c r="F638">
        <v>0</v>
      </c>
      <c r="G638">
        <v>0</v>
      </c>
      <c r="H638">
        <v>0</v>
      </c>
      <c r="I638" t="s">
        <v>26</v>
      </c>
      <c r="J638">
        <f t="shared" si="47"/>
        <v>2024</v>
      </c>
    </row>
    <row r="639" spans="1:10" x14ac:dyDescent="0.3">
      <c r="A639">
        <v>0</v>
      </c>
      <c r="B639">
        <v>0</v>
      </c>
      <c r="C639">
        <v>0</v>
      </c>
      <c r="D639">
        <v>0</v>
      </c>
      <c r="E639">
        <v>0</v>
      </c>
      <c r="F639">
        <v>0</v>
      </c>
      <c r="G639">
        <v>0</v>
      </c>
      <c r="H639">
        <v>0</v>
      </c>
      <c r="I639" t="s">
        <v>26</v>
      </c>
      <c r="J639">
        <f t="shared" si="47"/>
        <v>2024</v>
      </c>
    </row>
    <row r="640" spans="1:10" x14ac:dyDescent="0.3">
      <c r="A640">
        <v>0</v>
      </c>
      <c r="B640">
        <v>0</v>
      </c>
      <c r="C640">
        <v>0</v>
      </c>
      <c r="D640">
        <v>0</v>
      </c>
      <c r="E640">
        <v>0</v>
      </c>
      <c r="F640">
        <v>0</v>
      </c>
      <c r="G640">
        <v>0</v>
      </c>
      <c r="H640">
        <v>0</v>
      </c>
      <c r="I640" t="s">
        <v>26</v>
      </c>
      <c r="J640">
        <f t="shared" si="47"/>
        <v>2024</v>
      </c>
    </row>
    <row r="641" spans="1:10" x14ac:dyDescent="0.3">
      <c r="A641">
        <v>0</v>
      </c>
      <c r="B641">
        <v>0</v>
      </c>
      <c r="C641">
        <v>0</v>
      </c>
      <c r="D641">
        <v>0</v>
      </c>
      <c r="E641">
        <v>0</v>
      </c>
      <c r="F641">
        <v>0</v>
      </c>
      <c r="G641">
        <v>0</v>
      </c>
      <c r="H641">
        <v>0</v>
      </c>
      <c r="I641" t="s">
        <v>26</v>
      </c>
      <c r="J641">
        <f t="shared" si="47"/>
        <v>2024</v>
      </c>
    </row>
    <row r="642" spans="1:10" x14ac:dyDescent="0.3">
      <c r="A642">
        <v>0</v>
      </c>
      <c r="B642">
        <v>0</v>
      </c>
      <c r="C642">
        <v>0</v>
      </c>
      <c r="D642">
        <v>0</v>
      </c>
      <c r="E642">
        <v>0</v>
      </c>
      <c r="F642">
        <v>0</v>
      </c>
      <c r="G642">
        <v>0</v>
      </c>
      <c r="H642">
        <v>0</v>
      </c>
      <c r="I642" t="s">
        <v>26</v>
      </c>
      <c r="J642">
        <f t="shared" si="47"/>
        <v>2024</v>
      </c>
    </row>
    <row r="643" spans="1:10" x14ac:dyDescent="0.3">
      <c r="A643">
        <v>0</v>
      </c>
      <c r="B643">
        <v>0</v>
      </c>
      <c r="C643">
        <v>0</v>
      </c>
      <c r="D643">
        <v>0</v>
      </c>
      <c r="E643">
        <v>0</v>
      </c>
      <c r="F643">
        <v>0</v>
      </c>
      <c r="G643">
        <v>0</v>
      </c>
      <c r="H643">
        <v>0</v>
      </c>
      <c r="I643" t="s">
        <v>26</v>
      </c>
      <c r="J643">
        <f t="shared" si="47"/>
        <v>2024</v>
      </c>
    </row>
    <row r="644" spans="1:10" x14ac:dyDescent="0.3">
      <c r="A644">
        <v>0</v>
      </c>
      <c r="B644">
        <v>0</v>
      </c>
      <c r="C644">
        <v>0</v>
      </c>
      <c r="D644">
        <v>0</v>
      </c>
      <c r="E644">
        <v>0</v>
      </c>
      <c r="F644">
        <v>0</v>
      </c>
      <c r="G644">
        <v>0</v>
      </c>
      <c r="H644">
        <v>0</v>
      </c>
      <c r="I644" t="s">
        <v>26</v>
      </c>
      <c r="J644">
        <f t="shared" si="47"/>
        <v>2024</v>
      </c>
    </row>
    <row r="645" spans="1:10" x14ac:dyDescent="0.3">
      <c r="A645">
        <v>0</v>
      </c>
      <c r="B645">
        <v>0</v>
      </c>
      <c r="C645">
        <v>0</v>
      </c>
      <c r="D645">
        <v>0</v>
      </c>
      <c r="E645">
        <v>0</v>
      </c>
      <c r="F645">
        <v>0</v>
      </c>
      <c r="G645">
        <v>0</v>
      </c>
      <c r="H645">
        <v>0</v>
      </c>
      <c r="I645" t="s">
        <v>26</v>
      </c>
      <c r="J645">
        <f t="shared" si="47"/>
        <v>2024</v>
      </c>
    </row>
    <row r="646" spans="1:10" x14ac:dyDescent="0.3">
      <c r="A646">
        <v>0</v>
      </c>
      <c r="B646">
        <v>0</v>
      </c>
      <c r="C646">
        <v>0</v>
      </c>
      <c r="D646">
        <v>0</v>
      </c>
      <c r="E646">
        <v>0</v>
      </c>
      <c r="F646">
        <v>0</v>
      </c>
      <c r="G646">
        <v>0</v>
      </c>
      <c r="H646">
        <v>0</v>
      </c>
      <c r="I646" t="s">
        <v>26</v>
      </c>
      <c r="J646">
        <f t="shared" si="47"/>
        <v>2024</v>
      </c>
    </row>
    <row r="647" spans="1:10" x14ac:dyDescent="0.3">
      <c r="A647">
        <v>0</v>
      </c>
      <c r="B647">
        <v>0</v>
      </c>
      <c r="C647">
        <v>0</v>
      </c>
      <c r="D647">
        <v>0</v>
      </c>
      <c r="E647">
        <v>0</v>
      </c>
      <c r="F647">
        <v>0</v>
      </c>
      <c r="G647">
        <v>0</v>
      </c>
      <c r="H647">
        <v>0</v>
      </c>
      <c r="I647" t="s">
        <v>26</v>
      </c>
      <c r="J647">
        <f t="shared" si="47"/>
        <v>2024</v>
      </c>
    </row>
    <row r="648" spans="1:10" x14ac:dyDescent="0.3">
      <c r="A648">
        <v>0</v>
      </c>
      <c r="B648">
        <v>0</v>
      </c>
      <c r="C648">
        <v>0</v>
      </c>
      <c r="D648">
        <v>0</v>
      </c>
      <c r="E648">
        <v>0</v>
      </c>
      <c r="F648">
        <v>0</v>
      </c>
      <c r="G648">
        <v>0</v>
      </c>
      <c r="H648">
        <v>0</v>
      </c>
      <c r="I648" t="s">
        <v>26</v>
      </c>
      <c r="J648">
        <f t="shared" si="47"/>
        <v>2024</v>
      </c>
    </row>
    <row r="649" spans="1:10" x14ac:dyDescent="0.3">
      <c r="A649">
        <v>0</v>
      </c>
      <c r="B649">
        <v>0</v>
      </c>
      <c r="C649">
        <v>0</v>
      </c>
      <c r="D649">
        <v>0</v>
      </c>
      <c r="E649">
        <v>0</v>
      </c>
      <c r="F649">
        <v>0</v>
      </c>
      <c r="G649">
        <v>0</v>
      </c>
      <c r="H649">
        <v>0</v>
      </c>
      <c r="I649" t="s">
        <v>26</v>
      </c>
      <c r="J649">
        <f t="shared" si="47"/>
        <v>2024</v>
      </c>
    </row>
    <row r="650" spans="1:10" x14ac:dyDescent="0.3">
      <c r="A650">
        <v>0</v>
      </c>
      <c r="B650">
        <v>0</v>
      </c>
      <c r="C650">
        <v>0</v>
      </c>
      <c r="D650">
        <v>0</v>
      </c>
      <c r="E650">
        <v>0</v>
      </c>
      <c r="F650">
        <v>0</v>
      </c>
      <c r="G650">
        <v>0</v>
      </c>
      <c r="H650">
        <v>0</v>
      </c>
      <c r="I650" t="s">
        <v>26</v>
      </c>
      <c r="J650">
        <f t="shared" si="47"/>
        <v>2024</v>
      </c>
    </row>
    <row r="651" spans="1:10" x14ac:dyDescent="0.3">
      <c r="A651">
        <v>0</v>
      </c>
      <c r="B651">
        <v>0</v>
      </c>
      <c r="C651">
        <v>0</v>
      </c>
      <c r="D651">
        <v>0</v>
      </c>
      <c r="E651">
        <v>0</v>
      </c>
      <c r="F651">
        <v>0</v>
      </c>
      <c r="G651">
        <v>0</v>
      </c>
      <c r="H651">
        <v>0</v>
      </c>
      <c r="I651" t="s">
        <v>26</v>
      </c>
      <c r="J651">
        <f t="shared" si="47"/>
        <v>2024</v>
      </c>
    </row>
    <row r="652" spans="1:10" x14ac:dyDescent="0.3">
      <c r="A652">
        <v>0</v>
      </c>
      <c r="B652">
        <v>0</v>
      </c>
      <c r="C652">
        <v>0</v>
      </c>
      <c r="D652">
        <v>0</v>
      </c>
      <c r="E652">
        <v>0</v>
      </c>
      <c r="F652">
        <v>0</v>
      </c>
      <c r="G652">
        <v>0</v>
      </c>
      <c r="H652">
        <v>0</v>
      </c>
      <c r="I652" t="s">
        <v>26</v>
      </c>
      <c r="J652">
        <f t="shared" si="47"/>
        <v>2024</v>
      </c>
    </row>
    <row r="653" spans="1:10" x14ac:dyDescent="0.3">
      <c r="A653">
        <v>0</v>
      </c>
      <c r="B653">
        <v>0</v>
      </c>
      <c r="C653">
        <v>0</v>
      </c>
      <c r="D653">
        <v>0</v>
      </c>
      <c r="E653">
        <v>0</v>
      </c>
      <c r="F653">
        <v>0</v>
      </c>
      <c r="G653">
        <v>0</v>
      </c>
      <c r="H653">
        <v>0</v>
      </c>
      <c r="I653" t="s">
        <v>26</v>
      </c>
      <c r="J653">
        <f t="shared" si="47"/>
        <v>2024</v>
      </c>
    </row>
    <row r="654" spans="1:10" x14ac:dyDescent="0.3">
      <c r="A654">
        <v>0</v>
      </c>
      <c r="B654">
        <v>0</v>
      </c>
      <c r="C654">
        <v>0</v>
      </c>
      <c r="D654">
        <v>0</v>
      </c>
      <c r="E654">
        <v>0</v>
      </c>
      <c r="F654">
        <v>0</v>
      </c>
      <c r="G654">
        <v>0</v>
      </c>
      <c r="H654">
        <v>0</v>
      </c>
      <c r="I654" t="s">
        <v>26</v>
      </c>
      <c r="J654">
        <f t="shared" si="47"/>
        <v>2024</v>
      </c>
    </row>
    <row r="655" spans="1:10" x14ac:dyDescent="0.3">
      <c r="A655">
        <v>0</v>
      </c>
      <c r="B655">
        <v>0</v>
      </c>
      <c r="C655">
        <v>0</v>
      </c>
      <c r="D655">
        <v>0</v>
      </c>
      <c r="E655">
        <v>0</v>
      </c>
      <c r="F655">
        <v>0</v>
      </c>
      <c r="G655">
        <v>0</v>
      </c>
      <c r="H655">
        <v>0</v>
      </c>
      <c r="I655" t="s">
        <v>26</v>
      </c>
      <c r="J655">
        <f t="shared" si="47"/>
        <v>2024</v>
      </c>
    </row>
    <row r="656" spans="1:10" x14ac:dyDescent="0.3">
      <c r="A656">
        <v>0</v>
      </c>
      <c r="B656">
        <v>0</v>
      </c>
      <c r="C656">
        <v>0</v>
      </c>
      <c r="D656">
        <v>0</v>
      </c>
      <c r="E656">
        <v>0</v>
      </c>
      <c r="F656">
        <v>0</v>
      </c>
      <c r="G656">
        <v>0</v>
      </c>
      <c r="H656">
        <v>0</v>
      </c>
      <c r="I656" t="s">
        <v>26</v>
      </c>
      <c r="J656">
        <f t="shared" si="47"/>
        <v>2024</v>
      </c>
    </row>
    <row r="657" spans="1:10" x14ac:dyDescent="0.3">
      <c r="A657">
        <v>0</v>
      </c>
      <c r="B657">
        <v>0</v>
      </c>
      <c r="C657">
        <v>0</v>
      </c>
      <c r="D657">
        <v>0</v>
      </c>
      <c r="E657">
        <v>0</v>
      </c>
      <c r="F657">
        <v>0</v>
      </c>
      <c r="G657">
        <v>0</v>
      </c>
      <c r="H657">
        <v>0</v>
      </c>
      <c r="I657" t="s">
        <v>26</v>
      </c>
      <c r="J657">
        <f t="shared" si="47"/>
        <v>2024</v>
      </c>
    </row>
    <row r="658" spans="1:10" x14ac:dyDescent="0.3">
      <c r="A658">
        <v>0</v>
      </c>
      <c r="B658">
        <v>0</v>
      </c>
      <c r="C658">
        <v>0</v>
      </c>
      <c r="D658">
        <v>0</v>
      </c>
      <c r="E658">
        <v>0</v>
      </c>
      <c r="F658">
        <v>0</v>
      </c>
      <c r="G658">
        <v>0</v>
      </c>
      <c r="H658">
        <v>0</v>
      </c>
      <c r="I658" t="s">
        <v>26</v>
      </c>
      <c r="J658">
        <f t="shared" si="47"/>
        <v>2024</v>
      </c>
    </row>
    <row r="659" spans="1:10" x14ac:dyDescent="0.3">
      <c r="A659">
        <v>0</v>
      </c>
      <c r="B659">
        <v>0</v>
      </c>
      <c r="C659">
        <v>0</v>
      </c>
      <c r="D659">
        <v>0</v>
      </c>
      <c r="E659">
        <v>0</v>
      </c>
      <c r="F659">
        <v>0</v>
      </c>
      <c r="G659">
        <v>0</v>
      </c>
      <c r="H659">
        <v>0</v>
      </c>
      <c r="I659" t="s">
        <v>26</v>
      </c>
      <c r="J659">
        <f t="shared" si="47"/>
        <v>2024</v>
      </c>
    </row>
    <row r="660" spans="1:10" x14ac:dyDescent="0.3">
      <c r="A660">
        <v>0</v>
      </c>
      <c r="B660">
        <v>0</v>
      </c>
      <c r="C660">
        <v>0</v>
      </c>
      <c r="D660">
        <v>0</v>
      </c>
      <c r="E660">
        <v>0</v>
      </c>
      <c r="F660">
        <v>0</v>
      </c>
      <c r="G660">
        <v>0</v>
      </c>
      <c r="H660">
        <v>0</v>
      </c>
      <c r="I660" t="s">
        <v>26</v>
      </c>
      <c r="J660">
        <f t="shared" si="47"/>
        <v>2024</v>
      </c>
    </row>
    <row r="661" spans="1:10" x14ac:dyDescent="0.3">
      <c r="A661">
        <v>0</v>
      </c>
      <c r="B661">
        <v>0</v>
      </c>
      <c r="C661">
        <v>0</v>
      </c>
      <c r="D661">
        <v>0</v>
      </c>
      <c r="E661">
        <v>0</v>
      </c>
      <c r="F661">
        <v>0</v>
      </c>
      <c r="G661">
        <v>0</v>
      </c>
      <c r="H661">
        <v>0</v>
      </c>
      <c r="I661" t="s">
        <v>26</v>
      </c>
      <c r="J661">
        <f t="shared" si="47"/>
        <v>2024</v>
      </c>
    </row>
    <row r="662" spans="1:10" x14ac:dyDescent="0.3">
      <c r="A662">
        <v>0</v>
      </c>
      <c r="B662">
        <v>0</v>
      </c>
      <c r="C662">
        <v>0</v>
      </c>
      <c r="D662">
        <v>0</v>
      </c>
      <c r="E662">
        <v>0</v>
      </c>
      <c r="F662">
        <v>0</v>
      </c>
      <c r="G662">
        <v>0</v>
      </c>
      <c r="H662">
        <v>0</v>
      </c>
      <c r="I662" t="s">
        <v>26</v>
      </c>
      <c r="J662">
        <f t="shared" si="47"/>
        <v>2024</v>
      </c>
    </row>
    <row r="663" spans="1:10" x14ac:dyDescent="0.3">
      <c r="A663">
        <v>0</v>
      </c>
      <c r="B663">
        <v>0</v>
      </c>
      <c r="C663">
        <v>0</v>
      </c>
      <c r="D663">
        <v>0</v>
      </c>
      <c r="E663">
        <v>0</v>
      </c>
      <c r="F663">
        <v>0</v>
      </c>
      <c r="G663">
        <v>0</v>
      </c>
      <c r="H663">
        <v>0</v>
      </c>
      <c r="I663" t="s">
        <v>26</v>
      </c>
      <c r="J663">
        <f t="shared" si="47"/>
        <v>2024</v>
      </c>
    </row>
    <row r="664" spans="1:10" x14ac:dyDescent="0.3">
      <c r="A664">
        <v>0</v>
      </c>
      <c r="B664">
        <v>0</v>
      </c>
      <c r="C664">
        <v>0</v>
      </c>
      <c r="D664">
        <v>0</v>
      </c>
      <c r="E664">
        <v>0</v>
      </c>
      <c r="F664">
        <v>0</v>
      </c>
      <c r="G664">
        <v>0</v>
      </c>
      <c r="H664">
        <v>0</v>
      </c>
      <c r="I664" t="s">
        <v>26</v>
      </c>
      <c r="J664">
        <f t="shared" si="47"/>
        <v>2024</v>
      </c>
    </row>
    <row r="665" spans="1:10" x14ac:dyDescent="0.3">
      <c r="A665">
        <v>0</v>
      </c>
      <c r="B665">
        <v>0</v>
      </c>
      <c r="C665">
        <v>0</v>
      </c>
      <c r="D665">
        <v>0</v>
      </c>
      <c r="E665">
        <v>0</v>
      </c>
      <c r="F665">
        <v>0</v>
      </c>
      <c r="G665">
        <v>0</v>
      </c>
      <c r="H665">
        <v>0</v>
      </c>
      <c r="I665" t="s">
        <v>26</v>
      </c>
      <c r="J665">
        <f t="shared" si="47"/>
        <v>2024</v>
      </c>
    </row>
    <row r="666" spans="1:10" x14ac:dyDescent="0.3">
      <c r="A666">
        <v>0</v>
      </c>
      <c r="B666">
        <v>0</v>
      </c>
      <c r="C666">
        <v>0</v>
      </c>
      <c r="D666">
        <v>0</v>
      </c>
      <c r="E666">
        <v>0</v>
      </c>
      <c r="F666">
        <v>0</v>
      </c>
      <c r="G666">
        <v>0</v>
      </c>
      <c r="H666">
        <v>0</v>
      </c>
      <c r="I666" t="s">
        <v>26</v>
      </c>
      <c r="J666">
        <f t="shared" si="47"/>
        <v>2024</v>
      </c>
    </row>
    <row r="667" spans="1:10" x14ac:dyDescent="0.3">
      <c r="A667">
        <v>0</v>
      </c>
      <c r="B667">
        <v>0</v>
      </c>
      <c r="C667">
        <v>0</v>
      </c>
      <c r="D667">
        <v>0</v>
      </c>
      <c r="E667">
        <v>0</v>
      </c>
      <c r="F667">
        <v>0</v>
      </c>
      <c r="G667">
        <v>0</v>
      </c>
      <c r="H667">
        <v>0</v>
      </c>
      <c r="I667" t="s">
        <v>26</v>
      </c>
      <c r="J667">
        <f t="shared" si="47"/>
        <v>2024</v>
      </c>
    </row>
    <row r="668" spans="1:10" x14ac:dyDescent="0.3">
      <c r="A668">
        <v>0</v>
      </c>
      <c r="B668">
        <v>0</v>
      </c>
      <c r="C668">
        <v>0</v>
      </c>
      <c r="D668">
        <v>0</v>
      </c>
      <c r="E668">
        <v>0</v>
      </c>
      <c r="F668">
        <v>0</v>
      </c>
      <c r="G668">
        <v>0</v>
      </c>
      <c r="H668">
        <v>0</v>
      </c>
      <c r="I668" t="s">
        <v>26</v>
      </c>
      <c r="J668">
        <f t="shared" si="47"/>
        <v>2024</v>
      </c>
    </row>
    <row r="669" spans="1:10" x14ac:dyDescent="0.3">
      <c r="A669">
        <v>0</v>
      </c>
      <c r="B669">
        <v>0</v>
      </c>
      <c r="C669">
        <v>0</v>
      </c>
      <c r="D669">
        <v>0</v>
      </c>
      <c r="E669">
        <v>0</v>
      </c>
      <c r="F669">
        <v>0</v>
      </c>
      <c r="G669">
        <v>0</v>
      </c>
      <c r="H669">
        <v>0</v>
      </c>
      <c r="I669" t="s">
        <v>26</v>
      </c>
      <c r="J669">
        <f t="shared" si="47"/>
        <v>2024</v>
      </c>
    </row>
    <row r="670" spans="1:10" x14ac:dyDescent="0.3">
      <c r="A670">
        <v>0</v>
      </c>
      <c r="B670">
        <v>0</v>
      </c>
      <c r="C670">
        <v>0</v>
      </c>
      <c r="D670">
        <v>0</v>
      </c>
      <c r="E670">
        <v>0</v>
      </c>
      <c r="F670">
        <v>0</v>
      </c>
      <c r="G670">
        <v>0</v>
      </c>
      <c r="H670">
        <v>0</v>
      </c>
      <c r="I670" t="s">
        <v>26</v>
      </c>
      <c r="J670">
        <f t="shared" si="47"/>
        <v>2024</v>
      </c>
    </row>
    <row r="671" spans="1:10" x14ac:dyDescent="0.3">
      <c r="A671">
        <v>0</v>
      </c>
      <c r="B671">
        <v>0</v>
      </c>
      <c r="C671">
        <v>0</v>
      </c>
      <c r="D671">
        <v>0</v>
      </c>
      <c r="E671">
        <v>0</v>
      </c>
      <c r="F671">
        <v>0</v>
      </c>
      <c r="G671">
        <v>0</v>
      </c>
      <c r="H671">
        <v>0</v>
      </c>
      <c r="I671" t="s">
        <v>26</v>
      </c>
      <c r="J671">
        <f t="shared" si="47"/>
        <v>2024</v>
      </c>
    </row>
    <row r="672" spans="1:10" x14ac:dyDescent="0.3">
      <c r="A672">
        <v>0</v>
      </c>
      <c r="B672">
        <v>0</v>
      </c>
      <c r="C672">
        <v>0</v>
      </c>
      <c r="D672">
        <v>0</v>
      </c>
      <c r="E672">
        <v>0</v>
      </c>
      <c r="F672">
        <v>0</v>
      </c>
      <c r="G672">
        <v>0</v>
      </c>
      <c r="H672">
        <v>0</v>
      </c>
      <c r="I672" t="s">
        <v>26</v>
      </c>
      <c r="J672">
        <f t="shared" si="47"/>
        <v>2024</v>
      </c>
    </row>
    <row r="673" spans="1:10" x14ac:dyDescent="0.3">
      <c r="A673">
        <v>0</v>
      </c>
      <c r="B673">
        <v>0</v>
      </c>
      <c r="C673">
        <v>0</v>
      </c>
      <c r="D673">
        <v>0</v>
      </c>
      <c r="E673">
        <v>0</v>
      </c>
      <c r="F673">
        <v>0</v>
      </c>
      <c r="G673">
        <v>0</v>
      </c>
      <c r="H673">
        <v>0</v>
      </c>
      <c r="I673" t="s">
        <v>26</v>
      </c>
      <c r="J673">
        <f t="shared" si="47"/>
        <v>2024</v>
      </c>
    </row>
    <row r="674" spans="1:10" x14ac:dyDescent="0.3">
      <c r="A674">
        <v>0</v>
      </c>
      <c r="B674">
        <v>0</v>
      </c>
      <c r="C674">
        <v>0</v>
      </c>
      <c r="D674">
        <v>0</v>
      </c>
      <c r="E674">
        <v>0</v>
      </c>
      <c r="F674">
        <v>0</v>
      </c>
      <c r="G674">
        <v>0</v>
      </c>
      <c r="H674">
        <v>0</v>
      </c>
      <c r="I674" t="s">
        <v>26</v>
      </c>
      <c r="J674">
        <f t="shared" si="47"/>
        <v>2024</v>
      </c>
    </row>
    <row r="675" spans="1:10" x14ac:dyDescent="0.3">
      <c r="A675">
        <v>0</v>
      </c>
      <c r="B675">
        <v>0</v>
      </c>
      <c r="C675">
        <v>0</v>
      </c>
      <c r="D675">
        <v>0</v>
      </c>
      <c r="E675">
        <v>0</v>
      </c>
      <c r="F675">
        <v>0</v>
      </c>
      <c r="G675">
        <v>0</v>
      </c>
      <c r="H675">
        <v>0</v>
      </c>
      <c r="I675" t="s">
        <v>26</v>
      </c>
      <c r="J675">
        <f t="shared" ref="J675:J778" si="48">VLOOKUP(I675,$L$2:$AY$13,40,FALSE)</f>
        <v>2024</v>
      </c>
    </row>
    <row r="676" spans="1:10" x14ac:dyDescent="0.3">
      <c r="A676">
        <v>0</v>
      </c>
      <c r="B676">
        <v>0</v>
      </c>
      <c r="C676">
        <v>0</v>
      </c>
      <c r="D676">
        <v>0</v>
      </c>
      <c r="E676">
        <v>0</v>
      </c>
      <c r="F676">
        <v>0</v>
      </c>
      <c r="G676">
        <v>0</v>
      </c>
      <c r="H676">
        <v>0</v>
      </c>
      <c r="I676" t="s">
        <v>26</v>
      </c>
      <c r="J676">
        <f t="shared" si="48"/>
        <v>2024</v>
      </c>
    </row>
    <row r="677" spans="1:10" x14ac:dyDescent="0.3">
      <c r="A677">
        <v>0</v>
      </c>
      <c r="B677">
        <v>0</v>
      </c>
      <c r="C677">
        <v>0</v>
      </c>
      <c r="D677">
        <v>0</v>
      </c>
      <c r="E677">
        <v>0</v>
      </c>
      <c r="F677">
        <v>0</v>
      </c>
      <c r="G677">
        <v>0</v>
      </c>
      <c r="H677">
        <v>0</v>
      </c>
      <c r="I677" t="s">
        <v>26</v>
      </c>
      <c r="J677">
        <f t="shared" si="48"/>
        <v>2024</v>
      </c>
    </row>
    <row r="678" spans="1:10" x14ac:dyDescent="0.3">
      <c r="A678">
        <v>0</v>
      </c>
      <c r="B678">
        <v>0</v>
      </c>
      <c r="C678">
        <v>0</v>
      </c>
      <c r="D678">
        <v>0</v>
      </c>
      <c r="E678">
        <v>0</v>
      </c>
      <c r="F678">
        <v>0</v>
      </c>
      <c r="G678">
        <v>0</v>
      </c>
      <c r="H678">
        <v>0</v>
      </c>
      <c r="I678" t="s">
        <v>26</v>
      </c>
      <c r="J678">
        <f t="shared" si="48"/>
        <v>2024</v>
      </c>
    </row>
    <row r="679" spans="1:10" x14ac:dyDescent="0.3">
      <c r="A679">
        <v>0</v>
      </c>
      <c r="B679">
        <v>0</v>
      </c>
      <c r="C679">
        <v>0</v>
      </c>
      <c r="D679">
        <v>0</v>
      </c>
      <c r="E679">
        <v>0</v>
      </c>
      <c r="F679">
        <v>0</v>
      </c>
      <c r="G679">
        <v>0</v>
      </c>
      <c r="H679">
        <v>0</v>
      </c>
      <c r="I679" t="s">
        <v>26</v>
      </c>
      <c r="J679">
        <f t="shared" si="48"/>
        <v>2024</v>
      </c>
    </row>
    <row r="680" spans="1:10" x14ac:dyDescent="0.3">
      <c r="A680">
        <v>0</v>
      </c>
      <c r="B680">
        <v>0</v>
      </c>
      <c r="C680">
        <v>0</v>
      </c>
      <c r="D680">
        <v>0</v>
      </c>
      <c r="E680">
        <v>0</v>
      </c>
      <c r="F680">
        <v>0</v>
      </c>
      <c r="G680">
        <v>0</v>
      </c>
      <c r="H680">
        <v>0</v>
      </c>
      <c r="I680" t="s">
        <v>26</v>
      </c>
      <c r="J680">
        <f t="shared" si="48"/>
        <v>2024</v>
      </c>
    </row>
    <row r="681" spans="1:10" x14ac:dyDescent="0.3">
      <c r="A681">
        <v>0</v>
      </c>
      <c r="B681">
        <v>0</v>
      </c>
      <c r="C681">
        <v>0</v>
      </c>
      <c r="D681">
        <v>0</v>
      </c>
      <c r="E681">
        <v>0</v>
      </c>
      <c r="F681">
        <v>0</v>
      </c>
      <c r="G681">
        <v>0</v>
      </c>
      <c r="H681">
        <v>0</v>
      </c>
      <c r="I681" t="s">
        <v>26</v>
      </c>
      <c r="J681">
        <f t="shared" si="48"/>
        <v>2024</v>
      </c>
    </row>
    <row r="682" spans="1:10" x14ac:dyDescent="0.3">
      <c r="A682">
        <v>0</v>
      </c>
      <c r="B682">
        <v>0</v>
      </c>
      <c r="C682">
        <v>0</v>
      </c>
      <c r="D682">
        <v>0</v>
      </c>
      <c r="E682">
        <v>0</v>
      </c>
      <c r="F682">
        <v>0</v>
      </c>
      <c r="G682">
        <v>0</v>
      </c>
      <c r="H682">
        <v>0</v>
      </c>
      <c r="I682" t="s">
        <v>26</v>
      </c>
      <c r="J682">
        <f t="shared" si="48"/>
        <v>2024</v>
      </c>
    </row>
    <row r="683" spans="1:10" x14ac:dyDescent="0.3">
      <c r="A683">
        <v>0</v>
      </c>
      <c r="B683">
        <v>0</v>
      </c>
      <c r="C683">
        <v>0</v>
      </c>
      <c r="D683">
        <v>0</v>
      </c>
      <c r="E683">
        <v>0</v>
      </c>
      <c r="F683">
        <v>0</v>
      </c>
      <c r="G683">
        <v>0</v>
      </c>
      <c r="H683">
        <v>0</v>
      </c>
      <c r="I683" t="s">
        <v>26</v>
      </c>
      <c r="J683">
        <f t="shared" si="48"/>
        <v>2024</v>
      </c>
    </row>
    <row r="684" spans="1:10" x14ac:dyDescent="0.3">
      <c r="A684">
        <v>0</v>
      </c>
      <c r="B684">
        <v>0</v>
      </c>
      <c r="C684">
        <v>0</v>
      </c>
      <c r="D684">
        <v>0</v>
      </c>
      <c r="E684">
        <v>0</v>
      </c>
      <c r="F684">
        <v>0</v>
      </c>
      <c r="G684">
        <v>0</v>
      </c>
      <c r="H684">
        <v>0</v>
      </c>
      <c r="I684" t="s">
        <v>26</v>
      </c>
      <c r="J684">
        <f t="shared" si="48"/>
        <v>2024</v>
      </c>
    </row>
    <row r="685" spans="1:10" x14ac:dyDescent="0.3">
      <c r="A685">
        <v>0</v>
      </c>
      <c r="B685">
        <v>0</v>
      </c>
      <c r="C685">
        <v>0</v>
      </c>
      <c r="D685">
        <v>0</v>
      </c>
      <c r="E685">
        <v>0</v>
      </c>
      <c r="F685">
        <v>0</v>
      </c>
      <c r="G685">
        <v>0</v>
      </c>
      <c r="H685">
        <v>0</v>
      </c>
      <c r="I685" t="s">
        <v>26</v>
      </c>
      <c r="J685">
        <f t="shared" si="48"/>
        <v>2024</v>
      </c>
    </row>
    <row r="686" spans="1:10" x14ac:dyDescent="0.3">
      <c r="A686">
        <v>0</v>
      </c>
      <c r="B686">
        <v>0</v>
      </c>
      <c r="C686">
        <v>0</v>
      </c>
      <c r="D686">
        <v>0</v>
      </c>
      <c r="E686">
        <v>0</v>
      </c>
      <c r="F686">
        <v>0</v>
      </c>
      <c r="G686">
        <v>0</v>
      </c>
      <c r="H686">
        <v>0</v>
      </c>
      <c r="I686" t="s">
        <v>26</v>
      </c>
      <c r="J686">
        <f t="shared" si="48"/>
        <v>2024</v>
      </c>
    </row>
    <row r="687" spans="1:10" x14ac:dyDescent="0.3">
      <c r="A687">
        <v>0</v>
      </c>
      <c r="B687">
        <v>0</v>
      </c>
      <c r="C687">
        <v>0</v>
      </c>
      <c r="D687">
        <v>0</v>
      </c>
      <c r="E687">
        <v>0</v>
      </c>
      <c r="F687">
        <v>0</v>
      </c>
      <c r="G687">
        <v>0</v>
      </c>
      <c r="H687">
        <v>0</v>
      </c>
      <c r="I687" t="s">
        <v>26</v>
      </c>
      <c r="J687">
        <f t="shared" si="48"/>
        <v>2024</v>
      </c>
    </row>
    <row r="688" spans="1:10" x14ac:dyDescent="0.3">
      <c r="A688">
        <v>0</v>
      </c>
      <c r="B688">
        <v>0</v>
      </c>
      <c r="C688">
        <v>0</v>
      </c>
      <c r="D688">
        <v>0</v>
      </c>
      <c r="E688">
        <v>0</v>
      </c>
      <c r="F688">
        <v>0</v>
      </c>
      <c r="G688">
        <v>0</v>
      </c>
      <c r="H688">
        <v>0</v>
      </c>
      <c r="I688" t="s">
        <v>26</v>
      </c>
      <c r="J688">
        <f t="shared" si="48"/>
        <v>2024</v>
      </c>
    </row>
    <row r="689" spans="1:10" x14ac:dyDescent="0.3">
      <c r="A689">
        <v>0</v>
      </c>
      <c r="B689">
        <v>0</v>
      </c>
      <c r="C689">
        <v>0</v>
      </c>
      <c r="D689">
        <v>0</v>
      </c>
      <c r="E689">
        <v>0</v>
      </c>
      <c r="F689">
        <v>0</v>
      </c>
      <c r="G689">
        <v>0</v>
      </c>
      <c r="H689">
        <v>0</v>
      </c>
      <c r="I689" t="s">
        <v>26</v>
      </c>
      <c r="J689">
        <f t="shared" si="48"/>
        <v>2024</v>
      </c>
    </row>
    <row r="690" spans="1:10" x14ac:dyDescent="0.3">
      <c r="A690">
        <v>0</v>
      </c>
      <c r="B690">
        <v>0</v>
      </c>
      <c r="C690">
        <v>0</v>
      </c>
      <c r="D690">
        <v>0</v>
      </c>
      <c r="E690">
        <v>0</v>
      </c>
      <c r="F690">
        <v>0</v>
      </c>
      <c r="G690">
        <v>0</v>
      </c>
      <c r="H690">
        <v>0</v>
      </c>
      <c r="I690" t="s">
        <v>26</v>
      </c>
      <c r="J690">
        <f t="shared" si="48"/>
        <v>2024</v>
      </c>
    </row>
    <row r="691" spans="1:10" x14ac:dyDescent="0.3">
      <c r="A691">
        <v>0</v>
      </c>
      <c r="B691">
        <v>0</v>
      </c>
      <c r="C691">
        <v>0</v>
      </c>
      <c r="D691">
        <v>0</v>
      </c>
      <c r="E691">
        <v>0</v>
      </c>
      <c r="F691">
        <v>0</v>
      </c>
      <c r="G691">
        <v>0</v>
      </c>
      <c r="H691">
        <v>0</v>
      </c>
      <c r="I691" t="s">
        <v>26</v>
      </c>
      <c r="J691">
        <f t="shared" si="48"/>
        <v>2024</v>
      </c>
    </row>
    <row r="692" spans="1:10" x14ac:dyDescent="0.3">
      <c r="A692">
        <v>0</v>
      </c>
      <c r="B692">
        <v>0</v>
      </c>
      <c r="C692">
        <v>0</v>
      </c>
      <c r="D692">
        <v>0</v>
      </c>
      <c r="E692">
        <v>0</v>
      </c>
      <c r="F692">
        <v>0</v>
      </c>
      <c r="G692">
        <v>0</v>
      </c>
      <c r="H692">
        <v>0</v>
      </c>
      <c r="I692" t="s">
        <v>26</v>
      </c>
      <c r="J692">
        <f t="shared" si="48"/>
        <v>2024</v>
      </c>
    </row>
    <row r="693" spans="1:10" x14ac:dyDescent="0.3">
      <c r="A693">
        <v>0</v>
      </c>
      <c r="B693">
        <v>0</v>
      </c>
      <c r="C693">
        <v>0</v>
      </c>
      <c r="D693">
        <v>0</v>
      </c>
      <c r="E693">
        <v>0</v>
      </c>
      <c r="F693">
        <v>0</v>
      </c>
      <c r="G693">
        <v>0</v>
      </c>
      <c r="H693">
        <v>0</v>
      </c>
      <c r="I693" t="s">
        <v>26</v>
      </c>
      <c r="J693">
        <f t="shared" si="48"/>
        <v>2024</v>
      </c>
    </row>
    <row r="694" spans="1:10" x14ac:dyDescent="0.3">
      <c r="A694">
        <v>0</v>
      </c>
      <c r="B694">
        <v>0</v>
      </c>
      <c r="C694">
        <v>0</v>
      </c>
      <c r="D694">
        <v>0</v>
      </c>
      <c r="E694">
        <v>0</v>
      </c>
      <c r="F694">
        <v>0</v>
      </c>
      <c r="G694">
        <v>0</v>
      </c>
      <c r="H694">
        <v>0</v>
      </c>
      <c r="I694" t="s">
        <v>26</v>
      </c>
      <c r="J694">
        <f t="shared" si="48"/>
        <v>2024</v>
      </c>
    </row>
    <row r="695" spans="1:10" x14ac:dyDescent="0.3">
      <c r="A695">
        <v>0</v>
      </c>
      <c r="B695">
        <v>0</v>
      </c>
      <c r="C695">
        <v>0</v>
      </c>
      <c r="D695">
        <v>0</v>
      </c>
      <c r="E695">
        <v>0</v>
      </c>
      <c r="F695">
        <v>0</v>
      </c>
      <c r="G695">
        <v>0</v>
      </c>
      <c r="H695">
        <v>0</v>
      </c>
      <c r="I695" t="s">
        <v>26</v>
      </c>
      <c r="J695">
        <f t="shared" si="48"/>
        <v>2024</v>
      </c>
    </row>
    <row r="696" spans="1:10" x14ac:dyDescent="0.3">
      <c r="A696">
        <v>0</v>
      </c>
      <c r="B696">
        <v>0</v>
      </c>
      <c r="C696">
        <v>0</v>
      </c>
      <c r="D696">
        <v>0</v>
      </c>
      <c r="E696">
        <v>0</v>
      </c>
      <c r="F696">
        <v>0</v>
      </c>
      <c r="G696">
        <v>0</v>
      </c>
      <c r="H696">
        <v>0</v>
      </c>
      <c r="I696" t="s">
        <v>26</v>
      </c>
      <c r="J696">
        <f t="shared" si="48"/>
        <v>2024</v>
      </c>
    </row>
    <row r="697" spans="1:10" x14ac:dyDescent="0.3">
      <c r="A697">
        <v>0</v>
      </c>
      <c r="B697">
        <v>0</v>
      </c>
      <c r="C697">
        <v>0</v>
      </c>
      <c r="D697">
        <v>0</v>
      </c>
      <c r="E697">
        <v>0</v>
      </c>
      <c r="F697">
        <v>0</v>
      </c>
      <c r="G697">
        <v>0</v>
      </c>
      <c r="H697">
        <v>0</v>
      </c>
      <c r="I697" t="s">
        <v>26</v>
      </c>
      <c r="J697">
        <f t="shared" ref="J697:J736" si="49">VLOOKUP(I697,$L$2:$AY$13,40,FALSE)</f>
        <v>2024</v>
      </c>
    </row>
    <row r="698" spans="1:10" x14ac:dyDescent="0.3">
      <c r="A698">
        <v>0</v>
      </c>
      <c r="B698">
        <v>0</v>
      </c>
      <c r="C698">
        <v>0</v>
      </c>
      <c r="D698">
        <v>0</v>
      </c>
      <c r="E698">
        <v>0</v>
      </c>
      <c r="F698">
        <v>0</v>
      </c>
      <c r="G698">
        <v>0</v>
      </c>
      <c r="H698">
        <v>0</v>
      </c>
      <c r="I698" t="s">
        <v>26</v>
      </c>
      <c r="J698">
        <f t="shared" si="49"/>
        <v>2024</v>
      </c>
    </row>
    <row r="699" spans="1:10" x14ac:dyDescent="0.3">
      <c r="A699">
        <v>0</v>
      </c>
      <c r="B699">
        <v>0</v>
      </c>
      <c r="C699">
        <v>0</v>
      </c>
      <c r="D699">
        <v>0</v>
      </c>
      <c r="E699">
        <v>0</v>
      </c>
      <c r="F699">
        <v>0</v>
      </c>
      <c r="G699">
        <v>0</v>
      </c>
      <c r="H699">
        <v>0</v>
      </c>
      <c r="I699" t="s">
        <v>26</v>
      </c>
      <c r="J699">
        <f t="shared" si="49"/>
        <v>2024</v>
      </c>
    </row>
    <row r="700" spans="1:10" x14ac:dyDescent="0.3">
      <c r="A700">
        <v>0</v>
      </c>
      <c r="B700">
        <v>0</v>
      </c>
      <c r="C700">
        <v>0</v>
      </c>
      <c r="D700">
        <v>0</v>
      </c>
      <c r="E700">
        <v>0</v>
      </c>
      <c r="F700">
        <v>0</v>
      </c>
      <c r="G700">
        <v>0</v>
      </c>
      <c r="H700">
        <v>0</v>
      </c>
      <c r="I700" t="s">
        <v>26</v>
      </c>
      <c r="J700">
        <f t="shared" si="49"/>
        <v>2024</v>
      </c>
    </row>
    <row r="701" spans="1:10" x14ac:dyDescent="0.3">
      <c r="A701">
        <v>0</v>
      </c>
      <c r="B701">
        <v>0</v>
      </c>
      <c r="C701">
        <v>0</v>
      </c>
      <c r="D701">
        <v>0</v>
      </c>
      <c r="E701">
        <v>0</v>
      </c>
      <c r="F701">
        <v>0</v>
      </c>
      <c r="G701">
        <v>0</v>
      </c>
      <c r="H701">
        <v>0</v>
      </c>
      <c r="I701" t="s">
        <v>26</v>
      </c>
      <c r="J701">
        <f t="shared" si="49"/>
        <v>2024</v>
      </c>
    </row>
    <row r="702" spans="1:10" x14ac:dyDescent="0.3">
      <c r="A702">
        <v>0</v>
      </c>
      <c r="B702">
        <v>0</v>
      </c>
      <c r="C702">
        <v>0</v>
      </c>
      <c r="D702">
        <v>0</v>
      </c>
      <c r="E702">
        <v>0</v>
      </c>
      <c r="F702">
        <v>0</v>
      </c>
      <c r="G702">
        <v>0</v>
      </c>
      <c r="H702">
        <v>0</v>
      </c>
      <c r="I702" t="s">
        <v>26</v>
      </c>
      <c r="J702">
        <f t="shared" si="49"/>
        <v>2024</v>
      </c>
    </row>
    <row r="703" spans="1:10" x14ac:dyDescent="0.3">
      <c r="A703">
        <v>0</v>
      </c>
      <c r="B703">
        <v>0</v>
      </c>
      <c r="C703">
        <v>0</v>
      </c>
      <c r="D703">
        <v>0</v>
      </c>
      <c r="E703">
        <v>0</v>
      </c>
      <c r="F703">
        <v>0</v>
      </c>
      <c r="G703">
        <v>0</v>
      </c>
      <c r="H703">
        <v>0</v>
      </c>
      <c r="I703" t="s">
        <v>26</v>
      </c>
      <c r="J703">
        <f t="shared" si="49"/>
        <v>2024</v>
      </c>
    </row>
    <row r="704" spans="1:10" x14ac:dyDescent="0.3">
      <c r="A704">
        <v>0</v>
      </c>
      <c r="B704">
        <v>0</v>
      </c>
      <c r="C704">
        <v>0</v>
      </c>
      <c r="D704">
        <v>0</v>
      </c>
      <c r="E704">
        <v>0</v>
      </c>
      <c r="F704">
        <v>0</v>
      </c>
      <c r="G704">
        <v>0</v>
      </c>
      <c r="H704">
        <v>0</v>
      </c>
      <c r="I704" t="s">
        <v>26</v>
      </c>
      <c r="J704">
        <f t="shared" si="49"/>
        <v>2024</v>
      </c>
    </row>
    <row r="705" spans="1:10" x14ac:dyDescent="0.3">
      <c r="A705">
        <v>0</v>
      </c>
      <c r="B705">
        <v>0</v>
      </c>
      <c r="C705">
        <v>0</v>
      </c>
      <c r="D705">
        <v>0</v>
      </c>
      <c r="E705">
        <v>0</v>
      </c>
      <c r="F705">
        <v>0</v>
      </c>
      <c r="G705">
        <v>0</v>
      </c>
      <c r="H705">
        <v>0</v>
      </c>
      <c r="I705" t="s">
        <v>26</v>
      </c>
      <c r="J705">
        <f t="shared" si="49"/>
        <v>2024</v>
      </c>
    </row>
    <row r="706" spans="1:10" x14ac:dyDescent="0.3">
      <c r="A706">
        <v>0</v>
      </c>
      <c r="B706">
        <v>0</v>
      </c>
      <c r="C706">
        <v>0</v>
      </c>
      <c r="D706">
        <v>0</v>
      </c>
      <c r="E706">
        <v>0</v>
      </c>
      <c r="F706">
        <v>0</v>
      </c>
      <c r="G706">
        <v>0</v>
      </c>
      <c r="H706">
        <v>0</v>
      </c>
      <c r="I706" t="s">
        <v>26</v>
      </c>
      <c r="J706">
        <f t="shared" si="49"/>
        <v>2024</v>
      </c>
    </row>
    <row r="707" spans="1:10" x14ac:dyDescent="0.3">
      <c r="A707">
        <v>0</v>
      </c>
      <c r="B707">
        <v>0</v>
      </c>
      <c r="C707">
        <v>0</v>
      </c>
      <c r="D707">
        <v>0</v>
      </c>
      <c r="E707">
        <v>0</v>
      </c>
      <c r="F707">
        <v>0</v>
      </c>
      <c r="G707">
        <v>0</v>
      </c>
      <c r="H707">
        <v>0</v>
      </c>
      <c r="I707" t="s">
        <v>26</v>
      </c>
      <c r="J707">
        <f t="shared" si="49"/>
        <v>2024</v>
      </c>
    </row>
    <row r="708" spans="1:10" x14ac:dyDescent="0.3">
      <c r="A708">
        <v>0</v>
      </c>
      <c r="B708">
        <v>0</v>
      </c>
      <c r="C708">
        <v>0</v>
      </c>
      <c r="D708">
        <v>0</v>
      </c>
      <c r="E708">
        <v>0</v>
      </c>
      <c r="F708">
        <v>0</v>
      </c>
      <c r="G708">
        <v>0</v>
      </c>
      <c r="H708">
        <v>0</v>
      </c>
      <c r="I708" t="s">
        <v>26</v>
      </c>
      <c r="J708">
        <f t="shared" si="49"/>
        <v>2024</v>
      </c>
    </row>
    <row r="709" spans="1:10" x14ac:dyDescent="0.3">
      <c r="A709">
        <v>0</v>
      </c>
      <c r="B709">
        <v>0</v>
      </c>
      <c r="C709">
        <v>0</v>
      </c>
      <c r="D709">
        <v>0</v>
      </c>
      <c r="E709">
        <v>0</v>
      </c>
      <c r="F709">
        <v>0</v>
      </c>
      <c r="G709">
        <v>0</v>
      </c>
      <c r="H709">
        <v>0</v>
      </c>
      <c r="I709" t="s">
        <v>26</v>
      </c>
      <c r="J709">
        <f t="shared" si="49"/>
        <v>2024</v>
      </c>
    </row>
    <row r="710" spans="1:10" x14ac:dyDescent="0.3">
      <c r="A710">
        <v>0</v>
      </c>
      <c r="B710">
        <v>0</v>
      </c>
      <c r="C710">
        <v>0</v>
      </c>
      <c r="D710">
        <v>0</v>
      </c>
      <c r="E710">
        <v>0</v>
      </c>
      <c r="F710">
        <v>0</v>
      </c>
      <c r="G710">
        <v>0</v>
      </c>
      <c r="H710">
        <v>0</v>
      </c>
      <c r="I710" t="s">
        <v>26</v>
      </c>
      <c r="J710">
        <f t="shared" si="49"/>
        <v>2024</v>
      </c>
    </row>
    <row r="711" spans="1:10" x14ac:dyDescent="0.3">
      <c r="A711">
        <v>0</v>
      </c>
      <c r="B711">
        <v>0</v>
      </c>
      <c r="C711">
        <v>0</v>
      </c>
      <c r="D711">
        <v>0</v>
      </c>
      <c r="E711">
        <v>0</v>
      </c>
      <c r="F711">
        <v>0</v>
      </c>
      <c r="G711">
        <v>0</v>
      </c>
      <c r="H711">
        <v>0</v>
      </c>
      <c r="I711" t="s">
        <v>26</v>
      </c>
      <c r="J711">
        <f t="shared" si="49"/>
        <v>2024</v>
      </c>
    </row>
    <row r="712" spans="1:10" x14ac:dyDescent="0.3">
      <c r="A712">
        <v>0</v>
      </c>
      <c r="B712">
        <v>0</v>
      </c>
      <c r="C712">
        <v>0</v>
      </c>
      <c r="D712">
        <v>0</v>
      </c>
      <c r="E712">
        <v>0</v>
      </c>
      <c r="F712">
        <v>0</v>
      </c>
      <c r="G712">
        <v>0</v>
      </c>
      <c r="H712">
        <v>0</v>
      </c>
      <c r="I712" t="s">
        <v>26</v>
      </c>
      <c r="J712">
        <f t="shared" si="49"/>
        <v>2024</v>
      </c>
    </row>
    <row r="713" spans="1:10" x14ac:dyDescent="0.3">
      <c r="A713">
        <v>0</v>
      </c>
      <c r="B713">
        <v>0</v>
      </c>
      <c r="C713">
        <v>0</v>
      </c>
      <c r="D713">
        <v>0</v>
      </c>
      <c r="E713">
        <v>0</v>
      </c>
      <c r="F713">
        <v>0</v>
      </c>
      <c r="G713">
        <v>0</v>
      </c>
      <c r="H713">
        <v>0</v>
      </c>
      <c r="I713" t="s">
        <v>26</v>
      </c>
      <c r="J713">
        <f t="shared" si="49"/>
        <v>2024</v>
      </c>
    </row>
    <row r="714" spans="1:10" x14ac:dyDescent="0.3">
      <c r="A714">
        <v>0</v>
      </c>
      <c r="B714">
        <v>0</v>
      </c>
      <c r="C714">
        <v>0</v>
      </c>
      <c r="D714">
        <v>0</v>
      </c>
      <c r="E714">
        <v>0</v>
      </c>
      <c r="F714">
        <v>0</v>
      </c>
      <c r="G714">
        <v>0</v>
      </c>
      <c r="H714">
        <v>0</v>
      </c>
      <c r="I714" t="s">
        <v>26</v>
      </c>
      <c r="J714">
        <f t="shared" si="49"/>
        <v>2024</v>
      </c>
    </row>
    <row r="715" spans="1:10" x14ac:dyDescent="0.3">
      <c r="A715">
        <v>0</v>
      </c>
      <c r="B715">
        <v>0</v>
      </c>
      <c r="C715">
        <v>0</v>
      </c>
      <c r="D715">
        <v>0</v>
      </c>
      <c r="E715">
        <v>0</v>
      </c>
      <c r="F715">
        <v>0</v>
      </c>
      <c r="G715">
        <v>0</v>
      </c>
      <c r="H715">
        <v>0</v>
      </c>
      <c r="I715" t="s">
        <v>26</v>
      </c>
      <c r="J715">
        <f t="shared" si="49"/>
        <v>2024</v>
      </c>
    </row>
    <row r="716" spans="1:10" x14ac:dyDescent="0.3">
      <c r="A716">
        <v>0</v>
      </c>
      <c r="B716">
        <v>0</v>
      </c>
      <c r="C716">
        <v>0</v>
      </c>
      <c r="D716">
        <v>0</v>
      </c>
      <c r="E716">
        <v>0</v>
      </c>
      <c r="F716">
        <v>0</v>
      </c>
      <c r="G716">
        <v>0</v>
      </c>
      <c r="H716">
        <v>0</v>
      </c>
      <c r="I716" t="s">
        <v>26</v>
      </c>
      <c r="J716">
        <f t="shared" si="49"/>
        <v>2024</v>
      </c>
    </row>
    <row r="717" spans="1:10" x14ac:dyDescent="0.3">
      <c r="A717">
        <v>0</v>
      </c>
      <c r="B717">
        <v>0</v>
      </c>
      <c r="C717">
        <v>0</v>
      </c>
      <c r="D717">
        <v>0</v>
      </c>
      <c r="E717">
        <v>0</v>
      </c>
      <c r="F717">
        <v>0</v>
      </c>
      <c r="G717">
        <v>0</v>
      </c>
      <c r="H717">
        <v>0</v>
      </c>
      <c r="I717" t="s">
        <v>26</v>
      </c>
      <c r="J717">
        <f t="shared" si="49"/>
        <v>2024</v>
      </c>
    </row>
    <row r="718" spans="1:10" x14ac:dyDescent="0.3">
      <c r="A718">
        <v>0</v>
      </c>
      <c r="B718">
        <v>0</v>
      </c>
      <c r="C718">
        <v>0</v>
      </c>
      <c r="D718">
        <v>0</v>
      </c>
      <c r="E718">
        <v>0</v>
      </c>
      <c r="F718">
        <v>0</v>
      </c>
      <c r="G718">
        <v>0</v>
      </c>
      <c r="H718">
        <v>0</v>
      </c>
      <c r="I718" t="s">
        <v>26</v>
      </c>
      <c r="J718">
        <f t="shared" si="49"/>
        <v>2024</v>
      </c>
    </row>
    <row r="719" spans="1:10" x14ac:dyDescent="0.3">
      <c r="A719">
        <v>0</v>
      </c>
      <c r="B719">
        <v>0</v>
      </c>
      <c r="C719">
        <v>0</v>
      </c>
      <c r="D719">
        <v>0</v>
      </c>
      <c r="E719">
        <v>0</v>
      </c>
      <c r="F719">
        <v>0</v>
      </c>
      <c r="G719">
        <v>0</v>
      </c>
      <c r="H719">
        <v>0</v>
      </c>
      <c r="I719" t="s">
        <v>26</v>
      </c>
      <c r="J719">
        <f t="shared" si="49"/>
        <v>2024</v>
      </c>
    </row>
    <row r="720" spans="1:10" x14ac:dyDescent="0.3">
      <c r="A720">
        <v>0</v>
      </c>
      <c r="B720">
        <v>0</v>
      </c>
      <c r="C720">
        <v>0</v>
      </c>
      <c r="D720">
        <v>0</v>
      </c>
      <c r="E720">
        <v>0</v>
      </c>
      <c r="F720">
        <v>0</v>
      </c>
      <c r="G720">
        <v>0</v>
      </c>
      <c r="H720">
        <v>0</v>
      </c>
      <c r="I720" t="s">
        <v>26</v>
      </c>
      <c r="J720">
        <f t="shared" si="49"/>
        <v>2024</v>
      </c>
    </row>
    <row r="721" spans="1:10" x14ac:dyDescent="0.3">
      <c r="A721">
        <v>0</v>
      </c>
      <c r="B721">
        <v>0</v>
      </c>
      <c r="C721">
        <v>0</v>
      </c>
      <c r="D721">
        <v>0</v>
      </c>
      <c r="E721">
        <v>0</v>
      </c>
      <c r="F721">
        <v>0</v>
      </c>
      <c r="G721">
        <v>0</v>
      </c>
      <c r="H721">
        <v>0</v>
      </c>
      <c r="I721" t="s">
        <v>26</v>
      </c>
      <c r="J721">
        <f t="shared" si="49"/>
        <v>2024</v>
      </c>
    </row>
    <row r="722" spans="1:10" x14ac:dyDescent="0.3">
      <c r="A722">
        <v>0</v>
      </c>
      <c r="B722">
        <v>0</v>
      </c>
      <c r="C722">
        <v>0</v>
      </c>
      <c r="D722">
        <v>0</v>
      </c>
      <c r="E722">
        <v>0</v>
      </c>
      <c r="F722">
        <v>0</v>
      </c>
      <c r="G722">
        <v>0</v>
      </c>
      <c r="H722">
        <v>0</v>
      </c>
      <c r="I722" t="s">
        <v>26</v>
      </c>
      <c r="J722">
        <f t="shared" si="49"/>
        <v>2024</v>
      </c>
    </row>
    <row r="723" spans="1:10" x14ac:dyDescent="0.3">
      <c r="A723">
        <v>0</v>
      </c>
      <c r="B723">
        <v>0</v>
      </c>
      <c r="C723">
        <v>0</v>
      </c>
      <c r="D723">
        <v>0</v>
      </c>
      <c r="E723">
        <v>0</v>
      </c>
      <c r="F723">
        <v>0</v>
      </c>
      <c r="G723">
        <v>0</v>
      </c>
      <c r="H723">
        <v>0</v>
      </c>
      <c r="I723" t="s">
        <v>26</v>
      </c>
      <c r="J723">
        <f t="shared" si="49"/>
        <v>2024</v>
      </c>
    </row>
    <row r="724" spans="1:10" x14ac:dyDescent="0.3">
      <c r="A724">
        <v>0</v>
      </c>
      <c r="B724">
        <v>0</v>
      </c>
      <c r="C724">
        <v>0</v>
      </c>
      <c r="D724">
        <v>0</v>
      </c>
      <c r="E724">
        <v>0</v>
      </c>
      <c r="F724">
        <v>0</v>
      </c>
      <c r="G724">
        <v>0</v>
      </c>
      <c r="H724">
        <v>0</v>
      </c>
      <c r="I724" t="s">
        <v>26</v>
      </c>
      <c r="J724">
        <f t="shared" si="49"/>
        <v>2024</v>
      </c>
    </row>
    <row r="725" spans="1:10" x14ac:dyDescent="0.3">
      <c r="A725">
        <v>0</v>
      </c>
      <c r="B725">
        <v>0</v>
      </c>
      <c r="C725">
        <v>0</v>
      </c>
      <c r="D725">
        <v>0</v>
      </c>
      <c r="E725">
        <v>0</v>
      </c>
      <c r="F725">
        <v>0</v>
      </c>
      <c r="G725">
        <v>0</v>
      </c>
      <c r="H725">
        <v>0</v>
      </c>
      <c r="I725" t="s">
        <v>26</v>
      </c>
      <c r="J725">
        <f t="shared" si="49"/>
        <v>2024</v>
      </c>
    </row>
    <row r="726" spans="1:10" x14ac:dyDescent="0.3">
      <c r="A726">
        <v>0</v>
      </c>
      <c r="B726">
        <v>0</v>
      </c>
      <c r="C726">
        <v>0</v>
      </c>
      <c r="D726">
        <v>0</v>
      </c>
      <c r="E726">
        <v>0</v>
      </c>
      <c r="F726">
        <v>0</v>
      </c>
      <c r="G726">
        <v>0</v>
      </c>
      <c r="H726">
        <v>0</v>
      </c>
      <c r="I726" t="s">
        <v>26</v>
      </c>
      <c r="J726">
        <f t="shared" si="49"/>
        <v>2024</v>
      </c>
    </row>
    <row r="727" spans="1:10" x14ac:dyDescent="0.3">
      <c r="A727">
        <v>0</v>
      </c>
      <c r="B727">
        <v>0</v>
      </c>
      <c r="C727">
        <v>0</v>
      </c>
      <c r="D727">
        <v>0</v>
      </c>
      <c r="E727">
        <v>0</v>
      </c>
      <c r="F727">
        <v>0</v>
      </c>
      <c r="G727">
        <v>0</v>
      </c>
      <c r="H727">
        <v>0</v>
      </c>
      <c r="I727" t="s">
        <v>26</v>
      </c>
      <c r="J727">
        <f t="shared" si="49"/>
        <v>2024</v>
      </c>
    </row>
    <row r="728" spans="1:10" x14ac:dyDescent="0.3">
      <c r="A728">
        <v>0</v>
      </c>
      <c r="B728">
        <v>0</v>
      </c>
      <c r="C728">
        <v>0</v>
      </c>
      <c r="D728">
        <v>0</v>
      </c>
      <c r="E728">
        <v>0</v>
      </c>
      <c r="F728">
        <v>0</v>
      </c>
      <c r="G728">
        <v>0</v>
      </c>
      <c r="H728">
        <v>0</v>
      </c>
      <c r="I728" t="s">
        <v>26</v>
      </c>
      <c r="J728">
        <f t="shared" si="49"/>
        <v>2024</v>
      </c>
    </row>
    <row r="729" spans="1:10" x14ac:dyDescent="0.3">
      <c r="A729">
        <v>0</v>
      </c>
      <c r="B729">
        <v>0</v>
      </c>
      <c r="C729">
        <v>0</v>
      </c>
      <c r="D729">
        <v>0</v>
      </c>
      <c r="E729">
        <v>0</v>
      </c>
      <c r="F729">
        <v>0</v>
      </c>
      <c r="G729">
        <v>0</v>
      </c>
      <c r="H729">
        <v>0</v>
      </c>
      <c r="I729" t="s">
        <v>26</v>
      </c>
      <c r="J729">
        <f t="shared" si="49"/>
        <v>2024</v>
      </c>
    </row>
    <row r="730" spans="1:10" x14ac:dyDescent="0.3">
      <c r="A730">
        <v>0</v>
      </c>
      <c r="B730">
        <v>0</v>
      </c>
      <c r="C730">
        <v>0</v>
      </c>
      <c r="D730">
        <v>0</v>
      </c>
      <c r="E730">
        <v>0</v>
      </c>
      <c r="F730">
        <v>0</v>
      </c>
      <c r="G730">
        <v>0</v>
      </c>
      <c r="H730">
        <v>0</v>
      </c>
      <c r="I730" t="s">
        <v>26</v>
      </c>
      <c r="J730">
        <f t="shared" si="49"/>
        <v>2024</v>
      </c>
    </row>
    <row r="731" spans="1:10" x14ac:dyDescent="0.3">
      <c r="A731">
        <v>0</v>
      </c>
      <c r="B731">
        <v>0</v>
      </c>
      <c r="C731">
        <v>0</v>
      </c>
      <c r="D731">
        <v>0</v>
      </c>
      <c r="E731">
        <v>0</v>
      </c>
      <c r="F731">
        <v>0</v>
      </c>
      <c r="G731">
        <v>0</v>
      </c>
      <c r="H731">
        <v>0</v>
      </c>
      <c r="I731" t="s">
        <v>26</v>
      </c>
      <c r="J731">
        <f t="shared" si="49"/>
        <v>2024</v>
      </c>
    </row>
    <row r="732" spans="1:10" x14ac:dyDescent="0.3">
      <c r="A732">
        <v>0</v>
      </c>
      <c r="B732">
        <v>0</v>
      </c>
      <c r="C732">
        <v>0</v>
      </c>
      <c r="D732">
        <v>0</v>
      </c>
      <c r="E732">
        <v>0</v>
      </c>
      <c r="F732">
        <v>0</v>
      </c>
      <c r="G732">
        <v>0</v>
      </c>
      <c r="H732">
        <v>0</v>
      </c>
      <c r="I732" t="s">
        <v>26</v>
      </c>
      <c r="J732">
        <f t="shared" si="49"/>
        <v>2024</v>
      </c>
    </row>
    <row r="733" spans="1:10" x14ac:dyDescent="0.3">
      <c r="A733">
        <v>0</v>
      </c>
      <c r="B733">
        <v>0</v>
      </c>
      <c r="C733">
        <v>0</v>
      </c>
      <c r="D733">
        <v>0</v>
      </c>
      <c r="E733">
        <v>0</v>
      </c>
      <c r="F733">
        <v>0</v>
      </c>
      <c r="G733">
        <v>0</v>
      </c>
      <c r="H733">
        <v>0</v>
      </c>
      <c r="I733" t="s">
        <v>26</v>
      </c>
      <c r="J733">
        <f t="shared" si="49"/>
        <v>2024</v>
      </c>
    </row>
    <row r="734" spans="1:10" x14ac:dyDescent="0.3">
      <c r="A734">
        <v>0</v>
      </c>
      <c r="B734">
        <v>0</v>
      </c>
      <c r="C734">
        <v>0</v>
      </c>
      <c r="D734">
        <v>0</v>
      </c>
      <c r="E734">
        <v>0</v>
      </c>
      <c r="F734">
        <v>0</v>
      </c>
      <c r="G734">
        <v>0</v>
      </c>
      <c r="H734">
        <v>0</v>
      </c>
      <c r="I734" t="s">
        <v>26</v>
      </c>
      <c r="J734">
        <f t="shared" si="49"/>
        <v>2024</v>
      </c>
    </row>
    <row r="735" spans="1:10" x14ac:dyDescent="0.3">
      <c r="A735">
        <v>0</v>
      </c>
      <c r="B735">
        <v>0</v>
      </c>
      <c r="C735">
        <v>0</v>
      </c>
      <c r="D735">
        <v>0</v>
      </c>
      <c r="E735">
        <v>0</v>
      </c>
      <c r="F735">
        <v>0</v>
      </c>
      <c r="G735">
        <v>0</v>
      </c>
      <c r="H735">
        <v>0</v>
      </c>
      <c r="I735" t="s">
        <v>26</v>
      </c>
      <c r="J735">
        <f t="shared" si="49"/>
        <v>2024</v>
      </c>
    </row>
    <row r="736" spans="1:10" x14ac:dyDescent="0.3">
      <c r="A736">
        <v>0</v>
      </c>
      <c r="B736">
        <v>0</v>
      </c>
      <c r="C736">
        <v>0</v>
      </c>
      <c r="D736">
        <v>0</v>
      </c>
      <c r="E736">
        <v>0</v>
      </c>
      <c r="F736">
        <v>0</v>
      </c>
      <c r="G736">
        <v>0</v>
      </c>
      <c r="H736">
        <v>0</v>
      </c>
      <c r="I736" t="s">
        <v>26</v>
      </c>
      <c r="J736">
        <f t="shared" si="49"/>
        <v>2024</v>
      </c>
    </row>
    <row r="737" spans="1:10" x14ac:dyDescent="0.3">
      <c r="A737" s="4" cm="1">
        <f t="array" ref="A737:H883">'M31-M36 Report'!A4:H150</f>
        <v>0</v>
      </c>
      <c r="B737">
        <v>0</v>
      </c>
      <c r="C737">
        <v>0</v>
      </c>
      <c r="D737">
        <v>0</v>
      </c>
      <c r="E737">
        <v>0</v>
      </c>
      <c r="F737">
        <v>0</v>
      </c>
      <c r="G737">
        <v>0</v>
      </c>
      <c r="H737">
        <v>0</v>
      </c>
      <c r="I737" t="s">
        <v>27</v>
      </c>
      <c r="J737">
        <f t="shared" si="48"/>
        <v>2025</v>
      </c>
    </row>
    <row r="738" spans="1:10" x14ac:dyDescent="0.3">
      <c r="A738">
        <v>0</v>
      </c>
      <c r="B738">
        <v>0</v>
      </c>
      <c r="C738">
        <v>0</v>
      </c>
      <c r="D738">
        <v>0</v>
      </c>
      <c r="E738">
        <v>0</v>
      </c>
      <c r="F738">
        <v>0</v>
      </c>
      <c r="G738">
        <v>0</v>
      </c>
      <c r="H738">
        <v>0</v>
      </c>
      <c r="I738" t="s">
        <v>27</v>
      </c>
      <c r="J738">
        <f t="shared" si="48"/>
        <v>2025</v>
      </c>
    </row>
    <row r="739" spans="1:10" x14ac:dyDescent="0.3">
      <c r="A739">
        <v>0</v>
      </c>
      <c r="B739">
        <v>0</v>
      </c>
      <c r="C739">
        <v>0</v>
      </c>
      <c r="D739">
        <v>0</v>
      </c>
      <c r="E739">
        <v>0</v>
      </c>
      <c r="F739">
        <v>0</v>
      </c>
      <c r="G739">
        <v>0</v>
      </c>
      <c r="H739">
        <v>0</v>
      </c>
      <c r="I739" t="s">
        <v>27</v>
      </c>
      <c r="J739">
        <f t="shared" si="48"/>
        <v>2025</v>
      </c>
    </row>
    <row r="740" spans="1:10" x14ac:dyDescent="0.3">
      <c r="A740">
        <v>0</v>
      </c>
      <c r="B740">
        <v>0</v>
      </c>
      <c r="C740">
        <v>0</v>
      </c>
      <c r="D740">
        <v>0</v>
      </c>
      <c r="E740">
        <v>0</v>
      </c>
      <c r="F740">
        <v>0</v>
      </c>
      <c r="G740">
        <v>0</v>
      </c>
      <c r="H740">
        <v>0</v>
      </c>
      <c r="I740" t="s">
        <v>27</v>
      </c>
      <c r="J740">
        <f t="shared" si="48"/>
        <v>2025</v>
      </c>
    </row>
    <row r="741" spans="1:10" x14ac:dyDescent="0.3">
      <c r="A741">
        <v>0</v>
      </c>
      <c r="B741">
        <v>0</v>
      </c>
      <c r="C741">
        <v>0</v>
      </c>
      <c r="D741">
        <v>0</v>
      </c>
      <c r="E741">
        <v>0</v>
      </c>
      <c r="F741">
        <v>0</v>
      </c>
      <c r="G741">
        <v>0</v>
      </c>
      <c r="H741">
        <v>0</v>
      </c>
      <c r="I741" t="s">
        <v>27</v>
      </c>
      <c r="J741">
        <f t="shared" si="48"/>
        <v>2025</v>
      </c>
    </row>
    <row r="742" spans="1:10" x14ac:dyDescent="0.3">
      <c r="A742">
        <v>0</v>
      </c>
      <c r="B742">
        <v>0</v>
      </c>
      <c r="C742">
        <v>0</v>
      </c>
      <c r="D742">
        <v>0</v>
      </c>
      <c r="E742">
        <v>0</v>
      </c>
      <c r="F742">
        <v>0</v>
      </c>
      <c r="G742">
        <v>0</v>
      </c>
      <c r="H742">
        <v>0</v>
      </c>
      <c r="I742" t="s">
        <v>27</v>
      </c>
      <c r="J742">
        <f t="shared" si="48"/>
        <v>2025</v>
      </c>
    </row>
    <row r="743" spans="1:10" x14ac:dyDescent="0.3">
      <c r="A743">
        <v>0</v>
      </c>
      <c r="B743">
        <v>0</v>
      </c>
      <c r="C743">
        <v>0</v>
      </c>
      <c r="D743">
        <v>0</v>
      </c>
      <c r="E743">
        <v>0</v>
      </c>
      <c r="F743">
        <v>0</v>
      </c>
      <c r="G743">
        <v>0</v>
      </c>
      <c r="H743">
        <v>0</v>
      </c>
      <c r="I743" t="s">
        <v>27</v>
      </c>
      <c r="J743">
        <f t="shared" si="48"/>
        <v>2025</v>
      </c>
    </row>
    <row r="744" spans="1:10" x14ac:dyDescent="0.3">
      <c r="A744">
        <v>0</v>
      </c>
      <c r="B744">
        <v>0</v>
      </c>
      <c r="C744">
        <v>0</v>
      </c>
      <c r="D744">
        <v>0</v>
      </c>
      <c r="E744">
        <v>0</v>
      </c>
      <c r="F744">
        <v>0</v>
      </c>
      <c r="G744">
        <v>0</v>
      </c>
      <c r="H744">
        <v>0</v>
      </c>
      <c r="I744" t="s">
        <v>27</v>
      </c>
      <c r="J744">
        <f t="shared" si="48"/>
        <v>2025</v>
      </c>
    </row>
    <row r="745" spans="1:10" x14ac:dyDescent="0.3">
      <c r="A745">
        <v>0</v>
      </c>
      <c r="B745">
        <v>0</v>
      </c>
      <c r="C745">
        <v>0</v>
      </c>
      <c r="D745">
        <v>0</v>
      </c>
      <c r="E745">
        <v>0</v>
      </c>
      <c r="F745">
        <v>0</v>
      </c>
      <c r="G745">
        <v>0</v>
      </c>
      <c r="H745">
        <v>0</v>
      </c>
      <c r="I745" t="s">
        <v>27</v>
      </c>
      <c r="J745">
        <f t="shared" si="48"/>
        <v>2025</v>
      </c>
    </row>
    <row r="746" spans="1:10" x14ac:dyDescent="0.3">
      <c r="A746">
        <v>0</v>
      </c>
      <c r="B746">
        <v>0</v>
      </c>
      <c r="C746">
        <v>0</v>
      </c>
      <c r="D746">
        <v>0</v>
      </c>
      <c r="E746">
        <v>0</v>
      </c>
      <c r="F746">
        <v>0</v>
      </c>
      <c r="G746">
        <v>0</v>
      </c>
      <c r="H746">
        <v>0</v>
      </c>
      <c r="I746" t="s">
        <v>27</v>
      </c>
      <c r="J746">
        <f t="shared" si="48"/>
        <v>2025</v>
      </c>
    </row>
    <row r="747" spans="1:10" x14ac:dyDescent="0.3">
      <c r="A747">
        <v>0</v>
      </c>
      <c r="B747">
        <v>0</v>
      </c>
      <c r="C747">
        <v>0</v>
      </c>
      <c r="D747">
        <v>0</v>
      </c>
      <c r="E747">
        <v>0</v>
      </c>
      <c r="F747">
        <v>0</v>
      </c>
      <c r="G747">
        <v>0</v>
      </c>
      <c r="H747">
        <v>0</v>
      </c>
      <c r="I747" t="s">
        <v>27</v>
      </c>
      <c r="J747">
        <f t="shared" si="48"/>
        <v>2025</v>
      </c>
    </row>
    <row r="748" spans="1:10" x14ac:dyDescent="0.3">
      <c r="A748">
        <v>0</v>
      </c>
      <c r="B748">
        <v>0</v>
      </c>
      <c r="C748">
        <v>0</v>
      </c>
      <c r="D748">
        <v>0</v>
      </c>
      <c r="E748">
        <v>0</v>
      </c>
      <c r="F748">
        <v>0</v>
      </c>
      <c r="G748">
        <v>0</v>
      </c>
      <c r="H748">
        <v>0</v>
      </c>
      <c r="I748" t="s">
        <v>27</v>
      </c>
      <c r="J748">
        <f t="shared" si="48"/>
        <v>2025</v>
      </c>
    </row>
    <row r="749" spans="1:10" x14ac:dyDescent="0.3">
      <c r="A749">
        <v>0</v>
      </c>
      <c r="B749">
        <v>0</v>
      </c>
      <c r="C749">
        <v>0</v>
      </c>
      <c r="D749">
        <v>0</v>
      </c>
      <c r="E749">
        <v>0</v>
      </c>
      <c r="F749">
        <v>0</v>
      </c>
      <c r="G749">
        <v>0</v>
      </c>
      <c r="H749">
        <v>0</v>
      </c>
      <c r="I749" t="s">
        <v>27</v>
      </c>
      <c r="J749">
        <f t="shared" si="48"/>
        <v>2025</v>
      </c>
    </row>
    <row r="750" spans="1:10" x14ac:dyDescent="0.3">
      <c r="A750">
        <v>0</v>
      </c>
      <c r="B750">
        <v>0</v>
      </c>
      <c r="C750">
        <v>0</v>
      </c>
      <c r="D750">
        <v>0</v>
      </c>
      <c r="E750">
        <v>0</v>
      </c>
      <c r="F750">
        <v>0</v>
      </c>
      <c r="G750">
        <v>0</v>
      </c>
      <c r="H750">
        <v>0</v>
      </c>
      <c r="I750" t="s">
        <v>27</v>
      </c>
      <c r="J750">
        <f t="shared" si="48"/>
        <v>2025</v>
      </c>
    </row>
    <row r="751" spans="1:10" x14ac:dyDescent="0.3">
      <c r="A751">
        <v>0</v>
      </c>
      <c r="B751">
        <v>0</v>
      </c>
      <c r="C751">
        <v>0</v>
      </c>
      <c r="D751">
        <v>0</v>
      </c>
      <c r="E751">
        <v>0</v>
      </c>
      <c r="F751">
        <v>0</v>
      </c>
      <c r="G751">
        <v>0</v>
      </c>
      <c r="H751">
        <v>0</v>
      </c>
      <c r="I751" t="s">
        <v>27</v>
      </c>
      <c r="J751">
        <f t="shared" si="48"/>
        <v>2025</v>
      </c>
    </row>
    <row r="752" spans="1:10" x14ac:dyDescent="0.3">
      <c r="A752">
        <v>0</v>
      </c>
      <c r="B752">
        <v>0</v>
      </c>
      <c r="C752">
        <v>0</v>
      </c>
      <c r="D752">
        <v>0</v>
      </c>
      <c r="E752">
        <v>0</v>
      </c>
      <c r="F752">
        <v>0</v>
      </c>
      <c r="G752">
        <v>0</v>
      </c>
      <c r="H752">
        <v>0</v>
      </c>
      <c r="I752" t="s">
        <v>27</v>
      </c>
      <c r="J752">
        <f t="shared" si="48"/>
        <v>2025</v>
      </c>
    </row>
    <row r="753" spans="1:10" x14ac:dyDescent="0.3">
      <c r="A753">
        <v>0</v>
      </c>
      <c r="B753">
        <v>0</v>
      </c>
      <c r="C753">
        <v>0</v>
      </c>
      <c r="D753">
        <v>0</v>
      </c>
      <c r="E753">
        <v>0</v>
      </c>
      <c r="F753">
        <v>0</v>
      </c>
      <c r="G753">
        <v>0</v>
      </c>
      <c r="H753">
        <v>0</v>
      </c>
      <c r="I753" t="s">
        <v>27</v>
      </c>
      <c r="J753">
        <f t="shared" si="48"/>
        <v>2025</v>
      </c>
    </row>
    <row r="754" spans="1:10" x14ac:dyDescent="0.3">
      <c r="A754">
        <v>0</v>
      </c>
      <c r="B754">
        <v>0</v>
      </c>
      <c r="C754">
        <v>0</v>
      </c>
      <c r="D754">
        <v>0</v>
      </c>
      <c r="E754">
        <v>0</v>
      </c>
      <c r="F754">
        <v>0</v>
      </c>
      <c r="G754">
        <v>0</v>
      </c>
      <c r="H754">
        <v>0</v>
      </c>
      <c r="I754" t="s">
        <v>27</v>
      </c>
      <c r="J754">
        <f t="shared" si="48"/>
        <v>2025</v>
      </c>
    </row>
    <row r="755" spans="1:10" x14ac:dyDescent="0.3">
      <c r="A755">
        <v>0</v>
      </c>
      <c r="B755">
        <v>0</v>
      </c>
      <c r="C755">
        <v>0</v>
      </c>
      <c r="D755">
        <v>0</v>
      </c>
      <c r="E755">
        <v>0</v>
      </c>
      <c r="F755">
        <v>0</v>
      </c>
      <c r="G755">
        <v>0</v>
      </c>
      <c r="H755">
        <v>0</v>
      </c>
      <c r="I755" t="s">
        <v>27</v>
      </c>
      <c r="J755">
        <f t="shared" si="48"/>
        <v>2025</v>
      </c>
    </row>
    <row r="756" spans="1:10" x14ac:dyDescent="0.3">
      <c r="A756">
        <v>0</v>
      </c>
      <c r="B756">
        <v>0</v>
      </c>
      <c r="C756">
        <v>0</v>
      </c>
      <c r="D756">
        <v>0</v>
      </c>
      <c r="E756">
        <v>0</v>
      </c>
      <c r="F756">
        <v>0</v>
      </c>
      <c r="G756">
        <v>0</v>
      </c>
      <c r="H756">
        <v>0</v>
      </c>
      <c r="I756" t="s">
        <v>27</v>
      </c>
      <c r="J756">
        <f t="shared" si="48"/>
        <v>2025</v>
      </c>
    </row>
    <row r="757" spans="1:10" x14ac:dyDescent="0.3">
      <c r="A757">
        <v>0</v>
      </c>
      <c r="B757">
        <v>0</v>
      </c>
      <c r="C757">
        <v>0</v>
      </c>
      <c r="D757">
        <v>0</v>
      </c>
      <c r="E757">
        <v>0</v>
      </c>
      <c r="F757">
        <v>0</v>
      </c>
      <c r="G757">
        <v>0</v>
      </c>
      <c r="H757">
        <v>0</v>
      </c>
      <c r="I757" t="s">
        <v>27</v>
      </c>
      <c r="J757">
        <f t="shared" si="48"/>
        <v>2025</v>
      </c>
    </row>
    <row r="758" spans="1:10" x14ac:dyDescent="0.3">
      <c r="A758">
        <v>0</v>
      </c>
      <c r="B758">
        <v>0</v>
      </c>
      <c r="C758">
        <v>0</v>
      </c>
      <c r="D758">
        <v>0</v>
      </c>
      <c r="E758">
        <v>0</v>
      </c>
      <c r="F758">
        <v>0</v>
      </c>
      <c r="G758">
        <v>0</v>
      </c>
      <c r="H758">
        <v>0</v>
      </c>
      <c r="I758" t="s">
        <v>27</v>
      </c>
      <c r="J758">
        <f t="shared" si="48"/>
        <v>2025</v>
      </c>
    </row>
    <row r="759" spans="1:10" x14ac:dyDescent="0.3">
      <c r="A759">
        <v>0</v>
      </c>
      <c r="B759">
        <v>0</v>
      </c>
      <c r="C759">
        <v>0</v>
      </c>
      <c r="D759">
        <v>0</v>
      </c>
      <c r="E759">
        <v>0</v>
      </c>
      <c r="F759">
        <v>0</v>
      </c>
      <c r="G759">
        <v>0</v>
      </c>
      <c r="H759">
        <v>0</v>
      </c>
      <c r="I759" t="s">
        <v>27</v>
      </c>
      <c r="J759">
        <f t="shared" si="48"/>
        <v>2025</v>
      </c>
    </row>
    <row r="760" spans="1:10" x14ac:dyDescent="0.3">
      <c r="A760">
        <v>0</v>
      </c>
      <c r="B760">
        <v>0</v>
      </c>
      <c r="C760">
        <v>0</v>
      </c>
      <c r="D760">
        <v>0</v>
      </c>
      <c r="E760">
        <v>0</v>
      </c>
      <c r="F760">
        <v>0</v>
      </c>
      <c r="G760">
        <v>0</v>
      </c>
      <c r="H760">
        <v>0</v>
      </c>
      <c r="I760" t="s">
        <v>27</v>
      </c>
      <c r="J760">
        <f t="shared" si="48"/>
        <v>2025</v>
      </c>
    </row>
    <row r="761" spans="1:10" x14ac:dyDescent="0.3">
      <c r="A761">
        <v>0</v>
      </c>
      <c r="B761">
        <v>0</v>
      </c>
      <c r="C761">
        <v>0</v>
      </c>
      <c r="D761">
        <v>0</v>
      </c>
      <c r="E761">
        <v>0</v>
      </c>
      <c r="F761">
        <v>0</v>
      </c>
      <c r="G761">
        <v>0</v>
      </c>
      <c r="H761">
        <v>0</v>
      </c>
      <c r="I761" t="s">
        <v>27</v>
      </c>
      <c r="J761">
        <f t="shared" si="48"/>
        <v>2025</v>
      </c>
    </row>
    <row r="762" spans="1:10" x14ac:dyDescent="0.3">
      <c r="A762">
        <v>0</v>
      </c>
      <c r="B762">
        <v>0</v>
      </c>
      <c r="C762">
        <v>0</v>
      </c>
      <c r="D762">
        <v>0</v>
      </c>
      <c r="E762">
        <v>0</v>
      </c>
      <c r="F762">
        <v>0</v>
      </c>
      <c r="G762">
        <v>0</v>
      </c>
      <c r="H762">
        <v>0</v>
      </c>
      <c r="I762" t="s">
        <v>27</v>
      </c>
      <c r="J762">
        <f t="shared" si="48"/>
        <v>2025</v>
      </c>
    </row>
    <row r="763" spans="1:10" x14ac:dyDescent="0.3">
      <c r="A763">
        <v>0</v>
      </c>
      <c r="B763">
        <v>0</v>
      </c>
      <c r="C763">
        <v>0</v>
      </c>
      <c r="D763">
        <v>0</v>
      </c>
      <c r="E763">
        <v>0</v>
      </c>
      <c r="F763">
        <v>0</v>
      </c>
      <c r="G763">
        <v>0</v>
      </c>
      <c r="H763">
        <v>0</v>
      </c>
      <c r="I763" t="s">
        <v>27</v>
      </c>
      <c r="J763">
        <f t="shared" si="48"/>
        <v>2025</v>
      </c>
    </row>
    <row r="764" spans="1:10" x14ac:dyDescent="0.3">
      <c r="A764">
        <v>0</v>
      </c>
      <c r="B764">
        <v>0</v>
      </c>
      <c r="C764">
        <v>0</v>
      </c>
      <c r="D764">
        <v>0</v>
      </c>
      <c r="E764">
        <v>0</v>
      </c>
      <c r="F764">
        <v>0</v>
      </c>
      <c r="G764">
        <v>0</v>
      </c>
      <c r="H764">
        <v>0</v>
      </c>
      <c r="I764" t="s">
        <v>27</v>
      </c>
      <c r="J764">
        <f t="shared" si="48"/>
        <v>2025</v>
      </c>
    </row>
    <row r="765" spans="1:10" x14ac:dyDescent="0.3">
      <c r="A765">
        <v>0</v>
      </c>
      <c r="B765">
        <v>0</v>
      </c>
      <c r="C765">
        <v>0</v>
      </c>
      <c r="D765">
        <v>0</v>
      </c>
      <c r="E765">
        <v>0</v>
      </c>
      <c r="F765">
        <v>0</v>
      </c>
      <c r="G765">
        <v>0</v>
      </c>
      <c r="H765">
        <v>0</v>
      </c>
      <c r="I765" t="s">
        <v>27</v>
      </c>
      <c r="J765">
        <f t="shared" si="48"/>
        <v>2025</v>
      </c>
    </row>
    <row r="766" spans="1:10" x14ac:dyDescent="0.3">
      <c r="A766">
        <v>0</v>
      </c>
      <c r="B766">
        <v>0</v>
      </c>
      <c r="C766">
        <v>0</v>
      </c>
      <c r="D766">
        <v>0</v>
      </c>
      <c r="E766">
        <v>0</v>
      </c>
      <c r="F766">
        <v>0</v>
      </c>
      <c r="G766">
        <v>0</v>
      </c>
      <c r="H766">
        <v>0</v>
      </c>
      <c r="I766" t="s">
        <v>27</v>
      </c>
      <c r="J766">
        <f t="shared" si="48"/>
        <v>2025</v>
      </c>
    </row>
    <row r="767" spans="1:10" x14ac:dyDescent="0.3">
      <c r="A767">
        <v>0</v>
      </c>
      <c r="B767">
        <v>0</v>
      </c>
      <c r="C767">
        <v>0</v>
      </c>
      <c r="D767">
        <v>0</v>
      </c>
      <c r="E767">
        <v>0</v>
      </c>
      <c r="F767">
        <v>0</v>
      </c>
      <c r="G767">
        <v>0</v>
      </c>
      <c r="H767">
        <v>0</v>
      </c>
      <c r="I767" t="s">
        <v>27</v>
      </c>
      <c r="J767">
        <f t="shared" si="48"/>
        <v>2025</v>
      </c>
    </row>
    <row r="768" spans="1:10" x14ac:dyDescent="0.3">
      <c r="A768">
        <v>0</v>
      </c>
      <c r="B768">
        <v>0</v>
      </c>
      <c r="C768">
        <v>0</v>
      </c>
      <c r="D768">
        <v>0</v>
      </c>
      <c r="E768">
        <v>0</v>
      </c>
      <c r="F768">
        <v>0</v>
      </c>
      <c r="G768">
        <v>0</v>
      </c>
      <c r="H768">
        <v>0</v>
      </c>
      <c r="I768" t="s">
        <v>27</v>
      </c>
      <c r="J768">
        <f t="shared" si="48"/>
        <v>2025</v>
      </c>
    </row>
    <row r="769" spans="1:10" x14ac:dyDescent="0.3">
      <c r="A769">
        <v>0</v>
      </c>
      <c r="B769">
        <v>0</v>
      </c>
      <c r="C769">
        <v>0</v>
      </c>
      <c r="D769">
        <v>0</v>
      </c>
      <c r="E769">
        <v>0</v>
      </c>
      <c r="F769">
        <v>0</v>
      </c>
      <c r="G769">
        <v>0</v>
      </c>
      <c r="H769">
        <v>0</v>
      </c>
      <c r="I769" t="s">
        <v>27</v>
      </c>
      <c r="J769">
        <f t="shared" si="48"/>
        <v>2025</v>
      </c>
    </row>
    <row r="770" spans="1:10" x14ac:dyDescent="0.3">
      <c r="A770">
        <v>0</v>
      </c>
      <c r="B770">
        <v>0</v>
      </c>
      <c r="C770">
        <v>0</v>
      </c>
      <c r="D770">
        <v>0</v>
      </c>
      <c r="E770">
        <v>0</v>
      </c>
      <c r="F770">
        <v>0</v>
      </c>
      <c r="G770">
        <v>0</v>
      </c>
      <c r="H770">
        <v>0</v>
      </c>
      <c r="I770" t="s">
        <v>27</v>
      </c>
      <c r="J770">
        <f t="shared" si="48"/>
        <v>2025</v>
      </c>
    </row>
    <row r="771" spans="1:10" x14ac:dyDescent="0.3">
      <c r="A771">
        <v>0</v>
      </c>
      <c r="B771">
        <v>0</v>
      </c>
      <c r="C771">
        <v>0</v>
      </c>
      <c r="D771">
        <v>0</v>
      </c>
      <c r="E771">
        <v>0</v>
      </c>
      <c r="F771">
        <v>0</v>
      </c>
      <c r="G771">
        <v>0</v>
      </c>
      <c r="H771">
        <v>0</v>
      </c>
      <c r="I771" t="s">
        <v>27</v>
      </c>
      <c r="J771">
        <f t="shared" si="48"/>
        <v>2025</v>
      </c>
    </row>
    <row r="772" spans="1:10" x14ac:dyDescent="0.3">
      <c r="A772">
        <v>0</v>
      </c>
      <c r="B772">
        <v>0</v>
      </c>
      <c r="C772">
        <v>0</v>
      </c>
      <c r="D772">
        <v>0</v>
      </c>
      <c r="E772">
        <v>0</v>
      </c>
      <c r="F772">
        <v>0</v>
      </c>
      <c r="G772">
        <v>0</v>
      </c>
      <c r="H772">
        <v>0</v>
      </c>
      <c r="I772" t="s">
        <v>27</v>
      </c>
      <c r="J772">
        <f t="shared" si="48"/>
        <v>2025</v>
      </c>
    </row>
    <row r="773" spans="1:10" x14ac:dyDescent="0.3">
      <c r="A773">
        <v>0</v>
      </c>
      <c r="B773">
        <v>0</v>
      </c>
      <c r="C773">
        <v>0</v>
      </c>
      <c r="D773">
        <v>0</v>
      </c>
      <c r="E773">
        <v>0</v>
      </c>
      <c r="F773">
        <v>0</v>
      </c>
      <c r="G773">
        <v>0</v>
      </c>
      <c r="H773">
        <v>0</v>
      </c>
      <c r="I773" t="s">
        <v>27</v>
      </c>
      <c r="J773">
        <f t="shared" si="48"/>
        <v>2025</v>
      </c>
    </row>
    <row r="774" spans="1:10" x14ac:dyDescent="0.3">
      <c r="A774">
        <v>0</v>
      </c>
      <c r="B774">
        <v>0</v>
      </c>
      <c r="C774">
        <v>0</v>
      </c>
      <c r="D774">
        <v>0</v>
      </c>
      <c r="E774">
        <v>0</v>
      </c>
      <c r="F774">
        <v>0</v>
      </c>
      <c r="G774">
        <v>0</v>
      </c>
      <c r="H774">
        <v>0</v>
      </c>
      <c r="I774" t="s">
        <v>27</v>
      </c>
      <c r="J774">
        <f t="shared" si="48"/>
        <v>2025</v>
      </c>
    </row>
    <row r="775" spans="1:10" x14ac:dyDescent="0.3">
      <c r="A775">
        <v>0</v>
      </c>
      <c r="B775">
        <v>0</v>
      </c>
      <c r="C775">
        <v>0</v>
      </c>
      <c r="D775">
        <v>0</v>
      </c>
      <c r="E775">
        <v>0</v>
      </c>
      <c r="F775">
        <v>0</v>
      </c>
      <c r="G775">
        <v>0</v>
      </c>
      <c r="H775">
        <v>0</v>
      </c>
      <c r="I775" t="s">
        <v>27</v>
      </c>
      <c r="J775">
        <f t="shared" si="48"/>
        <v>2025</v>
      </c>
    </row>
    <row r="776" spans="1:10" x14ac:dyDescent="0.3">
      <c r="A776">
        <v>0</v>
      </c>
      <c r="B776">
        <v>0</v>
      </c>
      <c r="C776">
        <v>0</v>
      </c>
      <c r="D776">
        <v>0</v>
      </c>
      <c r="E776">
        <v>0</v>
      </c>
      <c r="F776">
        <v>0</v>
      </c>
      <c r="G776">
        <v>0</v>
      </c>
      <c r="H776">
        <v>0</v>
      </c>
      <c r="I776" t="s">
        <v>27</v>
      </c>
      <c r="J776">
        <f t="shared" si="48"/>
        <v>2025</v>
      </c>
    </row>
    <row r="777" spans="1:10" x14ac:dyDescent="0.3">
      <c r="A777">
        <v>0</v>
      </c>
      <c r="B777">
        <v>0</v>
      </c>
      <c r="C777">
        <v>0</v>
      </c>
      <c r="D777">
        <v>0</v>
      </c>
      <c r="E777">
        <v>0</v>
      </c>
      <c r="F777">
        <v>0</v>
      </c>
      <c r="G777">
        <v>0</v>
      </c>
      <c r="H777">
        <v>0</v>
      </c>
      <c r="I777" t="s">
        <v>27</v>
      </c>
      <c r="J777">
        <f t="shared" si="48"/>
        <v>2025</v>
      </c>
    </row>
    <row r="778" spans="1:10" x14ac:dyDescent="0.3">
      <c r="A778">
        <v>0</v>
      </c>
      <c r="B778">
        <v>0</v>
      </c>
      <c r="C778">
        <v>0</v>
      </c>
      <c r="D778">
        <v>0</v>
      </c>
      <c r="E778">
        <v>0</v>
      </c>
      <c r="F778">
        <v>0</v>
      </c>
      <c r="G778">
        <v>0</v>
      </c>
      <c r="H778">
        <v>0</v>
      </c>
      <c r="I778" t="s">
        <v>27</v>
      </c>
      <c r="J778">
        <f t="shared" si="48"/>
        <v>2025</v>
      </c>
    </row>
    <row r="779" spans="1:10" x14ac:dyDescent="0.3">
      <c r="A779">
        <v>0</v>
      </c>
      <c r="B779">
        <v>0</v>
      </c>
      <c r="C779">
        <v>0</v>
      </c>
      <c r="D779">
        <v>0</v>
      </c>
      <c r="E779">
        <v>0</v>
      </c>
      <c r="F779">
        <v>0</v>
      </c>
      <c r="G779">
        <v>0</v>
      </c>
      <c r="H779">
        <v>0</v>
      </c>
      <c r="I779" t="s">
        <v>27</v>
      </c>
      <c r="J779">
        <f t="shared" ref="J779:J842" si="50">VLOOKUP(I779,$L$2:$AY$13,40,FALSE)</f>
        <v>2025</v>
      </c>
    </row>
    <row r="780" spans="1:10" x14ac:dyDescent="0.3">
      <c r="A780">
        <v>0</v>
      </c>
      <c r="B780">
        <v>0</v>
      </c>
      <c r="C780">
        <v>0</v>
      </c>
      <c r="D780">
        <v>0</v>
      </c>
      <c r="E780">
        <v>0</v>
      </c>
      <c r="F780">
        <v>0</v>
      </c>
      <c r="G780">
        <v>0</v>
      </c>
      <c r="H780">
        <v>0</v>
      </c>
      <c r="I780" t="s">
        <v>27</v>
      </c>
      <c r="J780">
        <f t="shared" si="50"/>
        <v>2025</v>
      </c>
    </row>
    <row r="781" spans="1:10" x14ac:dyDescent="0.3">
      <c r="A781">
        <v>0</v>
      </c>
      <c r="B781">
        <v>0</v>
      </c>
      <c r="C781">
        <v>0</v>
      </c>
      <c r="D781">
        <v>0</v>
      </c>
      <c r="E781">
        <v>0</v>
      </c>
      <c r="F781">
        <v>0</v>
      </c>
      <c r="G781">
        <v>0</v>
      </c>
      <c r="H781">
        <v>0</v>
      </c>
      <c r="I781" t="s">
        <v>27</v>
      </c>
      <c r="J781">
        <f t="shared" si="50"/>
        <v>2025</v>
      </c>
    </row>
    <row r="782" spans="1:10" x14ac:dyDescent="0.3">
      <c r="A782">
        <v>0</v>
      </c>
      <c r="B782">
        <v>0</v>
      </c>
      <c r="C782">
        <v>0</v>
      </c>
      <c r="D782">
        <v>0</v>
      </c>
      <c r="E782">
        <v>0</v>
      </c>
      <c r="F782">
        <v>0</v>
      </c>
      <c r="G782">
        <v>0</v>
      </c>
      <c r="H782">
        <v>0</v>
      </c>
      <c r="I782" t="s">
        <v>27</v>
      </c>
      <c r="J782">
        <f t="shared" si="50"/>
        <v>2025</v>
      </c>
    </row>
    <row r="783" spans="1:10" x14ac:dyDescent="0.3">
      <c r="A783">
        <v>0</v>
      </c>
      <c r="B783">
        <v>0</v>
      </c>
      <c r="C783">
        <v>0</v>
      </c>
      <c r="D783">
        <v>0</v>
      </c>
      <c r="E783">
        <v>0</v>
      </c>
      <c r="F783">
        <v>0</v>
      </c>
      <c r="G783">
        <v>0</v>
      </c>
      <c r="H783">
        <v>0</v>
      </c>
      <c r="I783" t="s">
        <v>27</v>
      </c>
      <c r="J783">
        <f t="shared" si="50"/>
        <v>2025</v>
      </c>
    </row>
    <row r="784" spans="1:10" x14ac:dyDescent="0.3">
      <c r="A784">
        <v>0</v>
      </c>
      <c r="B784">
        <v>0</v>
      </c>
      <c r="C784">
        <v>0</v>
      </c>
      <c r="D784">
        <v>0</v>
      </c>
      <c r="E784">
        <v>0</v>
      </c>
      <c r="F784">
        <v>0</v>
      </c>
      <c r="G784">
        <v>0</v>
      </c>
      <c r="H784">
        <v>0</v>
      </c>
      <c r="I784" t="s">
        <v>27</v>
      </c>
      <c r="J784">
        <f t="shared" si="50"/>
        <v>2025</v>
      </c>
    </row>
    <row r="785" spans="1:10" x14ac:dyDescent="0.3">
      <c r="A785">
        <v>0</v>
      </c>
      <c r="B785">
        <v>0</v>
      </c>
      <c r="C785">
        <v>0</v>
      </c>
      <c r="D785">
        <v>0</v>
      </c>
      <c r="E785">
        <v>0</v>
      </c>
      <c r="F785">
        <v>0</v>
      </c>
      <c r="G785">
        <v>0</v>
      </c>
      <c r="H785">
        <v>0</v>
      </c>
      <c r="I785" t="s">
        <v>27</v>
      </c>
      <c r="J785">
        <f t="shared" si="50"/>
        <v>2025</v>
      </c>
    </row>
    <row r="786" spans="1:10" x14ac:dyDescent="0.3">
      <c r="A786">
        <v>0</v>
      </c>
      <c r="B786">
        <v>0</v>
      </c>
      <c r="C786">
        <v>0</v>
      </c>
      <c r="D786">
        <v>0</v>
      </c>
      <c r="E786">
        <v>0</v>
      </c>
      <c r="F786">
        <v>0</v>
      </c>
      <c r="G786">
        <v>0</v>
      </c>
      <c r="H786">
        <v>0</v>
      </c>
      <c r="I786" t="s">
        <v>27</v>
      </c>
      <c r="J786">
        <f t="shared" si="50"/>
        <v>2025</v>
      </c>
    </row>
    <row r="787" spans="1:10" x14ac:dyDescent="0.3">
      <c r="A787">
        <v>0</v>
      </c>
      <c r="B787">
        <v>0</v>
      </c>
      <c r="C787">
        <v>0</v>
      </c>
      <c r="D787">
        <v>0</v>
      </c>
      <c r="E787">
        <v>0</v>
      </c>
      <c r="F787">
        <v>0</v>
      </c>
      <c r="G787">
        <v>0</v>
      </c>
      <c r="H787">
        <v>0</v>
      </c>
      <c r="I787" t="s">
        <v>27</v>
      </c>
      <c r="J787">
        <f t="shared" si="50"/>
        <v>2025</v>
      </c>
    </row>
    <row r="788" spans="1:10" x14ac:dyDescent="0.3">
      <c r="A788">
        <v>0</v>
      </c>
      <c r="B788">
        <v>0</v>
      </c>
      <c r="C788">
        <v>0</v>
      </c>
      <c r="D788">
        <v>0</v>
      </c>
      <c r="E788">
        <v>0</v>
      </c>
      <c r="F788">
        <v>0</v>
      </c>
      <c r="G788">
        <v>0</v>
      </c>
      <c r="H788">
        <v>0</v>
      </c>
      <c r="I788" t="s">
        <v>27</v>
      </c>
      <c r="J788">
        <f t="shared" si="50"/>
        <v>2025</v>
      </c>
    </row>
    <row r="789" spans="1:10" x14ac:dyDescent="0.3">
      <c r="A789">
        <v>0</v>
      </c>
      <c r="B789">
        <v>0</v>
      </c>
      <c r="C789">
        <v>0</v>
      </c>
      <c r="D789">
        <v>0</v>
      </c>
      <c r="E789">
        <v>0</v>
      </c>
      <c r="F789">
        <v>0</v>
      </c>
      <c r="G789">
        <v>0</v>
      </c>
      <c r="H789">
        <v>0</v>
      </c>
      <c r="I789" t="s">
        <v>27</v>
      </c>
      <c r="J789">
        <f t="shared" si="50"/>
        <v>2025</v>
      </c>
    </row>
    <row r="790" spans="1:10" x14ac:dyDescent="0.3">
      <c r="A790">
        <v>0</v>
      </c>
      <c r="B790">
        <v>0</v>
      </c>
      <c r="C790">
        <v>0</v>
      </c>
      <c r="D790">
        <v>0</v>
      </c>
      <c r="E790">
        <v>0</v>
      </c>
      <c r="F790">
        <v>0</v>
      </c>
      <c r="G790">
        <v>0</v>
      </c>
      <c r="H790">
        <v>0</v>
      </c>
      <c r="I790" t="s">
        <v>27</v>
      </c>
      <c r="J790">
        <f t="shared" si="50"/>
        <v>2025</v>
      </c>
    </row>
    <row r="791" spans="1:10" x14ac:dyDescent="0.3">
      <c r="A791">
        <v>0</v>
      </c>
      <c r="B791">
        <v>0</v>
      </c>
      <c r="C791">
        <v>0</v>
      </c>
      <c r="D791">
        <v>0</v>
      </c>
      <c r="E791">
        <v>0</v>
      </c>
      <c r="F791">
        <v>0</v>
      </c>
      <c r="G791">
        <v>0</v>
      </c>
      <c r="H791">
        <v>0</v>
      </c>
      <c r="I791" t="s">
        <v>27</v>
      </c>
      <c r="J791">
        <f t="shared" si="50"/>
        <v>2025</v>
      </c>
    </row>
    <row r="792" spans="1:10" x14ac:dyDescent="0.3">
      <c r="A792">
        <v>0</v>
      </c>
      <c r="B792">
        <v>0</v>
      </c>
      <c r="C792">
        <v>0</v>
      </c>
      <c r="D792">
        <v>0</v>
      </c>
      <c r="E792">
        <v>0</v>
      </c>
      <c r="F792">
        <v>0</v>
      </c>
      <c r="G792">
        <v>0</v>
      </c>
      <c r="H792">
        <v>0</v>
      </c>
      <c r="I792" t="s">
        <v>27</v>
      </c>
      <c r="J792">
        <f t="shared" si="50"/>
        <v>2025</v>
      </c>
    </row>
    <row r="793" spans="1:10" x14ac:dyDescent="0.3">
      <c r="A793">
        <v>0</v>
      </c>
      <c r="B793">
        <v>0</v>
      </c>
      <c r="C793">
        <v>0</v>
      </c>
      <c r="D793">
        <v>0</v>
      </c>
      <c r="E793">
        <v>0</v>
      </c>
      <c r="F793">
        <v>0</v>
      </c>
      <c r="G793">
        <v>0</v>
      </c>
      <c r="H793">
        <v>0</v>
      </c>
      <c r="I793" t="s">
        <v>27</v>
      </c>
      <c r="J793">
        <f t="shared" si="50"/>
        <v>2025</v>
      </c>
    </row>
    <row r="794" spans="1:10" x14ac:dyDescent="0.3">
      <c r="A794">
        <v>0</v>
      </c>
      <c r="B794">
        <v>0</v>
      </c>
      <c r="C794">
        <v>0</v>
      </c>
      <c r="D794">
        <v>0</v>
      </c>
      <c r="E794">
        <v>0</v>
      </c>
      <c r="F794">
        <v>0</v>
      </c>
      <c r="G794">
        <v>0</v>
      </c>
      <c r="H794">
        <v>0</v>
      </c>
      <c r="I794" t="s">
        <v>27</v>
      </c>
      <c r="J794">
        <f t="shared" si="50"/>
        <v>2025</v>
      </c>
    </row>
    <row r="795" spans="1:10" x14ac:dyDescent="0.3">
      <c r="A795">
        <v>0</v>
      </c>
      <c r="B795">
        <v>0</v>
      </c>
      <c r="C795">
        <v>0</v>
      </c>
      <c r="D795">
        <v>0</v>
      </c>
      <c r="E795">
        <v>0</v>
      </c>
      <c r="F795">
        <v>0</v>
      </c>
      <c r="G795">
        <v>0</v>
      </c>
      <c r="H795">
        <v>0</v>
      </c>
      <c r="I795" t="s">
        <v>27</v>
      </c>
      <c r="J795">
        <f t="shared" si="50"/>
        <v>2025</v>
      </c>
    </row>
    <row r="796" spans="1:10" x14ac:dyDescent="0.3">
      <c r="A796">
        <v>0</v>
      </c>
      <c r="B796">
        <v>0</v>
      </c>
      <c r="C796">
        <v>0</v>
      </c>
      <c r="D796">
        <v>0</v>
      </c>
      <c r="E796">
        <v>0</v>
      </c>
      <c r="F796">
        <v>0</v>
      </c>
      <c r="G796">
        <v>0</v>
      </c>
      <c r="H796">
        <v>0</v>
      </c>
      <c r="I796" t="s">
        <v>27</v>
      </c>
      <c r="J796">
        <f t="shared" si="50"/>
        <v>2025</v>
      </c>
    </row>
    <row r="797" spans="1:10" x14ac:dyDescent="0.3">
      <c r="A797">
        <v>0</v>
      </c>
      <c r="B797">
        <v>0</v>
      </c>
      <c r="C797">
        <v>0</v>
      </c>
      <c r="D797">
        <v>0</v>
      </c>
      <c r="E797">
        <v>0</v>
      </c>
      <c r="F797">
        <v>0</v>
      </c>
      <c r="G797">
        <v>0</v>
      </c>
      <c r="H797">
        <v>0</v>
      </c>
      <c r="I797" t="s">
        <v>27</v>
      </c>
      <c r="J797">
        <f t="shared" si="50"/>
        <v>2025</v>
      </c>
    </row>
    <row r="798" spans="1:10" x14ac:dyDescent="0.3">
      <c r="A798">
        <v>0</v>
      </c>
      <c r="B798">
        <v>0</v>
      </c>
      <c r="C798">
        <v>0</v>
      </c>
      <c r="D798">
        <v>0</v>
      </c>
      <c r="E798">
        <v>0</v>
      </c>
      <c r="F798">
        <v>0</v>
      </c>
      <c r="G798">
        <v>0</v>
      </c>
      <c r="H798">
        <v>0</v>
      </c>
      <c r="I798" t="s">
        <v>27</v>
      </c>
      <c r="J798">
        <f t="shared" si="50"/>
        <v>2025</v>
      </c>
    </row>
    <row r="799" spans="1:10" x14ac:dyDescent="0.3">
      <c r="A799">
        <v>0</v>
      </c>
      <c r="B799">
        <v>0</v>
      </c>
      <c r="C799">
        <v>0</v>
      </c>
      <c r="D799">
        <v>0</v>
      </c>
      <c r="E799">
        <v>0</v>
      </c>
      <c r="F799">
        <v>0</v>
      </c>
      <c r="G799">
        <v>0</v>
      </c>
      <c r="H799">
        <v>0</v>
      </c>
      <c r="I799" t="s">
        <v>27</v>
      </c>
      <c r="J799">
        <f t="shared" si="50"/>
        <v>2025</v>
      </c>
    </row>
    <row r="800" spans="1:10" x14ac:dyDescent="0.3">
      <c r="A800">
        <v>0</v>
      </c>
      <c r="B800">
        <v>0</v>
      </c>
      <c r="C800">
        <v>0</v>
      </c>
      <c r="D800">
        <v>0</v>
      </c>
      <c r="E800">
        <v>0</v>
      </c>
      <c r="F800">
        <v>0</v>
      </c>
      <c r="G800">
        <v>0</v>
      </c>
      <c r="H800">
        <v>0</v>
      </c>
      <c r="I800" t="s">
        <v>27</v>
      </c>
      <c r="J800">
        <f t="shared" si="50"/>
        <v>2025</v>
      </c>
    </row>
    <row r="801" spans="1:10" x14ac:dyDescent="0.3">
      <c r="A801">
        <v>0</v>
      </c>
      <c r="B801">
        <v>0</v>
      </c>
      <c r="C801">
        <v>0</v>
      </c>
      <c r="D801">
        <v>0</v>
      </c>
      <c r="E801">
        <v>0</v>
      </c>
      <c r="F801">
        <v>0</v>
      </c>
      <c r="G801">
        <v>0</v>
      </c>
      <c r="H801">
        <v>0</v>
      </c>
      <c r="I801" t="s">
        <v>27</v>
      </c>
      <c r="J801">
        <f t="shared" si="50"/>
        <v>2025</v>
      </c>
    </row>
    <row r="802" spans="1:10" x14ac:dyDescent="0.3">
      <c r="A802">
        <v>0</v>
      </c>
      <c r="B802">
        <v>0</v>
      </c>
      <c r="C802">
        <v>0</v>
      </c>
      <c r="D802">
        <v>0</v>
      </c>
      <c r="E802">
        <v>0</v>
      </c>
      <c r="F802">
        <v>0</v>
      </c>
      <c r="G802">
        <v>0</v>
      </c>
      <c r="H802">
        <v>0</v>
      </c>
      <c r="I802" t="s">
        <v>27</v>
      </c>
      <c r="J802">
        <f t="shared" si="50"/>
        <v>2025</v>
      </c>
    </row>
    <row r="803" spans="1:10" x14ac:dyDescent="0.3">
      <c r="A803">
        <v>0</v>
      </c>
      <c r="B803">
        <v>0</v>
      </c>
      <c r="C803">
        <v>0</v>
      </c>
      <c r="D803">
        <v>0</v>
      </c>
      <c r="E803">
        <v>0</v>
      </c>
      <c r="F803">
        <v>0</v>
      </c>
      <c r="G803">
        <v>0</v>
      </c>
      <c r="H803">
        <v>0</v>
      </c>
      <c r="I803" t="s">
        <v>27</v>
      </c>
      <c r="J803">
        <f t="shared" si="50"/>
        <v>2025</v>
      </c>
    </row>
    <row r="804" spans="1:10" x14ac:dyDescent="0.3">
      <c r="A804">
        <v>0</v>
      </c>
      <c r="B804">
        <v>0</v>
      </c>
      <c r="C804">
        <v>0</v>
      </c>
      <c r="D804">
        <v>0</v>
      </c>
      <c r="E804">
        <v>0</v>
      </c>
      <c r="F804">
        <v>0</v>
      </c>
      <c r="G804">
        <v>0</v>
      </c>
      <c r="H804">
        <v>0</v>
      </c>
      <c r="I804" t="s">
        <v>27</v>
      </c>
      <c r="J804">
        <f t="shared" si="50"/>
        <v>2025</v>
      </c>
    </row>
    <row r="805" spans="1:10" x14ac:dyDescent="0.3">
      <c r="A805">
        <v>0</v>
      </c>
      <c r="B805">
        <v>0</v>
      </c>
      <c r="C805">
        <v>0</v>
      </c>
      <c r="D805">
        <v>0</v>
      </c>
      <c r="E805">
        <v>0</v>
      </c>
      <c r="F805">
        <v>0</v>
      </c>
      <c r="G805">
        <v>0</v>
      </c>
      <c r="H805">
        <v>0</v>
      </c>
      <c r="I805" t="s">
        <v>27</v>
      </c>
      <c r="J805">
        <f t="shared" si="50"/>
        <v>2025</v>
      </c>
    </row>
    <row r="806" spans="1:10" x14ac:dyDescent="0.3">
      <c r="A806">
        <v>0</v>
      </c>
      <c r="B806">
        <v>0</v>
      </c>
      <c r="C806">
        <v>0</v>
      </c>
      <c r="D806">
        <v>0</v>
      </c>
      <c r="E806">
        <v>0</v>
      </c>
      <c r="F806">
        <v>0</v>
      </c>
      <c r="G806">
        <v>0</v>
      </c>
      <c r="H806">
        <v>0</v>
      </c>
      <c r="I806" t="s">
        <v>27</v>
      </c>
      <c r="J806">
        <f t="shared" si="50"/>
        <v>2025</v>
      </c>
    </row>
    <row r="807" spans="1:10" x14ac:dyDescent="0.3">
      <c r="A807">
        <v>0</v>
      </c>
      <c r="B807">
        <v>0</v>
      </c>
      <c r="C807">
        <v>0</v>
      </c>
      <c r="D807">
        <v>0</v>
      </c>
      <c r="E807">
        <v>0</v>
      </c>
      <c r="F807">
        <v>0</v>
      </c>
      <c r="G807">
        <v>0</v>
      </c>
      <c r="H807">
        <v>0</v>
      </c>
      <c r="I807" t="s">
        <v>27</v>
      </c>
      <c r="J807">
        <f t="shared" si="50"/>
        <v>2025</v>
      </c>
    </row>
    <row r="808" spans="1:10" x14ac:dyDescent="0.3">
      <c r="A808">
        <v>0</v>
      </c>
      <c r="B808">
        <v>0</v>
      </c>
      <c r="C808">
        <v>0</v>
      </c>
      <c r="D808">
        <v>0</v>
      </c>
      <c r="E808">
        <v>0</v>
      </c>
      <c r="F808">
        <v>0</v>
      </c>
      <c r="G808">
        <v>0</v>
      </c>
      <c r="H808">
        <v>0</v>
      </c>
      <c r="I808" t="s">
        <v>27</v>
      </c>
      <c r="J808">
        <f t="shared" si="50"/>
        <v>2025</v>
      </c>
    </row>
    <row r="809" spans="1:10" x14ac:dyDescent="0.3">
      <c r="A809">
        <v>0</v>
      </c>
      <c r="B809">
        <v>0</v>
      </c>
      <c r="C809">
        <v>0</v>
      </c>
      <c r="D809">
        <v>0</v>
      </c>
      <c r="E809">
        <v>0</v>
      </c>
      <c r="F809">
        <v>0</v>
      </c>
      <c r="G809">
        <v>0</v>
      </c>
      <c r="H809">
        <v>0</v>
      </c>
      <c r="I809" t="s">
        <v>27</v>
      </c>
      <c r="J809">
        <f t="shared" si="50"/>
        <v>2025</v>
      </c>
    </row>
    <row r="810" spans="1:10" x14ac:dyDescent="0.3">
      <c r="A810">
        <v>0</v>
      </c>
      <c r="B810">
        <v>0</v>
      </c>
      <c r="C810">
        <v>0</v>
      </c>
      <c r="D810">
        <v>0</v>
      </c>
      <c r="E810">
        <v>0</v>
      </c>
      <c r="F810">
        <v>0</v>
      </c>
      <c r="G810">
        <v>0</v>
      </c>
      <c r="H810">
        <v>0</v>
      </c>
      <c r="I810" t="s">
        <v>27</v>
      </c>
      <c r="J810">
        <f t="shared" si="50"/>
        <v>2025</v>
      </c>
    </row>
    <row r="811" spans="1:10" x14ac:dyDescent="0.3">
      <c r="A811">
        <v>0</v>
      </c>
      <c r="B811">
        <v>0</v>
      </c>
      <c r="C811">
        <v>0</v>
      </c>
      <c r="D811">
        <v>0</v>
      </c>
      <c r="E811">
        <v>0</v>
      </c>
      <c r="F811">
        <v>0</v>
      </c>
      <c r="G811">
        <v>0</v>
      </c>
      <c r="H811">
        <v>0</v>
      </c>
      <c r="I811" t="s">
        <v>27</v>
      </c>
      <c r="J811">
        <f t="shared" si="50"/>
        <v>2025</v>
      </c>
    </row>
    <row r="812" spans="1:10" x14ac:dyDescent="0.3">
      <c r="A812">
        <v>0</v>
      </c>
      <c r="B812">
        <v>0</v>
      </c>
      <c r="C812">
        <v>0</v>
      </c>
      <c r="D812">
        <v>0</v>
      </c>
      <c r="E812">
        <v>0</v>
      </c>
      <c r="F812">
        <v>0</v>
      </c>
      <c r="G812">
        <v>0</v>
      </c>
      <c r="H812">
        <v>0</v>
      </c>
      <c r="I812" t="s">
        <v>27</v>
      </c>
      <c r="J812">
        <f t="shared" si="50"/>
        <v>2025</v>
      </c>
    </row>
    <row r="813" spans="1:10" x14ac:dyDescent="0.3">
      <c r="A813">
        <v>0</v>
      </c>
      <c r="B813">
        <v>0</v>
      </c>
      <c r="C813">
        <v>0</v>
      </c>
      <c r="D813">
        <v>0</v>
      </c>
      <c r="E813">
        <v>0</v>
      </c>
      <c r="F813">
        <v>0</v>
      </c>
      <c r="G813">
        <v>0</v>
      </c>
      <c r="H813">
        <v>0</v>
      </c>
      <c r="I813" t="s">
        <v>27</v>
      </c>
      <c r="J813">
        <f t="shared" si="50"/>
        <v>2025</v>
      </c>
    </row>
    <row r="814" spans="1:10" x14ac:dyDescent="0.3">
      <c r="A814">
        <v>0</v>
      </c>
      <c r="B814">
        <v>0</v>
      </c>
      <c r="C814">
        <v>0</v>
      </c>
      <c r="D814">
        <v>0</v>
      </c>
      <c r="E814">
        <v>0</v>
      </c>
      <c r="F814">
        <v>0</v>
      </c>
      <c r="G814">
        <v>0</v>
      </c>
      <c r="H814">
        <v>0</v>
      </c>
      <c r="I814" t="s">
        <v>27</v>
      </c>
      <c r="J814">
        <f t="shared" si="50"/>
        <v>2025</v>
      </c>
    </row>
    <row r="815" spans="1:10" x14ac:dyDescent="0.3">
      <c r="A815">
        <v>0</v>
      </c>
      <c r="B815">
        <v>0</v>
      </c>
      <c r="C815">
        <v>0</v>
      </c>
      <c r="D815">
        <v>0</v>
      </c>
      <c r="E815">
        <v>0</v>
      </c>
      <c r="F815">
        <v>0</v>
      </c>
      <c r="G815">
        <v>0</v>
      </c>
      <c r="H815">
        <v>0</v>
      </c>
      <c r="I815" t="s">
        <v>27</v>
      </c>
      <c r="J815">
        <f t="shared" si="50"/>
        <v>2025</v>
      </c>
    </row>
    <row r="816" spans="1:10" x14ac:dyDescent="0.3">
      <c r="A816">
        <v>0</v>
      </c>
      <c r="B816">
        <v>0</v>
      </c>
      <c r="C816">
        <v>0</v>
      </c>
      <c r="D816">
        <v>0</v>
      </c>
      <c r="E816">
        <v>0</v>
      </c>
      <c r="F816">
        <v>0</v>
      </c>
      <c r="G816">
        <v>0</v>
      </c>
      <c r="H816">
        <v>0</v>
      </c>
      <c r="I816" t="s">
        <v>27</v>
      </c>
      <c r="J816">
        <f t="shared" si="50"/>
        <v>2025</v>
      </c>
    </row>
    <row r="817" spans="1:10" x14ac:dyDescent="0.3">
      <c r="A817">
        <v>0</v>
      </c>
      <c r="B817">
        <v>0</v>
      </c>
      <c r="C817">
        <v>0</v>
      </c>
      <c r="D817">
        <v>0</v>
      </c>
      <c r="E817">
        <v>0</v>
      </c>
      <c r="F817">
        <v>0</v>
      </c>
      <c r="G817">
        <v>0</v>
      </c>
      <c r="H817">
        <v>0</v>
      </c>
      <c r="I817" t="s">
        <v>27</v>
      </c>
      <c r="J817">
        <f t="shared" si="50"/>
        <v>2025</v>
      </c>
    </row>
    <row r="818" spans="1:10" x14ac:dyDescent="0.3">
      <c r="A818">
        <v>0</v>
      </c>
      <c r="B818">
        <v>0</v>
      </c>
      <c r="C818">
        <v>0</v>
      </c>
      <c r="D818">
        <v>0</v>
      </c>
      <c r="E818">
        <v>0</v>
      </c>
      <c r="F818">
        <v>0</v>
      </c>
      <c r="G818">
        <v>0</v>
      </c>
      <c r="H818">
        <v>0</v>
      </c>
      <c r="I818" t="s">
        <v>27</v>
      </c>
      <c r="J818">
        <f t="shared" si="50"/>
        <v>2025</v>
      </c>
    </row>
    <row r="819" spans="1:10" x14ac:dyDescent="0.3">
      <c r="A819">
        <v>0</v>
      </c>
      <c r="B819">
        <v>0</v>
      </c>
      <c r="C819">
        <v>0</v>
      </c>
      <c r="D819">
        <v>0</v>
      </c>
      <c r="E819">
        <v>0</v>
      </c>
      <c r="F819">
        <v>0</v>
      </c>
      <c r="G819">
        <v>0</v>
      </c>
      <c r="H819">
        <v>0</v>
      </c>
      <c r="I819" t="s">
        <v>27</v>
      </c>
      <c r="J819">
        <f t="shared" si="50"/>
        <v>2025</v>
      </c>
    </row>
    <row r="820" spans="1:10" x14ac:dyDescent="0.3">
      <c r="A820">
        <v>0</v>
      </c>
      <c r="B820">
        <v>0</v>
      </c>
      <c r="C820">
        <v>0</v>
      </c>
      <c r="D820">
        <v>0</v>
      </c>
      <c r="E820">
        <v>0</v>
      </c>
      <c r="F820">
        <v>0</v>
      </c>
      <c r="G820">
        <v>0</v>
      </c>
      <c r="H820">
        <v>0</v>
      </c>
      <c r="I820" t="s">
        <v>27</v>
      </c>
      <c r="J820">
        <f t="shared" si="50"/>
        <v>2025</v>
      </c>
    </row>
    <row r="821" spans="1:10" x14ac:dyDescent="0.3">
      <c r="A821">
        <v>0</v>
      </c>
      <c r="B821">
        <v>0</v>
      </c>
      <c r="C821">
        <v>0</v>
      </c>
      <c r="D821">
        <v>0</v>
      </c>
      <c r="E821">
        <v>0</v>
      </c>
      <c r="F821">
        <v>0</v>
      </c>
      <c r="G821">
        <v>0</v>
      </c>
      <c r="H821">
        <v>0</v>
      </c>
      <c r="I821" t="s">
        <v>27</v>
      </c>
      <c r="J821">
        <f t="shared" si="50"/>
        <v>2025</v>
      </c>
    </row>
    <row r="822" spans="1:10" x14ac:dyDescent="0.3">
      <c r="A822">
        <v>0</v>
      </c>
      <c r="B822">
        <v>0</v>
      </c>
      <c r="C822">
        <v>0</v>
      </c>
      <c r="D822">
        <v>0</v>
      </c>
      <c r="E822">
        <v>0</v>
      </c>
      <c r="F822">
        <v>0</v>
      </c>
      <c r="G822">
        <v>0</v>
      </c>
      <c r="H822">
        <v>0</v>
      </c>
      <c r="I822" t="s">
        <v>27</v>
      </c>
      <c r="J822">
        <f t="shared" si="50"/>
        <v>2025</v>
      </c>
    </row>
    <row r="823" spans="1:10" x14ac:dyDescent="0.3">
      <c r="A823">
        <v>0</v>
      </c>
      <c r="B823">
        <v>0</v>
      </c>
      <c r="C823">
        <v>0</v>
      </c>
      <c r="D823">
        <v>0</v>
      </c>
      <c r="E823">
        <v>0</v>
      </c>
      <c r="F823">
        <v>0</v>
      </c>
      <c r="G823">
        <v>0</v>
      </c>
      <c r="H823">
        <v>0</v>
      </c>
      <c r="I823" t="s">
        <v>27</v>
      </c>
      <c r="J823">
        <f t="shared" si="50"/>
        <v>2025</v>
      </c>
    </row>
    <row r="824" spans="1:10" x14ac:dyDescent="0.3">
      <c r="A824">
        <v>0</v>
      </c>
      <c r="B824">
        <v>0</v>
      </c>
      <c r="C824">
        <v>0</v>
      </c>
      <c r="D824">
        <v>0</v>
      </c>
      <c r="E824">
        <v>0</v>
      </c>
      <c r="F824">
        <v>0</v>
      </c>
      <c r="G824">
        <v>0</v>
      </c>
      <c r="H824">
        <v>0</v>
      </c>
      <c r="I824" t="s">
        <v>27</v>
      </c>
      <c r="J824">
        <f t="shared" si="50"/>
        <v>2025</v>
      </c>
    </row>
    <row r="825" spans="1:10" x14ac:dyDescent="0.3">
      <c r="A825">
        <v>0</v>
      </c>
      <c r="B825">
        <v>0</v>
      </c>
      <c r="C825">
        <v>0</v>
      </c>
      <c r="D825">
        <v>0</v>
      </c>
      <c r="E825">
        <v>0</v>
      </c>
      <c r="F825">
        <v>0</v>
      </c>
      <c r="G825">
        <v>0</v>
      </c>
      <c r="H825">
        <v>0</v>
      </c>
      <c r="I825" t="s">
        <v>27</v>
      </c>
      <c r="J825">
        <f t="shared" si="50"/>
        <v>2025</v>
      </c>
    </row>
    <row r="826" spans="1:10" x14ac:dyDescent="0.3">
      <c r="A826">
        <v>0</v>
      </c>
      <c r="B826">
        <v>0</v>
      </c>
      <c r="C826">
        <v>0</v>
      </c>
      <c r="D826">
        <v>0</v>
      </c>
      <c r="E826">
        <v>0</v>
      </c>
      <c r="F826">
        <v>0</v>
      </c>
      <c r="G826">
        <v>0</v>
      </c>
      <c r="H826">
        <v>0</v>
      </c>
      <c r="I826" t="s">
        <v>27</v>
      </c>
      <c r="J826">
        <f t="shared" si="50"/>
        <v>2025</v>
      </c>
    </row>
    <row r="827" spans="1:10" x14ac:dyDescent="0.3">
      <c r="A827">
        <v>0</v>
      </c>
      <c r="B827">
        <v>0</v>
      </c>
      <c r="C827">
        <v>0</v>
      </c>
      <c r="D827">
        <v>0</v>
      </c>
      <c r="E827">
        <v>0</v>
      </c>
      <c r="F827">
        <v>0</v>
      </c>
      <c r="G827">
        <v>0</v>
      </c>
      <c r="H827">
        <v>0</v>
      </c>
      <c r="I827" t="s">
        <v>27</v>
      </c>
      <c r="J827">
        <f t="shared" si="50"/>
        <v>2025</v>
      </c>
    </row>
    <row r="828" spans="1:10" x14ac:dyDescent="0.3">
      <c r="A828">
        <v>0</v>
      </c>
      <c r="B828">
        <v>0</v>
      </c>
      <c r="C828">
        <v>0</v>
      </c>
      <c r="D828">
        <v>0</v>
      </c>
      <c r="E828">
        <v>0</v>
      </c>
      <c r="F828">
        <v>0</v>
      </c>
      <c r="G828">
        <v>0</v>
      </c>
      <c r="H828">
        <v>0</v>
      </c>
      <c r="I828" t="s">
        <v>27</v>
      </c>
      <c r="J828">
        <f t="shared" si="50"/>
        <v>2025</v>
      </c>
    </row>
    <row r="829" spans="1:10" x14ac:dyDescent="0.3">
      <c r="A829">
        <v>0</v>
      </c>
      <c r="B829">
        <v>0</v>
      </c>
      <c r="C829">
        <v>0</v>
      </c>
      <c r="D829">
        <v>0</v>
      </c>
      <c r="E829">
        <v>0</v>
      </c>
      <c r="F829">
        <v>0</v>
      </c>
      <c r="G829">
        <v>0</v>
      </c>
      <c r="H829">
        <v>0</v>
      </c>
      <c r="I829" t="s">
        <v>27</v>
      </c>
      <c r="J829">
        <f t="shared" si="50"/>
        <v>2025</v>
      </c>
    </row>
    <row r="830" spans="1:10" x14ac:dyDescent="0.3">
      <c r="A830">
        <v>0</v>
      </c>
      <c r="B830">
        <v>0</v>
      </c>
      <c r="C830">
        <v>0</v>
      </c>
      <c r="D830">
        <v>0</v>
      </c>
      <c r="E830">
        <v>0</v>
      </c>
      <c r="F830">
        <v>0</v>
      </c>
      <c r="G830">
        <v>0</v>
      </c>
      <c r="H830">
        <v>0</v>
      </c>
      <c r="I830" t="s">
        <v>27</v>
      </c>
      <c r="J830">
        <f t="shared" si="50"/>
        <v>2025</v>
      </c>
    </row>
    <row r="831" spans="1:10" x14ac:dyDescent="0.3">
      <c r="A831">
        <v>0</v>
      </c>
      <c r="B831">
        <v>0</v>
      </c>
      <c r="C831">
        <v>0</v>
      </c>
      <c r="D831">
        <v>0</v>
      </c>
      <c r="E831">
        <v>0</v>
      </c>
      <c r="F831">
        <v>0</v>
      </c>
      <c r="G831">
        <v>0</v>
      </c>
      <c r="H831">
        <v>0</v>
      </c>
      <c r="I831" t="s">
        <v>27</v>
      </c>
      <c r="J831">
        <f t="shared" si="50"/>
        <v>2025</v>
      </c>
    </row>
    <row r="832" spans="1:10" x14ac:dyDescent="0.3">
      <c r="A832">
        <v>0</v>
      </c>
      <c r="B832">
        <v>0</v>
      </c>
      <c r="C832">
        <v>0</v>
      </c>
      <c r="D832">
        <v>0</v>
      </c>
      <c r="E832">
        <v>0</v>
      </c>
      <c r="F832">
        <v>0</v>
      </c>
      <c r="G832">
        <v>0</v>
      </c>
      <c r="H832">
        <v>0</v>
      </c>
      <c r="I832" t="s">
        <v>27</v>
      </c>
      <c r="J832">
        <f t="shared" si="50"/>
        <v>2025</v>
      </c>
    </row>
    <row r="833" spans="1:10" x14ac:dyDescent="0.3">
      <c r="A833">
        <v>0</v>
      </c>
      <c r="B833">
        <v>0</v>
      </c>
      <c r="C833">
        <v>0</v>
      </c>
      <c r="D833">
        <v>0</v>
      </c>
      <c r="E833">
        <v>0</v>
      </c>
      <c r="F833">
        <v>0</v>
      </c>
      <c r="G833">
        <v>0</v>
      </c>
      <c r="H833">
        <v>0</v>
      </c>
      <c r="I833" t="s">
        <v>27</v>
      </c>
      <c r="J833">
        <f t="shared" si="50"/>
        <v>2025</v>
      </c>
    </row>
    <row r="834" spans="1:10" x14ac:dyDescent="0.3">
      <c r="A834">
        <v>0</v>
      </c>
      <c r="B834">
        <v>0</v>
      </c>
      <c r="C834">
        <v>0</v>
      </c>
      <c r="D834">
        <v>0</v>
      </c>
      <c r="E834">
        <v>0</v>
      </c>
      <c r="F834">
        <v>0</v>
      </c>
      <c r="G834">
        <v>0</v>
      </c>
      <c r="H834">
        <v>0</v>
      </c>
      <c r="I834" t="s">
        <v>27</v>
      </c>
      <c r="J834">
        <f t="shared" si="50"/>
        <v>2025</v>
      </c>
    </row>
    <row r="835" spans="1:10" x14ac:dyDescent="0.3">
      <c r="A835">
        <v>0</v>
      </c>
      <c r="B835">
        <v>0</v>
      </c>
      <c r="C835">
        <v>0</v>
      </c>
      <c r="D835">
        <v>0</v>
      </c>
      <c r="E835">
        <v>0</v>
      </c>
      <c r="F835">
        <v>0</v>
      </c>
      <c r="G835">
        <v>0</v>
      </c>
      <c r="H835">
        <v>0</v>
      </c>
      <c r="I835" t="s">
        <v>27</v>
      </c>
      <c r="J835">
        <f t="shared" si="50"/>
        <v>2025</v>
      </c>
    </row>
    <row r="836" spans="1:10" x14ac:dyDescent="0.3">
      <c r="A836">
        <v>0</v>
      </c>
      <c r="B836">
        <v>0</v>
      </c>
      <c r="C836">
        <v>0</v>
      </c>
      <c r="D836">
        <v>0</v>
      </c>
      <c r="E836">
        <v>0</v>
      </c>
      <c r="F836">
        <v>0</v>
      </c>
      <c r="G836">
        <v>0</v>
      </c>
      <c r="H836">
        <v>0</v>
      </c>
      <c r="I836" t="s">
        <v>27</v>
      </c>
      <c r="J836">
        <f t="shared" si="50"/>
        <v>2025</v>
      </c>
    </row>
    <row r="837" spans="1:10" x14ac:dyDescent="0.3">
      <c r="A837">
        <v>0</v>
      </c>
      <c r="B837">
        <v>0</v>
      </c>
      <c r="C837">
        <v>0</v>
      </c>
      <c r="D837">
        <v>0</v>
      </c>
      <c r="E837">
        <v>0</v>
      </c>
      <c r="F837">
        <v>0</v>
      </c>
      <c r="G837">
        <v>0</v>
      </c>
      <c r="H837">
        <v>0</v>
      </c>
      <c r="I837" t="s">
        <v>27</v>
      </c>
      <c r="J837">
        <f t="shared" si="50"/>
        <v>2025</v>
      </c>
    </row>
    <row r="838" spans="1:10" x14ac:dyDescent="0.3">
      <c r="A838">
        <v>0</v>
      </c>
      <c r="B838">
        <v>0</v>
      </c>
      <c r="C838">
        <v>0</v>
      </c>
      <c r="D838">
        <v>0</v>
      </c>
      <c r="E838">
        <v>0</v>
      </c>
      <c r="F838">
        <v>0</v>
      </c>
      <c r="G838">
        <v>0</v>
      </c>
      <c r="H838">
        <v>0</v>
      </c>
      <c r="I838" t="s">
        <v>27</v>
      </c>
      <c r="J838">
        <f t="shared" si="50"/>
        <v>2025</v>
      </c>
    </row>
    <row r="839" spans="1:10" x14ac:dyDescent="0.3">
      <c r="A839">
        <v>0</v>
      </c>
      <c r="B839">
        <v>0</v>
      </c>
      <c r="C839">
        <v>0</v>
      </c>
      <c r="D839">
        <v>0</v>
      </c>
      <c r="E839">
        <v>0</v>
      </c>
      <c r="F839">
        <v>0</v>
      </c>
      <c r="G839">
        <v>0</v>
      </c>
      <c r="H839">
        <v>0</v>
      </c>
      <c r="I839" t="s">
        <v>27</v>
      </c>
      <c r="J839">
        <f t="shared" si="50"/>
        <v>2025</v>
      </c>
    </row>
    <row r="840" spans="1:10" x14ac:dyDescent="0.3">
      <c r="A840">
        <v>0</v>
      </c>
      <c r="B840">
        <v>0</v>
      </c>
      <c r="C840">
        <v>0</v>
      </c>
      <c r="D840">
        <v>0</v>
      </c>
      <c r="E840">
        <v>0</v>
      </c>
      <c r="F840">
        <v>0</v>
      </c>
      <c r="G840">
        <v>0</v>
      </c>
      <c r="H840">
        <v>0</v>
      </c>
      <c r="I840" t="s">
        <v>27</v>
      </c>
      <c r="J840">
        <f t="shared" si="50"/>
        <v>2025</v>
      </c>
    </row>
    <row r="841" spans="1:10" x14ac:dyDescent="0.3">
      <c r="A841">
        <v>0</v>
      </c>
      <c r="B841">
        <v>0</v>
      </c>
      <c r="C841">
        <v>0</v>
      </c>
      <c r="D841">
        <v>0</v>
      </c>
      <c r="E841">
        <v>0</v>
      </c>
      <c r="F841">
        <v>0</v>
      </c>
      <c r="G841">
        <v>0</v>
      </c>
      <c r="H841">
        <v>0</v>
      </c>
      <c r="I841" t="s">
        <v>27</v>
      </c>
      <c r="J841">
        <f t="shared" si="50"/>
        <v>2025</v>
      </c>
    </row>
    <row r="842" spans="1:10" x14ac:dyDescent="0.3">
      <c r="A842">
        <v>0</v>
      </c>
      <c r="B842">
        <v>0</v>
      </c>
      <c r="C842">
        <v>0</v>
      </c>
      <c r="D842">
        <v>0</v>
      </c>
      <c r="E842">
        <v>0</v>
      </c>
      <c r="F842">
        <v>0</v>
      </c>
      <c r="G842">
        <v>0</v>
      </c>
      <c r="H842">
        <v>0</v>
      </c>
      <c r="I842" t="s">
        <v>27</v>
      </c>
      <c r="J842">
        <f t="shared" si="50"/>
        <v>2025</v>
      </c>
    </row>
    <row r="843" spans="1:10" x14ac:dyDescent="0.3">
      <c r="A843">
        <v>0</v>
      </c>
      <c r="B843">
        <v>0</v>
      </c>
      <c r="C843">
        <v>0</v>
      </c>
      <c r="D843">
        <v>0</v>
      </c>
      <c r="E843">
        <v>0</v>
      </c>
      <c r="F843">
        <v>0</v>
      </c>
      <c r="G843">
        <v>0</v>
      </c>
      <c r="H843">
        <v>0</v>
      </c>
      <c r="I843" t="s">
        <v>27</v>
      </c>
      <c r="J843">
        <f t="shared" ref="J843:J946" si="51">VLOOKUP(I843,$L$2:$AY$13,40,FALSE)</f>
        <v>2025</v>
      </c>
    </row>
    <row r="844" spans="1:10" x14ac:dyDescent="0.3">
      <c r="A844">
        <v>0</v>
      </c>
      <c r="B844">
        <v>0</v>
      </c>
      <c r="C844">
        <v>0</v>
      </c>
      <c r="D844">
        <v>0</v>
      </c>
      <c r="E844">
        <v>0</v>
      </c>
      <c r="F844">
        <v>0</v>
      </c>
      <c r="G844">
        <v>0</v>
      </c>
      <c r="H844">
        <v>0</v>
      </c>
      <c r="I844" t="s">
        <v>27</v>
      </c>
      <c r="J844">
        <f t="shared" si="51"/>
        <v>2025</v>
      </c>
    </row>
    <row r="845" spans="1:10" x14ac:dyDescent="0.3">
      <c r="A845">
        <v>0</v>
      </c>
      <c r="B845">
        <v>0</v>
      </c>
      <c r="C845">
        <v>0</v>
      </c>
      <c r="D845">
        <v>0</v>
      </c>
      <c r="E845">
        <v>0</v>
      </c>
      <c r="F845">
        <v>0</v>
      </c>
      <c r="G845">
        <v>0</v>
      </c>
      <c r="H845">
        <v>0</v>
      </c>
      <c r="I845" t="s">
        <v>27</v>
      </c>
      <c r="J845">
        <f t="shared" ref="J845:J883" si="52">VLOOKUP(I845,$L$2:$AY$13,40,FALSE)</f>
        <v>2025</v>
      </c>
    </row>
    <row r="846" spans="1:10" x14ac:dyDescent="0.3">
      <c r="A846">
        <v>0</v>
      </c>
      <c r="B846">
        <v>0</v>
      </c>
      <c r="C846">
        <v>0</v>
      </c>
      <c r="D846">
        <v>0</v>
      </c>
      <c r="E846">
        <v>0</v>
      </c>
      <c r="F846">
        <v>0</v>
      </c>
      <c r="G846">
        <v>0</v>
      </c>
      <c r="H846">
        <v>0</v>
      </c>
      <c r="I846" t="s">
        <v>27</v>
      </c>
      <c r="J846">
        <f t="shared" si="52"/>
        <v>2025</v>
      </c>
    </row>
    <row r="847" spans="1:10" x14ac:dyDescent="0.3">
      <c r="A847">
        <v>0</v>
      </c>
      <c r="B847">
        <v>0</v>
      </c>
      <c r="C847">
        <v>0</v>
      </c>
      <c r="D847">
        <v>0</v>
      </c>
      <c r="E847">
        <v>0</v>
      </c>
      <c r="F847">
        <v>0</v>
      </c>
      <c r="G847">
        <v>0</v>
      </c>
      <c r="H847">
        <v>0</v>
      </c>
      <c r="I847" t="s">
        <v>27</v>
      </c>
      <c r="J847">
        <f t="shared" si="52"/>
        <v>2025</v>
      </c>
    </row>
    <row r="848" spans="1:10" x14ac:dyDescent="0.3">
      <c r="A848">
        <v>0</v>
      </c>
      <c r="B848">
        <v>0</v>
      </c>
      <c r="C848">
        <v>0</v>
      </c>
      <c r="D848">
        <v>0</v>
      </c>
      <c r="E848">
        <v>0</v>
      </c>
      <c r="F848">
        <v>0</v>
      </c>
      <c r="G848">
        <v>0</v>
      </c>
      <c r="H848">
        <v>0</v>
      </c>
      <c r="I848" t="s">
        <v>27</v>
      </c>
      <c r="J848">
        <f t="shared" si="52"/>
        <v>2025</v>
      </c>
    </row>
    <row r="849" spans="1:10" x14ac:dyDescent="0.3">
      <c r="A849">
        <v>0</v>
      </c>
      <c r="B849">
        <v>0</v>
      </c>
      <c r="C849">
        <v>0</v>
      </c>
      <c r="D849">
        <v>0</v>
      </c>
      <c r="E849">
        <v>0</v>
      </c>
      <c r="F849">
        <v>0</v>
      </c>
      <c r="G849">
        <v>0</v>
      </c>
      <c r="H849">
        <v>0</v>
      </c>
      <c r="I849" t="s">
        <v>27</v>
      </c>
      <c r="J849">
        <f t="shared" si="52"/>
        <v>2025</v>
      </c>
    </row>
    <row r="850" spans="1:10" x14ac:dyDescent="0.3">
      <c r="A850">
        <v>0</v>
      </c>
      <c r="B850">
        <v>0</v>
      </c>
      <c r="C850">
        <v>0</v>
      </c>
      <c r="D850">
        <v>0</v>
      </c>
      <c r="E850">
        <v>0</v>
      </c>
      <c r="F850">
        <v>0</v>
      </c>
      <c r="G850">
        <v>0</v>
      </c>
      <c r="H850">
        <v>0</v>
      </c>
      <c r="I850" t="s">
        <v>27</v>
      </c>
      <c r="J850">
        <f t="shared" si="52"/>
        <v>2025</v>
      </c>
    </row>
    <row r="851" spans="1:10" x14ac:dyDescent="0.3">
      <c r="A851">
        <v>0</v>
      </c>
      <c r="B851">
        <v>0</v>
      </c>
      <c r="C851">
        <v>0</v>
      </c>
      <c r="D851">
        <v>0</v>
      </c>
      <c r="E851">
        <v>0</v>
      </c>
      <c r="F851">
        <v>0</v>
      </c>
      <c r="G851">
        <v>0</v>
      </c>
      <c r="H851">
        <v>0</v>
      </c>
      <c r="I851" t="s">
        <v>27</v>
      </c>
      <c r="J851">
        <f t="shared" si="52"/>
        <v>2025</v>
      </c>
    </row>
    <row r="852" spans="1:10" x14ac:dyDescent="0.3">
      <c r="A852">
        <v>0</v>
      </c>
      <c r="B852">
        <v>0</v>
      </c>
      <c r="C852">
        <v>0</v>
      </c>
      <c r="D852">
        <v>0</v>
      </c>
      <c r="E852">
        <v>0</v>
      </c>
      <c r="F852">
        <v>0</v>
      </c>
      <c r="G852">
        <v>0</v>
      </c>
      <c r="H852">
        <v>0</v>
      </c>
      <c r="I852" t="s">
        <v>27</v>
      </c>
      <c r="J852">
        <f t="shared" si="52"/>
        <v>2025</v>
      </c>
    </row>
    <row r="853" spans="1:10" x14ac:dyDescent="0.3">
      <c r="A853">
        <v>0</v>
      </c>
      <c r="B853">
        <v>0</v>
      </c>
      <c r="C853">
        <v>0</v>
      </c>
      <c r="D853">
        <v>0</v>
      </c>
      <c r="E853">
        <v>0</v>
      </c>
      <c r="F853">
        <v>0</v>
      </c>
      <c r="G853">
        <v>0</v>
      </c>
      <c r="H853">
        <v>0</v>
      </c>
      <c r="I853" t="s">
        <v>27</v>
      </c>
      <c r="J853">
        <f t="shared" si="52"/>
        <v>2025</v>
      </c>
    </row>
    <row r="854" spans="1:10" x14ac:dyDescent="0.3">
      <c r="A854">
        <v>0</v>
      </c>
      <c r="B854">
        <v>0</v>
      </c>
      <c r="C854">
        <v>0</v>
      </c>
      <c r="D854">
        <v>0</v>
      </c>
      <c r="E854">
        <v>0</v>
      </c>
      <c r="F854">
        <v>0</v>
      </c>
      <c r="G854">
        <v>0</v>
      </c>
      <c r="H854">
        <v>0</v>
      </c>
      <c r="I854" t="s">
        <v>27</v>
      </c>
      <c r="J854">
        <f t="shared" si="52"/>
        <v>2025</v>
      </c>
    </row>
    <row r="855" spans="1:10" x14ac:dyDescent="0.3">
      <c r="A855">
        <v>0</v>
      </c>
      <c r="B855">
        <v>0</v>
      </c>
      <c r="C855">
        <v>0</v>
      </c>
      <c r="D855">
        <v>0</v>
      </c>
      <c r="E855">
        <v>0</v>
      </c>
      <c r="F855">
        <v>0</v>
      </c>
      <c r="G855">
        <v>0</v>
      </c>
      <c r="H855">
        <v>0</v>
      </c>
      <c r="I855" t="s">
        <v>27</v>
      </c>
      <c r="J855">
        <f t="shared" si="52"/>
        <v>2025</v>
      </c>
    </row>
    <row r="856" spans="1:10" x14ac:dyDescent="0.3">
      <c r="A856">
        <v>0</v>
      </c>
      <c r="B856">
        <v>0</v>
      </c>
      <c r="C856">
        <v>0</v>
      </c>
      <c r="D856">
        <v>0</v>
      </c>
      <c r="E856">
        <v>0</v>
      </c>
      <c r="F856">
        <v>0</v>
      </c>
      <c r="G856">
        <v>0</v>
      </c>
      <c r="H856">
        <v>0</v>
      </c>
      <c r="I856" t="s">
        <v>27</v>
      </c>
      <c r="J856">
        <f t="shared" si="52"/>
        <v>2025</v>
      </c>
    </row>
    <row r="857" spans="1:10" x14ac:dyDescent="0.3">
      <c r="A857">
        <v>0</v>
      </c>
      <c r="B857">
        <v>0</v>
      </c>
      <c r="C857">
        <v>0</v>
      </c>
      <c r="D857">
        <v>0</v>
      </c>
      <c r="E857">
        <v>0</v>
      </c>
      <c r="F857">
        <v>0</v>
      </c>
      <c r="G857">
        <v>0</v>
      </c>
      <c r="H857">
        <v>0</v>
      </c>
      <c r="I857" t="s">
        <v>27</v>
      </c>
      <c r="J857">
        <f t="shared" si="52"/>
        <v>2025</v>
      </c>
    </row>
    <row r="858" spans="1:10" x14ac:dyDescent="0.3">
      <c r="A858">
        <v>0</v>
      </c>
      <c r="B858">
        <v>0</v>
      </c>
      <c r="C858">
        <v>0</v>
      </c>
      <c r="D858">
        <v>0</v>
      </c>
      <c r="E858">
        <v>0</v>
      </c>
      <c r="F858">
        <v>0</v>
      </c>
      <c r="G858">
        <v>0</v>
      </c>
      <c r="H858">
        <v>0</v>
      </c>
      <c r="I858" t="s">
        <v>27</v>
      </c>
      <c r="J858">
        <f t="shared" si="52"/>
        <v>2025</v>
      </c>
    </row>
    <row r="859" spans="1:10" x14ac:dyDescent="0.3">
      <c r="A859">
        <v>0</v>
      </c>
      <c r="B859">
        <v>0</v>
      </c>
      <c r="C859">
        <v>0</v>
      </c>
      <c r="D859">
        <v>0</v>
      </c>
      <c r="E859">
        <v>0</v>
      </c>
      <c r="F859">
        <v>0</v>
      </c>
      <c r="G859">
        <v>0</v>
      </c>
      <c r="H859">
        <v>0</v>
      </c>
      <c r="I859" t="s">
        <v>27</v>
      </c>
      <c r="J859">
        <f t="shared" si="52"/>
        <v>2025</v>
      </c>
    </row>
    <row r="860" spans="1:10" x14ac:dyDescent="0.3">
      <c r="A860">
        <v>0</v>
      </c>
      <c r="B860">
        <v>0</v>
      </c>
      <c r="C860">
        <v>0</v>
      </c>
      <c r="D860">
        <v>0</v>
      </c>
      <c r="E860">
        <v>0</v>
      </c>
      <c r="F860">
        <v>0</v>
      </c>
      <c r="G860">
        <v>0</v>
      </c>
      <c r="H860">
        <v>0</v>
      </c>
      <c r="I860" t="s">
        <v>27</v>
      </c>
      <c r="J860">
        <f t="shared" si="52"/>
        <v>2025</v>
      </c>
    </row>
    <row r="861" spans="1:10" x14ac:dyDescent="0.3">
      <c r="A861">
        <v>0</v>
      </c>
      <c r="B861">
        <v>0</v>
      </c>
      <c r="C861">
        <v>0</v>
      </c>
      <c r="D861">
        <v>0</v>
      </c>
      <c r="E861">
        <v>0</v>
      </c>
      <c r="F861">
        <v>0</v>
      </c>
      <c r="G861">
        <v>0</v>
      </c>
      <c r="H861">
        <v>0</v>
      </c>
      <c r="I861" t="s">
        <v>27</v>
      </c>
      <c r="J861">
        <f t="shared" si="52"/>
        <v>2025</v>
      </c>
    </row>
    <row r="862" spans="1:10" x14ac:dyDescent="0.3">
      <c r="A862">
        <v>0</v>
      </c>
      <c r="B862">
        <v>0</v>
      </c>
      <c r="C862">
        <v>0</v>
      </c>
      <c r="D862">
        <v>0</v>
      </c>
      <c r="E862">
        <v>0</v>
      </c>
      <c r="F862">
        <v>0</v>
      </c>
      <c r="G862">
        <v>0</v>
      </c>
      <c r="H862">
        <v>0</v>
      </c>
      <c r="I862" t="s">
        <v>27</v>
      </c>
      <c r="J862">
        <f t="shared" si="52"/>
        <v>2025</v>
      </c>
    </row>
    <row r="863" spans="1:10" x14ac:dyDescent="0.3">
      <c r="A863">
        <v>0</v>
      </c>
      <c r="B863">
        <v>0</v>
      </c>
      <c r="C863">
        <v>0</v>
      </c>
      <c r="D863">
        <v>0</v>
      </c>
      <c r="E863">
        <v>0</v>
      </c>
      <c r="F863">
        <v>0</v>
      </c>
      <c r="G863">
        <v>0</v>
      </c>
      <c r="H863">
        <v>0</v>
      </c>
      <c r="I863" t="s">
        <v>27</v>
      </c>
      <c r="J863">
        <f t="shared" si="52"/>
        <v>2025</v>
      </c>
    </row>
    <row r="864" spans="1:10" x14ac:dyDescent="0.3">
      <c r="A864">
        <v>0</v>
      </c>
      <c r="B864">
        <v>0</v>
      </c>
      <c r="C864">
        <v>0</v>
      </c>
      <c r="D864">
        <v>0</v>
      </c>
      <c r="E864">
        <v>0</v>
      </c>
      <c r="F864">
        <v>0</v>
      </c>
      <c r="G864">
        <v>0</v>
      </c>
      <c r="H864">
        <v>0</v>
      </c>
      <c r="I864" t="s">
        <v>27</v>
      </c>
      <c r="J864">
        <f t="shared" si="52"/>
        <v>2025</v>
      </c>
    </row>
    <row r="865" spans="1:10" x14ac:dyDescent="0.3">
      <c r="A865">
        <v>0</v>
      </c>
      <c r="B865">
        <v>0</v>
      </c>
      <c r="C865">
        <v>0</v>
      </c>
      <c r="D865">
        <v>0</v>
      </c>
      <c r="E865">
        <v>0</v>
      </c>
      <c r="F865">
        <v>0</v>
      </c>
      <c r="G865">
        <v>0</v>
      </c>
      <c r="H865">
        <v>0</v>
      </c>
      <c r="I865" t="s">
        <v>27</v>
      </c>
      <c r="J865">
        <f t="shared" si="52"/>
        <v>2025</v>
      </c>
    </row>
    <row r="866" spans="1:10" x14ac:dyDescent="0.3">
      <c r="A866">
        <v>0</v>
      </c>
      <c r="B866">
        <v>0</v>
      </c>
      <c r="C866">
        <v>0</v>
      </c>
      <c r="D866">
        <v>0</v>
      </c>
      <c r="E866">
        <v>0</v>
      </c>
      <c r="F866">
        <v>0</v>
      </c>
      <c r="G866">
        <v>0</v>
      </c>
      <c r="H866">
        <v>0</v>
      </c>
      <c r="I866" t="s">
        <v>27</v>
      </c>
      <c r="J866">
        <f t="shared" si="52"/>
        <v>2025</v>
      </c>
    </row>
    <row r="867" spans="1:10" x14ac:dyDescent="0.3">
      <c r="A867">
        <v>0</v>
      </c>
      <c r="B867">
        <v>0</v>
      </c>
      <c r="C867">
        <v>0</v>
      </c>
      <c r="D867">
        <v>0</v>
      </c>
      <c r="E867">
        <v>0</v>
      </c>
      <c r="F867">
        <v>0</v>
      </c>
      <c r="G867">
        <v>0</v>
      </c>
      <c r="H867">
        <v>0</v>
      </c>
      <c r="I867" t="s">
        <v>27</v>
      </c>
      <c r="J867">
        <f t="shared" si="52"/>
        <v>2025</v>
      </c>
    </row>
    <row r="868" spans="1:10" x14ac:dyDescent="0.3">
      <c r="A868">
        <v>0</v>
      </c>
      <c r="B868">
        <v>0</v>
      </c>
      <c r="C868">
        <v>0</v>
      </c>
      <c r="D868">
        <v>0</v>
      </c>
      <c r="E868">
        <v>0</v>
      </c>
      <c r="F868">
        <v>0</v>
      </c>
      <c r="G868">
        <v>0</v>
      </c>
      <c r="H868">
        <v>0</v>
      </c>
      <c r="I868" t="s">
        <v>27</v>
      </c>
      <c r="J868">
        <f t="shared" si="52"/>
        <v>2025</v>
      </c>
    </row>
    <row r="869" spans="1:10" x14ac:dyDescent="0.3">
      <c r="A869">
        <v>0</v>
      </c>
      <c r="B869">
        <v>0</v>
      </c>
      <c r="C869">
        <v>0</v>
      </c>
      <c r="D869">
        <v>0</v>
      </c>
      <c r="E869">
        <v>0</v>
      </c>
      <c r="F869">
        <v>0</v>
      </c>
      <c r="G869">
        <v>0</v>
      </c>
      <c r="H869">
        <v>0</v>
      </c>
      <c r="I869" t="s">
        <v>27</v>
      </c>
      <c r="J869">
        <f t="shared" si="52"/>
        <v>2025</v>
      </c>
    </row>
    <row r="870" spans="1:10" x14ac:dyDescent="0.3">
      <c r="A870">
        <v>0</v>
      </c>
      <c r="B870">
        <v>0</v>
      </c>
      <c r="C870">
        <v>0</v>
      </c>
      <c r="D870">
        <v>0</v>
      </c>
      <c r="E870">
        <v>0</v>
      </c>
      <c r="F870">
        <v>0</v>
      </c>
      <c r="G870">
        <v>0</v>
      </c>
      <c r="H870">
        <v>0</v>
      </c>
      <c r="I870" t="s">
        <v>27</v>
      </c>
      <c r="J870">
        <f t="shared" si="52"/>
        <v>2025</v>
      </c>
    </row>
    <row r="871" spans="1:10" x14ac:dyDescent="0.3">
      <c r="A871">
        <v>0</v>
      </c>
      <c r="B871">
        <v>0</v>
      </c>
      <c r="C871">
        <v>0</v>
      </c>
      <c r="D871">
        <v>0</v>
      </c>
      <c r="E871">
        <v>0</v>
      </c>
      <c r="F871">
        <v>0</v>
      </c>
      <c r="G871">
        <v>0</v>
      </c>
      <c r="H871">
        <v>0</v>
      </c>
      <c r="I871" t="s">
        <v>27</v>
      </c>
      <c r="J871">
        <f t="shared" si="52"/>
        <v>2025</v>
      </c>
    </row>
    <row r="872" spans="1:10" x14ac:dyDescent="0.3">
      <c r="A872">
        <v>0</v>
      </c>
      <c r="B872">
        <v>0</v>
      </c>
      <c r="C872">
        <v>0</v>
      </c>
      <c r="D872">
        <v>0</v>
      </c>
      <c r="E872">
        <v>0</v>
      </c>
      <c r="F872">
        <v>0</v>
      </c>
      <c r="G872">
        <v>0</v>
      </c>
      <c r="H872">
        <v>0</v>
      </c>
      <c r="I872" t="s">
        <v>27</v>
      </c>
      <c r="J872">
        <f t="shared" si="52"/>
        <v>2025</v>
      </c>
    </row>
    <row r="873" spans="1:10" x14ac:dyDescent="0.3">
      <c r="A873">
        <v>0</v>
      </c>
      <c r="B873">
        <v>0</v>
      </c>
      <c r="C873">
        <v>0</v>
      </c>
      <c r="D873">
        <v>0</v>
      </c>
      <c r="E873">
        <v>0</v>
      </c>
      <c r="F873">
        <v>0</v>
      </c>
      <c r="G873">
        <v>0</v>
      </c>
      <c r="H873">
        <v>0</v>
      </c>
      <c r="I873" t="s">
        <v>27</v>
      </c>
      <c r="J873">
        <f t="shared" si="52"/>
        <v>2025</v>
      </c>
    </row>
    <row r="874" spans="1:10" x14ac:dyDescent="0.3">
      <c r="A874">
        <v>0</v>
      </c>
      <c r="B874">
        <v>0</v>
      </c>
      <c r="C874">
        <v>0</v>
      </c>
      <c r="D874">
        <v>0</v>
      </c>
      <c r="E874">
        <v>0</v>
      </c>
      <c r="F874">
        <v>0</v>
      </c>
      <c r="G874">
        <v>0</v>
      </c>
      <c r="H874">
        <v>0</v>
      </c>
      <c r="I874" t="s">
        <v>27</v>
      </c>
      <c r="J874">
        <f t="shared" si="52"/>
        <v>2025</v>
      </c>
    </row>
    <row r="875" spans="1:10" x14ac:dyDescent="0.3">
      <c r="A875">
        <v>0</v>
      </c>
      <c r="B875">
        <v>0</v>
      </c>
      <c r="C875">
        <v>0</v>
      </c>
      <c r="D875">
        <v>0</v>
      </c>
      <c r="E875">
        <v>0</v>
      </c>
      <c r="F875">
        <v>0</v>
      </c>
      <c r="G875">
        <v>0</v>
      </c>
      <c r="H875">
        <v>0</v>
      </c>
      <c r="I875" t="s">
        <v>27</v>
      </c>
      <c r="J875">
        <f t="shared" si="52"/>
        <v>2025</v>
      </c>
    </row>
    <row r="876" spans="1:10" x14ac:dyDescent="0.3">
      <c r="A876">
        <v>0</v>
      </c>
      <c r="B876">
        <v>0</v>
      </c>
      <c r="C876">
        <v>0</v>
      </c>
      <c r="D876">
        <v>0</v>
      </c>
      <c r="E876">
        <v>0</v>
      </c>
      <c r="F876">
        <v>0</v>
      </c>
      <c r="G876">
        <v>0</v>
      </c>
      <c r="H876">
        <v>0</v>
      </c>
      <c r="I876" t="s">
        <v>27</v>
      </c>
      <c r="J876">
        <f t="shared" si="52"/>
        <v>2025</v>
      </c>
    </row>
    <row r="877" spans="1:10" x14ac:dyDescent="0.3">
      <c r="A877">
        <v>0</v>
      </c>
      <c r="B877">
        <v>0</v>
      </c>
      <c r="C877">
        <v>0</v>
      </c>
      <c r="D877">
        <v>0</v>
      </c>
      <c r="E877">
        <v>0</v>
      </c>
      <c r="F877">
        <v>0</v>
      </c>
      <c r="G877">
        <v>0</v>
      </c>
      <c r="H877">
        <v>0</v>
      </c>
      <c r="I877" t="s">
        <v>27</v>
      </c>
      <c r="J877">
        <f t="shared" si="52"/>
        <v>2025</v>
      </c>
    </row>
    <row r="878" spans="1:10" x14ac:dyDescent="0.3">
      <c r="A878">
        <v>0</v>
      </c>
      <c r="B878">
        <v>0</v>
      </c>
      <c r="C878">
        <v>0</v>
      </c>
      <c r="D878">
        <v>0</v>
      </c>
      <c r="E878">
        <v>0</v>
      </c>
      <c r="F878">
        <v>0</v>
      </c>
      <c r="G878">
        <v>0</v>
      </c>
      <c r="H878">
        <v>0</v>
      </c>
      <c r="I878" t="s">
        <v>27</v>
      </c>
      <c r="J878">
        <f t="shared" si="52"/>
        <v>2025</v>
      </c>
    </row>
    <row r="879" spans="1:10" x14ac:dyDescent="0.3">
      <c r="A879">
        <v>0</v>
      </c>
      <c r="B879">
        <v>0</v>
      </c>
      <c r="C879">
        <v>0</v>
      </c>
      <c r="D879">
        <v>0</v>
      </c>
      <c r="E879">
        <v>0</v>
      </c>
      <c r="F879">
        <v>0</v>
      </c>
      <c r="G879">
        <v>0</v>
      </c>
      <c r="H879">
        <v>0</v>
      </c>
      <c r="I879" t="s">
        <v>27</v>
      </c>
      <c r="J879">
        <f t="shared" si="52"/>
        <v>2025</v>
      </c>
    </row>
    <row r="880" spans="1:10" x14ac:dyDescent="0.3">
      <c r="A880">
        <v>0</v>
      </c>
      <c r="B880">
        <v>0</v>
      </c>
      <c r="C880">
        <v>0</v>
      </c>
      <c r="D880">
        <v>0</v>
      </c>
      <c r="E880">
        <v>0</v>
      </c>
      <c r="F880">
        <v>0</v>
      </c>
      <c r="G880">
        <v>0</v>
      </c>
      <c r="H880">
        <v>0</v>
      </c>
      <c r="I880" t="s">
        <v>27</v>
      </c>
      <c r="J880">
        <f t="shared" si="52"/>
        <v>2025</v>
      </c>
    </row>
    <row r="881" spans="1:10" x14ac:dyDescent="0.3">
      <c r="A881">
        <v>0</v>
      </c>
      <c r="B881">
        <v>0</v>
      </c>
      <c r="C881">
        <v>0</v>
      </c>
      <c r="D881">
        <v>0</v>
      </c>
      <c r="E881">
        <v>0</v>
      </c>
      <c r="F881">
        <v>0</v>
      </c>
      <c r="G881">
        <v>0</v>
      </c>
      <c r="H881">
        <v>0</v>
      </c>
      <c r="I881" t="s">
        <v>27</v>
      </c>
      <c r="J881">
        <f t="shared" si="52"/>
        <v>2025</v>
      </c>
    </row>
    <row r="882" spans="1:10" x14ac:dyDescent="0.3">
      <c r="A882">
        <v>0</v>
      </c>
      <c r="B882">
        <v>0</v>
      </c>
      <c r="C882">
        <v>0</v>
      </c>
      <c r="D882">
        <v>0</v>
      </c>
      <c r="E882">
        <v>0</v>
      </c>
      <c r="F882">
        <v>0</v>
      </c>
      <c r="G882">
        <v>0</v>
      </c>
      <c r="H882">
        <v>0</v>
      </c>
      <c r="I882" t="s">
        <v>27</v>
      </c>
      <c r="J882">
        <f t="shared" si="52"/>
        <v>2025</v>
      </c>
    </row>
    <row r="883" spans="1:10" x14ac:dyDescent="0.3">
      <c r="A883">
        <v>0</v>
      </c>
      <c r="B883">
        <v>0</v>
      </c>
      <c r="C883">
        <v>0</v>
      </c>
      <c r="D883">
        <v>0</v>
      </c>
      <c r="E883">
        <v>0</v>
      </c>
      <c r="F883">
        <v>0</v>
      </c>
      <c r="G883">
        <v>0</v>
      </c>
      <c r="H883">
        <v>0</v>
      </c>
      <c r="I883" t="s">
        <v>27</v>
      </c>
      <c r="J883">
        <f t="shared" si="52"/>
        <v>2025</v>
      </c>
    </row>
    <row r="884" spans="1:10" x14ac:dyDescent="0.3">
      <c r="A884" s="4" cm="1">
        <f t="array" ref="A884:H1030">'M37-M42 Report'!A4:H150</f>
        <v>0</v>
      </c>
      <c r="B884">
        <v>0</v>
      </c>
      <c r="C884">
        <v>0</v>
      </c>
      <c r="D884">
        <v>0</v>
      </c>
      <c r="E884">
        <v>0</v>
      </c>
      <c r="F884">
        <v>0</v>
      </c>
      <c r="G884">
        <v>0</v>
      </c>
      <c r="H884">
        <v>0</v>
      </c>
      <c r="I884" t="s">
        <v>28</v>
      </c>
      <c r="J884">
        <f t="shared" si="51"/>
        <v>2025</v>
      </c>
    </row>
    <row r="885" spans="1:10" x14ac:dyDescent="0.3">
      <c r="A885">
        <v>0</v>
      </c>
      <c r="B885">
        <v>0</v>
      </c>
      <c r="C885">
        <v>0</v>
      </c>
      <c r="D885">
        <v>0</v>
      </c>
      <c r="E885">
        <v>0</v>
      </c>
      <c r="F885">
        <v>0</v>
      </c>
      <c r="G885">
        <v>0</v>
      </c>
      <c r="H885">
        <v>0</v>
      </c>
      <c r="I885" t="s">
        <v>28</v>
      </c>
      <c r="J885">
        <f t="shared" si="51"/>
        <v>2025</v>
      </c>
    </row>
    <row r="886" spans="1:10" x14ac:dyDescent="0.3">
      <c r="A886">
        <v>0</v>
      </c>
      <c r="B886">
        <v>0</v>
      </c>
      <c r="C886">
        <v>0</v>
      </c>
      <c r="D886">
        <v>0</v>
      </c>
      <c r="E886">
        <v>0</v>
      </c>
      <c r="F886">
        <v>0</v>
      </c>
      <c r="G886">
        <v>0</v>
      </c>
      <c r="H886">
        <v>0</v>
      </c>
      <c r="I886" t="s">
        <v>28</v>
      </c>
      <c r="J886">
        <f t="shared" si="51"/>
        <v>2025</v>
      </c>
    </row>
    <row r="887" spans="1:10" x14ac:dyDescent="0.3">
      <c r="A887">
        <v>0</v>
      </c>
      <c r="B887">
        <v>0</v>
      </c>
      <c r="C887">
        <v>0</v>
      </c>
      <c r="D887">
        <v>0</v>
      </c>
      <c r="E887">
        <v>0</v>
      </c>
      <c r="F887">
        <v>0</v>
      </c>
      <c r="G887">
        <v>0</v>
      </c>
      <c r="H887">
        <v>0</v>
      </c>
      <c r="I887" t="s">
        <v>28</v>
      </c>
      <c r="J887">
        <f t="shared" si="51"/>
        <v>2025</v>
      </c>
    </row>
    <row r="888" spans="1:10" x14ac:dyDescent="0.3">
      <c r="A888">
        <v>0</v>
      </c>
      <c r="B888">
        <v>0</v>
      </c>
      <c r="C888">
        <v>0</v>
      </c>
      <c r="D888">
        <v>0</v>
      </c>
      <c r="E888">
        <v>0</v>
      </c>
      <c r="F888">
        <v>0</v>
      </c>
      <c r="G888">
        <v>0</v>
      </c>
      <c r="H888">
        <v>0</v>
      </c>
      <c r="I888" t="s">
        <v>28</v>
      </c>
      <c r="J888">
        <f t="shared" si="51"/>
        <v>2025</v>
      </c>
    </row>
    <row r="889" spans="1:10" x14ac:dyDescent="0.3">
      <c r="A889">
        <v>0</v>
      </c>
      <c r="B889">
        <v>0</v>
      </c>
      <c r="C889">
        <v>0</v>
      </c>
      <c r="D889">
        <v>0</v>
      </c>
      <c r="E889">
        <v>0</v>
      </c>
      <c r="F889">
        <v>0</v>
      </c>
      <c r="G889">
        <v>0</v>
      </c>
      <c r="H889">
        <v>0</v>
      </c>
      <c r="I889" t="s">
        <v>28</v>
      </c>
      <c r="J889">
        <f t="shared" si="51"/>
        <v>2025</v>
      </c>
    </row>
    <row r="890" spans="1:10" x14ac:dyDescent="0.3">
      <c r="A890">
        <v>0</v>
      </c>
      <c r="B890">
        <v>0</v>
      </c>
      <c r="C890">
        <v>0</v>
      </c>
      <c r="D890">
        <v>0</v>
      </c>
      <c r="E890">
        <v>0</v>
      </c>
      <c r="F890">
        <v>0</v>
      </c>
      <c r="G890">
        <v>0</v>
      </c>
      <c r="H890">
        <v>0</v>
      </c>
      <c r="I890" t="s">
        <v>28</v>
      </c>
      <c r="J890">
        <f t="shared" si="51"/>
        <v>2025</v>
      </c>
    </row>
    <row r="891" spans="1:10" x14ac:dyDescent="0.3">
      <c r="A891">
        <v>0</v>
      </c>
      <c r="B891">
        <v>0</v>
      </c>
      <c r="C891">
        <v>0</v>
      </c>
      <c r="D891">
        <v>0</v>
      </c>
      <c r="E891">
        <v>0</v>
      </c>
      <c r="F891">
        <v>0</v>
      </c>
      <c r="G891">
        <v>0</v>
      </c>
      <c r="H891">
        <v>0</v>
      </c>
      <c r="I891" t="s">
        <v>28</v>
      </c>
      <c r="J891">
        <f t="shared" si="51"/>
        <v>2025</v>
      </c>
    </row>
    <row r="892" spans="1:10" x14ac:dyDescent="0.3">
      <c r="A892">
        <v>0</v>
      </c>
      <c r="B892">
        <v>0</v>
      </c>
      <c r="C892">
        <v>0</v>
      </c>
      <c r="D892">
        <v>0</v>
      </c>
      <c r="E892">
        <v>0</v>
      </c>
      <c r="F892">
        <v>0</v>
      </c>
      <c r="G892">
        <v>0</v>
      </c>
      <c r="H892">
        <v>0</v>
      </c>
      <c r="I892" t="s">
        <v>28</v>
      </c>
      <c r="J892">
        <f t="shared" si="51"/>
        <v>2025</v>
      </c>
    </row>
    <row r="893" spans="1:10" x14ac:dyDescent="0.3">
      <c r="A893">
        <v>0</v>
      </c>
      <c r="B893">
        <v>0</v>
      </c>
      <c r="C893">
        <v>0</v>
      </c>
      <c r="D893">
        <v>0</v>
      </c>
      <c r="E893">
        <v>0</v>
      </c>
      <c r="F893">
        <v>0</v>
      </c>
      <c r="G893">
        <v>0</v>
      </c>
      <c r="H893">
        <v>0</v>
      </c>
      <c r="I893" t="s">
        <v>28</v>
      </c>
      <c r="J893">
        <f t="shared" si="51"/>
        <v>2025</v>
      </c>
    </row>
    <row r="894" spans="1:10" x14ac:dyDescent="0.3">
      <c r="A894">
        <v>0</v>
      </c>
      <c r="B894">
        <v>0</v>
      </c>
      <c r="C894">
        <v>0</v>
      </c>
      <c r="D894">
        <v>0</v>
      </c>
      <c r="E894">
        <v>0</v>
      </c>
      <c r="F894">
        <v>0</v>
      </c>
      <c r="G894">
        <v>0</v>
      </c>
      <c r="H894">
        <v>0</v>
      </c>
      <c r="I894" t="s">
        <v>28</v>
      </c>
      <c r="J894">
        <f t="shared" si="51"/>
        <v>2025</v>
      </c>
    </row>
    <row r="895" spans="1:10" x14ac:dyDescent="0.3">
      <c r="A895">
        <v>0</v>
      </c>
      <c r="B895">
        <v>0</v>
      </c>
      <c r="C895">
        <v>0</v>
      </c>
      <c r="D895">
        <v>0</v>
      </c>
      <c r="E895">
        <v>0</v>
      </c>
      <c r="F895">
        <v>0</v>
      </c>
      <c r="G895">
        <v>0</v>
      </c>
      <c r="H895">
        <v>0</v>
      </c>
      <c r="I895" t="s">
        <v>28</v>
      </c>
      <c r="J895">
        <f t="shared" si="51"/>
        <v>2025</v>
      </c>
    </row>
    <row r="896" spans="1:10" x14ac:dyDescent="0.3">
      <c r="A896">
        <v>0</v>
      </c>
      <c r="B896">
        <v>0</v>
      </c>
      <c r="C896">
        <v>0</v>
      </c>
      <c r="D896">
        <v>0</v>
      </c>
      <c r="E896">
        <v>0</v>
      </c>
      <c r="F896">
        <v>0</v>
      </c>
      <c r="G896">
        <v>0</v>
      </c>
      <c r="H896">
        <v>0</v>
      </c>
      <c r="I896" t="s">
        <v>28</v>
      </c>
      <c r="J896">
        <f t="shared" si="51"/>
        <v>2025</v>
      </c>
    </row>
    <row r="897" spans="1:10" x14ac:dyDescent="0.3">
      <c r="A897">
        <v>0</v>
      </c>
      <c r="B897">
        <v>0</v>
      </c>
      <c r="C897">
        <v>0</v>
      </c>
      <c r="D897">
        <v>0</v>
      </c>
      <c r="E897">
        <v>0</v>
      </c>
      <c r="F897">
        <v>0</v>
      </c>
      <c r="G897">
        <v>0</v>
      </c>
      <c r="H897">
        <v>0</v>
      </c>
      <c r="I897" t="s">
        <v>28</v>
      </c>
      <c r="J897">
        <f t="shared" si="51"/>
        <v>2025</v>
      </c>
    </row>
    <row r="898" spans="1:10" x14ac:dyDescent="0.3">
      <c r="A898">
        <v>0</v>
      </c>
      <c r="B898">
        <v>0</v>
      </c>
      <c r="C898">
        <v>0</v>
      </c>
      <c r="D898">
        <v>0</v>
      </c>
      <c r="E898">
        <v>0</v>
      </c>
      <c r="F898">
        <v>0</v>
      </c>
      <c r="G898">
        <v>0</v>
      </c>
      <c r="H898">
        <v>0</v>
      </c>
      <c r="I898" t="s">
        <v>28</v>
      </c>
      <c r="J898">
        <f t="shared" si="51"/>
        <v>2025</v>
      </c>
    </row>
    <row r="899" spans="1:10" x14ac:dyDescent="0.3">
      <c r="A899">
        <v>0</v>
      </c>
      <c r="B899">
        <v>0</v>
      </c>
      <c r="C899">
        <v>0</v>
      </c>
      <c r="D899">
        <v>0</v>
      </c>
      <c r="E899">
        <v>0</v>
      </c>
      <c r="F899">
        <v>0</v>
      </c>
      <c r="G899">
        <v>0</v>
      </c>
      <c r="H899">
        <v>0</v>
      </c>
      <c r="I899" t="s">
        <v>28</v>
      </c>
      <c r="J899">
        <f t="shared" si="51"/>
        <v>2025</v>
      </c>
    </row>
    <row r="900" spans="1:10" x14ac:dyDescent="0.3">
      <c r="A900">
        <v>0</v>
      </c>
      <c r="B900">
        <v>0</v>
      </c>
      <c r="C900">
        <v>0</v>
      </c>
      <c r="D900">
        <v>0</v>
      </c>
      <c r="E900">
        <v>0</v>
      </c>
      <c r="F900">
        <v>0</v>
      </c>
      <c r="G900">
        <v>0</v>
      </c>
      <c r="H900">
        <v>0</v>
      </c>
      <c r="I900" t="s">
        <v>28</v>
      </c>
      <c r="J900">
        <f t="shared" si="51"/>
        <v>2025</v>
      </c>
    </row>
    <row r="901" spans="1:10" x14ac:dyDescent="0.3">
      <c r="A901">
        <v>0</v>
      </c>
      <c r="B901">
        <v>0</v>
      </c>
      <c r="C901">
        <v>0</v>
      </c>
      <c r="D901">
        <v>0</v>
      </c>
      <c r="E901">
        <v>0</v>
      </c>
      <c r="F901">
        <v>0</v>
      </c>
      <c r="G901">
        <v>0</v>
      </c>
      <c r="H901">
        <v>0</v>
      </c>
      <c r="I901" t="s">
        <v>28</v>
      </c>
      <c r="J901">
        <f t="shared" si="51"/>
        <v>2025</v>
      </c>
    </row>
    <row r="902" spans="1:10" x14ac:dyDescent="0.3">
      <c r="A902">
        <v>0</v>
      </c>
      <c r="B902">
        <v>0</v>
      </c>
      <c r="C902">
        <v>0</v>
      </c>
      <c r="D902">
        <v>0</v>
      </c>
      <c r="E902">
        <v>0</v>
      </c>
      <c r="F902">
        <v>0</v>
      </c>
      <c r="G902">
        <v>0</v>
      </c>
      <c r="H902">
        <v>0</v>
      </c>
      <c r="I902" t="s">
        <v>28</v>
      </c>
      <c r="J902">
        <f t="shared" si="51"/>
        <v>2025</v>
      </c>
    </row>
    <row r="903" spans="1:10" x14ac:dyDescent="0.3">
      <c r="A903">
        <v>0</v>
      </c>
      <c r="B903">
        <v>0</v>
      </c>
      <c r="C903">
        <v>0</v>
      </c>
      <c r="D903">
        <v>0</v>
      </c>
      <c r="E903">
        <v>0</v>
      </c>
      <c r="F903">
        <v>0</v>
      </c>
      <c r="G903">
        <v>0</v>
      </c>
      <c r="H903">
        <v>0</v>
      </c>
      <c r="I903" t="s">
        <v>28</v>
      </c>
      <c r="J903">
        <f t="shared" si="51"/>
        <v>2025</v>
      </c>
    </row>
    <row r="904" spans="1:10" x14ac:dyDescent="0.3">
      <c r="A904">
        <v>0</v>
      </c>
      <c r="B904">
        <v>0</v>
      </c>
      <c r="C904">
        <v>0</v>
      </c>
      <c r="D904">
        <v>0</v>
      </c>
      <c r="E904">
        <v>0</v>
      </c>
      <c r="F904">
        <v>0</v>
      </c>
      <c r="G904">
        <v>0</v>
      </c>
      <c r="H904">
        <v>0</v>
      </c>
      <c r="I904" t="s">
        <v>28</v>
      </c>
      <c r="J904">
        <f t="shared" si="51"/>
        <v>2025</v>
      </c>
    </row>
    <row r="905" spans="1:10" x14ac:dyDescent="0.3">
      <c r="A905">
        <v>0</v>
      </c>
      <c r="B905">
        <v>0</v>
      </c>
      <c r="C905">
        <v>0</v>
      </c>
      <c r="D905">
        <v>0</v>
      </c>
      <c r="E905">
        <v>0</v>
      </c>
      <c r="F905">
        <v>0</v>
      </c>
      <c r="G905">
        <v>0</v>
      </c>
      <c r="H905">
        <v>0</v>
      </c>
      <c r="I905" t="s">
        <v>28</v>
      </c>
      <c r="J905">
        <f t="shared" si="51"/>
        <v>2025</v>
      </c>
    </row>
    <row r="906" spans="1:10" x14ac:dyDescent="0.3">
      <c r="A906">
        <v>0</v>
      </c>
      <c r="B906">
        <v>0</v>
      </c>
      <c r="C906">
        <v>0</v>
      </c>
      <c r="D906">
        <v>0</v>
      </c>
      <c r="E906">
        <v>0</v>
      </c>
      <c r="F906">
        <v>0</v>
      </c>
      <c r="G906">
        <v>0</v>
      </c>
      <c r="H906">
        <v>0</v>
      </c>
      <c r="I906" t="s">
        <v>28</v>
      </c>
      <c r="J906">
        <f t="shared" si="51"/>
        <v>2025</v>
      </c>
    </row>
    <row r="907" spans="1:10" x14ac:dyDescent="0.3">
      <c r="A907">
        <v>0</v>
      </c>
      <c r="B907">
        <v>0</v>
      </c>
      <c r="C907">
        <v>0</v>
      </c>
      <c r="D907">
        <v>0</v>
      </c>
      <c r="E907">
        <v>0</v>
      </c>
      <c r="F907">
        <v>0</v>
      </c>
      <c r="G907">
        <v>0</v>
      </c>
      <c r="H907">
        <v>0</v>
      </c>
      <c r="I907" t="s">
        <v>28</v>
      </c>
      <c r="J907">
        <f t="shared" si="51"/>
        <v>2025</v>
      </c>
    </row>
    <row r="908" spans="1:10" x14ac:dyDescent="0.3">
      <c r="A908">
        <v>0</v>
      </c>
      <c r="B908">
        <v>0</v>
      </c>
      <c r="C908">
        <v>0</v>
      </c>
      <c r="D908">
        <v>0</v>
      </c>
      <c r="E908">
        <v>0</v>
      </c>
      <c r="F908">
        <v>0</v>
      </c>
      <c r="G908">
        <v>0</v>
      </c>
      <c r="H908">
        <v>0</v>
      </c>
      <c r="I908" t="s">
        <v>28</v>
      </c>
      <c r="J908">
        <f t="shared" si="51"/>
        <v>2025</v>
      </c>
    </row>
    <row r="909" spans="1:10" x14ac:dyDescent="0.3">
      <c r="A909">
        <v>0</v>
      </c>
      <c r="B909">
        <v>0</v>
      </c>
      <c r="C909">
        <v>0</v>
      </c>
      <c r="D909">
        <v>0</v>
      </c>
      <c r="E909">
        <v>0</v>
      </c>
      <c r="F909">
        <v>0</v>
      </c>
      <c r="G909">
        <v>0</v>
      </c>
      <c r="H909">
        <v>0</v>
      </c>
      <c r="I909" t="s">
        <v>28</v>
      </c>
      <c r="J909">
        <f t="shared" si="51"/>
        <v>2025</v>
      </c>
    </row>
    <row r="910" spans="1:10" x14ac:dyDescent="0.3">
      <c r="A910">
        <v>0</v>
      </c>
      <c r="B910">
        <v>0</v>
      </c>
      <c r="C910">
        <v>0</v>
      </c>
      <c r="D910">
        <v>0</v>
      </c>
      <c r="E910">
        <v>0</v>
      </c>
      <c r="F910">
        <v>0</v>
      </c>
      <c r="G910">
        <v>0</v>
      </c>
      <c r="H910">
        <v>0</v>
      </c>
      <c r="I910" t="s">
        <v>28</v>
      </c>
      <c r="J910">
        <f t="shared" si="51"/>
        <v>2025</v>
      </c>
    </row>
    <row r="911" spans="1:10" x14ac:dyDescent="0.3">
      <c r="A911">
        <v>0</v>
      </c>
      <c r="B911">
        <v>0</v>
      </c>
      <c r="C911">
        <v>0</v>
      </c>
      <c r="D911">
        <v>0</v>
      </c>
      <c r="E911">
        <v>0</v>
      </c>
      <c r="F911">
        <v>0</v>
      </c>
      <c r="G911">
        <v>0</v>
      </c>
      <c r="H911">
        <v>0</v>
      </c>
      <c r="I911" t="s">
        <v>28</v>
      </c>
      <c r="J911">
        <f t="shared" si="51"/>
        <v>2025</v>
      </c>
    </row>
    <row r="912" spans="1:10" x14ac:dyDescent="0.3">
      <c r="A912">
        <v>0</v>
      </c>
      <c r="B912">
        <v>0</v>
      </c>
      <c r="C912">
        <v>0</v>
      </c>
      <c r="D912">
        <v>0</v>
      </c>
      <c r="E912">
        <v>0</v>
      </c>
      <c r="F912">
        <v>0</v>
      </c>
      <c r="G912">
        <v>0</v>
      </c>
      <c r="H912">
        <v>0</v>
      </c>
      <c r="I912" t="s">
        <v>28</v>
      </c>
      <c r="J912">
        <f t="shared" si="51"/>
        <v>2025</v>
      </c>
    </row>
    <row r="913" spans="1:10" x14ac:dyDescent="0.3">
      <c r="A913">
        <v>0</v>
      </c>
      <c r="B913">
        <v>0</v>
      </c>
      <c r="C913">
        <v>0</v>
      </c>
      <c r="D913">
        <v>0</v>
      </c>
      <c r="E913">
        <v>0</v>
      </c>
      <c r="F913">
        <v>0</v>
      </c>
      <c r="G913">
        <v>0</v>
      </c>
      <c r="H913">
        <v>0</v>
      </c>
      <c r="I913" t="s">
        <v>28</v>
      </c>
      <c r="J913">
        <f t="shared" si="51"/>
        <v>2025</v>
      </c>
    </row>
    <row r="914" spans="1:10" x14ac:dyDescent="0.3">
      <c r="A914">
        <v>0</v>
      </c>
      <c r="B914">
        <v>0</v>
      </c>
      <c r="C914">
        <v>0</v>
      </c>
      <c r="D914">
        <v>0</v>
      </c>
      <c r="E914">
        <v>0</v>
      </c>
      <c r="F914">
        <v>0</v>
      </c>
      <c r="G914">
        <v>0</v>
      </c>
      <c r="H914">
        <v>0</v>
      </c>
      <c r="I914" t="s">
        <v>28</v>
      </c>
      <c r="J914">
        <f t="shared" si="51"/>
        <v>2025</v>
      </c>
    </row>
    <row r="915" spans="1:10" x14ac:dyDescent="0.3">
      <c r="A915">
        <v>0</v>
      </c>
      <c r="B915">
        <v>0</v>
      </c>
      <c r="C915">
        <v>0</v>
      </c>
      <c r="D915">
        <v>0</v>
      </c>
      <c r="E915">
        <v>0</v>
      </c>
      <c r="F915">
        <v>0</v>
      </c>
      <c r="G915">
        <v>0</v>
      </c>
      <c r="H915">
        <v>0</v>
      </c>
      <c r="I915" t="s">
        <v>28</v>
      </c>
      <c r="J915">
        <f t="shared" si="51"/>
        <v>2025</v>
      </c>
    </row>
    <row r="916" spans="1:10" x14ac:dyDescent="0.3">
      <c r="A916">
        <v>0</v>
      </c>
      <c r="B916">
        <v>0</v>
      </c>
      <c r="C916">
        <v>0</v>
      </c>
      <c r="D916">
        <v>0</v>
      </c>
      <c r="E916">
        <v>0</v>
      </c>
      <c r="F916">
        <v>0</v>
      </c>
      <c r="G916">
        <v>0</v>
      </c>
      <c r="H916">
        <v>0</v>
      </c>
      <c r="I916" t="s">
        <v>28</v>
      </c>
      <c r="J916">
        <f t="shared" si="51"/>
        <v>2025</v>
      </c>
    </row>
    <row r="917" spans="1:10" x14ac:dyDescent="0.3">
      <c r="A917">
        <v>0</v>
      </c>
      <c r="B917">
        <v>0</v>
      </c>
      <c r="C917">
        <v>0</v>
      </c>
      <c r="D917">
        <v>0</v>
      </c>
      <c r="E917">
        <v>0</v>
      </c>
      <c r="F917">
        <v>0</v>
      </c>
      <c r="G917">
        <v>0</v>
      </c>
      <c r="H917">
        <v>0</v>
      </c>
      <c r="I917" t="s">
        <v>28</v>
      </c>
      <c r="J917">
        <f t="shared" si="51"/>
        <v>2025</v>
      </c>
    </row>
    <row r="918" spans="1:10" x14ac:dyDescent="0.3">
      <c r="A918">
        <v>0</v>
      </c>
      <c r="B918">
        <v>0</v>
      </c>
      <c r="C918">
        <v>0</v>
      </c>
      <c r="D918">
        <v>0</v>
      </c>
      <c r="E918">
        <v>0</v>
      </c>
      <c r="F918">
        <v>0</v>
      </c>
      <c r="G918">
        <v>0</v>
      </c>
      <c r="H918">
        <v>0</v>
      </c>
      <c r="I918" t="s">
        <v>28</v>
      </c>
      <c r="J918">
        <f t="shared" si="51"/>
        <v>2025</v>
      </c>
    </row>
    <row r="919" spans="1:10" x14ac:dyDescent="0.3">
      <c r="A919">
        <v>0</v>
      </c>
      <c r="B919">
        <v>0</v>
      </c>
      <c r="C919">
        <v>0</v>
      </c>
      <c r="D919">
        <v>0</v>
      </c>
      <c r="E919">
        <v>0</v>
      </c>
      <c r="F919">
        <v>0</v>
      </c>
      <c r="G919">
        <v>0</v>
      </c>
      <c r="H919">
        <v>0</v>
      </c>
      <c r="I919" t="s">
        <v>28</v>
      </c>
      <c r="J919">
        <f t="shared" si="51"/>
        <v>2025</v>
      </c>
    </row>
    <row r="920" spans="1:10" x14ac:dyDescent="0.3">
      <c r="A920">
        <v>0</v>
      </c>
      <c r="B920">
        <v>0</v>
      </c>
      <c r="C920">
        <v>0</v>
      </c>
      <c r="D920">
        <v>0</v>
      </c>
      <c r="E920">
        <v>0</v>
      </c>
      <c r="F920">
        <v>0</v>
      </c>
      <c r="G920">
        <v>0</v>
      </c>
      <c r="H920">
        <v>0</v>
      </c>
      <c r="I920" t="s">
        <v>28</v>
      </c>
      <c r="J920">
        <f t="shared" si="51"/>
        <v>2025</v>
      </c>
    </row>
    <row r="921" spans="1:10" x14ac:dyDescent="0.3">
      <c r="A921">
        <v>0</v>
      </c>
      <c r="B921">
        <v>0</v>
      </c>
      <c r="C921">
        <v>0</v>
      </c>
      <c r="D921">
        <v>0</v>
      </c>
      <c r="E921">
        <v>0</v>
      </c>
      <c r="F921">
        <v>0</v>
      </c>
      <c r="G921">
        <v>0</v>
      </c>
      <c r="H921">
        <v>0</v>
      </c>
      <c r="I921" t="s">
        <v>28</v>
      </c>
      <c r="J921">
        <f t="shared" si="51"/>
        <v>2025</v>
      </c>
    </row>
    <row r="922" spans="1:10" x14ac:dyDescent="0.3">
      <c r="A922">
        <v>0</v>
      </c>
      <c r="B922">
        <v>0</v>
      </c>
      <c r="C922">
        <v>0</v>
      </c>
      <c r="D922">
        <v>0</v>
      </c>
      <c r="E922">
        <v>0</v>
      </c>
      <c r="F922">
        <v>0</v>
      </c>
      <c r="G922">
        <v>0</v>
      </c>
      <c r="H922">
        <v>0</v>
      </c>
      <c r="I922" t="s">
        <v>28</v>
      </c>
      <c r="J922">
        <f t="shared" si="51"/>
        <v>2025</v>
      </c>
    </row>
    <row r="923" spans="1:10" x14ac:dyDescent="0.3">
      <c r="A923">
        <v>0</v>
      </c>
      <c r="B923">
        <v>0</v>
      </c>
      <c r="C923">
        <v>0</v>
      </c>
      <c r="D923">
        <v>0</v>
      </c>
      <c r="E923">
        <v>0</v>
      </c>
      <c r="F923">
        <v>0</v>
      </c>
      <c r="G923">
        <v>0</v>
      </c>
      <c r="H923">
        <v>0</v>
      </c>
      <c r="I923" t="s">
        <v>28</v>
      </c>
      <c r="J923">
        <f t="shared" si="51"/>
        <v>2025</v>
      </c>
    </row>
    <row r="924" spans="1:10" x14ac:dyDescent="0.3">
      <c r="A924">
        <v>0</v>
      </c>
      <c r="B924">
        <v>0</v>
      </c>
      <c r="C924">
        <v>0</v>
      </c>
      <c r="D924">
        <v>0</v>
      </c>
      <c r="E924">
        <v>0</v>
      </c>
      <c r="F924">
        <v>0</v>
      </c>
      <c r="G924">
        <v>0</v>
      </c>
      <c r="H924">
        <v>0</v>
      </c>
      <c r="I924" t="s">
        <v>28</v>
      </c>
      <c r="J924">
        <f t="shared" si="51"/>
        <v>2025</v>
      </c>
    </row>
    <row r="925" spans="1:10" x14ac:dyDescent="0.3">
      <c r="A925">
        <v>0</v>
      </c>
      <c r="B925">
        <v>0</v>
      </c>
      <c r="C925">
        <v>0</v>
      </c>
      <c r="D925">
        <v>0</v>
      </c>
      <c r="E925">
        <v>0</v>
      </c>
      <c r="F925">
        <v>0</v>
      </c>
      <c r="G925">
        <v>0</v>
      </c>
      <c r="H925">
        <v>0</v>
      </c>
      <c r="I925" t="s">
        <v>28</v>
      </c>
      <c r="J925">
        <f t="shared" si="51"/>
        <v>2025</v>
      </c>
    </row>
    <row r="926" spans="1:10" x14ac:dyDescent="0.3">
      <c r="A926">
        <v>0</v>
      </c>
      <c r="B926">
        <v>0</v>
      </c>
      <c r="C926">
        <v>0</v>
      </c>
      <c r="D926">
        <v>0</v>
      </c>
      <c r="E926">
        <v>0</v>
      </c>
      <c r="F926">
        <v>0</v>
      </c>
      <c r="G926">
        <v>0</v>
      </c>
      <c r="H926">
        <v>0</v>
      </c>
      <c r="I926" t="s">
        <v>28</v>
      </c>
      <c r="J926">
        <f t="shared" si="51"/>
        <v>2025</v>
      </c>
    </row>
    <row r="927" spans="1:10" x14ac:dyDescent="0.3">
      <c r="A927">
        <v>0</v>
      </c>
      <c r="B927">
        <v>0</v>
      </c>
      <c r="C927">
        <v>0</v>
      </c>
      <c r="D927">
        <v>0</v>
      </c>
      <c r="E927">
        <v>0</v>
      </c>
      <c r="F927">
        <v>0</v>
      </c>
      <c r="G927">
        <v>0</v>
      </c>
      <c r="H927">
        <v>0</v>
      </c>
      <c r="I927" t="s">
        <v>28</v>
      </c>
      <c r="J927">
        <f t="shared" si="51"/>
        <v>2025</v>
      </c>
    </row>
    <row r="928" spans="1:10" x14ac:dyDescent="0.3">
      <c r="A928">
        <v>0</v>
      </c>
      <c r="B928">
        <v>0</v>
      </c>
      <c r="C928">
        <v>0</v>
      </c>
      <c r="D928">
        <v>0</v>
      </c>
      <c r="E928">
        <v>0</v>
      </c>
      <c r="F928">
        <v>0</v>
      </c>
      <c r="G928">
        <v>0</v>
      </c>
      <c r="H928">
        <v>0</v>
      </c>
      <c r="I928" t="s">
        <v>28</v>
      </c>
      <c r="J928">
        <f t="shared" si="51"/>
        <v>2025</v>
      </c>
    </row>
    <row r="929" spans="1:10" x14ac:dyDescent="0.3">
      <c r="A929">
        <v>0</v>
      </c>
      <c r="B929">
        <v>0</v>
      </c>
      <c r="C929">
        <v>0</v>
      </c>
      <c r="D929">
        <v>0</v>
      </c>
      <c r="E929">
        <v>0</v>
      </c>
      <c r="F929">
        <v>0</v>
      </c>
      <c r="G929">
        <v>0</v>
      </c>
      <c r="H929">
        <v>0</v>
      </c>
      <c r="I929" t="s">
        <v>28</v>
      </c>
      <c r="J929">
        <f t="shared" si="51"/>
        <v>2025</v>
      </c>
    </row>
    <row r="930" spans="1:10" x14ac:dyDescent="0.3">
      <c r="A930">
        <v>0</v>
      </c>
      <c r="B930">
        <v>0</v>
      </c>
      <c r="C930">
        <v>0</v>
      </c>
      <c r="D930">
        <v>0</v>
      </c>
      <c r="E930">
        <v>0</v>
      </c>
      <c r="F930">
        <v>0</v>
      </c>
      <c r="G930">
        <v>0</v>
      </c>
      <c r="H930">
        <v>0</v>
      </c>
      <c r="I930" t="s">
        <v>28</v>
      </c>
      <c r="J930">
        <f t="shared" si="51"/>
        <v>2025</v>
      </c>
    </row>
    <row r="931" spans="1:10" x14ac:dyDescent="0.3">
      <c r="A931">
        <v>0</v>
      </c>
      <c r="B931">
        <v>0</v>
      </c>
      <c r="C931">
        <v>0</v>
      </c>
      <c r="D931">
        <v>0</v>
      </c>
      <c r="E931">
        <v>0</v>
      </c>
      <c r="F931">
        <v>0</v>
      </c>
      <c r="G931">
        <v>0</v>
      </c>
      <c r="H931">
        <v>0</v>
      </c>
      <c r="I931" t="s">
        <v>28</v>
      </c>
      <c r="J931">
        <f t="shared" si="51"/>
        <v>2025</v>
      </c>
    </row>
    <row r="932" spans="1:10" x14ac:dyDescent="0.3">
      <c r="A932">
        <v>0</v>
      </c>
      <c r="B932">
        <v>0</v>
      </c>
      <c r="C932">
        <v>0</v>
      </c>
      <c r="D932">
        <v>0</v>
      </c>
      <c r="E932">
        <v>0</v>
      </c>
      <c r="F932">
        <v>0</v>
      </c>
      <c r="G932">
        <v>0</v>
      </c>
      <c r="H932">
        <v>0</v>
      </c>
      <c r="I932" t="s">
        <v>28</v>
      </c>
      <c r="J932">
        <f t="shared" si="51"/>
        <v>2025</v>
      </c>
    </row>
    <row r="933" spans="1:10" x14ac:dyDescent="0.3">
      <c r="A933">
        <v>0</v>
      </c>
      <c r="B933">
        <v>0</v>
      </c>
      <c r="C933">
        <v>0</v>
      </c>
      <c r="D933">
        <v>0</v>
      </c>
      <c r="E933">
        <v>0</v>
      </c>
      <c r="F933">
        <v>0</v>
      </c>
      <c r="G933">
        <v>0</v>
      </c>
      <c r="H933">
        <v>0</v>
      </c>
      <c r="I933" t="s">
        <v>28</v>
      </c>
      <c r="J933">
        <f t="shared" si="51"/>
        <v>2025</v>
      </c>
    </row>
    <row r="934" spans="1:10" x14ac:dyDescent="0.3">
      <c r="A934">
        <v>0</v>
      </c>
      <c r="B934">
        <v>0</v>
      </c>
      <c r="C934">
        <v>0</v>
      </c>
      <c r="D934">
        <v>0</v>
      </c>
      <c r="E934">
        <v>0</v>
      </c>
      <c r="F934">
        <v>0</v>
      </c>
      <c r="G934">
        <v>0</v>
      </c>
      <c r="H934">
        <v>0</v>
      </c>
      <c r="I934" t="s">
        <v>28</v>
      </c>
      <c r="J934">
        <f t="shared" si="51"/>
        <v>2025</v>
      </c>
    </row>
    <row r="935" spans="1:10" x14ac:dyDescent="0.3">
      <c r="A935">
        <v>0</v>
      </c>
      <c r="B935">
        <v>0</v>
      </c>
      <c r="C935">
        <v>0</v>
      </c>
      <c r="D935">
        <v>0</v>
      </c>
      <c r="E935">
        <v>0</v>
      </c>
      <c r="F935">
        <v>0</v>
      </c>
      <c r="G935">
        <v>0</v>
      </c>
      <c r="H935">
        <v>0</v>
      </c>
      <c r="I935" t="s">
        <v>28</v>
      </c>
      <c r="J935">
        <f t="shared" si="51"/>
        <v>2025</v>
      </c>
    </row>
    <row r="936" spans="1:10" x14ac:dyDescent="0.3">
      <c r="A936">
        <v>0</v>
      </c>
      <c r="B936">
        <v>0</v>
      </c>
      <c r="C936">
        <v>0</v>
      </c>
      <c r="D936">
        <v>0</v>
      </c>
      <c r="E936">
        <v>0</v>
      </c>
      <c r="F936">
        <v>0</v>
      </c>
      <c r="G936">
        <v>0</v>
      </c>
      <c r="H936">
        <v>0</v>
      </c>
      <c r="I936" t="s">
        <v>28</v>
      </c>
      <c r="J936">
        <f t="shared" si="51"/>
        <v>2025</v>
      </c>
    </row>
    <row r="937" spans="1:10" x14ac:dyDescent="0.3">
      <c r="A937">
        <v>0</v>
      </c>
      <c r="B937">
        <v>0</v>
      </c>
      <c r="C937">
        <v>0</v>
      </c>
      <c r="D937">
        <v>0</v>
      </c>
      <c r="E937">
        <v>0</v>
      </c>
      <c r="F937">
        <v>0</v>
      </c>
      <c r="G937">
        <v>0</v>
      </c>
      <c r="H937">
        <v>0</v>
      </c>
      <c r="I937" t="s">
        <v>28</v>
      </c>
      <c r="J937">
        <f t="shared" si="51"/>
        <v>2025</v>
      </c>
    </row>
    <row r="938" spans="1:10" x14ac:dyDescent="0.3">
      <c r="A938">
        <v>0</v>
      </c>
      <c r="B938">
        <v>0</v>
      </c>
      <c r="C938">
        <v>0</v>
      </c>
      <c r="D938">
        <v>0</v>
      </c>
      <c r="E938">
        <v>0</v>
      </c>
      <c r="F938">
        <v>0</v>
      </c>
      <c r="G938">
        <v>0</v>
      </c>
      <c r="H938">
        <v>0</v>
      </c>
      <c r="I938" t="s">
        <v>28</v>
      </c>
      <c r="J938">
        <f t="shared" si="51"/>
        <v>2025</v>
      </c>
    </row>
    <row r="939" spans="1:10" x14ac:dyDescent="0.3">
      <c r="A939">
        <v>0</v>
      </c>
      <c r="B939">
        <v>0</v>
      </c>
      <c r="C939">
        <v>0</v>
      </c>
      <c r="D939">
        <v>0</v>
      </c>
      <c r="E939">
        <v>0</v>
      </c>
      <c r="F939">
        <v>0</v>
      </c>
      <c r="G939">
        <v>0</v>
      </c>
      <c r="H939">
        <v>0</v>
      </c>
      <c r="I939" t="s">
        <v>28</v>
      </c>
      <c r="J939">
        <f t="shared" si="51"/>
        <v>2025</v>
      </c>
    </row>
    <row r="940" spans="1:10" x14ac:dyDescent="0.3">
      <c r="A940">
        <v>0</v>
      </c>
      <c r="B940">
        <v>0</v>
      </c>
      <c r="C940">
        <v>0</v>
      </c>
      <c r="D940">
        <v>0</v>
      </c>
      <c r="E940">
        <v>0</v>
      </c>
      <c r="F940">
        <v>0</v>
      </c>
      <c r="G940">
        <v>0</v>
      </c>
      <c r="H940">
        <v>0</v>
      </c>
      <c r="I940" t="s">
        <v>28</v>
      </c>
      <c r="J940">
        <f t="shared" si="51"/>
        <v>2025</v>
      </c>
    </row>
    <row r="941" spans="1:10" x14ac:dyDescent="0.3">
      <c r="A941">
        <v>0</v>
      </c>
      <c r="B941">
        <v>0</v>
      </c>
      <c r="C941">
        <v>0</v>
      </c>
      <c r="D941">
        <v>0</v>
      </c>
      <c r="E941">
        <v>0</v>
      </c>
      <c r="F941">
        <v>0</v>
      </c>
      <c r="G941">
        <v>0</v>
      </c>
      <c r="H941">
        <v>0</v>
      </c>
      <c r="I941" t="s">
        <v>28</v>
      </c>
      <c r="J941">
        <f t="shared" si="51"/>
        <v>2025</v>
      </c>
    </row>
    <row r="942" spans="1:10" x14ac:dyDescent="0.3">
      <c r="A942">
        <v>0</v>
      </c>
      <c r="B942">
        <v>0</v>
      </c>
      <c r="C942">
        <v>0</v>
      </c>
      <c r="D942">
        <v>0</v>
      </c>
      <c r="E942">
        <v>0</v>
      </c>
      <c r="F942">
        <v>0</v>
      </c>
      <c r="G942">
        <v>0</v>
      </c>
      <c r="H942">
        <v>0</v>
      </c>
      <c r="I942" t="s">
        <v>28</v>
      </c>
      <c r="J942">
        <f t="shared" si="51"/>
        <v>2025</v>
      </c>
    </row>
    <row r="943" spans="1:10" x14ac:dyDescent="0.3">
      <c r="A943">
        <v>0</v>
      </c>
      <c r="B943">
        <v>0</v>
      </c>
      <c r="C943">
        <v>0</v>
      </c>
      <c r="D943">
        <v>0</v>
      </c>
      <c r="E943">
        <v>0</v>
      </c>
      <c r="F943">
        <v>0</v>
      </c>
      <c r="G943">
        <v>0</v>
      </c>
      <c r="H943">
        <v>0</v>
      </c>
      <c r="I943" t="s">
        <v>28</v>
      </c>
      <c r="J943">
        <f t="shared" si="51"/>
        <v>2025</v>
      </c>
    </row>
    <row r="944" spans="1:10" x14ac:dyDescent="0.3">
      <c r="A944">
        <v>0</v>
      </c>
      <c r="B944">
        <v>0</v>
      </c>
      <c r="C944">
        <v>0</v>
      </c>
      <c r="D944">
        <v>0</v>
      </c>
      <c r="E944">
        <v>0</v>
      </c>
      <c r="F944">
        <v>0</v>
      </c>
      <c r="G944">
        <v>0</v>
      </c>
      <c r="H944">
        <v>0</v>
      </c>
      <c r="I944" t="s">
        <v>28</v>
      </c>
      <c r="J944">
        <f t="shared" si="51"/>
        <v>2025</v>
      </c>
    </row>
    <row r="945" spans="1:10" x14ac:dyDescent="0.3">
      <c r="A945">
        <v>0</v>
      </c>
      <c r="B945">
        <v>0</v>
      </c>
      <c r="C945">
        <v>0</v>
      </c>
      <c r="D945">
        <v>0</v>
      </c>
      <c r="E945">
        <v>0</v>
      </c>
      <c r="F945">
        <v>0</v>
      </c>
      <c r="G945">
        <v>0</v>
      </c>
      <c r="H945">
        <v>0</v>
      </c>
      <c r="I945" t="s">
        <v>28</v>
      </c>
      <c r="J945">
        <f t="shared" si="51"/>
        <v>2025</v>
      </c>
    </row>
    <row r="946" spans="1:10" x14ac:dyDescent="0.3">
      <c r="A946">
        <v>0</v>
      </c>
      <c r="B946">
        <v>0</v>
      </c>
      <c r="C946">
        <v>0</v>
      </c>
      <c r="D946">
        <v>0</v>
      </c>
      <c r="E946">
        <v>0</v>
      </c>
      <c r="F946">
        <v>0</v>
      </c>
      <c r="G946">
        <v>0</v>
      </c>
      <c r="H946">
        <v>0</v>
      </c>
      <c r="I946" t="s">
        <v>28</v>
      </c>
      <c r="J946">
        <f t="shared" si="51"/>
        <v>2025</v>
      </c>
    </row>
    <row r="947" spans="1:10" x14ac:dyDescent="0.3">
      <c r="A947">
        <v>0</v>
      </c>
      <c r="B947">
        <v>0</v>
      </c>
      <c r="C947">
        <v>0</v>
      </c>
      <c r="D947">
        <v>0</v>
      </c>
      <c r="E947">
        <v>0</v>
      </c>
      <c r="F947">
        <v>0</v>
      </c>
      <c r="G947">
        <v>0</v>
      </c>
      <c r="H947">
        <v>0</v>
      </c>
      <c r="I947" t="s">
        <v>28</v>
      </c>
      <c r="J947">
        <f t="shared" ref="J947:J1050" si="53">VLOOKUP(I947,$L$2:$AY$13,40,FALSE)</f>
        <v>2025</v>
      </c>
    </row>
    <row r="948" spans="1:10" x14ac:dyDescent="0.3">
      <c r="A948">
        <v>0</v>
      </c>
      <c r="B948">
        <v>0</v>
      </c>
      <c r="C948">
        <v>0</v>
      </c>
      <c r="D948">
        <v>0</v>
      </c>
      <c r="E948">
        <v>0</v>
      </c>
      <c r="F948">
        <v>0</v>
      </c>
      <c r="G948">
        <v>0</v>
      </c>
      <c r="H948">
        <v>0</v>
      </c>
      <c r="I948" t="s">
        <v>28</v>
      </c>
      <c r="J948">
        <f t="shared" si="53"/>
        <v>2025</v>
      </c>
    </row>
    <row r="949" spans="1:10" x14ac:dyDescent="0.3">
      <c r="A949">
        <v>0</v>
      </c>
      <c r="B949">
        <v>0</v>
      </c>
      <c r="C949">
        <v>0</v>
      </c>
      <c r="D949">
        <v>0</v>
      </c>
      <c r="E949">
        <v>0</v>
      </c>
      <c r="F949">
        <v>0</v>
      </c>
      <c r="G949">
        <v>0</v>
      </c>
      <c r="H949">
        <v>0</v>
      </c>
      <c r="I949" t="s">
        <v>28</v>
      </c>
      <c r="J949">
        <f t="shared" si="53"/>
        <v>2025</v>
      </c>
    </row>
    <row r="950" spans="1:10" x14ac:dyDescent="0.3">
      <c r="A950">
        <v>0</v>
      </c>
      <c r="B950">
        <v>0</v>
      </c>
      <c r="C950">
        <v>0</v>
      </c>
      <c r="D950">
        <v>0</v>
      </c>
      <c r="E950">
        <v>0</v>
      </c>
      <c r="F950">
        <v>0</v>
      </c>
      <c r="G950">
        <v>0</v>
      </c>
      <c r="H950">
        <v>0</v>
      </c>
      <c r="I950" t="s">
        <v>28</v>
      </c>
      <c r="J950">
        <f t="shared" si="53"/>
        <v>2025</v>
      </c>
    </row>
    <row r="951" spans="1:10" x14ac:dyDescent="0.3">
      <c r="A951">
        <v>0</v>
      </c>
      <c r="B951">
        <v>0</v>
      </c>
      <c r="C951">
        <v>0</v>
      </c>
      <c r="D951">
        <v>0</v>
      </c>
      <c r="E951">
        <v>0</v>
      </c>
      <c r="F951">
        <v>0</v>
      </c>
      <c r="G951">
        <v>0</v>
      </c>
      <c r="H951">
        <v>0</v>
      </c>
      <c r="I951" t="s">
        <v>28</v>
      </c>
      <c r="J951">
        <f t="shared" si="53"/>
        <v>2025</v>
      </c>
    </row>
    <row r="952" spans="1:10" x14ac:dyDescent="0.3">
      <c r="A952">
        <v>0</v>
      </c>
      <c r="B952">
        <v>0</v>
      </c>
      <c r="C952">
        <v>0</v>
      </c>
      <c r="D952">
        <v>0</v>
      </c>
      <c r="E952">
        <v>0</v>
      </c>
      <c r="F952">
        <v>0</v>
      </c>
      <c r="G952">
        <v>0</v>
      </c>
      <c r="H952">
        <v>0</v>
      </c>
      <c r="I952" t="s">
        <v>28</v>
      </c>
      <c r="J952">
        <f t="shared" si="53"/>
        <v>2025</v>
      </c>
    </row>
    <row r="953" spans="1:10" x14ac:dyDescent="0.3">
      <c r="A953">
        <v>0</v>
      </c>
      <c r="B953">
        <v>0</v>
      </c>
      <c r="C953">
        <v>0</v>
      </c>
      <c r="D953">
        <v>0</v>
      </c>
      <c r="E953">
        <v>0</v>
      </c>
      <c r="F953">
        <v>0</v>
      </c>
      <c r="G953">
        <v>0</v>
      </c>
      <c r="H953">
        <v>0</v>
      </c>
      <c r="I953" t="s">
        <v>28</v>
      </c>
      <c r="J953">
        <f t="shared" si="53"/>
        <v>2025</v>
      </c>
    </row>
    <row r="954" spans="1:10" x14ac:dyDescent="0.3">
      <c r="A954">
        <v>0</v>
      </c>
      <c r="B954">
        <v>0</v>
      </c>
      <c r="C954">
        <v>0</v>
      </c>
      <c r="D954">
        <v>0</v>
      </c>
      <c r="E954">
        <v>0</v>
      </c>
      <c r="F954">
        <v>0</v>
      </c>
      <c r="G954">
        <v>0</v>
      </c>
      <c r="H954">
        <v>0</v>
      </c>
      <c r="I954" t="s">
        <v>28</v>
      </c>
      <c r="J954">
        <f t="shared" si="53"/>
        <v>2025</v>
      </c>
    </row>
    <row r="955" spans="1:10" x14ac:dyDescent="0.3">
      <c r="A955">
        <v>0</v>
      </c>
      <c r="B955">
        <v>0</v>
      </c>
      <c r="C955">
        <v>0</v>
      </c>
      <c r="D955">
        <v>0</v>
      </c>
      <c r="E955">
        <v>0</v>
      </c>
      <c r="F955">
        <v>0</v>
      </c>
      <c r="G955">
        <v>0</v>
      </c>
      <c r="H955">
        <v>0</v>
      </c>
      <c r="I955" t="s">
        <v>28</v>
      </c>
      <c r="J955">
        <f t="shared" si="53"/>
        <v>2025</v>
      </c>
    </row>
    <row r="956" spans="1:10" x14ac:dyDescent="0.3">
      <c r="A956">
        <v>0</v>
      </c>
      <c r="B956">
        <v>0</v>
      </c>
      <c r="C956">
        <v>0</v>
      </c>
      <c r="D956">
        <v>0</v>
      </c>
      <c r="E956">
        <v>0</v>
      </c>
      <c r="F956">
        <v>0</v>
      </c>
      <c r="G956">
        <v>0</v>
      </c>
      <c r="H956">
        <v>0</v>
      </c>
      <c r="I956" t="s">
        <v>28</v>
      </c>
      <c r="J956">
        <f t="shared" si="53"/>
        <v>2025</v>
      </c>
    </row>
    <row r="957" spans="1:10" x14ac:dyDescent="0.3">
      <c r="A957">
        <v>0</v>
      </c>
      <c r="B957">
        <v>0</v>
      </c>
      <c r="C957">
        <v>0</v>
      </c>
      <c r="D957">
        <v>0</v>
      </c>
      <c r="E957">
        <v>0</v>
      </c>
      <c r="F957">
        <v>0</v>
      </c>
      <c r="G957">
        <v>0</v>
      </c>
      <c r="H957">
        <v>0</v>
      </c>
      <c r="I957" t="s">
        <v>28</v>
      </c>
      <c r="J957">
        <f t="shared" si="53"/>
        <v>2025</v>
      </c>
    </row>
    <row r="958" spans="1:10" x14ac:dyDescent="0.3">
      <c r="A958">
        <v>0</v>
      </c>
      <c r="B958">
        <v>0</v>
      </c>
      <c r="C958">
        <v>0</v>
      </c>
      <c r="D958">
        <v>0</v>
      </c>
      <c r="E958">
        <v>0</v>
      </c>
      <c r="F958">
        <v>0</v>
      </c>
      <c r="G958">
        <v>0</v>
      </c>
      <c r="H958">
        <v>0</v>
      </c>
      <c r="I958" t="s">
        <v>28</v>
      </c>
      <c r="J958">
        <f t="shared" si="53"/>
        <v>2025</v>
      </c>
    </row>
    <row r="959" spans="1:10" x14ac:dyDescent="0.3">
      <c r="A959">
        <v>0</v>
      </c>
      <c r="B959">
        <v>0</v>
      </c>
      <c r="C959">
        <v>0</v>
      </c>
      <c r="D959">
        <v>0</v>
      </c>
      <c r="E959">
        <v>0</v>
      </c>
      <c r="F959">
        <v>0</v>
      </c>
      <c r="G959">
        <v>0</v>
      </c>
      <c r="H959">
        <v>0</v>
      </c>
      <c r="I959" t="s">
        <v>28</v>
      </c>
      <c r="J959">
        <f t="shared" si="53"/>
        <v>2025</v>
      </c>
    </row>
    <row r="960" spans="1:10" x14ac:dyDescent="0.3">
      <c r="A960">
        <v>0</v>
      </c>
      <c r="B960">
        <v>0</v>
      </c>
      <c r="C960">
        <v>0</v>
      </c>
      <c r="D960">
        <v>0</v>
      </c>
      <c r="E960">
        <v>0</v>
      </c>
      <c r="F960">
        <v>0</v>
      </c>
      <c r="G960">
        <v>0</v>
      </c>
      <c r="H960">
        <v>0</v>
      </c>
      <c r="I960" t="s">
        <v>28</v>
      </c>
      <c r="J960">
        <f t="shared" si="53"/>
        <v>2025</v>
      </c>
    </row>
    <row r="961" spans="1:10" x14ac:dyDescent="0.3">
      <c r="A961">
        <v>0</v>
      </c>
      <c r="B961">
        <v>0</v>
      </c>
      <c r="C961">
        <v>0</v>
      </c>
      <c r="D961">
        <v>0</v>
      </c>
      <c r="E961">
        <v>0</v>
      </c>
      <c r="F961">
        <v>0</v>
      </c>
      <c r="G961">
        <v>0</v>
      </c>
      <c r="H961">
        <v>0</v>
      </c>
      <c r="I961" t="s">
        <v>28</v>
      </c>
      <c r="J961">
        <f t="shared" si="53"/>
        <v>2025</v>
      </c>
    </row>
    <row r="962" spans="1:10" x14ac:dyDescent="0.3">
      <c r="A962">
        <v>0</v>
      </c>
      <c r="B962">
        <v>0</v>
      </c>
      <c r="C962">
        <v>0</v>
      </c>
      <c r="D962">
        <v>0</v>
      </c>
      <c r="E962">
        <v>0</v>
      </c>
      <c r="F962">
        <v>0</v>
      </c>
      <c r="G962">
        <v>0</v>
      </c>
      <c r="H962">
        <v>0</v>
      </c>
      <c r="I962" t="s">
        <v>28</v>
      </c>
      <c r="J962">
        <f t="shared" si="53"/>
        <v>2025</v>
      </c>
    </row>
    <row r="963" spans="1:10" x14ac:dyDescent="0.3">
      <c r="A963">
        <v>0</v>
      </c>
      <c r="B963">
        <v>0</v>
      </c>
      <c r="C963">
        <v>0</v>
      </c>
      <c r="D963">
        <v>0</v>
      </c>
      <c r="E963">
        <v>0</v>
      </c>
      <c r="F963">
        <v>0</v>
      </c>
      <c r="G963">
        <v>0</v>
      </c>
      <c r="H963">
        <v>0</v>
      </c>
      <c r="I963" t="s">
        <v>28</v>
      </c>
      <c r="J963">
        <f t="shared" si="53"/>
        <v>2025</v>
      </c>
    </row>
    <row r="964" spans="1:10" x14ac:dyDescent="0.3">
      <c r="A964">
        <v>0</v>
      </c>
      <c r="B964">
        <v>0</v>
      </c>
      <c r="C964">
        <v>0</v>
      </c>
      <c r="D964">
        <v>0</v>
      </c>
      <c r="E964">
        <v>0</v>
      </c>
      <c r="F964">
        <v>0</v>
      </c>
      <c r="G964">
        <v>0</v>
      </c>
      <c r="H964">
        <v>0</v>
      </c>
      <c r="I964" t="s">
        <v>28</v>
      </c>
      <c r="J964">
        <f t="shared" si="53"/>
        <v>2025</v>
      </c>
    </row>
    <row r="965" spans="1:10" x14ac:dyDescent="0.3">
      <c r="A965">
        <v>0</v>
      </c>
      <c r="B965">
        <v>0</v>
      </c>
      <c r="C965">
        <v>0</v>
      </c>
      <c r="D965">
        <v>0</v>
      </c>
      <c r="E965">
        <v>0</v>
      </c>
      <c r="F965">
        <v>0</v>
      </c>
      <c r="G965">
        <v>0</v>
      </c>
      <c r="H965">
        <v>0</v>
      </c>
      <c r="I965" t="s">
        <v>28</v>
      </c>
      <c r="J965">
        <f t="shared" si="53"/>
        <v>2025</v>
      </c>
    </row>
    <row r="966" spans="1:10" x14ac:dyDescent="0.3">
      <c r="A966">
        <v>0</v>
      </c>
      <c r="B966">
        <v>0</v>
      </c>
      <c r="C966">
        <v>0</v>
      </c>
      <c r="D966">
        <v>0</v>
      </c>
      <c r="E966">
        <v>0</v>
      </c>
      <c r="F966">
        <v>0</v>
      </c>
      <c r="G966">
        <v>0</v>
      </c>
      <c r="H966">
        <v>0</v>
      </c>
      <c r="I966" t="s">
        <v>28</v>
      </c>
      <c r="J966">
        <f t="shared" si="53"/>
        <v>2025</v>
      </c>
    </row>
    <row r="967" spans="1:10" x14ac:dyDescent="0.3">
      <c r="A967">
        <v>0</v>
      </c>
      <c r="B967">
        <v>0</v>
      </c>
      <c r="C967">
        <v>0</v>
      </c>
      <c r="D967">
        <v>0</v>
      </c>
      <c r="E967">
        <v>0</v>
      </c>
      <c r="F967">
        <v>0</v>
      </c>
      <c r="G967">
        <v>0</v>
      </c>
      <c r="H967">
        <v>0</v>
      </c>
      <c r="I967" t="s">
        <v>28</v>
      </c>
      <c r="J967">
        <f t="shared" si="53"/>
        <v>2025</v>
      </c>
    </row>
    <row r="968" spans="1:10" x14ac:dyDescent="0.3">
      <c r="A968">
        <v>0</v>
      </c>
      <c r="B968">
        <v>0</v>
      </c>
      <c r="C968">
        <v>0</v>
      </c>
      <c r="D968">
        <v>0</v>
      </c>
      <c r="E968">
        <v>0</v>
      </c>
      <c r="F968">
        <v>0</v>
      </c>
      <c r="G968">
        <v>0</v>
      </c>
      <c r="H968">
        <v>0</v>
      </c>
      <c r="I968" t="s">
        <v>28</v>
      </c>
      <c r="J968">
        <f t="shared" si="53"/>
        <v>2025</v>
      </c>
    </row>
    <row r="969" spans="1:10" x14ac:dyDescent="0.3">
      <c r="A969">
        <v>0</v>
      </c>
      <c r="B969">
        <v>0</v>
      </c>
      <c r="C969">
        <v>0</v>
      </c>
      <c r="D969">
        <v>0</v>
      </c>
      <c r="E969">
        <v>0</v>
      </c>
      <c r="F969">
        <v>0</v>
      </c>
      <c r="G969">
        <v>0</v>
      </c>
      <c r="H969">
        <v>0</v>
      </c>
      <c r="I969" t="s">
        <v>28</v>
      </c>
      <c r="J969">
        <f t="shared" si="53"/>
        <v>2025</v>
      </c>
    </row>
    <row r="970" spans="1:10" x14ac:dyDescent="0.3">
      <c r="A970">
        <v>0</v>
      </c>
      <c r="B970">
        <v>0</v>
      </c>
      <c r="C970">
        <v>0</v>
      </c>
      <c r="D970">
        <v>0</v>
      </c>
      <c r="E970">
        <v>0</v>
      </c>
      <c r="F970">
        <v>0</v>
      </c>
      <c r="G970">
        <v>0</v>
      </c>
      <c r="H970">
        <v>0</v>
      </c>
      <c r="I970" t="s">
        <v>28</v>
      </c>
      <c r="J970">
        <f t="shared" si="53"/>
        <v>2025</v>
      </c>
    </row>
    <row r="971" spans="1:10" x14ac:dyDescent="0.3">
      <c r="A971">
        <v>0</v>
      </c>
      <c r="B971">
        <v>0</v>
      </c>
      <c r="C971">
        <v>0</v>
      </c>
      <c r="D971">
        <v>0</v>
      </c>
      <c r="E971">
        <v>0</v>
      </c>
      <c r="F971">
        <v>0</v>
      </c>
      <c r="G971">
        <v>0</v>
      </c>
      <c r="H971">
        <v>0</v>
      </c>
      <c r="I971" t="s">
        <v>28</v>
      </c>
      <c r="J971">
        <f t="shared" si="53"/>
        <v>2025</v>
      </c>
    </row>
    <row r="972" spans="1:10" x14ac:dyDescent="0.3">
      <c r="A972">
        <v>0</v>
      </c>
      <c r="B972">
        <v>0</v>
      </c>
      <c r="C972">
        <v>0</v>
      </c>
      <c r="D972">
        <v>0</v>
      </c>
      <c r="E972">
        <v>0</v>
      </c>
      <c r="F972">
        <v>0</v>
      </c>
      <c r="G972">
        <v>0</v>
      </c>
      <c r="H972">
        <v>0</v>
      </c>
      <c r="I972" t="s">
        <v>28</v>
      </c>
      <c r="J972">
        <f t="shared" si="53"/>
        <v>2025</v>
      </c>
    </row>
    <row r="973" spans="1:10" x14ac:dyDescent="0.3">
      <c r="A973">
        <v>0</v>
      </c>
      <c r="B973">
        <v>0</v>
      </c>
      <c r="C973">
        <v>0</v>
      </c>
      <c r="D973">
        <v>0</v>
      </c>
      <c r="E973">
        <v>0</v>
      </c>
      <c r="F973">
        <v>0</v>
      </c>
      <c r="G973">
        <v>0</v>
      </c>
      <c r="H973">
        <v>0</v>
      </c>
      <c r="I973" t="s">
        <v>28</v>
      </c>
      <c r="J973">
        <f t="shared" si="53"/>
        <v>2025</v>
      </c>
    </row>
    <row r="974" spans="1:10" x14ac:dyDescent="0.3">
      <c r="A974">
        <v>0</v>
      </c>
      <c r="B974">
        <v>0</v>
      </c>
      <c r="C974">
        <v>0</v>
      </c>
      <c r="D974">
        <v>0</v>
      </c>
      <c r="E974">
        <v>0</v>
      </c>
      <c r="F974">
        <v>0</v>
      </c>
      <c r="G974">
        <v>0</v>
      </c>
      <c r="H974">
        <v>0</v>
      </c>
      <c r="I974" t="s">
        <v>28</v>
      </c>
      <c r="J974">
        <f t="shared" si="53"/>
        <v>2025</v>
      </c>
    </row>
    <row r="975" spans="1:10" x14ac:dyDescent="0.3">
      <c r="A975">
        <v>0</v>
      </c>
      <c r="B975">
        <v>0</v>
      </c>
      <c r="C975">
        <v>0</v>
      </c>
      <c r="D975">
        <v>0</v>
      </c>
      <c r="E975">
        <v>0</v>
      </c>
      <c r="F975">
        <v>0</v>
      </c>
      <c r="G975">
        <v>0</v>
      </c>
      <c r="H975">
        <v>0</v>
      </c>
      <c r="I975" t="s">
        <v>28</v>
      </c>
      <c r="J975">
        <f t="shared" si="53"/>
        <v>2025</v>
      </c>
    </row>
    <row r="976" spans="1:10" x14ac:dyDescent="0.3">
      <c r="A976">
        <v>0</v>
      </c>
      <c r="B976">
        <v>0</v>
      </c>
      <c r="C976">
        <v>0</v>
      </c>
      <c r="D976">
        <v>0</v>
      </c>
      <c r="E976">
        <v>0</v>
      </c>
      <c r="F976">
        <v>0</v>
      </c>
      <c r="G976">
        <v>0</v>
      </c>
      <c r="H976">
        <v>0</v>
      </c>
      <c r="I976" t="s">
        <v>28</v>
      </c>
      <c r="J976">
        <f t="shared" si="53"/>
        <v>2025</v>
      </c>
    </row>
    <row r="977" spans="1:10" x14ac:dyDescent="0.3">
      <c r="A977">
        <v>0</v>
      </c>
      <c r="B977">
        <v>0</v>
      </c>
      <c r="C977">
        <v>0</v>
      </c>
      <c r="D977">
        <v>0</v>
      </c>
      <c r="E977">
        <v>0</v>
      </c>
      <c r="F977">
        <v>0</v>
      </c>
      <c r="G977">
        <v>0</v>
      </c>
      <c r="H977">
        <v>0</v>
      </c>
      <c r="I977" t="s">
        <v>28</v>
      </c>
      <c r="J977">
        <f t="shared" si="53"/>
        <v>2025</v>
      </c>
    </row>
    <row r="978" spans="1:10" x14ac:dyDescent="0.3">
      <c r="A978">
        <v>0</v>
      </c>
      <c r="B978">
        <v>0</v>
      </c>
      <c r="C978">
        <v>0</v>
      </c>
      <c r="D978">
        <v>0</v>
      </c>
      <c r="E978">
        <v>0</v>
      </c>
      <c r="F978">
        <v>0</v>
      </c>
      <c r="G978">
        <v>0</v>
      </c>
      <c r="H978">
        <v>0</v>
      </c>
      <c r="I978" t="s">
        <v>28</v>
      </c>
      <c r="J978">
        <f t="shared" si="53"/>
        <v>2025</v>
      </c>
    </row>
    <row r="979" spans="1:10" x14ac:dyDescent="0.3">
      <c r="A979">
        <v>0</v>
      </c>
      <c r="B979">
        <v>0</v>
      </c>
      <c r="C979">
        <v>0</v>
      </c>
      <c r="D979">
        <v>0</v>
      </c>
      <c r="E979">
        <v>0</v>
      </c>
      <c r="F979">
        <v>0</v>
      </c>
      <c r="G979">
        <v>0</v>
      </c>
      <c r="H979">
        <v>0</v>
      </c>
      <c r="I979" t="s">
        <v>28</v>
      </c>
      <c r="J979">
        <f t="shared" si="53"/>
        <v>2025</v>
      </c>
    </row>
    <row r="980" spans="1:10" x14ac:dyDescent="0.3">
      <c r="A980">
        <v>0</v>
      </c>
      <c r="B980">
        <v>0</v>
      </c>
      <c r="C980">
        <v>0</v>
      </c>
      <c r="D980">
        <v>0</v>
      </c>
      <c r="E980">
        <v>0</v>
      </c>
      <c r="F980">
        <v>0</v>
      </c>
      <c r="G980">
        <v>0</v>
      </c>
      <c r="H980">
        <v>0</v>
      </c>
      <c r="I980" t="s">
        <v>28</v>
      </c>
      <c r="J980">
        <f t="shared" si="53"/>
        <v>2025</v>
      </c>
    </row>
    <row r="981" spans="1:10" x14ac:dyDescent="0.3">
      <c r="A981">
        <v>0</v>
      </c>
      <c r="B981">
        <v>0</v>
      </c>
      <c r="C981">
        <v>0</v>
      </c>
      <c r="D981">
        <v>0</v>
      </c>
      <c r="E981">
        <v>0</v>
      </c>
      <c r="F981">
        <v>0</v>
      </c>
      <c r="G981">
        <v>0</v>
      </c>
      <c r="H981">
        <v>0</v>
      </c>
      <c r="I981" t="s">
        <v>28</v>
      </c>
      <c r="J981">
        <f t="shared" si="53"/>
        <v>2025</v>
      </c>
    </row>
    <row r="982" spans="1:10" x14ac:dyDescent="0.3">
      <c r="A982">
        <v>0</v>
      </c>
      <c r="B982">
        <v>0</v>
      </c>
      <c r="C982">
        <v>0</v>
      </c>
      <c r="D982">
        <v>0</v>
      </c>
      <c r="E982">
        <v>0</v>
      </c>
      <c r="F982">
        <v>0</v>
      </c>
      <c r="G982">
        <v>0</v>
      </c>
      <c r="H982">
        <v>0</v>
      </c>
      <c r="I982" t="s">
        <v>28</v>
      </c>
      <c r="J982">
        <f t="shared" si="53"/>
        <v>2025</v>
      </c>
    </row>
    <row r="983" spans="1:10" x14ac:dyDescent="0.3">
      <c r="A983">
        <v>0</v>
      </c>
      <c r="B983">
        <v>0</v>
      </c>
      <c r="C983">
        <v>0</v>
      </c>
      <c r="D983">
        <v>0</v>
      </c>
      <c r="E983">
        <v>0</v>
      </c>
      <c r="F983">
        <v>0</v>
      </c>
      <c r="G983">
        <v>0</v>
      </c>
      <c r="H983">
        <v>0</v>
      </c>
      <c r="I983" t="s">
        <v>28</v>
      </c>
      <c r="J983">
        <f t="shared" si="53"/>
        <v>2025</v>
      </c>
    </row>
    <row r="984" spans="1:10" x14ac:dyDescent="0.3">
      <c r="A984">
        <v>0</v>
      </c>
      <c r="B984">
        <v>0</v>
      </c>
      <c r="C984">
        <v>0</v>
      </c>
      <c r="D984">
        <v>0</v>
      </c>
      <c r="E984">
        <v>0</v>
      </c>
      <c r="F984">
        <v>0</v>
      </c>
      <c r="G984">
        <v>0</v>
      </c>
      <c r="H984">
        <v>0</v>
      </c>
      <c r="I984" t="s">
        <v>28</v>
      </c>
      <c r="J984">
        <f t="shared" si="53"/>
        <v>2025</v>
      </c>
    </row>
    <row r="985" spans="1:10" x14ac:dyDescent="0.3">
      <c r="A985">
        <v>0</v>
      </c>
      <c r="B985">
        <v>0</v>
      </c>
      <c r="C985">
        <v>0</v>
      </c>
      <c r="D985">
        <v>0</v>
      </c>
      <c r="E985">
        <v>0</v>
      </c>
      <c r="F985">
        <v>0</v>
      </c>
      <c r="G985">
        <v>0</v>
      </c>
      <c r="H985">
        <v>0</v>
      </c>
      <c r="I985" t="s">
        <v>28</v>
      </c>
      <c r="J985">
        <f t="shared" si="53"/>
        <v>2025</v>
      </c>
    </row>
    <row r="986" spans="1:10" x14ac:dyDescent="0.3">
      <c r="A986">
        <v>0</v>
      </c>
      <c r="B986">
        <v>0</v>
      </c>
      <c r="C986">
        <v>0</v>
      </c>
      <c r="D986">
        <v>0</v>
      </c>
      <c r="E986">
        <v>0</v>
      </c>
      <c r="F986">
        <v>0</v>
      </c>
      <c r="G986">
        <v>0</v>
      </c>
      <c r="H986">
        <v>0</v>
      </c>
      <c r="I986" t="s">
        <v>28</v>
      </c>
      <c r="J986">
        <f t="shared" si="53"/>
        <v>2025</v>
      </c>
    </row>
    <row r="987" spans="1:10" x14ac:dyDescent="0.3">
      <c r="A987">
        <v>0</v>
      </c>
      <c r="B987">
        <v>0</v>
      </c>
      <c r="C987">
        <v>0</v>
      </c>
      <c r="D987">
        <v>0</v>
      </c>
      <c r="E987">
        <v>0</v>
      </c>
      <c r="F987">
        <v>0</v>
      </c>
      <c r="G987">
        <v>0</v>
      </c>
      <c r="H987">
        <v>0</v>
      </c>
      <c r="I987" t="s">
        <v>28</v>
      </c>
      <c r="J987">
        <f t="shared" si="53"/>
        <v>2025</v>
      </c>
    </row>
    <row r="988" spans="1:10" x14ac:dyDescent="0.3">
      <c r="A988">
        <v>0</v>
      </c>
      <c r="B988">
        <v>0</v>
      </c>
      <c r="C988">
        <v>0</v>
      </c>
      <c r="D988">
        <v>0</v>
      </c>
      <c r="E988">
        <v>0</v>
      </c>
      <c r="F988">
        <v>0</v>
      </c>
      <c r="G988">
        <v>0</v>
      </c>
      <c r="H988">
        <v>0</v>
      </c>
      <c r="I988" t="s">
        <v>28</v>
      </c>
      <c r="J988">
        <f t="shared" si="53"/>
        <v>2025</v>
      </c>
    </row>
    <row r="989" spans="1:10" x14ac:dyDescent="0.3">
      <c r="A989">
        <v>0</v>
      </c>
      <c r="B989">
        <v>0</v>
      </c>
      <c r="C989">
        <v>0</v>
      </c>
      <c r="D989">
        <v>0</v>
      </c>
      <c r="E989">
        <v>0</v>
      </c>
      <c r="F989">
        <v>0</v>
      </c>
      <c r="G989">
        <v>0</v>
      </c>
      <c r="H989">
        <v>0</v>
      </c>
      <c r="I989" t="s">
        <v>28</v>
      </c>
      <c r="J989">
        <f t="shared" si="53"/>
        <v>2025</v>
      </c>
    </row>
    <row r="990" spans="1:10" x14ac:dyDescent="0.3">
      <c r="A990">
        <v>0</v>
      </c>
      <c r="B990">
        <v>0</v>
      </c>
      <c r="C990">
        <v>0</v>
      </c>
      <c r="D990">
        <v>0</v>
      </c>
      <c r="E990">
        <v>0</v>
      </c>
      <c r="F990">
        <v>0</v>
      </c>
      <c r="G990">
        <v>0</v>
      </c>
      <c r="H990">
        <v>0</v>
      </c>
      <c r="I990" t="s">
        <v>28</v>
      </c>
      <c r="J990">
        <f t="shared" si="53"/>
        <v>2025</v>
      </c>
    </row>
    <row r="991" spans="1:10" x14ac:dyDescent="0.3">
      <c r="A991">
        <v>0</v>
      </c>
      <c r="B991">
        <v>0</v>
      </c>
      <c r="C991">
        <v>0</v>
      </c>
      <c r="D991">
        <v>0</v>
      </c>
      <c r="E991">
        <v>0</v>
      </c>
      <c r="F991">
        <v>0</v>
      </c>
      <c r="G991">
        <v>0</v>
      </c>
      <c r="H991">
        <v>0</v>
      </c>
      <c r="I991" t="s">
        <v>28</v>
      </c>
      <c r="J991">
        <f t="shared" ref="J991:J1030" si="54">VLOOKUP(I991,$L$2:$AY$13,40,FALSE)</f>
        <v>2025</v>
      </c>
    </row>
    <row r="992" spans="1:10" x14ac:dyDescent="0.3">
      <c r="A992">
        <v>0</v>
      </c>
      <c r="B992">
        <v>0</v>
      </c>
      <c r="C992">
        <v>0</v>
      </c>
      <c r="D992">
        <v>0</v>
      </c>
      <c r="E992">
        <v>0</v>
      </c>
      <c r="F992">
        <v>0</v>
      </c>
      <c r="G992">
        <v>0</v>
      </c>
      <c r="H992">
        <v>0</v>
      </c>
      <c r="I992" t="s">
        <v>28</v>
      </c>
      <c r="J992">
        <f t="shared" si="54"/>
        <v>2025</v>
      </c>
    </row>
    <row r="993" spans="1:10" x14ac:dyDescent="0.3">
      <c r="A993">
        <v>0</v>
      </c>
      <c r="B993">
        <v>0</v>
      </c>
      <c r="C993">
        <v>0</v>
      </c>
      <c r="D993">
        <v>0</v>
      </c>
      <c r="E993">
        <v>0</v>
      </c>
      <c r="F993">
        <v>0</v>
      </c>
      <c r="G993">
        <v>0</v>
      </c>
      <c r="H993">
        <v>0</v>
      </c>
      <c r="I993" t="s">
        <v>28</v>
      </c>
      <c r="J993">
        <f t="shared" si="54"/>
        <v>2025</v>
      </c>
    </row>
    <row r="994" spans="1:10" x14ac:dyDescent="0.3">
      <c r="A994">
        <v>0</v>
      </c>
      <c r="B994">
        <v>0</v>
      </c>
      <c r="C994">
        <v>0</v>
      </c>
      <c r="D994">
        <v>0</v>
      </c>
      <c r="E994">
        <v>0</v>
      </c>
      <c r="F994">
        <v>0</v>
      </c>
      <c r="G994">
        <v>0</v>
      </c>
      <c r="H994">
        <v>0</v>
      </c>
      <c r="I994" t="s">
        <v>28</v>
      </c>
      <c r="J994">
        <f t="shared" si="54"/>
        <v>2025</v>
      </c>
    </row>
    <row r="995" spans="1:10" x14ac:dyDescent="0.3">
      <c r="A995">
        <v>0</v>
      </c>
      <c r="B995">
        <v>0</v>
      </c>
      <c r="C995">
        <v>0</v>
      </c>
      <c r="D995">
        <v>0</v>
      </c>
      <c r="E995">
        <v>0</v>
      </c>
      <c r="F995">
        <v>0</v>
      </c>
      <c r="G995">
        <v>0</v>
      </c>
      <c r="H995">
        <v>0</v>
      </c>
      <c r="I995" t="s">
        <v>28</v>
      </c>
      <c r="J995">
        <f t="shared" si="54"/>
        <v>2025</v>
      </c>
    </row>
    <row r="996" spans="1:10" x14ac:dyDescent="0.3">
      <c r="A996">
        <v>0</v>
      </c>
      <c r="B996">
        <v>0</v>
      </c>
      <c r="C996">
        <v>0</v>
      </c>
      <c r="D996">
        <v>0</v>
      </c>
      <c r="E996">
        <v>0</v>
      </c>
      <c r="F996">
        <v>0</v>
      </c>
      <c r="G996">
        <v>0</v>
      </c>
      <c r="H996">
        <v>0</v>
      </c>
      <c r="I996" t="s">
        <v>28</v>
      </c>
      <c r="J996">
        <f t="shared" si="54"/>
        <v>2025</v>
      </c>
    </row>
    <row r="997" spans="1:10" x14ac:dyDescent="0.3">
      <c r="A997">
        <v>0</v>
      </c>
      <c r="B997">
        <v>0</v>
      </c>
      <c r="C997">
        <v>0</v>
      </c>
      <c r="D997">
        <v>0</v>
      </c>
      <c r="E997">
        <v>0</v>
      </c>
      <c r="F997">
        <v>0</v>
      </c>
      <c r="G997">
        <v>0</v>
      </c>
      <c r="H997">
        <v>0</v>
      </c>
      <c r="I997" t="s">
        <v>28</v>
      </c>
      <c r="J997">
        <f t="shared" si="54"/>
        <v>2025</v>
      </c>
    </row>
    <row r="998" spans="1:10" x14ac:dyDescent="0.3">
      <c r="A998">
        <v>0</v>
      </c>
      <c r="B998">
        <v>0</v>
      </c>
      <c r="C998">
        <v>0</v>
      </c>
      <c r="D998">
        <v>0</v>
      </c>
      <c r="E998">
        <v>0</v>
      </c>
      <c r="F998">
        <v>0</v>
      </c>
      <c r="G998">
        <v>0</v>
      </c>
      <c r="H998">
        <v>0</v>
      </c>
      <c r="I998" t="s">
        <v>28</v>
      </c>
      <c r="J998">
        <f t="shared" si="54"/>
        <v>2025</v>
      </c>
    </row>
    <row r="999" spans="1:10" x14ac:dyDescent="0.3">
      <c r="A999">
        <v>0</v>
      </c>
      <c r="B999">
        <v>0</v>
      </c>
      <c r="C999">
        <v>0</v>
      </c>
      <c r="D999">
        <v>0</v>
      </c>
      <c r="E999">
        <v>0</v>
      </c>
      <c r="F999">
        <v>0</v>
      </c>
      <c r="G999">
        <v>0</v>
      </c>
      <c r="H999">
        <v>0</v>
      </c>
      <c r="I999" t="s">
        <v>28</v>
      </c>
      <c r="J999">
        <f t="shared" si="54"/>
        <v>2025</v>
      </c>
    </row>
    <row r="1000" spans="1:10" x14ac:dyDescent="0.3">
      <c r="A1000">
        <v>0</v>
      </c>
      <c r="B1000">
        <v>0</v>
      </c>
      <c r="C1000">
        <v>0</v>
      </c>
      <c r="D1000">
        <v>0</v>
      </c>
      <c r="E1000">
        <v>0</v>
      </c>
      <c r="F1000">
        <v>0</v>
      </c>
      <c r="G1000">
        <v>0</v>
      </c>
      <c r="H1000">
        <v>0</v>
      </c>
      <c r="I1000" t="s">
        <v>28</v>
      </c>
      <c r="J1000">
        <f t="shared" si="54"/>
        <v>2025</v>
      </c>
    </row>
    <row r="1001" spans="1:10" x14ac:dyDescent="0.3">
      <c r="A1001">
        <v>0</v>
      </c>
      <c r="B1001">
        <v>0</v>
      </c>
      <c r="C1001">
        <v>0</v>
      </c>
      <c r="D1001">
        <v>0</v>
      </c>
      <c r="E1001">
        <v>0</v>
      </c>
      <c r="F1001">
        <v>0</v>
      </c>
      <c r="G1001">
        <v>0</v>
      </c>
      <c r="H1001">
        <v>0</v>
      </c>
      <c r="I1001" t="s">
        <v>28</v>
      </c>
      <c r="J1001">
        <f t="shared" si="54"/>
        <v>2025</v>
      </c>
    </row>
    <row r="1002" spans="1:10" x14ac:dyDescent="0.3">
      <c r="A1002">
        <v>0</v>
      </c>
      <c r="B1002">
        <v>0</v>
      </c>
      <c r="C1002">
        <v>0</v>
      </c>
      <c r="D1002">
        <v>0</v>
      </c>
      <c r="E1002">
        <v>0</v>
      </c>
      <c r="F1002">
        <v>0</v>
      </c>
      <c r="G1002">
        <v>0</v>
      </c>
      <c r="H1002">
        <v>0</v>
      </c>
      <c r="I1002" t="s">
        <v>28</v>
      </c>
      <c r="J1002">
        <f t="shared" si="54"/>
        <v>2025</v>
      </c>
    </row>
    <row r="1003" spans="1:10" x14ac:dyDescent="0.3">
      <c r="A1003">
        <v>0</v>
      </c>
      <c r="B1003">
        <v>0</v>
      </c>
      <c r="C1003">
        <v>0</v>
      </c>
      <c r="D1003">
        <v>0</v>
      </c>
      <c r="E1003">
        <v>0</v>
      </c>
      <c r="F1003">
        <v>0</v>
      </c>
      <c r="G1003">
        <v>0</v>
      </c>
      <c r="H1003">
        <v>0</v>
      </c>
      <c r="I1003" t="s">
        <v>28</v>
      </c>
      <c r="J1003">
        <f t="shared" si="54"/>
        <v>2025</v>
      </c>
    </row>
    <row r="1004" spans="1:10" x14ac:dyDescent="0.3">
      <c r="A1004">
        <v>0</v>
      </c>
      <c r="B1004">
        <v>0</v>
      </c>
      <c r="C1004">
        <v>0</v>
      </c>
      <c r="D1004">
        <v>0</v>
      </c>
      <c r="E1004">
        <v>0</v>
      </c>
      <c r="F1004">
        <v>0</v>
      </c>
      <c r="G1004">
        <v>0</v>
      </c>
      <c r="H1004">
        <v>0</v>
      </c>
      <c r="I1004" t="s">
        <v>28</v>
      </c>
      <c r="J1004">
        <f t="shared" si="54"/>
        <v>2025</v>
      </c>
    </row>
    <row r="1005" spans="1:10" x14ac:dyDescent="0.3">
      <c r="A1005">
        <v>0</v>
      </c>
      <c r="B1005">
        <v>0</v>
      </c>
      <c r="C1005">
        <v>0</v>
      </c>
      <c r="D1005">
        <v>0</v>
      </c>
      <c r="E1005">
        <v>0</v>
      </c>
      <c r="F1005">
        <v>0</v>
      </c>
      <c r="G1005">
        <v>0</v>
      </c>
      <c r="H1005">
        <v>0</v>
      </c>
      <c r="I1005" t="s">
        <v>28</v>
      </c>
      <c r="J1005">
        <f t="shared" si="54"/>
        <v>2025</v>
      </c>
    </row>
    <row r="1006" spans="1:10" x14ac:dyDescent="0.3">
      <c r="A1006">
        <v>0</v>
      </c>
      <c r="B1006">
        <v>0</v>
      </c>
      <c r="C1006">
        <v>0</v>
      </c>
      <c r="D1006">
        <v>0</v>
      </c>
      <c r="E1006">
        <v>0</v>
      </c>
      <c r="F1006">
        <v>0</v>
      </c>
      <c r="G1006">
        <v>0</v>
      </c>
      <c r="H1006">
        <v>0</v>
      </c>
      <c r="I1006" t="s">
        <v>28</v>
      </c>
      <c r="J1006">
        <f t="shared" si="54"/>
        <v>2025</v>
      </c>
    </row>
    <row r="1007" spans="1:10" x14ac:dyDescent="0.3">
      <c r="A1007">
        <v>0</v>
      </c>
      <c r="B1007">
        <v>0</v>
      </c>
      <c r="C1007">
        <v>0</v>
      </c>
      <c r="D1007">
        <v>0</v>
      </c>
      <c r="E1007">
        <v>0</v>
      </c>
      <c r="F1007">
        <v>0</v>
      </c>
      <c r="G1007">
        <v>0</v>
      </c>
      <c r="H1007">
        <v>0</v>
      </c>
      <c r="I1007" t="s">
        <v>28</v>
      </c>
      <c r="J1007">
        <f t="shared" si="54"/>
        <v>2025</v>
      </c>
    </row>
    <row r="1008" spans="1:10" x14ac:dyDescent="0.3">
      <c r="A1008">
        <v>0</v>
      </c>
      <c r="B1008">
        <v>0</v>
      </c>
      <c r="C1008">
        <v>0</v>
      </c>
      <c r="D1008">
        <v>0</v>
      </c>
      <c r="E1008">
        <v>0</v>
      </c>
      <c r="F1008">
        <v>0</v>
      </c>
      <c r="G1008">
        <v>0</v>
      </c>
      <c r="H1008">
        <v>0</v>
      </c>
      <c r="I1008" t="s">
        <v>28</v>
      </c>
      <c r="J1008">
        <f t="shared" si="54"/>
        <v>2025</v>
      </c>
    </row>
    <row r="1009" spans="1:10" x14ac:dyDescent="0.3">
      <c r="A1009">
        <v>0</v>
      </c>
      <c r="B1009">
        <v>0</v>
      </c>
      <c r="C1009">
        <v>0</v>
      </c>
      <c r="D1009">
        <v>0</v>
      </c>
      <c r="E1009">
        <v>0</v>
      </c>
      <c r="F1009">
        <v>0</v>
      </c>
      <c r="G1009">
        <v>0</v>
      </c>
      <c r="H1009">
        <v>0</v>
      </c>
      <c r="I1009" t="s">
        <v>28</v>
      </c>
      <c r="J1009">
        <f t="shared" si="54"/>
        <v>2025</v>
      </c>
    </row>
    <row r="1010" spans="1:10" x14ac:dyDescent="0.3">
      <c r="A1010">
        <v>0</v>
      </c>
      <c r="B1010">
        <v>0</v>
      </c>
      <c r="C1010">
        <v>0</v>
      </c>
      <c r="D1010">
        <v>0</v>
      </c>
      <c r="E1010">
        <v>0</v>
      </c>
      <c r="F1010">
        <v>0</v>
      </c>
      <c r="G1010">
        <v>0</v>
      </c>
      <c r="H1010">
        <v>0</v>
      </c>
      <c r="I1010" t="s">
        <v>28</v>
      </c>
      <c r="J1010">
        <f t="shared" si="54"/>
        <v>2025</v>
      </c>
    </row>
    <row r="1011" spans="1:10" x14ac:dyDescent="0.3">
      <c r="A1011">
        <v>0</v>
      </c>
      <c r="B1011">
        <v>0</v>
      </c>
      <c r="C1011">
        <v>0</v>
      </c>
      <c r="D1011">
        <v>0</v>
      </c>
      <c r="E1011">
        <v>0</v>
      </c>
      <c r="F1011">
        <v>0</v>
      </c>
      <c r="G1011">
        <v>0</v>
      </c>
      <c r="H1011">
        <v>0</v>
      </c>
      <c r="I1011" t="s">
        <v>28</v>
      </c>
      <c r="J1011">
        <f t="shared" si="54"/>
        <v>2025</v>
      </c>
    </row>
    <row r="1012" spans="1:10" x14ac:dyDescent="0.3">
      <c r="A1012">
        <v>0</v>
      </c>
      <c r="B1012">
        <v>0</v>
      </c>
      <c r="C1012">
        <v>0</v>
      </c>
      <c r="D1012">
        <v>0</v>
      </c>
      <c r="E1012">
        <v>0</v>
      </c>
      <c r="F1012">
        <v>0</v>
      </c>
      <c r="G1012">
        <v>0</v>
      </c>
      <c r="H1012">
        <v>0</v>
      </c>
      <c r="I1012" t="s">
        <v>28</v>
      </c>
      <c r="J1012">
        <f t="shared" si="54"/>
        <v>2025</v>
      </c>
    </row>
    <row r="1013" spans="1:10" x14ac:dyDescent="0.3">
      <c r="A1013">
        <v>0</v>
      </c>
      <c r="B1013">
        <v>0</v>
      </c>
      <c r="C1013">
        <v>0</v>
      </c>
      <c r="D1013">
        <v>0</v>
      </c>
      <c r="E1013">
        <v>0</v>
      </c>
      <c r="F1013">
        <v>0</v>
      </c>
      <c r="G1013">
        <v>0</v>
      </c>
      <c r="H1013">
        <v>0</v>
      </c>
      <c r="I1013" t="s">
        <v>28</v>
      </c>
      <c r="J1013">
        <f t="shared" si="54"/>
        <v>2025</v>
      </c>
    </row>
    <row r="1014" spans="1:10" x14ac:dyDescent="0.3">
      <c r="A1014">
        <v>0</v>
      </c>
      <c r="B1014">
        <v>0</v>
      </c>
      <c r="C1014">
        <v>0</v>
      </c>
      <c r="D1014">
        <v>0</v>
      </c>
      <c r="E1014">
        <v>0</v>
      </c>
      <c r="F1014">
        <v>0</v>
      </c>
      <c r="G1014">
        <v>0</v>
      </c>
      <c r="H1014">
        <v>0</v>
      </c>
      <c r="I1014" t="s">
        <v>28</v>
      </c>
      <c r="J1014">
        <f t="shared" si="54"/>
        <v>2025</v>
      </c>
    </row>
    <row r="1015" spans="1:10" x14ac:dyDescent="0.3">
      <c r="A1015">
        <v>0</v>
      </c>
      <c r="B1015">
        <v>0</v>
      </c>
      <c r="C1015">
        <v>0</v>
      </c>
      <c r="D1015">
        <v>0</v>
      </c>
      <c r="E1015">
        <v>0</v>
      </c>
      <c r="F1015">
        <v>0</v>
      </c>
      <c r="G1015">
        <v>0</v>
      </c>
      <c r="H1015">
        <v>0</v>
      </c>
      <c r="I1015" t="s">
        <v>28</v>
      </c>
      <c r="J1015">
        <f t="shared" si="54"/>
        <v>2025</v>
      </c>
    </row>
    <row r="1016" spans="1:10" x14ac:dyDescent="0.3">
      <c r="A1016">
        <v>0</v>
      </c>
      <c r="B1016">
        <v>0</v>
      </c>
      <c r="C1016">
        <v>0</v>
      </c>
      <c r="D1016">
        <v>0</v>
      </c>
      <c r="E1016">
        <v>0</v>
      </c>
      <c r="F1016">
        <v>0</v>
      </c>
      <c r="G1016">
        <v>0</v>
      </c>
      <c r="H1016">
        <v>0</v>
      </c>
      <c r="I1016" t="s">
        <v>28</v>
      </c>
      <c r="J1016">
        <f t="shared" si="54"/>
        <v>2025</v>
      </c>
    </row>
    <row r="1017" spans="1:10" x14ac:dyDescent="0.3">
      <c r="A1017">
        <v>0</v>
      </c>
      <c r="B1017">
        <v>0</v>
      </c>
      <c r="C1017">
        <v>0</v>
      </c>
      <c r="D1017">
        <v>0</v>
      </c>
      <c r="E1017">
        <v>0</v>
      </c>
      <c r="F1017">
        <v>0</v>
      </c>
      <c r="G1017">
        <v>0</v>
      </c>
      <c r="H1017">
        <v>0</v>
      </c>
      <c r="I1017" t="s">
        <v>28</v>
      </c>
      <c r="J1017">
        <f t="shared" si="54"/>
        <v>2025</v>
      </c>
    </row>
    <row r="1018" spans="1:10" x14ac:dyDescent="0.3">
      <c r="A1018">
        <v>0</v>
      </c>
      <c r="B1018">
        <v>0</v>
      </c>
      <c r="C1018">
        <v>0</v>
      </c>
      <c r="D1018">
        <v>0</v>
      </c>
      <c r="E1018">
        <v>0</v>
      </c>
      <c r="F1018">
        <v>0</v>
      </c>
      <c r="G1018">
        <v>0</v>
      </c>
      <c r="H1018">
        <v>0</v>
      </c>
      <c r="I1018" t="s">
        <v>28</v>
      </c>
      <c r="J1018">
        <f t="shared" si="54"/>
        <v>2025</v>
      </c>
    </row>
    <row r="1019" spans="1:10" x14ac:dyDescent="0.3">
      <c r="A1019">
        <v>0</v>
      </c>
      <c r="B1019">
        <v>0</v>
      </c>
      <c r="C1019">
        <v>0</v>
      </c>
      <c r="D1019">
        <v>0</v>
      </c>
      <c r="E1019">
        <v>0</v>
      </c>
      <c r="F1019">
        <v>0</v>
      </c>
      <c r="G1019">
        <v>0</v>
      </c>
      <c r="H1019">
        <v>0</v>
      </c>
      <c r="I1019" t="s">
        <v>28</v>
      </c>
      <c r="J1019">
        <f t="shared" si="54"/>
        <v>2025</v>
      </c>
    </row>
    <row r="1020" spans="1:10" x14ac:dyDescent="0.3">
      <c r="A1020">
        <v>0</v>
      </c>
      <c r="B1020">
        <v>0</v>
      </c>
      <c r="C1020">
        <v>0</v>
      </c>
      <c r="D1020">
        <v>0</v>
      </c>
      <c r="E1020">
        <v>0</v>
      </c>
      <c r="F1020">
        <v>0</v>
      </c>
      <c r="G1020">
        <v>0</v>
      </c>
      <c r="H1020">
        <v>0</v>
      </c>
      <c r="I1020" t="s">
        <v>28</v>
      </c>
      <c r="J1020">
        <f t="shared" si="54"/>
        <v>2025</v>
      </c>
    </row>
    <row r="1021" spans="1:10" x14ac:dyDescent="0.3">
      <c r="A1021">
        <v>0</v>
      </c>
      <c r="B1021">
        <v>0</v>
      </c>
      <c r="C1021">
        <v>0</v>
      </c>
      <c r="D1021">
        <v>0</v>
      </c>
      <c r="E1021">
        <v>0</v>
      </c>
      <c r="F1021">
        <v>0</v>
      </c>
      <c r="G1021">
        <v>0</v>
      </c>
      <c r="H1021">
        <v>0</v>
      </c>
      <c r="I1021" t="s">
        <v>28</v>
      </c>
      <c r="J1021">
        <f t="shared" si="54"/>
        <v>2025</v>
      </c>
    </row>
    <row r="1022" spans="1:10" x14ac:dyDescent="0.3">
      <c r="A1022">
        <v>0</v>
      </c>
      <c r="B1022">
        <v>0</v>
      </c>
      <c r="C1022">
        <v>0</v>
      </c>
      <c r="D1022">
        <v>0</v>
      </c>
      <c r="E1022">
        <v>0</v>
      </c>
      <c r="F1022">
        <v>0</v>
      </c>
      <c r="G1022">
        <v>0</v>
      </c>
      <c r="H1022">
        <v>0</v>
      </c>
      <c r="I1022" t="s">
        <v>28</v>
      </c>
      <c r="J1022">
        <f t="shared" si="54"/>
        <v>2025</v>
      </c>
    </row>
    <row r="1023" spans="1:10" x14ac:dyDescent="0.3">
      <c r="A1023">
        <v>0</v>
      </c>
      <c r="B1023">
        <v>0</v>
      </c>
      <c r="C1023">
        <v>0</v>
      </c>
      <c r="D1023">
        <v>0</v>
      </c>
      <c r="E1023">
        <v>0</v>
      </c>
      <c r="F1023">
        <v>0</v>
      </c>
      <c r="G1023">
        <v>0</v>
      </c>
      <c r="H1023">
        <v>0</v>
      </c>
      <c r="I1023" t="s">
        <v>28</v>
      </c>
      <c r="J1023">
        <f t="shared" si="54"/>
        <v>2025</v>
      </c>
    </row>
    <row r="1024" spans="1:10" x14ac:dyDescent="0.3">
      <c r="A1024">
        <v>0</v>
      </c>
      <c r="B1024">
        <v>0</v>
      </c>
      <c r="C1024">
        <v>0</v>
      </c>
      <c r="D1024">
        <v>0</v>
      </c>
      <c r="E1024">
        <v>0</v>
      </c>
      <c r="F1024">
        <v>0</v>
      </c>
      <c r="G1024">
        <v>0</v>
      </c>
      <c r="H1024">
        <v>0</v>
      </c>
      <c r="I1024" t="s">
        <v>28</v>
      </c>
      <c r="J1024">
        <f t="shared" si="54"/>
        <v>2025</v>
      </c>
    </row>
    <row r="1025" spans="1:10" x14ac:dyDescent="0.3">
      <c r="A1025">
        <v>0</v>
      </c>
      <c r="B1025">
        <v>0</v>
      </c>
      <c r="C1025">
        <v>0</v>
      </c>
      <c r="D1025">
        <v>0</v>
      </c>
      <c r="E1025">
        <v>0</v>
      </c>
      <c r="F1025">
        <v>0</v>
      </c>
      <c r="G1025">
        <v>0</v>
      </c>
      <c r="H1025">
        <v>0</v>
      </c>
      <c r="I1025" t="s">
        <v>28</v>
      </c>
      <c r="J1025">
        <f t="shared" si="54"/>
        <v>2025</v>
      </c>
    </row>
    <row r="1026" spans="1:10" x14ac:dyDescent="0.3">
      <c r="A1026">
        <v>0</v>
      </c>
      <c r="B1026">
        <v>0</v>
      </c>
      <c r="C1026">
        <v>0</v>
      </c>
      <c r="D1026">
        <v>0</v>
      </c>
      <c r="E1026">
        <v>0</v>
      </c>
      <c r="F1026">
        <v>0</v>
      </c>
      <c r="G1026">
        <v>0</v>
      </c>
      <c r="H1026">
        <v>0</v>
      </c>
      <c r="I1026" t="s">
        <v>28</v>
      </c>
      <c r="J1026">
        <f t="shared" si="54"/>
        <v>2025</v>
      </c>
    </row>
    <row r="1027" spans="1:10" x14ac:dyDescent="0.3">
      <c r="A1027">
        <v>0</v>
      </c>
      <c r="B1027">
        <v>0</v>
      </c>
      <c r="C1027">
        <v>0</v>
      </c>
      <c r="D1027">
        <v>0</v>
      </c>
      <c r="E1027">
        <v>0</v>
      </c>
      <c r="F1027">
        <v>0</v>
      </c>
      <c r="G1027">
        <v>0</v>
      </c>
      <c r="H1027">
        <v>0</v>
      </c>
      <c r="I1027" t="s">
        <v>28</v>
      </c>
      <c r="J1027">
        <f t="shared" si="54"/>
        <v>2025</v>
      </c>
    </row>
    <row r="1028" spans="1:10" x14ac:dyDescent="0.3">
      <c r="A1028">
        <v>0</v>
      </c>
      <c r="B1028">
        <v>0</v>
      </c>
      <c r="C1028">
        <v>0</v>
      </c>
      <c r="D1028">
        <v>0</v>
      </c>
      <c r="E1028">
        <v>0</v>
      </c>
      <c r="F1028">
        <v>0</v>
      </c>
      <c r="G1028">
        <v>0</v>
      </c>
      <c r="H1028">
        <v>0</v>
      </c>
      <c r="I1028" t="s">
        <v>28</v>
      </c>
      <c r="J1028">
        <f t="shared" si="54"/>
        <v>2025</v>
      </c>
    </row>
    <row r="1029" spans="1:10" x14ac:dyDescent="0.3">
      <c r="A1029">
        <v>0</v>
      </c>
      <c r="B1029">
        <v>0</v>
      </c>
      <c r="C1029">
        <v>0</v>
      </c>
      <c r="D1029">
        <v>0</v>
      </c>
      <c r="E1029">
        <v>0</v>
      </c>
      <c r="F1029">
        <v>0</v>
      </c>
      <c r="G1029">
        <v>0</v>
      </c>
      <c r="H1029">
        <v>0</v>
      </c>
      <c r="I1029" t="s">
        <v>28</v>
      </c>
      <c r="J1029">
        <f t="shared" si="54"/>
        <v>2025</v>
      </c>
    </row>
    <row r="1030" spans="1:10" x14ac:dyDescent="0.3">
      <c r="A1030">
        <v>0</v>
      </c>
      <c r="B1030">
        <v>0</v>
      </c>
      <c r="C1030">
        <v>0</v>
      </c>
      <c r="D1030">
        <v>0</v>
      </c>
      <c r="E1030">
        <v>0</v>
      </c>
      <c r="F1030">
        <v>0</v>
      </c>
      <c r="G1030">
        <v>0</v>
      </c>
      <c r="H1030">
        <v>0</v>
      </c>
      <c r="I1030" t="s">
        <v>28</v>
      </c>
      <c r="J1030">
        <f t="shared" si="54"/>
        <v>2025</v>
      </c>
    </row>
    <row r="1031" spans="1:10" x14ac:dyDescent="0.3">
      <c r="A1031" s="4" cm="1">
        <f t="array" ref="A1031:H1177">'M43-M48 Report'!A4:H150</f>
        <v>0</v>
      </c>
      <c r="B1031">
        <v>0</v>
      </c>
      <c r="C1031">
        <v>0</v>
      </c>
      <c r="D1031">
        <v>0</v>
      </c>
      <c r="E1031">
        <v>0</v>
      </c>
      <c r="F1031">
        <v>0</v>
      </c>
      <c r="G1031">
        <v>0</v>
      </c>
      <c r="H1031">
        <v>0</v>
      </c>
      <c r="I1031" t="s">
        <v>29</v>
      </c>
      <c r="J1031">
        <f t="shared" si="53"/>
        <v>2026</v>
      </c>
    </row>
    <row r="1032" spans="1:10" x14ac:dyDescent="0.3">
      <c r="A1032">
        <v>0</v>
      </c>
      <c r="B1032">
        <v>0</v>
      </c>
      <c r="C1032">
        <v>0</v>
      </c>
      <c r="D1032">
        <v>0</v>
      </c>
      <c r="E1032">
        <v>0</v>
      </c>
      <c r="F1032">
        <v>0</v>
      </c>
      <c r="G1032">
        <v>0</v>
      </c>
      <c r="H1032">
        <v>0</v>
      </c>
      <c r="I1032" t="s">
        <v>29</v>
      </c>
      <c r="J1032">
        <f t="shared" si="53"/>
        <v>2026</v>
      </c>
    </row>
    <row r="1033" spans="1:10" x14ac:dyDescent="0.3">
      <c r="A1033">
        <v>0</v>
      </c>
      <c r="B1033">
        <v>0</v>
      </c>
      <c r="C1033">
        <v>0</v>
      </c>
      <c r="D1033">
        <v>0</v>
      </c>
      <c r="E1033">
        <v>0</v>
      </c>
      <c r="F1033">
        <v>0</v>
      </c>
      <c r="G1033">
        <v>0</v>
      </c>
      <c r="H1033">
        <v>0</v>
      </c>
      <c r="I1033" t="s">
        <v>29</v>
      </c>
      <c r="J1033">
        <f t="shared" si="53"/>
        <v>2026</v>
      </c>
    </row>
    <row r="1034" spans="1:10" x14ac:dyDescent="0.3">
      <c r="A1034">
        <v>0</v>
      </c>
      <c r="B1034">
        <v>0</v>
      </c>
      <c r="C1034">
        <v>0</v>
      </c>
      <c r="D1034">
        <v>0</v>
      </c>
      <c r="E1034">
        <v>0</v>
      </c>
      <c r="F1034">
        <v>0</v>
      </c>
      <c r="G1034">
        <v>0</v>
      </c>
      <c r="H1034">
        <v>0</v>
      </c>
      <c r="I1034" t="s">
        <v>29</v>
      </c>
      <c r="J1034">
        <f t="shared" si="53"/>
        <v>2026</v>
      </c>
    </row>
    <row r="1035" spans="1:10" x14ac:dyDescent="0.3">
      <c r="A1035">
        <v>0</v>
      </c>
      <c r="B1035">
        <v>0</v>
      </c>
      <c r="C1035">
        <v>0</v>
      </c>
      <c r="D1035">
        <v>0</v>
      </c>
      <c r="E1035">
        <v>0</v>
      </c>
      <c r="F1035">
        <v>0</v>
      </c>
      <c r="G1035">
        <v>0</v>
      </c>
      <c r="H1035">
        <v>0</v>
      </c>
      <c r="I1035" t="s">
        <v>29</v>
      </c>
      <c r="J1035">
        <f t="shared" si="53"/>
        <v>2026</v>
      </c>
    </row>
    <row r="1036" spans="1:10" x14ac:dyDescent="0.3">
      <c r="A1036">
        <v>0</v>
      </c>
      <c r="B1036">
        <v>0</v>
      </c>
      <c r="C1036">
        <v>0</v>
      </c>
      <c r="D1036">
        <v>0</v>
      </c>
      <c r="E1036">
        <v>0</v>
      </c>
      <c r="F1036">
        <v>0</v>
      </c>
      <c r="G1036">
        <v>0</v>
      </c>
      <c r="H1036">
        <v>0</v>
      </c>
      <c r="I1036" t="s">
        <v>29</v>
      </c>
      <c r="J1036">
        <f t="shared" si="53"/>
        <v>2026</v>
      </c>
    </row>
    <row r="1037" spans="1:10" x14ac:dyDescent="0.3">
      <c r="A1037">
        <v>0</v>
      </c>
      <c r="B1037">
        <v>0</v>
      </c>
      <c r="C1037">
        <v>0</v>
      </c>
      <c r="D1037">
        <v>0</v>
      </c>
      <c r="E1037">
        <v>0</v>
      </c>
      <c r="F1037">
        <v>0</v>
      </c>
      <c r="G1037">
        <v>0</v>
      </c>
      <c r="H1037">
        <v>0</v>
      </c>
      <c r="I1037" t="s">
        <v>29</v>
      </c>
      <c r="J1037">
        <f t="shared" si="53"/>
        <v>2026</v>
      </c>
    </row>
    <row r="1038" spans="1:10" x14ac:dyDescent="0.3">
      <c r="A1038">
        <v>0</v>
      </c>
      <c r="B1038">
        <v>0</v>
      </c>
      <c r="C1038">
        <v>0</v>
      </c>
      <c r="D1038">
        <v>0</v>
      </c>
      <c r="E1038">
        <v>0</v>
      </c>
      <c r="F1038">
        <v>0</v>
      </c>
      <c r="G1038">
        <v>0</v>
      </c>
      <c r="H1038">
        <v>0</v>
      </c>
      <c r="I1038" t="s">
        <v>29</v>
      </c>
      <c r="J1038">
        <f t="shared" si="53"/>
        <v>2026</v>
      </c>
    </row>
    <row r="1039" spans="1:10" x14ac:dyDescent="0.3">
      <c r="A1039">
        <v>0</v>
      </c>
      <c r="B1039">
        <v>0</v>
      </c>
      <c r="C1039">
        <v>0</v>
      </c>
      <c r="D1039">
        <v>0</v>
      </c>
      <c r="E1039">
        <v>0</v>
      </c>
      <c r="F1039">
        <v>0</v>
      </c>
      <c r="G1039">
        <v>0</v>
      </c>
      <c r="H1039">
        <v>0</v>
      </c>
      <c r="I1039" t="s">
        <v>29</v>
      </c>
      <c r="J1039">
        <f t="shared" si="53"/>
        <v>2026</v>
      </c>
    </row>
    <row r="1040" spans="1:10" x14ac:dyDescent="0.3">
      <c r="A1040">
        <v>0</v>
      </c>
      <c r="B1040">
        <v>0</v>
      </c>
      <c r="C1040">
        <v>0</v>
      </c>
      <c r="D1040">
        <v>0</v>
      </c>
      <c r="E1040">
        <v>0</v>
      </c>
      <c r="F1040">
        <v>0</v>
      </c>
      <c r="G1040">
        <v>0</v>
      </c>
      <c r="H1040">
        <v>0</v>
      </c>
      <c r="I1040" t="s">
        <v>29</v>
      </c>
      <c r="J1040">
        <f t="shared" si="53"/>
        <v>2026</v>
      </c>
    </row>
    <row r="1041" spans="1:10" x14ac:dyDescent="0.3">
      <c r="A1041">
        <v>0</v>
      </c>
      <c r="B1041">
        <v>0</v>
      </c>
      <c r="C1041">
        <v>0</v>
      </c>
      <c r="D1041">
        <v>0</v>
      </c>
      <c r="E1041">
        <v>0</v>
      </c>
      <c r="F1041">
        <v>0</v>
      </c>
      <c r="G1041">
        <v>0</v>
      </c>
      <c r="H1041">
        <v>0</v>
      </c>
      <c r="I1041" t="s">
        <v>29</v>
      </c>
      <c r="J1041">
        <f t="shared" si="53"/>
        <v>2026</v>
      </c>
    </row>
    <row r="1042" spans="1:10" x14ac:dyDescent="0.3">
      <c r="A1042">
        <v>0</v>
      </c>
      <c r="B1042">
        <v>0</v>
      </c>
      <c r="C1042">
        <v>0</v>
      </c>
      <c r="D1042">
        <v>0</v>
      </c>
      <c r="E1042">
        <v>0</v>
      </c>
      <c r="F1042">
        <v>0</v>
      </c>
      <c r="G1042">
        <v>0</v>
      </c>
      <c r="H1042">
        <v>0</v>
      </c>
      <c r="I1042" t="s">
        <v>29</v>
      </c>
      <c r="J1042">
        <f t="shared" si="53"/>
        <v>2026</v>
      </c>
    </row>
    <row r="1043" spans="1:10" x14ac:dyDescent="0.3">
      <c r="A1043">
        <v>0</v>
      </c>
      <c r="B1043">
        <v>0</v>
      </c>
      <c r="C1043">
        <v>0</v>
      </c>
      <c r="D1043">
        <v>0</v>
      </c>
      <c r="E1043">
        <v>0</v>
      </c>
      <c r="F1043">
        <v>0</v>
      </c>
      <c r="G1043">
        <v>0</v>
      </c>
      <c r="H1043">
        <v>0</v>
      </c>
      <c r="I1043" t="s">
        <v>29</v>
      </c>
      <c r="J1043">
        <f t="shared" si="53"/>
        <v>2026</v>
      </c>
    </row>
    <row r="1044" spans="1:10" x14ac:dyDescent="0.3">
      <c r="A1044">
        <v>0</v>
      </c>
      <c r="B1044">
        <v>0</v>
      </c>
      <c r="C1044">
        <v>0</v>
      </c>
      <c r="D1044">
        <v>0</v>
      </c>
      <c r="E1044">
        <v>0</v>
      </c>
      <c r="F1044">
        <v>0</v>
      </c>
      <c r="G1044">
        <v>0</v>
      </c>
      <c r="H1044">
        <v>0</v>
      </c>
      <c r="I1044" t="s">
        <v>29</v>
      </c>
      <c r="J1044">
        <f t="shared" si="53"/>
        <v>2026</v>
      </c>
    </row>
    <row r="1045" spans="1:10" x14ac:dyDescent="0.3">
      <c r="A1045">
        <v>0</v>
      </c>
      <c r="B1045">
        <v>0</v>
      </c>
      <c r="C1045">
        <v>0</v>
      </c>
      <c r="D1045">
        <v>0</v>
      </c>
      <c r="E1045">
        <v>0</v>
      </c>
      <c r="F1045">
        <v>0</v>
      </c>
      <c r="G1045">
        <v>0</v>
      </c>
      <c r="H1045">
        <v>0</v>
      </c>
      <c r="I1045" t="s">
        <v>29</v>
      </c>
      <c r="J1045">
        <f t="shared" si="53"/>
        <v>2026</v>
      </c>
    </row>
    <row r="1046" spans="1:10" x14ac:dyDescent="0.3">
      <c r="A1046">
        <v>0</v>
      </c>
      <c r="B1046">
        <v>0</v>
      </c>
      <c r="C1046">
        <v>0</v>
      </c>
      <c r="D1046">
        <v>0</v>
      </c>
      <c r="E1046">
        <v>0</v>
      </c>
      <c r="F1046">
        <v>0</v>
      </c>
      <c r="G1046">
        <v>0</v>
      </c>
      <c r="H1046">
        <v>0</v>
      </c>
      <c r="I1046" t="s">
        <v>29</v>
      </c>
      <c r="J1046">
        <f t="shared" si="53"/>
        <v>2026</v>
      </c>
    </row>
    <row r="1047" spans="1:10" x14ac:dyDescent="0.3">
      <c r="A1047">
        <v>0</v>
      </c>
      <c r="B1047">
        <v>0</v>
      </c>
      <c r="C1047">
        <v>0</v>
      </c>
      <c r="D1047">
        <v>0</v>
      </c>
      <c r="E1047">
        <v>0</v>
      </c>
      <c r="F1047">
        <v>0</v>
      </c>
      <c r="G1047">
        <v>0</v>
      </c>
      <c r="H1047">
        <v>0</v>
      </c>
      <c r="I1047" t="s">
        <v>29</v>
      </c>
      <c r="J1047">
        <f t="shared" si="53"/>
        <v>2026</v>
      </c>
    </row>
    <row r="1048" spans="1:10" x14ac:dyDescent="0.3">
      <c r="A1048">
        <v>0</v>
      </c>
      <c r="B1048">
        <v>0</v>
      </c>
      <c r="C1048">
        <v>0</v>
      </c>
      <c r="D1048">
        <v>0</v>
      </c>
      <c r="E1048">
        <v>0</v>
      </c>
      <c r="F1048">
        <v>0</v>
      </c>
      <c r="G1048">
        <v>0</v>
      </c>
      <c r="H1048">
        <v>0</v>
      </c>
      <c r="I1048" t="s">
        <v>29</v>
      </c>
      <c r="J1048">
        <f t="shared" si="53"/>
        <v>2026</v>
      </c>
    </row>
    <row r="1049" spans="1:10" x14ac:dyDescent="0.3">
      <c r="A1049">
        <v>0</v>
      </c>
      <c r="B1049">
        <v>0</v>
      </c>
      <c r="C1049">
        <v>0</v>
      </c>
      <c r="D1049">
        <v>0</v>
      </c>
      <c r="E1049">
        <v>0</v>
      </c>
      <c r="F1049">
        <v>0</v>
      </c>
      <c r="G1049">
        <v>0</v>
      </c>
      <c r="H1049">
        <v>0</v>
      </c>
      <c r="I1049" t="s">
        <v>29</v>
      </c>
      <c r="J1049">
        <f t="shared" si="53"/>
        <v>2026</v>
      </c>
    </row>
    <row r="1050" spans="1:10" x14ac:dyDescent="0.3">
      <c r="A1050">
        <v>0</v>
      </c>
      <c r="B1050">
        <v>0</v>
      </c>
      <c r="C1050">
        <v>0</v>
      </c>
      <c r="D1050">
        <v>0</v>
      </c>
      <c r="E1050">
        <v>0</v>
      </c>
      <c r="F1050">
        <v>0</v>
      </c>
      <c r="G1050">
        <v>0</v>
      </c>
      <c r="H1050">
        <v>0</v>
      </c>
      <c r="I1050" t="s">
        <v>29</v>
      </c>
      <c r="J1050">
        <f t="shared" si="53"/>
        <v>2026</v>
      </c>
    </row>
    <row r="1051" spans="1:10" x14ac:dyDescent="0.3">
      <c r="A1051">
        <v>0</v>
      </c>
      <c r="B1051">
        <v>0</v>
      </c>
      <c r="C1051">
        <v>0</v>
      </c>
      <c r="D1051">
        <v>0</v>
      </c>
      <c r="E1051">
        <v>0</v>
      </c>
      <c r="F1051">
        <v>0</v>
      </c>
      <c r="G1051">
        <v>0</v>
      </c>
      <c r="H1051">
        <v>0</v>
      </c>
      <c r="I1051" t="s">
        <v>29</v>
      </c>
      <c r="J1051">
        <f t="shared" ref="J1051:J1114" si="55">VLOOKUP(I1051,$L$2:$AY$13,40,FALSE)</f>
        <v>2026</v>
      </c>
    </row>
    <row r="1052" spans="1:10" x14ac:dyDescent="0.3">
      <c r="A1052">
        <v>0</v>
      </c>
      <c r="B1052">
        <v>0</v>
      </c>
      <c r="C1052">
        <v>0</v>
      </c>
      <c r="D1052">
        <v>0</v>
      </c>
      <c r="E1052">
        <v>0</v>
      </c>
      <c r="F1052">
        <v>0</v>
      </c>
      <c r="G1052">
        <v>0</v>
      </c>
      <c r="H1052">
        <v>0</v>
      </c>
      <c r="I1052" t="s">
        <v>29</v>
      </c>
      <c r="J1052">
        <f t="shared" si="55"/>
        <v>2026</v>
      </c>
    </row>
    <row r="1053" spans="1:10" x14ac:dyDescent="0.3">
      <c r="A1053">
        <v>0</v>
      </c>
      <c r="B1053">
        <v>0</v>
      </c>
      <c r="C1053">
        <v>0</v>
      </c>
      <c r="D1053">
        <v>0</v>
      </c>
      <c r="E1053">
        <v>0</v>
      </c>
      <c r="F1053">
        <v>0</v>
      </c>
      <c r="G1053">
        <v>0</v>
      </c>
      <c r="H1053">
        <v>0</v>
      </c>
      <c r="I1053" t="s">
        <v>29</v>
      </c>
      <c r="J1053">
        <f t="shared" si="55"/>
        <v>2026</v>
      </c>
    </row>
    <row r="1054" spans="1:10" x14ac:dyDescent="0.3">
      <c r="A1054">
        <v>0</v>
      </c>
      <c r="B1054">
        <v>0</v>
      </c>
      <c r="C1054">
        <v>0</v>
      </c>
      <c r="D1054">
        <v>0</v>
      </c>
      <c r="E1054">
        <v>0</v>
      </c>
      <c r="F1054">
        <v>0</v>
      </c>
      <c r="G1054">
        <v>0</v>
      </c>
      <c r="H1054">
        <v>0</v>
      </c>
      <c r="I1054" t="s">
        <v>29</v>
      </c>
      <c r="J1054">
        <f t="shared" si="55"/>
        <v>2026</v>
      </c>
    </row>
    <row r="1055" spans="1:10" x14ac:dyDescent="0.3">
      <c r="A1055">
        <v>0</v>
      </c>
      <c r="B1055">
        <v>0</v>
      </c>
      <c r="C1055">
        <v>0</v>
      </c>
      <c r="D1055">
        <v>0</v>
      </c>
      <c r="E1055">
        <v>0</v>
      </c>
      <c r="F1055">
        <v>0</v>
      </c>
      <c r="G1055">
        <v>0</v>
      </c>
      <c r="H1055">
        <v>0</v>
      </c>
      <c r="I1055" t="s">
        <v>29</v>
      </c>
      <c r="J1055">
        <f t="shared" si="55"/>
        <v>2026</v>
      </c>
    </row>
    <row r="1056" spans="1:10" x14ac:dyDescent="0.3">
      <c r="A1056">
        <v>0</v>
      </c>
      <c r="B1056">
        <v>0</v>
      </c>
      <c r="C1056">
        <v>0</v>
      </c>
      <c r="D1056">
        <v>0</v>
      </c>
      <c r="E1056">
        <v>0</v>
      </c>
      <c r="F1056">
        <v>0</v>
      </c>
      <c r="G1056">
        <v>0</v>
      </c>
      <c r="H1056">
        <v>0</v>
      </c>
      <c r="I1056" t="s">
        <v>29</v>
      </c>
      <c r="J1056">
        <f t="shared" si="55"/>
        <v>2026</v>
      </c>
    </row>
    <row r="1057" spans="1:10" x14ac:dyDescent="0.3">
      <c r="A1057">
        <v>0</v>
      </c>
      <c r="B1057">
        <v>0</v>
      </c>
      <c r="C1057">
        <v>0</v>
      </c>
      <c r="D1057">
        <v>0</v>
      </c>
      <c r="E1057">
        <v>0</v>
      </c>
      <c r="F1057">
        <v>0</v>
      </c>
      <c r="G1057">
        <v>0</v>
      </c>
      <c r="H1057">
        <v>0</v>
      </c>
      <c r="I1057" t="s">
        <v>29</v>
      </c>
      <c r="J1057">
        <f t="shared" si="55"/>
        <v>2026</v>
      </c>
    </row>
    <row r="1058" spans="1:10" x14ac:dyDescent="0.3">
      <c r="A1058">
        <v>0</v>
      </c>
      <c r="B1058">
        <v>0</v>
      </c>
      <c r="C1058">
        <v>0</v>
      </c>
      <c r="D1058">
        <v>0</v>
      </c>
      <c r="E1058">
        <v>0</v>
      </c>
      <c r="F1058">
        <v>0</v>
      </c>
      <c r="G1058">
        <v>0</v>
      </c>
      <c r="H1058">
        <v>0</v>
      </c>
      <c r="I1058" t="s">
        <v>29</v>
      </c>
      <c r="J1058">
        <f t="shared" si="55"/>
        <v>2026</v>
      </c>
    </row>
    <row r="1059" spans="1:10" x14ac:dyDescent="0.3">
      <c r="A1059">
        <v>0</v>
      </c>
      <c r="B1059">
        <v>0</v>
      </c>
      <c r="C1059">
        <v>0</v>
      </c>
      <c r="D1059">
        <v>0</v>
      </c>
      <c r="E1059">
        <v>0</v>
      </c>
      <c r="F1059">
        <v>0</v>
      </c>
      <c r="G1059">
        <v>0</v>
      </c>
      <c r="H1059">
        <v>0</v>
      </c>
      <c r="I1059" t="s">
        <v>29</v>
      </c>
      <c r="J1059">
        <f t="shared" si="55"/>
        <v>2026</v>
      </c>
    </row>
    <row r="1060" spans="1:10" x14ac:dyDescent="0.3">
      <c r="A1060">
        <v>0</v>
      </c>
      <c r="B1060">
        <v>0</v>
      </c>
      <c r="C1060">
        <v>0</v>
      </c>
      <c r="D1060">
        <v>0</v>
      </c>
      <c r="E1060">
        <v>0</v>
      </c>
      <c r="F1060">
        <v>0</v>
      </c>
      <c r="G1060">
        <v>0</v>
      </c>
      <c r="H1060">
        <v>0</v>
      </c>
      <c r="I1060" t="s">
        <v>29</v>
      </c>
      <c r="J1060">
        <f t="shared" si="55"/>
        <v>2026</v>
      </c>
    </row>
    <row r="1061" spans="1:10" x14ac:dyDescent="0.3">
      <c r="A1061">
        <v>0</v>
      </c>
      <c r="B1061">
        <v>0</v>
      </c>
      <c r="C1061">
        <v>0</v>
      </c>
      <c r="D1061">
        <v>0</v>
      </c>
      <c r="E1061">
        <v>0</v>
      </c>
      <c r="F1061">
        <v>0</v>
      </c>
      <c r="G1061">
        <v>0</v>
      </c>
      <c r="H1061">
        <v>0</v>
      </c>
      <c r="I1061" t="s">
        <v>29</v>
      </c>
      <c r="J1061">
        <f t="shared" si="55"/>
        <v>2026</v>
      </c>
    </row>
    <row r="1062" spans="1:10" x14ac:dyDescent="0.3">
      <c r="A1062">
        <v>0</v>
      </c>
      <c r="B1062">
        <v>0</v>
      </c>
      <c r="C1062">
        <v>0</v>
      </c>
      <c r="D1062">
        <v>0</v>
      </c>
      <c r="E1062">
        <v>0</v>
      </c>
      <c r="F1062">
        <v>0</v>
      </c>
      <c r="G1062">
        <v>0</v>
      </c>
      <c r="H1062">
        <v>0</v>
      </c>
      <c r="I1062" t="s">
        <v>29</v>
      </c>
      <c r="J1062">
        <f t="shared" si="55"/>
        <v>2026</v>
      </c>
    </row>
    <row r="1063" spans="1:10" x14ac:dyDescent="0.3">
      <c r="A1063">
        <v>0</v>
      </c>
      <c r="B1063">
        <v>0</v>
      </c>
      <c r="C1063">
        <v>0</v>
      </c>
      <c r="D1063">
        <v>0</v>
      </c>
      <c r="E1063">
        <v>0</v>
      </c>
      <c r="F1063">
        <v>0</v>
      </c>
      <c r="G1063">
        <v>0</v>
      </c>
      <c r="H1063">
        <v>0</v>
      </c>
      <c r="I1063" t="s">
        <v>29</v>
      </c>
      <c r="J1063">
        <f t="shared" si="55"/>
        <v>2026</v>
      </c>
    </row>
    <row r="1064" spans="1:10" x14ac:dyDescent="0.3">
      <c r="A1064">
        <v>0</v>
      </c>
      <c r="B1064">
        <v>0</v>
      </c>
      <c r="C1064">
        <v>0</v>
      </c>
      <c r="D1064">
        <v>0</v>
      </c>
      <c r="E1064">
        <v>0</v>
      </c>
      <c r="F1064">
        <v>0</v>
      </c>
      <c r="G1064">
        <v>0</v>
      </c>
      <c r="H1064">
        <v>0</v>
      </c>
      <c r="I1064" t="s">
        <v>29</v>
      </c>
      <c r="J1064">
        <f t="shared" si="55"/>
        <v>2026</v>
      </c>
    </row>
    <row r="1065" spans="1:10" x14ac:dyDescent="0.3">
      <c r="A1065">
        <v>0</v>
      </c>
      <c r="B1065">
        <v>0</v>
      </c>
      <c r="C1065">
        <v>0</v>
      </c>
      <c r="D1065">
        <v>0</v>
      </c>
      <c r="E1065">
        <v>0</v>
      </c>
      <c r="F1065">
        <v>0</v>
      </c>
      <c r="G1065">
        <v>0</v>
      </c>
      <c r="H1065">
        <v>0</v>
      </c>
      <c r="I1065" t="s">
        <v>29</v>
      </c>
      <c r="J1065">
        <f t="shared" si="55"/>
        <v>2026</v>
      </c>
    </row>
    <row r="1066" spans="1:10" x14ac:dyDescent="0.3">
      <c r="A1066">
        <v>0</v>
      </c>
      <c r="B1066">
        <v>0</v>
      </c>
      <c r="C1066">
        <v>0</v>
      </c>
      <c r="D1066">
        <v>0</v>
      </c>
      <c r="E1066">
        <v>0</v>
      </c>
      <c r="F1066">
        <v>0</v>
      </c>
      <c r="G1066">
        <v>0</v>
      </c>
      <c r="H1066">
        <v>0</v>
      </c>
      <c r="I1066" t="s">
        <v>29</v>
      </c>
      <c r="J1066">
        <f t="shared" si="55"/>
        <v>2026</v>
      </c>
    </row>
    <row r="1067" spans="1:10" x14ac:dyDescent="0.3">
      <c r="A1067">
        <v>0</v>
      </c>
      <c r="B1067">
        <v>0</v>
      </c>
      <c r="C1067">
        <v>0</v>
      </c>
      <c r="D1067">
        <v>0</v>
      </c>
      <c r="E1067">
        <v>0</v>
      </c>
      <c r="F1067">
        <v>0</v>
      </c>
      <c r="G1067">
        <v>0</v>
      </c>
      <c r="H1067">
        <v>0</v>
      </c>
      <c r="I1067" t="s">
        <v>29</v>
      </c>
      <c r="J1067">
        <f t="shared" si="55"/>
        <v>2026</v>
      </c>
    </row>
    <row r="1068" spans="1:10" x14ac:dyDescent="0.3">
      <c r="A1068">
        <v>0</v>
      </c>
      <c r="B1068">
        <v>0</v>
      </c>
      <c r="C1068">
        <v>0</v>
      </c>
      <c r="D1068">
        <v>0</v>
      </c>
      <c r="E1068">
        <v>0</v>
      </c>
      <c r="F1068">
        <v>0</v>
      </c>
      <c r="G1068">
        <v>0</v>
      </c>
      <c r="H1068">
        <v>0</v>
      </c>
      <c r="I1068" t="s">
        <v>29</v>
      </c>
      <c r="J1068">
        <f t="shared" si="55"/>
        <v>2026</v>
      </c>
    </row>
    <row r="1069" spans="1:10" x14ac:dyDescent="0.3">
      <c r="A1069">
        <v>0</v>
      </c>
      <c r="B1069">
        <v>0</v>
      </c>
      <c r="C1069">
        <v>0</v>
      </c>
      <c r="D1069">
        <v>0</v>
      </c>
      <c r="E1069">
        <v>0</v>
      </c>
      <c r="F1069">
        <v>0</v>
      </c>
      <c r="G1069">
        <v>0</v>
      </c>
      <c r="H1069">
        <v>0</v>
      </c>
      <c r="I1069" t="s">
        <v>29</v>
      </c>
      <c r="J1069">
        <f t="shared" si="55"/>
        <v>2026</v>
      </c>
    </row>
    <row r="1070" spans="1:10" x14ac:dyDescent="0.3">
      <c r="A1070">
        <v>0</v>
      </c>
      <c r="B1070">
        <v>0</v>
      </c>
      <c r="C1070">
        <v>0</v>
      </c>
      <c r="D1070">
        <v>0</v>
      </c>
      <c r="E1070">
        <v>0</v>
      </c>
      <c r="F1070">
        <v>0</v>
      </c>
      <c r="G1070">
        <v>0</v>
      </c>
      <c r="H1070">
        <v>0</v>
      </c>
      <c r="I1070" t="s">
        <v>29</v>
      </c>
      <c r="J1070">
        <f t="shared" si="55"/>
        <v>2026</v>
      </c>
    </row>
    <row r="1071" spans="1:10" x14ac:dyDescent="0.3">
      <c r="A1071">
        <v>0</v>
      </c>
      <c r="B1071">
        <v>0</v>
      </c>
      <c r="C1071">
        <v>0</v>
      </c>
      <c r="D1071">
        <v>0</v>
      </c>
      <c r="E1071">
        <v>0</v>
      </c>
      <c r="F1071">
        <v>0</v>
      </c>
      <c r="G1071">
        <v>0</v>
      </c>
      <c r="H1071">
        <v>0</v>
      </c>
      <c r="I1071" t="s">
        <v>29</v>
      </c>
      <c r="J1071">
        <f t="shared" si="55"/>
        <v>2026</v>
      </c>
    </row>
    <row r="1072" spans="1:10" x14ac:dyDescent="0.3">
      <c r="A1072">
        <v>0</v>
      </c>
      <c r="B1072">
        <v>0</v>
      </c>
      <c r="C1072">
        <v>0</v>
      </c>
      <c r="D1072">
        <v>0</v>
      </c>
      <c r="E1072">
        <v>0</v>
      </c>
      <c r="F1072">
        <v>0</v>
      </c>
      <c r="G1072">
        <v>0</v>
      </c>
      <c r="H1072">
        <v>0</v>
      </c>
      <c r="I1072" t="s">
        <v>29</v>
      </c>
      <c r="J1072">
        <f t="shared" si="55"/>
        <v>2026</v>
      </c>
    </row>
    <row r="1073" spans="1:10" x14ac:dyDescent="0.3">
      <c r="A1073">
        <v>0</v>
      </c>
      <c r="B1073">
        <v>0</v>
      </c>
      <c r="C1073">
        <v>0</v>
      </c>
      <c r="D1073">
        <v>0</v>
      </c>
      <c r="E1073">
        <v>0</v>
      </c>
      <c r="F1073">
        <v>0</v>
      </c>
      <c r="G1073">
        <v>0</v>
      </c>
      <c r="H1073">
        <v>0</v>
      </c>
      <c r="I1073" t="s">
        <v>29</v>
      </c>
      <c r="J1073">
        <f t="shared" si="55"/>
        <v>2026</v>
      </c>
    </row>
    <row r="1074" spans="1:10" x14ac:dyDescent="0.3">
      <c r="A1074">
        <v>0</v>
      </c>
      <c r="B1074">
        <v>0</v>
      </c>
      <c r="C1074">
        <v>0</v>
      </c>
      <c r="D1074">
        <v>0</v>
      </c>
      <c r="E1074">
        <v>0</v>
      </c>
      <c r="F1074">
        <v>0</v>
      </c>
      <c r="G1074">
        <v>0</v>
      </c>
      <c r="H1074">
        <v>0</v>
      </c>
      <c r="I1074" t="s">
        <v>29</v>
      </c>
      <c r="J1074">
        <f t="shared" si="55"/>
        <v>2026</v>
      </c>
    </row>
    <row r="1075" spans="1:10" x14ac:dyDescent="0.3">
      <c r="A1075">
        <v>0</v>
      </c>
      <c r="B1075">
        <v>0</v>
      </c>
      <c r="C1075">
        <v>0</v>
      </c>
      <c r="D1075">
        <v>0</v>
      </c>
      <c r="E1075">
        <v>0</v>
      </c>
      <c r="F1075">
        <v>0</v>
      </c>
      <c r="G1075">
        <v>0</v>
      </c>
      <c r="H1075">
        <v>0</v>
      </c>
      <c r="I1075" t="s">
        <v>29</v>
      </c>
      <c r="J1075">
        <f t="shared" si="55"/>
        <v>2026</v>
      </c>
    </row>
    <row r="1076" spans="1:10" x14ac:dyDescent="0.3">
      <c r="A1076">
        <v>0</v>
      </c>
      <c r="B1076">
        <v>0</v>
      </c>
      <c r="C1076">
        <v>0</v>
      </c>
      <c r="D1076">
        <v>0</v>
      </c>
      <c r="E1076">
        <v>0</v>
      </c>
      <c r="F1076">
        <v>0</v>
      </c>
      <c r="G1076">
        <v>0</v>
      </c>
      <c r="H1076">
        <v>0</v>
      </c>
      <c r="I1076" t="s">
        <v>29</v>
      </c>
      <c r="J1076">
        <f t="shared" si="55"/>
        <v>2026</v>
      </c>
    </row>
    <row r="1077" spans="1:10" x14ac:dyDescent="0.3">
      <c r="A1077">
        <v>0</v>
      </c>
      <c r="B1077">
        <v>0</v>
      </c>
      <c r="C1077">
        <v>0</v>
      </c>
      <c r="D1077">
        <v>0</v>
      </c>
      <c r="E1077">
        <v>0</v>
      </c>
      <c r="F1077">
        <v>0</v>
      </c>
      <c r="G1077">
        <v>0</v>
      </c>
      <c r="H1077">
        <v>0</v>
      </c>
      <c r="I1077" t="s">
        <v>29</v>
      </c>
      <c r="J1077">
        <f t="shared" si="55"/>
        <v>2026</v>
      </c>
    </row>
    <row r="1078" spans="1:10" x14ac:dyDescent="0.3">
      <c r="A1078">
        <v>0</v>
      </c>
      <c r="B1078">
        <v>0</v>
      </c>
      <c r="C1078">
        <v>0</v>
      </c>
      <c r="D1078">
        <v>0</v>
      </c>
      <c r="E1078">
        <v>0</v>
      </c>
      <c r="F1078">
        <v>0</v>
      </c>
      <c r="G1078">
        <v>0</v>
      </c>
      <c r="H1078">
        <v>0</v>
      </c>
      <c r="I1078" t="s">
        <v>29</v>
      </c>
      <c r="J1078">
        <f t="shared" si="55"/>
        <v>2026</v>
      </c>
    </row>
    <row r="1079" spans="1:10" x14ac:dyDescent="0.3">
      <c r="A1079">
        <v>0</v>
      </c>
      <c r="B1079">
        <v>0</v>
      </c>
      <c r="C1079">
        <v>0</v>
      </c>
      <c r="D1079">
        <v>0</v>
      </c>
      <c r="E1079">
        <v>0</v>
      </c>
      <c r="F1079">
        <v>0</v>
      </c>
      <c r="G1079">
        <v>0</v>
      </c>
      <c r="H1079">
        <v>0</v>
      </c>
      <c r="I1079" t="s">
        <v>29</v>
      </c>
      <c r="J1079">
        <f t="shared" si="55"/>
        <v>2026</v>
      </c>
    </row>
    <row r="1080" spans="1:10" x14ac:dyDescent="0.3">
      <c r="A1080">
        <v>0</v>
      </c>
      <c r="B1080">
        <v>0</v>
      </c>
      <c r="C1080">
        <v>0</v>
      </c>
      <c r="D1080">
        <v>0</v>
      </c>
      <c r="E1080">
        <v>0</v>
      </c>
      <c r="F1080">
        <v>0</v>
      </c>
      <c r="G1080">
        <v>0</v>
      </c>
      <c r="H1080">
        <v>0</v>
      </c>
      <c r="I1080" t="s">
        <v>29</v>
      </c>
      <c r="J1080">
        <f t="shared" si="55"/>
        <v>2026</v>
      </c>
    </row>
    <row r="1081" spans="1:10" x14ac:dyDescent="0.3">
      <c r="A1081">
        <v>0</v>
      </c>
      <c r="B1081">
        <v>0</v>
      </c>
      <c r="C1081">
        <v>0</v>
      </c>
      <c r="D1081">
        <v>0</v>
      </c>
      <c r="E1081">
        <v>0</v>
      </c>
      <c r="F1081">
        <v>0</v>
      </c>
      <c r="G1081">
        <v>0</v>
      </c>
      <c r="H1081">
        <v>0</v>
      </c>
      <c r="I1081" t="s">
        <v>29</v>
      </c>
      <c r="J1081">
        <f t="shared" si="55"/>
        <v>2026</v>
      </c>
    </row>
    <row r="1082" spans="1:10" x14ac:dyDescent="0.3">
      <c r="A1082">
        <v>0</v>
      </c>
      <c r="B1082">
        <v>0</v>
      </c>
      <c r="C1082">
        <v>0</v>
      </c>
      <c r="D1082">
        <v>0</v>
      </c>
      <c r="E1082">
        <v>0</v>
      </c>
      <c r="F1082">
        <v>0</v>
      </c>
      <c r="G1082">
        <v>0</v>
      </c>
      <c r="H1082">
        <v>0</v>
      </c>
      <c r="I1082" t="s">
        <v>29</v>
      </c>
      <c r="J1082">
        <f t="shared" si="55"/>
        <v>2026</v>
      </c>
    </row>
    <row r="1083" spans="1:10" x14ac:dyDescent="0.3">
      <c r="A1083">
        <v>0</v>
      </c>
      <c r="B1083">
        <v>0</v>
      </c>
      <c r="C1083">
        <v>0</v>
      </c>
      <c r="D1083">
        <v>0</v>
      </c>
      <c r="E1083">
        <v>0</v>
      </c>
      <c r="F1083">
        <v>0</v>
      </c>
      <c r="G1083">
        <v>0</v>
      </c>
      <c r="H1083">
        <v>0</v>
      </c>
      <c r="I1083" t="s">
        <v>29</v>
      </c>
      <c r="J1083">
        <f t="shared" si="55"/>
        <v>2026</v>
      </c>
    </row>
    <row r="1084" spans="1:10" x14ac:dyDescent="0.3">
      <c r="A1084">
        <v>0</v>
      </c>
      <c r="B1084">
        <v>0</v>
      </c>
      <c r="C1084">
        <v>0</v>
      </c>
      <c r="D1084">
        <v>0</v>
      </c>
      <c r="E1084">
        <v>0</v>
      </c>
      <c r="F1084">
        <v>0</v>
      </c>
      <c r="G1084">
        <v>0</v>
      </c>
      <c r="H1084">
        <v>0</v>
      </c>
      <c r="I1084" t="s">
        <v>29</v>
      </c>
      <c r="J1084">
        <f t="shared" si="55"/>
        <v>2026</v>
      </c>
    </row>
    <row r="1085" spans="1:10" x14ac:dyDescent="0.3">
      <c r="A1085">
        <v>0</v>
      </c>
      <c r="B1085">
        <v>0</v>
      </c>
      <c r="C1085">
        <v>0</v>
      </c>
      <c r="D1085">
        <v>0</v>
      </c>
      <c r="E1085">
        <v>0</v>
      </c>
      <c r="F1085">
        <v>0</v>
      </c>
      <c r="G1085">
        <v>0</v>
      </c>
      <c r="H1085">
        <v>0</v>
      </c>
      <c r="I1085" t="s">
        <v>29</v>
      </c>
      <c r="J1085">
        <f t="shared" si="55"/>
        <v>2026</v>
      </c>
    </row>
    <row r="1086" spans="1:10" x14ac:dyDescent="0.3">
      <c r="A1086">
        <v>0</v>
      </c>
      <c r="B1086">
        <v>0</v>
      </c>
      <c r="C1086">
        <v>0</v>
      </c>
      <c r="D1086">
        <v>0</v>
      </c>
      <c r="E1086">
        <v>0</v>
      </c>
      <c r="F1086">
        <v>0</v>
      </c>
      <c r="G1086">
        <v>0</v>
      </c>
      <c r="H1086">
        <v>0</v>
      </c>
      <c r="I1086" t="s">
        <v>29</v>
      </c>
      <c r="J1086">
        <f t="shared" si="55"/>
        <v>2026</v>
      </c>
    </row>
    <row r="1087" spans="1:10" x14ac:dyDescent="0.3">
      <c r="A1087">
        <v>0</v>
      </c>
      <c r="B1087">
        <v>0</v>
      </c>
      <c r="C1087">
        <v>0</v>
      </c>
      <c r="D1087">
        <v>0</v>
      </c>
      <c r="E1087">
        <v>0</v>
      </c>
      <c r="F1087">
        <v>0</v>
      </c>
      <c r="G1087">
        <v>0</v>
      </c>
      <c r="H1087">
        <v>0</v>
      </c>
      <c r="I1087" t="s">
        <v>29</v>
      </c>
      <c r="J1087">
        <f t="shared" si="55"/>
        <v>2026</v>
      </c>
    </row>
    <row r="1088" spans="1:10" x14ac:dyDescent="0.3">
      <c r="A1088">
        <v>0</v>
      </c>
      <c r="B1088">
        <v>0</v>
      </c>
      <c r="C1088">
        <v>0</v>
      </c>
      <c r="D1088">
        <v>0</v>
      </c>
      <c r="E1088">
        <v>0</v>
      </c>
      <c r="F1088">
        <v>0</v>
      </c>
      <c r="G1088">
        <v>0</v>
      </c>
      <c r="H1088">
        <v>0</v>
      </c>
      <c r="I1088" t="s">
        <v>29</v>
      </c>
      <c r="J1088">
        <f t="shared" si="55"/>
        <v>2026</v>
      </c>
    </row>
    <row r="1089" spans="1:10" x14ac:dyDescent="0.3">
      <c r="A1089">
        <v>0</v>
      </c>
      <c r="B1089">
        <v>0</v>
      </c>
      <c r="C1089">
        <v>0</v>
      </c>
      <c r="D1089">
        <v>0</v>
      </c>
      <c r="E1089">
        <v>0</v>
      </c>
      <c r="F1089">
        <v>0</v>
      </c>
      <c r="G1089">
        <v>0</v>
      </c>
      <c r="H1089">
        <v>0</v>
      </c>
      <c r="I1089" t="s">
        <v>29</v>
      </c>
      <c r="J1089">
        <f t="shared" si="55"/>
        <v>2026</v>
      </c>
    </row>
    <row r="1090" spans="1:10" x14ac:dyDescent="0.3">
      <c r="A1090">
        <v>0</v>
      </c>
      <c r="B1090">
        <v>0</v>
      </c>
      <c r="C1090">
        <v>0</v>
      </c>
      <c r="D1090">
        <v>0</v>
      </c>
      <c r="E1090">
        <v>0</v>
      </c>
      <c r="F1090">
        <v>0</v>
      </c>
      <c r="G1090">
        <v>0</v>
      </c>
      <c r="H1090">
        <v>0</v>
      </c>
      <c r="I1090" t="s">
        <v>29</v>
      </c>
      <c r="J1090">
        <f t="shared" si="55"/>
        <v>2026</v>
      </c>
    </row>
    <row r="1091" spans="1:10" x14ac:dyDescent="0.3">
      <c r="A1091">
        <v>0</v>
      </c>
      <c r="B1091">
        <v>0</v>
      </c>
      <c r="C1091">
        <v>0</v>
      </c>
      <c r="D1091">
        <v>0</v>
      </c>
      <c r="E1091">
        <v>0</v>
      </c>
      <c r="F1091">
        <v>0</v>
      </c>
      <c r="G1091">
        <v>0</v>
      </c>
      <c r="H1091">
        <v>0</v>
      </c>
      <c r="I1091" t="s">
        <v>29</v>
      </c>
      <c r="J1091">
        <f t="shared" si="55"/>
        <v>2026</v>
      </c>
    </row>
    <row r="1092" spans="1:10" x14ac:dyDescent="0.3">
      <c r="A1092">
        <v>0</v>
      </c>
      <c r="B1092">
        <v>0</v>
      </c>
      <c r="C1092">
        <v>0</v>
      </c>
      <c r="D1092">
        <v>0</v>
      </c>
      <c r="E1092">
        <v>0</v>
      </c>
      <c r="F1092">
        <v>0</v>
      </c>
      <c r="G1092">
        <v>0</v>
      </c>
      <c r="H1092">
        <v>0</v>
      </c>
      <c r="I1092" t="s">
        <v>29</v>
      </c>
      <c r="J1092">
        <f t="shared" si="55"/>
        <v>2026</v>
      </c>
    </row>
    <row r="1093" spans="1:10" x14ac:dyDescent="0.3">
      <c r="A1093">
        <v>0</v>
      </c>
      <c r="B1093">
        <v>0</v>
      </c>
      <c r="C1093">
        <v>0</v>
      </c>
      <c r="D1093">
        <v>0</v>
      </c>
      <c r="E1093">
        <v>0</v>
      </c>
      <c r="F1093">
        <v>0</v>
      </c>
      <c r="G1093">
        <v>0</v>
      </c>
      <c r="H1093">
        <v>0</v>
      </c>
      <c r="I1093" t="s">
        <v>29</v>
      </c>
      <c r="J1093">
        <f t="shared" si="55"/>
        <v>2026</v>
      </c>
    </row>
    <row r="1094" spans="1:10" x14ac:dyDescent="0.3">
      <c r="A1094">
        <v>0</v>
      </c>
      <c r="B1094">
        <v>0</v>
      </c>
      <c r="C1094">
        <v>0</v>
      </c>
      <c r="D1094">
        <v>0</v>
      </c>
      <c r="E1094">
        <v>0</v>
      </c>
      <c r="F1094">
        <v>0</v>
      </c>
      <c r="G1094">
        <v>0</v>
      </c>
      <c r="H1094">
        <v>0</v>
      </c>
      <c r="I1094" t="s">
        <v>29</v>
      </c>
      <c r="J1094">
        <f t="shared" si="55"/>
        <v>2026</v>
      </c>
    </row>
    <row r="1095" spans="1:10" x14ac:dyDescent="0.3">
      <c r="A1095">
        <v>0</v>
      </c>
      <c r="B1095">
        <v>0</v>
      </c>
      <c r="C1095">
        <v>0</v>
      </c>
      <c r="D1095">
        <v>0</v>
      </c>
      <c r="E1095">
        <v>0</v>
      </c>
      <c r="F1095">
        <v>0</v>
      </c>
      <c r="G1095">
        <v>0</v>
      </c>
      <c r="H1095">
        <v>0</v>
      </c>
      <c r="I1095" t="s">
        <v>29</v>
      </c>
      <c r="J1095">
        <f t="shared" si="55"/>
        <v>2026</v>
      </c>
    </row>
    <row r="1096" spans="1:10" x14ac:dyDescent="0.3">
      <c r="A1096">
        <v>0</v>
      </c>
      <c r="B1096">
        <v>0</v>
      </c>
      <c r="C1096">
        <v>0</v>
      </c>
      <c r="D1096">
        <v>0</v>
      </c>
      <c r="E1096">
        <v>0</v>
      </c>
      <c r="F1096">
        <v>0</v>
      </c>
      <c r="G1096">
        <v>0</v>
      </c>
      <c r="H1096">
        <v>0</v>
      </c>
      <c r="I1096" t="s">
        <v>29</v>
      </c>
      <c r="J1096">
        <f t="shared" si="55"/>
        <v>2026</v>
      </c>
    </row>
    <row r="1097" spans="1:10" x14ac:dyDescent="0.3">
      <c r="A1097">
        <v>0</v>
      </c>
      <c r="B1097">
        <v>0</v>
      </c>
      <c r="C1097">
        <v>0</v>
      </c>
      <c r="D1097">
        <v>0</v>
      </c>
      <c r="E1097">
        <v>0</v>
      </c>
      <c r="F1097">
        <v>0</v>
      </c>
      <c r="G1097">
        <v>0</v>
      </c>
      <c r="H1097">
        <v>0</v>
      </c>
      <c r="I1097" t="s">
        <v>29</v>
      </c>
      <c r="J1097">
        <f t="shared" si="55"/>
        <v>2026</v>
      </c>
    </row>
    <row r="1098" spans="1:10" x14ac:dyDescent="0.3">
      <c r="A1098">
        <v>0</v>
      </c>
      <c r="B1098">
        <v>0</v>
      </c>
      <c r="C1098">
        <v>0</v>
      </c>
      <c r="D1098">
        <v>0</v>
      </c>
      <c r="E1098">
        <v>0</v>
      </c>
      <c r="F1098">
        <v>0</v>
      </c>
      <c r="G1098">
        <v>0</v>
      </c>
      <c r="H1098">
        <v>0</v>
      </c>
      <c r="I1098" t="s">
        <v>29</v>
      </c>
      <c r="J1098">
        <f t="shared" si="55"/>
        <v>2026</v>
      </c>
    </row>
    <row r="1099" spans="1:10" x14ac:dyDescent="0.3">
      <c r="A1099">
        <v>0</v>
      </c>
      <c r="B1099">
        <v>0</v>
      </c>
      <c r="C1099">
        <v>0</v>
      </c>
      <c r="D1099">
        <v>0</v>
      </c>
      <c r="E1099">
        <v>0</v>
      </c>
      <c r="F1099">
        <v>0</v>
      </c>
      <c r="G1099">
        <v>0</v>
      </c>
      <c r="H1099">
        <v>0</v>
      </c>
      <c r="I1099" t="s">
        <v>29</v>
      </c>
      <c r="J1099">
        <f t="shared" si="55"/>
        <v>2026</v>
      </c>
    </row>
    <row r="1100" spans="1:10" x14ac:dyDescent="0.3">
      <c r="A1100">
        <v>0</v>
      </c>
      <c r="B1100">
        <v>0</v>
      </c>
      <c r="C1100">
        <v>0</v>
      </c>
      <c r="D1100">
        <v>0</v>
      </c>
      <c r="E1100">
        <v>0</v>
      </c>
      <c r="F1100">
        <v>0</v>
      </c>
      <c r="G1100">
        <v>0</v>
      </c>
      <c r="H1100">
        <v>0</v>
      </c>
      <c r="I1100" t="s">
        <v>29</v>
      </c>
      <c r="J1100">
        <f t="shared" si="55"/>
        <v>2026</v>
      </c>
    </row>
    <row r="1101" spans="1:10" x14ac:dyDescent="0.3">
      <c r="A1101">
        <v>0</v>
      </c>
      <c r="B1101">
        <v>0</v>
      </c>
      <c r="C1101">
        <v>0</v>
      </c>
      <c r="D1101">
        <v>0</v>
      </c>
      <c r="E1101">
        <v>0</v>
      </c>
      <c r="F1101">
        <v>0</v>
      </c>
      <c r="G1101">
        <v>0</v>
      </c>
      <c r="H1101">
        <v>0</v>
      </c>
      <c r="I1101" t="s">
        <v>29</v>
      </c>
      <c r="J1101">
        <f t="shared" si="55"/>
        <v>2026</v>
      </c>
    </row>
    <row r="1102" spans="1:10" x14ac:dyDescent="0.3">
      <c r="A1102">
        <v>0</v>
      </c>
      <c r="B1102">
        <v>0</v>
      </c>
      <c r="C1102">
        <v>0</v>
      </c>
      <c r="D1102">
        <v>0</v>
      </c>
      <c r="E1102">
        <v>0</v>
      </c>
      <c r="F1102">
        <v>0</v>
      </c>
      <c r="G1102">
        <v>0</v>
      </c>
      <c r="H1102">
        <v>0</v>
      </c>
      <c r="I1102" t="s">
        <v>29</v>
      </c>
      <c r="J1102">
        <f t="shared" si="55"/>
        <v>2026</v>
      </c>
    </row>
    <row r="1103" spans="1:10" x14ac:dyDescent="0.3">
      <c r="A1103">
        <v>0</v>
      </c>
      <c r="B1103">
        <v>0</v>
      </c>
      <c r="C1103">
        <v>0</v>
      </c>
      <c r="D1103">
        <v>0</v>
      </c>
      <c r="E1103">
        <v>0</v>
      </c>
      <c r="F1103">
        <v>0</v>
      </c>
      <c r="G1103">
        <v>0</v>
      </c>
      <c r="H1103">
        <v>0</v>
      </c>
      <c r="I1103" t="s">
        <v>29</v>
      </c>
      <c r="J1103">
        <f t="shared" si="55"/>
        <v>2026</v>
      </c>
    </row>
    <row r="1104" spans="1:10" x14ac:dyDescent="0.3">
      <c r="A1104">
        <v>0</v>
      </c>
      <c r="B1104">
        <v>0</v>
      </c>
      <c r="C1104">
        <v>0</v>
      </c>
      <c r="D1104">
        <v>0</v>
      </c>
      <c r="E1104">
        <v>0</v>
      </c>
      <c r="F1104">
        <v>0</v>
      </c>
      <c r="G1104">
        <v>0</v>
      </c>
      <c r="H1104">
        <v>0</v>
      </c>
      <c r="I1104" t="s">
        <v>29</v>
      </c>
      <c r="J1104">
        <f t="shared" si="55"/>
        <v>2026</v>
      </c>
    </row>
    <row r="1105" spans="1:10" x14ac:dyDescent="0.3">
      <c r="A1105">
        <v>0</v>
      </c>
      <c r="B1105">
        <v>0</v>
      </c>
      <c r="C1105">
        <v>0</v>
      </c>
      <c r="D1105">
        <v>0</v>
      </c>
      <c r="E1105">
        <v>0</v>
      </c>
      <c r="F1105">
        <v>0</v>
      </c>
      <c r="G1105">
        <v>0</v>
      </c>
      <c r="H1105">
        <v>0</v>
      </c>
      <c r="I1105" t="s">
        <v>29</v>
      </c>
      <c r="J1105">
        <f t="shared" si="55"/>
        <v>2026</v>
      </c>
    </row>
    <row r="1106" spans="1:10" x14ac:dyDescent="0.3">
      <c r="A1106">
        <v>0</v>
      </c>
      <c r="B1106">
        <v>0</v>
      </c>
      <c r="C1106">
        <v>0</v>
      </c>
      <c r="D1106">
        <v>0</v>
      </c>
      <c r="E1106">
        <v>0</v>
      </c>
      <c r="F1106">
        <v>0</v>
      </c>
      <c r="G1106">
        <v>0</v>
      </c>
      <c r="H1106">
        <v>0</v>
      </c>
      <c r="I1106" t="s">
        <v>29</v>
      </c>
      <c r="J1106">
        <f t="shared" si="55"/>
        <v>2026</v>
      </c>
    </row>
    <row r="1107" spans="1:10" x14ac:dyDescent="0.3">
      <c r="A1107">
        <v>0</v>
      </c>
      <c r="B1107">
        <v>0</v>
      </c>
      <c r="C1107">
        <v>0</v>
      </c>
      <c r="D1107">
        <v>0</v>
      </c>
      <c r="E1107">
        <v>0</v>
      </c>
      <c r="F1107">
        <v>0</v>
      </c>
      <c r="G1107">
        <v>0</v>
      </c>
      <c r="H1107">
        <v>0</v>
      </c>
      <c r="I1107" t="s">
        <v>29</v>
      </c>
      <c r="J1107">
        <f t="shared" si="55"/>
        <v>2026</v>
      </c>
    </row>
    <row r="1108" spans="1:10" x14ac:dyDescent="0.3">
      <c r="A1108">
        <v>0</v>
      </c>
      <c r="B1108">
        <v>0</v>
      </c>
      <c r="C1108">
        <v>0</v>
      </c>
      <c r="D1108">
        <v>0</v>
      </c>
      <c r="E1108">
        <v>0</v>
      </c>
      <c r="F1108">
        <v>0</v>
      </c>
      <c r="G1108">
        <v>0</v>
      </c>
      <c r="H1108">
        <v>0</v>
      </c>
      <c r="I1108" t="s">
        <v>29</v>
      </c>
      <c r="J1108">
        <f t="shared" si="55"/>
        <v>2026</v>
      </c>
    </row>
    <row r="1109" spans="1:10" x14ac:dyDescent="0.3">
      <c r="A1109">
        <v>0</v>
      </c>
      <c r="B1109">
        <v>0</v>
      </c>
      <c r="C1109">
        <v>0</v>
      </c>
      <c r="D1109">
        <v>0</v>
      </c>
      <c r="E1109">
        <v>0</v>
      </c>
      <c r="F1109">
        <v>0</v>
      </c>
      <c r="G1109">
        <v>0</v>
      </c>
      <c r="H1109">
        <v>0</v>
      </c>
      <c r="I1109" t="s">
        <v>29</v>
      </c>
      <c r="J1109">
        <f t="shared" si="55"/>
        <v>2026</v>
      </c>
    </row>
    <row r="1110" spans="1:10" x14ac:dyDescent="0.3">
      <c r="A1110">
        <v>0</v>
      </c>
      <c r="B1110">
        <v>0</v>
      </c>
      <c r="C1110">
        <v>0</v>
      </c>
      <c r="D1110">
        <v>0</v>
      </c>
      <c r="E1110">
        <v>0</v>
      </c>
      <c r="F1110">
        <v>0</v>
      </c>
      <c r="G1110">
        <v>0</v>
      </c>
      <c r="H1110">
        <v>0</v>
      </c>
      <c r="I1110" t="s">
        <v>29</v>
      </c>
      <c r="J1110">
        <f t="shared" si="55"/>
        <v>2026</v>
      </c>
    </row>
    <row r="1111" spans="1:10" x14ac:dyDescent="0.3">
      <c r="A1111">
        <v>0</v>
      </c>
      <c r="B1111">
        <v>0</v>
      </c>
      <c r="C1111">
        <v>0</v>
      </c>
      <c r="D1111">
        <v>0</v>
      </c>
      <c r="E1111">
        <v>0</v>
      </c>
      <c r="F1111">
        <v>0</v>
      </c>
      <c r="G1111">
        <v>0</v>
      </c>
      <c r="H1111">
        <v>0</v>
      </c>
      <c r="I1111" t="s">
        <v>29</v>
      </c>
      <c r="J1111">
        <f t="shared" si="55"/>
        <v>2026</v>
      </c>
    </row>
    <row r="1112" spans="1:10" x14ac:dyDescent="0.3">
      <c r="A1112">
        <v>0</v>
      </c>
      <c r="B1112">
        <v>0</v>
      </c>
      <c r="C1112">
        <v>0</v>
      </c>
      <c r="D1112">
        <v>0</v>
      </c>
      <c r="E1112">
        <v>0</v>
      </c>
      <c r="F1112">
        <v>0</v>
      </c>
      <c r="G1112">
        <v>0</v>
      </c>
      <c r="H1112">
        <v>0</v>
      </c>
      <c r="I1112" t="s">
        <v>29</v>
      </c>
      <c r="J1112">
        <f t="shared" si="55"/>
        <v>2026</v>
      </c>
    </row>
    <row r="1113" spans="1:10" x14ac:dyDescent="0.3">
      <c r="A1113">
        <v>0</v>
      </c>
      <c r="B1113">
        <v>0</v>
      </c>
      <c r="C1113">
        <v>0</v>
      </c>
      <c r="D1113">
        <v>0</v>
      </c>
      <c r="E1113">
        <v>0</v>
      </c>
      <c r="F1113">
        <v>0</v>
      </c>
      <c r="G1113">
        <v>0</v>
      </c>
      <c r="H1113">
        <v>0</v>
      </c>
      <c r="I1113" t="s">
        <v>29</v>
      </c>
      <c r="J1113">
        <f t="shared" si="55"/>
        <v>2026</v>
      </c>
    </row>
    <row r="1114" spans="1:10" x14ac:dyDescent="0.3">
      <c r="A1114">
        <v>0</v>
      </c>
      <c r="B1114">
        <v>0</v>
      </c>
      <c r="C1114">
        <v>0</v>
      </c>
      <c r="D1114">
        <v>0</v>
      </c>
      <c r="E1114">
        <v>0</v>
      </c>
      <c r="F1114">
        <v>0</v>
      </c>
      <c r="G1114">
        <v>0</v>
      </c>
      <c r="H1114">
        <v>0</v>
      </c>
      <c r="I1114" t="s">
        <v>29</v>
      </c>
      <c r="J1114">
        <f t="shared" si="55"/>
        <v>2026</v>
      </c>
    </row>
    <row r="1115" spans="1:10" x14ac:dyDescent="0.3">
      <c r="A1115">
        <v>0</v>
      </c>
      <c r="B1115">
        <v>0</v>
      </c>
      <c r="C1115">
        <v>0</v>
      </c>
      <c r="D1115">
        <v>0</v>
      </c>
      <c r="E1115">
        <v>0</v>
      </c>
      <c r="F1115">
        <v>0</v>
      </c>
      <c r="G1115">
        <v>0</v>
      </c>
      <c r="H1115">
        <v>0</v>
      </c>
      <c r="I1115" t="s">
        <v>29</v>
      </c>
      <c r="J1115">
        <f t="shared" ref="J1115:J1218" si="56">VLOOKUP(I1115,$L$2:$AY$13,40,FALSE)</f>
        <v>2026</v>
      </c>
    </row>
    <row r="1116" spans="1:10" x14ac:dyDescent="0.3">
      <c r="A1116">
        <v>0</v>
      </c>
      <c r="B1116">
        <v>0</v>
      </c>
      <c r="C1116">
        <v>0</v>
      </c>
      <c r="D1116">
        <v>0</v>
      </c>
      <c r="E1116">
        <v>0</v>
      </c>
      <c r="F1116">
        <v>0</v>
      </c>
      <c r="G1116">
        <v>0</v>
      </c>
      <c r="H1116">
        <v>0</v>
      </c>
      <c r="I1116" t="s">
        <v>29</v>
      </c>
      <c r="J1116">
        <f t="shared" si="56"/>
        <v>2026</v>
      </c>
    </row>
    <row r="1117" spans="1:10" x14ac:dyDescent="0.3">
      <c r="A1117">
        <v>0</v>
      </c>
      <c r="B1117">
        <v>0</v>
      </c>
      <c r="C1117">
        <v>0</v>
      </c>
      <c r="D1117">
        <v>0</v>
      </c>
      <c r="E1117">
        <v>0</v>
      </c>
      <c r="F1117">
        <v>0</v>
      </c>
      <c r="G1117">
        <v>0</v>
      </c>
      <c r="H1117">
        <v>0</v>
      </c>
      <c r="I1117" t="s">
        <v>29</v>
      </c>
      <c r="J1117">
        <f t="shared" si="56"/>
        <v>2026</v>
      </c>
    </row>
    <row r="1118" spans="1:10" x14ac:dyDescent="0.3">
      <c r="A1118">
        <v>0</v>
      </c>
      <c r="B1118">
        <v>0</v>
      </c>
      <c r="C1118">
        <v>0</v>
      </c>
      <c r="D1118">
        <v>0</v>
      </c>
      <c r="E1118">
        <v>0</v>
      </c>
      <c r="F1118">
        <v>0</v>
      </c>
      <c r="G1118">
        <v>0</v>
      </c>
      <c r="H1118">
        <v>0</v>
      </c>
      <c r="I1118" t="s">
        <v>29</v>
      </c>
      <c r="J1118">
        <f t="shared" si="56"/>
        <v>2026</v>
      </c>
    </row>
    <row r="1119" spans="1:10" x14ac:dyDescent="0.3">
      <c r="A1119">
        <v>0</v>
      </c>
      <c r="B1119">
        <v>0</v>
      </c>
      <c r="C1119">
        <v>0</v>
      </c>
      <c r="D1119">
        <v>0</v>
      </c>
      <c r="E1119">
        <v>0</v>
      </c>
      <c r="F1119">
        <v>0</v>
      </c>
      <c r="G1119">
        <v>0</v>
      </c>
      <c r="H1119">
        <v>0</v>
      </c>
      <c r="I1119" t="s">
        <v>29</v>
      </c>
      <c r="J1119">
        <f t="shared" si="56"/>
        <v>2026</v>
      </c>
    </row>
    <row r="1120" spans="1:10" x14ac:dyDescent="0.3">
      <c r="A1120">
        <v>0</v>
      </c>
      <c r="B1120">
        <v>0</v>
      </c>
      <c r="C1120">
        <v>0</v>
      </c>
      <c r="D1120">
        <v>0</v>
      </c>
      <c r="E1120">
        <v>0</v>
      </c>
      <c r="F1120">
        <v>0</v>
      </c>
      <c r="G1120">
        <v>0</v>
      </c>
      <c r="H1120">
        <v>0</v>
      </c>
      <c r="I1120" t="s">
        <v>29</v>
      </c>
      <c r="J1120">
        <f t="shared" si="56"/>
        <v>2026</v>
      </c>
    </row>
    <row r="1121" spans="1:10" x14ac:dyDescent="0.3">
      <c r="A1121">
        <v>0</v>
      </c>
      <c r="B1121">
        <v>0</v>
      </c>
      <c r="C1121">
        <v>0</v>
      </c>
      <c r="D1121">
        <v>0</v>
      </c>
      <c r="E1121">
        <v>0</v>
      </c>
      <c r="F1121">
        <v>0</v>
      </c>
      <c r="G1121">
        <v>0</v>
      </c>
      <c r="H1121">
        <v>0</v>
      </c>
      <c r="I1121" t="s">
        <v>29</v>
      </c>
      <c r="J1121">
        <f t="shared" si="56"/>
        <v>2026</v>
      </c>
    </row>
    <row r="1122" spans="1:10" x14ac:dyDescent="0.3">
      <c r="A1122">
        <v>0</v>
      </c>
      <c r="B1122">
        <v>0</v>
      </c>
      <c r="C1122">
        <v>0</v>
      </c>
      <c r="D1122">
        <v>0</v>
      </c>
      <c r="E1122">
        <v>0</v>
      </c>
      <c r="F1122">
        <v>0</v>
      </c>
      <c r="G1122">
        <v>0</v>
      </c>
      <c r="H1122">
        <v>0</v>
      </c>
      <c r="I1122" t="s">
        <v>29</v>
      </c>
      <c r="J1122">
        <f t="shared" si="56"/>
        <v>2026</v>
      </c>
    </row>
    <row r="1123" spans="1:10" x14ac:dyDescent="0.3">
      <c r="A1123">
        <v>0</v>
      </c>
      <c r="B1123">
        <v>0</v>
      </c>
      <c r="C1123">
        <v>0</v>
      </c>
      <c r="D1123">
        <v>0</v>
      </c>
      <c r="E1123">
        <v>0</v>
      </c>
      <c r="F1123">
        <v>0</v>
      </c>
      <c r="G1123">
        <v>0</v>
      </c>
      <c r="H1123">
        <v>0</v>
      </c>
      <c r="I1123" t="s">
        <v>29</v>
      </c>
      <c r="J1123">
        <f t="shared" si="56"/>
        <v>2026</v>
      </c>
    </row>
    <row r="1124" spans="1:10" x14ac:dyDescent="0.3">
      <c r="A1124">
        <v>0</v>
      </c>
      <c r="B1124">
        <v>0</v>
      </c>
      <c r="C1124">
        <v>0</v>
      </c>
      <c r="D1124">
        <v>0</v>
      </c>
      <c r="E1124">
        <v>0</v>
      </c>
      <c r="F1124">
        <v>0</v>
      </c>
      <c r="G1124">
        <v>0</v>
      </c>
      <c r="H1124">
        <v>0</v>
      </c>
      <c r="I1124" t="s">
        <v>29</v>
      </c>
      <c r="J1124">
        <f t="shared" si="56"/>
        <v>2026</v>
      </c>
    </row>
    <row r="1125" spans="1:10" x14ac:dyDescent="0.3">
      <c r="A1125">
        <v>0</v>
      </c>
      <c r="B1125">
        <v>0</v>
      </c>
      <c r="C1125">
        <v>0</v>
      </c>
      <c r="D1125">
        <v>0</v>
      </c>
      <c r="E1125">
        <v>0</v>
      </c>
      <c r="F1125">
        <v>0</v>
      </c>
      <c r="G1125">
        <v>0</v>
      </c>
      <c r="H1125">
        <v>0</v>
      </c>
      <c r="I1125" t="s">
        <v>29</v>
      </c>
      <c r="J1125">
        <f t="shared" si="56"/>
        <v>2026</v>
      </c>
    </row>
    <row r="1126" spans="1:10" x14ac:dyDescent="0.3">
      <c r="A1126">
        <v>0</v>
      </c>
      <c r="B1126">
        <v>0</v>
      </c>
      <c r="C1126">
        <v>0</v>
      </c>
      <c r="D1126">
        <v>0</v>
      </c>
      <c r="E1126">
        <v>0</v>
      </c>
      <c r="F1126">
        <v>0</v>
      </c>
      <c r="G1126">
        <v>0</v>
      </c>
      <c r="H1126">
        <v>0</v>
      </c>
      <c r="I1126" t="s">
        <v>29</v>
      </c>
      <c r="J1126">
        <f t="shared" si="56"/>
        <v>2026</v>
      </c>
    </row>
    <row r="1127" spans="1:10" x14ac:dyDescent="0.3">
      <c r="A1127">
        <v>0</v>
      </c>
      <c r="B1127">
        <v>0</v>
      </c>
      <c r="C1127">
        <v>0</v>
      </c>
      <c r="D1127">
        <v>0</v>
      </c>
      <c r="E1127">
        <v>0</v>
      </c>
      <c r="F1127">
        <v>0</v>
      </c>
      <c r="G1127">
        <v>0</v>
      </c>
      <c r="H1127">
        <v>0</v>
      </c>
      <c r="I1127" t="s">
        <v>29</v>
      </c>
      <c r="J1127">
        <f t="shared" si="56"/>
        <v>2026</v>
      </c>
    </row>
    <row r="1128" spans="1:10" x14ac:dyDescent="0.3">
      <c r="A1128">
        <v>0</v>
      </c>
      <c r="B1128">
        <v>0</v>
      </c>
      <c r="C1128">
        <v>0</v>
      </c>
      <c r="D1128">
        <v>0</v>
      </c>
      <c r="E1128">
        <v>0</v>
      </c>
      <c r="F1128">
        <v>0</v>
      </c>
      <c r="G1128">
        <v>0</v>
      </c>
      <c r="H1128">
        <v>0</v>
      </c>
      <c r="I1128" t="s">
        <v>29</v>
      </c>
      <c r="J1128">
        <f t="shared" si="56"/>
        <v>2026</v>
      </c>
    </row>
    <row r="1129" spans="1:10" x14ac:dyDescent="0.3">
      <c r="A1129">
        <v>0</v>
      </c>
      <c r="B1129">
        <v>0</v>
      </c>
      <c r="C1129">
        <v>0</v>
      </c>
      <c r="D1129">
        <v>0</v>
      </c>
      <c r="E1129">
        <v>0</v>
      </c>
      <c r="F1129">
        <v>0</v>
      </c>
      <c r="G1129">
        <v>0</v>
      </c>
      <c r="H1129">
        <v>0</v>
      </c>
      <c r="I1129" t="s">
        <v>29</v>
      </c>
      <c r="J1129">
        <f t="shared" si="56"/>
        <v>2026</v>
      </c>
    </row>
    <row r="1130" spans="1:10" x14ac:dyDescent="0.3">
      <c r="A1130">
        <v>0</v>
      </c>
      <c r="B1130">
        <v>0</v>
      </c>
      <c r="C1130">
        <v>0</v>
      </c>
      <c r="D1130">
        <v>0</v>
      </c>
      <c r="E1130">
        <v>0</v>
      </c>
      <c r="F1130">
        <v>0</v>
      </c>
      <c r="G1130">
        <v>0</v>
      </c>
      <c r="H1130">
        <v>0</v>
      </c>
      <c r="I1130" t="s">
        <v>29</v>
      </c>
      <c r="J1130">
        <f t="shared" si="56"/>
        <v>2026</v>
      </c>
    </row>
    <row r="1131" spans="1:10" x14ac:dyDescent="0.3">
      <c r="A1131">
        <v>0</v>
      </c>
      <c r="B1131">
        <v>0</v>
      </c>
      <c r="C1131">
        <v>0</v>
      </c>
      <c r="D1131">
        <v>0</v>
      </c>
      <c r="E1131">
        <v>0</v>
      </c>
      <c r="F1131">
        <v>0</v>
      </c>
      <c r="G1131">
        <v>0</v>
      </c>
      <c r="H1131">
        <v>0</v>
      </c>
      <c r="I1131" t="s">
        <v>29</v>
      </c>
      <c r="J1131">
        <f t="shared" si="56"/>
        <v>2026</v>
      </c>
    </row>
    <row r="1132" spans="1:10" x14ac:dyDescent="0.3">
      <c r="A1132">
        <v>0</v>
      </c>
      <c r="B1132">
        <v>0</v>
      </c>
      <c r="C1132">
        <v>0</v>
      </c>
      <c r="D1132">
        <v>0</v>
      </c>
      <c r="E1132">
        <v>0</v>
      </c>
      <c r="F1132">
        <v>0</v>
      </c>
      <c r="G1132">
        <v>0</v>
      </c>
      <c r="H1132">
        <v>0</v>
      </c>
      <c r="I1132" t="s">
        <v>29</v>
      </c>
      <c r="J1132">
        <f t="shared" si="56"/>
        <v>2026</v>
      </c>
    </row>
    <row r="1133" spans="1:10" x14ac:dyDescent="0.3">
      <c r="A1133">
        <v>0</v>
      </c>
      <c r="B1133">
        <v>0</v>
      </c>
      <c r="C1133">
        <v>0</v>
      </c>
      <c r="D1133">
        <v>0</v>
      </c>
      <c r="E1133">
        <v>0</v>
      </c>
      <c r="F1133">
        <v>0</v>
      </c>
      <c r="G1133">
        <v>0</v>
      </c>
      <c r="H1133">
        <v>0</v>
      </c>
      <c r="I1133" t="s">
        <v>29</v>
      </c>
      <c r="J1133">
        <f t="shared" si="56"/>
        <v>2026</v>
      </c>
    </row>
    <row r="1134" spans="1:10" x14ac:dyDescent="0.3">
      <c r="A1134">
        <v>0</v>
      </c>
      <c r="B1134">
        <v>0</v>
      </c>
      <c r="C1134">
        <v>0</v>
      </c>
      <c r="D1134">
        <v>0</v>
      </c>
      <c r="E1134">
        <v>0</v>
      </c>
      <c r="F1134">
        <v>0</v>
      </c>
      <c r="G1134">
        <v>0</v>
      </c>
      <c r="H1134">
        <v>0</v>
      </c>
      <c r="I1134" t="s">
        <v>29</v>
      </c>
      <c r="J1134">
        <f t="shared" si="56"/>
        <v>2026</v>
      </c>
    </row>
    <row r="1135" spans="1:10" x14ac:dyDescent="0.3">
      <c r="A1135">
        <v>0</v>
      </c>
      <c r="B1135">
        <v>0</v>
      </c>
      <c r="C1135">
        <v>0</v>
      </c>
      <c r="D1135">
        <v>0</v>
      </c>
      <c r="E1135">
        <v>0</v>
      </c>
      <c r="F1135">
        <v>0</v>
      </c>
      <c r="G1135">
        <v>0</v>
      </c>
      <c r="H1135">
        <v>0</v>
      </c>
      <c r="I1135" t="s">
        <v>29</v>
      </c>
      <c r="J1135">
        <f t="shared" si="56"/>
        <v>2026</v>
      </c>
    </row>
    <row r="1136" spans="1:10" x14ac:dyDescent="0.3">
      <c r="A1136">
        <v>0</v>
      </c>
      <c r="B1136">
        <v>0</v>
      </c>
      <c r="C1136">
        <v>0</v>
      </c>
      <c r="D1136">
        <v>0</v>
      </c>
      <c r="E1136">
        <v>0</v>
      </c>
      <c r="F1136">
        <v>0</v>
      </c>
      <c r="G1136">
        <v>0</v>
      </c>
      <c r="H1136">
        <v>0</v>
      </c>
      <c r="I1136" t="s">
        <v>29</v>
      </c>
      <c r="J1136">
        <f t="shared" si="56"/>
        <v>2026</v>
      </c>
    </row>
    <row r="1137" spans="1:10" x14ac:dyDescent="0.3">
      <c r="A1137">
        <v>0</v>
      </c>
      <c r="B1137">
        <v>0</v>
      </c>
      <c r="C1137">
        <v>0</v>
      </c>
      <c r="D1137">
        <v>0</v>
      </c>
      <c r="E1137">
        <v>0</v>
      </c>
      <c r="F1137">
        <v>0</v>
      </c>
      <c r="G1137">
        <v>0</v>
      </c>
      <c r="H1137">
        <v>0</v>
      </c>
      <c r="I1137" t="s">
        <v>29</v>
      </c>
      <c r="J1137">
        <f t="shared" si="56"/>
        <v>2026</v>
      </c>
    </row>
    <row r="1138" spans="1:10" x14ac:dyDescent="0.3">
      <c r="A1138">
        <v>0</v>
      </c>
      <c r="B1138">
        <v>0</v>
      </c>
      <c r="C1138">
        <v>0</v>
      </c>
      <c r="D1138">
        <v>0</v>
      </c>
      <c r="E1138">
        <v>0</v>
      </c>
      <c r="F1138">
        <v>0</v>
      </c>
      <c r="G1138">
        <v>0</v>
      </c>
      <c r="H1138">
        <v>0</v>
      </c>
      <c r="I1138" t="s">
        <v>29</v>
      </c>
      <c r="J1138">
        <f t="shared" ref="J1138:J1177" si="57">VLOOKUP(I1138,$L$2:$AY$13,40,FALSE)</f>
        <v>2026</v>
      </c>
    </row>
    <row r="1139" spans="1:10" x14ac:dyDescent="0.3">
      <c r="A1139">
        <v>0</v>
      </c>
      <c r="B1139">
        <v>0</v>
      </c>
      <c r="C1139">
        <v>0</v>
      </c>
      <c r="D1139">
        <v>0</v>
      </c>
      <c r="E1139">
        <v>0</v>
      </c>
      <c r="F1139">
        <v>0</v>
      </c>
      <c r="G1139">
        <v>0</v>
      </c>
      <c r="H1139">
        <v>0</v>
      </c>
      <c r="I1139" t="s">
        <v>29</v>
      </c>
      <c r="J1139">
        <f t="shared" si="57"/>
        <v>2026</v>
      </c>
    </row>
    <row r="1140" spans="1:10" x14ac:dyDescent="0.3">
      <c r="A1140">
        <v>0</v>
      </c>
      <c r="B1140">
        <v>0</v>
      </c>
      <c r="C1140">
        <v>0</v>
      </c>
      <c r="D1140">
        <v>0</v>
      </c>
      <c r="E1140">
        <v>0</v>
      </c>
      <c r="F1140">
        <v>0</v>
      </c>
      <c r="G1140">
        <v>0</v>
      </c>
      <c r="H1140">
        <v>0</v>
      </c>
      <c r="I1140" t="s">
        <v>29</v>
      </c>
      <c r="J1140">
        <f t="shared" si="57"/>
        <v>2026</v>
      </c>
    </row>
    <row r="1141" spans="1:10" x14ac:dyDescent="0.3">
      <c r="A1141">
        <v>0</v>
      </c>
      <c r="B1141">
        <v>0</v>
      </c>
      <c r="C1141">
        <v>0</v>
      </c>
      <c r="D1141">
        <v>0</v>
      </c>
      <c r="E1141">
        <v>0</v>
      </c>
      <c r="F1141">
        <v>0</v>
      </c>
      <c r="G1141">
        <v>0</v>
      </c>
      <c r="H1141">
        <v>0</v>
      </c>
      <c r="I1141" t="s">
        <v>29</v>
      </c>
      <c r="J1141">
        <f t="shared" si="57"/>
        <v>2026</v>
      </c>
    </row>
    <row r="1142" spans="1:10" x14ac:dyDescent="0.3">
      <c r="A1142">
        <v>0</v>
      </c>
      <c r="B1142">
        <v>0</v>
      </c>
      <c r="C1142">
        <v>0</v>
      </c>
      <c r="D1142">
        <v>0</v>
      </c>
      <c r="E1142">
        <v>0</v>
      </c>
      <c r="F1142">
        <v>0</v>
      </c>
      <c r="G1142">
        <v>0</v>
      </c>
      <c r="H1142">
        <v>0</v>
      </c>
      <c r="I1142" t="s">
        <v>29</v>
      </c>
      <c r="J1142">
        <f t="shared" si="57"/>
        <v>2026</v>
      </c>
    </row>
    <row r="1143" spans="1:10" x14ac:dyDescent="0.3">
      <c r="A1143">
        <v>0</v>
      </c>
      <c r="B1143">
        <v>0</v>
      </c>
      <c r="C1143">
        <v>0</v>
      </c>
      <c r="D1143">
        <v>0</v>
      </c>
      <c r="E1143">
        <v>0</v>
      </c>
      <c r="F1143">
        <v>0</v>
      </c>
      <c r="G1143">
        <v>0</v>
      </c>
      <c r="H1143">
        <v>0</v>
      </c>
      <c r="I1143" t="s">
        <v>29</v>
      </c>
      <c r="J1143">
        <f t="shared" si="57"/>
        <v>2026</v>
      </c>
    </row>
    <row r="1144" spans="1:10" x14ac:dyDescent="0.3">
      <c r="A1144">
        <v>0</v>
      </c>
      <c r="B1144">
        <v>0</v>
      </c>
      <c r="C1144">
        <v>0</v>
      </c>
      <c r="D1144">
        <v>0</v>
      </c>
      <c r="E1144">
        <v>0</v>
      </c>
      <c r="F1144">
        <v>0</v>
      </c>
      <c r="G1144">
        <v>0</v>
      </c>
      <c r="H1144">
        <v>0</v>
      </c>
      <c r="I1144" t="s">
        <v>29</v>
      </c>
      <c r="J1144">
        <f t="shared" si="57"/>
        <v>2026</v>
      </c>
    </row>
    <row r="1145" spans="1:10" x14ac:dyDescent="0.3">
      <c r="A1145">
        <v>0</v>
      </c>
      <c r="B1145">
        <v>0</v>
      </c>
      <c r="C1145">
        <v>0</v>
      </c>
      <c r="D1145">
        <v>0</v>
      </c>
      <c r="E1145">
        <v>0</v>
      </c>
      <c r="F1145">
        <v>0</v>
      </c>
      <c r="G1145">
        <v>0</v>
      </c>
      <c r="H1145">
        <v>0</v>
      </c>
      <c r="I1145" t="s">
        <v>29</v>
      </c>
      <c r="J1145">
        <f t="shared" si="57"/>
        <v>2026</v>
      </c>
    </row>
    <row r="1146" spans="1:10" x14ac:dyDescent="0.3">
      <c r="A1146">
        <v>0</v>
      </c>
      <c r="B1146">
        <v>0</v>
      </c>
      <c r="C1146">
        <v>0</v>
      </c>
      <c r="D1146">
        <v>0</v>
      </c>
      <c r="E1146">
        <v>0</v>
      </c>
      <c r="F1146">
        <v>0</v>
      </c>
      <c r="G1146">
        <v>0</v>
      </c>
      <c r="H1146">
        <v>0</v>
      </c>
      <c r="I1146" t="s">
        <v>29</v>
      </c>
      <c r="J1146">
        <f t="shared" si="57"/>
        <v>2026</v>
      </c>
    </row>
    <row r="1147" spans="1:10" x14ac:dyDescent="0.3">
      <c r="A1147">
        <v>0</v>
      </c>
      <c r="B1147">
        <v>0</v>
      </c>
      <c r="C1147">
        <v>0</v>
      </c>
      <c r="D1147">
        <v>0</v>
      </c>
      <c r="E1147">
        <v>0</v>
      </c>
      <c r="F1147">
        <v>0</v>
      </c>
      <c r="G1147">
        <v>0</v>
      </c>
      <c r="H1147">
        <v>0</v>
      </c>
      <c r="I1147" t="s">
        <v>29</v>
      </c>
      <c r="J1147">
        <f t="shared" si="57"/>
        <v>2026</v>
      </c>
    </row>
    <row r="1148" spans="1:10" x14ac:dyDescent="0.3">
      <c r="A1148">
        <v>0</v>
      </c>
      <c r="B1148">
        <v>0</v>
      </c>
      <c r="C1148">
        <v>0</v>
      </c>
      <c r="D1148">
        <v>0</v>
      </c>
      <c r="E1148">
        <v>0</v>
      </c>
      <c r="F1148">
        <v>0</v>
      </c>
      <c r="G1148">
        <v>0</v>
      </c>
      <c r="H1148">
        <v>0</v>
      </c>
      <c r="I1148" t="s">
        <v>29</v>
      </c>
      <c r="J1148">
        <f t="shared" si="57"/>
        <v>2026</v>
      </c>
    </row>
    <row r="1149" spans="1:10" x14ac:dyDescent="0.3">
      <c r="A1149">
        <v>0</v>
      </c>
      <c r="B1149">
        <v>0</v>
      </c>
      <c r="C1149">
        <v>0</v>
      </c>
      <c r="D1149">
        <v>0</v>
      </c>
      <c r="E1149">
        <v>0</v>
      </c>
      <c r="F1149">
        <v>0</v>
      </c>
      <c r="G1149">
        <v>0</v>
      </c>
      <c r="H1149">
        <v>0</v>
      </c>
      <c r="I1149" t="s">
        <v>29</v>
      </c>
      <c r="J1149">
        <f t="shared" si="57"/>
        <v>2026</v>
      </c>
    </row>
    <row r="1150" spans="1:10" x14ac:dyDescent="0.3">
      <c r="A1150">
        <v>0</v>
      </c>
      <c r="B1150">
        <v>0</v>
      </c>
      <c r="C1150">
        <v>0</v>
      </c>
      <c r="D1150">
        <v>0</v>
      </c>
      <c r="E1150">
        <v>0</v>
      </c>
      <c r="F1150">
        <v>0</v>
      </c>
      <c r="G1150">
        <v>0</v>
      </c>
      <c r="H1150">
        <v>0</v>
      </c>
      <c r="I1150" t="s">
        <v>29</v>
      </c>
      <c r="J1150">
        <f t="shared" si="57"/>
        <v>2026</v>
      </c>
    </row>
    <row r="1151" spans="1:10" x14ac:dyDescent="0.3">
      <c r="A1151">
        <v>0</v>
      </c>
      <c r="B1151">
        <v>0</v>
      </c>
      <c r="C1151">
        <v>0</v>
      </c>
      <c r="D1151">
        <v>0</v>
      </c>
      <c r="E1151">
        <v>0</v>
      </c>
      <c r="F1151">
        <v>0</v>
      </c>
      <c r="G1151">
        <v>0</v>
      </c>
      <c r="H1151">
        <v>0</v>
      </c>
      <c r="I1151" t="s">
        <v>29</v>
      </c>
      <c r="J1151">
        <f t="shared" si="57"/>
        <v>2026</v>
      </c>
    </row>
    <row r="1152" spans="1:10" x14ac:dyDescent="0.3">
      <c r="A1152">
        <v>0</v>
      </c>
      <c r="B1152">
        <v>0</v>
      </c>
      <c r="C1152">
        <v>0</v>
      </c>
      <c r="D1152">
        <v>0</v>
      </c>
      <c r="E1152">
        <v>0</v>
      </c>
      <c r="F1152">
        <v>0</v>
      </c>
      <c r="G1152">
        <v>0</v>
      </c>
      <c r="H1152">
        <v>0</v>
      </c>
      <c r="I1152" t="s">
        <v>29</v>
      </c>
      <c r="J1152">
        <f t="shared" si="57"/>
        <v>2026</v>
      </c>
    </row>
    <row r="1153" spans="1:10" x14ac:dyDescent="0.3">
      <c r="A1153">
        <v>0</v>
      </c>
      <c r="B1153">
        <v>0</v>
      </c>
      <c r="C1153">
        <v>0</v>
      </c>
      <c r="D1153">
        <v>0</v>
      </c>
      <c r="E1153">
        <v>0</v>
      </c>
      <c r="F1153">
        <v>0</v>
      </c>
      <c r="G1153">
        <v>0</v>
      </c>
      <c r="H1153">
        <v>0</v>
      </c>
      <c r="I1153" t="s">
        <v>29</v>
      </c>
      <c r="J1153">
        <f t="shared" si="57"/>
        <v>2026</v>
      </c>
    </row>
    <row r="1154" spans="1:10" x14ac:dyDescent="0.3">
      <c r="A1154">
        <v>0</v>
      </c>
      <c r="B1154">
        <v>0</v>
      </c>
      <c r="C1154">
        <v>0</v>
      </c>
      <c r="D1154">
        <v>0</v>
      </c>
      <c r="E1154">
        <v>0</v>
      </c>
      <c r="F1154">
        <v>0</v>
      </c>
      <c r="G1154">
        <v>0</v>
      </c>
      <c r="H1154">
        <v>0</v>
      </c>
      <c r="I1154" t="s">
        <v>29</v>
      </c>
      <c r="J1154">
        <f t="shared" si="57"/>
        <v>2026</v>
      </c>
    </row>
    <row r="1155" spans="1:10" x14ac:dyDescent="0.3">
      <c r="A1155">
        <v>0</v>
      </c>
      <c r="B1155">
        <v>0</v>
      </c>
      <c r="C1155">
        <v>0</v>
      </c>
      <c r="D1155">
        <v>0</v>
      </c>
      <c r="E1155">
        <v>0</v>
      </c>
      <c r="F1155">
        <v>0</v>
      </c>
      <c r="G1155">
        <v>0</v>
      </c>
      <c r="H1155">
        <v>0</v>
      </c>
      <c r="I1155" t="s">
        <v>29</v>
      </c>
      <c r="J1155">
        <f t="shared" si="57"/>
        <v>2026</v>
      </c>
    </row>
    <row r="1156" spans="1:10" x14ac:dyDescent="0.3">
      <c r="A1156">
        <v>0</v>
      </c>
      <c r="B1156">
        <v>0</v>
      </c>
      <c r="C1156">
        <v>0</v>
      </c>
      <c r="D1156">
        <v>0</v>
      </c>
      <c r="E1156">
        <v>0</v>
      </c>
      <c r="F1156">
        <v>0</v>
      </c>
      <c r="G1156">
        <v>0</v>
      </c>
      <c r="H1156">
        <v>0</v>
      </c>
      <c r="I1156" t="s">
        <v>29</v>
      </c>
      <c r="J1156">
        <f t="shared" si="57"/>
        <v>2026</v>
      </c>
    </row>
    <row r="1157" spans="1:10" x14ac:dyDescent="0.3">
      <c r="A1157">
        <v>0</v>
      </c>
      <c r="B1157">
        <v>0</v>
      </c>
      <c r="C1157">
        <v>0</v>
      </c>
      <c r="D1157">
        <v>0</v>
      </c>
      <c r="E1157">
        <v>0</v>
      </c>
      <c r="F1157">
        <v>0</v>
      </c>
      <c r="G1157">
        <v>0</v>
      </c>
      <c r="H1157">
        <v>0</v>
      </c>
      <c r="I1157" t="s">
        <v>29</v>
      </c>
      <c r="J1157">
        <f t="shared" si="57"/>
        <v>2026</v>
      </c>
    </row>
    <row r="1158" spans="1:10" x14ac:dyDescent="0.3">
      <c r="A1158">
        <v>0</v>
      </c>
      <c r="B1158">
        <v>0</v>
      </c>
      <c r="C1158">
        <v>0</v>
      </c>
      <c r="D1158">
        <v>0</v>
      </c>
      <c r="E1158">
        <v>0</v>
      </c>
      <c r="F1158">
        <v>0</v>
      </c>
      <c r="G1158">
        <v>0</v>
      </c>
      <c r="H1158">
        <v>0</v>
      </c>
      <c r="I1158" t="s">
        <v>29</v>
      </c>
      <c r="J1158">
        <f t="shared" si="57"/>
        <v>2026</v>
      </c>
    </row>
    <row r="1159" spans="1:10" x14ac:dyDescent="0.3">
      <c r="A1159">
        <v>0</v>
      </c>
      <c r="B1159">
        <v>0</v>
      </c>
      <c r="C1159">
        <v>0</v>
      </c>
      <c r="D1159">
        <v>0</v>
      </c>
      <c r="E1159">
        <v>0</v>
      </c>
      <c r="F1159">
        <v>0</v>
      </c>
      <c r="G1159">
        <v>0</v>
      </c>
      <c r="H1159">
        <v>0</v>
      </c>
      <c r="I1159" t="s">
        <v>29</v>
      </c>
      <c r="J1159">
        <f t="shared" si="57"/>
        <v>2026</v>
      </c>
    </row>
    <row r="1160" spans="1:10" x14ac:dyDescent="0.3">
      <c r="A1160">
        <v>0</v>
      </c>
      <c r="B1160">
        <v>0</v>
      </c>
      <c r="C1160">
        <v>0</v>
      </c>
      <c r="D1160">
        <v>0</v>
      </c>
      <c r="E1160">
        <v>0</v>
      </c>
      <c r="F1160">
        <v>0</v>
      </c>
      <c r="G1160">
        <v>0</v>
      </c>
      <c r="H1160">
        <v>0</v>
      </c>
      <c r="I1160" t="s">
        <v>29</v>
      </c>
      <c r="J1160">
        <f t="shared" si="57"/>
        <v>2026</v>
      </c>
    </row>
    <row r="1161" spans="1:10" x14ac:dyDescent="0.3">
      <c r="A1161">
        <v>0</v>
      </c>
      <c r="B1161">
        <v>0</v>
      </c>
      <c r="C1161">
        <v>0</v>
      </c>
      <c r="D1161">
        <v>0</v>
      </c>
      <c r="E1161">
        <v>0</v>
      </c>
      <c r="F1161">
        <v>0</v>
      </c>
      <c r="G1161">
        <v>0</v>
      </c>
      <c r="H1161">
        <v>0</v>
      </c>
      <c r="I1161" t="s">
        <v>29</v>
      </c>
      <c r="J1161">
        <f t="shared" si="57"/>
        <v>2026</v>
      </c>
    </row>
    <row r="1162" spans="1:10" x14ac:dyDescent="0.3">
      <c r="A1162">
        <v>0</v>
      </c>
      <c r="B1162">
        <v>0</v>
      </c>
      <c r="C1162">
        <v>0</v>
      </c>
      <c r="D1162">
        <v>0</v>
      </c>
      <c r="E1162">
        <v>0</v>
      </c>
      <c r="F1162">
        <v>0</v>
      </c>
      <c r="G1162">
        <v>0</v>
      </c>
      <c r="H1162">
        <v>0</v>
      </c>
      <c r="I1162" t="s">
        <v>29</v>
      </c>
      <c r="J1162">
        <f t="shared" si="57"/>
        <v>2026</v>
      </c>
    </row>
    <row r="1163" spans="1:10" x14ac:dyDescent="0.3">
      <c r="A1163">
        <v>0</v>
      </c>
      <c r="B1163">
        <v>0</v>
      </c>
      <c r="C1163">
        <v>0</v>
      </c>
      <c r="D1163">
        <v>0</v>
      </c>
      <c r="E1163">
        <v>0</v>
      </c>
      <c r="F1163">
        <v>0</v>
      </c>
      <c r="G1163">
        <v>0</v>
      </c>
      <c r="H1163">
        <v>0</v>
      </c>
      <c r="I1163" t="s">
        <v>29</v>
      </c>
      <c r="J1163">
        <f t="shared" si="57"/>
        <v>2026</v>
      </c>
    </row>
    <row r="1164" spans="1:10" x14ac:dyDescent="0.3">
      <c r="A1164">
        <v>0</v>
      </c>
      <c r="B1164">
        <v>0</v>
      </c>
      <c r="C1164">
        <v>0</v>
      </c>
      <c r="D1164">
        <v>0</v>
      </c>
      <c r="E1164">
        <v>0</v>
      </c>
      <c r="F1164">
        <v>0</v>
      </c>
      <c r="G1164">
        <v>0</v>
      </c>
      <c r="H1164">
        <v>0</v>
      </c>
      <c r="I1164" t="s">
        <v>29</v>
      </c>
      <c r="J1164">
        <f t="shared" si="57"/>
        <v>2026</v>
      </c>
    </row>
    <row r="1165" spans="1:10" x14ac:dyDescent="0.3">
      <c r="A1165">
        <v>0</v>
      </c>
      <c r="B1165">
        <v>0</v>
      </c>
      <c r="C1165">
        <v>0</v>
      </c>
      <c r="D1165">
        <v>0</v>
      </c>
      <c r="E1165">
        <v>0</v>
      </c>
      <c r="F1165">
        <v>0</v>
      </c>
      <c r="G1165">
        <v>0</v>
      </c>
      <c r="H1165">
        <v>0</v>
      </c>
      <c r="I1165" t="s">
        <v>29</v>
      </c>
      <c r="J1165">
        <f t="shared" si="57"/>
        <v>2026</v>
      </c>
    </row>
    <row r="1166" spans="1:10" x14ac:dyDescent="0.3">
      <c r="A1166">
        <v>0</v>
      </c>
      <c r="B1166">
        <v>0</v>
      </c>
      <c r="C1166">
        <v>0</v>
      </c>
      <c r="D1166">
        <v>0</v>
      </c>
      <c r="E1166">
        <v>0</v>
      </c>
      <c r="F1166">
        <v>0</v>
      </c>
      <c r="G1166">
        <v>0</v>
      </c>
      <c r="H1166">
        <v>0</v>
      </c>
      <c r="I1166" t="s">
        <v>29</v>
      </c>
      <c r="J1166">
        <f t="shared" si="57"/>
        <v>2026</v>
      </c>
    </row>
    <row r="1167" spans="1:10" x14ac:dyDescent="0.3">
      <c r="A1167">
        <v>0</v>
      </c>
      <c r="B1167">
        <v>0</v>
      </c>
      <c r="C1167">
        <v>0</v>
      </c>
      <c r="D1167">
        <v>0</v>
      </c>
      <c r="E1167">
        <v>0</v>
      </c>
      <c r="F1167">
        <v>0</v>
      </c>
      <c r="G1167">
        <v>0</v>
      </c>
      <c r="H1167">
        <v>0</v>
      </c>
      <c r="I1167" t="s">
        <v>29</v>
      </c>
      <c r="J1167">
        <f t="shared" si="57"/>
        <v>2026</v>
      </c>
    </row>
    <row r="1168" spans="1:10" x14ac:dyDescent="0.3">
      <c r="A1168">
        <v>0</v>
      </c>
      <c r="B1168">
        <v>0</v>
      </c>
      <c r="C1168">
        <v>0</v>
      </c>
      <c r="D1168">
        <v>0</v>
      </c>
      <c r="E1168">
        <v>0</v>
      </c>
      <c r="F1168">
        <v>0</v>
      </c>
      <c r="G1168">
        <v>0</v>
      </c>
      <c r="H1168">
        <v>0</v>
      </c>
      <c r="I1168" t="s">
        <v>29</v>
      </c>
      <c r="J1168">
        <f t="shared" si="57"/>
        <v>2026</v>
      </c>
    </row>
    <row r="1169" spans="1:10" x14ac:dyDescent="0.3">
      <c r="A1169">
        <v>0</v>
      </c>
      <c r="B1169">
        <v>0</v>
      </c>
      <c r="C1169">
        <v>0</v>
      </c>
      <c r="D1169">
        <v>0</v>
      </c>
      <c r="E1169">
        <v>0</v>
      </c>
      <c r="F1169">
        <v>0</v>
      </c>
      <c r="G1169">
        <v>0</v>
      </c>
      <c r="H1169">
        <v>0</v>
      </c>
      <c r="I1169" t="s">
        <v>29</v>
      </c>
      <c r="J1169">
        <f t="shared" si="57"/>
        <v>2026</v>
      </c>
    </row>
    <row r="1170" spans="1:10" x14ac:dyDescent="0.3">
      <c r="A1170">
        <v>0</v>
      </c>
      <c r="B1170">
        <v>0</v>
      </c>
      <c r="C1170">
        <v>0</v>
      </c>
      <c r="D1170">
        <v>0</v>
      </c>
      <c r="E1170">
        <v>0</v>
      </c>
      <c r="F1170">
        <v>0</v>
      </c>
      <c r="G1170">
        <v>0</v>
      </c>
      <c r="H1170">
        <v>0</v>
      </c>
      <c r="I1170" t="s">
        <v>29</v>
      </c>
      <c r="J1170">
        <f t="shared" si="57"/>
        <v>2026</v>
      </c>
    </row>
    <row r="1171" spans="1:10" x14ac:dyDescent="0.3">
      <c r="A1171">
        <v>0</v>
      </c>
      <c r="B1171">
        <v>0</v>
      </c>
      <c r="C1171">
        <v>0</v>
      </c>
      <c r="D1171">
        <v>0</v>
      </c>
      <c r="E1171">
        <v>0</v>
      </c>
      <c r="F1171">
        <v>0</v>
      </c>
      <c r="G1171">
        <v>0</v>
      </c>
      <c r="H1171">
        <v>0</v>
      </c>
      <c r="I1171" t="s">
        <v>29</v>
      </c>
      <c r="J1171">
        <f t="shared" si="57"/>
        <v>2026</v>
      </c>
    </row>
    <row r="1172" spans="1:10" x14ac:dyDescent="0.3">
      <c r="A1172">
        <v>0</v>
      </c>
      <c r="B1172">
        <v>0</v>
      </c>
      <c r="C1172">
        <v>0</v>
      </c>
      <c r="D1172">
        <v>0</v>
      </c>
      <c r="E1172">
        <v>0</v>
      </c>
      <c r="F1172">
        <v>0</v>
      </c>
      <c r="G1172">
        <v>0</v>
      </c>
      <c r="H1172">
        <v>0</v>
      </c>
      <c r="I1172" t="s">
        <v>29</v>
      </c>
      <c r="J1172">
        <f t="shared" si="57"/>
        <v>2026</v>
      </c>
    </row>
    <row r="1173" spans="1:10" x14ac:dyDescent="0.3">
      <c r="A1173">
        <v>0</v>
      </c>
      <c r="B1173">
        <v>0</v>
      </c>
      <c r="C1173">
        <v>0</v>
      </c>
      <c r="D1173">
        <v>0</v>
      </c>
      <c r="E1173">
        <v>0</v>
      </c>
      <c r="F1173">
        <v>0</v>
      </c>
      <c r="G1173">
        <v>0</v>
      </c>
      <c r="H1173">
        <v>0</v>
      </c>
      <c r="I1173" t="s">
        <v>29</v>
      </c>
      <c r="J1173">
        <f t="shared" si="57"/>
        <v>2026</v>
      </c>
    </row>
    <row r="1174" spans="1:10" x14ac:dyDescent="0.3">
      <c r="A1174">
        <v>0</v>
      </c>
      <c r="B1174">
        <v>0</v>
      </c>
      <c r="C1174">
        <v>0</v>
      </c>
      <c r="D1174">
        <v>0</v>
      </c>
      <c r="E1174">
        <v>0</v>
      </c>
      <c r="F1174">
        <v>0</v>
      </c>
      <c r="G1174">
        <v>0</v>
      </c>
      <c r="H1174">
        <v>0</v>
      </c>
      <c r="I1174" t="s">
        <v>29</v>
      </c>
      <c r="J1174">
        <f t="shared" si="57"/>
        <v>2026</v>
      </c>
    </row>
    <row r="1175" spans="1:10" x14ac:dyDescent="0.3">
      <c r="A1175">
        <v>0</v>
      </c>
      <c r="B1175">
        <v>0</v>
      </c>
      <c r="C1175">
        <v>0</v>
      </c>
      <c r="D1175">
        <v>0</v>
      </c>
      <c r="E1175">
        <v>0</v>
      </c>
      <c r="F1175">
        <v>0</v>
      </c>
      <c r="G1175">
        <v>0</v>
      </c>
      <c r="H1175">
        <v>0</v>
      </c>
      <c r="I1175" t="s">
        <v>29</v>
      </c>
      <c r="J1175">
        <f t="shared" si="57"/>
        <v>2026</v>
      </c>
    </row>
    <row r="1176" spans="1:10" x14ac:dyDescent="0.3">
      <c r="A1176">
        <v>0</v>
      </c>
      <c r="B1176">
        <v>0</v>
      </c>
      <c r="C1176">
        <v>0</v>
      </c>
      <c r="D1176">
        <v>0</v>
      </c>
      <c r="E1176">
        <v>0</v>
      </c>
      <c r="F1176">
        <v>0</v>
      </c>
      <c r="G1176">
        <v>0</v>
      </c>
      <c r="H1176">
        <v>0</v>
      </c>
      <c r="I1176" t="s">
        <v>29</v>
      </c>
      <c r="J1176">
        <f t="shared" si="57"/>
        <v>2026</v>
      </c>
    </row>
    <row r="1177" spans="1:10" x14ac:dyDescent="0.3">
      <c r="A1177">
        <v>0</v>
      </c>
      <c r="B1177">
        <v>0</v>
      </c>
      <c r="C1177">
        <v>0</v>
      </c>
      <c r="D1177">
        <v>0</v>
      </c>
      <c r="E1177">
        <v>0</v>
      </c>
      <c r="F1177">
        <v>0</v>
      </c>
      <c r="G1177">
        <v>0</v>
      </c>
      <c r="H1177">
        <v>0</v>
      </c>
      <c r="I1177" t="s">
        <v>29</v>
      </c>
      <c r="J1177">
        <f t="shared" si="57"/>
        <v>2026</v>
      </c>
    </row>
    <row r="1178" spans="1:10" x14ac:dyDescent="0.3">
      <c r="A1178" s="4" cm="1">
        <f t="array" ref="A1178:H1324">'M49-M54 Report'!A4:H150</f>
        <v>0</v>
      </c>
      <c r="B1178">
        <v>0</v>
      </c>
      <c r="C1178">
        <v>0</v>
      </c>
      <c r="D1178">
        <v>0</v>
      </c>
      <c r="E1178">
        <v>0</v>
      </c>
      <c r="F1178">
        <v>0</v>
      </c>
      <c r="G1178">
        <v>0</v>
      </c>
      <c r="H1178">
        <v>0</v>
      </c>
      <c r="I1178" t="s">
        <v>30</v>
      </c>
      <c r="J1178">
        <f t="shared" si="56"/>
        <v>2026</v>
      </c>
    </row>
    <row r="1179" spans="1:10" x14ac:dyDescent="0.3">
      <c r="A1179">
        <v>0</v>
      </c>
      <c r="B1179">
        <v>0</v>
      </c>
      <c r="C1179">
        <v>0</v>
      </c>
      <c r="D1179">
        <v>0</v>
      </c>
      <c r="E1179">
        <v>0</v>
      </c>
      <c r="F1179">
        <v>0</v>
      </c>
      <c r="G1179">
        <v>0</v>
      </c>
      <c r="H1179">
        <v>0</v>
      </c>
      <c r="I1179" t="s">
        <v>30</v>
      </c>
      <c r="J1179">
        <f t="shared" si="56"/>
        <v>2026</v>
      </c>
    </row>
    <row r="1180" spans="1:10" x14ac:dyDescent="0.3">
      <c r="A1180">
        <v>0</v>
      </c>
      <c r="B1180">
        <v>0</v>
      </c>
      <c r="C1180">
        <v>0</v>
      </c>
      <c r="D1180">
        <v>0</v>
      </c>
      <c r="E1180">
        <v>0</v>
      </c>
      <c r="F1180">
        <v>0</v>
      </c>
      <c r="G1180">
        <v>0</v>
      </c>
      <c r="H1180">
        <v>0</v>
      </c>
      <c r="I1180" t="s">
        <v>30</v>
      </c>
      <c r="J1180">
        <f t="shared" si="56"/>
        <v>2026</v>
      </c>
    </row>
    <row r="1181" spans="1:10" x14ac:dyDescent="0.3">
      <c r="A1181">
        <v>0</v>
      </c>
      <c r="B1181">
        <v>0</v>
      </c>
      <c r="C1181">
        <v>0</v>
      </c>
      <c r="D1181">
        <v>0</v>
      </c>
      <c r="E1181">
        <v>0</v>
      </c>
      <c r="F1181">
        <v>0</v>
      </c>
      <c r="G1181">
        <v>0</v>
      </c>
      <c r="H1181">
        <v>0</v>
      </c>
      <c r="I1181" t="s">
        <v>30</v>
      </c>
      <c r="J1181">
        <f t="shared" si="56"/>
        <v>2026</v>
      </c>
    </row>
    <row r="1182" spans="1:10" x14ac:dyDescent="0.3">
      <c r="A1182">
        <v>0</v>
      </c>
      <c r="B1182">
        <v>0</v>
      </c>
      <c r="C1182">
        <v>0</v>
      </c>
      <c r="D1182">
        <v>0</v>
      </c>
      <c r="E1182">
        <v>0</v>
      </c>
      <c r="F1182">
        <v>0</v>
      </c>
      <c r="G1182">
        <v>0</v>
      </c>
      <c r="H1182">
        <v>0</v>
      </c>
      <c r="I1182" t="s">
        <v>30</v>
      </c>
      <c r="J1182">
        <f t="shared" si="56"/>
        <v>2026</v>
      </c>
    </row>
    <row r="1183" spans="1:10" x14ac:dyDescent="0.3">
      <c r="A1183">
        <v>0</v>
      </c>
      <c r="B1183">
        <v>0</v>
      </c>
      <c r="C1183">
        <v>0</v>
      </c>
      <c r="D1183">
        <v>0</v>
      </c>
      <c r="E1183">
        <v>0</v>
      </c>
      <c r="F1183">
        <v>0</v>
      </c>
      <c r="G1183">
        <v>0</v>
      </c>
      <c r="H1183">
        <v>0</v>
      </c>
      <c r="I1183" t="s">
        <v>30</v>
      </c>
      <c r="J1183">
        <f t="shared" si="56"/>
        <v>2026</v>
      </c>
    </row>
    <row r="1184" spans="1:10" x14ac:dyDescent="0.3">
      <c r="A1184">
        <v>0</v>
      </c>
      <c r="B1184">
        <v>0</v>
      </c>
      <c r="C1184">
        <v>0</v>
      </c>
      <c r="D1184">
        <v>0</v>
      </c>
      <c r="E1184">
        <v>0</v>
      </c>
      <c r="F1184">
        <v>0</v>
      </c>
      <c r="G1184">
        <v>0</v>
      </c>
      <c r="H1184">
        <v>0</v>
      </c>
      <c r="I1184" t="s">
        <v>30</v>
      </c>
      <c r="J1184">
        <f t="shared" si="56"/>
        <v>2026</v>
      </c>
    </row>
    <row r="1185" spans="1:10" x14ac:dyDescent="0.3">
      <c r="A1185">
        <v>0</v>
      </c>
      <c r="B1185">
        <v>0</v>
      </c>
      <c r="C1185">
        <v>0</v>
      </c>
      <c r="D1185">
        <v>0</v>
      </c>
      <c r="E1185">
        <v>0</v>
      </c>
      <c r="F1185">
        <v>0</v>
      </c>
      <c r="G1185">
        <v>0</v>
      </c>
      <c r="H1185">
        <v>0</v>
      </c>
      <c r="I1185" t="s">
        <v>30</v>
      </c>
      <c r="J1185">
        <f t="shared" si="56"/>
        <v>2026</v>
      </c>
    </row>
    <row r="1186" spans="1:10" x14ac:dyDescent="0.3">
      <c r="A1186">
        <v>0</v>
      </c>
      <c r="B1186">
        <v>0</v>
      </c>
      <c r="C1186">
        <v>0</v>
      </c>
      <c r="D1186">
        <v>0</v>
      </c>
      <c r="E1186">
        <v>0</v>
      </c>
      <c r="F1186">
        <v>0</v>
      </c>
      <c r="G1186">
        <v>0</v>
      </c>
      <c r="H1186">
        <v>0</v>
      </c>
      <c r="I1186" t="s">
        <v>30</v>
      </c>
      <c r="J1186">
        <f t="shared" si="56"/>
        <v>2026</v>
      </c>
    </row>
    <row r="1187" spans="1:10" x14ac:dyDescent="0.3">
      <c r="A1187">
        <v>0</v>
      </c>
      <c r="B1187">
        <v>0</v>
      </c>
      <c r="C1187">
        <v>0</v>
      </c>
      <c r="D1187">
        <v>0</v>
      </c>
      <c r="E1187">
        <v>0</v>
      </c>
      <c r="F1187">
        <v>0</v>
      </c>
      <c r="G1187">
        <v>0</v>
      </c>
      <c r="H1187">
        <v>0</v>
      </c>
      <c r="I1187" t="s">
        <v>30</v>
      </c>
      <c r="J1187">
        <f t="shared" si="56"/>
        <v>2026</v>
      </c>
    </row>
    <row r="1188" spans="1:10" x14ac:dyDescent="0.3">
      <c r="A1188">
        <v>0</v>
      </c>
      <c r="B1188">
        <v>0</v>
      </c>
      <c r="C1188">
        <v>0</v>
      </c>
      <c r="D1188">
        <v>0</v>
      </c>
      <c r="E1188">
        <v>0</v>
      </c>
      <c r="F1188">
        <v>0</v>
      </c>
      <c r="G1188">
        <v>0</v>
      </c>
      <c r="H1188">
        <v>0</v>
      </c>
      <c r="I1188" t="s">
        <v>30</v>
      </c>
      <c r="J1188">
        <f t="shared" si="56"/>
        <v>2026</v>
      </c>
    </row>
    <row r="1189" spans="1:10" x14ac:dyDescent="0.3">
      <c r="A1189">
        <v>0</v>
      </c>
      <c r="B1189">
        <v>0</v>
      </c>
      <c r="C1189">
        <v>0</v>
      </c>
      <c r="D1189">
        <v>0</v>
      </c>
      <c r="E1189">
        <v>0</v>
      </c>
      <c r="F1189">
        <v>0</v>
      </c>
      <c r="G1189">
        <v>0</v>
      </c>
      <c r="H1189">
        <v>0</v>
      </c>
      <c r="I1189" t="s">
        <v>30</v>
      </c>
      <c r="J1189">
        <f t="shared" si="56"/>
        <v>2026</v>
      </c>
    </row>
    <row r="1190" spans="1:10" x14ac:dyDescent="0.3">
      <c r="A1190">
        <v>0</v>
      </c>
      <c r="B1190">
        <v>0</v>
      </c>
      <c r="C1190">
        <v>0</v>
      </c>
      <c r="D1190">
        <v>0</v>
      </c>
      <c r="E1190">
        <v>0</v>
      </c>
      <c r="F1190">
        <v>0</v>
      </c>
      <c r="G1190">
        <v>0</v>
      </c>
      <c r="H1190">
        <v>0</v>
      </c>
      <c r="I1190" t="s">
        <v>30</v>
      </c>
      <c r="J1190">
        <f t="shared" si="56"/>
        <v>2026</v>
      </c>
    </row>
    <row r="1191" spans="1:10" x14ac:dyDescent="0.3">
      <c r="A1191">
        <v>0</v>
      </c>
      <c r="B1191">
        <v>0</v>
      </c>
      <c r="C1191">
        <v>0</v>
      </c>
      <c r="D1191">
        <v>0</v>
      </c>
      <c r="E1191">
        <v>0</v>
      </c>
      <c r="F1191">
        <v>0</v>
      </c>
      <c r="G1191">
        <v>0</v>
      </c>
      <c r="H1191">
        <v>0</v>
      </c>
      <c r="I1191" t="s">
        <v>30</v>
      </c>
      <c r="J1191">
        <f t="shared" si="56"/>
        <v>2026</v>
      </c>
    </row>
    <row r="1192" spans="1:10" x14ac:dyDescent="0.3">
      <c r="A1192">
        <v>0</v>
      </c>
      <c r="B1192">
        <v>0</v>
      </c>
      <c r="C1192">
        <v>0</v>
      </c>
      <c r="D1192">
        <v>0</v>
      </c>
      <c r="E1192">
        <v>0</v>
      </c>
      <c r="F1192">
        <v>0</v>
      </c>
      <c r="G1192">
        <v>0</v>
      </c>
      <c r="H1192">
        <v>0</v>
      </c>
      <c r="I1192" t="s">
        <v>30</v>
      </c>
      <c r="J1192">
        <f t="shared" si="56"/>
        <v>2026</v>
      </c>
    </row>
    <row r="1193" spans="1:10" x14ac:dyDescent="0.3">
      <c r="A1193">
        <v>0</v>
      </c>
      <c r="B1193">
        <v>0</v>
      </c>
      <c r="C1193">
        <v>0</v>
      </c>
      <c r="D1193">
        <v>0</v>
      </c>
      <c r="E1193">
        <v>0</v>
      </c>
      <c r="F1193">
        <v>0</v>
      </c>
      <c r="G1193">
        <v>0</v>
      </c>
      <c r="H1193">
        <v>0</v>
      </c>
      <c r="I1193" t="s">
        <v>30</v>
      </c>
      <c r="J1193">
        <f t="shared" si="56"/>
        <v>2026</v>
      </c>
    </row>
    <row r="1194" spans="1:10" x14ac:dyDescent="0.3">
      <c r="A1194">
        <v>0</v>
      </c>
      <c r="B1194">
        <v>0</v>
      </c>
      <c r="C1194">
        <v>0</v>
      </c>
      <c r="D1194">
        <v>0</v>
      </c>
      <c r="E1194">
        <v>0</v>
      </c>
      <c r="F1194">
        <v>0</v>
      </c>
      <c r="G1194">
        <v>0</v>
      </c>
      <c r="H1194">
        <v>0</v>
      </c>
      <c r="I1194" t="s">
        <v>30</v>
      </c>
      <c r="J1194">
        <f t="shared" si="56"/>
        <v>2026</v>
      </c>
    </row>
    <row r="1195" spans="1:10" x14ac:dyDescent="0.3">
      <c r="A1195">
        <v>0</v>
      </c>
      <c r="B1195">
        <v>0</v>
      </c>
      <c r="C1195">
        <v>0</v>
      </c>
      <c r="D1195">
        <v>0</v>
      </c>
      <c r="E1195">
        <v>0</v>
      </c>
      <c r="F1195">
        <v>0</v>
      </c>
      <c r="G1195">
        <v>0</v>
      </c>
      <c r="H1195">
        <v>0</v>
      </c>
      <c r="I1195" t="s">
        <v>30</v>
      </c>
      <c r="J1195">
        <f t="shared" si="56"/>
        <v>2026</v>
      </c>
    </row>
    <row r="1196" spans="1:10" x14ac:dyDescent="0.3">
      <c r="A1196">
        <v>0</v>
      </c>
      <c r="B1196">
        <v>0</v>
      </c>
      <c r="C1196">
        <v>0</v>
      </c>
      <c r="D1196">
        <v>0</v>
      </c>
      <c r="E1196">
        <v>0</v>
      </c>
      <c r="F1196">
        <v>0</v>
      </c>
      <c r="G1196">
        <v>0</v>
      </c>
      <c r="H1196">
        <v>0</v>
      </c>
      <c r="I1196" t="s">
        <v>30</v>
      </c>
      <c r="J1196">
        <f t="shared" si="56"/>
        <v>2026</v>
      </c>
    </row>
    <row r="1197" spans="1:10" x14ac:dyDescent="0.3">
      <c r="A1197">
        <v>0</v>
      </c>
      <c r="B1197">
        <v>0</v>
      </c>
      <c r="C1197">
        <v>0</v>
      </c>
      <c r="D1197">
        <v>0</v>
      </c>
      <c r="E1197">
        <v>0</v>
      </c>
      <c r="F1197">
        <v>0</v>
      </c>
      <c r="G1197">
        <v>0</v>
      </c>
      <c r="H1197">
        <v>0</v>
      </c>
      <c r="I1197" t="s">
        <v>30</v>
      </c>
      <c r="J1197">
        <f t="shared" si="56"/>
        <v>2026</v>
      </c>
    </row>
    <row r="1198" spans="1:10" x14ac:dyDescent="0.3">
      <c r="A1198">
        <v>0</v>
      </c>
      <c r="B1198">
        <v>0</v>
      </c>
      <c r="C1198">
        <v>0</v>
      </c>
      <c r="D1198">
        <v>0</v>
      </c>
      <c r="E1198">
        <v>0</v>
      </c>
      <c r="F1198">
        <v>0</v>
      </c>
      <c r="G1198">
        <v>0</v>
      </c>
      <c r="H1198">
        <v>0</v>
      </c>
      <c r="I1198" t="s">
        <v>30</v>
      </c>
      <c r="J1198">
        <f t="shared" si="56"/>
        <v>2026</v>
      </c>
    </row>
    <row r="1199" spans="1:10" x14ac:dyDescent="0.3">
      <c r="A1199">
        <v>0</v>
      </c>
      <c r="B1199">
        <v>0</v>
      </c>
      <c r="C1199">
        <v>0</v>
      </c>
      <c r="D1199">
        <v>0</v>
      </c>
      <c r="E1199">
        <v>0</v>
      </c>
      <c r="F1199">
        <v>0</v>
      </c>
      <c r="G1199">
        <v>0</v>
      </c>
      <c r="H1199">
        <v>0</v>
      </c>
      <c r="I1199" t="s">
        <v>30</v>
      </c>
      <c r="J1199">
        <f t="shared" si="56"/>
        <v>2026</v>
      </c>
    </row>
    <row r="1200" spans="1:10" x14ac:dyDescent="0.3">
      <c r="A1200">
        <v>0</v>
      </c>
      <c r="B1200">
        <v>0</v>
      </c>
      <c r="C1200">
        <v>0</v>
      </c>
      <c r="D1200">
        <v>0</v>
      </c>
      <c r="E1200">
        <v>0</v>
      </c>
      <c r="F1200">
        <v>0</v>
      </c>
      <c r="G1200">
        <v>0</v>
      </c>
      <c r="H1200">
        <v>0</v>
      </c>
      <c r="I1200" t="s">
        <v>30</v>
      </c>
      <c r="J1200">
        <f t="shared" si="56"/>
        <v>2026</v>
      </c>
    </row>
    <row r="1201" spans="1:10" x14ac:dyDescent="0.3">
      <c r="A1201">
        <v>0</v>
      </c>
      <c r="B1201">
        <v>0</v>
      </c>
      <c r="C1201">
        <v>0</v>
      </c>
      <c r="D1201">
        <v>0</v>
      </c>
      <c r="E1201">
        <v>0</v>
      </c>
      <c r="F1201">
        <v>0</v>
      </c>
      <c r="G1201">
        <v>0</v>
      </c>
      <c r="H1201">
        <v>0</v>
      </c>
      <c r="I1201" t="s">
        <v>30</v>
      </c>
      <c r="J1201">
        <f t="shared" si="56"/>
        <v>2026</v>
      </c>
    </row>
    <row r="1202" spans="1:10" x14ac:dyDescent="0.3">
      <c r="A1202">
        <v>0</v>
      </c>
      <c r="B1202">
        <v>0</v>
      </c>
      <c r="C1202">
        <v>0</v>
      </c>
      <c r="D1202">
        <v>0</v>
      </c>
      <c r="E1202">
        <v>0</v>
      </c>
      <c r="F1202">
        <v>0</v>
      </c>
      <c r="G1202">
        <v>0</v>
      </c>
      <c r="H1202">
        <v>0</v>
      </c>
      <c r="I1202" t="s">
        <v>30</v>
      </c>
      <c r="J1202">
        <f t="shared" si="56"/>
        <v>2026</v>
      </c>
    </row>
    <row r="1203" spans="1:10" x14ac:dyDescent="0.3">
      <c r="A1203">
        <v>0</v>
      </c>
      <c r="B1203">
        <v>0</v>
      </c>
      <c r="C1203">
        <v>0</v>
      </c>
      <c r="D1203">
        <v>0</v>
      </c>
      <c r="E1203">
        <v>0</v>
      </c>
      <c r="F1203">
        <v>0</v>
      </c>
      <c r="G1203">
        <v>0</v>
      </c>
      <c r="H1203">
        <v>0</v>
      </c>
      <c r="I1203" t="s">
        <v>30</v>
      </c>
      <c r="J1203">
        <f t="shared" si="56"/>
        <v>2026</v>
      </c>
    </row>
    <row r="1204" spans="1:10" x14ac:dyDescent="0.3">
      <c r="A1204">
        <v>0</v>
      </c>
      <c r="B1204">
        <v>0</v>
      </c>
      <c r="C1204">
        <v>0</v>
      </c>
      <c r="D1204">
        <v>0</v>
      </c>
      <c r="E1204">
        <v>0</v>
      </c>
      <c r="F1204">
        <v>0</v>
      </c>
      <c r="G1204">
        <v>0</v>
      </c>
      <c r="H1204">
        <v>0</v>
      </c>
      <c r="I1204" t="s">
        <v>30</v>
      </c>
      <c r="J1204">
        <f t="shared" si="56"/>
        <v>2026</v>
      </c>
    </row>
    <row r="1205" spans="1:10" x14ac:dyDescent="0.3">
      <c r="A1205">
        <v>0</v>
      </c>
      <c r="B1205">
        <v>0</v>
      </c>
      <c r="C1205">
        <v>0</v>
      </c>
      <c r="D1205">
        <v>0</v>
      </c>
      <c r="E1205">
        <v>0</v>
      </c>
      <c r="F1205">
        <v>0</v>
      </c>
      <c r="G1205">
        <v>0</v>
      </c>
      <c r="H1205">
        <v>0</v>
      </c>
      <c r="I1205" t="s">
        <v>30</v>
      </c>
      <c r="J1205">
        <f t="shared" si="56"/>
        <v>2026</v>
      </c>
    </row>
    <row r="1206" spans="1:10" x14ac:dyDescent="0.3">
      <c r="A1206">
        <v>0</v>
      </c>
      <c r="B1206">
        <v>0</v>
      </c>
      <c r="C1206">
        <v>0</v>
      </c>
      <c r="D1206">
        <v>0</v>
      </c>
      <c r="E1206">
        <v>0</v>
      </c>
      <c r="F1206">
        <v>0</v>
      </c>
      <c r="G1206">
        <v>0</v>
      </c>
      <c r="H1206">
        <v>0</v>
      </c>
      <c r="I1206" t="s">
        <v>30</v>
      </c>
      <c r="J1206">
        <f t="shared" si="56"/>
        <v>2026</v>
      </c>
    </row>
    <row r="1207" spans="1:10" x14ac:dyDescent="0.3">
      <c r="A1207">
        <v>0</v>
      </c>
      <c r="B1207">
        <v>0</v>
      </c>
      <c r="C1207">
        <v>0</v>
      </c>
      <c r="D1207">
        <v>0</v>
      </c>
      <c r="E1207">
        <v>0</v>
      </c>
      <c r="F1207">
        <v>0</v>
      </c>
      <c r="G1207">
        <v>0</v>
      </c>
      <c r="H1207">
        <v>0</v>
      </c>
      <c r="I1207" t="s">
        <v>30</v>
      </c>
      <c r="J1207">
        <f t="shared" si="56"/>
        <v>2026</v>
      </c>
    </row>
    <row r="1208" spans="1:10" x14ac:dyDescent="0.3">
      <c r="A1208">
        <v>0</v>
      </c>
      <c r="B1208">
        <v>0</v>
      </c>
      <c r="C1208">
        <v>0</v>
      </c>
      <c r="D1208">
        <v>0</v>
      </c>
      <c r="E1208">
        <v>0</v>
      </c>
      <c r="F1208">
        <v>0</v>
      </c>
      <c r="G1208">
        <v>0</v>
      </c>
      <c r="H1208">
        <v>0</v>
      </c>
      <c r="I1208" t="s">
        <v>30</v>
      </c>
      <c r="J1208">
        <f t="shared" si="56"/>
        <v>2026</v>
      </c>
    </row>
    <row r="1209" spans="1:10" x14ac:dyDescent="0.3">
      <c r="A1209">
        <v>0</v>
      </c>
      <c r="B1209">
        <v>0</v>
      </c>
      <c r="C1209">
        <v>0</v>
      </c>
      <c r="D1209">
        <v>0</v>
      </c>
      <c r="E1209">
        <v>0</v>
      </c>
      <c r="F1209">
        <v>0</v>
      </c>
      <c r="G1209">
        <v>0</v>
      </c>
      <c r="H1209">
        <v>0</v>
      </c>
      <c r="I1209" t="s">
        <v>30</v>
      </c>
      <c r="J1209">
        <f t="shared" si="56"/>
        <v>2026</v>
      </c>
    </row>
    <row r="1210" spans="1:10" x14ac:dyDescent="0.3">
      <c r="A1210">
        <v>0</v>
      </c>
      <c r="B1210">
        <v>0</v>
      </c>
      <c r="C1210">
        <v>0</v>
      </c>
      <c r="D1210">
        <v>0</v>
      </c>
      <c r="E1210">
        <v>0</v>
      </c>
      <c r="F1210">
        <v>0</v>
      </c>
      <c r="G1210">
        <v>0</v>
      </c>
      <c r="H1210">
        <v>0</v>
      </c>
      <c r="I1210" t="s">
        <v>30</v>
      </c>
      <c r="J1210">
        <f t="shared" si="56"/>
        <v>2026</v>
      </c>
    </row>
    <row r="1211" spans="1:10" x14ac:dyDescent="0.3">
      <c r="A1211">
        <v>0</v>
      </c>
      <c r="B1211">
        <v>0</v>
      </c>
      <c r="C1211">
        <v>0</v>
      </c>
      <c r="D1211">
        <v>0</v>
      </c>
      <c r="E1211">
        <v>0</v>
      </c>
      <c r="F1211">
        <v>0</v>
      </c>
      <c r="G1211">
        <v>0</v>
      </c>
      <c r="H1211">
        <v>0</v>
      </c>
      <c r="I1211" t="s">
        <v>30</v>
      </c>
      <c r="J1211">
        <f t="shared" si="56"/>
        <v>2026</v>
      </c>
    </row>
    <row r="1212" spans="1:10" x14ac:dyDescent="0.3">
      <c r="A1212">
        <v>0</v>
      </c>
      <c r="B1212">
        <v>0</v>
      </c>
      <c r="C1212">
        <v>0</v>
      </c>
      <c r="D1212">
        <v>0</v>
      </c>
      <c r="E1212">
        <v>0</v>
      </c>
      <c r="F1212">
        <v>0</v>
      </c>
      <c r="G1212">
        <v>0</v>
      </c>
      <c r="H1212">
        <v>0</v>
      </c>
      <c r="I1212" t="s">
        <v>30</v>
      </c>
      <c r="J1212">
        <f t="shared" si="56"/>
        <v>2026</v>
      </c>
    </row>
    <row r="1213" spans="1:10" x14ac:dyDescent="0.3">
      <c r="A1213">
        <v>0</v>
      </c>
      <c r="B1213">
        <v>0</v>
      </c>
      <c r="C1213">
        <v>0</v>
      </c>
      <c r="D1213">
        <v>0</v>
      </c>
      <c r="E1213">
        <v>0</v>
      </c>
      <c r="F1213">
        <v>0</v>
      </c>
      <c r="G1213">
        <v>0</v>
      </c>
      <c r="H1213">
        <v>0</v>
      </c>
      <c r="I1213" t="s">
        <v>30</v>
      </c>
      <c r="J1213">
        <f t="shared" si="56"/>
        <v>2026</v>
      </c>
    </row>
    <row r="1214" spans="1:10" x14ac:dyDescent="0.3">
      <c r="A1214">
        <v>0</v>
      </c>
      <c r="B1214">
        <v>0</v>
      </c>
      <c r="C1214">
        <v>0</v>
      </c>
      <c r="D1214">
        <v>0</v>
      </c>
      <c r="E1214">
        <v>0</v>
      </c>
      <c r="F1214">
        <v>0</v>
      </c>
      <c r="G1214">
        <v>0</v>
      </c>
      <c r="H1214">
        <v>0</v>
      </c>
      <c r="I1214" t="s">
        <v>30</v>
      </c>
      <c r="J1214">
        <f t="shared" si="56"/>
        <v>2026</v>
      </c>
    </row>
    <row r="1215" spans="1:10" x14ac:dyDescent="0.3">
      <c r="A1215">
        <v>0</v>
      </c>
      <c r="B1215">
        <v>0</v>
      </c>
      <c r="C1215">
        <v>0</v>
      </c>
      <c r="D1215">
        <v>0</v>
      </c>
      <c r="E1215">
        <v>0</v>
      </c>
      <c r="F1215">
        <v>0</v>
      </c>
      <c r="G1215">
        <v>0</v>
      </c>
      <c r="H1215">
        <v>0</v>
      </c>
      <c r="I1215" t="s">
        <v>30</v>
      </c>
      <c r="J1215">
        <f t="shared" si="56"/>
        <v>2026</v>
      </c>
    </row>
    <row r="1216" spans="1:10" x14ac:dyDescent="0.3">
      <c r="A1216">
        <v>0</v>
      </c>
      <c r="B1216">
        <v>0</v>
      </c>
      <c r="C1216">
        <v>0</v>
      </c>
      <c r="D1216">
        <v>0</v>
      </c>
      <c r="E1216">
        <v>0</v>
      </c>
      <c r="F1216">
        <v>0</v>
      </c>
      <c r="G1216">
        <v>0</v>
      </c>
      <c r="H1216">
        <v>0</v>
      </c>
      <c r="I1216" t="s">
        <v>30</v>
      </c>
      <c r="J1216">
        <f t="shared" si="56"/>
        <v>2026</v>
      </c>
    </row>
    <row r="1217" spans="1:10" x14ac:dyDescent="0.3">
      <c r="A1217">
        <v>0</v>
      </c>
      <c r="B1217">
        <v>0</v>
      </c>
      <c r="C1217">
        <v>0</v>
      </c>
      <c r="D1217">
        <v>0</v>
      </c>
      <c r="E1217">
        <v>0</v>
      </c>
      <c r="F1217">
        <v>0</v>
      </c>
      <c r="G1217">
        <v>0</v>
      </c>
      <c r="H1217">
        <v>0</v>
      </c>
      <c r="I1217" t="s">
        <v>30</v>
      </c>
      <c r="J1217">
        <f t="shared" si="56"/>
        <v>2026</v>
      </c>
    </row>
    <row r="1218" spans="1:10" x14ac:dyDescent="0.3">
      <c r="A1218">
        <v>0</v>
      </c>
      <c r="B1218">
        <v>0</v>
      </c>
      <c r="C1218">
        <v>0</v>
      </c>
      <c r="D1218">
        <v>0</v>
      </c>
      <c r="E1218">
        <v>0</v>
      </c>
      <c r="F1218">
        <v>0</v>
      </c>
      <c r="G1218">
        <v>0</v>
      </c>
      <c r="H1218">
        <v>0</v>
      </c>
      <c r="I1218" t="s">
        <v>30</v>
      </c>
      <c r="J1218">
        <f t="shared" si="56"/>
        <v>2026</v>
      </c>
    </row>
    <row r="1219" spans="1:10" x14ac:dyDescent="0.3">
      <c r="A1219">
        <v>0</v>
      </c>
      <c r="B1219">
        <v>0</v>
      </c>
      <c r="C1219">
        <v>0</v>
      </c>
      <c r="D1219">
        <v>0</v>
      </c>
      <c r="E1219">
        <v>0</v>
      </c>
      <c r="F1219">
        <v>0</v>
      </c>
      <c r="G1219">
        <v>0</v>
      </c>
      <c r="H1219">
        <v>0</v>
      </c>
      <c r="I1219" t="s">
        <v>30</v>
      </c>
      <c r="J1219">
        <f t="shared" ref="J1219:J1282" si="58">VLOOKUP(I1219,$L$2:$AY$13,40,FALSE)</f>
        <v>2026</v>
      </c>
    </row>
    <row r="1220" spans="1:10" x14ac:dyDescent="0.3">
      <c r="A1220">
        <v>0</v>
      </c>
      <c r="B1220">
        <v>0</v>
      </c>
      <c r="C1220">
        <v>0</v>
      </c>
      <c r="D1220">
        <v>0</v>
      </c>
      <c r="E1220">
        <v>0</v>
      </c>
      <c r="F1220">
        <v>0</v>
      </c>
      <c r="G1220">
        <v>0</v>
      </c>
      <c r="H1220">
        <v>0</v>
      </c>
      <c r="I1220" t="s">
        <v>30</v>
      </c>
      <c r="J1220">
        <f t="shared" si="58"/>
        <v>2026</v>
      </c>
    </row>
    <row r="1221" spans="1:10" x14ac:dyDescent="0.3">
      <c r="A1221">
        <v>0</v>
      </c>
      <c r="B1221">
        <v>0</v>
      </c>
      <c r="C1221">
        <v>0</v>
      </c>
      <c r="D1221">
        <v>0</v>
      </c>
      <c r="E1221">
        <v>0</v>
      </c>
      <c r="F1221">
        <v>0</v>
      </c>
      <c r="G1221">
        <v>0</v>
      </c>
      <c r="H1221">
        <v>0</v>
      </c>
      <c r="I1221" t="s">
        <v>30</v>
      </c>
      <c r="J1221">
        <f t="shared" si="58"/>
        <v>2026</v>
      </c>
    </row>
    <row r="1222" spans="1:10" x14ac:dyDescent="0.3">
      <c r="A1222">
        <v>0</v>
      </c>
      <c r="B1222">
        <v>0</v>
      </c>
      <c r="C1222">
        <v>0</v>
      </c>
      <c r="D1222">
        <v>0</v>
      </c>
      <c r="E1222">
        <v>0</v>
      </c>
      <c r="F1222">
        <v>0</v>
      </c>
      <c r="G1222">
        <v>0</v>
      </c>
      <c r="H1222">
        <v>0</v>
      </c>
      <c r="I1222" t="s">
        <v>30</v>
      </c>
      <c r="J1222">
        <f t="shared" si="58"/>
        <v>2026</v>
      </c>
    </row>
    <row r="1223" spans="1:10" x14ac:dyDescent="0.3">
      <c r="A1223">
        <v>0</v>
      </c>
      <c r="B1223">
        <v>0</v>
      </c>
      <c r="C1223">
        <v>0</v>
      </c>
      <c r="D1223">
        <v>0</v>
      </c>
      <c r="E1223">
        <v>0</v>
      </c>
      <c r="F1223">
        <v>0</v>
      </c>
      <c r="G1223">
        <v>0</v>
      </c>
      <c r="H1223">
        <v>0</v>
      </c>
      <c r="I1223" t="s">
        <v>30</v>
      </c>
      <c r="J1223">
        <f t="shared" si="58"/>
        <v>2026</v>
      </c>
    </row>
    <row r="1224" spans="1:10" x14ac:dyDescent="0.3">
      <c r="A1224">
        <v>0</v>
      </c>
      <c r="B1224">
        <v>0</v>
      </c>
      <c r="C1224">
        <v>0</v>
      </c>
      <c r="D1224">
        <v>0</v>
      </c>
      <c r="E1224">
        <v>0</v>
      </c>
      <c r="F1224">
        <v>0</v>
      </c>
      <c r="G1224">
        <v>0</v>
      </c>
      <c r="H1224">
        <v>0</v>
      </c>
      <c r="I1224" t="s">
        <v>30</v>
      </c>
      <c r="J1224">
        <f t="shared" si="58"/>
        <v>2026</v>
      </c>
    </row>
    <row r="1225" spans="1:10" x14ac:dyDescent="0.3">
      <c r="A1225">
        <v>0</v>
      </c>
      <c r="B1225">
        <v>0</v>
      </c>
      <c r="C1225">
        <v>0</v>
      </c>
      <c r="D1225">
        <v>0</v>
      </c>
      <c r="E1225">
        <v>0</v>
      </c>
      <c r="F1225">
        <v>0</v>
      </c>
      <c r="G1225">
        <v>0</v>
      </c>
      <c r="H1225">
        <v>0</v>
      </c>
      <c r="I1225" t="s">
        <v>30</v>
      </c>
      <c r="J1225">
        <f t="shared" si="58"/>
        <v>2026</v>
      </c>
    </row>
    <row r="1226" spans="1:10" x14ac:dyDescent="0.3">
      <c r="A1226">
        <v>0</v>
      </c>
      <c r="B1226">
        <v>0</v>
      </c>
      <c r="C1226">
        <v>0</v>
      </c>
      <c r="D1226">
        <v>0</v>
      </c>
      <c r="E1226">
        <v>0</v>
      </c>
      <c r="F1226">
        <v>0</v>
      </c>
      <c r="G1226">
        <v>0</v>
      </c>
      <c r="H1226">
        <v>0</v>
      </c>
      <c r="I1226" t="s">
        <v>30</v>
      </c>
      <c r="J1226">
        <f t="shared" si="58"/>
        <v>2026</v>
      </c>
    </row>
    <row r="1227" spans="1:10" x14ac:dyDescent="0.3">
      <c r="A1227">
        <v>0</v>
      </c>
      <c r="B1227">
        <v>0</v>
      </c>
      <c r="C1227">
        <v>0</v>
      </c>
      <c r="D1227">
        <v>0</v>
      </c>
      <c r="E1227">
        <v>0</v>
      </c>
      <c r="F1227">
        <v>0</v>
      </c>
      <c r="G1227">
        <v>0</v>
      </c>
      <c r="H1227">
        <v>0</v>
      </c>
      <c r="I1227" t="s">
        <v>30</v>
      </c>
      <c r="J1227">
        <f t="shared" si="58"/>
        <v>2026</v>
      </c>
    </row>
    <row r="1228" spans="1:10" x14ac:dyDescent="0.3">
      <c r="A1228">
        <v>0</v>
      </c>
      <c r="B1228">
        <v>0</v>
      </c>
      <c r="C1228">
        <v>0</v>
      </c>
      <c r="D1228">
        <v>0</v>
      </c>
      <c r="E1228">
        <v>0</v>
      </c>
      <c r="F1228">
        <v>0</v>
      </c>
      <c r="G1228">
        <v>0</v>
      </c>
      <c r="H1228">
        <v>0</v>
      </c>
      <c r="I1228" t="s">
        <v>30</v>
      </c>
      <c r="J1228">
        <f t="shared" si="58"/>
        <v>2026</v>
      </c>
    </row>
    <row r="1229" spans="1:10" x14ac:dyDescent="0.3">
      <c r="A1229">
        <v>0</v>
      </c>
      <c r="B1229">
        <v>0</v>
      </c>
      <c r="C1229">
        <v>0</v>
      </c>
      <c r="D1229">
        <v>0</v>
      </c>
      <c r="E1229">
        <v>0</v>
      </c>
      <c r="F1229">
        <v>0</v>
      </c>
      <c r="G1229">
        <v>0</v>
      </c>
      <c r="H1229">
        <v>0</v>
      </c>
      <c r="I1229" t="s">
        <v>30</v>
      </c>
      <c r="J1229">
        <f t="shared" si="58"/>
        <v>2026</v>
      </c>
    </row>
    <row r="1230" spans="1:10" x14ac:dyDescent="0.3">
      <c r="A1230">
        <v>0</v>
      </c>
      <c r="B1230">
        <v>0</v>
      </c>
      <c r="C1230">
        <v>0</v>
      </c>
      <c r="D1230">
        <v>0</v>
      </c>
      <c r="E1230">
        <v>0</v>
      </c>
      <c r="F1230">
        <v>0</v>
      </c>
      <c r="G1230">
        <v>0</v>
      </c>
      <c r="H1230">
        <v>0</v>
      </c>
      <c r="I1230" t="s">
        <v>30</v>
      </c>
      <c r="J1230">
        <f t="shared" si="58"/>
        <v>2026</v>
      </c>
    </row>
    <row r="1231" spans="1:10" x14ac:dyDescent="0.3">
      <c r="A1231">
        <v>0</v>
      </c>
      <c r="B1231">
        <v>0</v>
      </c>
      <c r="C1231">
        <v>0</v>
      </c>
      <c r="D1231">
        <v>0</v>
      </c>
      <c r="E1231">
        <v>0</v>
      </c>
      <c r="F1231">
        <v>0</v>
      </c>
      <c r="G1231">
        <v>0</v>
      </c>
      <c r="H1231">
        <v>0</v>
      </c>
      <c r="I1231" t="s">
        <v>30</v>
      </c>
      <c r="J1231">
        <f t="shared" si="58"/>
        <v>2026</v>
      </c>
    </row>
    <row r="1232" spans="1:10" x14ac:dyDescent="0.3">
      <c r="A1232">
        <v>0</v>
      </c>
      <c r="B1232">
        <v>0</v>
      </c>
      <c r="C1232">
        <v>0</v>
      </c>
      <c r="D1232">
        <v>0</v>
      </c>
      <c r="E1232">
        <v>0</v>
      </c>
      <c r="F1232">
        <v>0</v>
      </c>
      <c r="G1232">
        <v>0</v>
      </c>
      <c r="H1232">
        <v>0</v>
      </c>
      <c r="I1232" t="s">
        <v>30</v>
      </c>
      <c r="J1232">
        <f t="shared" si="58"/>
        <v>2026</v>
      </c>
    </row>
    <row r="1233" spans="1:10" x14ac:dyDescent="0.3">
      <c r="A1233">
        <v>0</v>
      </c>
      <c r="B1233">
        <v>0</v>
      </c>
      <c r="C1233">
        <v>0</v>
      </c>
      <c r="D1233">
        <v>0</v>
      </c>
      <c r="E1233">
        <v>0</v>
      </c>
      <c r="F1233">
        <v>0</v>
      </c>
      <c r="G1233">
        <v>0</v>
      </c>
      <c r="H1233">
        <v>0</v>
      </c>
      <c r="I1233" t="s">
        <v>30</v>
      </c>
      <c r="J1233">
        <f t="shared" si="58"/>
        <v>2026</v>
      </c>
    </row>
    <row r="1234" spans="1:10" x14ac:dyDescent="0.3">
      <c r="A1234">
        <v>0</v>
      </c>
      <c r="B1234">
        <v>0</v>
      </c>
      <c r="C1234">
        <v>0</v>
      </c>
      <c r="D1234">
        <v>0</v>
      </c>
      <c r="E1234">
        <v>0</v>
      </c>
      <c r="F1234">
        <v>0</v>
      </c>
      <c r="G1234">
        <v>0</v>
      </c>
      <c r="H1234">
        <v>0</v>
      </c>
      <c r="I1234" t="s">
        <v>30</v>
      </c>
      <c r="J1234">
        <f t="shared" si="58"/>
        <v>2026</v>
      </c>
    </row>
    <row r="1235" spans="1:10" x14ac:dyDescent="0.3">
      <c r="A1235">
        <v>0</v>
      </c>
      <c r="B1235">
        <v>0</v>
      </c>
      <c r="C1235">
        <v>0</v>
      </c>
      <c r="D1235">
        <v>0</v>
      </c>
      <c r="E1235">
        <v>0</v>
      </c>
      <c r="F1235">
        <v>0</v>
      </c>
      <c r="G1235">
        <v>0</v>
      </c>
      <c r="H1235">
        <v>0</v>
      </c>
      <c r="I1235" t="s">
        <v>30</v>
      </c>
      <c r="J1235">
        <f t="shared" si="58"/>
        <v>2026</v>
      </c>
    </row>
    <row r="1236" spans="1:10" x14ac:dyDescent="0.3">
      <c r="A1236">
        <v>0</v>
      </c>
      <c r="B1236">
        <v>0</v>
      </c>
      <c r="C1236">
        <v>0</v>
      </c>
      <c r="D1236">
        <v>0</v>
      </c>
      <c r="E1236">
        <v>0</v>
      </c>
      <c r="F1236">
        <v>0</v>
      </c>
      <c r="G1236">
        <v>0</v>
      </c>
      <c r="H1236">
        <v>0</v>
      </c>
      <c r="I1236" t="s">
        <v>30</v>
      </c>
      <c r="J1236">
        <f t="shared" si="58"/>
        <v>2026</v>
      </c>
    </row>
    <row r="1237" spans="1:10" x14ac:dyDescent="0.3">
      <c r="A1237">
        <v>0</v>
      </c>
      <c r="B1237">
        <v>0</v>
      </c>
      <c r="C1237">
        <v>0</v>
      </c>
      <c r="D1237">
        <v>0</v>
      </c>
      <c r="E1237">
        <v>0</v>
      </c>
      <c r="F1237">
        <v>0</v>
      </c>
      <c r="G1237">
        <v>0</v>
      </c>
      <c r="H1237">
        <v>0</v>
      </c>
      <c r="I1237" t="s">
        <v>30</v>
      </c>
      <c r="J1237">
        <f t="shared" si="58"/>
        <v>2026</v>
      </c>
    </row>
    <row r="1238" spans="1:10" x14ac:dyDescent="0.3">
      <c r="A1238">
        <v>0</v>
      </c>
      <c r="B1238">
        <v>0</v>
      </c>
      <c r="C1238">
        <v>0</v>
      </c>
      <c r="D1238">
        <v>0</v>
      </c>
      <c r="E1238">
        <v>0</v>
      </c>
      <c r="F1238">
        <v>0</v>
      </c>
      <c r="G1238">
        <v>0</v>
      </c>
      <c r="H1238">
        <v>0</v>
      </c>
      <c r="I1238" t="s">
        <v>30</v>
      </c>
      <c r="J1238">
        <f t="shared" si="58"/>
        <v>2026</v>
      </c>
    </row>
    <row r="1239" spans="1:10" x14ac:dyDescent="0.3">
      <c r="A1239">
        <v>0</v>
      </c>
      <c r="B1239">
        <v>0</v>
      </c>
      <c r="C1239">
        <v>0</v>
      </c>
      <c r="D1239">
        <v>0</v>
      </c>
      <c r="E1239">
        <v>0</v>
      </c>
      <c r="F1239">
        <v>0</v>
      </c>
      <c r="G1239">
        <v>0</v>
      </c>
      <c r="H1239">
        <v>0</v>
      </c>
      <c r="I1239" t="s">
        <v>30</v>
      </c>
      <c r="J1239">
        <f t="shared" si="58"/>
        <v>2026</v>
      </c>
    </row>
    <row r="1240" spans="1:10" x14ac:dyDescent="0.3">
      <c r="A1240">
        <v>0</v>
      </c>
      <c r="B1240">
        <v>0</v>
      </c>
      <c r="C1240">
        <v>0</v>
      </c>
      <c r="D1240">
        <v>0</v>
      </c>
      <c r="E1240">
        <v>0</v>
      </c>
      <c r="F1240">
        <v>0</v>
      </c>
      <c r="G1240">
        <v>0</v>
      </c>
      <c r="H1240">
        <v>0</v>
      </c>
      <c r="I1240" t="s">
        <v>30</v>
      </c>
      <c r="J1240">
        <f t="shared" si="58"/>
        <v>2026</v>
      </c>
    </row>
    <row r="1241" spans="1:10" x14ac:dyDescent="0.3">
      <c r="A1241">
        <v>0</v>
      </c>
      <c r="B1241">
        <v>0</v>
      </c>
      <c r="C1241">
        <v>0</v>
      </c>
      <c r="D1241">
        <v>0</v>
      </c>
      <c r="E1241">
        <v>0</v>
      </c>
      <c r="F1241">
        <v>0</v>
      </c>
      <c r="G1241">
        <v>0</v>
      </c>
      <c r="H1241">
        <v>0</v>
      </c>
      <c r="I1241" t="s">
        <v>30</v>
      </c>
      <c r="J1241">
        <f t="shared" si="58"/>
        <v>2026</v>
      </c>
    </row>
    <row r="1242" spans="1:10" x14ac:dyDescent="0.3">
      <c r="A1242">
        <v>0</v>
      </c>
      <c r="B1242">
        <v>0</v>
      </c>
      <c r="C1242">
        <v>0</v>
      </c>
      <c r="D1242">
        <v>0</v>
      </c>
      <c r="E1242">
        <v>0</v>
      </c>
      <c r="F1242">
        <v>0</v>
      </c>
      <c r="G1242">
        <v>0</v>
      </c>
      <c r="H1242">
        <v>0</v>
      </c>
      <c r="I1242" t="s">
        <v>30</v>
      </c>
      <c r="J1242">
        <f t="shared" si="58"/>
        <v>2026</v>
      </c>
    </row>
    <row r="1243" spans="1:10" x14ac:dyDescent="0.3">
      <c r="A1243">
        <v>0</v>
      </c>
      <c r="B1243">
        <v>0</v>
      </c>
      <c r="C1243">
        <v>0</v>
      </c>
      <c r="D1243">
        <v>0</v>
      </c>
      <c r="E1243">
        <v>0</v>
      </c>
      <c r="F1243">
        <v>0</v>
      </c>
      <c r="G1243">
        <v>0</v>
      </c>
      <c r="H1243">
        <v>0</v>
      </c>
      <c r="I1243" t="s">
        <v>30</v>
      </c>
      <c r="J1243">
        <f t="shared" si="58"/>
        <v>2026</v>
      </c>
    </row>
    <row r="1244" spans="1:10" x14ac:dyDescent="0.3">
      <c r="A1244">
        <v>0</v>
      </c>
      <c r="B1244">
        <v>0</v>
      </c>
      <c r="C1244">
        <v>0</v>
      </c>
      <c r="D1244">
        <v>0</v>
      </c>
      <c r="E1244">
        <v>0</v>
      </c>
      <c r="F1244">
        <v>0</v>
      </c>
      <c r="G1244">
        <v>0</v>
      </c>
      <c r="H1244">
        <v>0</v>
      </c>
      <c r="I1244" t="s">
        <v>30</v>
      </c>
      <c r="J1244">
        <f t="shared" si="58"/>
        <v>2026</v>
      </c>
    </row>
    <row r="1245" spans="1:10" x14ac:dyDescent="0.3">
      <c r="A1245">
        <v>0</v>
      </c>
      <c r="B1245">
        <v>0</v>
      </c>
      <c r="C1245">
        <v>0</v>
      </c>
      <c r="D1245">
        <v>0</v>
      </c>
      <c r="E1245">
        <v>0</v>
      </c>
      <c r="F1245">
        <v>0</v>
      </c>
      <c r="G1245">
        <v>0</v>
      </c>
      <c r="H1245">
        <v>0</v>
      </c>
      <c r="I1245" t="s">
        <v>30</v>
      </c>
      <c r="J1245">
        <f t="shared" si="58"/>
        <v>2026</v>
      </c>
    </row>
    <row r="1246" spans="1:10" x14ac:dyDescent="0.3">
      <c r="A1246">
        <v>0</v>
      </c>
      <c r="B1246">
        <v>0</v>
      </c>
      <c r="C1246">
        <v>0</v>
      </c>
      <c r="D1246">
        <v>0</v>
      </c>
      <c r="E1246">
        <v>0</v>
      </c>
      <c r="F1246">
        <v>0</v>
      </c>
      <c r="G1246">
        <v>0</v>
      </c>
      <c r="H1246">
        <v>0</v>
      </c>
      <c r="I1246" t="s">
        <v>30</v>
      </c>
      <c r="J1246">
        <f t="shared" si="58"/>
        <v>2026</v>
      </c>
    </row>
    <row r="1247" spans="1:10" x14ac:dyDescent="0.3">
      <c r="A1247">
        <v>0</v>
      </c>
      <c r="B1247">
        <v>0</v>
      </c>
      <c r="C1247">
        <v>0</v>
      </c>
      <c r="D1247">
        <v>0</v>
      </c>
      <c r="E1247">
        <v>0</v>
      </c>
      <c r="F1247">
        <v>0</v>
      </c>
      <c r="G1247">
        <v>0</v>
      </c>
      <c r="H1247">
        <v>0</v>
      </c>
      <c r="I1247" t="s">
        <v>30</v>
      </c>
      <c r="J1247">
        <f t="shared" si="58"/>
        <v>2026</v>
      </c>
    </row>
    <row r="1248" spans="1:10" x14ac:dyDescent="0.3">
      <c r="A1248">
        <v>0</v>
      </c>
      <c r="B1248">
        <v>0</v>
      </c>
      <c r="C1248">
        <v>0</v>
      </c>
      <c r="D1248">
        <v>0</v>
      </c>
      <c r="E1248">
        <v>0</v>
      </c>
      <c r="F1248">
        <v>0</v>
      </c>
      <c r="G1248">
        <v>0</v>
      </c>
      <c r="H1248">
        <v>0</v>
      </c>
      <c r="I1248" t="s">
        <v>30</v>
      </c>
      <c r="J1248">
        <f t="shared" si="58"/>
        <v>2026</v>
      </c>
    </row>
    <row r="1249" spans="1:10" x14ac:dyDescent="0.3">
      <c r="A1249">
        <v>0</v>
      </c>
      <c r="B1249">
        <v>0</v>
      </c>
      <c r="C1249">
        <v>0</v>
      </c>
      <c r="D1249">
        <v>0</v>
      </c>
      <c r="E1249">
        <v>0</v>
      </c>
      <c r="F1249">
        <v>0</v>
      </c>
      <c r="G1249">
        <v>0</v>
      </c>
      <c r="H1249">
        <v>0</v>
      </c>
      <c r="I1249" t="s">
        <v>30</v>
      </c>
      <c r="J1249">
        <f t="shared" si="58"/>
        <v>2026</v>
      </c>
    </row>
    <row r="1250" spans="1:10" x14ac:dyDescent="0.3">
      <c r="A1250">
        <v>0</v>
      </c>
      <c r="B1250">
        <v>0</v>
      </c>
      <c r="C1250">
        <v>0</v>
      </c>
      <c r="D1250">
        <v>0</v>
      </c>
      <c r="E1250">
        <v>0</v>
      </c>
      <c r="F1250">
        <v>0</v>
      </c>
      <c r="G1250">
        <v>0</v>
      </c>
      <c r="H1250">
        <v>0</v>
      </c>
      <c r="I1250" t="s">
        <v>30</v>
      </c>
      <c r="J1250">
        <f t="shared" si="58"/>
        <v>2026</v>
      </c>
    </row>
    <row r="1251" spans="1:10" x14ac:dyDescent="0.3">
      <c r="A1251">
        <v>0</v>
      </c>
      <c r="B1251">
        <v>0</v>
      </c>
      <c r="C1251">
        <v>0</v>
      </c>
      <c r="D1251">
        <v>0</v>
      </c>
      <c r="E1251">
        <v>0</v>
      </c>
      <c r="F1251">
        <v>0</v>
      </c>
      <c r="G1251">
        <v>0</v>
      </c>
      <c r="H1251">
        <v>0</v>
      </c>
      <c r="I1251" t="s">
        <v>30</v>
      </c>
      <c r="J1251">
        <f t="shared" si="58"/>
        <v>2026</v>
      </c>
    </row>
    <row r="1252" spans="1:10" x14ac:dyDescent="0.3">
      <c r="A1252">
        <v>0</v>
      </c>
      <c r="B1252">
        <v>0</v>
      </c>
      <c r="C1252">
        <v>0</v>
      </c>
      <c r="D1252">
        <v>0</v>
      </c>
      <c r="E1252">
        <v>0</v>
      </c>
      <c r="F1252">
        <v>0</v>
      </c>
      <c r="G1252">
        <v>0</v>
      </c>
      <c r="H1252">
        <v>0</v>
      </c>
      <c r="I1252" t="s">
        <v>30</v>
      </c>
      <c r="J1252">
        <f t="shared" si="58"/>
        <v>2026</v>
      </c>
    </row>
    <row r="1253" spans="1:10" x14ac:dyDescent="0.3">
      <c r="A1253">
        <v>0</v>
      </c>
      <c r="B1253">
        <v>0</v>
      </c>
      <c r="C1253">
        <v>0</v>
      </c>
      <c r="D1253">
        <v>0</v>
      </c>
      <c r="E1253">
        <v>0</v>
      </c>
      <c r="F1253">
        <v>0</v>
      </c>
      <c r="G1253">
        <v>0</v>
      </c>
      <c r="H1253">
        <v>0</v>
      </c>
      <c r="I1253" t="s">
        <v>30</v>
      </c>
      <c r="J1253">
        <f t="shared" si="58"/>
        <v>2026</v>
      </c>
    </row>
    <row r="1254" spans="1:10" x14ac:dyDescent="0.3">
      <c r="A1254">
        <v>0</v>
      </c>
      <c r="B1254">
        <v>0</v>
      </c>
      <c r="C1254">
        <v>0</v>
      </c>
      <c r="D1254">
        <v>0</v>
      </c>
      <c r="E1254">
        <v>0</v>
      </c>
      <c r="F1254">
        <v>0</v>
      </c>
      <c r="G1254">
        <v>0</v>
      </c>
      <c r="H1254">
        <v>0</v>
      </c>
      <c r="I1254" t="s">
        <v>30</v>
      </c>
      <c r="J1254">
        <f t="shared" si="58"/>
        <v>2026</v>
      </c>
    </row>
    <row r="1255" spans="1:10" x14ac:dyDescent="0.3">
      <c r="A1255">
        <v>0</v>
      </c>
      <c r="B1255">
        <v>0</v>
      </c>
      <c r="C1255">
        <v>0</v>
      </c>
      <c r="D1255">
        <v>0</v>
      </c>
      <c r="E1255">
        <v>0</v>
      </c>
      <c r="F1255">
        <v>0</v>
      </c>
      <c r="G1255">
        <v>0</v>
      </c>
      <c r="H1255">
        <v>0</v>
      </c>
      <c r="I1255" t="s">
        <v>30</v>
      </c>
      <c r="J1255">
        <f t="shared" si="58"/>
        <v>2026</v>
      </c>
    </row>
    <row r="1256" spans="1:10" x14ac:dyDescent="0.3">
      <c r="A1256">
        <v>0</v>
      </c>
      <c r="B1256">
        <v>0</v>
      </c>
      <c r="C1256">
        <v>0</v>
      </c>
      <c r="D1256">
        <v>0</v>
      </c>
      <c r="E1256">
        <v>0</v>
      </c>
      <c r="F1256">
        <v>0</v>
      </c>
      <c r="G1256">
        <v>0</v>
      </c>
      <c r="H1256">
        <v>0</v>
      </c>
      <c r="I1256" t="s">
        <v>30</v>
      </c>
      <c r="J1256">
        <f t="shared" si="58"/>
        <v>2026</v>
      </c>
    </row>
    <row r="1257" spans="1:10" x14ac:dyDescent="0.3">
      <c r="A1257">
        <v>0</v>
      </c>
      <c r="B1257">
        <v>0</v>
      </c>
      <c r="C1257">
        <v>0</v>
      </c>
      <c r="D1257">
        <v>0</v>
      </c>
      <c r="E1257">
        <v>0</v>
      </c>
      <c r="F1257">
        <v>0</v>
      </c>
      <c r="G1257">
        <v>0</v>
      </c>
      <c r="H1257">
        <v>0</v>
      </c>
      <c r="I1257" t="s">
        <v>30</v>
      </c>
      <c r="J1257">
        <f t="shared" si="58"/>
        <v>2026</v>
      </c>
    </row>
    <row r="1258" spans="1:10" x14ac:dyDescent="0.3">
      <c r="A1258">
        <v>0</v>
      </c>
      <c r="B1258">
        <v>0</v>
      </c>
      <c r="C1258">
        <v>0</v>
      </c>
      <c r="D1258">
        <v>0</v>
      </c>
      <c r="E1258">
        <v>0</v>
      </c>
      <c r="F1258">
        <v>0</v>
      </c>
      <c r="G1258">
        <v>0</v>
      </c>
      <c r="H1258">
        <v>0</v>
      </c>
      <c r="I1258" t="s">
        <v>30</v>
      </c>
      <c r="J1258">
        <f t="shared" si="58"/>
        <v>2026</v>
      </c>
    </row>
    <row r="1259" spans="1:10" x14ac:dyDescent="0.3">
      <c r="A1259">
        <v>0</v>
      </c>
      <c r="B1259">
        <v>0</v>
      </c>
      <c r="C1259">
        <v>0</v>
      </c>
      <c r="D1259">
        <v>0</v>
      </c>
      <c r="E1259">
        <v>0</v>
      </c>
      <c r="F1259">
        <v>0</v>
      </c>
      <c r="G1259">
        <v>0</v>
      </c>
      <c r="H1259">
        <v>0</v>
      </c>
      <c r="I1259" t="s">
        <v>30</v>
      </c>
      <c r="J1259">
        <f t="shared" si="58"/>
        <v>2026</v>
      </c>
    </row>
    <row r="1260" spans="1:10" x14ac:dyDescent="0.3">
      <c r="A1260">
        <v>0</v>
      </c>
      <c r="B1260">
        <v>0</v>
      </c>
      <c r="C1260">
        <v>0</v>
      </c>
      <c r="D1260">
        <v>0</v>
      </c>
      <c r="E1260">
        <v>0</v>
      </c>
      <c r="F1260">
        <v>0</v>
      </c>
      <c r="G1260">
        <v>0</v>
      </c>
      <c r="H1260">
        <v>0</v>
      </c>
      <c r="I1260" t="s">
        <v>30</v>
      </c>
      <c r="J1260">
        <f t="shared" si="58"/>
        <v>2026</v>
      </c>
    </row>
    <row r="1261" spans="1:10" x14ac:dyDescent="0.3">
      <c r="A1261">
        <v>0</v>
      </c>
      <c r="B1261">
        <v>0</v>
      </c>
      <c r="C1261">
        <v>0</v>
      </c>
      <c r="D1261">
        <v>0</v>
      </c>
      <c r="E1261">
        <v>0</v>
      </c>
      <c r="F1261">
        <v>0</v>
      </c>
      <c r="G1261">
        <v>0</v>
      </c>
      <c r="H1261">
        <v>0</v>
      </c>
      <c r="I1261" t="s">
        <v>30</v>
      </c>
      <c r="J1261">
        <f t="shared" si="58"/>
        <v>2026</v>
      </c>
    </row>
    <row r="1262" spans="1:10" x14ac:dyDescent="0.3">
      <c r="A1262">
        <v>0</v>
      </c>
      <c r="B1262">
        <v>0</v>
      </c>
      <c r="C1262">
        <v>0</v>
      </c>
      <c r="D1262">
        <v>0</v>
      </c>
      <c r="E1262">
        <v>0</v>
      </c>
      <c r="F1262">
        <v>0</v>
      </c>
      <c r="G1262">
        <v>0</v>
      </c>
      <c r="H1262">
        <v>0</v>
      </c>
      <c r="I1262" t="s">
        <v>30</v>
      </c>
      <c r="J1262">
        <f t="shared" si="58"/>
        <v>2026</v>
      </c>
    </row>
    <row r="1263" spans="1:10" x14ac:dyDescent="0.3">
      <c r="A1263">
        <v>0</v>
      </c>
      <c r="B1263">
        <v>0</v>
      </c>
      <c r="C1263">
        <v>0</v>
      </c>
      <c r="D1263">
        <v>0</v>
      </c>
      <c r="E1263">
        <v>0</v>
      </c>
      <c r="F1263">
        <v>0</v>
      </c>
      <c r="G1263">
        <v>0</v>
      </c>
      <c r="H1263">
        <v>0</v>
      </c>
      <c r="I1263" t="s">
        <v>30</v>
      </c>
      <c r="J1263">
        <f t="shared" si="58"/>
        <v>2026</v>
      </c>
    </row>
    <row r="1264" spans="1:10" x14ac:dyDescent="0.3">
      <c r="A1264">
        <v>0</v>
      </c>
      <c r="B1264">
        <v>0</v>
      </c>
      <c r="C1264">
        <v>0</v>
      </c>
      <c r="D1264">
        <v>0</v>
      </c>
      <c r="E1264">
        <v>0</v>
      </c>
      <c r="F1264">
        <v>0</v>
      </c>
      <c r="G1264">
        <v>0</v>
      </c>
      <c r="H1264">
        <v>0</v>
      </c>
      <c r="I1264" t="s">
        <v>30</v>
      </c>
      <c r="J1264">
        <f t="shared" si="58"/>
        <v>2026</v>
      </c>
    </row>
    <row r="1265" spans="1:10" x14ac:dyDescent="0.3">
      <c r="A1265">
        <v>0</v>
      </c>
      <c r="B1265">
        <v>0</v>
      </c>
      <c r="C1265">
        <v>0</v>
      </c>
      <c r="D1265">
        <v>0</v>
      </c>
      <c r="E1265">
        <v>0</v>
      </c>
      <c r="F1265">
        <v>0</v>
      </c>
      <c r="G1265">
        <v>0</v>
      </c>
      <c r="H1265">
        <v>0</v>
      </c>
      <c r="I1265" t="s">
        <v>30</v>
      </c>
      <c r="J1265">
        <f t="shared" si="58"/>
        <v>2026</v>
      </c>
    </row>
    <row r="1266" spans="1:10" x14ac:dyDescent="0.3">
      <c r="A1266">
        <v>0</v>
      </c>
      <c r="B1266">
        <v>0</v>
      </c>
      <c r="C1266">
        <v>0</v>
      </c>
      <c r="D1266">
        <v>0</v>
      </c>
      <c r="E1266">
        <v>0</v>
      </c>
      <c r="F1266">
        <v>0</v>
      </c>
      <c r="G1266">
        <v>0</v>
      </c>
      <c r="H1266">
        <v>0</v>
      </c>
      <c r="I1266" t="s">
        <v>30</v>
      </c>
      <c r="J1266">
        <f t="shared" si="58"/>
        <v>2026</v>
      </c>
    </row>
    <row r="1267" spans="1:10" x14ac:dyDescent="0.3">
      <c r="A1267">
        <v>0</v>
      </c>
      <c r="B1267">
        <v>0</v>
      </c>
      <c r="C1267">
        <v>0</v>
      </c>
      <c r="D1267">
        <v>0</v>
      </c>
      <c r="E1267">
        <v>0</v>
      </c>
      <c r="F1267">
        <v>0</v>
      </c>
      <c r="G1267">
        <v>0</v>
      </c>
      <c r="H1267">
        <v>0</v>
      </c>
      <c r="I1267" t="s">
        <v>30</v>
      </c>
      <c r="J1267">
        <f t="shared" si="58"/>
        <v>2026</v>
      </c>
    </row>
    <row r="1268" spans="1:10" x14ac:dyDescent="0.3">
      <c r="A1268">
        <v>0</v>
      </c>
      <c r="B1268">
        <v>0</v>
      </c>
      <c r="C1268">
        <v>0</v>
      </c>
      <c r="D1268">
        <v>0</v>
      </c>
      <c r="E1268">
        <v>0</v>
      </c>
      <c r="F1268">
        <v>0</v>
      </c>
      <c r="G1268">
        <v>0</v>
      </c>
      <c r="H1268">
        <v>0</v>
      </c>
      <c r="I1268" t="s">
        <v>30</v>
      </c>
      <c r="J1268">
        <f t="shared" si="58"/>
        <v>2026</v>
      </c>
    </row>
    <row r="1269" spans="1:10" x14ac:dyDescent="0.3">
      <c r="A1269">
        <v>0</v>
      </c>
      <c r="B1269">
        <v>0</v>
      </c>
      <c r="C1269">
        <v>0</v>
      </c>
      <c r="D1269">
        <v>0</v>
      </c>
      <c r="E1269">
        <v>0</v>
      </c>
      <c r="F1269">
        <v>0</v>
      </c>
      <c r="G1269">
        <v>0</v>
      </c>
      <c r="H1269">
        <v>0</v>
      </c>
      <c r="I1269" t="s">
        <v>30</v>
      </c>
      <c r="J1269">
        <f t="shared" si="58"/>
        <v>2026</v>
      </c>
    </row>
    <row r="1270" spans="1:10" x14ac:dyDescent="0.3">
      <c r="A1270">
        <v>0</v>
      </c>
      <c r="B1270">
        <v>0</v>
      </c>
      <c r="C1270">
        <v>0</v>
      </c>
      <c r="D1270">
        <v>0</v>
      </c>
      <c r="E1270">
        <v>0</v>
      </c>
      <c r="F1270">
        <v>0</v>
      </c>
      <c r="G1270">
        <v>0</v>
      </c>
      <c r="H1270">
        <v>0</v>
      </c>
      <c r="I1270" t="s">
        <v>30</v>
      </c>
      <c r="J1270">
        <f t="shared" si="58"/>
        <v>2026</v>
      </c>
    </row>
    <row r="1271" spans="1:10" x14ac:dyDescent="0.3">
      <c r="A1271">
        <v>0</v>
      </c>
      <c r="B1271">
        <v>0</v>
      </c>
      <c r="C1271">
        <v>0</v>
      </c>
      <c r="D1271">
        <v>0</v>
      </c>
      <c r="E1271">
        <v>0</v>
      </c>
      <c r="F1271">
        <v>0</v>
      </c>
      <c r="G1271">
        <v>0</v>
      </c>
      <c r="H1271">
        <v>0</v>
      </c>
      <c r="I1271" t="s">
        <v>30</v>
      </c>
      <c r="J1271">
        <f t="shared" si="58"/>
        <v>2026</v>
      </c>
    </row>
    <row r="1272" spans="1:10" x14ac:dyDescent="0.3">
      <c r="A1272">
        <v>0</v>
      </c>
      <c r="B1272">
        <v>0</v>
      </c>
      <c r="C1272">
        <v>0</v>
      </c>
      <c r="D1272">
        <v>0</v>
      </c>
      <c r="E1272">
        <v>0</v>
      </c>
      <c r="F1272">
        <v>0</v>
      </c>
      <c r="G1272">
        <v>0</v>
      </c>
      <c r="H1272">
        <v>0</v>
      </c>
      <c r="I1272" t="s">
        <v>30</v>
      </c>
      <c r="J1272">
        <f t="shared" si="58"/>
        <v>2026</v>
      </c>
    </row>
    <row r="1273" spans="1:10" x14ac:dyDescent="0.3">
      <c r="A1273">
        <v>0</v>
      </c>
      <c r="B1273">
        <v>0</v>
      </c>
      <c r="C1273">
        <v>0</v>
      </c>
      <c r="D1273">
        <v>0</v>
      </c>
      <c r="E1273">
        <v>0</v>
      </c>
      <c r="F1273">
        <v>0</v>
      </c>
      <c r="G1273">
        <v>0</v>
      </c>
      <c r="H1273">
        <v>0</v>
      </c>
      <c r="I1273" t="s">
        <v>30</v>
      </c>
      <c r="J1273">
        <f t="shared" si="58"/>
        <v>2026</v>
      </c>
    </row>
    <row r="1274" spans="1:10" x14ac:dyDescent="0.3">
      <c r="A1274">
        <v>0</v>
      </c>
      <c r="B1274">
        <v>0</v>
      </c>
      <c r="C1274">
        <v>0</v>
      </c>
      <c r="D1274">
        <v>0</v>
      </c>
      <c r="E1274">
        <v>0</v>
      </c>
      <c r="F1274">
        <v>0</v>
      </c>
      <c r="G1274">
        <v>0</v>
      </c>
      <c r="H1274">
        <v>0</v>
      </c>
      <c r="I1274" t="s">
        <v>30</v>
      </c>
      <c r="J1274">
        <f t="shared" si="58"/>
        <v>2026</v>
      </c>
    </row>
    <row r="1275" spans="1:10" x14ac:dyDescent="0.3">
      <c r="A1275">
        <v>0</v>
      </c>
      <c r="B1275">
        <v>0</v>
      </c>
      <c r="C1275">
        <v>0</v>
      </c>
      <c r="D1275">
        <v>0</v>
      </c>
      <c r="E1275">
        <v>0</v>
      </c>
      <c r="F1275">
        <v>0</v>
      </c>
      <c r="G1275">
        <v>0</v>
      </c>
      <c r="H1275">
        <v>0</v>
      </c>
      <c r="I1275" t="s">
        <v>30</v>
      </c>
      <c r="J1275">
        <f t="shared" si="58"/>
        <v>2026</v>
      </c>
    </row>
    <row r="1276" spans="1:10" x14ac:dyDescent="0.3">
      <c r="A1276">
        <v>0</v>
      </c>
      <c r="B1276">
        <v>0</v>
      </c>
      <c r="C1276">
        <v>0</v>
      </c>
      <c r="D1276">
        <v>0</v>
      </c>
      <c r="E1276">
        <v>0</v>
      </c>
      <c r="F1276">
        <v>0</v>
      </c>
      <c r="G1276">
        <v>0</v>
      </c>
      <c r="H1276">
        <v>0</v>
      </c>
      <c r="I1276" t="s">
        <v>30</v>
      </c>
      <c r="J1276">
        <f t="shared" si="58"/>
        <v>2026</v>
      </c>
    </row>
    <row r="1277" spans="1:10" x14ac:dyDescent="0.3">
      <c r="A1277">
        <v>0</v>
      </c>
      <c r="B1277">
        <v>0</v>
      </c>
      <c r="C1277">
        <v>0</v>
      </c>
      <c r="D1277">
        <v>0</v>
      </c>
      <c r="E1277">
        <v>0</v>
      </c>
      <c r="F1277">
        <v>0</v>
      </c>
      <c r="G1277">
        <v>0</v>
      </c>
      <c r="H1277">
        <v>0</v>
      </c>
      <c r="I1277" t="s">
        <v>30</v>
      </c>
      <c r="J1277">
        <f t="shared" si="58"/>
        <v>2026</v>
      </c>
    </row>
    <row r="1278" spans="1:10" x14ac:dyDescent="0.3">
      <c r="A1278">
        <v>0</v>
      </c>
      <c r="B1278">
        <v>0</v>
      </c>
      <c r="C1278">
        <v>0</v>
      </c>
      <c r="D1278">
        <v>0</v>
      </c>
      <c r="E1278">
        <v>0</v>
      </c>
      <c r="F1278">
        <v>0</v>
      </c>
      <c r="G1278">
        <v>0</v>
      </c>
      <c r="H1278">
        <v>0</v>
      </c>
      <c r="I1278" t="s">
        <v>30</v>
      </c>
      <c r="J1278">
        <f t="shared" si="58"/>
        <v>2026</v>
      </c>
    </row>
    <row r="1279" spans="1:10" x14ac:dyDescent="0.3">
      <c r="A1279">
        <v>0</v>
      </c>
      <c r="B1279">
        <v>0</v>
      </c>
      <c r="C1279">
        <v>0</v>
      </c>
      <c r="D1279">
        <v>0</v>
      </c>
      <c r="E1279">
        <v>0</v>
      </c>
      <c r="F1279">
        <v>0</v>
      </c>
      <c r="G1279">
        <v>0</v>
      </c>
      <c r="H1279">
        <v>0</v>
      </c>
      <c r="I1279" t="s">
        <v>30</v>
      </c>
      <c r="J1279">
        <f t="shared" si="58"/>
        <v>2026</v>
      </c>
    </row>
    <row r="1280" spans="1:10" x14ac:dyDescent="0.3">
      <c r="A1280">
        <v>0</v>
      </c>
      <c r="B1280">
        <v>0</v>
      </c>
      <c r="C1280">
        <v>0</v>
      </c>
      <c r="D1280">
        <v>0</v>
      </c>
      <c r="E1280">
        <v>0</v>
      </c>
      <c r="F1280">
        <v>0</v>
      </c>
      <c r="G1280">
        <v>0</v>
      </c>
      <c r="H1280">
        <v>0</v>
      </c>
      <c r="I1280" t="s">
        <v>30</v>
      </c>
      <c r="J1280">
        <f t="shared" si="58"/>
        <v>2026</v>
      </c>
    </row>
    <row r="1281" spans="1:10" x14ac:dyDescent="0.3">
      <c r="A1281">
        <v>0</v>
      </c>
      <c r="B1281">
        <v>0</v>
      </c>
      <c r="C1281">
        <v>0</v>
      </c>
      <c r="D1281">
        <v>0</v>
      </c>
      <c r="E1281">
        <v>0</v>
      </c>
      <c r="F1281">
        <v>0</v>
      </c>
      <c r="G1281">
        <v>0</v>
      </c>
      <c r="H1281">
        <v>0</v>
      </c>
      <c r="I1281" t="s">
        <v>30</v>
      </c>
      <c r="J1281">
        <f t="shared" si="58"/>
        <v>2026</v>
      </c>
    </row>
    <row r="1282" spans="1:10" x14ac:dyDescent="0.3">
      <c r="A1282">
        <v>0</v>
      </c>
      <c r="B1282">
        <v>0</v>
      </c>
      <c r="C1282">
        <v>0</v>
      </c>
      <c r="D1282">
        <v>0</v>
      </c>
      <c r="E1282">
        <v>0</v>
      </c>
      <c r="F1282">
        <v>0</v>
      </c>
      <c r="G1282">
        <v>0</v>
      </c>
      <c r="H1282">
        <v>0</v>
      </c>
      <c r="I1282" t="s">
        <v>30</v>
      </c>
      <c r="J1282">
        <f t="shared" si="58"/>
        <v>2026</v>
      </c>
    </row>
    <row r="1283" spans="1:10" x14ac:dyDescent="0.3">
      <c r="A1283">
        <v>0</v>
      </c>
      <c r="B1283">
        <v>0</v>
      </c>
      <c r="C1283">
        <v>0</v>
      </c>
      <c r="D1283">
        <v>0</v>
      </c>
      <c r="E1283">
        <v>0</v>
      </c>
      <c r="F1283">
        <v>0</v>
      </c>
      <c r="G1283">
        <v>0</v>
      </c>
      <c r="H1283">
        <v>0</v>
      </c>
      <c r="I1283" t="s">
        <v>30</v>
      </c>
      <c r="J1283">
        <f t="shared" ref="J1283:J1386" si="59">VLOOKUP(I1283,$L$2:$AY$13,40,FALSE)</f>
        <v>2026</v>
      </c>
    </row>
    <row r="1284" spans="1:10" x14ac:dyDescent="0.3">
      <c r="A1284">
        <v>0</v>
      </c>
      <c r="B1284">
        <v>0</v>
      </c>
      <c r="C1284">
        <v>0</v>
      </c>
      <c r="D1284">
        <v>0</v>
      </c>
      <c r="E1284">
        <v>0</v>
      </c>
      <c r="F1284">
        <v>0</v>
      </c>
      <c r="G1284">
        <v>0</v>
      </c>
      <c r="H1284">
        <v>0</v>
      </c>
      <c r="I1284" t="s">
        <v>30</v>
      </c>
      <c r="J1284">
        <f t="shared" si="59"/>
        <v>2026</v>
      </c>
    </row>
    <row r="1285" spans="1:10" x14ac:dyDescent="0.3">
      <c r="A1285">
        <v>0</v>
      </c>
      <c r="B1285">
        <v>0</v>
      </c>
      <c r="C1285">
        <v>0</v>
      </c>
      <c r="D1285">
        <v>0</v>
      </c>
      <c r="E1285">
        <v>0</v>
      </c>
      <c r="F1285">
        <v>0</v>
      </c>
      <c r="G1285">
        <v>0</v>
      </c>
      <c r="H1285">
        <v>0</v>
      </c>
      <c r="I1285" t="s">
        <v>30</v>
      </c>
      <c r="J1285">
        <f t="shared" ref="J1285:J1324" si="60">VLOOKUP(I1285,$L$2:$AY$13,40,FALSE)</f>
        <v>2026</v>
      </c>
    </row>
    <row r="1286" spans="1:10" x14ac:dyDescent="0.3">
      <c r="A1286">
        <v>0</v>
      </c>
      <c r="B1286">
        <v>0</v>
      </c>
      <c r="C1286">
        <v>0</v>
      </c>
      <c r="D1286">
        <v>0</v>
      </c>
      <c r="E1286">
        <v>0</v>
      </c>
      <c r="F1286">
        <v>0</v>
      </c>
      <c r="G1286">
        <v>0</v>
      </c>
      <c r="H1286">
        <v>0</v>
      </c>
      <c r="I1286" t="s">
        <v>30</v>
      </c>
      <c r="J1286">
        <f t="shared" si="60"/>
        <v>2026</v>
      </c>
    </row>
    <row r="1287" spans="1:10" x14ac:dyDescent="0.3">
      <c r="A1287">
        <v>0</v>
      </c>
      <c r="B1287">
        <v>0</v>
      </c>
      <c r="C1287">
        <v>0</v>
      </c>
      <c r="D1287">
        <v>0</v>
      </c>
      <c r="E1287">
        <v>0</v>
      </c>
      <c r="F1287">
        <v>0</v>
      </c>
      <c r="G1287">
        <v>0</v>
      </c>
      <c r="H1287">
        <v>0</v>
      </c>
      <c r="I1287" t="s">
        <v>30</v>
      </c>
      <c r="J1287">
        <f t="shared" si="60"/>
        <v>2026</v>
      </c>
    </row>
    <row r="1288" spans="1:10" x14ac:dyDescent="0.3">
      <c r="A1288">
        <v>0</v>
      </c>
      <c r="B1288">
        <v>0</v>
      </c>
      <c r="C1288">
        <v>0</v>
      </c>
      <c r="D1288">
        <v>0</v>
      </c>
      <c r="E1288">
        <v>0</v>
      </c>
      <c r="F1288">
        <v>0</v>
      </c>
      <c r="G1288">
        <v>0</v>
      </c>
      <c r="H1288">
        <v>0</v>
      </c>
      <c r="I1288" t="s">
        <v>30</v>
      </c>
      <c r="J1288">
        <f t="shared" si="60"/>
        <v>2026</v>
      </c>
    </row>
    <row r="1289" spans="1:10" x14ac:dyDescent="0.3">
      <c r="A1289">
        <v>0</v>
      </c>
      <c r="B1289">
        <v>0</v>
      </c>
      <c r="C1289">
        <v>0</v>
      </c>
      <c r="D1289">
        <v>0</v>
      </c>
      <c r="E1289">
        <v>0</v>
      </c>
      <c r="F1289">
        <v>0</v>
      </c>
      <c r="G1289">
        <v>0</v>
      </c>
      <c r="H1289">
        <v>0</v>
      </c>
      <c r="I1289" t="s">
        <v>30</v>
      </c>
      <c r="J1289">
        <f t="shared" si="60"/>
        <v>2026</v>
      </c>
    </row>
    <row r="1290" spans="1:10" x14ac:dyDescent="0.3">
      <c r="A1290">
        <v>0</v>
      </c>
      <c r="B1290">
        <v>0</v>
      </c>
      <c r="C1290">
        <v>0</v>
      </c>
      <c r="D1290">
        <v>0</v>
      </c>
      <c r="E1290">
        <v>0</v>
      </c>
      <c r="F1290">
        <v>0</v>
      </c>
      <c r="G1290">
        <v>0</v>
      </c>
      <c r="H1290">
        <v>0</v>
      </c>
      <c r="I1290" t="s">
        <v>30</v>
      </c>
      <c r="J1290">
        <f t="shared" si="60"/>
        <v>2026</v>
      </c>
    </row>
    <row r="1291" spans="1:10" x14ac:dyDescent="0.3">
      <c r="A1291">
        <v>0</v>
      </c>
      <c r="B1291">
        <v>0</v>
      </c>
      <c r="C1291">
        <v>0</v>
      </c>
      <c r="D1291">
        <v>0</v>
      </c>
      <c r="E1291">
        <v>0</v>
      </c>
      <c r="F1291">
        <v>0</v>
      </c>
      <c r="G1291">
        <v>0</v>
      </c>
      <c r="H1291">
        <v>0</v>
      </c>
      <c r="I1291" t="s">
        <v>30</v>
      </c>
      <c r="J1291">
        <f t="shared" si="60"/>
        <v>2026</v>
      </c>
    </row>
    <row r="1292" spans="1:10" x14ac:dyDescent="0.3">
      <c r="A1292">
        <v>0</v>
      </c>
      <c r="B1292">
        <v>0</v>
      </c>
      <c r="C1292">
        <v>0</v>
      </c>
      <c r="D1292">
        <v>0</v>
      </c>
      <c r="E1292">
        <v>0</v>
      </c>
      <c r="F1292">
        <v>0</v>
      </c>
      <c r="G1292">
        <v>0</v>
      </c>
      <c r="H1292">
        <v>0</v>
      </c>
      <c r="I1292" t="s">
        <v>30</v>
      </c>
      <c r="J1292">
        <f t="shared" si="60"/>
        <v>2026</v>
      </c>
    </row>
    <row r="1293" spans="1:10" x14ac:dyDescent="0.3">
      <c r="A1293">
        <v>0</v>
      </c>
      <c r="B1293">
        <v>0</v>
      </c>
      <c r="C1293">
        <v>0</v>
      </c>
      <c r="D1293">
        <v>0</v>
      </c>
      <c r="E1293">
        <v>0</v>
      </c>
      <c r="F1293">
        <v>0</v>
      </c>
      <c r="G1293">
        <v>0</v>
      </c>
      <c r="H1293">
        <v>0</v>
      </c>
      <c r="I1293" t="s">
        <v>30</v>
      </c>
      <c r="J1293">
        <f t="shared" si="60"/>
        <v>2026</v>
      </c>
    </row>
    <row r="1294" spans="1:10" x14ac:dyDescent="0.3">
      <c r="A1294">
        <v>0</v>
      </c>
      <c r="B1294">
        <v>0</v>
      </c>
      <c r="C1294">
        <v>0</v>
      </c>
      <c r="D1294">
        <v>0</v>
      </c>
      <c r="E1294">
        <v>0</v>
      </c>
      <c r="F1294">
        <v>0</v>
      </c>
      <c r="G1294">
        <v>0</v>
      </c>
      <c r="H1294">
        <v>0</v>
      </c>
      <c r="I1294" t="s">
        <v>30</v>
      </c>
      <c r="J1294">
        <f t="shared" si="60"/>
        <v>2026</v>
      </c>
    </row>
    <row r="1295" spans="1:10" x14ac:dyDescent="0.3">
      <c r="A1295">
        <v>0</v>
      </c>
      <c r="B1295">
        <v>0</v>
      </c>
      <c r="C1295">
        <v>0</v>
      </c>
      <c r="D1295">
        <v>0</v>
      </c>
      <c r="E1295">
        <v>0</v>
      </c>
      <c r="F1295">
        <v>0</v>
      </c>
      <c r="G1295">
        <v>0</v>
      </c>
      <c r="H1295">
        <v>0</v>
      </c>
      <c r="I1295" t="s">
        <v>30</v>
      </c>
      <c r="J1295">
        <f t="shared" si="60"/>
        <v>2026</v>
      </c>
    </row>
    <row r="1296" spans="1:10" x14ac:dyDescent="0.3">
      <c r="A1296">
        <v>0</v>
      </c>
      <c r="B1296">
        <v>0</v>
      </c>
      <c r="C1296">
        <v>0</v>
      </c>
      <c r="D1296">
        <v>0</v>
      </c>
      <c r="E1296">
        <v>0</v>
      </c>
      <c r="F1296">
        <v>0</v>
      </c>
      <c r="G1296">
        <v>0</v>
      </c>
      <c r="H1296">
        <v>0</v>
      </c>
      <c r="I1296" t="s">
        <v>30</v>
      </c>
      <c r="J1296">
        <f t="shared" si="60"/>
        <v>2026</v>
      </c>
    </row>
    <row r="1297" spans="1:10" x14ac:dyDescent="0.3">
      <c r="A1297">
        <v>0</v>
      </c>
      <c r="B1297">
        <v>0</v>
      </c>
      <c r="C1297">
        <v>0</v>
      </c>
      <c r="D1297">
        <v>0</v>
      </c>
      <c r="E1297">
        <v>0</v>
      </c>
      <c r="F1297">
        <v>0</v>
      </c>
      <c r="G1297">
        <v>0</v>
      </c>
      <c r="H1297">
        <v>0</v>
      </c>
      <c r="I1297" t="s">
        <v>30</v>
      </c>
      <c r="J1297">
        <f t="shared" si="60"/>
        <v>2026</v>
      </c>
    </row>
    <row r="1298" spans="1:10" x14ac:dyDescent="0.3">
      <c r="A1298">
        <v>0</v>
      </c>
      <c r="B1298">
        <v>0</v>
      </c>
      <c r="C1298">
        <v>0</v>
      </c>
      <c r="D1298">
        <v>0</v>
      </c>
      <c r="E1298">
        <v>0</v>
      </c>
      <c r="F1298">
        <v>0</v>
      </c>
      <c r="G1298">
        <v>0</v>
      </c>
      <c r="H1298">
        <v>0</v>
      </c>
      <c r="I1298" t="s">
        <v>30</v>
      </c>
      <c r="J1298">
        <f t="shared" si="60"/>
        <v>2026</v>
      </c>
    </row>
    <row r="1299" spans="1:10" x14ac:dyDescent="0.3">
      <c r="A1299">
        <v>0</v>
      </c>
      <c r="B1299">
        <v>0</v>
      </c>
      <c r="C1299">
        <v>0</v>
      </c>
      <c r="D1299">
        <v>0</v>
      </c>
      <c r="E1299">
        <v>0</v>
      </c>
      <c r="F1299">
        <v>0</v>
      </c>
      <c r="G1299">
        <v>0</v>
      </c>
      <c r="H1299">
        <v>0</v>
      </c>
      <c r="I1299" t="s">
        <v>30</v>
      </c>
      <c r="J1299">
        <f t="shared" si="60"/>
        <v>2026</v>
      </c>
    </row>
    <row r="1300" spans="1:10" x14ac:dyDescent="0.3">
      <c r="A1300">
        <v>0</v>
      </c>
      <c r="B1300">
        <v>0</v>
      </c>
      <c r="C1300">
        <v>0</v>
      </c>
      <c r="D1300">
        <v>0</v>
      </c>
      <c r="E1300">
        <v>0</v>
      </c>
      <c r="F1300">
        <v>0</v>
      </c>
      <c r="G1300">
        <v>0</v>
      </c>
      <c r="H1300">
        <v>0</v>
      </c>
      <c r="I1300" t="s">
        <v>30</v>
      </c>
      <c r="J1300">
        <f t="shared" si="60"/>
        <v>2026</v>
      </c>
    </row>
    <row r="1301" spans="1:10" x14ac:dyDescent="0.3">
      <c r="A1301">
        <v>0</v>
      </c>
      <c r="B1301">
        <v>0</v>
      </c>
      <c r="C1301">
        <v>0</v>
      </c>
      <c r="D1301">
        <v>0</v>
      </c>
      <c r="E1301">
        <v>0</v>
      </c>
      <c r="F1301">
        <v>0</v>
      </c>
      <c r="G1301">
        <v>0</v>
      </c>
      <c r="H1301">
        <v>0</v>
      </c>
      <c r="I1301" t="s">
        <v>30</v>
      </c>
      <c r="J1301">
        <f t="shared" si="60"/>
        <v>2026</v>
      </c>
    </row>
    <row r="1302" spans="1:10" x14ac:dyDescent="0.3">
      <c r="A1302">
        <v>0</v>
      </c>
      <c r="B1302">
        <v>0</v>
      </c>
      <c r="C1302">
        <v>0</v>
      </c>
      <c r="D1302">
        <v>0</v>
      </c>
      <c r="E1302">
        <v>0</v>
      </c>
      <c r="F1302">
        <v>0</v>
      </c>
      <c r="G1302">
        <v>0</v>
      </c>
      <c r="H1302">
        <v>0</v>
      </c>
      <c r="I1302" t="s">
        <v>30</v>
      </c>
      <c r="J1302">
        <f t="shared" si="60"/>
        <v>2026</v>
      </c>
    </row>
    <row r="1303" spans="1:10" x14ac:dyDescent="0.3">
      <c r="A1303">
        <v>0</v>
      </c>
      <c r="B1303">
        <v>0</v>
      </c>
      <c r="C1303">
        <v>0</v>
      </c>
      <c r="D1303">
        <v>0</v>
      </c>
      <c r="E1303">
        <v>0</v>
      </c>
      <c r="F1303">
        <v>0</v>
      </c>
      <c r="G1303">
        <v>0</v>
      </c>
      <c r="H1303">
        <v>0</v>
      </c>
      <c r="I1303" t="s">
        <v>30</v>
      </c>
      <c r="J1303">
        <f t="shared" si="60"/>
        <v>2026</v>
      </c>
    </row>
    <row r="1304" spans="1:10" x14ac:dyDescent="0.3">
      <c r="A1304">
        <v>0</v>
      </c>
      <c r="B1304">
        <v>0</v>
      </c>
      <c r="C1304">
        <v>0</v>
      </c>
      <c r="D1304">
        <v>0</v>
      </c>
      <c r="E1304">
        <v>0</v>
      </c>
      <c r="F1304">
        <v>0</v>
      </c>
      <c r="G1304">
        <v>0</v>
      </c>
      <c r="H1304">
        <v>0</v>
      </c>
      <c r="I1304" t="s">
        <v>30</v>
      </c>
      <c r="J1304">
        <f t="shared" si="60"/>
        <v>2026</v>
      </c>
    </row>
    <row r="1305" spans="1:10" x14ac:dyDescent="0.3">
      <c r="A1305">
        <v>0</v>
      </c>
      <c r="B1305">
        <v>0</v>
      </c>
      <c r="C1305">
        <v>0</v>
      </c>
      <c r="D1305">
        <v>0</v>
      </c>
      <c r="E1305">
        <v>0</v>
      </c>
      <c r="F1305">
        <v>0</v>
      </c>
      <c r="G1305">
        <v>0</v>
      </c>
      <c r="H1305">
        <v>0</v>
      </c>
      <c r="I1305" t="s">
        <v>30</v>
      </c>
      <c r="J1305">
        <f t="shared" si="60"/>
        <v>2026</v>
      </c>
    </row>
    <row r="1306" spans="1:10" x14ac:dyDescent="0.3">
      <c r="A1306">
        <v>0</v>
      </c>
      <c r="B1306">
        <v>0</v>
      </c>
      <c r="C1306">
        <v>0</v>
      </c>
      <c r="D1306">
        <v>0</v>
      </c>
      <c r="E1306">
        <v>0</v>
      </c>
      <c r="F1306">
        <v>0</v>
      </c>
      <c r="G1306">
        <v>0</v>
      </c>
      <c r="H1306">
        <v>0</v>
      </c>
      <c r="I1306" t="s">
        <v>30</v>
      </c>
      <c r="J1306">
        <f t="shared" si="60"/>
        <v>2026</v>
      </c>
    </row>
    <row r="1307" spans="1:10" x14ac:dyDescent="0.3">
      <c r="A1307">
        <v>0</v>
      </c>
      <c r="B1307">
        <v>0</v>
      </c>
      <c r="C1307">
        <v>0</v>
      </c>
      <c r="D1307">
        <v>0</v>
      </c>
      <c r="E1307">
        <v>0</v>
      </c>
      <c r="F1307">
        <v>0</v>
      </c>
      <c r="G1307">
        <v>0</v>
      </c>
      <c r="H1307">
        <v>0</v>
      </c>
      <c r="I1307" t="s">
        <v>30</v>
      </c>
      <c r="J1307">
        <f t="shared" si="60"/>
        <v>2026</v>
      </c>
    </row>
    <row r="1308" spans="1:10" x14ac:dyDescent="0.3">
      <c r="A1308">
        <v>0</v>
      </c>
      <c r="B1308">
        <v>0</v>
      </c>
      <c r="C1308">
        <v>0</v>
      </c>
      <c r="D1308">
        <v>0</v>
      </c>
      <c r="E1308">
        <v>0</v>
      </c>
      <c r="F1308">
        <v>0</v>
      </c>
      <c r="G1308">
        <v>0</v>
      </c>
      <c r="H1308">
        <v>0</v>
      </c>
      <c r="I1308" t="s">
        <v>30</v>
      </c>
      <c r="J1308">
        <f t="shared" si="60"/>
        <v>2026</v>
      </c>
    </row>
    <row r="1309" spans="1:10" x14ac:dyDescent="0.3">
      <c r="A1309">
        <v>0</v>
      </c>
      <c r="B1309">
        <v>0</v>
      </c>
      <c r="C1309">
        <v>0</v>
      </c>
      <c r="D1309">
        <v>0</v>
      </c>
      <c r="E1309">
        <v>0</v>
      </c>
      <c r="F1309">
        <v>0</v>
      </c>
      <c r="G1309">
        <v>0</v>
      </c>
      <c r="H1309">
        <v>0</v>
      </c>
      <c r="I1309" t="s">
        <v>30</v>
      </c>
      <c r="J1309">
        <f t="shared" si="60"/>
        <v>2026</v>
      </c>
    </row>
    <row r="1310" spans="1:10" x14ac:dyDescent="0.3">
      <c r="A1310">
        <v>0</v>
      </c>
      <c r="B1310">
        <v>0</v>
      </c>
      <c r="C1310">
        <v>0</v>
      </c>
      <c r="D1310">
        <v>0</v>
      </c>
      <c r="E1310">
        <v>0</v>
      </c>
      <c r="F1310">
        <v>0</v>
      </c>
      <c r="G1310">
        <v>0</v>
      </c>
      <c r="H1310">
        <v>0</v>
      </c>
      <c r="I1310" t="s">
        <v>30</v>
      </c>
      <c r="J1310">
        <f t="shared" si="60"/>
        <v>2026</v>
      </c>
    </row>
    <row r="1311" spans="1:10" x14ac:dyDescent="0.3">
      <c r="A1311">
        <v>0</v>
      </c>
      <c r="B1311">
        <v>0</v>
      </c>
      <c r="C1311">
        <v>0</v>
      </c>
      <c r="D1311">
        <v>0</v>
      </c>
      <c r="E1311">
        <v>0</v>
      </c>
      <c r="F1311">
        <v>0</v>
      </c>
      <c r="G1311">
        <v>0</v>
      </c>
      <c r="H1311">
        <v>0</v>
      </c>
      <c r="I1311" t="s">
        <v>30</v>
      </c>
      <c r="J1311">
        <f t="shared" si="60"/>
        <v>2026</v>
      </c>
    </row>
    <row r="1312" spans="1:10" x14ac:dyDescent="0.3">
      <c r="A1312">
        <v>0</v>
      </c>
      <c r="B1312">
        <v>0</v>
      </c>
      <c r="C1312">
        <v>0</v>
      </c>
      <c r="D1312">
        <v>0</v>
      </c>
      <c r="E1312">
        <v>0</v>
      </c>
      <c r="F1312">
        <v>0</v>
      </c>
      <c r="G1312">
        <v>0</v>
      </c>
      <c r="H1312">
        <v>0</v>
      </c>
      <c r="I1312" t="s">
        <v>30</v>
      </c>
      <c r="J1312">
        <f t="shared" si="60"/>
        <v>2026</v>
      </c>
    </row>
    <row r="1313" spans="1:10" x14ac:dyDescent="0.3">
      <c r="A1313">
        <v>0</v>
      </c>
      <c r="B1313">
        <v>0</v>
      </c>
      <c r="C1313">
        <v>0</v>
      </c>
      <c r="D1313">
        <v>0</v>
      </c>
      <c r="E1313">
        <v>0</v>
      </c>
      <c r="F1313">
        <v>0</v>
      </c>
      <c r="G1313">
        <v>0</v>
      </c>
      <c r="H1313">
        <v>0</v>
      </c>
      <c r="I1313" t="s">
        <v>30</v>
      </c>
      <c r="J1313">
        <f t="shared" si="60"/>
        <v>2026</v>
      </c>
    </row>
    <row r="1314" spans="1:10" x14ac:dyDescent="0.3">
      <c r="A1314">
        <v>0</v>
      </c>
      <c r="B1314">
        <v>0</v>
      </c>
      <c r="C1314">
        <v>0</v>
      </c>
      <c r="D1314">
        <v>0</v>
      </c>
      <c r="E1314">
        <v>0</v>
      </c>
      <c r="F1314">
        <v>0</v>
      </c>
      <c r="G1314">
        <v>0</v>
      </c>
      <c r="H1314">
        <v>0</v>
      </c>
      <c r="I1314" t="s">
        <v>30</v>
      </c>
      <c r="J1314">
        <f t="shared" si="60"/>
        <v>2026</v>
      </c>
    </row>
    <row r="1315" spans="1:10" x14ac:dyDescent="0.3">
      <c r="A1315">
        <v>0</v>
      </c>
      <c r="B1315">
        <v>0</v>
      </c>
      <c r="C1315">
        <v>0</v>
      </c>
      <c r="D1315">
        <v>0</v>
      </c>
      <c r="E1315">
        <v>0</v>
      </c>
      <c r="F1315">
        <v>0</v>
      </c>
      <c r="G1315">
        <v>0</v>
      </c>
      <c r="H1315">
        <v>0</v>
      </c>
      <c r="I1315" t="s">
        <v>30</v>
      </c>
      <c r="J1315">
        <f t="shared" si="60"/>
        <v>2026</v>
      </c>
    </row>
    <row r="1316" spans="1:10" x14ac:dyDescent="0.3">
      <c r="A1316">
        <v>0</v>
      </c>
      <c r="B1316">
        <v>0</v>
      </c>
      <c r="C1316">
        <v>0</v>
      </c>
      <c r="D1316">
        <v>0</v>
      </c>
      <c r="E1316">
        <v>0</v>
      </c>
      <c r="F1316">
        <v>0</v>
      </c>
      <c r="G1316">
        <v>0</v>
      </c>
      <c r="H1316">
        <v>0</v>
      </c>
      <c r="I1316" t="s">
        <v>30</v>
      </c>
      <c r="J1316">
        <f t="shared" si="60"/>
        <v>2026</v>
      </c>
    </row>
    <row r="1317" spans="1:10" x14ac:dyDescent="0.3">
      <c r="A1317">
        <v>0</v>
      </c>
      <c r="B1317">
        <v>0</v>
      </c>
      <c r="C1317">
        <v>0</v>
      </c>
      <c r="D1317">
        <v>0</v>
      </c>
      <c r="E1317">
        <v>0</v>
      </c>
      <c r="F1317">
        <v>0</v>
      </c>
      <c r="G1317">
        <v>0</v>
      </c>
      <c r="H1317">
        <v>0</v>
      </c>
      <c r="I1317" t="s">
        <v>30</v>
      </c>
      <c r="J1317">
        <f t="shared" si="60"/>
        <v>2026</v>
      </c>
    </row>
    <row r="1318" spans="1:10" x14ac:dyDescent="0.3">
      <c r="A1318">
        <v>0</v>
      </c>
      <c r="B1318">
        <v>0</v>
      </c>
      <c r="C1318">
        <v>0</v>
      </c>
      <c r="D1318">
        <v>0</v>
      </c>
      <c r="E1318">
        <v>0</v>
      </c>
      <c r="F1318">
        <v>0</v>
      </c>
      <c r="G1318">
        <v>0</v>
      </c>
      <c r="H1318">
        <v>0</v>
      </c>
      <c r="I1318" t="s">
        <v>30</v>
      </c>
      <c r="J1318">
        <f t="shared" si="60"/>
        <v>2026</v>
      </c>
    </row>
    <row r="1319" spans="1:10" x14ac:dyDescent="0.3">
      <c r="A1319">
        <v>0</v>
      </c>
      <c r="B1319">
        <v>0</v>
      </c>
      <c r="C1319">
        <v>0</v>
      </c>
      <c r="D1319">
        <v>0</v>
      </c>
      <c r="E1319">
        <v>0</v>
      </c>
      <c r="F1319">
        <v>0</v>
      </c>
      <c r="G1319">
        <v>0</v>
      </c>
      <c r="H1319">
        <v>0</v>
      </c>
      <c r="I1319" t="s">
        <v>30</v>
      </c>
      <c r="J1319">
        <f t="shared" si="60"/>
        <v>2026</v>
      </c>
    </row>
    <row r="1320" spans="1:10" x14ac:dyDescent="0.3">
      <c r="A1320">
        <v>0</v>
      </c>
      <c r="B1320">
        <v>0</v>
      </c>
      <c r="C1320">
        <v>0</v>
      </c>
      <c r="D1320">
        <v>0</v>
      </c>
      <c r="E1320">
        <v>0</v>
      </c>
      <c r="F1320">
        <v>0</v>
      </c>
      <c r="G1320">
        <v>0</v>
      </c>
      <c r="H1320">
        <v>0</v>
      </c>
      <c r="I1320" t="s">
        <v>30</v>
      </c>
      <c r="J1320">
        <f t="shared" si="60"/>
        <v>2026</v>
      </c>
    </row>
    <row r="1321" spans="1:10" x14ac:dyDescent="0.3">
      <c r="A1321">
        <v>0</v>
      </c>
      <c r="B1321">
        <v>0</v>
      </c>
      <c r="C1321">
        <v>0</v>
      </c>
      <c r="D1321">
        <v>0</v>
      </c>
      <c r="E1321">
        <v>0</v>
      </c>
      <c r="F1321">
        <v>0</v>
      </c>
      <c r="G1321">
        <v>0</v>
      </c>
      <c r="H1321">
        <v>0</v>
      </c>
      <c r="I1321" t="s">
        <v>30</v>
      </c>
      <c r="J1321">
        <f t="shared" si="60"/>
        <v>2026</v>
      </c>
    </row>
    <row r="1322" spans="1:10" x14ac:dyDescent="0.3">
      <c r="A1322">
        <v>0</v>
      </c>
      <c r="B1322">
        <v>0</v>
      </c>
      <c r="C1322">
        <v>0</v>
      </c>
      <c r="D1322">
        <v>0</v>
      </c>
      <c r="E1322">
        <v>0</v>
      </c>
      <c r="F1322">
        <v>0</v>
      </c>
      <c r="G1322">
        <v>0</v>
      </c>
      <c r="H1322">
        <v>0</v>
      </c>
      <c r="I1322" t="s">
        <v>30</v>
      </c>
      <c r="J1322">
        <f t="shared" si="60"/>
        <v>2026</v>
      </c>
    </row>
    <row r="1323" spans="1:10" x14ac:dyDescent="0.3">
      <c r="A1323">
        <v>0</v>
      </c>
      <c r="B1323">
        <v>0</v>
      </c>
      <c r="C1323">
        <v>0</v>
      </c>
      <c r="D1323">
        <v>0</v>
      </c>
      <c r="E1323">
        <v>0</v>
      </c>
      <c r="F1323">
        <v>0</v>
      </c>
      <c r="G1323">
        <v>0</v>
      </c>
      <c r="H1323">
        <v>0</v>
      </c>
      <c r="I1323" t="s">
        <v>30</v>
      </c>
      <c r="J1323">
        <f t="shared" si="60"/>
        <v>2026</v>
      </c>
    </row>
    <row r="1324" spans="1:10" x14ac:dyDescent="0.3">
      <c r="A1324">
        <v>0</v>
      </c>
      <c r="B1324">
        <v>0</v>
      </c>
      <c r="C1324">
        <v>0</v>
      </c>
      <c r="D1324">
        <v>0</v>
      </c>
      <c r="E1324">
        <v>0</v>
      </c>
      <c r="F1324">
        <v>0</v>
      </c>
      <c r="G1324">
        <v>0</v>
      </c>
      <c r="H1324">
        <v>0</v>
      </c>
      <c r="I1324" t="s">
        <v>30</v>
      </c>
      <c r="J1324">
        <f t="shared" si="60"/>
        <v>2026</v>
      </c>
    </row>
    <row r="1325" spans="1:10" x14ac:dyDescent="0.3">
      <c r="A1325" s="4" cm="1">
        <f t="array" ref="A1325:H1471">'M55-M60 Report'!A4:H150</f>
        <v>0</v>
      </c>
      <c r="B1325">
        <v>0</v>
      </c>
      <c r="C1325">
        <v>0</v>
      </c>
      <c r="D1325">
        <v>0</v>
      </c>
      <c r="E1325">
        <v>0</v>
      </c>
      <c r="F1325">
        <v>0</v>
      </c>
      <c r="G1325">
        <v>0</v>
      </c>
      <c r="H1325">
        <v>0</v>
      </c>
      <c r="I1325" t="s">
        <v>31</v>
      </c>
      <c r="J1325">
        <f t="shared" si="59"/>
        <v>2027</v>
      </c>
    </row>
    <row r="1326" spans="1:10" x14ac:dyDescent="0.3">
      <c r="A1326">
        <v>0</v>
      </c>
      <c r="B1326">
        <v>0</v>
      </c>
      <c r="C1326">
        <v>0</v>
      </c>
      <c r="D1326">
        <v>0</v>
      </c>
      <c r="E1326">
        <v>0</v>
      </c>
      <c r="F1326">
        <v>0</v>
      </c>
      <c r="G1326">
        <v>0</v>
      </c>
      <c r="H1326">
        <v>0</v>
      </c>
      <c r="I1326" t="s">
        <v>31</v>
      </c>
      <c r="J1326">
        <f t="shared" si="59"/>
        <v>2027</v>
      </c>
    </row>
    <row r="1327" spans="1:10" x14ac:dyDescent="0.3">
      <c r="A1327">
        <v>0</v>
      </c>
      <c r="B1327">
        <v>0</v>
      </c>
      <c r="C1327">
        <v>0</v>
      </c>
      <c r="D1327">
        <v>0</v>
      </c>
      <c r="E1327">
        <v>0</v>
      </c>
      <c r="F1327">
        <v>0</v>
      </c>
      <c r="G1327">
        <v>0</v>
      </c>
      <c r="H1327">
        <v>0</v>
      </c>
      <c r="I1327" t="s">
        <v>31</v>
      </c>
      <c r="J1327">
        <f t="shared" si="59"/>
        <v>2027</v>
      </c>
    </row>
    <row r="1328" spans="1:10" x14ac:dyDescent="0.3">
      <c r="A1328">
        <v>0</v>
      </c>
      <c r="B1328">
        <v>0</v>
      </c>
      <c r="C1328">
        <v>0</v>
      </c>
      <c r="D1328">
        <v>0</v>
      </c>
      <c r="E1328">
        <v>0</v>
      </c>
      <c r="F1328">
        <v>0</v>
      </c>
      <c r="G1328">
        <v>0</v>
      </c>
      <c r="H1328">
        <v>0</v>
      </c>
      <c r="I1328" t="s">
        <v>31</v>
      </c>
      <c r="J1328">
        <f t="shared" si="59"/>
        <v>2027</v>
      </c>
    </row>
    <row r="1329" spans="1:10" x14ac:dyDescent="0.3">
      <c r="A1329">
        <v>0</v>
      </c>
      <c r="B1329">
        <v>0</v>
      </c>
      <c r="C1329">
        <v>0</v>
      </c>
      <c r="D1329">
        <v>0</v>
      </c>
      <c r="E1329">
        <v>0</v>
      </c>
      <c r="F1329">
        <v>0</v>
      </c>
      <c r="G1329">
        <v>0</v>
      </c>
      <c r="H1329">
        <v>0</v>
      </c>
      <c r="I1329" t="s">
        <v>31</v>
      </c>
      <c r="J1329">
        <f t="shared" si="59"/>
        <v>2027</v>
      </c>
    </row>
    <row r="1330" spans="1:10" x14ac:dyDescent="0.3">
      <c r="A1330">
        <v>0</v>
      </c>
      <c r="B1330">
        <v>0</v>
      </c>
      <c r="C1330">
        <v>0</v>
      </c>
      <c r="D1330">
        <v>0</v>
      </c>
      <c r="E1330">
        <v>0</v>
      </c>
      <c r="F1330">
        <v>0</v>
      </c>
      <c r="G1330">
        <v>0</v>
      </c>
      <c r="H1330">
        <v>0</v>
      </c>
      <c r="I1330" t="s">
        <v>31</v>
      </c>
      <c r="J1330">
        <f t="shared" si="59"/>
        <v>2027</v>
      </c>
    </row>
    <row r="1331" spans="1:10" x14ac:dyDescent="0.3">
      <c r="A1331">
        <v>0</v>
      </c>
      <c r="B1331">
        <v>0</v>
      </c>
      <c r="C1331">
        <v>0</v>
      </c>
      <c r="D1331">
        <v>0</v>
      </c>
      <c r="E1331">
        <v>0</v>
      </c>
      <c r="F1331">
        <v>0</v>
      </c>
      <c r="G1331">
        <v>0</v>
      </c>
      <c r="H1331">
        <v>0</v>
      </c>
      <c r="I1331" t="s">
        <v>31</v>
      </c>
      <c r="J1331">
        <f t="shared" si="59"/>
        <v>2027</v>
      </c>
    </row>
    <row r="1332" spans="1:10" x14ac:dyDescent="0.3">
      <c r="A1332">
        <v>0</v>
      </c>
      <c r="B1332">
        <v>0</v>
      </c>
      <c r="C1332">
        <v>0</v>
      </c>
      <c r="D1332">
        <v>0</v>
      </c>
      <c r="E1332">
        <v>0</v>
      </c>
      <c r="F1332">
        <v>0</v>
      </c>
      <c r="G1332">
        <v>0</v>
      </c>
      <c r="H1332">
        <v>0</v>
      </c>
      <c r="I1332" t="s">
        <v>31</v>
      </c>
      <c r="J1332">
        <f t="shared" si="59"/>
        <v>2027</v>
      </c>
    </row>
    <row r="1333" spans="1:10" x14ac:dyDescent="0.3">
      <c r="A1333">
        <v>0</v>
      </c>
      <c r="B1333">
        <v>0</v>
      </c>
      <c r="C1333">
        <v>0</v>
      </c>
      <c r="D1333">
        <v>0</v>
      </c>
      <c r="E1333">
        <v>0</v>
      </c>
      <c r="F1333">
        <v>0</v>
      </c>
      <c r="G1333">
        <v>0</v>
      </c>
      <c r="H1333">
        <v>0</v>
      </c>
      <c r="I1333" t="s">
        <v>31</v>
      </c>
      <c r="J1333">
        <f t="shared" si="59"/>
        <v>2027</v>
      </c>
    </row>
    <row r="1334" spans="1:10" x14ac:dyDescent="0.3">
      <c r="A1334">
        <v>0</v>
      </c>
      <c r="B1334">
        <v>0</v>
      </c>
      <c r="C1334">
        <v>0</v>
      </c>
      <c r="D1334">
        <v>0</v>
      </c>
      <c r="E1334">
        <v>0</v>
      </c>
      <c r="F1334">
        <v>0</v>
      </c>
      <c r="G1334">
        <v>0</v>
      </c>
      <c r="H1334">
        <v>0</v>
      </c>
      <c r="I1334" t="s">
        <v>31</v>
      </c>
      <c r="J1334">
        <f t="shared" si="59"/>
        <v>2027</v>
      </c>
    </row>
    <row r="1335" spans="1:10" x14ac:dyDescent="0.3">
      <c r="A1335">
        <v>0</v>
      </c>
      <c r="B1335">
        <v>0</v>
      </c>
      <c r="C1335">
        <v>0</v>
      </c>
      <c r="D1335">
        <v>0</v>
      </c>
      <c r="E1335">
        <v>0</v>
      </c>
      <c r="F1335">
        <v>0</v>
      </c>
      <c r="G1335">
        <v>0</v>
      </c>
      <c r="H1335">
        <v>0</v>
      </c>
      <c r="I1335" t="s">
        <v>31</v>
      </c>
      <c r="J1335">
        <f t="shared" si="59"/>
        <v>2027</v>
      </c>
    </row>
    <row r="1336" spans="1:10" x14ac:dyDescent="0.3">
      <c r="A1336">
        <v>0</v>
      </c>
      <c r="B1336">
        <v>0</v>
      </c>
      <c r="C1336">
        <v>0</v>
      </c>
      <c r="D1336">
        <v>0</v>
      </c>
      <c r="E1336">
        <v>0</v>
      </c>
      <c r="F1336">
        <v>0</v>
      </c>
      <c r="G1336">
        <v>0</v>
      </c>
      <c r="H1336">
        <v>0</v>
      </c>
      <c r="I1336" t="s">
        <v>31</v>
      </c>
      <c r="J1336">
        <f t="shared" si="59"/>
        <v>2027</v>
      </c>
    </row>
    <row r="1337" spans="1:10" x14ac:dyDescent="0.3">
      <c r="A1337">
        <v>0</v>
      </c>
      <c r="B1337">
        <v>0</v>
      </c>
      <c r="C1337">
        <v>0</v>
      </c>
      <c r="D1337">
        <v>0</v>
      </c>
      <c r="E1337">
        <v>0</v>
      </c>
      <c r="F1337">
        <v>0</v>
      </c>
      <c r="G1337">
        <v>0</v>
      </c>
      <c r="H1337">
        <v>0</v>
      </c>
      <c r="I1337" t="s">
        <v>31</v>
      </c>
      <c r="J1337">
        <f t="shared" si="59"/>
        <v>2027</v>
      </c>
    </row>
    <row r="1338" spans="1:10" x14ac:dyDescent="0.3">
      <c r="A1338">
        <v>0</v>
      </c>
      <c r="B1338">
        <v>0</v>
      </c>
      <c r="C1338">
        <v>0</v>
      </c>
      <c r="D1338">
        <v>0</v>
      </c>
      <c r="E1338">
        <v>0</v>
      </c>
      <c r="F1338">
        <v>0</v>
      </c>
      <c r="G1338">
        <v>0</v>
      </c>
      <c r="H1338">
        <v>0</v>
      </c>
      <c r="I1338" t="s">
        <v>31</v>
      </c>
      <c r="J1338">
        <f t="shared" si="59"/>
        <v>2027</v>
      </c>
    </row>
    <row r="1339" spans="1:10" x14ac:dyDescent="0.3">
      <c r="A1339">
        <v>0</v>
      </c>
      <c r="B1339">
        <v>0</v>
      </c>
      <c r="C1339">
        <v>0</v>
      </c>
      <c r="D1339">
        <v>0</v>
      </c>
      <c r="E1339">
        <v>0</v>
      </c>
      <c r="F1339">
        <v>0</v>
      </c>
      <c r="G1339">
        <v>0</v>
      </c>
      <c r="H1339">
        <v>0</v>
      </c>
      <c r="I1339" t="s">
        <v>31</v>
      </c>
      <c r="J1339">
        <f t="shared" si="59"/>
        <v>2027</v>
      </c>
    </row>
    <row r="1340" spans="1:10" x14ac:dyDescent="0.3">
      <c r="A1340">
        <v>0</v>
      </c>
      <c r="B1340">
        <v>0</v>
      </c>
      <c r="C1340">
        <v>0</v>
      </c>
      <c r="D1340">
        <v>0</v>
      </c>
      <c r="E1340">
        <v>0</v>
      </c>
      <c r="F1340">
        <v>0</v>
      </c>
      <c r="G1340">
        <v>0</v>
      </c>
      <c r="H1340">
        <v>0</v>
      </c>
      <c r="I1340" t="s">
        <v>31</v>
      </c>
      <c r="J1340">
        <f t="shared" si="59"/>
        <v>2027</v>
      </c>
    </row>
    <row r="1341" spans="1:10" x14ac:dyDescent="0.3">
      <c r="A1341">
        <v>0</v>
      </c>
      <c r="B1341">
        <v>0</v>
      </c>
      <c r="C1341">
        <v>0</v>
      </c>
      <c r="D1341">
        <v>0</v>
      </c>
      <c r="E1341">
        <v>0</v>
      </c>
      <c r="F1341">
        <v>0</v>
      </c>
      <c r="G1341">
        <v>0</v>
      </c>
      <c r="H1341">
        <v>0</v>
      </c>
      <c r="I1341" t="s">
        <v>31</v>
      </c>
      <c r="J1341">
        <f t="shared" si="59"/>
        <v>2027</v>
      </c>
    </row>
    <row r="1342" spans="1:10" x14ac:dyDescent="0.3">
      <c r="A1342">
        <v>0</v>
      </c>
      <c r="B1342">
        <v>0</v>
      </c>
      <c r="C1342">
        <v>0</v>
      </c>
      <c r="D1342">
        <v>0</v>
      </c>
      <c r="E1342">
        <v>0</v>
      </c>
      <c r="F1342">
        <v>0</v>
      </c>
      <c r="G1342">
        <v>0</v>
      </c>
      <c r="H1342">
        <v>0</v>
      </c>
      <c r="I1342" t="s">
        <v>31</v>
      </c>
      <c r="J1342">
        <f t="shared" si="59"/>
        <v>2027</v>
      </c>
    </row>
    <row r="1343" spans="1:10" x14ac:dyDescent="0.3">
      <c r="A1343">
        <v>0</v>
      </c>
      <c r="B1343">
        <v>0</v>
      </c>
      <c r="C1343">
        <v>0</v>
      </c>
      <c r="D1343">
        <v>0</v>
      </c>
      <c r="E1343">
        <v>0</v>
      </c>
      <c r="F1343">
        <v>0</v>
      </c>
      <c r="G1343">
        <v>0</v>
      </c>
      <c r="H1343">
        <v>0</v>
      </c>
      <c r="I1343" t="s">
        <v>31</v>
      </c>
      <c r="J1343">
        <f t="shared" si="59"/>
        <v>2027</v>
      </c>
    </row>
    <row r="1344" spans="1:10" x14ac:dyDescent="0.3">
      <c r="A1344">
        <v>0</v>
      </c>
      <c r="B1344">
        <v>0</v>
      </c>
      <c r="C1344">
        <v>0</v>
      </c>
      <c r="D1344">
        <v>0</v>
      </c>
      <c r="E1344">
        <v>0</v>
      </c>
      <c r="F1344">
        <v>0</v>
      </c>
      <c r="G1344">
        <v>0</v>
      </c>
      <c r="H1344">
        <v>0</v>
      </c>
      <c r="I1344" t="s">
        <v>31</v>
      </c>
      <c r="J1344">
        <f t="shared" si="59"/>
        <v>2027</v>
      </c>
    </row>
    <row r="1345" spans="1:10" x14ac:dyDescent="0.3">
      <c r="A1345">
        <v>0</v>
      </c>
      <c r="B1345">
        <v>0</v>
      </c>
      <c r="C1345">
        <v>0</v>
      </c>
      <c r="D1345">
        <v>0</v>
      </c>
      <c r="E1345">
        <v>0</v>
      </c>
      <c r="F1345">
        <v>0</v>
      </c>
      <c r="G1345">
        <v>0</v>
      </c>
      <c r="H1345">
        <v>0</v>
      </c>
      <c r="I1345" t="s">
        <v>31</v>
      </c>
      <c r="J1345">
        <f t="shared" si="59"/>
        <v>2027</v>
      </c>
    </row>
    <row r="1346" spans="1:10" x14ac:dyDescent="0.3">
      <c r="A1346">
        <v>0</v>
      </c>
      <c r="B1346">
        <v>0</v>
      </c>
      <c r="C1346">
        <v>0</v>
      </c>
      <c r="D1346">
        <v>0</v>
      </c>
      <c r="E1346">
        <v>0</v>
      </c>
      <c r="F1346">
        <v>0</v>
      </c>
      <c r="G1346">
        <v>0</v>
      </c>
      <c r="H1346">
        <v>0</v>
      </c>
      <c r="I1346" t="s">
        <v>31</v>
      </c>
      <c r="J1346">
        <f t="shared" si="59"/>
        <v>2027</v>
      </c>
    </row>
    <row r="1347" spans="1:10" x14ac:dyDescent="0.3">
      <c r="A1347">
        <v>0</v>
      </c>
      <c r="B1347">
        <v>0</v>
      </c>
      <c r="C1347">
        <v>0</v>
      </c>
      <c r="D1347">
        <v>0</v>
      </c>
      <c r="E1347">
        <v>0</v>
      </c>
      <c r="F1347">
        <v>0</v>
      </c>
      <c r="G1347">
        <v>0</v>
      </c>
      <c r="H1347">
        <v>0</v>
      </c>
      <c r="I1347" t="s">
        <v>31</v>
      </c>
      <c r="J1347">
        <f t="shared" si="59"/>
        <v>2027</v>
      </c>
    </row>
    <row r="1348" spans="1:10" x14ac:dyDescent="0.3">
      <c r="A1348">
        <v>0</v>
      </c>
      <c r="B1348">
        <v>0</v>
      </c>
      <c r="C1348">
        <v>0</v>
      </c>
      <c r="D1348">
        <v>0</v>
      </c>
      <c r="E1348">
        <v>0</v>
      </c>
      <c r="F1348">
        <v>0</v>
      </c>
      <c r="G1348">
        <v>0</v>
      </c>
      <c r="H1348">
        <v>0</v>
      </c>
      <c r="I1348" t="s">
        <v>31</v>
      </c>
      <c r="J1348">
        <f t="shared" si="59"/>
        <v>2027</v>
      </c>
    </row>
    <row r="1349" spans="1:10" x14ac:dyDescent="0.3">
      <c r="A1349">
        <v>0</v>
      </c>
      <c r="B1349">
        <v>0</v>
      </c>
      <c r="C1349">
        <v>0</v>
      </c>
      <c r="D1349">
        <v>0</v>
      </c>
      <c r="E1349">
        <v>0</v>
      </c>
      <c r="F1349">
        <v>0</v>
      </c>
      <c r="G1349">
        <v>0</v>
      </c>
      <c r="H1349">
        <v>0</v>
      </c>
      <c r="I1349" t="s">
        <v>31</v>
      </c>
      <c r="J1349">
        <f t="shared" si="59"/>
        <v>2027</v>
      </c>
    </row>
    <row r="1350" spans="1:10" x14ac:dyDescent="0.3">
      <c r="A1350">
        <v>0</v>
      </c>
      <c r="B1350">
        <v>0</v>
      </c>
      <c r="C1350">
        <v>0</v>
      </c>
      <c r="D1350">
        <v>0</v>
      </c>
      <c r="E1350">
        <v>0</v>
      </c>
      <c r="F1350">
        <v>0</v>
      </c>
      <c r="G1350">
        <v>0</v>
      </c>
      <c r="H1350">
        <v>0</v>
      </c>
      <c r="I1350" t="s">
        <v>31</v>
      </c>
      <c r="J1350">
        <f t="shared" si="59"/>
        <v>2027</v>
      </c>
    </row>
    <row r="1351" spans="1:10" x14ac:dyDescent="0.3">
      <c r="A1351">
        <v>0</v>
      </c>
      <c r="B1351">
        <v>0</v>
      </c>
      <c r="C1351">
        <v>0</v>
      </c>
      <c r="D1351">
        <v>0</v>
      </c>
      <c r="E1351">
        <v>0</v>
      </c>
      <c r="F1351">
        <v>0</v>
      </c>
      <c r="G1351">
        <v>0</v>
      </c>
      <c r="H1351">
        <v>0</v>
      </c>
      <c r="I1351" t="s">
        <v>31</v>
      </c>
      <c r="J1351">
        <f t="shared" si="59"/>
        <v>2027</v>
      </c>
    </row>
    <row r="1352" spans="1:10" x14ac:dyDescent="0.3">
      <c r="A1352">
        <v>0</v>
      </c>
      <c r="B1352">
        <v>0</v>
      </c>
      <c r="C1352">
        <v>0</v>
      </c>
      <c r="D1352">
        <v>0</v>
      </c>
      <c r="E1352">
        <v>0</v>
      </c>
      <c r="F1352">
        <v>0</v>
      </c>
      <c r="G1352">
        <v>0</v>
      </c>
      <c r="H1352">
        <v>0</v>
      </c>
      <c r="I1352" t="s">
        <v>31</v>
      </c>
      <c r="J1352">
        <f t="shared" si="59"/>
        <v>2027</v>
      </c>
    </row>
    <row r="1353" spans="1:10" x14ac:dyDescent="0.3">
      <c r="A1353">
        <v>0</v>
      </c>
      <c r="B1353">
        <v>0</v>
      </c>
      <c r="C1353">
        <v>0</v>
      </c>
      <c r="D1353">
        <v>0</v>
      </c>
      <c r="E1353">
        <v>0</v>
      </c>
      <c r="F1353">
        <v>0</v>
      </c>
      <c r="G1353">
        <v>0</v>
      </c>
      <c r="H1353">
        <v>0</v>
      </c>
      <c r="I1353" t="s">
        <v>31</v>
      </c>
      <c r="J1353">
        <f t="shared" si="59"/>
        <v>2027</v>
      </c>
    </row>
    <row r="1354" spans="1:10" x14ac:dyDescent="0.3">
      <c r="A1354">
        <v>0</v>
      </c>
      <c r="B1354">
        <v>0</v>
      </c>
      <c r="C1354">
        <v>0</v>
      </c>
      <c r="D1354">
        <v>0</v>
      </c>
      <c r="E1354">
        <v>0</v>
      </c>
      <c r="F1354">
        <v>0</v>
      </c>
      <c r="G1354">
        <v>0</v>
      </c>
      <c r="H1354">
        <v>0</v>
      </c>
      <c r="I1354" t="s">
        <v>31</v>
      </c>
      <c r="J1354">
        <f t="shared" si="59"/>
        <v>2027</v>
      </c>
    </row>
    <row r="1355" spans="1:10" x14ac:dyDescent="0.3">
      <c r="A1355">
        <v>0</v>
      </c>
      <c r="B1355">
        <v>0</v>
      </c>
      <c r="C1355">
        <v>0</v>
      </c>
      <c r="D1355">
        <v>0</v>
      </c>
      <c r="E1355">
        <v>0</v>
      </c>
      <c r="F1355">
        <v>0</v>
      </c>
      <c r="G1355">
        <v>0</v>
      </c>
      <c r="H1355">
        <v>0</v>
      </c>
      <c r="I1355" t="s">
        <v>31</v>
      </c>
      <c r="J1355">
        <f t="shared" si="59"/>
        <v>2027</v>
      </c>
    </row>
    <row r="1356" spans="1:10" x14ac:dyDescent="0.3">
      <c r="A1356">
        <v>0</v>
      </c>
      <c r="B1356">
        <v>0</v>
      </c>
      <c r="C1356">
        <v>0</v>
      </c>
      <c r="D1356">
        <v>0</v>
      </c>
      <c r="E1356">
        <v>0</v>
      </c>
      <c r="F1356">
        <v>0</v>
      </c>
      <c r="G1356">
        <v>0</v>
      </c>
      <c r="H1356">
        <v>0</v>
      </c>
      <c r="I1356" t="s">
        <v>31</v>
      </c>
      <c r="J1356">
        <f t="shared" si="59"/>
        <v>2027</v>
      </c>
    </row>
    <row r="1357" spans="1:10" x14ac:dyDescent="0.3">
      <c r="A1357">
        <v>0</v>
      </c>
      <c r="B1357">
        <v>0</v>
      </c>
      <c r="C1357">
        <v>0</v>
      </c>
      <c r="D1357">
        <v>0</v>
      </c>
      <c r="E1357">
        <v>0</v>
      </c>
      <c r="F1357">
        <v>0</v>
      </c>
      <c r="G1357">
        <v>0</v>
      </c>
      <c r="H1357">
        <v>0</v>
      </c>
      <c r="I1357" t="s">
        <v>31</v>
      </c>
      <c r="J1357">
        <f t="shared" si="59"/>
        <v>2027</v>
      </c>
    </row>
    <row r="1358" spans="1:10" x14ac:dyDescent="0.3">
      <c r="A1358">
        <v>0</v>
      </c>
      <c r="B1358">
        <v>0</v>
      </c>
      <c r="C1358">
        <v>0</v>
      </c>
      <c r="D1358">
        <v>0</v>
      </c>
      <c r="E1358">
        <v>0</v>
      </c>
      <c r="F1358">
        <v>0</v>
      </c>
      <c r="G1358">
        <v>0</v>
      </c>
      <c r="H1358">
        <v>0</v>
      </c>
      <c r="I1358" t="s">
        <v>31</v>
      </c>
      <c r="J1358">
        <f t="shared" si="59"/>
        <v>2027</v>
      </c>
    </row>
    <row r="1359" spans="1:10" x14ac:dyDescent="0.3">
      <c r="A1359">
        <v>0</v>
      </c>
      <c r="B1359">
        <v>0</v>
      </c>
      <c r="C1359">
        <v>0</v>
      </c>
      <c r="D1359">
        <v>0</v>
      </c>
      <c r="E1359">
        <v>0</v>
      </c>
      <c r="F1359">
        <v>0</v>
      </c>
      <c r="G1359">
        <v>0</v>
      </c>
      <c r="H1359">
        <v>0</v>
      </c>
      <c r="I1359" t="s">
        <v>31</v>
      </c>
      <c r="J1359">
        <f t="shared" si="59"/>
        <v>2027</v>
      </c>
    </row>
    <row r="1360" spans="1:10" x14ac:dyDescent="0.3">
      <c r="A1360">
        <v>0</v>
      </c>
      <c r="B1360">
        <v>0</v>
      </c>
      <c r="C1360">
        <v>0</v>
      </c>
      <c r="D1360">
        <v>0</v>
      </c>
      <c r="E1360">
        <v>0</v>
      </c>
      <c r="F1360">
        <v>0</v>
      </c>
      <c r="G1360">
        <v>0</v>
      </c>
      <c r="H1360">
        <v>0</v>
      </c>
      <c r="I1360" t="s">
        <v>31</v>
      </c>
      <c r="J1360">
        <f t="shared" si="59"/>
        <v>2027</v>
      </c>
    </row>
    <row r="1361" spans="1:10" x14ac:dyDescent="0.3">
      <c r="A1361">
        <v>0</v>
      </c>
      <c r="B1361">
        <v>0</v>
      </c>
      <c r="C1361">
        <v>0</v>
      </c>
      <c r="D1361">
        <v>0</v>
      </c>
      <c r="E1361">
        <v>0</v>
      </c>
      <c r="F1361">
        <v>0</v>
      </c>
      <c r="G1361">
        <v>0</v>
      </c>
      <c r="H1361">
        <v>0</v>
      </c>
      <c r="I1361" t="s">
        <v>31</v>
      </c>
      <c r="J1361">
        <f t="shared" si="59"/>
        <v>2027</v>
      </c>
    </row>
    <row r="1362" spans="1:10" x14ac:dyDescent="0.3">
      <c r="A1362">
        <v>0</v>
      </c>
      <c r="B1362">
        <v>0</v>
      </c>
      <c r="C1362">
        <v>0</v>
      </c>
      <c r="D1362">
        <v>0</v>
      </c>
      <c r="E1362">
        <v>0</v>
      </c>
      <c r="F1362">
        <v>0</v>
      </c>
      <c r="G1362">
        <v>0</v>
      </c>
      <c r="H1362">
        <v>0</v>
      </c>
      <c r="I1362" t="s">
        <v>31</v>
      </c>
      <c r="J1362">
        <f t="shared" si="59"/>
        <v>2027</v>
      </c>
    </row>
    <row r="1363" spans="1:10" x14ac:dyDescent="0.3">
      <c r="A1363">
        <v>0</v>
      </c>
      <c r="B1363">
        <v>0</v>
      </c>
      <c r="C1363">
        <v>0</v>
      </c>
      <c r="D1363">
        <v>0</v>
      </c>
      <c r="E1363">
        <v>0</v>
      </c>
      <c r="F1363">
        <v>0</v>
      </c>
      <c r="G1363">
        <v>0</v>
      </c>
      <c r="H1363">
        <v>0</v>
      </c>
      <c r="I1363" t="s">
        <v>31</v>
      </c>
      <c r="J1363">
        <f t="shared" si="59"/>
        <v>2027</v>
      </c>
    </row>
    <row r="1364" spans="1:10" x14ac:dyDescent="0.3">
      <c r="A1364">
        <v>0</v>
      </c>
      <c r="B1364">
        <v>0</v>
      </c>
      <c r="C1364">
        <v>0</v>
      </c>
      <c r="D1364">
        <v>0</v>
      </c>
      <c r="E1364">
        <v>0</v>
      </c>
      <c r="F1364">
        <v>0</v>
      </c>
      <c r="G1364">
        <v>0</v>
      </c>
      <c r="H1364">
        <v>0</v>
      </c>
      <c r="I1364" t="s">
        <v>31</v>
      </c>
      <c r="J1364">
        <f t="shared" si="59"/>
        <v>2027</v>
      </c>
    </row>
    <row r="1365" spans="1:10" x14ac:dyDescent="0.3">
      <c r="A1365">
        <v>0</v>
      </c>
      <c r="B1365">
        <v>0</v>
      </c>
      <c r="C1365">
        <v>0</v>
      </c>
      <c r="D1365">
        <v>0</v>
      </c>
      <c r="E1365">
        <v>0</v>
      </c>
      <c r="F1365">
        <v>0</v>
      </c>
      <c r="G1365">
        <v>0</v>
      </c>
      <c r="H1365">
        <v>0</v>
      </c>
      <c r="I1365" t="s">
        <v>31</v>
      </c>
      <c r="J1365">
        <f t="shared" si="59"/>
        <v>2027</v>
      </c>
    </row>
    <row r="1366" spans="1:10" x14ac:dyDescent="0.3">
      <c r="A1366">
        <v>0</v>
      </c>
      <c r="B1366">
        <v>0</v>
      </c>
      <c r="C1366">
        <v>0</v>
      </c>
      <c r="D1366">
        <v>0</v>
      </c>
      <c r="E1366">
        <v>0</v>
      </c>
      <c r="F1366">
        <v>0</v>
      </c>
      <c r="G1366">
        <v>0</v>
      </c>
      <c r="H1366">
        <v>0</v>
      </c>
      <c r="I1366" t="s">
        <v>31</v>
      </c>
      <c r="J1366">
        <f t="shared" si="59"/>
        <v>2027</v>
      </c>
    </row>
    <row r="1367" spans="1:10" x14ac:dyDescent="0.3">
      <c r="A1367">
        <v>0</v>
      </c>
      <c r="B1367">
        <v>0</v>
      </c>
      <c r="C1367">
        <v>0</v>
      </c>
      <c r="D1367">
        <v>0</v>
      </c>
      <c r="E1367">
        <v>0</v>
      </c>
      <c r="F1367">
        <v>0</v>
      </c>
      <c r="G1367">
        <v>0</v>
      </c>
      <c r="H1367">
        <v>0</v>
      </c>
      <c r="I1367" t="s">
        <v>31</v>
      </c>
      <c r="J1367">
        <f t="shared" si="59"/>
        <v>2027</v>
      </c>
    </row>
    <row r="1368" spans="1:10" x14ac:dyDescent="0.3">
      <c r="A1368">
        <v>0</v>
      </c>
      <c r="B1368">
        <v>0</v>
      </c>
      <c r="C1368">
        <v>0</v>
      </c>
      <c r="D1368">
        <v>0</v>
      </c>
      <c r="E1368">
        <v>0</v>
      </c>
      <c r="F1368">
        <v>0</v>
      </c>
      <c r="G1368">
        <v>0</v>
      </c>
      <c r="H1368">
        <v>0</v>
      </c>
      <c r="I1368" t="s">
        <v>31</v>
      </c>
      <c r="J1368">
        <f t="shared" si="59"/>
        <v>2027</v>
      </c>
    </row>
    <row r="1369" spans="1:10" x14ac:dyDescent="0.3">
      <c r="A1369">
        <v>0</v>
      </c>
      <c r="B1369">
        <v>0</v>
      </c>
      <c r="C1369">
        <v>0</v>
      </c>
      <c r="D1369">
        <v>0</v>
      </c>
      <c r="E1369">
        <v>0</v>
      </c>
      <c r="F1369">
        <v>0</v>
      </c>
      <c r="G1369">
        <v>0</v>
      </c>
      <c r="H1369">
        <v>0</v>
      </c>
      <c r="I1369" t="s">
        <v>31</v>
      </c>
      <c r="J1369">
        <f t="shared" si="59"/>
        <v>2027</v>
      </c>
    </row>
    <row r="1370" spans="1:10" x14ac:dyDescent="0.3">
      <c r="A1370">
        <v>0</v>
      </c>
      <c r="B1370">
        <v>0</v>
      </c>
      <c r="C1370">
        <v>0</v>
      </c>
      <c r="D1370">
        <v>0</v>
      </c>
      <c r="E1370">
        <v>0</v>
      </c>
      <c r="F1370">
        <v>0</v>
      </c>
      <c r="G1370">
        <v>0</v>
      </c>
      <c r="H1370">
        <v>0</v>
      </c>
      <c r="I1370" t="s">
        <v>31</v>
      </c>
      <c r="J1370">
        <f t="shared" si="59"/>
        <v>2027</v>
      </c>
    </row>
    <row r="1371" spans="1:10" x14ac:dyDescent="0.3">
      <c r="A1371">
        <v>0</v>
      </c>
      <c r="B1371">
        <v>0</v>
      </c>
      <c r="C1371">
        <v>0</v>
      </c>
      <c r="D1371">
        <v>0</v>
      </c>
      <c r="E1371">
        <v>0</v>
      </c>
      <c r="F1371">
        <v>0</v>
      </c>
      <c r="G1371">
        <v>0</v>
      </c>
      <c r="H1371">
        <v>0</v>
      </c>
      <c r="I1371" t="s">
        <v>31</v>
      </c>
      <c r="J1371">
        <f t="shared" si="59"/>
        <v>2027</v>
      </c>
    </row>
    <row r="1372" spans="1:10" x14ac:dyDescent="0.3">
      <c r="A1372">
        <v>0</v>
      </c>
      <c r="B1372">
        <v>0</v>
      </c>
      <c r="C1372">
        <v>0</v>
      </c>
      <c r="D1372">
        <v>0</v>
      </c>
      <c r="E1372">
        <v>0</v>
      </c>
      <c r="F1372">
        <v>0</v>
      </c>
      <c r="G1372">
        <v>0</v>
      </c>
      <c r="H1372">
        <v>0</v>
      </c>
      <c r="I1372" t="s">
        <v>31</v>
      </c>
      <c r="J1372">
        <f t="shared" si="59"/>
        <v>2027</v>
      </c>
    </row>
    <row r="1373" spans="1:10" x14ac:dyDescent="0.3">
      <c r="A1373">
        <v>0</v>
      </c>
      <c r="B1373">
        <v>0</v>
      </c>
      <c r="C1373">
        <v>0</v>
      </c>
      <c r="D1373">
        <v>0</v>
      </c>
      <c r="E1373">
        <v>0</v>
      </c>
      <c r="F1373">
        <v>0</v>
      </c>
      <c r="G1373">
        <v>0</v>
      </c>
      <c r="H1373">
        <v>0</v>
      </c>
      <c r="I1373" t="s">
        <v>31</v>
      </c>
      <c r="J1373">
        <f t="shared" si="59"/>
        <v>2027</v>
      </c>
    </row>
    <row r="1374" spans="1:10" x14ac:dyDescent="0.3">
      <c r="A1374">
        <v>0</v>
      </c>
      <c r="B1374">
        <v>0</v>
      </c>
      <c r="C1374">
        <v>0</v>
      </c>
      <c r="D1374">
        <v>0</v>
      </c>
      <c r="E1374">
        <v>0</v>
      </c>
      <c r="F1374">
        <v>0</v>
      </c>
      <c r="G1374">
        <v>0</v>
      </c>
      <c r="H1374">
        <v>0</v>
      </c>
      <c r="I1374" t="s">
        <v>31</v>
      </c>
      <c r="J1374">
        <f t="shared" si="59"/>
        <v>2027</v>
      </c>
    </row>
    <row r="1375" spans="1:10" x14ac:dyDescent="0.3">
      <c r="A1375">
        <v>0</v>
      </c>
      <c r="B1375">
        <v>0</v>
      </c>
      <c r="C1375">
        <v>0</v>
      </c>
      <c r="D1375">
        <v>0</v>
      </c>
      <c r="E1375">
        <v>0</v>
      </c>
      <c r="F1375">
        <v>0</v>
      </c>
      <c r="G1375">
        <v>0</v>
      </c>
      <c r="H1375">
        <v>0</v>
      </c>
      <c r="I1375" t="s">
        <v>31</v>
      </c>
      <c r="J1375">
        <f t="shared" si="59"/>
        <v>2027</v>
      </c>
    </row>
    <row r="1376" spans="1:10" x14ac:dyDescent="0.3">
      <c r="A1376">
        <v>0</v>
      </c>
      <c r="B1376">
        <v>0</v>
      </c>
      <c r="C1376">
        <v>0</v>
      </c>
      <c r="D1376">
        <v>0</v>
      </c>
      <c r="E1376">
        <v>0</v>
      </c>
      <c r="F1376">
        <v>0</v>
      </c>
      <c r="G1376">
        <v>0</v>
      </c>
      <c r="H1376">
        <v>0</v>
      </c>
      <c r="I1376" t="s">
        <v>31</v>
      </c>
      <c r="J1376">
        <f t="shared" si="59"/>
        <v>2027</v>
      </c>
    </row>
    <row r="1377" spans="1:10" x14ac:dyDescent="0.3">
      <c r="A1377">
        <v>0</v>
      </c>
      <c r="B1377">
        <v>0</v>
      </c>
      <c r="C1377">
        <v>0</v>
      </c>
      <c r="D1377">
        <v>0</v>
      </c>
      <c r="E1377">
        <v>0</v>
      </c>
      <c r="F1377">
        <v>0</v>
      </c>
      <c r="G1377">
        <v>0</v>
      </c>
      <c r="H1377">
        <v>0</v>
      </c>
      <c r="I1377" t="s">
        <v>31</v>
      </c>
      <c r="J1377">
        <f t="shared" si="59"/>
        <v>2027</v>
      </c>
    </row>
    <row r="1378" spans="1:10" x14ac:dyDescent="0.3">
      <c r="A1378">
        <v>0</v>
      </c>
      <c r="B1378">
        <v>0</v>
      </c>
      <c r="C1378">
        <v>0</v>
      </c>
      <c r="D1378">
        <v>0</v>
      </c>
      <c r="E1378">
        <v>0</v>
      </c>
      <c r="F1378">
        <v>0</v>
      </c>
      <c r="G1378">
        <v>0</v>
      </c>
      <c r="H1378">
        <v>0</v>
      </c>
      <c r="I1378" t="s">
        <v>31</v>
      </c>
      <c r="J1378">
        <f t="shared" si="59"/>
        <v>2027</v>
      </c>
    </row>
    <row r="1379" spans="1:10" x14ac:dyDescent="0.3">
      <c r="A1379">
        <v>0</v>
      </c>
      <c r="B1379">
        <v>0</v>
      </c>
      <c r="C1379">
        <v>0</v>
      </c>
      <c r="D1379">
        <v>0</v>
      </c>
      <c r="E1379">
        <v>0</v>
      </c>
      <c r="F1379">
        <v>0</v>
      </c>
      <c r="G1379">
        <v>0</v>
      </c>
      <c r="H1379">
        <v>0</v>
      </c>
      <c r="I1379" t="s">
        <v>31</v>
      </c>
      <c r="J1379">
        <f t="shared" si="59"/>
        <v>2027</v>
      </c>
    </row>
    <row r="1380" spans="1:10" x14ac:dyDescent="0.3">
      <c r="A1380">
        <v>0</v>
      </c>
      <c r="B1380">
        <v>0</v>
      </c>
      <c r="C1380">
        <v>0</v>
      </c>
      <c r="D1380">
        <v>0</v>
      </c>
      <c r="E1380">
        <v>0</v>
      </c>
      <c r="F1380">
        <v>0</v>
      </c>
      <c r="G1380">
        <v>0</v>
      </c>
      <c r="H1380">
        <v>0</v>
      </c>
      <c r="I1380" t="s">
        <v>31</v>
      </c>
      <c r="J1380">
        <f t="shared" si="59"/>
        <v>2027</v>
      </c>
    </row>
    <row r="1381" spans="1:10" x14ac:dyDescent="0.3">
      <c r="A1381">
        <v>0</v>
      </c>
      <c r="B1381">
        <v>0</v>
      </c>
      <c r="C1381">
        <v>0</v>
      </c>
      <c r="D1381">
        <v>0</v>
      </c>
      <c r="E1381">
        <v>0</v>
      </c>
      <c r="F1381">
        <v>0</v>
      </c>
      <c r="G1381">
        <v>0</v>
      </c>
      <c r="H1381">
        <v>0</v>
      </c>
      <c r="I1381" t="s">
        <v>31</v>
      </c>
      <c r="J1381">
        <f t="shared" si="59"/>
        <v>2027</v>
      </c>
    </row>
    <row r="1382" spans="1:10" x14ac:dyDescent="0.3">
      <c r="A1382">
        <v>0</v>
      </c>
      <c r="B1382">
        <v>0</v>
      </c>
      <c r="C1382">
        <v>0</v>
      </c>
      <c r="D1382">
        <v>0</v>
      </c>
      <c r="E1382">
        <v>0</v>
      </c>
      <c r="F1382">
        <v>0</v>
      </c>
      <c r="G1382">
        <v>0</v>
      </c>
      <c r="H1382">
        <v>0</v>
      </c>
      <c r="I1382" t="s">
        <v>31</v>
      </c>
      <c r="J1382">
        <f t="shared" si="59"/>
        <v>2027</v>
      </c>
    </row>
    <row r="1383" spans="1:10" x14ac:dyDescent="0.3">
      <c r="A1383">
        <v>0</v>
      </c>
      <c r="B1383">
        <v>0</v>
      </c>
      <c r="C1383">
        <v>0</v>
      </c>
      <c r="D1383">
        <v>0</v>
      </c>
      <c r="E1383">
        <v>0</v>
      </c>
      <c r="F1383">
        <v>0</v>
      </c>
      <c r="G1383">
        <v>0</v>
      </c>
      <c r="H1383">
        <v>0</v>
      </c>
      <c r="I1383" t="s">
        <v>31</v>
      </c>
      <c r="J1383">
        <f t="shared" si="59"/>
        <v>2027</v>
      </c>
    </row>
    <row r="1384" spans="1:10" x14ac:dyDescent="0.3">
      <c r="A1384">
        <v>0</v>
      </c>
      <c r="B1384">
        <v>0</v>
      </c>
      <c r="C1384">
        <v>0</v>
      </c>
      <c r="D1384">
        <v>0</v>
      </c>
      <c r="E1384">
        <v>0</v>
      </c>
      <c r="F1384">
        <v>0</v>
      </c>
      <c r="G1384">
        <v>0</v>
      </c>
      <c r="H1384">
        <v>0</v>
      </c>
      <c r="I1384" t="s">
        <v>31</v>
      </c>
      <c r="J1384">
        <f t="shared" si="59"/>
        <v>2027</v>
      </c>
    </row>
    <row r="1385" spans="1:10" x14ac:dyDescent="0.3">
      <c r="A1385">
        <v>0</v>
      </c>
      <c r="B1385">
        <v>0</v>
      </c>
      <c r="C1385">
        <v>0</v>
      </c>
      <c r="D1385">
        <v>0</v>
      </c>
      <c r="E1385">
        <v>0</v>
      </c>
      <c r="F1385">
        <v>0</v>
      </c>
      <c r="G1385">
        <v>0</v>
      </c>
      <c r="H1385">
        <v>0</v>
      </c>
      <c r="I1385" t="s">
        <v>31</v>
      </c>
      <c r="J1385">
        <f t="shared" si="59"/>
        <v>2027</v>
      </c>
    </row>
    <row r="1386" spans="1:10" x14ac:dyDescent="0.3">
      <c r="A1386">
        <v>0</v>
      </c>
      <c r="B1386">
        <v>0</v>
      </c>
      <c r="C1386">
        <v>0</v>
      </c>
      <c r="D1386">
        <v>0</v>
      </c>
      <c r="E1386">
        <v>0</v>
      </c>
      <c r="F1386">
        <v>0</v>
      </c>
      <c r="G1386">
        <v>0</v>
      </c>
      <c r="H1386">
        <v>0</v>
      </c>
      <c r="I1386" t="s">
        <v>31</v>
      </c>
      <c r="J1386">
        <f t="shared" si="59"/>
        <v>2027</v>
      </c>
    </row>
    <row r="1387" spans="1:10" x14ac:dyDescent="0.3">
      <c r="A1387">
        <v>0</v>
      </c>
      <c r="B1387">
        <v>0</v>
      </c>
      <c r="C1387">
        <v>0</v>
      </c>
      <c r="D1387">
        <v>0</v>
      </c>
      <c r="E1387">
        <v>0</v>
      </c>
      <c r="F1387">
        <v>0</v>
      </c>
      <c r="G1387">
        <v>0</v>
      </c>
      <c r="H1387">
        <v>0</v>
      </c>
      <c r="I1387" t="s">
        <v>31</v>
      </c>
      <c r="J1387">
        <f t="shared" ref="J1387:J1490" si="61">VLOOKUP(I1387,$L$2:$AY$13,40,FALSE)</f>
        <v>2027</v>
      </c>
    </row>
    <row r="1388" spans="1:10" x14ac:dyDescent="0.3">
      <c r="A1388">
        <v>0</v>
      </c>
      <c r="B1388">
        <v>0</v>
      </c>
      <c r="C1388">
        <v>0</v>
      </c>
      <c r="D1388">
        <v>0</v>
      </c>
      <c r="E1388">
        <v>0</v>
      </c>
      <c r="F1388">
        <v>0</v>
      </c>
      <c r="G1388">
        <v>0</v>
      </c>
      <c r="H1388">
        <v>0</v>
      </c>
      <c r="I1388" t="s">
        <v>31</v>
      </c>
      <c r="J1388">
        <f t="shared" si="61"/>
        <v>2027</v>
      </c>
    </row>
    <row r="1389" spans="1:10" x14ac:dyDescent="0.3">
      <c r="A1389">
        <v>0</v>
      </c>
      <c r="B1389">
        <v>0</v>
      </c>
      <c r="C1389">
        <v>0</v>
      </c>
      <c r="D1389">
        <v>0</v>
      </c>
      <c r="E1389">
        <v>0</v>
      </c>
      <c r="F1389">
        <v>0</v>
      </c>
      <c r="G1389">
        <v>0</v>
      </c>
      <c r="H1389">
        <v>0</v>
      </c>
      <c r="I1389" t="s">
        <v>31</v>
      </c>
      <c r="J1389">
        <f t="shared" si="61"/>
        <v>2027</v>
      </c>
    </row>
    <row r="1390" spans="1:10" x14ac:dyDescent="0.3">
      <c r="A1390">
        <v>0</v>
      </c>
      <c r="B1390">
        <v>0</v>
      </c>
      <c r="C1390">
        <v>0</v>
      </c>
      <c r="D1390">
        <v>0</v>
      </c>
      <c r="E1390">
        <v>0</v>
      </c>
      <c r="F1390">
        <v>0</v>
      </c>
      <c r="G1390">
        <v>0</v>
      </c>
      <c r="H1390">
        <v>0</v>
      </c>
      <c r="I1390" t="s">
        <v>31</v>
      </c>
      <c r="J1390">
        <f t="shared" si="61"/>
        <v>2027</v>
      </c>
    </row>
    <row r="1391" spans="1:10" x14ac:dyDescent="0.3">
      <c r="A1391">
        <v>0</v>
      </c>
      <c r="B1391">
        <v>0</v>
      </c>
      <c r="C1391">
        <v>0</v>
      </c>
      <c r="D1391">
        <v>0</v>
      </c>
      <c r="E1391">
        <v>0</v>
      </c>
      <c r="F1391">
        <v>0</v>
      </c>
      <c r="G1391">
        <v>0</v>
      </c>
      <c r="H1391">
        <v>0</v>
      </c>
      <c r="I1391" t="s">
        <v>31</v>
      </c>
      <c r="J1391">
        <f t="shared" si="61"/>
        <v>2027</v>
      </c>
    </row>
    <row r="1392" spans="1:10" x14ac:dyDescent="0.3">
      <c r="A1392">
        <v>0</v>
      </c>
      <c r="B1392">
        <v>0</v>
      </c>
      <c r="C1392">
        <v>0</v>
      </c>
      <c r="D1392">
        <v>0</v>
      </c>
      <c r="E1392">
        <v>0</v>
      </c>
      <c r="F1392">
        <v>0</v>
      </c>
      <c r="G1392">
        <v>0</v>
      </c>
      <c r="H1392">
        <v>0</v>
      </c>
      <c r="I1392" t="s">
        <v>31</v>
      </c>
      <c r="J1392">
        <f t="shared" si="61"/>
        <v>2027</v>
      </c>
    </row>
    <row r="1393" spans="1:10" x14ac:dyDescent="0.3">
      <c r="A1393">
        <v>0</v>
      </c>
      <c r="B1393">
        <v>0</v>
      </c>
      <c r="C1393">
        <v>0</v>
      </c>
      <c r="D1393">
        <v>0</v>
      </c>
      <c r="E1393">
        <v>0</v>
      </c>
      <c r="F1393">
        <v>0</v>
      </c>
      <c r="G1393">
        <v>0</v>
      </c>
      <c r="H1393">
        <v>0</v>
      </c>
      <c r="I1393" t="s">
        <v>31</v>
      </c>
      <c r="J1393">
        <f t="shared" si="61"/>
        <v>2027</v>
      </c>
    </row>
    <row r="1394" spans="1:10" x14ac:dyDescent="0.3">
      <c r="A1394">
        <v>0</v>
      </c>
      <c r="B1394">
        <v>0</v>
      </c>
      <c r="C1394">
        <v>0</v>
      </c>
      <c r="D1394">
        <v>0</v>
      </c>
      <c r="E1394">
        <v>0</v>
      </c>
      <c r="F1394">
        <v>0</v>
      </c>
      <c r="G1394">
        <v>0</v>
      </c>
      <c r="H1394">
        <v>0</v>
      </c>
      <c r="I1394" t="s">
        <v>31</v>
      </c>
      <c r="J1394">
        <f t="shared" si="61"/>
        <v>2027</v>
      </c>
    </row>
    <row r="1395" spans="1:10" x14ac:dyDescent="0.3">
      <c r="A1395">
        <v>0</v>
      </c>
      <c r="B1395">
        <v>0</v>
      </c>
      <c r="C1395">
        <v>0</v>
      </c>
      <c r="D1395">
        <v>0</v>
      </c>
      <c r="E1395">
        <v>0</v>
      </c>
      <c r="F1395">
        <v>0</v>
      </c>
      <c r="G1395">
        <v>0</v>
      </c>
      <c r="H1395">
        <v>0</v>
      </c>
      <c r="I1395" t="s">
        <v>31</v>
      </c>
      <c r="J1395">
        <f t="shared" si="61"/>
        <v>2027</v>
      </c>
    </row>
    <row r="1396" spans="1:10" x14ac:dyDescent="0.3">
      <c r="A1396">
        <v>0</v>
      </c>
      <c r="B1396">
        <v>0</v>
      </c>
      <c r="C1396">
        <v>0</v>
      </c>
      <c r="D1396">
        <v>0</v>
      </c>
      <c r="E1396">
        <v>0</v>
      </c>
      <c r="F1396">
        <v>0</v>
      </c>
      <c r="G1396">
        <v>0</v>
      </c>
      <c r="H1396">
        <v>0</v>
      </c>
      <c r="I1396" t="s">
        <v>31</v>
      </c>
      <c r="J1396">
        <f t="shared" si="61"/>
        <v>2027</v>
      </c>
    </row>
    <row r="1397" spans="1:10" x14ac:dyDescent="0.3">
      <c r="A1397">
        <v>0</v>
      </c>
      <c r="B1397">
        <v>0</v>
      </c>
      <c r="C1397">
        <v>0</v>
      </c>
      <c r="D1397">
        <v>0</v>
      </c>
      <c r="E1397">
        <v>0</v>
      </c>
      <c r="F1397">
        <v>0</v>
      </c>
      <c r="G1397">
        <v>0</v>
      </c>
      <c r="H1397">
        <v>0</v>
      </c>
      <c r="I1397" t="s">
        <v>31</v>
      </c>
      <c r="J1397">
        <f t="shared" si="61"/>
        <v>2027</v>
      </c>
    </row>
    <row r="1398" spans="1:10" x14ac:dyDescent="0.3">
      <c r="A1398">
        <v>0</v>
      </c>
      <c r="B1398">
        <v>0</v>
      </c>
      <c r="C1398">
        <v>0</v>
      </c>
      <c r="D1398">
        <v>0</v>
      </c>
      <c r="E1398">
        <v>0</v>
      </c>
      <c r="F1398">
        <v>0</v>
      </c>
      <c r="G1398">
        <v>0</v>
      </c>
      <c r="H1398">
        <v>0</v>
      </c>
      <c r="I1398" t="s">
        <v>31</v>
      </c>
      <c r="J1398">
        <f t="shared" si="61"/>
        <v>2027</v>
      </c>
    </row>
    <row r="1399" spans="1:10" x14ac:dyDescent="0.3">
      <c r="A1399">
        <v>0</v>
      </c>
      <c r="B1399">
        <v>0</v>
      </c>
      <c r="C1399">
        <v>0</v>
      </c>
      <c r="D1399">
        <v>0</v>
      </c>
      <c r="E1399">
        <v>0</v>
      </c>
      <c r="F1399">
        <v>0</v>
      </c>
      <c r="G1399">
        <v>0</v>
      </c>
      <c r="H1399">
        <v>0</v>
      </c>
      <c r="I1399" t="s">
        <v>31</v>
      </c>
      <c r="J1399">
        <f t="shared" si="61"/>
        <v>2027</v>
      </c>
    </row>
    <row r="1400" spans="1:10" x14ac:dyDescent="0.3">
      <c r="A1400">
        <v>0</v>
      </c>
      <c r="B1400">
        <v>0</v>
      </c>
      <c r="C1400">
        <v>0</v>
      </c>
      <c r="D1400">
        <v>0</v>
      </c>
      <c r="E1400">
        <v>0</v>
      </c>
      <c r="F1400">
        <v>0</v>
      </c>
      <c r="G1400">
        <v>0</v>
      </c>
      <c r="H1400">
        <v>0</v>
      </c>
      <c r="I1400" t="s">
        <v>31</v>
      </c>
      <c r="J1400">
        <f t="shared" si="61"/>
        <v>2027</v>
      </c>
    </row>
    <row r="1401" spans="1:10" x14ac:dyDescent="0.3">
      <c r="A1401">
        <v>0</v>
      </c>
      <c r="B1401">
        <v>0</v>
      </c>
      <c r="C1401">
        <v>0</v>
      </c>
      <c r="D1401">
        <v>0</v>
      </c>
      <c r="E1401">
        <v>0</v>
      </c>
      <c r="F1401">
        <v>0</v>
      </c>
      <c r="G1401">
        <v>0</v>
      </c>
      <c r="H1401">
        <v>0</v>
      </c>
      <c r="I1401" t="s">
        <v>31</v>
      </c>
      <c r="J1401">
        <f t="shared" si="61"/>
        <v>2027</v>
      </c>
    </row>
    <row r="1402" spans="1:10" x14ac:dyDescent="0.3">
      <c r="A1402">
        <v>0</v>
      </c>
      <c r="B1402">
        <v>0</v>
      </c>
      <c r="C1402">
        <v>0</v>
      </c>
      <c r="D1402">
        <v>0</v>
      </c>
      <c r="E1402">
        <v>0</v>
      </c>
      <c r="F1402">
        <v>0</v>
      </c>
      <c r="G1402">
        <v>0</v>
      </c>
      <c r="H1402">
        <v>0</v>
      </c>
      <c r="I1402" t="s">
        <v>31</v>
      </c>
      <c r="J1402">
        <f t="shared" si="61"/>
        <v>2027</v>
      </c>
    </row>
    <row r="1403" spans="1:10" x14ac:dyDescent="0.3">
      <c r="A1403">
        <v>0</v>
      </c>
      <c r="B1403">
        <v>0</v>
      </c>
      <c r="C1403">
        <v>0</v>
      </c>
      <c r="D1403">
        <v>0</v>
      </c>
      <c r="E1403">
        <v>0</v>
      </c>
      <c r="F1403">
        <v>0</v>
      </c>
      <c r="G1403">
        <v>0</v>
      </c>
      <c r="H1403">
        <v>0</v>
      </c>
      <c r="I1403" t="s">
        <v>31</v>
      </c>
      <c r="J1403">
        <f t="shared" si="61"/>
        <v>2027</v>
      </c>
    </row>
    <row r="1404" spans="1:10" x14ac:dyDescent="0.3">
      <c r="A1404">
        <v>0</v>
      </c>
      <c r="B1404">
        <v>0</v>
      </c>
      <c r="C1404">
        <v>0</v>
      </c>
      <c r="D1404">
        <v>0</v>
      </c>
      <c r="E1404">
        <v>0</v>
      </c>
      <c r="F1404">
        <v>0</v>
      </c>
      <c r="G1404">
        <v>0</v>
      </c>
      <c r="H1404">
        <v>0</v>
      </c>
      <c r="I1404" t="s">
        <v>31</v>
      </c>
      <c r="J1404">
        <f t="shared" si="61"/>
        <v>2027</v>
      </c>
    </row>
    <row r="1405" spans="1:10" x14ac:dyDescent="0.3">
      <c r="A1405">
        <v>0</v>
      </c>
      <c r="B1405">
        <v>0</v>
      </c>
      <c r="C1405">
        <v>0</v>
      </c>
      <c r="D1405">
        <v>0</v>
      </c>
      <c r="E1405">
        <v>0</v>
      </c>
      <c r="F1405">
        <v>0</v>
      </c>
      <c r="G1405">
        <v>0</v>
      </c>
      <c r="H1405">
        <v>0</v>
      </c>
      <c r="I1405" t="s">
        <v>31</v>
      </c>
      <c r="J1405">
        <f t="shared" si="61"/>
        <v>2027</v>
      </c>
    </row>
    <row r="1406" spans="1:10" x14ac:dyDescent="0.3">
      <c r="A1406">
        <v>0</v>
      </c>
      <c r="B1406">
        <v>0</v>
      </c>
      <c r="C1406">
        <v>0</v>
      </c>
      <c r="D1406">
        <v>0</v>
      </c>
      <c r="E1406">
        <v>0</v>
      </c>
      <c r="F1406">
        <v>0</v>
      </c>
      <c r="G1406">
        <v>0</v>
      </c>
      <c r="H1406">
        <v>0</v>
      </c>
      <c r="I1406" t="s">
        <v>31</v>
      </c>
      <c r="J1406">
        <f t="shared" si="61"/>
        <v>2027</v>
      </c>
    </row>
    <row r="1407" spans="1:10" x14ac:dyDescent="0.3">
      <c r="A1407">
        <v>0</v>
      </c>
      <c r="B1407">
        <v>0</v>
      </c>
      <c r="C1407">
        <v>0</v>
      </c>
      <c r="D1407">
        <v>0</v>
      </c>
      <c r="E1407">
        <v>0</v>
      </c>
      <c r="F1407">
        <v>0</v>
      </c>
      <c r="G1407">
        <v>0</v>
      </c>
      <c r="H1407">
        <v>0</v>
      </c>
      <c r="I1407" t="s">
        <v>31</v>
      </c>
      <c r="J1407">
        <f t="shared" si="61"/>
        <v>2027</v>
      </c>
    </row>
    <row r="1408" spans="1:10" x14ac:dyDescent="0.3">
      <c r="A1408">
        <v>0</v>
      </c>
      <c r="B1408">
        <v>0</v>
      </c>
      <c r="C1408">
        <v>0</v>
      </c>
      <c r="D1408">
        <v>0</v>
      </c>
      <c r="E1408">
        <v>0</v>
      </c>
      <c r="F1408">
        <v>0</v>
      </c>
      <c r="G1408">
        <v>0</v>
      </c>
      <c r="H1408">
        <v>0</v>
      </c>
      <c r="I1408" t="s">
        <v>31</v>
      </c>
      <c r="J1408">
        <f t="shared" si="61"/>
        <v>2027</v>
      </c>
    </row>
    <row r="1409" spans="1:10" x14ac:dyDescent="0.3">
      <c r="A1409">
        <v>0</v>
      </c>
      <c r="B1409">
        <v>0</v>
      </c>
      <c r="C1409">
        <v>0</v>
      </c>
      <c r="D1409">
        <v>0</v>
      </c>
      <c r="E1409">
        <v>0</v>
      </c>
      <c r="F1409">
        <v>0</v>
      </c>
      <c r="G1409">
        <v>0</v>
      </c>
      <c r="H1409">
        <v>0</v>
      </c>
      <c r="I1409" t="s">
        <v>31</v>
      </c>
      <c r="J1409">
        <f t="shared" si="61"/>
        <v>2027</v>
      </c>
    </row>
    <row r="1410" spans="1:10" x14ac:dyDescent="0.3">
      <c r="A1410">
        <v>0</v>
      </c>
      <c r="B1410">
        <v>0</v>
      </c>
      <c r="C1410">
        <v>0</v>
      </c>
      <c r="D1410">
        <v>0</v>
      </c>
      <c r="E1410">
        <v>0</v>
      </c>
      <c r="F1410">
        <v>0</v>
      </c>
      <c r="G1410">
        <v>0</v>
      </c>
      <c r="H1410">
        <v>0</v>
      </c>
      <c r="I1410" t="s">
        <v>31</v>
      </c>
      <c r="J1410">
        <f t="shared" si="61"/>
        <v>2027</v>
      </c>
    </row>
    <row r="1411" spans="1:10" x14ac:dyDescent="0.3">
      <c r="A1411">
        <v>0</v>
      </c>
      <c r="B1411">
        <v>0</v>
      </c>
      <c r="C1411">
        <v>0</v>
      </c>
      <c r="D1411">
        <v>0</v>
      </c>
      <c r="E1411">
        <v>0</v>
      </c>
      <c r="F1411">
        <v>0</v>
      </c>
      <c r="G1411">
        <v>0</v>
      </c>
      <c r="H1411">
        <v>0</v>
      </c>
      <c r="I1411" t="s">
        <v>31</v>
      </c>
      <c r="J1411">
        <f t="shared" si="61"/>
        <v>2027</v>
      </c>
    </row>
    <row r="1412" spans="1:10" x14ac:dyDescent="0.3">
      <c r="A1412">
        <v>0</v>
      </c>
      <c r="B1412">
        <v>0</v>
      </c>
      <c r="C1412">
        <v>0</v>
      </c>
      <c r="D1412">
        <v>0</v>
      </c>
      <c r="E1412">
        <v>0</v>
      </c>
      <c r="F1412">
        <v>0</v>
      </c>
      <c r="G1412">
        <v>0</v>
      </c>
      <c r="H1412">
        <v>0</v>
      </c>
      <c r="I1412" t="s">
        <v>31</v>
      </c>
      <c r="J1412">
        <f t="shared" si="61"/>
        <v>2027</v>
      </c>
    </row>
    <row r="1413" spans="1:10" x14ac:dyDescent="0.3">
      <c r="A1413">
        <v>0</v>
      </c>
      <c r="B1413">
        <v>0</v>
      </c>
      <c r="C1413">
        <v>0</v>
      </c>
      <c r="D1413">
        <v>0</v>
      </c>
      <c r="E1413">
        <v>0</v>
      </c>
      <c r="F1413">
        <v>0</v>
      </c>
      <c r="G1413">
        <v>0</v>
      </c>
      <c r="H1413">
        <v>0</v>
      </c>
      <c r="I1413" t="s">
        <v>31</v>
      </c>
      <c r="J1413">
        <f t="shared" si="61"/>
        <v>2027</v>
      </c>
    </row>
    <row r="1414" spans="1:10" x14ac:dyDescent="0.3">
      <c r="A1414">
        <v>0</v>
      </c>
      <c r="B1414">
        <v>0</v>
      </c>
      <c r="C1414">
        <v>0</v>
      </c>
      <c r="D1414">
        <v>0</v>
      </c>
      <c r="E1414">
        <v>0</v>
      </c>
      <c r="F1414">
        <v>0</v>
      </c>
      <c r="G1414">
        <v>0</v>
      </c>
      <c r="H1414">
        <v>0</v>
      </c>
      <c r="I1414" t="s">
        <v>31</v>
      </c>
      <c r="J1414">
        <f t="shared" si="61"/>
        <v>2027</v>
      </c>
    </row>
    <row r="1415" spans="1:10" x14ac:dyDescent="0.3">
      <c r="A1415">
        <v>0</v>
      </c>
      <c r="B1415">
        <v>0</v>
      </c>
      <c r="C1415">
        <v>0</v>
      </c>
      <c r="D1415">
        <v>0</v>
      </c>
      <c r="E1415">
        <v>0</v>
      </c>
      <c r="F1415">
        <v>0</v>
      </c>
      <c r="G1415">
        <v>0</v>
      </c>
      <c r="H1415">
        <v>0</v>
      </c>
      <c r="I1415" t="s">
        <v>31</v>
      </c>
      <c r="J1415">
        <f t="shared" si="61"/>
        <v>2027</v>
      </c>
    </row>
    <row r="1416" spans="1:10" x14ac:dyDescent="0.3">
      <c r="A1416">
        <v>0</v>
      </c>
      <c r="B1416">
        <v>0</v>
      </c>
      <c r="C1416">
        <v>0</v>
      </c>
      <c r="D1416">
        <v>0</v>
      </c>
      <c r="E1416">
        <v>0</v>
      </c>
      <c r="F1416">
        <v>0</v>
      </c>
      <c r="G1416">
        <v>0</v>
      </c>
      <c r="H1416">
        <v>0</v>
      </c>
      <c r="I1416" t="s">
        <v>31</v>
      </c>
      <c r="J1416">
        <f t="shared" si="61"/>
        <v>2027</v>
      </c>
    </row>
    <row r="1417" spans="1:10" x14ac:dyDescent="0.3">
      <c r="A1417">
        <v>0</v>
      </c>
      <c r="B1417">
        <v>0</v>
      </c>
      <c r="C1417">
        <v>0</v>
      </c>
      <c r="D1417">
        <v>0</v>
      </c>
      <c r="E1417">
        <v>0</v>
      </c>
      <c r="F1417">
        <v>0</v>
      </c>
      <c r="G1417">
        <v>0</v>
      </c>
      <c r="H1417">
        <v>0</v>
      </c>
      <c r="I1417" t="s">
        <v>31</v>
      </c>
      <c r="J1417">
        <f t="shared" si="61"/>
        <v>2027</v>
      </c>
    </row>
    <row r="1418" spans="1:10" x14ac:dyDescent="0.3">
      <c r="A1418">
        <v>0</v>
      </c>
      <c r="B1418">
        <v>0</v>
      </c>
      <c r="C1418">
        <v>0</v>
      </c>
      <c r="D1418">
        <v>0</v>
      </c>
      <c r="E1418">
        <v>0</v>
      </c>
      <c r="F1418">
        <v>0</v>
      </c>
      <c r="G1418">
        <v>0</v>
      </c>
      <c r="H1418">
        <v>0</v>
      </c>
      <c r="I1418" t="s">
        <v>31</v>
      </c>
      <c r="J1418">
        <f t="shared" si="61"/>
        <v>2027</v>
      </c>
    </row>
    <row r="1419" spans="1:10" x14ac:dyDescent="0.3">
      <c r="A1419">
        <v>0</v>
      </c>
      <c r="B1419">
        <v>0</v>
      </c>
      <c r="C1419">
        <v>0</v>
      </c>
      <c r="D1419">
        <v>0</v>
      </c>
      <c r="E1419">
        <v>0</v>
      </c>
      <c r="F1419">
        <v>0</v>
      </c>
      <c r="G1419">
        <v>0</v>
      </c>
      <c r="H1419">
        <v>0</v>
      </c>
      <c r="I1419" t="s">
        <v>31</v>
      </c>
      <c r="J1419">
        <f t="shared" si="61"/>
        <v>2027</v>
      </c>
    </row>
    <row r="1420" spans="1:10" x14ac:dyDescent="0.3">
      <c r="A1420">
        <v>0</v>
      </c>
      <c r="B1420">
        <v>0</v>
      </c>
      <c r="C1420">
        <v>0</v>
      </c>
      <c r="D1420">
        <v>0</v>
      </c>
      <c r="E1420">
        <v>0</v>
      </c>
      <c r="F1420">
        <v>0</v>
      </c>
      <c r="G1420">
        <v>0</v>
      </c>
      <c r="H1420">
        <v>0</v>
      </c>
      <c r="I1420" t="s">
        <v>31</v>
      </c>
      <c r="J1420">
        <f t="shared" si="61"/>
        <v>2027</v>
      </c>
    </row>
    <row r="1421" spans="1:10" x14ac:dyDescent="0.3">
      <c r="A1421">
        <v>0</v>
      </c>
      <c r="B1421">
        <v>0</v>
      </c>
      <c r="C1421">
        <v>0</v>
      </c>
      <c r="D1421">
        <v>0</v>
      </c>
      <c r="E1421">
        <v>0</v>
      </c>
      <c r="F1421">
        <v>0</v>
      </c>
      <c r="G1421">
        <v>0</v>
      </c>
      <c r="H1421">
        <v>0</v>
      </c>
      <c r="I1421" t="s">
        <v>31</v>
      </c>
      <c r="J1421">
        <f t="shared" si="61"/>
        <v>2027</v>
      </c>
    </row>
    <row r="1422" spans="1:10" x14ac:dyDescent="0.3">
      <c r="A1422">
        <v>0</v>
      </c>
      <c r="B1422">
        <v>0</v>
      </c>
      <c r="C1422">
        <v>0</v>
      </c>
      <c r="D1422">
        <v>0</v>
      </c>
      <c r="E1422">
        <v>0</v>
      </c>
      <c r="F1422">
        <v>0</v>
      </c>
      <c r="G1422">
        <v>0</v>
      </c>
      <c r="H1422">
        <v>0</v>
      </c>
      <c r="I1422" t="s">
        <v>31</v>
      </c>
      <c r="J1422">
        <f t="shared" si="61"/>
        <v>2027</v>
      </c>
    </row>
    <row r="1423" spans="1:10" x14ac:dyDescent="0.3">
      <c r="A1423">
        <v>0</v>
      </c>
      <c r="B1423">
        <v>0</v>
      </c>
      <c r="C1423">
        <v>0</v>
      </c>
      <c r="D1423">
        <v>0</v>
      </c>
      <c r="E1423">
        <v>0</v>
      </c>
      <c r="F1423">
        <v>0</v>
      </c>
      <c r="G1423">
        <v>0</v>
      </c>
      <c r="H1423">
        <v>0</v>
      </c>
      <c r="I1423" t="s">
        <v>31</v>
      </c>
      <c r="J1423">
        <f t="shared" si="61"/>
        <v>2027</v>
      </c>
    </row>
    <row r="1424" spans="1:10" x14ac:dyDescent="0.3">
      <c r="A1424">
        <v>0</v>
      </c>
      <c r="B1424">
        <v>0</v>
      </c>
      <c r="C1424">
        <v>0</v>
      </c>
      <c r="D1424">
        <v>0</v>
      </c>
      <c r="E1424">
        <v>0</v>
      </c>
      <c r="F1424">
        <v>0</v>
      </c>
      <c r="G1424">
        <v>0</v>
      </c>
      <c r="H1424">
        <v>0</v>
      </c>
      <c r="I1424" t="s">
        <v>31</v>
      </c>
      <c r="J1424">
        <f t="shared" si="61"/>
        <v>2027</v>
      </c>
    </row>
    <row r="1425" spans="1:10" x14ac:dyDescent="0.3">
      <c r="A1425">
        <v>0</v>
      </c>
      <c r="B1425">
        <v>0</v>
      </c>
      <c r="C1425">
        <v>0</v>
      </c>
      <c r="D1425">
        <v>0</v>
      </c>
      <c r="E1425">
        <v>0</v>
      </c>
      <c r="F1425">
        <v>0</v>
      </c>
      <c r="G1425">
        <v>0</v>
      </c>
      <c r="H1425">
        <v>0</v>
      </c>
      <c r="I1425" t="s">
        <v>31</v>
      </c>
      <c r="J1425">
        <f t="shared" si="61"/>
        <v>2027</v>
      </c>
    </row>
    <row r="1426" spans="1:10" x14ac:dyDescent="0.3">
      <c r="A1426">
        <v>0</v>
      </c>
      <c r="B1426">
        <v>0</v>
      </c>
      <c r="C1426">
        <v>0</v>
      </c>
      <c r="D1426">
        <v>0</v>
      </c>
      <c r="E1426">
        <v>0</v>
      </c>
      <c r="F1426">
        <v>0</v>
      </c>
      <c r="G1426">
        <v>0</v>
      </c>
      <c r="H1426">
        <v>0</v>
      </c>
      <c r="I1426" t="s">
        <v>31</v>
      </c>
      <c r="J1426">
        <f t="shared" si="61"/>
        <v>2027</v>
      </c>
    </row>
    <row r="1427" spans="1:10" x14ac:dyDescent="0.3">
      <c r="A1427">
        <v>0</v>
      </c>
      <c r="B1427">
        <v>0</v>
      </c>
      <c r="C1427">
        <v>0</v>
      </c>
      <c r="D1427">
        <v>0</v>
      </c>
      <c r="E1427">
        <v>0</v>
      </c>
      <c r="F1427">
        <v>0</v>
      </c>
      <c r="G1427">
        <v>0</v>
      </c>
      <c r="H1427">
        <v>0</v>
      </c>
      <c r="I1427" t="s">
        <v>31</v>
      </c>
      <c r="J1427">
        <f t="shared" si="61"/>
        <v>2027</v>
      </c>
    </row>
    <row r="1428" spans="1:10" x14ac:dyDescent="0.3">
      <c r="A1428">
        <v>0</v>
      </c>
      <c r="B1428">
        <v>0</v>
      </c>
      <c r="C1428">
        <v>0</v>
      </c>
      <c r="D1428">
        <v>0</v>
      </c>
      <c r="E1428">
        <v>0</v>
      </c>
      <c r="F1428">
        <v>0</v>
      </c>
      <c r="G1428">
        <v>0</v>
      </c>
      <c r="H1428">
        <v>0</v>
      </c>
      <c r="I1428" t="s">
        <v>31</v>
      </c>
      <c r="J1428">
        <f t="shared" si="61"/>
        <v>2027</v>
      </c>
    </row>
    <row r="1429" spans="1:10" x14ac:dyDescent="0.3">
      <c r="A1429">
        <v>0</v>
      </c>
      <c r="B1429">
        <v>0</v>
      </c>
      <c r="C1429">
        <v>0</v>
      </c>
      <c r="D1429">
        <v>0</v>
      </c>
      <c r="E1429">
        <v>0</v>
      </c>
      <c r="F1429">
        <v>0</v>
      </c>
      <c r="G1429">
        <v>0</v>
      </c>
      <c r="H1429">
        <v>0</v>
      </c>
      <c r="I1429" t="s">
        <v>31</v>
      </c>
      <c r="J1429">
        <f t="shared" si="61"/>
        <v>2027</v>
      </c>
    </row>
    <row r="1430" spans="1:10" x14ac:dyDescent="0.3">
      <c r="A1430">
        <v>0</v>
      </c>
      <c r="B1430">
        <v>0</v>
      </c>
      <c r="C1430">
        <v>0</v>
      </c>
      <c r="D1430">
        <v>0</v>
      </c>
      <c r="E1430">
        <v>0</v>
      </c>
      <c r="F1430">
        <v>0</v>
      </c>
      <c r="G1430">
        <v>0</v>
      </c>
      <c r="H1430">
        <v>0</v>
      </c>
      <c r="I1430" t="s">
        <v>31</v>
      </c>
      <c r="J1430">
        <f t="shared" si="61"/>
        <v>2027</v>
      </c>
    </row>
    <row r="1431" spans="1:10" x14ac:dyDescent="0.3">
      <c r="A1431">
        <v>0</v>
      </c>
      <c r="B1431">
        <v>0</v>
      </c>
      <c r="C1431">
        <v>0</v>
      </c>
      <c r="D1431">
        <v>0</v>
      </c>
      <c r="E1431">
        <v>0</v>
      </c>
      <c r="F1431">
        <v>0</v>
      </c>
      <c r="G1431">
        <v>0</v>
      </c>
      <c r="H1431">
        <v>0</v>
      </c>
      <c r="I1431" t="s">
        <v>31</v>
      </c>
      <c r="J1431">
        <f t="shared" si="61"/>
        <v>2027</v>
      </c>
    </row>
    <row r="1432" spans="1:10" x14ac:dyDescent="0.3">
      <c r="A1432">
        <v>0</v>
      </c>
      <c r="B1432">
        <v>0</v>
      </c>
      <c r="C1432">
        <v>0</v>
      </c>
      <c r="D1432">
        <v>0</v>
      </c>
      <c r="E1432">
        <v>0</v>
      </c>
      <c r="F1432">
        <v>0</v>
      </c>
      <c r="G1432">
        <v>0</v>
      </c>
      <c r="H1432">
        <v>0</v>
      </c>
      <c r="I1432" t="s">
        <v>31</v>
      </c>
      <c r="J1432">
        <f t="shared" ref="J1432:J1471" si="62">VLOOKUP(I1432,$L$2:$AY$13,40,FALSE)</f>
        <v>2027</v>
      </c>
    </row>
    <row r="1433" spans="1:10" x14ac:dyDescent="0.3">
      <c r="A1433">
        <v>0</v>
      </c>
      <c r="B1433">
        <v>0</v>
      </c>
      <c r="C1433">
        <v>0</v>
      </c>
      <c r="D1433">
        <v>0</v>
      </c>
      <c r="E1433">
        <v>0</v>
      </c>
      <c r="F1433">
        <v>0</v>
      </c>
      <c r="G1433">
        <v>0</v>
      </c>
      <c r="H1433">
        <v>0</v>
      </c>
      <c r="I1433" t="s">
        <v>31</v>
      </c>
      <c r="J1433">
        <f t="shared" si="62"/>
        <v>2027</v>
      </c>
    </row>
    <row r="1434" spans="1:10" x14ac:dyDescent="0.3">
      <c r="A1434">
        <v>0</v>
      </c>
      <c r="B1434">
        <v>0</v>
      </c>
      <c r="C1434">
        <v>0</v>
      </c>
      <c r="D1434">
        <v>0</v>
      </c>
      <c r="E1434">
        <v>0</v>
      </c>
      <c r="F1434">
        <v>0</v>
      </c>
      <c r="G1434">
        <v>0</v>
      </c>
      <c r="H1434">
        <v>0</v>
      </c>
      <c r="I1434" t="s">
        <v>31</v>
      </c>
      <c r="J1434">
        <f t="shared" si="62"/>
        <v>2027</v>
      </c>
    </row>
    <row r="1435" spans="1:10" x14ac:dyDescent="0.3">
      <c r="A1435">
        <v>0</v>
      </c>
      <c r="B1435">
        <v>0</v>
      </c>
      <c r="C1435">
        <v>0</v>
      </c>
      <c r="D1435">
        <v>0</v>
      </c>
      <c r="E1435">
        <v>0</v>
      </c>
      <c r="F1435">
        <v>0</v>
      </c>
      <c r="G1435">
        <v>0</v>
      </c>
      <c r="H1435">
        <v>0</v>
      </c>
      <c r="I1435" t="s">
        <v>31</v>
      </c>
      <c r="J1435">
        <f t="shared" si="62"/>
        <v>2027</v>
      </c>
    </row>
    <row r="1436" spans="1:10" x14ac:dyDescent="0.3">
      <c r="A1436">
        <v>0</v>
      </c>
      <c r="B1436">
        <v>0</v>
      </c>
      <c r="C1436">
        <v>0</v>
      </c>
      <c r="D1436">
        <v>0</v>
      </c>
      <c r="E1436">
        <v>0</v>
      </c>
      <c r="F1436">
        <v>0</v>
      </c>
      <c r="G1436">
        <v>0</v>
      </c>
      <c r="H1436">
        <v>0</v>
      </c>
      <c r="I1436" t="s">
        <v>31</v>
      </c>
      <c r="J1436">
        <f t="shared" si="62"/>
        <v>2027</v>
      </c>
    </row>
    <row r="1437" spans="1:10" x14ac:dyDescent="0.3">
      <c r="A1437">
        <v>0</v>
      </c>
      <c r="B1437">
        <v>0</v>
      </c>
      <c r="C1437">
        <v>0</v>
      </c>
      <c r="D1437">
        <v>0</v>
      </c>
      <c r="E1437">
        <v>0</v>
      </c>
      <c r="F1437">
        <v>0</v>
      </c>
      <c r="G1437">
        <v>0</v>
      </c>
      <c r="H1437">
        <v>0</v>
      </c>
      <c r="I1437" t="s">
        <v>31</v>
      </c>
      <c r="J1437">
        <f t="shared" si="62"/>
        <v>2027</v>
      </c>
    </row>
    <row r="1438" spans="1:10" x14ac:dyDescent="0.3">
      <c r="A1438">
        <v>0</v>
      </c>
      <c r="B1438">
        <v>0</v>
      </c>
      <c r="C1438">
        <v>0</v>
      </c>
      <c r="D1438">
        <v>0</v>
      </c>
      <c r="E1438">
        <v>0</v>
      </c>
      <c r="F1438">
        <v>0</v>
      </c>
      <c r="G1438">
        <v>0</v>
      </c>
      <c r="H1438">
        <v>0</v>
      </c>
      <c r="I1438" t="s">
        <v>31</v>
      </c>
      <c r="J1438">
        <f t="shared" si="62"/>
        <v>2027</v>
      </c>
    </row>
    <row r="1439" spans="1:10" x14ac:dyDescent="0.3">
      <c r="A1439">
        <v>0</v>
      </c>
      <c r="B1439">
        <v>0</v>
      </c>
      <c r="C1439">
        <v>0</v>
      </c>
      <c r="D1439">
        <v>0</v>
      </c>
      <c r="E1439">
        <v>0</v>
      </c>
      <c r="F1439">
        <v>0</v>
      </c>
      <c r="G1439">
        <v>0</v>
      </c>
      <c r="H1439">
        <v>0</v>
      </c>
      <c r="I1439" t="s">
        <v>31</v>
      </c>
      <c r="J1439">
        <f t="shared" si="62"/>
        <v>2027</v>
      </c>
    </row>
    <row r="1440" spans="1:10" x14ac:dyDescent="0.3">
      <c r="A1440">
        <v>0</v>
      </c>
      <c r="B1440">
        <v>0</v>
      </c>
      <c r="C1440">
        <v>0</v>
      </c>
      <c r="D1440">
        <v>0</v>
      </c>
      <c r="E1440">
        <v>0</v>
      </c>
      <c r="F1440">
        <v>0</v>
      </c>
      <c r="G1440">
        <v>0</v>
      </c>
      <c r="H1440">
        <v>0</v>
      </c>
      <c r="I1440" t="s">
        <v>31</v>
      </c>
      <c r="J1440">
        <f t="shared" si="62"/>
        <v>2027</v>
      </c>
    </row>
    <row r="1441" spans="1:10" x14ac:dyDescent="0.3">
      <c r="A1441">
        <v>0</v>
      </c>
      <c r="B1441">
        <v>0</v>
      </c>
      <c r="C1441">
        <v>0</v>
      </c>
      <c r="D1441">
        <v>0</v>
      </c>
      <c r="E1441">
        <v>0</v>
      </c>
      <c r="F1441">
        <v>0</v>
      </c>
      <c r="G1441">
        <v>0</v>
      </c>
      <c r="H1441">
        <v>0</v>
      </c>
      <c r="I1441" t="s">
        <v>31</v>
      </c>
      <c r="J1441">
        <f t="shared" si="62"/>
        <v>2027</v>
      </c>
    </row>
    <row r="1442" spans="1:10" x14ac:dyDescent="0.3">
      <c r="A1442">
        <v>0</v>
      </c>
      <c r="B1442">
        <v>0</v>
      </c>
      <c r="C1442">
        <v>0</v>
      </c>
      <c r="D1442">
        <v>0</v>
      </c>
      <c r="E1442">
        <v>0</v>
      </c>
      <c r="F1442">
        <v>0</v>
      </c>
      <c r="G1442">
        <v>0</v>
      </c>
      <c r="H1442">
        <v>0</v>
      </c>
      <c r="I1442" t="s">
        <v>31</v>
      </c>
      <c r="J1442">
        <f t="shared" si="62"/>
        <v>2027</v>
      </c>
    </row>
    <row r="1443" spans="1:10" x14ac:dyDescent="0.3">
      <c r="A1443">
        <v>0</v>
      </c>
      <c r="B1443">
        <v>0</v>
      </c>
      <c r="C1443">
        <v>0</v>
      </c>
      <c r="D1443">
        <v>0</v>
      </c>
      <c r="E1443">
        <v>0</v>
      </c>
      <c r="F1443">
        <v>0</v>
      </c>
      <c r="G1443">
        <v>0</v>
      </c>
      <c r="H1443">
        <v>0</v>
      </c>
      <c r="I1443" t="s">
        <v>31</v>
      </c>
      <c r="J1443">
        <f t="shared" si="62"/>
        <v>2027</v>
      </c>
    </row>
    <row r="1444" spans="1:10" x14ac:dyDescent="0.3">
      <c r="A1444">
        <v>0</v>
      </c>
      <c r="B1444">
        <v>0</v>
      </c>
      <c r="C1444">
        <v>0</v>
      </c>
      <c r="D1444">
        <v>0</v>
      </c>
      <c r="E1444">
        <v>0</v>
      </c>
      <c r="F1444">
        <v>0</v>
      </c>
      <c r="G1444">
        <v>0</v>
      </c>
      <c r="H1444">
        <v>0</v>
      </c>
      <c r="I1444" t="s">
        <v>31</v>
      </c>
      <c r="J1444">
        <f t="shared" si="62"/>
        <v>2027</v>
      </c>
    </row>
    <row r="1445" spans="1:10" x14ac:dyDescent="0.3">
      <c r="A1445">
        <v>0</v>
      </c>
      <c r="B1445">
        <v>0</v>
      </c>
      <c r="C1445">
        <v>0</v>
      </c>
      <c r="D1445">
        <v>0</v>
      </c>
      <c r="E1445">
        <v>0</v>
      </c>
      <c r="F1445">
        <v>0</v>
      </c>
      <c r="G1445">
        <v>0</v>
      </c>
      <c r="H1445">
        <v>0</v>
      </c>
      <c r="I1445" t="s">
        <v>31</v>
      </c>
      <c r="J1445">
        <f t="shared" si="62"/>
        <v>2027</v>
      </c>
    </row>
    <row r="1446" spans="1:10" x14ac:dyDescent="0.3">
      <c r="A1446">
        <v>0</v>
      </c>
      <c r="B1446">
        <v>0</v>
      </c>
      <c r="C1446">
        <v>0</v>
      </c>
      <c r="D1446">
        <v>0</v>
      </c>
      <c r="E1446">
        <v>0</v>
      </c>
      <c r="F1446">
        <v>0</v>
      </c>
      <c r="G1446">
        <v>0</v>
      </c>
      <c r="H1446">
        <v>0</v>
      </c>
      <c r="I1446" t="s">
        <v>31</v>
      </c>
      <c r="J1446">
        <f t="shared" si="62"/>
        <v>2027</v>
      </c>
    </row>
    <row r="1447" spans="1:10" x14ac:dyDescent="0.3">
      <c r="A1447">
        <v>0</v>
      </c>
      <c r="B1447">
        <v>0</v>
      </c>
      <c r="C1447">
        <v>0</v>
      </c>
      <c r="D1447">
        <v>0</v>
      </c>
      <c r="E1447">
        <v>0</v>
      </c>
      <c r="F1447">
        <v>0</v>
      </c>
      <c r="G1447">
        <v>0</v>
      </c>
      <c r="H1447">
        <v>0</v>
      </c>
      <c r="I1447" t="s">
        <v>31</v>
      </c>
      <c r="J1447">
        <f t="shared" si="62"/>
        <v>2027</v>
      </c>
    </row>
    <row r="1448" spans="1:10" x14ac:dyDescent="0.3">
      <c r="A1448">
        <v>0</v>
      </c>
      <c r="B1448">
        <v>0</v>
      </c>
      <c r="C1448">
        <v>0</v>
      </c>
      <c r="D1448">
        <v>0</v>
      </c>
      <c r="E1448">
        <v>0</v>
      </c>
      <c r="F1448">
        <v>0</v>
      </c>
      <c r="G1448">
        <v>0</v>
      </c>
      <c r="H1448">
        <v>0</v>
      </c>
      <c r="I1448" t="s">
        <v>31</v>
      </c>
      <c r="J1448">
        <f t="shared" si="62"/>
        <v>2027</v>
      </c>
    </row>
    <row r="1449" spans="1:10" x14ac:dyDescent="0.3">
      <c r="A1449">
        <v>0</v>
      </c>
      <c r="B1449">
        <v>0</v>
      </c>
      <c r="C1449">
        <v>0</v>
      </c>
      <c r="D1449">
        <v>0</v>
      </c>
      <c r="E1449">
        <v>0</v>
      </c>
      <c r="F1449">
        <v>0</v>
      </c>
      <c r="G1449">
        <v>0</v>
      </c>
      <c r="H1449">
        <v>0</v>
      </c>
      <c r="I1449" t="s">
        <v>31</v>
      </c>
      <c r="J1449">
        <f t="shared" si="62"/>
        <v>2027</v>
      </c>
    </row>
    <row r="1450" spans="1:10" x14ac:dyDescent="0.3">
      <c r="A1450">
        <v>0</v>
      </c>
      <c r="B1450">
        <v>0</v>
      </c>
      <c r="C1450">
        <v>0</v>
      </c>
      <c r="D1450">
        <v>0</v>
      </c>
      <c r="E1450">
        <v>0</v>
      </c>
      <c r="F1450">
        <v>0</v>
      </c>
      <c r="G1450">
        <v>0</v>
      </c>
      <c r="H1450">
        <v>0</v>
      </c>
      <c r="I1450" t="s">
        <v>31</v>
      </c>
      <c r="J1450">
        <f t="shared" si="62"/>
        <v>2027</v>
      </c>
    </row>
    <row r="1451" spans="1:10" x14ac:dyDescent="0.3">
      <c r="A1451">
        <v>0</v>
      </c>
      <c r="B1451">
        <v>0</v>
      </c>
      <c r="C1451">
        <v>0</v>
      </c>
      <c r="D1451">
        <v>0</v>
      </c>
      <c r="E1451">
        <v>0</v>
      </c>
      <c r="F1451">
        <v>0</v>
      </c>
      <c r="G1451">
        <v>0</v>
      </c>
      <c r="H1451">
        <v>0</v>
      </c>
      <c r="I1451" t="s">
        <v>31</v>
      </c>
      <c r="J1451">
        <f t="shared" si="62"/>
        <v>2027</v>
      </c>
    </row>
    <row r="1452" spans="1:10" x14ac:dyDescent="0.3">
      <c r="A1452">
        <v>0</v>
      </c>
      <c r="B1452">
        <v>0</v>
      </c>
      <c r="C1452">
        <v>0</v>
      </c>
      <c r="D1452">
        <v>0</v>
      </c>
      <c r="E1452">
        <v>0</v>
      </c>
      <c r="F1452">
        <v>0</v>
      </c>
      <c r="G1452">
        <v>0</v>
      </c>
      <c r="H1452">
        <v>0</v>
      </c>
      <c r="I1452" t="s">
        <v>31</v>
      </c>
      <c r="J1452">
        <f t="shared" si="62"/>
        <v>2027</v>
      </c>
    </row>
    <row r="1453" spans="1:10" x14ac:dyDescent="0.3">
      <c r="A1453">
        <v>0</v>
      </c>
      <c r="B1453">
        <v>0</v>
      </c>
      <c r="C1453">
        <v>0</v>
      </c>
      <c r="D1453">
        <v>0</v>
      </c>
      <c r="E1453">
        <v>0</v>
      </c>
      <c r="F1453">
        <v>0</v>
      </c>
      <c r="G1453">
        <v>0</v>
      </c>
      <c r="H1453">
        <v>0</v>
      </c>
      <c r="I1453" t="s">
        <v>31</v>
      </c>
      <c r="J1453">
        <f t="shared" si="62"/>
        <v>2027</v>
      </c>
    </row>
    <row r="1454" spans="1:10" x14ac:dyDescent="0.3">
      <c r="A1454">
        <v>0</v>
      </c>
      <c r="B1454">
        <v>0</v>
      </c>
      <c r="C1454">
        <v>0</v>
      </c>
      <c r="D1454">
        <v>0</v>
      </c>
      <c r="E1454">
        <v>0</v>
      </c>
      <c r="F1454">
        <v>0</v>
      </c>
      <c r="G1454">
        <v>0</v>
      </c>
      <c r="H1454">
        <v>0</v>
      </c>
      <c r="I1454" t="s">
        <v>31</v>
      </c>
      <c r="J1454">
        <f t="shared" si="62"/>
        <v>2027</v>
      </c>
    </row>
    <row r="1455" spans="1:10" x14ac:dyDescent="0.3">
      <c r="A1455">
        <v>0</v>
      </c>
      <c r="B1455">
        <v>0</v>
      </c>
      <c r="C1455">
        <v>0</v>
      </c>
      <c r="D1455">
        <v>0</v>
      </c>
      <c r="E1455">
        <v>0</v>
      </c>
      <c r="F1455">
        <v>0</v>
      </c>
      <c r="G1455">
        <v>0</v>
      </c>
      <c r="H1455">
        <v>0</v>
      </c>
      <c r="I1455" t="s">
        <v>31</v>
      </c>
      <c r="J1455">
        <f t="shared" si="62"/>
        <v>2027</v>
      </c>
    </row>
    <row r="1456" spans="1:10" x14ac:dyDescent="0.3">
      <c r="A1456">
        <v>0</v>
      </c>
      <c r="B1456">
        <v>0</v>
      </c>
      <c r="C1456">
        <v>0</v>
      </c>
      <c r="D1456">
        <v>0</v>
      </c>
      <c r="E1456">
        <v>0</v>
      </c>
      <c r="F1456">
        <v>0</v>
      </c>
      <c r="G1456">
        <v>0</v>
      </c>
      <c r="H1456">
        <v>0</v>
      </c>
      <c r="I1456" t="s">
        <v>31</v>
      </c>
      <c r="J1456">
        <f t="shared" si="62"/>
        <v>2027</v>
      </c>
    </row>
    <row r="1457" spans="1:10" x14ac:dyDescent="0.3">
      <c r="A1457">
        <v>0</v>
      </c>
      <c r="B1457">
        <v>0</v>
      </c>
      <c r="C1457">
        <v>0</v>
      </c>
      <c r="D1457">
        <v>0</v>
      </c>
      <c r="E1457">
        <v>0</v>
      </c>
      <c r="F1457">
        <v>0</v>
      </c>
      <c r="G1457">
        <v>0</v>
      </c>
      <c r="H1457">
        <v>0</v>
      </c>
      <c r="I1457" t="s">
        <v>31</v>
      </c>
      <c r="J1457">
        <f t="shared" si="62"/>
        <v>2027</v>
      </c>
    </row>
    <row r="1458" spans="1:10" x14ac:dyDescent="0.3">
      <c r="A1458">
        <v>0</v>
      </c>
      <c r="B1458">
        <v>0</v>
      </c>
      <c r="C1458">
        <v>0</v>
      </c>
      <c r="D1458">
        <v>0</v>
      </c>
      <c r="E1458">
        <v>0</v>
      </c>
      <c r="F1458">
        <v>0</v>
      </c>
      <c r="G1458">
        <v>0</v>
      </c>
      <c r="H1458">
        <v>0</v>
      </c>
      <c r="I1458" t="s">
        <v>31</v>
      </c>
      <c r="J1458">
        <f t="shared" si="62"/>
        <v>2027</v>
      </c>
    </row>
    <row r="1459" spans="1:10" x14ac:dyDescent="0.3">
      <c r="A1459">
        <v>0</v>
      </c>
      <c r="B1459">
        <v>0</v>
      </c>
      <c r="C1459">
        <v>0</v>
      </c>
      <c r="D1459">
        <v>0</v>
      </c>
      <c r="E1459">
        <v>0</v>
      </c>
      <c r="F1459">
        <v>0</v>
      </c>
      <c r="G1459">
        <v>0</v>
      </c>
      <c r="H1459">
        <v>0</v>
      </c>
      <c r="I1459" t="s">
        <v>31</v>
      </c>
      <c r="J1459">
        <f t="shared" si="62"/>
        <v>2027</v>
      </c>
    </row>
    <row r="1460" spans="1:10" x14ac:dyDescent="0.3">
      <c r="A1460">
        <v>0</v>
      </c>
      <c r="B1460">
        <v>0</v>
      </c>
      <c r="C1460">
        <v>0</v>
      </c>
      <c r="D1460">
        <v>0</v>
      </c>
      <c r="E1460">
        <v>0</v>
      </c>
      <c r="F1460">
        <v>0</v>
      </c>
      <c r="G1460">
        <v>0</v>
      </c>
      <c r="H1460">
        <v>0</v>
      </c>
      <c r="I1460" t="s">
        <v>31</v>
      </c>
      <c r="J1460">
        <f t="shared" si="62"/>
        <v>2027</v>
      </c>
    </row>
    <row r="1461" spans="1:10" x14ac:dyDescent="0.3">
      <c r="A1461">
        <v>0</v>
      </c>
      <c r="B1461">
        <v>0</v>
      </c>
      <c r="C1461">
        <v>0</v>
      </c>
      <c r="D1461">
        <v>0</v>
      </c>
      <c r="E1461">
        <v>0</v>
      </c>
      <c r="F1461">
        <v>0</v>
      </c>
      <c r="G1461">
        <v>0</v>
      </c>
      <c r="H1461">
        <v>0</v>
      </c>
      <c r="I1461" t="s">
        <v>31</v>
      </c>
      <c r="J1461">
        <f t="shared" si="62"/>
        <v>2027</v>
      </c>
    </row>
    <row r="1462" spans="1:10" x14ac:dyDescent="0.3">
      <c r="A1462">
        <v>0</v>
      </c>
      <c r="B1462">
        <v>0</v>
      </c>
      <c r="C1462">
        <v>0</v>
      </c>
      <c r="D1462">
        <v>0</v>
      </c>
      <c r="E1462">
        <v>0</v>
      </c>
      <c r="F1462">
        <v>0</v>
      </c>
      <c r="G1462">
        <v>0</v>
      </c>
      <c r="H1462">
        <v>0</v>
      </c>
      <c r="I1462" t="s">
        <v>31</v>
      </c>
      <c r="J1462">
        <f t="shared" si="62"/>
        <v>2027</v>
      </c>
    </row>
    <row r="1463" spans="1:10" x14ac:dyDescent="0.3">
      <c r="A1463">
        <v>0</v>
      </c>
      <c r="B1463">
        <v>0</v>
      </c>
      <c r="C1463">
        <v>0</v>
      </c>
      <c r="D1463">
        <v>0</v>
      </c>
      <c r="E1463">
        <v>0</v>
      </c>
      <c r="F1463">
        <v>0</v>
      </c>
      <c r="G1463">
        <v>0</v>
      </c>
      <c r="H1463">
        <v>0</v>
      </c>
      <c r="I1463" t="s">
        <v>31</v>
      </c>
      <c r="J1463">
        <f t="shared" si="62"/>
        <v>2027</v>
      </c>
    </row>
    <row r="1464" spans="1:10" x14ac:dyDescent="0.3">
      <c r="A1464">
        <v>0</v>
      </c>
      <c r="B1464">
        <v>0</v>
      </c>
      <c r="C1464">
        <v>0</v>
      </c>
      <c r="D1464">
        <v>0</v>
      </c>
      <c r="E1464">
        <v>0</v>
      </c>
      <c r="F1464">
        <v>0</v>
      </c>
      <c r="G1464">
        <v>0</v>
      </c>
      <c r="H1464">
        <v>0</v>
      </c>
      <c r="I1464" t="s">
        <v>31</v>
      </c>
      <c r="J1464">
        <f t="shared" si="62"/>
        <v>2027</v>
      </c>
    </row>
    <row r="1465" spans="1:10" x14ac:dyDescent="0.3">
      <c r="A1465">
        <v>0</v>
      </c>
      <c r="B1465">
        <v>0</v>
      </c>
      <c r="C1465">
        <v>0</v>
      </c>
      <c r="D1465">
        <v>0</v>
      </c>
      <c r="E1465">
        <v>0</v>
      </c>
      <c r="F1465">
        <v>0</v>
      </c>
      <c r="G1465">
        <v>0</v>
      </c>
      <c r="H1465">
        <v>0</v>
      </c>
      <c r="I1465" t="s">
        <v>31</v>
      </c>
      <c r="J1465">
        <f t="shared" si="62"/>
        <v>2027</v>
      </c>
    </row>
    <row r="1466" spans="1:10" x14ac:dyDescent="0.3">
      <c r="A1466">
        <v>0</v>
      </c>
      <c r="B1466">
        <v>0</v>
      </c>
      <c r="C1466">
        <v>0</v>
      </c>
      <c r="D1466">
        <v>0</v>
      </c>
      <c r="E1466">
        <v>0</v>
      </c>
      <c r="F1466">
        <v>0</v>
      </c>
      <c r="G1466">
        <v>0</v>
      </c>
      <c r="H1466">
        <v>0</v>
      </c>
      <c r="I1466" t="s">
        <v>31</v>
      </c>
      <c r="J1466">
        <f t="shared" si="62"/>
        <v>2027</v>
      </c>
    </row>
    <row r="1467" spans="1:10" x14ac:dyDescent="0.3">
      <c r="A1467">
        <v>0</v>
      </c>
      <c r="B1467">
        <v>0</v>
      </c>
      <c r="C1467">
        <v>0</v>
      </c>
      <c r="D1467">
        <v>0</v>
      </c>
      <c r="E1467">
        <v>0</v>
      </c>
      <c r="F1467">
        <v>0</v>
      </c>
      <c r="G1467">
        <v>0</v>
      </c>
      <c r="H1467">
        <v>0</v>
      </c>
      <c r="I1467" t="s">
        <v>31</v>
      </c>
      <c r="J1467">
        <f t="shared" si="62"/>
        <v>2027</v>
      </c>
    </row>
    <row r="1468" spans="1:10" x14ac:dyDescent="0.3">
      <c r="A1468">
        <v>0</v>
      </c>
      <c r="B1468">
        <v>0</v>
      </c>
      <c r="C1468">
        <v>0</v>
      </c>
      <c r="D1468">
        <v>0</v>
      </c>
      <c r="E1468">
        <v>0</v>
      </c>
      <c r="F1468">
        <v>0</v>
      </c>
      <c r="G1468">
        <v>0</v>
      </c>
      <c r="H1468">
        <v>0</v>
      </c>
      <c r="I1468" t="s">
        <v>31</v>
      </c>
      <c r="J1468">
        <f t="shared" si="62"/>
        <v>2027</v>
      </c>
    </row>
    <row r="1469" spans="1:10" x14ac:dyDescent="0.3">
      <c r="A1469">
        <v>0</v>
      </c>
      <c r="B1469">
        <v>0</v>
      </c>
      <c r="C1469">
        <v>0</v>
      </c>
      <c r="D1469">
        <v>0</v>
      </c>
      <c r="E1469">
        <v>0</v>
      </c>
      <c r="F1469">
        <v>0</v>
      </c>
      <c r="G1469">
        <v>0</v>
      </c>
      <c r="H1469">
        <v>0</v>
      </c>
      <c r="I1469" t="s">
        <v>31</v>
      </c>
      <c r="J1469">
        <f t="shared" si="62"/>
        <v>2027</v>
      </c>
    </row>
    <row r="1470" spans="1:10" x14ac:dyDescent="0.3">
      <c r="A1470">
        <v>0</v>
      </c>
      <c r="B1470">
        <v>0</v>
      </c>
      <c r="C1470">
        <v>0</v>
      </c>
      <c r="D1470">
        <v>0</v>
      </c>
      <c r="E1470">
        <v>0</v>
      </c>
      <c r="F1470">
        <v>0</v>
      </c>
      <c r="G1470">
        <v>0</v>
      </c>
      <c r="H1470">
        <v>0</v>
      </c>
      <c r="I1470" t="s">
        <v>31</v>
      </c>
      <c r="J1470">
        <f t="shared" si="62"/>
        <v>2027</v>
      </c>
    </row>
    <row r="1471" spans="1:10" x14ac:dyDescent="0.3">
      <c r="A1471">
        <v>0</v>
      </c>
      <c r="B1471">
        <v>0</v>
      </c>
      <c r="C1471">
        <v>0</v>
      </c>
      <c r="D1471">
        <v>0</v>
      </c>
      <c r="E1471">
        <v>0</v>
      </c>
      <c r="F1471">
        <v>0</v>
      </c>
      <c r="G1471">
        <v>0</v>
      </c>
      <c r="H1471">
        <v>0</v>
      </c>
      <c r="I1471" t="s">
        <v>31</v>
      </c>
      <c r="J1471">
        <f t="shared" si="62"/>
        <v>2027</v>
      </c>
    </row>
    <row r="1472" spans="1:10" x14ac:dyDescent="0.3">
      <c r="A1472" s="4" cm="1">
        <f t="array" ref="A1472:H1618">'M61-M66 Report'!A4:H150</f>
        <v>0</v>
      </c>
      <c r="B1472">
        <v>0</v>
      </c>
      <c r="C1472">
        <v>0</v>
      </c>
      <c r="D1472">
        <v>0</v>
      </c>
      <c r="E1472">
        <v>0</v>
      </c>
      <c r="F1472">
        <v>0</v>
      </c>
      <c r="G1472">
        <v>0</v>
      </c>
      <c r="H1472">
        <v>0</v>
      </c>
      <c r="I1472" t="s">
        <v>1128</v>
      </c>
      <c r="J1472">
        <f t="shared" si="61"/>
        <v>2027</v>
      </c>
    </row>
    <row r="1473" spans="1:10" x14ac:dyDescent="0.3">
      <c r="A1473">
        <v>0</v>
      </c>
      <c r="B1473">
        <v>0</v>
      </c>
      <c r="C1473">
        <v>0</v>
      </c>
      <c r="D1473">
        <v>0</v>
      </c>
      <c r="E1473">
        <v>0</v>
      </c>
      <c r="F1473">
        <v>0</v>
      </c>
      <c r="G1473">
        <v>0</v>
      </c>
      <c r="H1473">
        <v>0</v>
      </c>
      <c r="I1473" t="s">
        <v>1128</v>
      </c>
      <c r="J1473">
        <f t="shared" si="61"/>
        <v>2027</v>
      </c>
    </row>
    <row r="1474" spans="1:10" x14ac:dyDescent="0.3">
      <c r="A1474">
        <v>0</v>
      </c>
      <c r="B1474">
        <v>0</v>
      </c>
      <c r="C1474">
        <v>0</v>
      </c>
      <c r="D1474">
        <v>0</v>
      </c>
      <c r="E1474">
        <v>0</v>
      </c>
      <c r="F1474">
        <v>0</v>
      </c>
      <c r="G1474">
        <v>0</v>
      </c>
      <c r="H1474">
        <v>0</v>
      </c>
      <c r="I1474" t="s">
        <v>1128</v>
      </c>
      <c r="J1474">
        <f t="shared" si="61"/>
        <v>2027</v>
      </c>
    </row>
    <row r="1475" spans="1:10" x14ac:dyDescent="0.3">
      <c r="A1475">
        <v>0</v>
      </c>
      <c r="B1475">
        <v>0</v>
      </c>
      <c r="C1475">
        <v>0</v>
      </c>
      <c r="D1475">
        <v>0</v>
      </c>
      <c r="E1475">
        <v>0</v>
      </c>
      <c r="F1475">
        <v>0</v>
      </c>
      <c r="G1475">
        <v>0</v>
      </c>
      <c r="H1475">
        <v>0</v>
      </c>
      <c r="I1475" t="s">
        <v>1128</v>
      </c>
      <c r="J1475">
        <f t="shared" si="61"/>
        <v>2027</v>
      </c>
    </row>
    <row r="1476" spans="1:10" x14ac:dyDescent="0.3">
      <c r="A1476">
        <v>0</v>
      </c>
      <c r="B1476">
        <v>0</v>
      </c>
      <c r="C1476">
        <v>0</v>
      </c>
      <c r="D1476">
        <v>0</v>
      </c>
      <c r="E1476">
        <v>0</v>
      </c>
      <c r="F1476">
        <v>0</v>
      </c>
      <c r="G1476">
        <v>0</v>
      </c>
      <c r="H1476">
        <v>0</v>
      </c>
      <c r="I1476" t="s">
        <v>1128</v>
      </c>
      <c r="J1476">
        <f t="shared" si="61"/>
        <v>2027</v>
      </c>
    </row>
    <row r="1477" spans="1:10" x14ac:dyDescent="0.3">
      <c r="A1477">
        <v>0</v>
      </c>
      <c r="B1477">
        <v>0</v>
      </c>
      <c r="C1477">
        <v>0</v>
      </c>
      <c r="D1477">
        <v>0</v>
      </c>
      <c r="E1477">
        <v>0</v>
      </c>
      <c r="F1477">
        <v>0</v>
      </c>
      <c r="G1477">
        <v>0</v>
      </c>
      <c r="H1477">
        <v>0</v>
      </c>
      <c r="I1477" t="s">
        <v>1128</v>
      </c>
      <c r="J1477">
        <f t="shared" si="61"/>
        <v>2027</v>
      </c>
    </row>
    <row r="1478" spans="1:10" x14ac:dyDescent="0.3">
      <c r="A1478">
        <v>0</v>
      </c>
      <c r="B1478">
        <v>0</v>
      </c>
      <c r="C1478">
        <v>0</v>
      </c>
      <c r="D1478">
        <v>0</v>
      </c>
      <c r="E1478">
        <v>0</v>
      </c>
      <c r="F1478">
        <v>0</v>
      </c>
      <c r="G1478">
        <v>0</v>
      </c>
      <c r="H1478">
        <v>0</v>
      </c>
      <c r="I1478" t="s">
        <v>1128</v>
      </c>
      <c r="J1478">
        <f t="shared" si="61"/>
        <v>2027</v>
      </c>
    </row>
    <row r="1479" spans="1:10" x14ac:dyDescent="0.3">
      <c r="A1479">
        <v>0</v>
      </c>
      <c r="B1479">
        <v>0</v>
      </c>
      <c r="C1479">
        <v>0</v>
      </c>
      <c r="D1479">
        <v>0</v>
      </c>
      <c r="E1479">
        <v>0</v>
      </c>
      <c r="F1479">
        <v>0</v>
      </c>
      <c r="G1479">
        <v>0</v>
      </c>
      <c r="H1479">
        <v>0</v>
      </c>
      <c r="I1479" t="s">
        <v>1128</v>
      </c>
      <c r="J1479">
        <f t="shared" si="61"/>
        <v>2027</v>
      </c>
    </row>
    <row r="1480" spans="1:10" x14ac:dyDescent="0.3">
      <c r="A1480">
        <v>0</v>
      </c>
      <c r="B1480">
        <v>0</v>
      </c>
      <c r="C1480">
        <v>0</v>
      </c>
      <c r="D1480">
        <v>0</v>
      </c>
      <c r="E1480">
        <v>0</v>
      </c>
      <c r="F1480">
        <v>0</v>
      </c>
      <c r="G1480">
        <v>0</v>
      </c>
      <c r="H1480">
        <v>0</v>
      </c>
      <c r="I1480" t="s">
        <v>1128</v>
      </c>
      <c r="J1480">
        <f t="shared" si="61"/>
        <v>2027</v>
      </c>
    </row>
    <row r="1481" spans="1:10" x14ac:dyDescent="0.3">
      <c r="A1481">
        <v>0</v>
      </c>
      <c r="B1481">
        <v>0</v>
      </c>
      <c r="C1481">
        <v>0</v>
      </c>
      <c r="D1481">
        <v>0</v>
      </c>
      <c r="E1481">
        <v>0</v>
      </c>
      <c r="F1481">
        <v>0</v>
      </c>
      <c r="G1481">
        <v>0</v>
      </c>
      <c r="H1481">
        <v>0</v>
      </c>
      <c r="I1481" t="s">
        <v>1128</v>
      </c>
      <c r="J1481">
        <f t="shared" si="61"/>
        <v>2027</v>
      </c>
    </row>
    <row r="1482" spans="1:10" x14ac:dyDescent="0.3">
      <c r="A1482">
        <v>0</v>
      </c>
      <c r="B1482">
        <v>0</v>
      </c>
      <c r="C1482">
        <v>0</v>
      </c>
      <c r="D1482">
        <v>0</v>
      </c>
      <c r="E1482">
        <v>0</v>
      </c>
      <c r="F1482">
        <v>0</v>
      </c>
      <c r="G1482">
        <v>0</v>
      </c>
      <c r="H1482">
        <v>0</v>
      </c>
      <c r="I1482" t="s">
        <v>1128</v>
      </c>
      <c r="J1482">
        <f t="shared" si="61"/>
        <v>2027</v>
      </c>
    </row>
    <row r="1483" spans="1:10" x14ac:dyDescent="0.3">
      <c r="A1483">
        <v>0</v>
      </c>
      <c r="B1483">
        <v>0</v>
      </c>
      <c r="C1483">
        <v>0</v>
      </c>
      <c r="D1483">
        <v>0</v>
      </c>
      <c r="E1483">
        <v>0</v>
      </c>
      <c r="F1483">
        <v>0</v>
      </c>
      <c r="G1483">
        <v>0</v>
      </c>
      <c r="H1483">
        <v>0</v>
      </c>
      <c r="I1483" t="s">
        <v>1128</v>
      </c>
      <c r="J1483">
        <f t="shared" si="61"/>
        <v>2027</v>
      </c>
    </row>
    <row r="1484" spans="1:10" x14ac:dyDescent="0.3">
      <c r="A1484">
        <v>0</v>
      </c>
      <c r="B1484">
        <v>0</v>
      </c>
      <c r="C1484">
        <v>0</v>
      </c>
      <c r="D1484">
        <v>0</v>
      </c>
      <c r="E1484">
        <v>0</v>
      </c>
      <c r="F1484">
        <v>0</v>
      </c>
      <c r="G1484">
        <v>0</v>
      </c>
      <c r="H1484">
        <v>0</v>
      </c>
      <c r="I1484" t="s">
        <v>1128</v>
      </c>
      <c r="J1484">
        <f t="shared" si="61"/>
        <v>2027</v>
      </c>
    </row>
    <row r="1485" spans="1:10" x14ac:dyDescent="0.3">
      <c r="A1485">
        <v>0</v>
      </c>
      <c r="B1485">
        <v>0</v>
      </c>
      <c r="C1485">
        <v>0</v>
      </c>
      <c r="D1485">
        <v>0</v>
      </c>
      <c r="E1485">
        <v>0</v>
      </c>
      <c r="F1485">
        <v>0</v>
      </c>
      <c r="G1485">
        <v>0</v>
      </c>
      <c r="H1485">
        <v>0</v>
      </c>
      <c r="I1485" t="s">
        <v>1128</v>
      </c>
      <c r="J1485">
        <f t="shared" si="61"/>
        <v>2027</v>
      </c>
    </row>
    <row r="1486" spans="1:10" x14ac:dyDescent="0.3">
      <c r="A1486">
        <v>0</v>
      </c>
      <c r="B1486">
        <v>0</v>
      </c>
      <c r="C1486">
        <v>0</v>
      </c>
      <c r="D1486">
        <v>0</v>
      </c>
      <c r="E1486">
        <v>0</v>
      </c>
      <c r="F1486">
        <v>0</v>
      </c>
      <c r="G1486">
        <v>0</v>
      </c>
      <c r="H1486">
        <v>0</v>
      </c>
      <c r="I1486" t="s">
        <v>1128</v>
      </c>
      <c r="J1486">
        <f t="shared" si="61"/>
        <v>2027</v>
      </c>
    </row>
    <row r="1487" spans="1:10" x14ac:dyDescent="0.3">
      <c r="A1487">
        <v>0</v>
      </c>
      <c r="B1487">
        <v>0</v>
      </c>
      <c r="C1487">
        <v>0</v>
      </c>
      <c r="D1487">
        <v>0</v>
      </c>
      <c r="E1487">
        <v>0</v>
      </c>
      <c r="F1487">
        <v>0</v>
      </c>
      <c r="G1487">
        <v>0</v>
      </c>
      <c r="H1487">
        <v>0</v>
      </c>
      <c r="I1487" t="s">
        <v>1128</v>
      </c>
      <c r="J1487">
        <f t="shared" si="61"/>
        <v>2027</v>
      </c>
    </row>
    <row r="1488" spans="1:10" x14ac:dyDescent="0.3">
      <c r="A1488">
        <v>0</v>
      </c>
      <c r="B1488">
        <v>0</v>
      </c>
      <c r="C1488">
        <v>0</v>
      </c>
      <c r="D1488">
        <v>0</v>
      </c>
      <c r="E1488">
        <v>0</v>
      </c>
      <c r="F1488">
        <v>0</v>
      </c>
      <c r="G1488">
        <v>0</v>
      </c>
      <c r="H1488">
        <v>0</v>
      </c>
      <c r="I1488" t="s">
        <v>1128</v>
      </c>
      <c r="J1488">
        <f t="shared" si="61"/>
        <v>2027</v>
      </c>
    </row>
    <row r="1489" spans="1:10" x14ac:dyDescent="0.3">
      <c r="A1489">
        <v>0</v>
      </c>
      <c r="B1489">
        <v>0</v>
      </c>
      <c r="C1489">
        <v>0</v>
      </c>
      <c r="D1489">
        <v>0</v>
      </c>
      <c r="E1489">
        <v>0</v>
      </c>
      <c r="F1489">
        <v>0</v>
      </c>
      <c r="G1489">
        <v>0</v>
      </c>
      <c r="H1489">
        <v>0</v>
      </c>
      <c r="I1489" t="s">
        <v>1128</v>
      </c>
      <c r="J1489">
        <f t="shared" si="61"/>
        <v>2027</v>
      </c>
    </row>
    <row r="1490" spans="1:10" x14ac:dyDescent="0.3">
      <c r="A1490">
        <v>0</v>
      </c>
      <c r="B1490">
        <v>0</v>
      </c>
      <c r="C1490">
        <v>0</v>
      </c>
      <c r="D1490">
        <v>0</v>
      </c>
      <c r="E1490">
        <v>0</v>
      </c>
      <c r="F1490">
        <v>0</v>
      </c>
      <c r="G1490">
        <v>0</v>
      </c>
      <c r="H1490">
        <v>0</v>
      </c>
      <c r="I1490" t="s">
        <v>1128</v>
      </c>
      <c r="J1490">
        <f t="shared" si="61"/>
        <v>2027</v>
      </c>
    </row>
    <row r="1491" spans="1:10" x14ac:dyDescent="0.3">
      <c r="A1491">
        <v>0</v>
      </c>
      <c r="B1491">
        <v>0</v>
      </c>
      <c r="C1491">
        <v>0</v>
      </c>
      <c r="D1491">
        <v>0</v>
      </c>
      <c r="E1491">
        <v>0</v>
      </c>
      <c r="F1491">
        <v>0</v>
      </c>
      <c r="G1491">
        <v>0</v>
      </c>
      <c r="H1491">
        <v>0</v>
      </c>
      <c r="I1491" t="s">
        <v>1128</v>
      </c>
      <c r="J1491">
        <f t="shared" ref="J1491:J1554" si="63">VLOOKUP(I1491,$L$2:$AY$13,40,FALSE)</f>
        <v>2027</v>
      </c>
    </row>
    <row r="1492" spans="1:10" x14ac:dyDescent="0.3">
      <c r="A1492">
        <v>0</v>
      </c>
      <c r="B1492">
        <v>0</v>
      </c>
      <c r="C1492">
        <v>0</v>
      </c>
      <c r="D1492">
        <v>0</v>
      </c>
      <c r="E1492">
        <v>0</v>
      </c>
      <c r="F1492">
        <v>0</v>
      </c>
      <c r="G1492">
        <v>0</v>
      </c>
      <c r="H1492">
        <v>0</v>
      </c>
      <c r="I1492" t="s">
        <v>1128</v>
      </c>
      <c r="J1492">
        <f t="shared" si="63"/>
        <v>2027</v>
      </c>
    </row>
    <row r="1493" spans="1:10" x14ac:dyDescent="0.3">
      <c r="A1493">
        <v>0</v>
      </c>
      <c r="B1493">
        <v>0</v>
      </c>
      <c r="C1493">
        <v>0</v>
      </c>
      <c r="D1493">
        <v>0</v>
      </c>
      <c r="E1493">
        <v>0</v>
      </c>
      <c r="F1493">
        <v>0</v>
      </c>
      <c r="G1493">
        <v>0</v>
      </c>
      <c r="H1493">
        <v>0</v>
      </c>
      <c r="I1493" t="s">
        <v>1128</v>
      </c>
      <c r="J1493">
        <f t="shared" si="63"/>
        <v>2027</v>
      </c>
    </row>
    <row r="1494" spans="1:10" x14ac:dyDescent="0.3">
      <c r="A1494">
        <v>0</v>
      </c>
      <c r="B1494">
        <v>0</v>
      </c>
      <c r="C1494">
        <v>0</v>
      </c>
      <c r="D1494">
        <v>0</v>
      </c>
      <c r="E1494">
        <v>0</v>
      </c>
      <c r="F1494">
        <v>0</v>
      </c>
      <c r="G1494">
        <v>0</v>
      </c>
      <c r="H1494">
        <v>0</v>
      </c>
      <c r="I1494" t="s">
        <v>1128</v>
      </c>
      <c r="J1494">
        <f t="shared" si="63"/>
        <v>2027</v>
      </c>
    </row>
    <row r="1495" spans="1:10" x14ac:dyDescent="0.3">
      <c r="A1495">
        <v>0</v>
      </c>
      <c r="B1495">
        <v>0</v>
      </c>
      <c r="C1495">
        <v>0</v>
      </c>
      <c r="D1495">
        <v>0</v>
      </c>
      <c r="E1495">
        <v>0</v>
      </c>
      <c r="F1495">
        <v>0</v>
      </c>
      <c r="G1495">
        <v>0</v>
      </c>
      <c r="H1495">
        <v>0</v>
      </c>
      <c r="I1495" t="s">
        <v>1128</v>
      </c>
      <c r="J1495">
        <f t="shared" si="63"/>
        <v>2027</v>
      </c>
    </row>
    <row r="1496" spans="1:10" x14ac:dyDescent="0.3">
      <c r="A1496">
        <v>0</v>
      </c>
      <c r="B1496">
        <v>0</v>
      </c>
      <c r="C1496">
        <v>0</v>
      </c>
      <c r="D1496">
        <v>0</v>
      </c>
      <c r="E1496">
        <v>0</v>
      </c>
      <c r="F1496">
        <v>0</v>
      </c>
      <c r="G1496">
        <v>0</v>
      </c>
      <c r="H1496">
        <v>0</v>
      </c>
      <c r="I1496" t="s">
        <v>1128</v>
      </c>
      <c r="J1496">
        <f t="shared" si="63"/>
        <v>2027</v>
      </c>
    </row>
    <row r="1497" spans="1:10" x14ac:dyDescent="0.3">
      <c r="A1497">
        <v>0</v>
      </c>
      <c r="B1497">
        <v>0</v>
      </c>
      <c r="C1497">
        <v>0</v>
      </c>
      <c r="D1497">
        <v>0</v>
      </c>
      <c r="E1497">
        <v>0</v>
      </c>
      <c r="F1497">
        <v>0</v>
      </c>
      <c r="G1497">
        <v>0</v>
      </c>
      <c r="H1497">
        <v>0</v>
      </c>
      <c r="I1497" t="s">
        <v>1128</v>
      </c>
      <c r="J1497">
        <f t="shared" si="63"/>
        <v>2027</v>
      </c>
    </row>
    <row r="1498" spans="1:10" x14ac:dyDescent="0.3">
      <c r="A1498">
        <v>0</v>
      </c>
      <c r="B1498">
        <v>0</v>
      </c>
      <c r="C1498">
        <v>0</v>
      </c>
      <c r="D1498">
        <v>0</v>
      </c>
      <c r="E1498">
        <v>0</v>
      </c>
      <c r="F1498">
        <v>0</v>
      </c>
      <c r="G1498">
        <v>0</v>
      </c>
      <c r="H1498">
        <v>0</v>
      </c>
      <c r="I1498" t="s">
        <v>1128</v>
      </c>
      <c r="J1498">
        <f t="shared" si="63"/>
        <v>2027</v>
      </c>
    </row>
    <row r="1499" spans="1:10" x14ac:dyDescent="0.3">
      <c r="A1499">
        <v>0</v>
      </c>
      <c r="B1499">
        <v>0</v>
      </c>
      <c r="C1499">
        <v>0</v>
      </c>
      <c r="D1499">
        <v>0</v>
      </c>
      <c r="E1499">
        <v>0</v>
      </c>
      <c r="F1499">
        <v>0</v>
      </c>
      <c r="G1499">
        <v>0</v>
      </c>
      <c r="H1499">
        <v>0</v>
      </c>
      <c r="I1499" t="s">
        <v>1128</v>
      </c>
      <c r="J1499">
        <f t="shared" si="63"/>
        <v>2027</v>
      </c>
    </row>
    <row r="1500" spans="1:10" x14ac:dyDescent="0.3">
      <c r="A1500">
        <v>0</v>
      </c>
      <c r="B1500">
        <v>0</v>
      </c>
      <c r="C1500">
        <v>0</v>
      </c>
      <c r="D1500">
        <v>0</v>
      </c>
      <c r="E1500">
        <v>0</v>
      </c>
      <c r="F1500">
        <v>0</v>
      </c>
      <c r="G1500">
        <v>0</v>
      </c>
      <c r="H1500">
        <v>0</v>
      </c>
      <c r="I1500" t="s">
        <v>1128</v>
      </c>
      <c r="J1500">
        <f t="shared" si="63"/>
        <v>2027</v>
      </c>
    </row>
    <row r="1501" spans="1:10" x14ac:dyDescent="0.3">
      <c r="A1501">
        <v>0</v>
      </c>
      <c r="B1501">
        <v>0</v>
      </c>
      <c r="C1501">
        <v>0</v>
      </c>
      <c r="D1501">
        <v>0</v>
      </c>
      <c r="E1501">
        <v>0</v>
      </c>
      <c r="F1501">
        <v>0</v>
      </c>
      <c r="G1501">
        <v>0</v>
      </c>
      <c r="H1501">
        <v>0</v>
      </c>
      <c r="I1501" t="s">
        <v>1128</v>
      </c>
      <c r="J1501">
        <f t="shared" si="63"/>
        <v>2027</v>
      </c>
    </row>
    <row r="1502" spans="1:10" x14ac:dyDescent="0.3">
      <c r="A1502">
        <v>0</v>
      </c>
      <c r="B1502">
        <v>0</v>
      </c>
      <c r="C1502">
        <v>0</v>
      </c>
      <c r="D1502">
        <v>0</v>
      </c>
      <c r="E1502">
        <v>0</v>
      </c>
      <c r="F1502">
        <v>0</v>
      </c>
      <c r="G1502">
        <v>0</v>
      </c>
      <c r="H1502">
        <v>0</v>
      </c>
      <c r="I1502" t="s">
        <v>1128</v>
      </c>
      <c r="J1502">
        <f t="shared" si="63"/>
        <v>2027</v>
      </c>
    </row>
    <row r="1503" spans="1:10" x14ac:dyDescent="0.3">
      <c r="A1503">
        <v>0</v>
      </c>
      <c r="B1503">
        <v>0</v>
      </c>
      <c r="C1503">
        <v>0</v>
      </c>
      <c r="D1503">
        <v>0</v>
      </c>
      <c r="E1503">
        <v>0</v>
      </c>
      <c r="F1503">
        <v>0</v>
      </c>
      <c r="G1503">
        <v>0</v>
      </c>
      <c r="H1503">
        <v>0</v>
      </c>
      <c r="I1503" t="s">
        <v>1128</v>
      </c>
      <c r="J1503">
        <f t="shared" si="63"/>
        <v>2027</v>
      </c>
    </row>
    <row r="1504" spans="1:10" x14ac:dyDescent="0.3">
      <c r="A1504">
        <v>0</v>
      </c>
      <c r="B1504">
        <v>0</v>
      </c>
      <c r="C1504">
        <v>0</v>
      </c>
      <c r="D1504">
        <v>0</v>
      </c>
      <c r="E1504">
        <v>0</v>
      </c>
      <c r="F1504">
        <v>0</v>
      </c>
      <c r="G1504">
        <v>0</v>
      </c>
      <c r="H1504">
        <v>0</v>
      </c>
      <c r="I1504" t="s">
        <v>1128</v>
      </c>
      <c r="J1504">
        <f t="shared" si="63"/>
        <v>2027</v>
      </c>
    </row>
    <row r="1505" spans="1:10" x14ac:dyDescent="0.3">
      <c r="A1505">
        <v>0</v>
      </c>
      <c r="B1505">
        <v>0</v>
      </c>
      <c r="C1505">
        <v>0</v>
      </c>
      <c r="D1505">
        <v>0</v>
      </c>
      <c r="E1505">
        <v>0</v>
      </c>
      <c r="F1505">
        <v>0</v>
      </c>
      <c r="G1505">
        <v>0</v>
      </c>
      <c r="H1505">
        <v>0</v>
      </c>
      <c r="I1505" t="s">
        <v>1128</v>
      </c>
      <c r="J1505">
        <f t="shared" si="63"/>
        <v>2027</v>
      </c>
    </row>
    <row r="1506" spans="1:10" x14ac:dyDescent="0.3">
      <c r="A1506">
        <v>0</v>
      </c>
      <c r="B1506">
        <v>0</v>
      </c>
      <c r="C1506">
        <v>0</v>
      </c>
      <c r="D1506">
        <v>0</v>
      </c>
      <c r="E1506">
        <v>0</v>
      </c>
      <c r="F1506">
        <v>0</v>
      </c>
      <c r="G1506">
        <v>0</v>
      </c>
      <c r="H1506">
        <v>0</v>
      </c>
      <c r="I1506" t="s">
        <v>1128</v>
      </c>
      <c r="J1506">
        <f t="shared" si="63"/>
        <v>2027</v>
      </c>
    </row>
    <row r="1507" spans="1:10" x14ac:dyDescent="0.3">
      <c r="A1507">
        <v>0</v>
      </c>
      <c r="B1507">
        <v>0</v>
      </c>
      <c r="C1507">
        <v>0</v>
      </c>
      <c r="D1507">
        <v>0</v>
      </c>
      <c r="E1507">
        <v>0</v>
      </c>
      <c r="F1507">
        <v>0</v>
      </c>
      <c r="G1507">
        <v>0</v>
      </c>
      <c r="H1507">
        <v>0</v>
      </c>
      <c r="I1507" t="s">
        <v>1128</v>
      </c>
      <c r="J1507">
        <f t="shared" si="63"/>
        <v>2027</v>
      </c>
    </row>
    <row r="1508" spans="1:10" x14ac:dyDescent="0.3">
      <c r="A1508">
        <v>0</v>
      </c>
      <c r="B1508">
        <v>0</v>
      </c>
      <c r="C1508">
        <v>0</v>
      </c>
      <c r="D1508">
        <v>0</v>
      </c>
      <c r="E1508">
        <v>0</v>
      </c>
      <c r="F1508">
        <v>0</v>
      </c>
      <c r="G1508">
        <v>0</v>
      </c>
      <c r="H1508">
        <v>0</v>
      </c>
      <c r="I1508" t="s">
        <v>1128</v>
      </c>
      <c r="J1508">
        <f t="shared" si="63"/>
        <v>2027</v>
      </c>
    </row>
    <row r="1509" spans="1:10" x14ac:dyDescent="0.3">
      <c r="A1509">
        <v>0</v>
      </c>
      <c r="B1509">
        <v>0</v>
      </c>
      <c r="C1509">
        <v>0</v>
      </c>
      <c r="D1509">
        <v>0</v>
      </c>
      <c r="E1509">
        <v>0</v>
      </c>
      <c r="F1509">
        <v>0</v>
      </c>
      <c r="G1509">
        <v>0</v>
      </c>
      <c r="H1509">
        <v>0</v>
      </c>
      <c r="I1509" t="s">
        <v>1128</v>
      </c>
      <c r="J1509">
        <f t="shared" si="63"/>
        <v>2027</v>
      </c>
    </row>
    <row r="1510" spans="1:10" x14ac:dyDescent="0.3">
      <c r="A1510">
        <v>0</v>
      </c>
      <c r="B1510">
        <v>0</v>
      </c>
      <c r="C1510">
        <v>0</v>
      </c>
      <c r="D1510">
        <v>0</v>
      </c>
      <c r="E1510">
        <v>0</v>
      </c>
      <c r="F1510">
        <v>0</v>
      </c>
      <c r="G1510">
        <v>0</v>
      </c>
      <c r="H1510">
        <v>0</v>
      </c>
      <c r="I1510" t="s">
        <v>1128</v>
      </c>
      <c r="J1510">
        <f t="shared" si="63"/>
        <v>2027</v>
      </c>
    </row>
    <row r="1511" spans="1:10" x14ac:dyDescent="0.3">
      <c r="A1511">
        <v>0</v>
      </c>
      <c r="B1511">
        <v>0</v>
      </c>
      <c r="C1511">
        <v>0</v>
      </c>
      <c r="D1511">
        <v>0</v>
      </c>
      <c r="E1511">
        <v>0</v>
      </c>
      <c r="F1511">
        <v>0</v>
      </c>
      <c r="G1511">
        <v>0</v>
      </c>
      <c r="H1511">
        <v>0</v>
      </c>
      <c r="I1511" t="s">
        <v>1128</v>
      </c>
      <c r="J1511">
        <f t="shared" si="63"/>
        <v>2027</v>
      </c>
    </row>
    <row r="1512" spans="1:10" x14ac:dyDescent="0.3">
      <c r="A1512">
        <v>0</v>
      </c>
      <c r="B1512">
        <v>0</v>
      </c>
      <c r="C1512">
        <v>0</v>
      </c>
      <c r="D1512">
        <v>0</v>
      </c>
      <c r="E1512">
        <v>0</v>
      </c>
      <c r="F1512">
        <v>0</v>
      </c>
      <c r="G1512">
        <v>0</v>
      </c>
      <c r="H1512">
        <v>0</v>
      </c>
      <c r="I1512" t="s">
        <v>1128</v>
      </c>
      <c r="J1512">
        <f t="shared" si="63"/>
        <v>2027</v>
      </c>
    </row>
    <row r="1513" spans="1:10" x14ac:dyDescent="0.3">
      <c r="A1513">
        <v>0</v>
      </c>
      <c r="B1513">
        <v>0</v>
      </c>
      <c r="C1513">
        <v>0</v>
      </c>
      <c r="D1513">
        <v>0</v>
      </c>
      <c r="E1513">
        <v>0</v>
      </c>
      <c r="F1513">
        <v>0</v>
      </c>
      <c r="G1513">
        <v>0</v>
      </c>
      <c r="H1513">
        <v>0</v>
      </c>
      <c r="I1513" t="s">
        <v>1128</v>
      </c>
      <c r="J1513">
        <f t="shared" si="63"/>
        <v>2027</v>
      </c>
    </row>
    <row r="1514" spans="1:10" x14ac:dyDescent="0.3">
      <c r="A1514">
        <v>0</v>
      </c>
      <c r="B1514">
        <v>0</v>
      </c>
      <c r="C1514">
        <v>0</v>
      </c>
      <c r="D1514">
        <v>0</v>
      </c>
      <c r="E1514">
        <v>0</v>
      </c>
      <c r="F1514">
        <v>0</v>
      </c>
      <c r="G1514">
        <v>0</v>
      </c>
      <c r="H1514">
        <v>0</v>
      </c>
      <c r="I1514" t="s">
        <v>1128</v>
      </c>
      <c r="J1514">
        <f t="shared" si="63"/>
        <v>2027</v>
      </c>
    </row>
    <row r="1515" spans="1:10" x14ac:dyDescent="0.3">
      <c r="A1515">
        <v>0</v>
      </c>
      <c r="B1515">
        <v>0</v>
      </c>
      <c r="C1515">
        <v>0</v>
      </c>
      <c r="D1515">
        <v>0</v>
      </c>
      <c r="E1515">
        <v>0</v>
      </c>
      <c r="F1515">
        <v>0</v>
      </c>
      <c r="G1515">
        <v>0</v>
      </c>
      <c r="H1515">
        <v>0</v>
      </c>
      <c r="I1515" t="s">
        <v>1128</v>
      </c>
      <c r="J1515">
        <f t="shared" si="63"/>
        <v>2027</v>
      </c>
    </row>
    <row r="1516" spans="1:10" x14ac:dyDescent="0.3">
      <c r="A1516">
        <v>0</v>
      </c>
      <c r="B1516">
        <v>0</v>
      </c>
      <c r="C1516">
        <v>0</v>
      </c>
      <c r="D1516">
        <v>0</v>
      </c>
      <c r="E1516">
        <v>0</v>
      </c>
      <c r="F1516">
        <v>0</v>
      </c>
      <c r="G1516">
        <v>0</v>
      </c>
      <c r="H1516">
        <v>0</v>
      </c>
      <c r="I1516" t="s">
        <v>1128</v>
      </c>
      <c r="J1516">
        <f t="shared" si="63"/>
        <v>2027</v>
      </c>
    </row>
    <row r="1517" spans="1:10" x14ac:dyDescent="0.3">
      <c r="A1517">
        <v>0</v>
      </c>
      <c r="B1517">
        <v>0</v>
      </c>
      <c r="C1517">
        <v>0</v>
      </c>
      <c r="D1517">
        <v>0</v>
      </c>
      <c r="E1517">
        <v>0</v>
      </c>
      <c r="F1517">
        <v>0</v>
      </c>
      <c r="G1517">
        <v>0</v>
      </c>
      <c r="H1517">
        <v>0</v>
      </c>
      <c r="I1517" t="s">
        <v>1128</v>
      </c>
      <c r="J1517">
        <f t="shared" si="63"/>
        <v>2027</v>
      </c>
    </row>
    <row r="1518" spans="1:10" x14ac:dyDescent="0.3">
      <c r="A1518">
        <v>0</v>
      </c>
      <c r="B1518">
        <v>0</v>
      </c>
      <c r="C1518">
        <v>0</v>
      </c>
      <c r="D1518">
        <v>0</v>
      </c>
      <c r="E1518">
        <v>0</v>
      </c>
      <c r="F1518">
        <v>0</v>
      </c>
      <c r="G1518">
        <v>0</v>
      </c>
      <c r="H1518">
        <v>0</v>
      </c>
      <c r="I1518" t="s">
        <v>1128</v>
      </c>
      <c r="J1518">
        <f t="shared" si="63"/>
        <v>2027</v>
      </c>
    </row>
    <row r="1519" spans="1:10" x14ac:dyDescent="0.3">
      <c r="A1519">
        <v>0</v>
      </c>
      <c r="B1519">
        <v>0</v>
      </c>
      <c r="C1519">
        <v>0</v>
      </c>
      <c r="D1519">
        <v>0</v>
      </c>
      <c r="E1519">
        <v>0</v>
      </c>
      <c r="F1519">
        <v>0</v>
      </c>
      <c r="G1519">
        <v>0</v>
      </c>
      <c r="H1519">
        <v>0</v>
      </c>
      <c r="I1519" t="s">
        <v>1128</v>
      </c>
      <c r="J1519">
        <f t="shared" si="63"/>
        <v>2027</v>
      </c>
    </row>
    <row r="1520" spans="1:10" x14ac:dyDescent="0.3">
      <c r="A1520">
        <v>0</v>
      </c>
      <c r="B1520">
        <v>0</v>
      </c>
      <c r="C1520">
        <v>0</v>
      </c>
      <c r="D1520">
        <v>0</v>
      </c>
      <c r="E1520">
        <v>0</v>
      </c>
      <c r="F1520">
        <v>0</v>
      </c>
      <c r="G1520">
        <v>0</v>
      </c>
      <c r="H1520">
        <v>0</v>
      </c>
      <c r="I1520" t="s">
        <v>1128</v>
      </c>
      <c r="J1520">
        <f t="shared" si="63"/>
        <v>2027</v>
      </c>
    </row>
    <row r="1521" spans="1:10" x14ac:dyDescent="0.3">
      <c r="A1521">
        <v>0</v>
      </c>
      <c r="B1521">
        <v>0</v>
      </c>
      <c r="C1521">
        <v>0</v>
      </c>
      <c r="D1521">
        <v>0</v>
      </c>
      <c r="E1521">
        <v>0</v>
      </c>
      <c r="F1521">
        <v>0</v>
      </c>
      <c r="G1521">
        <v>0</v>
      </c>
      <c r="H1521">
        <v>0</v>
      </c>
      <c r="I1521" t="s">
        <v>1128</v>
      </c>
      <c r="J1521">
        <f t="shared" si="63"/>
        <v>2027</v>
      </c>
    </row>
    <row r="1522" spans="1:10" x14ac:dyDescent="0.3">
      <c r="A1522">
        <v>0</v>
      </c>
      <c r="B1522">
        <v>0</v>
      </c>
      <c r="C1522">
        <v>0</v>
      </c>
      <c r="D1522">
        <v>0</v>
      </c>
      <c r="E1522">
        <v>0</v>
      </c>
      <c r="F1522">
        <v>0</v>
      </c>
      <c r="G1522">
        <v>0</v>
      </c>
      <c r="H1522">
        <v>0</v>
      </c>
      <c r="I1522" t="s">
        <v>1128</v>
      </c>
      <c r="J1522">
        <f t="shared" si="63"/>
        <v>2027</v>
      </c>
    </row>
    <row r="1523" spans="1:10" x14ac:dyDescent="0.3">
      <c r="A1523">
        <v>0</v>
      </c>
      <c r="B1523">
        <v>0</v>
      </c>
      <c r="C1523">
        <v>0</v>
      </c>
      <c r="D1523">
        <v>0</v>
      </c>
      <c r="E1523">
        <v>0</v>
      </c>
      <c r="F1523">
        <v>0</v>
      </c>
      <c r="G1523">
        <v>0</v>
      </c>
      <c r="H1523">
        <v>0</v>
      </c>
      <c r="I1523" t="s">
        <v>1128</v>
      </c>
      <c r="J1523">
        <f t="shared" si="63"/>
        <v>2027</v>
      </c>
    </row>
    <row r="1524" spans="1:10" x14ac:dyDescent="0.3">
      <c r="A1524">
        <v>0</v>
      </c>
      <c r="B1524">
        <v>0</v>
      </c>
      <c r="C1524">
        <v>0</v>
      </c>
      <c r="D1524">
        <v>0</v>
      </c>
      <c r="E1524">
        <v>0</v>
      </c>
      <c r="F1524">
        <v>0</v>
      </c>
      <c r="G1524">
        <v>0</v>
      </c>
      <c r="H1524">
        <v>0</v>
      </c>
      <c r="I1524" t="s">
        <v>1128</v>
      </c>
      <c r="J1524">
        <f t="shared" si="63"/>
        <v>2027</v>
      </c>
    </row>
    <row r="1525" spans="1:10" x14ac:dyDescent="0.3">
      <c r="A1525">
        <v>0</v>
      </c>
      <c r="B1525">
        <v>0</v>
      </c>
      <c r="C1525">
        <v>0</v>
      </c>
      <c r="D1525">
        <v>0</v>
      </c>
      <c r="E1525">
        <v>0</v>
      </c>
      <c r="F1525">
        <v>0</v>
      </c>
      <c r="G1525">
        <v>0</v>
      </c>
      <c r="H1525">
        <v>0</v>
      </c>
      <c r="I1525" t="s">
        <v>1128</v>
      </c>
      <c r="J1525">
        <f t="shared" si="63"/>
        <v>2027</v>
      </c>
    </row>
    <row r="1526" spans="1:10" x14ac:dyDescent="0.3">
      <c r="A1526">
        <v>0</v>
      </c>
      <c r="B1526">
        <v>0</v>
      </c>
      <c r="C1526">
        <v>0</v>
      </c>
      <c r="D1526">
        <v>0</v>
      </c>
      <c r="E1526">
        <v>0</v>
      </c>
      <c r="F1526">
        <v>0</v>
      </c>
      <c r="G1526">
        <v>0</v>
      </c>
      <c r="H1526">
        <v>0</v>
      </c>
      <c r="I1526" t="s">
        <v>1128</v>
      </c>
      <c r="J1526">
        <f t="shared" si="63"/>
        <v>2027</v>
      </c>
    </row>
    <row r="1527" spans="1:10" x14ac:dyDescent="0.3">
      <c r="A1527">
        <v>0</v>
      </c>
      <c r="B1527">
        <v>0</v>
      </c>
      <c r="C1527">
        <v>0</v>
      </c>
      <c r="D1527">
        <v>0</v>
      </c>
      <c r="E1527">
        <v>0</v>
      </c>
      <c r="F1527">
        <v>0</v>
      </c>
      <c r="G1527">
        <v>0</v>
      </c>
      <c r="H1527">
        <v>0</v>
      </c>
      <c r="I1527" t="s">
        <v>1128</v>
      </c>
      <c r="J1527">
        <f t="shared" si="63"/>
        <v>2027</v>
      </c>
    </row>
    <row r="1528" spans="1:10" x14ac:dyDescent="0.3">
      <c r="A1528">
        <v>0</v>
      </c>
      <c r="B1528">
        <v>0</v>
      </c>
      <c r="C1528">
        <v>0</v>
      </c>
      <c r="D1528">
        <v>0</v>
      </c>
      <c r="E1528">
        <v>0</v>
      </c>
      <c r="F1528">
        <v>0</v>
      </c>
      <c r="G1528">
        <v>0</v>
      </c>
      <c r="H1528">
        <v>0</v>
      </c>
      <c r="I1528" t="s">
        <v>1128</v>
      </c>
      <c r="J1528">
        <f t="shared" si="63"/>
        <v>2027</v>
      </c>
    </row>
    <row r="1529" spans="1:10" x14ac:dyDescent="0.3">
      <c r="A1529">
        <v>0</v>
      </c>
      <c r="B1529">
        <v>0</v>
      </c>
      <c r="C1529">
        <v>0</v>
      </c>
      <c r="D1529">
        <v>0</v>
      </c>
      <c r="E1529">
        <v>0</v>
      </c>
      <c r="F1529">
        <v>0</v>
      </c>
      <c r="G1529">
        <v>0</v>
      </c>
      <c r="H1529">
        <v>0</v>
      </c>
      <c r="I1529" t="s">
        <v>1128</v>
      </c>
      <c r="J1529">
        <f t="shared" si="63"/>
        <v>2027</v>
      </c>
    </row>
    <row r="1530" spans="1:10" x14ac:dyDescent="0.3">
      <c r="A1530">
        <v>0</v>
      </c>
      <c r="B1530">
        <v>0</v>
      </c>
      <c r="C1530">
        <v>0</v>
      </c>
      <c r="D1530">
        <v>0</v>
      </c>
      <c r="E1530">
        <v>0</v>
      </c>
      <c r="F1530">
        <v>0</v>
      </c>
      <c r="G1530">
        <v>0</v>
      </c>
      <c r="H1530">
        <v>0</v>
      </c>
      <c r="I1530" t="s">
        <v>1128</v>
      </c>
      <c r="J1530">
        <f t="shared" si="63"/>
        <v>2027</v>
      </c>
    </row>
    <row r="1531" spans="1:10" x14ac:dyDescent="0.3">
      <c r="A1531">
        <v>0</v>
      </c>
      <c r="B1531">
        <v>0</v>
      </c>
      <c r="C1531">
        <v>0</v>
      </c>
      <c r="D1531">
        <v>0</v>
      </c>
      <c r="E1531">
        <v>0</v>
      </c>
      <c r="F1531">
        <v>0</v>
      </c>
      <c r="G1531">
        <v>0</v>
      </c>
      <c r="H1531">
        <v>0</v>
      </c>
      <c r="I1531" t="s">
        <v>1128</v>
      </c>
      <c r="J1531">
        <f t="shared" si="63"/>
        <v>2027</v>
      </c>
    </row>
    <row r="1532" spans="1:10" x14ac:dyDescent="0.3">
      <c r="A1532">
        <v>0</v>
      </c>
      <c r="B1532">
        <v>0</v>
      </c>
      <c r="C1532">
        <v>0</v>
      </c>
      <c r="D1532">
        <v>0</v>
      </c>
      <c r="E1532">
        <v>0</v>
      </c>
      <c r="F1532">
        <v>0</v>
      </c>
      <c r="G1532">
        <v>0</v>
      </c>
      <c r="H1532">
        <v>0</v>
      </c>
      <c r="I1532" t="s">
        <v>1128</v>
      </c>
      <c r="J1532">
        <f t="shared" si="63"/>
        <v>2027</v>
      </c>
    </row>
    <row r="1533" spans="1:10" x14ac:dyDescent="0.3">
      <c r="A1533">
        <v>0</v>
      </c>
      <c r="B1533">
        <v>0</v>
      </c>
      <c r="C1533">
        <v>0</v>
      </c>
      <c r="D1533">
        <v>0</v>
      </c>
      <c r="E1533">
        <v>0</v>
      </c>
      <c r="F1533">
        <v>0</v>
      </c>
      <c r="G1533">
        <v>0</v>
      </c>
      <c r="H1533">
        <v>0</v>
      </c>
      <c r="I1533" t="s">
        <v>1128</v>
      </c>
      <c r="J1533">
        <f t="shared" si="63"/>
        <v>2027</v>
      </c>
    </row>
    <row r="1534" spans="1:10" x14ac:dyDescent="0.3">
      <c r="A1534">
        <v>0</v>
      </c>
      <c r="B1534">
        <v>0</v>
      </c>
      <c r="C1534">
        <v>0</v>
      </c>
      <c r="D1534">
        <v>0</v>
      </c>
      <c r="E1534">
        <v>0</v>
      </c>
      <c r="F1534">
        <v>0</v>
      </c>
      <c r="G1534">
        <v>0</v>
      </c>
      <c r="H1534">
        <v>0</v>
      </c>
      <c r="I1534" t="s">
        <v>1128</v>
      </c>
      <c r="J1534">
        <f t="shared" si="63"/>
        <v>2027</v>
      </c>
    </row>
    <row r="1535" spans="1:10" x14ac:dyDescent="0.3">
      <c r="A1535">
        <v>0</v>
      </c>
      <c r="B1535">
        <v>0</v>
      </c>
      <c r="C1535">
        <v>0</v>
      </c>
      <c r="D1535">
        <v>0</v>
      </c>
      <c r="E1535">
        <v>0</v>
      </c>
      <c r="F1535">
        <v>0</v>
      </c>
      <c r="G1535">
        <v>0</v>
      </c>
      <c r="H1535">
        <v>0</v>
      </c>
      <c r="I1535" t="s">
        <v>1128</v>
      </c>
      <c r="J1535">
        <f t="shared" si="63"/>
        <v>2027</v>
      </c>
    </row>
    <row r="1536" spans="1:10" x14ac:dyDescent="0.3">
      <c r="A1536">
        <v>0</v>
      </c>
      <c r="B1536">
        <v>0</v>
      </c>
      <c r="C1536">
        <v>0</v>
      </c>
      <c r="D1536">
        <v>0</v>
      </c>
      <c r="E1536">
        <v>0</v>
      </c>
      <c r="F1536">
        <v>0</v>
      </c>
      <c r="G1536">
        <v>0</v>
      </c>
      <c r="H1536">
        <v>0</v>
      </c>
      <c r="I1536" t="s">
        <v>1128</v>
      </c>
      <c r="J1536">
        <f t="shared" si="63"/>
        <v>2027</v>
      </c>
    </row>
    <row r="1537" spans="1:10" x14ac:dyDescent="0.3">
      <c r="A1537">
        <v>0</v>
      </c>
      <c r="B1537">
        <v>0</v>
      </c>
      <c r="C1537">
        <v>0</v>
      </c>
      <c r="D1537">
        <v>0</v>
      </c>
      <c r="E1537">
        <v>0</v>
      </c>
      <c r="F1537">
        <v>0</v>
      </c>
      <c r="G1537">
        <v>0</v>
      </c>
      <c r="H1537">
        <v>0</v>
      </c>
      <c r="I1537" t="s">
        <v>1128</v>
      </c>
      <c r="J1537">
        <f t="shared" si="63"/>
        <v>2027</v>
      </c>
    </row>
    <row r="1538" spans="1:10" x14ac:dyDescent="0.3">
      <c r="A1538">
        <v>0</v>
      </c>
      <c r="B1538">
        <v>0</v>
      </c>
      <c r="C1538">
        <v>0</v>
      </c>
      <c r="D1538">
        <v>0</v>
      </c>
      <c r="E1538">
        <v>0</v>
      </c>
      <c r="F1538">
        <v>0</v>
      </c>
      <c r="G1538">
        <v>0</v>
      </c>
      <c r="H1538">
        <v>0</v>
      </c>
      <c r="I1538" t="s">
        <v>1128</v>
      </c>
      <c r="J1538">
        <f t="shared" si="63"/>
        <v>2027</v>
      </c>
    </row>
    <row r="1539" spans="1:10" x14ac:dyDescent="0.3">
      <c r="A1539">
        <v>0</v>
      </c>
      <c r="B1539">
        <v>0</v>
      </c>
      <c r="C1539">
        <v>0</v>
      </c>
      <c r="D1539">
        <v>0</v>
      </c>
      <c r="E1539">
        <v>0</v>
      </c>
      <c r="F1539">
        <v>0</v>
      </c>
      <c r="G1539">
        <v>0</v>
      </c>
      <c r="H1539">
        <v>0</v>
      </c>
      <c r="I1539" t="s">
        <v>1128</v>
      </c>
      <c r="J1539">
        <f t="shared" si="63"/>
        <v>2027</v>
      </c>
    </row>
    <row r="1540" spans="1:10" x14ac:dyDescent="0.3">
      <c r="A1540">
        <v>0</v>
      </c>
      <c r="B1540">
        <v>0</v>
      </c>
      <c r="C1540">
        <v>0</v>
      </c>
      <c r="D1540">
        <v>0</v>
      </c>
      <c r="E1540">
        <v>0</v>
      </c>
      <c r="F1540">
        <v>0</v>
      </c>
      <c r="G1540">
        <v>0</v>
      </c>
      <c r="H1540">
        <v>0</v>
      </c>
      <c r="I1540" t="s">
        <v>1128</v>
      </c>
      <c r="J1540">
        <f t="shared" si="63"/>
        <v>2027</v>
      </c>
    </row>
    <row r="1541" spans="1:10" x14ac:dyDescent="0.3">
      <c r="A1541">
        <v>0</v>
      </c>
      <c r="B1541">
        <v>0</v>
      </c>
      <c r="C1541">
        <v>0</v>
      </c>
      <c r="D1541">
        <v>0</v>
      </c>
      <c r="E1541">
        <v>0</v>
      </c>
      <c r="F1541">
        <v>0</v>
      </c>
      <c r="G1541">
        <v>0</v>
      </c>
      <c r="H1541">
        <v>0</v>
      </c>
      <c r="I1541" t="s">
        <v>1128</v>
      </c>
      <c r="J1541">
        <f t="shared" si="63"/>
        <v>2027</v>
      </c>
    </row>
    <row r="1542" spans="1:10" x14ac:dyDescent="0.3">
      <c r="A1542">
        <v>0</v>
      </c>
      <c r="B1542">
        <v>0</v>
      </c>
      <c r="C1542">
        <v>0</v>
      </c>
      <c r="D1542">
        <v>0</v>
      </c>
      <c r="E1542">
        <v>0</v>
      </c>
      <c r="F1542">
        <v>0</v>
      </c>
      <c r="G1542">
        <v>0</v>
      </c>
      <c r="H1542">
        <v>0</v>
      </c>
      <c r="I1542" t="s">
        <v>1128</v>
      </c>
      <c r="J1542">
        <f t="shared" si="63"/>
        <v>2027</v>
      </c>
    </row>
    <row r="1543" spans="1:10" x14ac:dyDescent="0.3">
      <c r="A1543">
        <v>0</v>
      </c>
      <c r="B1543">
        <v>0</v>
      </c>
      <c r="C1543">
        <v>0</v>
      </c>
      <c r="D1543">
        <v>0</v>
      </c>
      <c r="E1543">
        <v>0</v>
      </c>
      <c r="F1543">
        <v>0</v>
      </c>
      <c r="G1543">
        <v>0</v>
      </c>
      <c r="H1543">
        <v>0</v>
      </c>
      <c r="I1543" t="s">
        <v>1128</v>
      </c>
      <c r="J1543">
        <f t="shared" si="63"/>
        <v>2027</v>
      </c>
    </row>
    <row r="1544" spans="1:10" x14ac:dyDescent="0.3">
      <c r="A1544">
        <v>0</v>
      </c>
      <c r="B1544">
        <v>0</v>
      </c>
      <c r="C1544">
        <v>0</v>
      </c>
      <c r="D1544">
        <v>0</v>
      </c>
      <c r="E1544">
        <v>0</v>
      </c>
      <c r="F1544">
        <v>0</v>
      </c>
      <c r="G1544">
        <v>0</v>
      </c>
      <c r="H1544">
        <v>0</v>
      </c>
      <c r="I1544" t="s">
        <v>1128</v>
      </c>
      <c r="J1544">
        <f t="shared" si="63"/>
        <v>2027</v>
      </c>
    </row>
    <row r="1545" spans="1:10" x14ac:dyDescent="0.3">
      <c r="A1545">
        <v>0</v>
      </c>
      <c r="B1545">
        <v>0</v>
      </c>
      <c r="C1545">
        <v>0</v>
      </c>
      <c r="D1545">
        <v>0</v>
      </c>
      <c r="E1545">
        <v>0</v>
      </c>
      <c r="F1545">
        <v>0</v>
      </c>
      <c r="G1545">
        <v>0</v>
      </c>
      <c r="H1545">
        <v>0</v>
      </c>
      <c r="I1545" t="s">
        <v>1128</v>
      </c>
      <c r="J1545">
        <f t="shared" si="63"/>
        <v>2027</v>
      </c>
    </row>
    <row r="1546" spans="1:10" x14ac:dyDescent="0.3">
      <c r="A1546">
        <v>0</v>
      </c>
      <c r="B1546">
        <v>0</v>
      </c>
      <c r="C1546">
        <v>0</v>
      </c>
      <c r="D1546">
        <v>0</v>
      </c>
      <c r="E1546">
        <v>0</v>
      </c>
      <c r="F1546">
        <v>0</v>
      </c>
      <c r="G1546">
        <v>0</v>
      </c>
      <c r="H1546">
        <v>0</v>
      </c>
      <c r="I1546" t="s">
        <v>1128</v>
      </c>
      <c r="J1546">
        <f t="shared" si="63"/>
        <v>2027</v>
      </c>
    </row>
    <row r="1547" spans="1:10" x14ac:dyDescent="0.3">
      <c r="A1547">
        <v>0</v>
      </c>
      <c r="B1547">
        <v>0</v>
      </c>
      <c r="C1547">
        <v>0</v>
      </c>
      <c r="D1547">
        <v>0</v>
      </c>
      <c r="E1547">
        <v>0</v>
      </c>
      <c r="F1547">
        <v>0</v>
      </c>
      <c r="G1547">
        <v>0</v>
      </c>
      <c r="H1547">
        <v>0</v>
      </c>
      <c r="I1547" t="s">
        <v>1128</v>
      </c>
      <c r="J1547">
        <f t="shared" si="63"/>
        <v>2027</v>
      </c>
    </row>
    <row r="1548" spans="1:10" x14ac:dyDescent="0.3">
      <c r="A1548">
        <v>0</v>
      </c>
      <c r="B1548">
        <v>0</v>
      </c>
      <c r="C1548">
        <v>0</v>
      </c>
      <c r="D1548">
        <v>0</v>
      </c>
      <c r="E1548">
        <v>0</v>
      </c>
      <c r="F1548">
        <v>0</v>
      </c>
      <c r="G1548">
        <v>0</v>
      </c>
      <c r="H1548">
        <v>0</v>
      </c>
      <c r="I1548" t="s">
        <v>1128</v>
      </c>
      <c r="J1548">
        <f t="shared" si="63"/>
        <v>2027</v>
      </c>
    </row>
    <row r="1549" spans="1:10" x14ac:dyDescent="0.3">
      <c r="A1549">
        <v>0</v>
      </c>
      <c r="B1549">
        <v>0</v>
      </c>
      <c r="C1549">
        <v>0</v>
      </c>
      <c r="D1549">
        <v>0</v>
      </c>
      <c r="E1549">
        <v>0</v>
      </c>
      <c r="F1549">
        <v>0</v>
      </c>
      <c r="G1549">
        <v>0</v>
      </c>
      <c r="H1549">
        <v>0</v>
      </c>
      <c r="I1549" t="s">
        <v>1128</v>
      </c>
      <c r="J1549">
        <f t="shared" si="63"/>
        <v>2027</v>
      </c>
    </row>
    <row r="1550" spans="1:10" x14ac:dyDescent="0.3">
      <c r="A1550">
        <v>0</v>
      </c>
      <c r="B1550">
        <v>0</v>
      </c>
      <c r="C1550">
        <v>0</v>
      </c>
      <c r="D1550">
        <v>0</v>
      </c>
      <c r="E1550">
        <v>0</v>
      </c>
      <c r="F1550">
        <v>0</v>
      </c>
      <c r="G1550">
        <v>0</v>
      </c>
      <c r="H1550">
        <v>0</v>
      </c>
      <c r="I1550" t="s">
        <v>1128</v>
      </c>
      <c r="J1550">
        <f t="shared" si="63"/>
        <v>2027</v>
      </c>
    </row>
    <row r="1551" spans="1:10" x14ac:dyDescent="0.3">
      <c r="A1551">
        <v>0</v>
      </c>
      <c r="B1551">
        <v>0</v>
      </c>
      <c r="C1551">
        <v>0</v>
      </c>
      <c r="D1551">
        <v>0</v>
      </c>
      <c r="E1551">
        <v>0</v>
      </c>
      <c r="F1551">
        <v>0</v>
      </c>
      <c r="G1551">
        <v>0</v>
      </c>
      <c r="H1551">
        <v>0</v>
      </c>
      <c r="I1551" t="s">
        <v>1128</v>
      </c>
      <c r="J1551">
        <f t="shared" si="63"/>
        <v>2027</v>
      </c>
    </row>
    <row r="1552" spans="1:10" x14ac:dyDescent="0.3">
      <c r="A1552">
        <v>0</v>
      </c>
      <c r="B1552">
        <v>0</v>
      </c>
      <c r="C1552">
        <v>0</v>
      </c>
      <c r="D1552">
        <v>0</v>
      </c>
      <c r="E1552">
        <v>0</v>
      </c>
      <c r="F1552">
        <v>0</v>
      </c>
      <c r="G1552">
        <v>0</v>
      </c>
      <c r="H1552">
        <v>0</v>
      </c>
      <c r="I1552" t="s">
        <v>1128</v>
      </c>
      <c r="J1552">
        <f t="shared" si="63"/>
        <v>2027</v>
      </c>
    </row>
    <row r="1553" spans="1:10" x14ac:dyDescent="0.3">
      <c r="A1553">
        <v>0</v>
      </c>
      <c r="B1553">
        <v>0</v>
      </c>
      <c r="C1553">
        <v>0</v>
      </c>
      <c r="D1553">
        <v>0</v>
      </c>
      <c r="E1553">
        <v>0</v>
      </c>
      <c r="F1553">
        <v>0</v>
      </c>
      <c r="G1553">
        <v>0</v>
      </c>
      <c r="H1553">
        <v>0</v>
      </c>
      <c r="I1553" t="s">
        <v>1128</v>
      </c>
      <c r="J1553">
        <f t="shared" si="63"/>
        <v>2027</v>
      </c>
    </row>
    <row r="1554" spans="1:10" x14ac:dyDescent="0.3">
      <c r="A1554">
        <v>0</v>
      </c>
      <c r="B1554">
        <v>0</v>
      </c>
      <c r="C1554">
        <v>0</v>
      </c>
      <c r="D1554">
        <v>0</v>
      </c>
      <c r="E1554">
        <v>0</v>
      </c>
      <c r="F1554">
        <v>0</v>
      </c>
      <c r="G1554">
        <v>0</v>
      </c>
      <c r="H1554">
        <v>0</v>
      </c>
      <c r="I1554" t="s">
        <v>1128</v>
      </c>
      <c r="J1554">
        <f t="shared" si="63"/>
        <v>2027</v>
      </c>
    </row>
    <row r="1555" spans="1:10" x14ac:dyDescent="0.3">
      <c r="A1555">
        <v>0</v>
      </c>
      <c r="B1555">
        <v>0</v>
      </c>
      <c r="C1555">
        <v>0</v>
      </c>
      <c r="D1555">
        <v>0</v>
      </c>
      <c r="E1555">
        <v>0</v>
      </c>
      <c r="F1555">
        <v>0</v>
      </c>
      <c r="G1555">
        <v>0</v>
      </c>
      <c r="H1555">
        <v>0</v>
      </c>
      <c r="I1555" t="s">
        <v>1128</v>
      </c>
      <c r="J1555">
        <f t="shared" ref="J1555:J1658" si="64">VLOOKUP(I1555,$L$2:$AY$13,40,FALSE)</f>
        <v>2027</v>
      </c>
    </row>
    <row r="1556" spans="1:10" x14ac:dyDescent="0.3">
      <c r="A1556">
        <v>0</v>
      </c>
      <c r="B1556">
        <v>0</v>
      </c>
      <c r="C1556">
        <v>0</v>
      </c>
      <c r="D1556">
        <v>0</v>
      </c>
      <c r="E1556">
        <v>0</v>
      </c>
      <c r="F1556">
        <v>0</v>
      </c>
      <c r="G1556">
        <v>0</v>
      </c>
      <c r="H1556">
        <v>0</v>
      </c>
      <c r="I1556" t="s">
        <v>1128</v>
      </c>
      <c r="J1556">
        <f t="shared" si="64"/>
        <v>2027</v>
      </c>
    </row>
    <row r="1557" spans="1:10" x14ac:dyDescent="0.3">
      <c r="A1557">
        <v>0</v>
      </c>
      <c r="B1557">
        <v>0</v>
      </c>
      <c r="C1557">
        <v>0</v>
      </c>
      <c r="D1557">
        <v>0</v>
      </c>
      <c r="E1557">
        <v>0</v>
      </c>
      <c r="F1557">
        <v>0</v>
      </c>
      <c r="G1557">
        <v>0</v>
      </c>
      <c r="H1557">
        <v>0</v>
      </c>
      <c r="I1557" t="s">
        <v>1128</v>
      </c>
      <c r="J1557">
        <f t="shared" si="64"/>
        <v>2027</v>
      </c>
    </row>
    <row r="1558" spans="1:10" x14ac:dyDescent="0.3">
      <c r="A1558">
        <v>0</v>
      </c>
      <c r="B1558">
        <v>0</v>
      </c>
      <c r="C1558">
        <v>0</v>
      </c>
      <c r="D1558">
        <v>0</v>
      </c>
      <c r="E1558">
        <v>0</v>
      </c>
      <c r="F1558">
        <v>0</v>
      </c>
      <c r="G1558">
        <v>0</v>
      </c>
      <c r="H1558">
        <v>0</v>
      </c>
      <c r="I1558" t="s">
        <v>1128</v>
      </c>
      <c r="J1558">
        <f t="shared" si="64"/>
        <v>2027</v>
      </c>
    </row>
    <row r="1559" spans="1:10" x14ac:dyDescent="0.3">
      <c r="A1559">
        <v>0</v>
      </c>
      <c r="B1559">
        <v>0</v>
      </c>
      <c r="C1559">
        <v>0</v>
      </c>
      <c r="D1559">
        <v>0</v>
      </c>
      <c r="E1559">
        <v>0</v>
      </c>
      <c r="F1559">
        <v>0</v>
      </c>
      <c r="G1559">
        <v>0</v>
      </c>
      <c r="H1559">
        <v>0</v>
      </c>
      <c r="I1559" t="s">
        <v>1128</v>
      </c>
      <c r="J1559">
        <f t="shared" si="64"/>
        <v>2027</v>
      </c>
    </row>
    <row r="1560" spans="1:10" x14ac:dyDescent="0.3">
      <c r="A1560">
        <v>0</v>
      </c>
      <c r="B1560">
        <v>0</v>
      </c>
      <c r="C1560">
        <v>0</v>
      </c>
      <c r="D1560">
        <v>0</v>
      </c>
      <c r="E1560">
        <v>0</v>
      </c>
      <c r="F1560">
        <v>0</v>
      </c>
      <c r="G1560">
        <v>0</v>
      </c>
      <c r="H1560">
        <v>0</v>
      </c>
      <c r="I1560" t="s">
        <v>1128</v>
      </c>
      <c r="J1560">
        <f t="shared" si="64"/>
        <v>2027</v>
      </c>
    </row>
    <row r="1561" spans="1:10" x14ac:dyDescent="0.3">
      <c r="A1561">
        <v>0</v>
      </c>
      <c r="B1561">
        <v>0</v>
      </c>
      <c r="C1561">
        <v>0</v>
      </c>
      <c r="D1561">
        <v>0</v>
      </c>
      <c r="E1561">
        <v>0</v>
      </c>
      <c r="F1561">
        <v>0</v>
      </c>
      <c r="G1561">
        <v>0</v>
      </c>
      <c r="H1561">
        <v>0</v>
      </c>
      <c r="I1561" t="s">
        <v>1128</v>
      </c>
      <c r="J1561">
        <f t="shared" si="64"/>
        <v>2027</v>
      </c>
    </row>
    <row r="1562" spans="1:10" x14ac:dyDescent="0.3">
      <c r="A1562">
        <v>0</v>
      </c>
      <c r="B1562">
        <v>0</v>
      </c>
      <c r="C1562">
        <v>0</v>
      </c>
      <c r="D1562">
        <v>0</v>
      </c>
      <c r="E1562">
        <v>0</v>
      </c>
      <c r="F1562">
        <v>0</v>
      </c>
      <c r="G1562">
        <v>0</v>
      </c>
      <c r="H1562">
        <v>0</v>
      </c>
      <c r="I1562" t="s">
        <v>1128</v>
      </c>
      <c r="J1562">
        <f t="shared" si="64"/>
        <v>2027</v>
      </c>
    </row>
    <row r="1563" spans="1:10" x14ac:dyDescent="0.3">
      <c r="A1563">
        <v>0</v>
      </c>
      <c r="B1563">
        <v>0</v>
      </c>
      <c r="C1563">
        <v>0</v>
      </c>
      <c r="D1563">
        <v>0</v>
      </c>
      <c r="E1563">
        <v>0</v>
      </c>
      <c r="F1563">
        <v>0</v>
      </c>
      <c r="G1563">
        <v>0</v>
      </c>
      <c r="H1563">
        <v>0</v>
      </c>
      <c r="I1563" t="s">
        <v>1128</v>
      </c>
      <c r="J1563">
        <f t="shared" si="64"/>
        <v>2027</v>
      </c>
    </row>
    <row r="1564" spans="1:10" x14ac:dyDescent="0.3">
      <c r="A1564">
        <v>0</v>
      </c>
      <c r="B1564">
        <v>0</v>
      </c>
      <c r="C1564">
        <v>0</v>
      </c>
      <c r="D1564">
        <v>0</v>
      </c>
      <c r="E1564">
        <v>0</v>
      </c>
      <c r="F1564">
        <v>0</v>
      </c>
      <c r="G1564">
        <v>0</v>
      </c>
      <c r="H1564">
        <v>0</v>
      </c>
      <c r="I1564" t="s">
        <v>1128</v>
      </c>
      <c r="J1564">
        <f t="shared" si="64"/>
        <v>2027</v>
      </c>
    </row>
    <row r="1565" spans="1:10" x14ac:dyDescent="0.3">
      <c r="A1565">
        <v>0</v>
      </c>
      <c r="B1565">
        <v>0</v>
      </c>
      <c r="C1565">
        <v>0</v>
      </c>
      <c r="D1565">
        <v>0</v>
      </c>
      <c r="E1565">
        <v>0</v>
      </c>
      <c r="F1565">
        <v>0</v>
      </c>
      <c r="G1565">
        <v>0</v>
      </c>
      <c r="H1565">
        <v>0</v>
      </c>
      <c r="I1565" t="s">
        <v>1128</v>
      </c>
      <c r="J1565">
        <f t="shared" si="64"/>
        <v>2027</v>
      </c>
    </row>
    <row r="1566" spans="1:10" x14ac:dyDescent="0.3">
      <c r="A1566">
        <v>0</v>
      </c>
      <c r="B1566">
        <v>0</v>
      </c>
      <c r="C1566">
        <v>0</v>
      </c>
      <c r="D1566">
        <v>0</v>
      </c>
      <c r="E1566">
        <v>0</v>
      </c>
      <c r="F1566">
        <v>0</v>
      </c>
      <c r="G1566">
        <v>0</v>
      </c>
      <c r="H1566">
        <v>0</v>
      </c>
      <c r="I1566" t="s">
        <v>1128</v>
      </c>
      <c r="J1566">
        <f t="shared" si="64"/>
        <v>2027</v>
      </c>
    </row>
    <row r="1567" spans="1:10" x14ac:dyDescent="0.3">
      <c r="A1567">
        <v>0</v>
      </c>
      <c r="B1567">
        <v>0</v>
      </c>
      <c r="C1567">
        <v>0</v>
      </c>
      <c r="D1567">
        <v>0</v>
      </c>
      <c r="E1567">
        <v>0</v>
      </c>
      <c r="F1567">
        <v>0</v>
      </c>
      <c r="G1567">
        <v>0</v>
      </c>
      <c r="H1567">
        <v>0</v>
      </c>
      <c r="I1567" t="s">
        <v>1128</v>
      </c>
      <c r="J1567">
        <f t="shared" si="64"/>
        <v>2027</v>
      </c>
    </row>
    <row r="1568" spans="1:10" x14ac:dyDescent="0.3">
      <c r="A1568">
        <v>0</v>
      </c>
      <c r="B1568">
        <v>0</v>
      </c>
      <c r="C1568">
        <v>0</v>
      </c>
      <c r="D1568">
        <v>0</v>
      </c>
      <c r="E1568">
        <v>0</v>
      </c>
      <c r="F1568">
        <v>0</v>
      </c>
      <c r="G1568">
        <v>0</v>
      </c>
      <c r="H1568">
        <v>0</v>
      </c>
      <c r="I1568" t="s">
        <v>1128</v>
      </c>
      <c r="J1568">
        <f t="shared" si="64"/>
        <v>2027</v>
      </c>
    </row>
    <row r="1569" spans="1:10" x14ac:dyDescent="0.3">
      <c r="A1569">
        <v>0</v>
      </c>
      <c r="B1569">
        <v>0</v>
      </c>
      <c r="C1569">
        <v>0</v>
      </c>
      <c r="D1569">
        <v>0</v>
      </c>
      <c r="E1569">
        <v>0</v>
      </c>
      <c r="F1569">
        <v>0</v>
      </c>
      <c r="G1569">
        <v>0</v>
      </c>
      <c r="H1569">
        <v>0</v>
      </c>
      <c r="I1569" t="s">
        <v>1128</v>
      </c>
      <c r="J1569">
        <f t="shared" si="64"/>
        <v>2027</v>
      </c>
    </row>
    <row r="1570" spans="1:10" x14ac:dyDescent="0.3">
      <c r="A1570">
        <v>0</v>
      </c>
      <c r="B1570">
        <v>0</v>
      </c>
      <c r="C1570">
        <v>0</v>
      </c>
      <c r="D1570">
        <v>0</v>
      </c>
      <c r="E1570">
        <v>0</v>
      </c>
      <c r="F1570">
        <v>0</v>
      </c>
      <c r="G1570">
        <v>0</v>
      </c>
      <c r="H1570">
        <v>0</v>
      </c>
      <c r="I1570" t="s">
        <v>1128</v>
      </c>
      <c r="J1570">
        <f t="shared" si="64"/>
        <v>2027</v>
      </c>
    </row>
    <row r="1571" spans="1:10" x14ac:dyDescent="0.3">
      <c r="A1571">
        <v>0</v>
      </c>
      <c r="B1571">
        <v>0</v>
      </c>
      <c r="C1571">
        <v>0</v>
      </c>
      <c r="D1571">
        <v>0</v>
      </c>
      <c r="E1571">
        <v>0</v>
      </c>
      <c r="F1571">
        <v>0</v>
      </c>
      <c r="G1571">
        <v>0</v>
      </c>
      <c r="H1571">
        <v>0</v>
      </c>
      <c r="I1571" t="s">
        <v>1128</v>
      </c>
      <c r="J1571">
        <f t="shared" si="64"/>
        <v>2027</v>
      </c>
    </row>
    <row r="1572" spans="1:10" x14ac:dyDescent="0.3">
      <c r="A1572">
        <v>0</v>
      </c>
      <c r="B1572">
        <v>0</v>
      </c>
      <c r="C1572">
        <v>0</v>
      </c>
      <c r="D1572">
        <v>0</v>
      </c>
      <c r="E1572">
        <v>0</v>
      </c>
      <c r="F1572">
        <v>0</v>
      </c>
      <c r="G1572">
        <v>0</v>
      </c>
      <c r="H1572">
        <v>0</v>
      </c>
      <c r="I1572" t="s">
        <v>1128</v>
      </c>
      <c r="J1572">
        <f t="shared" si="64"/>
        <v>2027</v>
      </c>
    </row>
    <row r="1573" spans="1:10" x14ac:dyDescent="0.3">
      <c r="A1573">
        <v>0</v>
      </c>
      <c r="B1573">
        <v>0</v>
      </c>
      <c r="C1573">
        <v>0</v>
      </c>
      <c r="D1573">
        <v>0</v>
      </c>
      <c r="E1573">
        <v>0</v>
      </c>
      <c r="F1573">
        <v>0</v>
      </c>
      <c r="G1573">
        <v>0</v>
      </c>
      <c r="H1573">
        <v>0</v>
      </c>
      <c r="I1573" t="s">
        <v>1128</v>
      </c>
      <c r="J1573">
        <f t="shared" si="64"/>
        <v>2027</v>
      </c>
    </row>
    <row r="1574" spans="1:10" x14ac:dyDescent="0.3">
      <c r="A1574">
        <v>0</v>
      </c>
      <c r="B1574">
        <v>0</v>
      </c>
      <c r="C1574">
        <v>0</v>
      </c>
      <c r="D1574">
        <v>0</v>
      </c>
      <c r="E1574">
        <v>0</v>
      </c>
      <c r="F1574">
        <v>0</v>
      </c>
      <c r="G1574">
        <v>0</v>
      </c>
      <c r="H1574">
        <v>0</v>
      </c>
      <c r="I1574" t="s">
        <v>1128</v>
      </c>
      <c r="J1574">
        <f t="shared" si="64"/>
        <v>2027</v>
      </c>
    </row>
    <row r="1575" spans="1:10" x14ac:dyDescent="0.3">
      <c r="A1575">
        <v>0</v>
      </c>
      <c r="B1575">
        <v>0</v>
      </c>
      <c r="C1575">
        <v>0</v>
      </c>
      <c r="D1575">
        <v>0</v>
      </c>
      <c r="E1575">
        <v>0</v>
      </c>
      <c r="F1575">
        <v>0</v>
      </c>
      <c r="G1575">
        <v>0</v>
      </c>
      <c r="H1575">
        <v>0</v>
      </c>
      <c r="I1575" t="s">
        <v>1128</v>
      </c>
      <c r="J1575">
        <f t="shared" si="64"/>
        <v>2027</v>
      </c>
    </row>
    <row r="1576" spans="1:10" x14ac:dyDescent="0.3">
      <c r="A1576">
        <v>0</v>
      </c>
      <c r="B1576">
        <v>0</v>
      </c>
      <c r="C1576">
        <v>0</v>
      </c>
      <c r="D1576">
        <v>0</v>
      </c>
      <c r="E1576">
        <v>0</v>
      </c>
      <c r="F1576">
        <v>0</v>
      </c>
      <c r="G1576">
        <v>0</v>
      </c>
      <c r="H1576">
        <v>0</v>
      </c>
      <c r="I1576" t="s">
        <v>1128</v>
      </c>
      <c r="J1576">
        <f t="shared" si="64"/>
        <v>2027</v>
      </c>
    </row>
    <row r="1577" spans="1:10" x14ac:dyDescent="0.3">
      <c r="A1577">
        <v>0</v>
      </c>
      <c r="B1577">
        <v>0</v>
      </c>
      <c r="C1577">
        <v>0</v>
      </c>
      <c r="D1577">
        <v>0</v>
      </c>
      <c r="E1577">
        <v>0</v>
      </c>
      <c r="F1577">
        <v>0</v>
      </c>
      <c r="G1577">
        <v>0</v>
      </c>
      <c r="H1577">
        <v>0</v>
      </c>
      <c r="I1577" t="s">
        <v>1128</v>
      </c>
      <c r="J1577">
        <f t="shared" si="64"/>
        <v>2027</v>
      </c>
    </row>
    <row r="1578" spans="1:10" x14ac:dyDescent="0.3">
      <c r="A1578">
        <v>0</v>
      </c>
      <c r="B1578">
        <v>0</v>
      </c>
      <c r="C1578">
        <v>0</v>
      </c>
      <c r="D1578">
        <v>0</v>
      </c>
      <c r="E1578">
        <v>0</v>
      </c>
      <c r="F1578">
        <v>0</v>
      </c>
      <c r="G1578">
        <v>0</v>
      </c>
      <c r="H1578">
        <v>0</v>
      </c>
      <c r="I1578" t="s">
        <v>1128</v>
      </c>
      <c r="J1578">
        <f t="shared" si="64"/>
        <v>2027</v>
      </c>
    </row>
    <row r="1579" spans="1:10" x14ac:dyDescent="0.3">
      <c r="A1579">
        <v>0</v>
      </c>
      <c r="B1579">
        <v>0</v>
      </c>
      <c r="C1579">
        <v>0</v>
      </c>
      <c r="D1579">
        <v>0</v>
      </c>
      <c r="E1579">
        <v>0</v>
      </c>
      <c r="F1579">
        <v>0</v>
      </c>
      <c r="G1579">
        <v>0</v>
      </c>
      <c r="H1579">
        <v>0</v>
      </c>
      <c r="I1579" t="s">
        <v>1128</v>
      </c>
      <c r="J1579">
        <f t="shared" ref="J1579:J1618" si="65">VLOOKUP(I1579,$L$2:$AY$13,40,FALSE)</f>
        <v>2027</v>
      </c>
    </row>
    <row r="1580" spans="1:10" x14ac:dyDescent="0.3">
      <c r="A1580">
        <v>0</v>
      </c>
      <c r="B1580">
        <v>0</v>
      </c>
      <c r="C1580">
        <v>0</v>
      </c>
      <c r="D1580">
        <v>0</v>
      </c>
      <c r="E1580">
        <v>0</v>
      </c>
      <c r="F1580">
        <v>0</v>
      </c>
      <c r="G1580">
        <v>0</v>
      </c>
      <c r="H1580">
        <v>0</v>
      </c>
      <c r="I1580" t="s">
        <v>1128</v>
      </c>
      <c r="J1580">
        <f t="shared" si="65"/>
        <v>2027</v>
      </c>
    </row>
    <row r="1581" spans="1:10" x14ac:dyDescent="0.3">
      <c r="A1581">
        <v>0</v>
      </c>
      <c r="B1581">
        <v>0</v>
      </c>
      <c r="C1581">
        <v>0</v>
      </c>
      <c r="D1581">
        <v>0</v>
      </c>
      <c r="E1581">
        <v>0</v>
      </c>
      <c r="F1581">
        <v>0</v>
      </c>
      <c r="G1581">
        <v>0</v>
      </c>
      <c r="H1581">
        <v>0</v>
      </c>
      <c r="I1581" t="s">
        <v>1128</v>
      </c>
      <c r="J1581">
        <f t="shared" si="65"/>
        <v>2027</v>
      </c>
    </row>
    <row r="1582" spans="1:10" x14ac:dyDescent="0.3">
      <c r="A1582">
        <v>0</v>
      </c>
      <c r="B1582">
        <v>0</v>
      </c>
      <c r="C1582">
        <v>0</v>
      </c>
      <c r="D1582">
        <v>0</v>
      </c>
      <c r="E1582">
        <v>0</v>
      </c>
      <c r="F1582">
        <v>0</v>
      </c>
      <c r="G1582">
        <v>0</v>
      </c>
      <c r="H1582">
        <v>0</v>
      </c>
      <c r="I1582" t="s">
        <v>1128</v>
      </c>
      <c r="J1582">
        <f t="shared" si="65"/>
        <v>2027</v>
      </c>
    </row>
    <row r="1583" spans="1:10" x14ac:dyDescent="0.3">
      <c r="A1583">
        <v>0</v>
      </c>
      <c r="B1583">
        <v>0</v>
      </c>
      <c r="C1583">
        <v>0</v>
      </c>
      <c r="D1583">
        <v>0</v>
      </c>
      <c r="E1583">
        <v>0</v>
      </c>
      <c r="F1583">
        <v>0</v>
      </c>
      <c r="G1583">
        <v>0</v>
      </c>
      <c r="H1583">
        <v>0</v>
      </c>
      <c r="I1583" t="s">
        <v>1128</v>
      </c>
      <c r="J1583">
        <f t="shared" si="65"/>
        <v>2027</v>
      </c>
    </row>
    <row r="1584" spans="1:10" x14ac:dyDescent="0.3">
      <c r="A1584">
        <v>0</v>
      </c>
      <c r="B1584">
        <v>0</v>
      </c>
      <c r="C1584">
        <v>0</v>
      </c>
      <c r="D1584">
        <v>0</v>
      </c>
      <c r="E1584">
        <v>0</v>
      </c>
      <c r="F1584">
        <v>0</v>
      </c>
      <c r="G1584">
        <v>0</v>
      </c>
      <c r="H1584">
        <v>0</v>
      </c>
      <c r="I1584" t="s">
        <v>1128</v>
      </c>
      <c r="J1584">
        <f t="shared" si="65"/>
        <v>2027</v>
      </c>
    </row>
    <row r="1585" spans="1:10" x14ac:dyDescent="0.3">
      <c r="A1585">
        <v>0</v>
      </c>
      <c r="B1585">
        <v>0</v>
      </c>
      <c r="C1585">
        <v>0</v>
      </c>
      <c r="D1585">
        <v>0</v>
      </c>
      <c r="E1585">
        <v>0</v>
      </c>
      <c r="F1585">
        <v>0</v>
      </c>
      <c r="G1585">
        <v>0</v>
      </c>
      <c r="H1585">
        <v>0</v>
      </c>
      <c r="I1585" t="s">
        <v>1128</v>
      </c>
      <c r="J1585">
        <f t="shared" si="65"/>
        <v>2027</v>
      </c>
    </row>
    <row r="1586" spans="1:10" x14ac:dyDescent="0.3">
      <c r="A1586">
        <v>0</v>
      </c>
      <c r="B1586">
        <v>0</v>
      </c>
      <c r="C1586">
        <v>0</v>
      </c>
      <c r="D1586">
        <v>0</v>
      </c>
      <c r="E1586">
        <v>0</v>
      </c>
      <c r="F1586">
        <v>0</v>
      </c>
      <c r="G1586">
        <v>0</v>
      </c>
      <c r="H1586">
        <v>0</v>
      </c>
      <c r="I1586" t="s">
        <v>1128</v>
      </c>
      <c r="J1586">
        <f t="shared" si="65"/>
        <v>2027</v>
      </c>
    </row>
    <row r="1587" spans="1:10" x14ac:dyDescent="0.3">
      <c r="A1587">
        <v>0</v>
      </c>
      <c r="B1587">
        <v>0</v>
      </c>
      <c r="C1587">
        <v>0</v>
      </c>
      <c r="D1587">
        <v>0</v>
      </c>
      <c r="E1587">
        <v>0</v>
      </c>
      <c r="F1587">
        <v>0</v>
      </c>
      <c r="G1587">
        <v>0</v>
      </c>
      <c r="H1587">
        <v>0</v>
      </c>
      <c r="I1587" t="s">
        <v>1128</v>
      </c>
      <c r="J1587">
        <f t="shared" si="65"/>
        <v>2027</v>
      </c>
    </row>
    <row r="1588" spans="1:10" x14ac:dyDescent="0.3">
      <c r="A1588">
        <v>0</v>
      </c>
      <c r="B1588">
        <v>0</v>
      </c>
      <c r="C1588">
        <v>0</v>
      </c>
      <c r="D1588">
        <v>0</v>
      </c>
      <c r="E1588">
        <v>0</v>
      </c>
      <c r="F1588">
        <v>0</v>
      </c>
      <c r="G1588">
        <v>0</v>
      </c>
      <c r="H1588">
        <v>0</v>
      </c>
      <c r="I1588" t="s">
        <v>1128</v>
      </c>
      <c r="J1588">
        <f t="shared" si="65"/>
        <v>2027</v>
      </c>
    </row>
    <row r="1589" spans="1:10" x14ac:dyDescent="0.3">
      <c r="A1589">
        <v>0</v>
      </c>
      <c r="B1589">
        <v>0</v>
      </c>
      <c r="C1589">
        <v>0</v>
      </c>
      <c r="D1589">
        <v>0</v>
      </c>
      <c r="E1589">
        <v>0</v>
      </c>
      <c r="F1589">
        <v>0</v>
      </c>
      <c r="G1589">
        <v>0</v>
      </c>
      <c r="H1589">
        <v>0</v>
      </c>
      <c r="I1589" t="s">
        <v>1128</v>
      </c>
      <c r="J1589">
        <f t="shared" si="65"/>
        <v>2027</v>
      </c>
    </row>
    <row r="1590" spans="1:10" x14ac:dyDescent="0.3">
      <c r="A1590">
        <v>0</v>
      </c>
      <c r="B1590">
        <v>0</v>
      </c>
      <c r="C1590">
        <v>0</v>
      </c>
      <c r="D1590">
        <v>0</v>
      </c>
      <c r="E1590">
        <v>0</v>
      </c>
      <c r="F1590">
        <v>0</v>
      </c>
      <c r="G1590">
        <v>0</v>
      </c>
      <c r="H1590">
        <v>0</v>
      </c>
      <c r="I1590" t="s">
        <v>1128</v>
      </c>
      <c r="J1590">
        <f t="shared" si="65"/>
        <v>2027</v>
      </c>
    </row>
    <row r="1591" spans="1:10" x14ac:dyDescent="0.3">
      <c r="A1591">
        <v>0</v>
      </c>
      <c r="B1591">
        <v>0</v>
      </c>
      <c r="C1591">
        <v>0</v>
      </c>
      <c r="D1591">
        <v>0</v>
      </c>
      <c r="E1591">
        <v>0</v>
      </c>
      <c r="F1591">
        <v>0</v>
      </c>
      <c r="G1591">
        <v>0</v>
      </c>
      <c r="H1591">
        <v>0</v>
      </c>
      <c r="I1591" t="s">
        <v>1128</v>
      </c>
      <c r="J1591">
        <f t="shared" si="65"/>
        <v>2027</v>
      </c>
    </row>
    <row r="1592" spans="1:10" x14ac:dyDescent="0.3">
      <c r="A1592">
        <v>0</v>
      </c>
      <c r="B1592">
        <v>0</v>
      </c>
      <c r="C1592">
        <v>0</v>
      </c>
      <c r="D1592">
        <v>0</v>
      </c>
      <c r="E1592">
        <v>0</v>
      </c>
      <c r="F1592">
        <v>0</v>
      </c>
      <c r="G1592">
        <v>0</v>
      </c>
      <c r="H1592">
        <v>0</v>
      </c>
      <c r="I1592" t="s">
        <v>1128</v>
      </c>
      <c r="J1592">
        <f t="shared" si="65"/>
        <v>2027</v>
      </c>
    </row>
    <row r="1593" spans="1:10" x14ac:dyDescent="0.3">
      <c r="A1593">
        <v>0</v>
      </c>
      <c r="B1593">
        <v>0</v>
      </c>
      <c r="C1593">
        <v>0</v>
      </c>
      <c r="D1593">
        <v>0</v>
      </c>
      <c r="E1593">
        <v>0</v>
      </c>
      <c r="F1593">
        <v>0</v>
      </c>
      <c r="G1593">
        <v>0</v>
      </c>
      <c r="H1593">
        <v>0</v>
      </c>
      <c r="I1593" t="s">
        <v>1128</v>
      </c>
      <c r="J1593">
        <f t="shared" si="65"/>
        <v>2027</v>
      </c>
    </row>
    <row r="1594" spans="1:10" x14ac:dyDescent="0.3">
      <c r="A1594">
        <v>0</v>
      </c>
      <c r="B1594">
        <v>0</v>
      </c>
      <c r="C1594">
        <v>0</v>
      </c>
      <c r="D1594">
        <v>0</v>
      </c>
      <c r="E1594">
        <v>0</v>
      </c>
      <c r="F1594">
        <v>0</v>
      </c>
      <c r="G1594">
        <v>0</v>
      </c>
      <c r="H1594">
        <v>0</v>
      </c>
      <c r="I1594" t="s">
        <v>1128</v>
      </c>
      <c r="J1594">
        <f t="shared" si="65"/>
        <v>2027</v>
      </c>
    </row>
    <row r="1595" spans="1:10" x14ac:dyDescent="0.3">
      <c r="A1595">
        <v>0</v>
      </c>
      <c r="B1595">
        <v>0</v>
      </c>
      <c r="C1595">
        <v>0</v>
      </c>
      <c r="D1595">
        <v>0</v>
      </c>
      <c r="E1595">
        <v>0</v>
      </c>
      <c r="F1595">
        <v>0</v>
      </c>
      <c r="G1595">
        <v>0</v>
      </c>
      <c r="H1595">
        <v>0</v>
      </c>
      <c r="I1595" t="s">
        <v>1128</v>
      </c>
      <c r="J1595">
        <f t="shared" si="65"/>
        <v>2027</v>
      </c>
    </row>
    <row r="1596" spans="1:10" x14ac:dyDescent="0.3">
      <c r="A1596">
        <v>0</v>
      </c>
      <c r="B1596">
        <v>0</v>
      </c>
      <c r="C1596">
        <v>0</v>
      </c>
      <c r="D1596">
        <v>0</v>
      </c>
      <c r="E1596">
        <v>0</v>
      </c>
      <c r="F1596">
        <v>0</v>
      </c>
      <c r="G1596">
        <v>0</v>
      </c>
      <c r="H1596">
        <v>0</v>
      </c>
      <c r="I1596" t="s">
        <v>1128</v>
      </c>
      <c r="J1596">
        <f t="shared" si="65"/>
        <v>2027</v>
      </c>
    </row>
    <row r="1597" spans="1:10" x14ac:dyDescent="0.3">
      <c r="A1597">
        <v>0</v>
      </c>
      <c r="B1597">
        <v>0</v>
      </c>
      <c r="C1597">
        <v>0</v>
      </c>
      <c r="D1597">
        <v>0</v>
      </c>
      <c r="E1597">
        <v>0</v>
      </c>
      <c r="F1597">
        <v>0</v>
      </c>
      <c r="G1597">
        <v>0</v>
      </c>
      <c r="H1597">
        <v>0</v>
      </c>
      <c r="I1597" t="s">
        <v>1128</v>
      </c>
      <c r="J1597">
        <f t="shared" si="65"/>
        <v>2027</v>
      </c>
    </row>
    <row r="1598" spans="1:10" x14ac:dyDescent="0.3">
      <c r="A1598">
        <v>0</v>
      </c>
      <c r="B1598">
        <v>0</v>
      </c>
      <c r="C1598">
        <v>0</v>
      </c>
      <c r="D1598">
        <v>0</v>
      </c>
      <c r="E1598">
        <v>0</v>
      </c>
      <c r="F1598">
        <v>0</v>
      </c>
      <c r="G1598">
        <v>0</v>
      </c>
      <c r="H1598">
        <v>0</v>
      </c>
      <c r="I1598" t="s">
        <v>1128</v>
      </c>
      <c r="J1598">
        <f t="shared" si="65"/>
        <v>2027</v>
      </c>
    </row>
    <row r="1599" spans="1:10" x14ac:dyDescent="0.3">
      <c r="A1599">
        <v>0</v>
      </c>
      <c r="B1599">
        <v>0</v>
      </c>
      <c r="C1599">
        <v>0</v>
      </c>
      <c r="D1599">
        <v>0</v>
      </c>
      <c r="E1599">
        <v>0</v>
      </c>
      <c r="F1599">
        <v>0</v>
      </c>
      <c r="G1599">
        <v>0</v>
      </c>
      <c r="H1599">
        <v>0</v>
      </c>
      <c r="I1599" t="s">
        <v>1128</v>
      </c>
      <c r="J1599">
        <f t="shared" si="65"/>
        <v>2027</v>
      </c>
    </row>
    <row r="1600" spans="1:10" x14ac:dyDescent="0.3">
      <c r="A1600">
        <v>0</v>
      </c>
      <c r="B1600">
        <v>0</v>
      </c>
      <c r="C1600">
        <v>0</v>
      </c>
      <c r="D1600">
        <v>0</v>
      </c>
      <c r="E1600">
        <v>0</v>
      </c>
      <c r="F1600">
        <v>0</v>
      </c>
      <c r="G1600">
        <v>0</v>
      </c>
      <c r="H1600">
        <v>0</v>
      </c>
      <c r="I1600" t="s">
        <v>1128</v>
      </c>
      <c r="J1600">
        <f t="shared" si="65"/>
        <v>2027</v>
      </c>
    </row>
    <row r="1601" spans="1:10" x14ac:dyDescent="0.3">
      <c r="A1601">
        <v>0</v>
      </c>
      <c r="B1601">
        <v>0</v>
      </c>
      <c r="C1601">
        <v>0</v>
      </c>
      <c r="D1601">
        <v>0</v>
      </c>
      <c r="E1601">
        <v>0</v>
      </c>
      <c r="F1601">
        <v>0</v>
      </c>
      <c r="G1601">
        <v>0</v>
      </c>
      <c r="H1601">
        <v>0</v>
      </c>
      <c r="I1601" t="s">
        <v>1128</v>
      </c>
      <c r="J1601">
        <f t="shared" si="65"/>
        <v>2027</v>
      </c>
    </row>
    <row r="1602" spans="1:10" x14ac:dyDescent="0.3">
      <c r="A1602">
        <v>0</v>
      </c>
      <c r="B1602">
        <v>0</v>
      </c>
      <c r="C1602">
        <v>0</v>
      </c>
      <c r="D1602">
        <v>0</v>
      </c>
      <c r="E1602">
        <v>0</v>
      </c>
      <c r="F1602">
        <v>0</v>
      </c>
      <c r="G1602">
        <v>0</v>
      </c>
      <c r="H1602">
        <v>0</v>
      </c>
      <c r="I1602" t="s">
        <v>1128</v>
      </c>
      <c r="J1602">
        <f t="shared" si="65"/>
        <v>2027</v>
      </c>
    </row>
    <row r="1603" spans="1:10" x14ac:dyDescent="0.3">
      <c r="A1603">
        <v>0</v>
      </c>
      <c r="B1603">
        <v>0</v>
      </c>
      <c r="C1603">
        <v>0</v>
      </c>
      <c r="D1603">
        <v>0</v>
      </c>
      <c r="E1603">
        <v>0</v>
      </c>
      <c r="F1603">
        <v>0</v>
      </c>
      <c r="G1603">
        <v>0</v>
      </c>
      <c r="H1603">
        <v>0</v>
      </c>
      <c r="I1603" t="s">
        <v>1128</v>
      </c>
      <c r="J1603">
        <f t="shared" si="65"/>
        <v>2027</v>
      </c>
    </row>
    <row r="1604" spans="1:10" x14ac:dyDescent="0.3">
      <c r="A1604">
        <v>0</v>
      </c>
      <c r="B1604">
        <v>0</v>
      </c>
      <c r="C1604">
        <v>0</v>
      </c>
      <c r="D1604">
        <v>0</v>
      </c>
      <c r="E1604">
        <v>0</v>
      </c>
      <c r="F1604">
        <v>0</v>
      </c>
      <c r="G1604">
        <v>0</v>
      </c>
      <c r="H1604">
        <v>0</v>
      </c>
      <c r="I1604" t="s">
        <v>1128</v>
      </c>
      <c r="J1604">
        <f t="shared" si="65"/>
        <v>2027</v>
      </c>
    </row>
    <row r="1605" spans="1:10" x14ac:dyDescent="0.3">
      <c r="A1605">
        <v>0</v>
      </c>
      <c r="B1605">
        <v>0</v>
      </c>
      <c r="C1605">
        <v>0</v>
      </c>
      <c r="D1605">
        <v>0</v>
      </c>
      <c r="E1605">
        <v>0</v>
      </c>
      <c r="F1605">
        <v>0</v>
      </c>
      <c r="G1605">
        <v>0</v>
      </c>
      <c r="H1605">
        <v>0</v>
      </c>
      <c r="I1605" t="s">
        <v>1128</v>
      </c>
      <c r="J1605">
        <f t="shared" si="65"/>
        <v>2027</v>
      </c>
    </row>
    <row r="1606" spans="1:10" x14ac:dyDescent="0.3">
      <c r="A1606">
        <v>0</v>
      </c>
      <c r="B1606">
        <v>0</v>
      </c>
      <c r="C1606">
        <v>0</v>
      </c>
      <c r="D1606">
        <v>0</v>
      </c>
      <c r="E1606">
        <v>0</v>
      </c>
      <c r="F1606">
        <v>0</v>
      </c>
      <c r="G1606">
        <v>0</v>
      </c>
      <c r="H1606">
        <v>0</v>
      </c>
      <c r="I1606" t="s">
        <v>1128</v>
      </c>
      <c r="J1606">
        <f t="shared" si="65"/>
        <v>2027</v>
      </c>
    </row>
    <row r="1607" spans="1:10" x14ac:dyDescent="0.3">
      <c r="A1607">
        <v>0</v>
      </c>
      <c r="B1607">
        <v>0</v>
      </c>
      <c r="C1607">
        <v>0</v>
      </c>
      <c r="D1607">
        <v>0</v>
      </c>
      <c r="E1607">
        <v>0</v>
      </c>
      <c r="F1607">
        <v>0</v>
      </c>
      <c r="G1607">
        <v>0</v>
      </c>
      <c r="H1607">
        <v>0</v>
      </c>
      <c r="I1607" t="s">
        <v>1128</v>
      </c>
      <c r="J1607">
        <f t="shared" si="65"/>
        <v>2027</v>
      </c>
    </row>
    <row r="1608" spans="1:10" x14ac:dyDescent="0.3">
      <c r="A1608">
        <v>0</v>
      </c>
      <c r="B1608">
        <v>0</v>
      </c>
      <c r="C1608">
        <v>0</v>
      </c>
      <c r="D1608">
        <v>0</v>
      </c>
      <c r="E1608">
        <v>0</v>
      </c>
      <c r="F1608">
        <v>0</v>
      </c>
      <c r="G1608">
        <v>0</v>
      </c>
      <c r="H1608">
        <v>0</v>
      </c>
      <c r="I1608" t="s">
        <v>1128</v>
      </c>
      <c r="J1608">
        <f t="shared" si="65"/>
        <v>2027</v>
      </c>
    </row>
    <row r="1609" spans="1:10" x14ac:dyDescent="0.3">
      <c r="A1609">
        <v>0</v>
      </c>
      <c r="B1609">
        <v>0</v>
      </c>
      <c r="C1609">
        <v>0</v>
      </c>
      <c r="D1609">
        <v>0</v>
      </c>
      <c r="E1609">
        <v>0</v>
      </c>
      <c r="F1609">
        <v>0</v>
      </c>
      <c r="G1609">
        <v>0</v>
      </c>
      <c r="H1609">
        <v>0</v>
      </c>
      <c r="I1609" t="s">
        <v>1128</v>
      </c>
      <c r="J1609">
        <f t="shared" si="65"/>
        <v>2027</v>
      </c>
    </row>
    <row r="1610" spans="1:10" x14ac:dyDescent="0.3">
      <c r="A1610">
        <v>0</v>
      </c>
      <c r="B1610">
        <v>0</v>
      </c>
      <c r="C1610">
        <v>0</v>
      </c>
      <c r="D1610">
        <v>0</v>
      </c>
      <c r="E1610">
        <v>0</v>
      </c>
      <c r="F1610">
        <v>0</v>
      </c>
      <c r="G1610">
        <v>0</v>
      </c>
      <c r="H1610">
        <v>0</v>
      </c>
      <c r="I1610" t="s">
        <v>1128</v>
      </c>
      <c r="J1610">
        <f t="shared" si="65"/>
        <v>2027</v>
      </c>
    </row>
    <row r="1611" spans="1:10" x14ac:dyDescent="0.3">
      <c r="A1611">
        <v>0</v>
      </c>
      <c r="B1611">
        <v>0</v>
      </c>
      <c r="C1611">
        <v>0</v>
      </c>
      <c r="D1611">
        <v>0</v>
      </c>
      <c r="E1611">
        <v>0</v>
      </c>
      <c r="F1611">
        <v>0</v>
      </c>
      <c r="G1611">
        <v>0</v>
      </c>
      <c r="H1611">
        <v>0</v>
      </c>
      <c r="I1611" t="s">
        <v>1128</v>
      </c>
      <c r="J1611">
        <f t="shared" si="65"/>
        <v>2027</v>
      </c>
    </row>
    <row r="1612" spans="1:10" x14ac:dyDescent="0.3">
      <c r="A1612">
        <v>0</v>
      </c>
      <c r="B1612">
        <v>0</v>
      </c>
      <c r="C1612">
        <v>0</v>
      </c>
      <c r="D1612">
        <v>0</v>
      </c>
      <c r="E1612">
        <v>0</v>
      </c>
      <c r="F1612">
        <v>0</v>
      </c>
      <c r="G1612">
        <v>0</v>
      </c>
      <c r="H1612">
        <v>0</v>
      </c>
      <c r="I1612" t="s">
        <v>1128</v>
      </c>
      <c r="J1612">
        <f t="shared" si="65"/>
        <v>2027</v>
      </c>
    </row>
    <row r="1613" spans="1:10" x14ac:dyDescent="0.3">
      <c r="A1613">
        <v>0</v>
      </c>
      <c r="B1613">
        <v>0</v>
      </c>
      <c r="C1613">
        <v>0</v>
      </c>
      <c r="D1613">
        <v>0</v>
      </c>
      <c r="E1613">
        <v>0</v>
      </c>
      <c r="F1613">
        <v>0</v>
      </c>
      <c r="G1613">
        <v>0</v>
      </c>
      <c r="H1613">
        <v>0</v>
      </c>
      <c r="I1613" t="s">
        <v>1128</v>
      </c>
      <c r="J1613">
        <f t="shared" si="65"/>
        <v>2027</v>
      </c>
    </row>
    <row r="1614" spans="1:10" x14ac:dyDescent="0.3">
      <c r="A1614">
        <v>0</v>
      </c>
      <c r="B1614">
        <v>0</v>
      </c>
      <c r="C1614">
        <v>0</v>
      </c>
      <c r="D1614">
        <v>0</v>
      </c>
      <c r="E1614">
        <v>0</v>
      </c>
      <c r="F1614">
        <v>0</v>
      </c>
      <c r="G1614">
        <v>0</v>
      </c>
      <c r="H1614">
        <v>0</v>
      </c>
      <c r="I1614" t="s">
        <v>1128</v>
      </c>
      <c r="J1614">
        <f t="shared" si="65"/>
        <v>2027</v>
      </c>
    </row>
    <row r="1615" spans="1:10" x14ac:dyDescent="0.3">
      <c r="A1615">
        <v>0</v>
      </c>
      <c r="B1615">
        <v>0</v>
      </c>
      <c r="C1615">
        <v>0</v>
      </c>
      <c r="D1615">
        <v>0</v>
      </c>
      <c r="E1615">
        <v>0</v>
      </c>
      <c r="F1615">
        <v>0</v>
      </c>
      <c r="G1615">
        <v>0</v>
      </c>
      <c r="H1615">
        <v>0</v>
      </c>
      <c r="I1615" t="s">
        <v>1128</v>
      </c>
      <c r="J1615">
        <f t="shared" si="65"/>
        <v>2027</v>
      </c>
    </row>
    <row r="1616" spans="1:10" x14ac:dyDescent="0.3">
      <c r="A1616">
        <v>0</v>
      </c>
      <c r="B1616">
        <v>0</v>
      </c>
      <c r="C1616">
        <v>0</v>
      </c>
      <c r="D1616">
        <v>0</v>
      </c>
      <c r="E1616">
        <v>0</v>
      </c>
      <c r="F1616">
        <v>0</v>
      </c>
      <c r="G1616">
        <v>0</v>
      </c>
      <c r="H1616">
        <v>0</v>
      </c>
      <c r="I1616" t="s">
        <v>1128</v>
      </c>
      <c r="J1616">
        <f t="shared" si="65"/>
        <v>2027</v>
      </c>
    </row>
    <row r="1617" spans="1:10" x14ac:dyDescent="0.3">
      <c r="A1617">
        <v>0</v>
      </c>
      <c r="B1617">
        <v>0</v>
      </c>
      <c r="C1617">
        <v>0</v>
      </c>
      <c r="D1617">
        <v>0</v>
      </c>
      <c r="E1617">
        <v>0</v>
      </c>
      <c r="F1617">
        <v>0</v>
      </c>
      <c r="G1617">
        <v>0</v>
      </c>
      <c r="H1617">
        <v>0</v>
      </c>
      <c r="I1617" t="s">
        <v>1128</v>
      </c>
      <c r="J1617">
        <f t="shared" si="65"/>
        <v>2027</v>
      </c>
    </row>
    <row r="1618" spans="1:10" x14ac:dyDescent="0.3">
      <c r="A1618">
        <v>0</v>
      </c>
      <c r="B1618">
        <v>0</v>
      </c>
      <c r="C1618">
        <v>0</v>
      </c>
      <c r="D1618">
        <v>0</v>
      </c>
      <c r="E1618">
        <v>0</v>
      </c>
      <c r="F1618">
        <v>0</v>
      </c>
      <c r="G1618">
        <v>0</v>
      </c>
      <c r="H1618">
        <v>0</v>
      </c>
      <c r="I1618" t="s">
        <v>1128</v>
      </c>
      <c r="J1618">
        <f t="shared" si="65"/>
        <v>2027</v>
      </c>
    </row>
    <row r="1619" spans="1:10" x14ac:dyDescent="0.3">
      <c r="A1619" s="4" cm="1">
        <f t="array" ref="A1619:H1765">'M67-M72 Report'!A4:H150</f>
        <v>0</v>
      </c>
      <c r="B1619">
        <v>0</v>
      </c>
      <c r="C1619">
        <v>0</v>
      </c>
      <c r="D1619">
        <v>0</v>
      </c>
      <c r="E1619">
        <v>0</v>
      </c>
      <c r="F1619">
        <v>0</v>
      </c>
      <c r="G1619">
        <v>0</v>
      </c>
      <c r="H1619">
        <v>0</v>
      </c>
      <c r="I1619" t="s">
        <v>1129</v>
      </c>
      <c r="J1619">
        <f t="shared" si="64"/>
        <v>2028</v>
      </c>
    </row>
    <row r="1620" spans="1:10" x14ac:dyDescent="0.3">
      <c r="A1620">
        <v>0</v>
      </c>
      <c r="B1620">
        <v>0</v>
      </c>
      <c r="C1620">
        <v>0</v>
      </c>
      <c r="D1620">
        <v>0</v>
      </c>
      <c r="E1620">
        <v>0</v>
      </c>
      <c r="F1620">
        <v>0</v>
      </c>
      <c r="G1620">
        <v>0</v>
      </c>
      <c r="H1620">
        <v>0</v>
      </c>
      <c r="I1620" t="s">
        <v>1129</v>
      </c>
      <c r="J1620">
        <f t="shared" si="64"/>
        <v>2028</v>
      </c>
    </row>
    <row r="1621" spans="1:10" x14ac:dyDescent="0.3">
      <c r="A1621">
        <v>0</v>
      </c>
      <c r="B1621">
        <v>0</v>
      </c>
      <c r="C1621">
        <v>0</v>
      </c>
      <c r="D1621">
        <v>0</v>
      </c>
      <c r="E1621">
        <v>0</v>
      </c>
      <c r="F1621">
        <v>0</v>
      </c>
      <c r="G1621">
        <v>0</v>
      </c>
      <c r="H1621">
        <v>0</v>
      </c>
      <c r="I1621" t="s">
        <v>1129</v>
      </c>
      <c r="J1621">
        <f t="shared" si="64"/>
        <v>2028</v>
      </c>
    </row>
    <row r="1622" spans="1:10" x14ac:dyDescent="0.3">
      <c r="A1622">
        <v>0</v>
      </c>
      <c r="B1622">
        <v>0</v>
      </c>
      <c r="C1622">
        <v>0</v>
      </c>
      <c r="D1622">
        <v>0</v>
      </c>
      <c r="E1622">
        <v>0</v>
      </c>
      <c r="F1622">
        <v>0</v>
      </c>
      <c r="G1622">
        <v>0</v>
      </c>
      <c r="H1622">
        <v>0</v>
      </c>
      <c r="I1622" t="s">
        <v>1129</v>
      </c>
      <c r="J1622">
        <f t="shared" si="64"/>
        <v>2028</v>
      </c>
    </row>
    <row r="1623" spans="1:10" x14ac:dyDescent="0.3">
      <c r="A1623">
        <v>0</v>
      </c>
      <c r="B1623">
        <v>0</v>
      </c>
      <c r="C1623">
        <v>0</v>
      </c>
      <c r="D1623">
        <v>0</v>
      </c>
      <c r="E1623">
        <v>0</v>
      </c>
      <c r="F1623">
        <v>0</v>
      </c>
      <c r="G1623">
        <v>0</v>
      </c>
      <c r="H1623">
        <v>0</v>
      </c>
      <c r="I1623" t="s">
        <v>1129</v>
      </c>
      <c r="J1623">
        <f t="shared" si="64"/>
        <v>2028</v>
      </c>
    </row>
    <row r="1624" spans="1:10" x14ac:dyDescent="0.3">
      <c r="A1624">
        <v>0</v>
      </c>
      <c r="B1624">
        <v>0</v>
      </c>
      <c r="C1624">
        <v>0</v>
      </c>
      <c r="D1624">
        <v>0</v>
      </c>
      <c r="E1624">
        <v>0</v>
      </c>
      <c r="F1624">
        <v>0</v>
      </c>
      <c r="G1624">
        <v>0</v>
      </c>
      <c r="H1624">
        <v>0</v>
      </c>
      <c r="I1624" t="s">
        <v>1129</v>
      </c>
      <c r="J1624">
        <f t="shared" si="64"/>
        <v>2028</v>
      </c>
    </row>
    <row r="1625" spans="1:10" x14ac:dyDescent="0.3">
      <c r="A1625">
        <v>0</v>
      </c>
      <c r="B1625">
        <v>0</v>
      </c>
      <c r="C1625">
        <v>0</v>
      </c>
      <c r="D1625">
        <v>0</v>
      </c>
      <c r="E1625">
        <v>0</v>
      </c>
      <c r="F1625">
        <v>0</v>
      </c>
      <c r="G1625">
        <v>0</v>
      </c>
      <c r="H1625">
        <v>0</v>
      </c>
      <c r="I1625" t="s">
        <v>1129</v>
      </c>
      <c r="J1625">
        <f t="shared" si="64"/>
        <v>2028</v>
      </c>
    </row>
    <row r="1626" spans="1:10" x14ac:dyDescent="0.3">
      <c r="A1626">
        <v>0</v>
      </c>
      <c r="B1626">
        <v>0</v>
      </c>
      <c r="C1626">
        <v>0</v>
      </c>
      <c r="D1626">
        <v>0</v>
      </c>
      <c r="E1626">
        <v>0</v>
      </c>
      <c r="F1626">
        <v>0</v>
      </c>
      <c r="G1626">
        <v>0</v>
      </c>
      <c r="H1626">
        <v>0</v>
      </c>
      <c r="I1626" t="s">
        <v>1129</v>
      </c>
      <c r="J1626">
        <f t="shared" si="64"/>
        <v>2028</v>
      </c>
    </row>
    <row r="1627" spans="1:10" x14ac:dyDescent="0.3">
      <c r="A1627">
        <v>0</v>
      </c>
      <c r="B1627">
        <v>0</v>
      </c>
      <c r="C1627">
        <v>0</v>
      </c>
      <c r="D1627">
        <v>0</v>
      </c>
      <c r="E1627">
        <v>0</v>
      </c>
      <c r="F1627">
        <v>0</v>
      </c>
      <c r="G1627">
        <v>0</v>
      </c>
      <c r="H1627">
        <v>0</v>
      </c>
      <c r="I1627" t="s">
        <v>1129</v>
      </c>
      <c r="J1627">
        <f t="shared" si="64"/>
        <v>2028</v>
      </c>
    </row>
    <row r="1628" spans="1:10" x14ac:dyDescent="0.3">
      <c r="A1628">
        <v>0</v>
      </c>
      <c r="B1628">
        <v>0</v>
      </c>
      <c r="C1628">
        <v>0</v>
      </c>
      <c r="D1628">
        <v>0</v>
      </c>
      <c r="E1628">
        <v>0</v>
      </c>
      <c r="F1628">
        <v>0</v>
      </c>
      <c r="G1628">
        <v>0</v>
      </c>
      <c r="H1628">
        <v>0</v>
      </c>
      <c r="I1628" t="s">
        <v>1129</v>
      </c>
      <c r="J1628">
        <f t="shared" si="64"/>
        <v>2028</v>
      </c>
    </row>
    <row r="1629" spans="1:10" x14ac:dyDescent="0.3">
      <c r="A1629">
        <v>0</v>
      </c>
      <c r="B1629">
        <v>0</v>
      </c>
      <c r="C1629">
        <v>0</v>
      </c>
      <c r="D1629">
        <v>0</v>
      </c>
      <c r="E1629">
        <v>0</v>
      </c>
      <c r="F1629">
        <v>0</v>
      </c>
      <c r="G1629">
        <v>0</v>
      </c>
      <c r="H1629">
        <v>0</v>
      </c>
      <c r="I1629" t="s">
        <v>1129</v>
      </c>
      <c r="J1629">
        <f t="shared" si="64"/>
        <v>2028</v>
      </c>
    </row>
    <row r="1630" spans="1:10" x14ac:dyDescent="0.3">
      <c r="A1630">
        <v>0</v>
      </c>
      <c r="B1630">
        <v>0</v>
      </c>
      <c r="C1630">
        <v>0</v>
      </c>
      <c r="D1630">
        <v>0</v>
      </c>
      <c r="E1630">
        <v>0</v>
      </c>
      <c r="F1630">
        <v>0</v>
      </c>
      <c r="G1630">
        <v>0</v>
      </c>
      <c r="H1630">
        <v>0</v>
      </c>
      <c r="I1630" t="s">
        <v>1129</v>
      </c>
      <c r="J1630">
        <f t="shared" si="64"/>
        <v>2028</v>
      </c>
    </row>
    <row r="1631" spans="1:10" x14ac:dyDescent="0.3">
      <c r="A1631">
        <v>0</v>
      </c>
      <c r="B1631">
        <v>0</v>
      </c>
      <c r="C1631">
        <v>0</v>
      </c>
      <c r="D1631">
        <v>0</v>
      </c>
      <c r="E1631">
        <v>0</v>
      </c>
      <c r="F1631">
        <v>0</v>
      </c>
      <c r="G1631">
        <v>0</v>
      </c>
      <c r="H1631">
        <v>0</v>
      </c>
      <c r="I1631" t="s">
        <v>1129</v>
      </c>
      <c r="J1631">
        <f t="shared" si="64"/>
        <v>2028</v>
      </c>
    </row>
    <row r="1632" spans="1:10" x14ac:dyDescent="0.3">
      <c r="A1632">
        <v>0</v>
      </c>
      <c r="B1632">
        <v>0</v>
      </c>
      <c r="C1632">
        <v>0</v>
      </c>
      <c r="D1632">
        <v>0</v>
      </c>
      <c r="E1632">
        <v>0</v>
      </c>
      <c r="F1632">
        <v>0</v>
      </c>
      <c r="G1632">
        <v>0</v>
      </c>
      <c r="H1632">
        <v>0</v>
      </c>
      <c r="I1632" t="s">
        <v>1129</v>
      </c>
      <c r="J1632">
        <f t="shared" si="64"/>
        <v>2028</v>
      </c>
    </row>
    <row r="1633" spans="1:10" x14ac:dyDescent="0.3">
      <c r="A1633">
        <v>0</v>
      </c>
      <c r="B1633">
        <v>0</v>
      </c>
      <c r="C1633">
        <v>0</v>
      </c>
      <c r="D1633">
        <v>0</v>
      </c>
      <c r="E1633">
        <v>0</v>
      </c>
      <c r="F1633">
        <v>0</v>
      </c>
      <c r="G1633">
        <v>0</v>
      </c>
      <c r="H1633">
        <v>0</v>
      </c>
      <c r="I1633" t="s">
        <v>1129</v>
      </c>
      <c r="J1633">
        <f t="shared" si="64"/>
        <v>2028</v>
      </c>
    </row>
    <row r="1634" spans="1:10" x14ac:dyDescent="0.3">
      <c r="A1634">
        <v>0</v>
      </c>
      <c r="B1634">
        <v>0</v>
      </c>
      <c r="C1634">
        <v>0</v>
      </c>
      <c r="D1634">
        <v>0</v>
      </c>
      <c r="E1634">
        <v>0</v>
      </c>
      <c r="F1634">
        <v>0</v>
      </c>
      <c r="G1634">
        <v>0</v>
      </c>
      <c r="H1634">
        <v>0</v>
      </c>
      <c r="I1634" t="s">
        <v>1129</v>
      </c>
      <c r="J1634">
        <f t="shared" si="64"/>
        <v>2028</v>
      </c>
    </row>
    <row r="1635" spans="1:10" x14ac:dyDescent="0.3">
      <c r="A1635">
        <v>0</v>
      </c>
      <c r="B1635">
        <v>0</v>
      </c>
      <c r="C1635">
        <v>0</v>
      </c>
      <c r="D1635">
        <v>0</v>
      </c>
      <c r="E1635">
        <v>0</v>
      </c>
      <c r="F1635">
        <v>0</v>
      </c>
      <c r="G1635">
        <v>0</v>
      </c>
      <c r="H1635">
        <v>0</v>
      </c>
      <c r="I1635" t="s">
        <v>1129</v>
      </c>
      <c r="J1635">
        <f t="shared" si="64"/>
        <v>2028</v>
      </c>
    </row>
    <row r="1636" spans="1:10" x14ac:dyDescent="0.3">
      <c r="A1636">
        <v>0</v>
      </c>
      <c r="B1636">
        <v>0</v>
      </c>
      <c r="C1636">
        <v>0</v>
      </c>
      <c r="D1636">
        <v>0</v>
      </c>
      <c r="E1636">
        <v>0</v>
      </c>
      <c r="F1636">
        <v>0</v>
      </c>
      <c r="G1636">
        <v>0</v>
      </c>
      <c r="H1636">
        <v>0</v>
      </c>
      <c r="I1636" t="s">
        <v>1129</v>
      </c>
      <c r="J1636">
        <f t="shared" si="64"/>
        <v>2028</v>
      </c>
    </row>
    <row r="1637" spans="1:10" x14ac:dyDescent="0.3">
      <c r="A1637">
        <v>0</v>
      </c>
      <c r="B1637">
        <v>0</v>
      </c>
      <c r="C1637">
        <v>0</v>
      </c>
      <c r="D1637">
        <v>0</v>
      </c>
      <c r="E1637">
        <v>0</v>
      </c>
      <c r="F1637">
        <v>0</v>
      </c>
      <c r="G1637">
        <v>0</v>
      </c>
      <c r="H1637">
        <v>0</v>
      </c>
      <c r="I1637" t="s">
        <v>1129</v>
      </c>
      <c r="J1637">
        <f t="shared" si="64"/>
        <v>2028</v>
      </c>
    </row>
    <row r="1638" spans="1:10" x14ac:dyDescent="0.3">
      <c r="A1638">
        <v>0</v>
      </c>
      <c r="B1638">
        <v>0</v>
      </c>
      <c r="C1638">
        <v>0</v>
      </c>
      <c r="D1638">
        <v>0</v>
      </c>
      <c r="E1638">
        <v>0</v>
      </c>
      <c r="F1638">
        <v>0</v>
      </c>
      <c r="G1638">
        <v>0</v>
      </c>
      <c r="H1638">
        <v>0</v>
      </c>
      <c r="I1638" t="s">
        <v>1129</v>
      </c>
      <c r="J1638">
        <f t="shared" si="64"/>
        <v>2028</v>
      </c>
    </row>
    <row r="1639" spans="1:10" x14ac:dyDescent="0.3">
      <c r="A1639">
        <v>0</v>
      </c>
      <c r="B1639">
        <v>0</v>
      </c>
      <c r="C1639">
        <v>0</v>
      </c>
      <c r="D1639">
        <v>0</v>
      </c>
      <c r="E1639">
        <v>0</v>
      </c>
      <c r="F1639">
        <v>0</v>
      </c>
      <c r="G1639">
        <v>0</v>
      </c>
      <c r="H1639">
        <v>0</v>
      </c>
      <c r="I1639" t="s">
        <v>1129</v>
      </c>
      <c r="J1639">
        <f t="shared" si="64"/>
        <v>2028</v>
      </c>
    </row>
    <row r="1640" spans="1:10" x14ac:dyDescent="0.3">
      <c r="A1640">
        <v>0</v>
      </c>
      <c r="B1640">
        <v>0</v>
      </c>
      <c r="C1640">
        <v>0</v>
      </c>
      <c r="D1640">
        <v>0</v>
      </c>
      <c r="E1640">
        <v>0</v>
      </c>
      <c r="F1640">
        <v>0</v>
      </c>
      <c r="G1640">
        <v>0</v>
      </c>
      <c r="H1640">
        <v>0</v>
      </c>
      <c r="I1640" t="s">
        <v>1129</v>
      </c>
      <c r="J1640">
        <f t="shared" si="64"/>
        <v>2028</v>
      </c>
    </row>
    <row r="1641" spans="1:10" x14ac:dyDescent="0.3">
      <c r="A1641">
        <v>0</v>
      </c>
      <c r="B1641">
        <v>0</v>
      </c>
      <c r="C1641">
        <v>0</v>
      </c>
      <c r="D1641">
        <v>0</v>
      </c>
      <c r="E1641">
        <v>0</v>
      </c>
      <c r="F1641">
        <v>0</v>
      </c>
      <c r="G1641">
        <v>0</v>
      </c>
      <c r="H1641">
        <v>0</v>
      </c>
      <c r="I1641" t="s">
        <v>1129</v>
      </c>
      <c r="J1641">
        <f t="shared" si="64"/>
        <v>2028</v>
      </c>
    </row>
    <row r="1642" spans="1:10" x14ac:dyDescent="0.3">
      <c r="A1642">
        <v>0</v>
      </c>
      <c r="B1642">
        <v>0</v>
      </c>
      <c r="C1642">
        <v>0</v>
      </c>
      <c r="D1642">
        <v>0</v>
      </c>
      <c r="E1642">
        <v>0</v>
      </c>
      <c r="F1642">
        <v>0</v>
      </c>
      <c r="G1642">
        <v>0</v>
      </c>
      <c r="H1642">
        <v>0</v>
      </c>
      <c r="I1642" t="s">
        <v>1129</v>
      </c>
      <c r="J1642">
        <f t="shared" si="64"/>
        <v>2028</v>
      </c>
    </row>
    <row r="1643" spans="1:10" x14ac:dyDescent="0.3">
      <c r="A1643">
        <v>0</v>
      </c>
      <c r="B1643">
        <v>0</v>
      </c>
      <c r="C1643">
        <v>0</v>
      </c>
      <c r="D1643">
        <v>0</v>
      </c>
      <c r="E1643">
        <v>0</v>
      </c>
      <c r="F1643">
        <v>0</v>
      </c>
      <c r="G1643">
        <v>0</v>
      </c>
      <c r="H1643">
        <v>0</v>
      </c>
      <c r="I1643" t="s">
        <v>1129</v>
      </c>
      <c r="J1643">
        <f t="shared" si="64"/>
        <v>2028</v>
      </c>
    </row>
    <row r="1644" spans="1:10" x14ac:dyDescent="0.3">
      <c r="A1644">
        <v>0</v>
      </c>
      <c r="B1644">
        <v>0</v>
      </c>
      <c r="C1644">
        <v>0</v>
      </c>
      <c r="D1644">
        <v>0</v>
      </c>
      <c r="E1644">
        <v>0</v>
      </c>
      <c r="F1644">
        <v>0</v>
      </c>
      <c r="G1644">
        <v>0</v>
      </c>
      <c r="H1644">
        <v>0</v>
      </c>
      <c r="I1644" t="s">
        <v>1129</v>
      </c>
      <c r="J1644">
        <f t="shared" si="64"/>
        <v>2028</v>
      </c>
    </row>
    <row r="1645" spans="1:10" x14ac:dyDescent="0.3">
      <c r="A1645">
        <v>0</v>
      </c>
      <c r="B1645">
        <v>0</v>
      </c>
      <c r="C1645">
        <v>0</v>
      </c>
      <c r="D1645">
        <v>0</v>
      </c>
      <c r="E1645">
        <v>0</v>
      </c>
      <c r="F1645">
        <v>0</v>
      </c>
      <c r="G1645">
        <v>0</v>
      </c>
      <c r="H1645">
        <v>0</v>
      </c>
      <c r="I1645" t="s">
        <v>1129</v>
      </c>
      <c r="J1645">
        <f t="shared" si="64"/>
        <v>2028</v>
      </c>
    </row>
    <row r="1646" spans="1:10" x14ac:dyDescent="0.3">
      <c r="A1646">
        <v>0</v>
      </c>
      <c r="B1646">
        <v>0</v>
      </c>
      <c r="C1646">
        <v>0</v>
      </c>
      <c r="D1646">
        <v>0</v>
      </c>
      <c r="E1646">
        <v>0</v>
      </c>
      <c r="F1646">
        <v>0</v>
      </c>
      <c r="G1646">
        <v>0</v>
      </c>
      <c r="H1646">
        <v>0</v>
      </c>
      <c r="I1646" t="s">
        <v>1129</v>
      </c>
      <c r="J1646">
        <f t="shared" si="64"/>
        <v>2028</v>
      </c>
    </row>
    <row r="1647" spans="1:10" x14ac:dyDescent="0.3">
      <c r="A1647">
        <v>0</v>
      </c>
      <c r="B1647">
        <v>0</v>
      </c>
      <c r="C1647">
        <v>0</v>
      </c>
      <c r="D1647">
        <v>0</v>
      </c>
      <c r="E1647">
        <v>0</v>
      </c>
      <c r="F1647">
        <v>0</v>
      </c>
      <c r="G1647">
        <v>0</v>
      </c>
      <c r="H1647">
        <v>0</v>
      </c>
      <c r="I1647" t="s">
        <v>1129</v>
      </c>
      <c r="J1647">
        <f t="shared" si="64"/>
        <v>2028</v>
      </c>
    </row>
    <row r="1648" spans="1:10" x14ac:dyDescent="0.3">
      <c r="A1648">
        <v>0</v>
      </c>
      <c r="B1648">
        <v>0</v>
      </c>
      <c r="C1648">
        <v>0</v>
      </c>
      <c r="D1648">
        <v>0</v>
      </c>
      <c r="E1648">
        <v>0</v>
      </c>
      <c r="F1648">
        <v>0</v>
      </c>
      <c r="G1648">
        <v>0</v>
      </c>
      <c r="H1648">
        <v>0</v>
      </c>
      <c r="I1648" t="s">
        <v>1129</v>
      </c>
      <c r="J1648">
        <f t="shared" si="64"/>
        <v>2028</v>
      </c>
    </row>
    <row r="1649" spans="1:10" x14ac:dyDescent="0.3">
      <c r="A1649">
        <v>0</v>
      </c>
      <c r="B1649">
        <v>0</v>
      </c>
      <c r="C1649">
        <v>0</v>
      </c>
      <c r="D1649">
        <v>0</v>
      </c>
      <c r="E1649">
        <v>0</v>
      </c>
      <c r="F1649">
        <v>0</v>
      </c>
      <c r="G1649">
        <v>0</v>
      </c>
      <c r="H1649">
        <v>0</v>
      </c>
      <c r="I1649" t="s">
        <v>1129</v>
      </c>
      <c r="J1649">
        <f t="shared" si="64"/>
        <v>2028</v>
      </c>
    </row>
    <row r="1650" spans="1:10" x14ac:dyDescent="0.3">
      <c r="A1650">
        <v>0</v>
      </c>
      <c r="B1650">
        <v>0</v>
      </c>
      <c r="C1650">
        <v>0</v>
      </c>
      <c r="D1650">
        <v>0</v>
      </c>
      <c r="E1650">
        <v>0</v>
      </c>
      <c r="F1650">
        <v>0</v>
      </c>
      <c r="G1650">
        <v>0</v>
      </c>
      <c r="H1650">
        <v>0</v>
      </c>
      <c r="I1650" t="s">
        <v>1129</v>
      </c>
      <c r="J1650">
        <f t="shared" si="64"/>
        <v>2028</v>
      </c>
    </row>
    <row r="1651" spans="1:10" x14ac:dyDescent="0.3">
      <c r="A1651">
        <v>0</v>
      </c>
      <c r="B1651">
        <v>0</v>
      </c>
      <c r="C1651">
        <v>0</v>
      </c>
      <c r="D1651">
        <v>0</v>
      </c>
      <c r="E1651">
        <v>0</v>
      </c>
      <c r="F1651">
        <v>0</v>
      </c>
      <c r="G1651">
        <v>0</v>
      </c>
      <c r="H1651">
        <v>0</v>
      </c>
      <c r="I1651" t="s">
        <v>1129</v>
      </c>
      <c r="J1651">
        <f t="shared" si="64"/>
        <v>2028</v>
      </c>
    </row>
    <row r="1652" spans="1:10" x14ac:dyDescent="0.3">
      <c r="A1652">
        <v>0</v>
      </c>
      <c r="B1652">
        <v>0</v>
      </c>
      <c r="C1652">
        <v>0</v>
      </c>
      <c r="D1652">
        <v>0</v>
      </c>
      <c r="E1652">
        <v>0</v>
      </c>
      <c r="F1652">
        <v>0</v>
      </c>
      <c r="G1652">
        <v>0</v>
      </c>
      <c r="H1652">
        <v>0</v>
      </c>
      <c r="I1652" t="s">
        <v>1129</v>
      </c>
      <c r="J1652">
        <f t="shared" si="64"/>
        <v>2028</v>
      </c>
    </row>
    <row r="1653" spans="1:10" x14ac:dyDescent="0.3">
      <c r="A1653">
        <v>0</v>
      </c>
      <c r="B1653">
        <v>0</v>
      </c>
      <c r="C1653">
        <v>0</v>
      </c>
      <c r="D1653">
        <v>0</v>
      </c>
      <c r="E1653">
        <v>0</v>
      </c>
      <c r="F1653">
        <v>0</v>
      </c>
      <c r="G1653">
        <v>0</v>
      </c>
      <c r="H1653">
        <v>0</v>
      </c>
      <c r="I1653" t="s">
        <v>1129</v>
      </c>
      <c r="J1653">
        <f t="shared" si="64"/>
        <v>2028</v>
      </c>
    </row>
    <row r="1654" spans="1:10" x14ac:dyDescent="0.3">
      <c r="A1654">
        <v>0</v>
      </c>
      <c r="B1654">
        <v>0</v>
      </c>
      <c r="C1654">
        <v>0</v>
      </c>
      <c r="D1654">
        <v>0</v>
      </c>
      <c r="E1654">
        <v>0</v>
      </c>
      <c r="F1654">
        <v>0</v>
      </c>
      <c r="G1654">
        <v>0</v>
      </c>
      <c r="H1654">
        <v>0</v>
      </c>
      <c r="I1654" t="s">
        <v>1129</v>
      </c>
      <c r="J1654">
        <f t="shared" si="64"/>
        <v>2028</v>
      </c>
    </row>
    <row r="1655" spans="1:10" x14ac:dyDescent="0.3">
      <c r="A1655">
        <v>0</v>
      </c>
      <c r="B1655">
        <v>0</v>
      </c>
      <c r="C1655">
        <v>0</v>
      </c>
      <c r="D1655">
        <v>0</v>
      </c>
      <c r="E1655">
        <v>0</v>
      </c>
      <c r="F1655">
        <v>0</v>
      </c>
      <c r="G1655">
        <v>0</v>
      </c>
      <c r="H1655">
        <v>0</v>
      </c>
      <c r="I1655" t="s">
        <v>1129</v>
      </c>
      <c r="J1655">
        <f t="shared" si="64"/>
        <v>2028</v>
      </c>
    </row>
    <row r="1656" spans="1:10" x14ac:dyDescent="0.3">
      <c r="A1656">
        <v>0</v>
      </c>
      <c r="B1656">
        <v>0</v>
      </c>
      <c r="C1656">
        <v>0</v>
      </c>
      <c r="D1656">
        <v>0</v>
      </c>
      <c r="E1656">
        <v>0</v>
      </c>
      <c r="F1656">
        <v>0</v>
      </c>
      <c r="G1656">
        <v>0</v>
      </c>
      <c r="H1656">
        <v>0</v>
      </c>
      <c r="I1656" t="s">
        <v>1129</v>
      </c>
      <c r="J1656">
        <f t="shared" si="64"/>
        <v>2028</v>
      </c>
    </row>
    <row r="1657" spans="1:10" x14ac:dyDescent="0.3">
      <c r="A1657">
        <v>0</v>
      </c>
      <c r="B1657">
        <v>0</v>
      </c>
      <c r="C1657">
        <v>0</v>
      </c>
      <c r="D1657">
        <v>0</v>
      </c>
      <c r="E1657">
        <v>0</v>
      </c>
      <c r="F1657">
        <v>0</v>
      </c>
      <c r="G1657">
        <v>0</v>
      </c>
      <c r="H1657">
        <v>0</v>
      </c>
      <c r="I1657" t="s">
        <v>1129</v>
      </c>
      <c r="J1657">
        <f t="shared" si="64"/>
        <v>2028</v>
      </c>
    </row>
    <row r="1658" spans="1:10" x14ac:dyDescent="0.3">
      <c r="A1658">
        <v>0</v>
      </c>
      <c r="B1658">
        <v>0</v>
      </c>
      <c r="C1658">
        <v>0</v>
      </c>
      <c r="D1658">
        <v>0</v>
      </c>
      <c r="E1658">
        <v>0</v>
      </c>
      <c r="F1658">
        <v>0</v>
      </c>
      <c r="G1658">
        <v>0</v>
      </c>
      <c r="H1658">
        <v>0</v>
      </c>
      <c r="I1658" t="s">
        <v>1129</v>
      </c>
      <c r="J1658">
        <f t="shared" si="64"/>
        <v>2028</v>
      </c>
    </row>
    <row r="1659" spans="1:10" x14ac:dyDescent="0.3">
      <c r="A1659">
        <v>0</v>
      </c>
      <c r="B1659">
        <v>0</v>
      </c>
      <c r="C1659">
        <v>0</v>
      </c>
      <c r="D1659">
        <v>0</v>
      </c>
      <c r="E1659">
        <v>0</v>
      </c>
      <c r="F1659">
        <v>0</v>
      </c>
      <c r="G1659">
        <v>0</v>
      </c>
      <c r="H1659">
        <v>0</v>
      </c>
      <c r="I1659" t="s">
        <v>1129</v>
      </c>
      <c r="J1659">
        <f t="shared" ref="J1659:J1722" si="66">VLOOKUP(I1659,$L$2:$AY$13,40,FALSE)</f>
        <v>2028</v>
      </c>
    </row>
    <row r="1660" spans="1:10" x14ac:dyDescent="0.3">
      <c r="A1660">
        <v>0</v>
      </c>
      <c r="B1660">
        <v>0</v>
      </c>
      <c r="C1660">
        <v>0</v>
      </c>
      <c r="D1660">
        <v>0</v>
      </c>
      <c r="E1660">
        <v>0</v>
      </c>
      <c r="F1660">
        <v>0</v>
      </c>
      <c r="G1660">
        <v>0</v>
      </c>
      <c r="H1660">
        <v>0</v>
      </c>
      <c r="I1660" t="s">
        <v>1129</v>
      </c>
      <c r="J1660">
        <f t="shared" si="66"/>
        <v>2028</v>
      </c>
    </row>
    <row r="1661" spans="1:10" x14ac:dyDescent="0.3">
      <c r="A1661">
        <v>0</v>
      </c>
      <c r="B1661">
        <v>0</v>
      </c>
      <c r="C1661">
        <v>0</v>
      </c>
      <c r="D1661">
        <v>0</v>
      </c>
      <c r="E1661">
        <v>0</v>
      </c>
      <c r="F1661">
        <v>0</v>
      </c>
      <c r="G1661">
        <v>0</v>
      </c>
      <c r="H1661">
        <v>0</v>
      </c>
      <c r="I1661" t="s">
        <v>1129</v>
      </c>
      <c r="J1661">
        <f t="shared" si="66"/>
        <v>2028</v>
      </c>
    </row>
    <row r="1662" spans="1:10" x14ac:dyDescent="0.3">
      <c r="A1662">
        <v>0</v>
      </c>
      <c r="B1662">
        <v>0</v>
      </c>
      <c r="C1662">
        <v>0</v>
      </c>
      <c r="D1662">
        <v>0</v>
      </c>
      <c r="E1662">
        <v>0</v>
      </c>
      <c r="F1662">
        <v>0</v>
      </c>
      <c r="G1662">
        <v>0</v>
      </c>
      <c r="H1662">
        <v>0</v>
      </c>
      <c r="I1662" t="s">
        <v>1129</v>
      </c>
      <c r="J1662">
        <f t="shared" si="66"/>
        <v>2028</v>
      </c>
    </row>
    <row r="1663" spans="1:10" x14ac:dyDescent="0.3">
      <c r="A1663">
        <v>0</v>
      </c>
      <c r="B1663">
        <v>0</v>
      </c>
      <c r="C1663">
        <v>0</v>
      </c>
      <c r="D1663">
        <v>0</v>
      </c>
      <c r="E1663">
        <v>0</v>
      </c>
      <c r="F1663">
        <v>0</v>
      </c>
      <c r="G1663">
        <v>0</v>
      </c>
      <c r="H1663">
        <v>0</v>
      </c>
      <c r="I1663" t="s">
        <v>1129</v>
      </c>
      <c r="J1663">
        <f t="shared" si="66"/>
        <v>2028</v>
      </c>
    </row>
    <row r="1664" spans="1:10" x14ac:dyDescent="0.3">
      <c r="A1664">
        <v>0</v>
      </c>
      <c r="B1664">
        <v>0</v>
      </c>
      <c r="C1664">
        <v>0</v>
      </c>
      <c r="D1664">
        <v>0</v>
      </c>
      <c r="E1664">
        <v>0</v>
      </c>
      <c r="F1664">
        <v>0</v>
      </c>
      <c r="G1664">
        <v>0</v>
      </c>
      <c r="H1664">
        <v>0</v>
      </c>
      <c r="I1664" t="s">
        <v>1129</v>
      </c>
      <c r="J1664">
        <f t="shared" si="66"/>
        <v>2028</v>
      </c>
    </row>
    <row r="1665" spans="1:10" x14ac:dyDescent="0.3">
      <c r="A1665">
        <v>0</v>
      </c>
      <c r="B1665">
        <v>0</v>
      </c>
      <c r="C1665">
        <v>0</v>
      </c>
      <c r="D1665">
        <v>0</v>
      </c>
      <c r="E1665">
        <v>0</v>
      </c>
      <c r="F1665">
        <v>0</v>
      </c>
      <c r="G1665">
        <v>0</v>
      </c>
      <c r="H1665">
        <v>0</v>
      </c>
      <c r="I1665" t="s">
        <v>1129</v>
      </c>
      <c r="J1665">
        <f t="shared" si="66"/>
        <v>2028</v>
      </c>
    </row>
    <row r="1666" spans="1:10" x14ac:dyDescent="0.3">
      <c r="A1666">
        <v>0</v>
      </c>
      <c r="B1666">
        <v>0</v>
      </c>
      <c r="C1666">
        <v>0</v>
      </c>
      <c r="D1666">
        <v>0</v>
      </c>
      <c r="E1666">
        <v>0</v>
      </c>
      <c r="F1666">
        <v>0</v>
      </c>
      <c r="G1666">
        <v>0</v>
      </c>
      <c r="H1666">
        <v>0</v>
      </c>
      <c r="I1666" t="s">
        <v>1129</v>
      </c>
      <c r="J1666">
        <f t="shared" si="66"/>
        <v>2028</v>
      </c>
    </row>
    <row r="1667" spans="1:10" x14ac:dyDescent="0.3">
      <c r="A1667">
        <v>0</v>
      </c>
      <c r="B1667">
        <v>0</v>
      </c>
      <c r="C1667">
        <v>0</v>
      </c>
      <c r="D1667">
        <v>0</v>
      </c>
      <c r="E1667">
        <v>0</v>
      </c>
      <c r="F1667">
        <v>0</v>
      </c>
      <c r="G1667">
        <v>0</v>
      </c>
      <c r="H1667">
        <v>0</v>
      </c>
      <c r="I1667" t="s">
        <v>1129</v>
      </c>
      <c r="J1667">
        <f t="shared" si="66"/>
        <v>2028</v>
      </c>
    </row>
    <row r="1668" spans="1:10" x14ac:dyDescent="0.3">
      <c r="A1668">
        <v>0</v>
      </c>
      <c r="B1668">
        <v>0</v>
      </c>
      <c r="C1668">
        <v>0</v>
      </c>
      <c r="D1668">
        <v>0</v>
      </c>
      <c r="E1668">
        <v>0</v>
      </c>
      <c r="F1668">
        <v>0</v>
      </c>
      <c r="G1668">
        <v>0</v>
      </c>
      <c r="H1668">
        <v>0</v>
      </c>
      <c r="I1668" t="s">
        <v>1129</v>
      </c>
      <c r="J1668">
        <f t="shared" si="66"/>
        <v>2028</v>
      </c>
    </row>
    <row r="1669" spans="1:10" x14ac:dyDescent="0.3">
      <c r="A1669">
        <v>0</v>
      </c>
      <c r="B1669">
        <v>0</v>
      </c>
      <c r="C1669">
        <v>0</v>
      </c>
      <c r="D1669">
        <v>0</v>
      </c>
      <c r="E1669">
        <v>0</v>
      </c>
      <c r="F1669">
        <v>0</v>
      </c>
      <c r="G1669">
        <v>0</v>
      </c>
      <c r="H1669">
        <v>0</v>
      </c>
      <c r="I1669" t="s">
        <v>1129</v>
      </c>
      <c r="J1669">
        <f t="shared" si="66"/>
        <v>2028</v>
      </c>
    </row>
    <row r="1670" spans="1:10" x14ac:dyDescent="0.3">
      <c r="A1670">
        <v>0</v>
      </c>
      <c r="B1670">
        <v>0</v>
      </c>
      <c r="C1670">
        <v>0</v>
      </c>
      <c r="D1670">
        <v>0</v>
      </c>
      <c r="E1670">
        <v>0</v>
      </c>
      <c r="F1670">
        <v>0</v>
      </c>
      <c r="G1670">
        <v>0</v>
      </c>
      <c r="H1670">
        <v>0</v>
      </c>
      <c r="I1670" t="s">
        <v>1129</v>
      </c>
      <c r="J1670">
        <f t="shared" si="66"/>
        <v>2028</v>
      </c>
    </row>
    <row r="1671" spans="1:10" x14ac:dyDescent="0.3">
      <c r="A1671">
        <v>0</v>
      </c>
      <c r="B1671">
        <v>0</v>
      </c>
      <c r="C1671">
        <v>0</v>
      </c>
      <c r="D1671">
        <v>0</v>
      </c>
      <c r="E1671">
        <v>0</v>
      </c>
      <c r="F1671">
        <v>0</v>
      </c>
      <c r="G1671">
        <v>0</v>
      </c>
      <c r="H1671">
        <v>0</v>
      </c>
      <c r="I1671" t="s">
        <v>1129</v>
      </c>
      <c r="J1671">
        <f t="shared" si="66"/>
        <v>2028</v>
      </c>
    </row>
    <row r="1672" spans="1:10" x14ac:dyDescent="0.3">
      <c r="A1672">
        <v>0</v>
      </c>
      <c r="B1672">
        <v>0</v>
      </c>
      <c r="C1672">
        <v>0</v>
      </c>
      <c r="D1672">
        <v>0</v>
      </c>
      <c r="E1672">
        <v>0</v>
      </c>
      <c r="F1672">
        <v>0</v>
      </c>
      <c r="G1672">
        <v>0</v>
      </c>
      <c r="H1672">
        <v>0</v>
      </c>
      <c r="I1672" t="s">
        <v>1129</v>
      </c>
      <c r="J1672">
        <f t="shared" si="66"/>
        <v>2028</v>
      </c>
    </row>
    <row r="1673" spans="1:10" x14ac:dyDescent="0.3">
      <c r="A1673">
        <v>0</v>
      </c>
      <c r="B1673">
        <v>0</v>
      </c>
      <c r="C1673">
        <v>0</v>
      </c>
      <c r="D1673">
        <v>0</v>
      </c>
      <c r="E1673">
        <v>0</v>
      </c>
      <c r="F1673">
        <v>0</v>
      </c>
      <c r="G1673">
        <v>0</v>
      </c>
      <c r="H1673">
        <v>0</v>
      </c>
      <c r="I1673" t="s">
        <v>1129</v>
      </c>
      <c r="J1673">
        <f t="shared" si="66"/>
        <v>2028</v>
      </c>
    </row>
    <row r="1674" spans="1:10" x14ac:dyDescent="0.3">
      <c r="A1674">
        <v>0</v>
      </c>
      <c r="B1674">
        <v>0</v>
      </c>
      <c r="C1674">
        <v>0</v>
      </c>
      <c r="D1674">
        <v>0</v>
      </c>
      <c r="E1674">
        <v>0</v>
      </c>
      <c r="F1674">
        <v>0</v>
      </c>
      <c r="G1674">
        <v>0</v>
      </c>
      <c r="H1674">
        <v>0</v>
      </c>
      <c r="I1674" t="s">
        <v>1129</v>
      </c>
      <c r="J1674">
        <f t="shared" si="66"/>
        <v>2028</v>
      </c>
    </row>
    <row r="1675" spans="1:10" x14ac:dyDescent="0.3">
      <c r="A1675">
        <v>0</v>
      </c>
      <c r="B1675">
        <v>0</v>
      </c>
      <c r="C1675">
        <v>0</v>
      </c>
      <c r="D1675">
        <v>0</v>
      </c>
      <c r="E1675">
        <v>0</v>
      </c>
      <c r="F1675">
        <v>0</v>
      </c>
      <c r="G1675">
        <v>0</v>
      </c>
      <c r="H1675">
        <v>0</v>
      </c>
      <c r="I1675" t="s">
        <v>1129</v>
      </c>
      <c r="J1675">
        <f t="shared" si="66"/>
        <v>2028</v>
      </c>
    </row>
    <row r="1676" spans="1:10" x14ac:dyDescent="0.3">
      <c r="A1676">
        <v>0</v>
      </c>
      <c r="B1676">
        <v>0</v>
      </c>
      <c r="C1676">
        <v>0</v>
      </c>
      <c r="D1676">
        <v>0</v>
      </c>
      <c r="E1676">
        <v>0</v>
      </c>
      <c r="F1676">
        <v>0</v>
      </c>
      <c r="G1676">
        <v>0</v>
      </c>
      <c r="H1676">
        <v>0</v>
      </c>
      <c r="I1676" t="s">
        <v>1129</v>
      </c>
      <c r="J1676">
        <f t="shared" si="66"/>
        <v>2028</v>
      </c>
    </row>
    <row r="1677" spans="1:10" x14ac:dyDescent="0.3">
      <c r="A1677">
        <v>0</v>
      </c>
      <c r="B1677">
        <v>0</v>
      </c>
      <c r="C1677">
        <v>0</v>
      </c>
      <c r="D1677">
        <v>0</v>
      </c>
      <c r="E1677">
        <v>0</v>
      </c>
      <c r="F1677">
        <v>0</v>
      </c>
      <c r="G1677">
        <v>0</v>
      </c>
      <c r="H1677">
        <v>0</v>
      </c>
      <c r="I1677" t="s">
        <v>1129</v>
      </c>
      <c r="J1677">
        <f t="shared" si="66"/>
        <v>2028</v>
      </c>
    </row>
    <row r="1678" spans="1:10" x14ac:dyDescent="0.3">
      <c r="A1678">
        <v>0</v>
      </c>
      <c r="B1678">
        <v>0</v>
      </c>
      <c r="C1678">
        <v>0</v>
      </c>
      <c r="D1678">
        <v>0</v>
      </c>
      <c r="E1678">
        <v>0</v>
      </c>
      <c r="F1678">
        <v>0</v>
      </c>
      <c r="G1678">
        <v>0</v>
      </c>
      <c r="H1678">
        <v>0</v>
      </c>
      <c r="I1678" t="s">
        <v>1129</v>
      </c>
      <c r="J1678">
        <f t="shared" si="66"/>
        <v>2028</v>
      </c>
    </row>
    <row r="1679" spans="1:10" x14ac:dyDescent="0.3">
      <c r="A1679">
        <v>0</v>
      </c>
      <c r="B1679">
        <v>0</v>
      </c>
      <c r="C1679">
        <v>0</v>
      </c>
      <c r="D1679">
        <v>0</v>
      </c>
      <c r="E1679">
        <v>0</v>
      </c>
      <c r="F1679">
        <v>0</v>
      </c>
      <c r="G1679">
        <v>0</v>
      </c>
      <c r="H1679">
        <v>0</v>
      </c>
      <c r="I1679" t="s">
        <v>1129</v>
      </c>
      <c r="J1679">
        <f t="shared" si="66"/>
        <v>2028</v>
      </c>
    </row>
    <row r="1680" spans="1:10" x14ac:dyDescent="0.3">
      <c r="A1680">
        <v>0</v>
      </c>
      <c r="B1680">
        <v>0</v>
      </c>
      <c r="C1680">
        <v>0</v>
      </c>
      <c r="D1680">
        <v>0</v>
      </c>
      <c r="E1680">
        <v>0</v>
      </c>
      <c r="F1680">
        <v>0</v>
      </c>
      <c r="G1680">
        <v>0</v>
      </c>
      <c r="H1680">
        <v>0</v>
      </c>
      <c r="I1680" t="s">
        <v>1129</v>
      </c>
      <c r="J1680">
        <f t="shared" si="66"/>
        <v>2028</v>
      </c>
    </row>
    <row r="1681" spans="1:10" x14ac:dyDescent="0.3">
      <c r="A1681">
        <v>0</v>
      </c>
      <c r="B1681">
        <v>0</v>
      </c>
      <c r="C1681">
        <v>0</v>
      </c>
      <c r="D1681">
        <v>0</v>
      </c>
      <c r="E1681">
        <v>0</v>
      </c>
      <c r="F1681">
        <v>0</v>
      </c>
      <c r="G1681">
        <v>0</v>
      </c>
      <c r="H1681">
        <v>0</v>
      </c>
      <c r="I1681" t="s">
        <v>1129</v>
      </c>
      <c r="J1681">
        <f t="shared" si="66"/>
        <v>2028</v>
      </c>
    </row>
    <row r="1682" spans="1:10" x14ac:dyDescent="0.3">
      <c r="A1682">
        <v>0</v>
      </c>
      <c r="B1682">
        <v>0</v>
      </c>
      <c r="C1682">
        <v>0</v>
      </c>
      <c r="D1682">
        <v>0</v>
      </c>
      <c r="E1682">
        <v>0</v>
      </c>
      <c r="F1682">
        <v>0</v>
      </c>
      <c r="G1682">
        <v>0</v>
      </c>
      <c r="H1682">
        <v>0</v>
      </c>
      <c r="I1682" t="s">
        <v>1129</v>
      </c>
      <c r="J1682">
        <f t="shared" si="66"/>
        <v>2028</v>
      </c>
    </row>
    <row r="1683" spans="1:10" x14ac:dyDescent="0.3">
      <c r="A1683">
        <v>0</v>
      </c>
      <c r="B1683">
        <v>0</v>
      </c>
      <c r="C1683">
        <v>0</v>
      </c>
      <c r="D1683">
        <v>0</v>
      </c>
      <c r="E1683">
        <v>0</v>
      </c>
      <c r="F1683">
        <v>0</v>
      </c>
      <c r="G1683">
        <v>0</v>
      </c>
      <c r="H1683">
        <v>0</v>
      </c>
      <c r="I1683" t="s">
        <v>1129</v>
      </c>
      <c r="J1683">
        <f t="shared" si="66"/>
        <v>2028</v>
      </c>
    </row>
    <row r="1684" spans="1:10" x14ac:dyDescent="0.3">
      <c r="A1684">
        <v>0</v>
      </c>
      <c r="B1684">
        <v>0</v>
      </c>
      <c r="C1684">
        <v>0</v>
      </c>
      <c r="D1684">
        <v>0</v>
      </c>
      <c r="E1684">
        <v>0</v>
      </c>
      <c r="F1684">
        <v>0</v>
      </c>
      <c r="G1684">
        <v>0</v>
      </c>
      <c r="H1684">
        <v>0</v>
      </c>
      <c r="I1684" t="s">
        <v>1129</v>
      </c>
      <c r="J1684">
        <f t="shared" si="66"/>
        <v>2028</v>
      </c>
    </row>
    <row r="1685" spans="1:10" x14ac:dyDescent="0.3">
      <c r="A1685">
        <v>0</v>
      </c>
      <c r="B1685">
        <v>0</v>
      </c>
      <c r="C1685">
        <v>0</v>
      </c>
      <c r="D1685">
        <v>0</v>
      </c>
      <c r="E1685">
        <v>0</v>
      </c>
      <c r="F1685">
        <v>0</v>
      </c>
      <c r="G1685">
        <v>0</v>
      </c>
      <c r="H1685">
        <v>0</v>
      </c>
      <c r="I1685" t="s">
        <v>1129</v>
      </c>
      <c r="J1685">
        <f t="shared" si="66"/>
        <v>2028</v>
      </c>
    </row>
    <row r="1686" spans="1:10" x14ac:dyDescent="0.3">
      <c r="A1686">
        <v>0</v>
      </c>
      <c r="B1686">
        <v>0</v>
      </c>
      <c r="C1686">
        <v>0</v>
      </c>
      <c r="D1686">
        <v>0</v>
      </c>
      <c r="E1686">
        <v>0</v>
      </c>
      <c r="F1686">
        <v>0</v>
      </c>
      <c r="G1686">
        <v>0</v>
      </c>
      <c r="H1686">
        <v>0</v>
      </c>
      <c r="I1686" t="s">
        <v>1129</v>
      </c>
      <c r="J1686">
        <f t="shared" si="66"/>
        <v>2028</v>
      </c>
    </row>
    <row r="1687" spans="1:10" x14ac:dyDescent="0.3">
      <c r="A1687">
        <v>0</v>
      </c>
      <c r="B1687">
        <v>0</v>
      </c>
      <c r="C1687">
        <v>0</v>
      </c>
      <c r="D1687">
        <v>0</v>
      </c>
      <c r="E1687">
        <v>0</v>
      </c>
      <c r="F1687">
        <v>0</v>
      </c>
      <c r="G1687">
        <v>0</v>
      </c>
      <c r="H1687">
        <v>0</v>
      </c>
      <c r="I1687" t="s">
        <v>1129</v>
      </c>
      <c r="J1687">
        <f t="shared" si="66"/>
        <v>2028</v>
      </c>
    </row>
    <row r="1688" spans="1:10" x14ac:dyDescent="0.3">
      <c r="A1688">
        <v>0</v>
      </c>
      <c r="B1688">
        <v>0</v>
      </c>
      <c r="C1688">
        <v>0</v>
      </c>
      <c r="D1688">
        <v>0</v>
      </c>
      <c r="E1688">
        <v>0</v>
      </c>
      <c r="F1688">
        <v>0</v>
      </c>
      <c r="G1688">
        <v>0</v>
      </c>
      <c r="H1688">
        <v>0</v>
      </c>
      <c r="I1688" t="s">
        <v>1129</v>
      </c>
      <c r="J1688">
        <f t="shared" si="66"/>
        <v>2028</v>
      </c>
    </row>
    <row r="1689" spans="1:10" x14ac:dyDescent="0.3">
      <c r="A1689">
        <v>0</v>
      </c>
      <c r="B1689">
        <v>0</v>
      </c>
      <c r="C1689">
        <v>0</v>
      </c>
      <c r="D1689">
        <v>0</v>
      </c>
      <c r="E1689">
        <v>0</v>
      </c>
      <c r="F1689">
        <v>0</v>
      </c>
      <c r="G1689">
        <v>0</v>
      </c>
      <c r="H1689">
        <v>0</v>
      </c>
      <c r="I1689" t="s">
        <v>1129</v>
      </c>
      <c r="J1689">
        <f t="shared" si="66"/>
        <v>2028</v>
      </c>
    </row>
    <row r="1690" spans="1:10" x14ac:dyDescent="0.3">
      <c r="A1690">
        <v>0</v>
      </c>
      <c r="B1690">
        <v>0</v>
      </c>
      <c r="C1690">
        <v>0</v>
      </c>
      <c r="D1690">
        <v>0</v>
      </c>
      <c r="E1690">
        <v>0</v>
      </c>
      <c r="F1690">
        <v>0</v>
      </c>
      <c r="G1690">
        <v>0</v>
      </c>
      <c r="H1690">
        <v>0</v>
      </c>
      <c r="I1690" t="s">
        <v>1129</v>
      </c>
      <c r="J1690">
        <f t="shared" si="66"/>
        <v>2028</v>
      </c>
    </row>
    <row r="1691" spans="1:10" x14ac:dyDescent="0.3">
      <c r="A1691">
        <v>0</v>
      </c>
      <c r="B1691">
        <v>0</v>
      </c>
      <c r="C1691">
        <v>0</v>
      </c>
      <c r="D1691">
        <v>0</v>
      </c>
      <c r="E1691">
        <v>0</v>
      </c>
      <c r="F1691">
        <v>0</v>
      </c>
      <c r="G1691">
        <v>0</v>
      </c>
      <c r="H1691">
        <v>0</v>
      </c>
      <c r="I1691" t="s">
        <v>1129</v>
      </c>
      <c r="J1691">
        <f t="shared" si="66"/>
        <v>2028</v>
      </c>
    </row>
    <row r="1692" spans="1:10" x14ac:dyDescent="0.3">
      <c r="A1692">
        <v>0</v>
      </c>
      <c r="B1692">
        <v>0</v>
      </c>
      <c r="C1692">
        <v>0</v>
      </c>
      <c r="D1692">
        <v>0</v>
      </c>
      <c r="E1692">
        <v>0</v>
      </c>
      <c r="F1692">
        <v>0</v>
      </c>
      <c r="G1692">
        <v>0</v>
      </c>
      <c r="H1692">
        <v>0</v>
      </c>
      <c r="I1692" t="s">
        <v>1129</v>
      </c>
      <c r="J1692">
        <f t="shared" si="66"/>
        <v>2028</v>
      </c>
    </row>
    <row r="1693" spans="1:10" x14ac:dyDescent="0.3">
      <c r="A1693">
        <v>0</v>
      </c>
      <c r="B1693">
        <v>0</v>
      </c>
      <c r="C1693">
        <v>0</v>
      </c>
      <c r="D1693">
        <v>0</v>
      </c>
      <c r="E1693">
        <v>0</v>
      </c>
      <c r="F1693">
        <v>0</v>
      </c>
      <c r="G1693">
        <v>0</v>
      </c>
      <c r="H1693">
        <v>0</v>
      </c>
      <c r="I1693" t="s">
        <v>1129</v>
      </c>
      <c r="J1693">
        <f t="shared" si="66"/>
        <v>2028</v>
      </c>
    </row>
    <row r="1694" spans="1:10" x14ac:dyDescent="0.3">
      <c r="A1694">
        <v>0</v>
      </c>
      <c r="B1694">
        <v>0</v>
      </c>
      <c r="C1694">
        <v>0</v>
      </c>
      <c r="D1694">
        <v>0</v>
      </c>
      <c r="E1694">
        <v>0</v>
      </c>
      <c r="F1694">
        <v>0</v>
      </c>
      <c r="G1694">
        <v>0</v>
      </c>
      <c r="H1694">
        <v>0</v>
      </c>
      <c r="I1694" t="s">
        <v>1129</v>
      </c>
      <c r="J1694">
        <f t="shared" si="66"/>
        <v>2028</v>
      </c>
    </row>
    <row r="1695" spans="1:10" x14ac:dyDescent="0.3">
      <c r="A1695">
        <v>0</v>
      </c>
      <c r="B1695">
        <v>0</v>
      </c>
      <c r="C1695">
        <v>0</v>
      </c>
      <c r="D1695">
        <v>0</v>
      </c>
      <c r="E1695">
        <v>0</v>
      </c>
      <c r="F1695">
        <v>0</v>
      </c>
      <c r="G1695">
        <v>0</v>
      </c>
      <c r="H1695">
        <v>0</v>
      </c>
      <c r="I1695" t="s">
        <v>1129</v>
      </c>
      <c r="J1695">
        <f t="shared" si="66"/>
        <v>2028</v>
      </c>
    </row>
    <row r="1696" spans="1:10" x14ac:dyDescent="0.3">
      <c r="A1696">
        <v>0</v>
      </c>
      <c r="B1696">
        <v>0</v>
      </c>
      <c r="C1696">
        <v>0</v>
      </c>
      <c r="D1696">
        <v>0</v>
      </c>
      <c r="E1696">
        <v>0</v>
      </c>
      <c r="F1696">
        <v>0</v>
      </c>
      <c r="G1696">
        <v>0</v>
      </c>
      <c r="H1696">
        <v>0</v>
      </c>
      <c r="I1696" t="s">
        <v>1129</v>
      </c>
      <c r="J1696">
        <f t="shared" si="66"/>
        <v>2028</v>
      </c>
    </row>
    <row r="1697" spans="1:10" x14ac:dyDescent="0.3">
      <c r="A1697">
        <v>0</v>
      </c>
      <c r="B1697">
        <v>0</v>
      </c>
      <c r="C1697">
        <v>0</v>
      </c>
      <c r="D1697">
        <v>0</v>
      </c>
      <c r="E1697">
        <v>0</v>
      </c>
      <c r="F1697">
        <v>0</v>
      </c>
      <c r="G1697">
        <v>0</v>
      </c>
      <c r="H1697">
        <v>0</v>
      </c>
      <c r="I1697" t="s">
        <v>1129</v>
      </c>
      <c r="J1697">
        <f t="shared" si="66"/>
        <v>2028</v>
      </c>
    </row>
    <row r="1698" spans="1:10" x14ac:dyDescent="0.3">
      <c r="A1698">
        <v>0</v>
      </c>
      <c r="B1698">
        <v>0</v>
      </c>
      <c r="C1698">
        <v>0</v>
      </c>
      <c r="D1698">
        <v>0</v>
      </c>
      <c r="E1698">
        <v>0</v>
      </c>
      <c r="F1698">
        <v>0</v>
      </c>
      <c r="G1698">
        <v>0</v>
      </c>
      <c r="H1698">
        <v>0</v>
      </c>
      <c r="I1698" t="s">
        <v>1129</v>
      </c>
      <c r="J1698">
        <f t="shared" si="66"/>
        <v>2028</v>
      </c>
    </row>
    <row r="1699" spans="1:10" x14ac:dyDescent="0.3">
      <c r="A1699">
        <v>0</v>
      </c>
      <c r="B1699">
        <v>0</v>
      </c>
      <c r="C1699">
        <v>0</v>
      </c>
      <c r="D1699">
        <v>0</v>
      </c>
      <c r="E1699">
        <v>0</v>
      </c>
      <c r="F1699">
        <v>0</v>
      </c>
      <c r="G1699">
        <v>0</v>
      </c>
      <c r="H1699">
        <v>0</v>
      </c>
      <c r="I1699" t="s">
        <v>1129</v>
      </c>
      <c r="J1699">
        <f t="shared" si="66"/>
        <v>2028</v>
      </c>
    </row>
    <row r="1700" spans="1:10" x14ac:dyDescent="0.3">
      <c r="A1700">
        <v>0</v>
      </c>
      <c r="B1700">
        <v>0</v>
      </c>
      <c r="C1700">
        <v>0</v>
      </c>
      <c r="D1700">
        <v>0</v>
      </c>
      <c r="E1700">
        <v>0</v>
      </c>
      <c r="F1700">
        <v>0</v>
      </c>
      <c r="G1700">
        <v>0</v>
      </c>
      <c r="H1700">
        <v>0</v>
      </c>
      <c r="I1700" t="s">
        <v>1129</v>
      </c>
      <c r="J1700">
        <f t="shared" si="66"/>
        <v>2028</v>
      </c>
    </row>
    <row r="1701" spans="1:10" x14ac:dyDescent="0.3">
      <c r="A1701">
        <v>0</v>
      </c>
      <c r="B1701">
        <v>0</v>
      </c>
      <c r="C1701">
        <v>0</v>
      </c>
      <c r="D1701">
        <v>0</v>
      </c>
      <c r="E1701">
        <v>0</v>
      </c>
      <c r="F1701">
        <v>0</v>
      </c>
      <c r="G1701">
        <v>0</v>
      </c>
      <c r="H1701">
        <v>0</v>
      </c>
      <c r="I1701" t="s">
        <v>1129</v>
      </c>
      <c r="J1701">
        <f t="shared" si="66"/>
        <v>2028</v>
      </c>
    </row>
    <row r="1702" spans="1:10" x14ac:dyDescent="0.3">
      <c r="A1702">
        <v>0</v>
      </c>
      <c r="B1702">
        <v>0</v>
      </c>
      <c r="C1702">
        <v>0</v>
      </c>
      <c r="D1702">
        <v>0</v>
      </c>
      <c r="E1702">
        <v>0</v>
      </c>
      <c r="F1702">
        <v>0</v>
      </c>
      <c r="G1702">
        <v>0</v>
      </c>
      <c r="H1702">
        <v>0</v>
      </c>
      <c r="I1702" t="s">
        <v>1129</v>
      </c>
      <c r="J1702">
        <f t="shared" si="66"/>
        <v>2028</v>
      </c>
    </row>
    <row r="1703" spans="1:10" x14ac:dyDescent="0.3">
      <c r="A1703">
        <v>0</v>
      </c>
      <c r="B1703">
        <v>0</v>
      </c>
      <c r="C1703">
        <v>0</v>
      </c>
      <c r="D1703">
        <v>0</v>
      </c>
      <c r="E1703">
        <v>0</v>
      </c>
      <c r="F1703">
        <v>0</v>
      </c>
      <c r="G1703">
        <v>0</v>
      </c>
      <c r="H1703">
        <v>0</v>
      </c>
      <c r="I1703" t="s">
        <v>1129</v>
      </c>
      <c r="J1703">
        <f t="shared" si="66"/>
        <v>2028</v>
      </c>
    </row>
    <row r="1704" spans="1:10" x14ac:dyDescent="0.3">
      <c r="A1704">
        <v>0</v>
      </c>
      <c r="B1704">
        <v>0</v>
      </c>
      <c r="C1704">
        <v>0</v>
      </c>
      <c r="D1704">
        <v>0</v>
      </c>
      <c r="E1704">
        <v>0</v>
      </c>
      <c r="F1704">
        <v>0</v>
      </c>
      <c r="G1704">
        <v>0</v>
      </c>
      <c r="H1704">
        <v>0</v>
      </c>
      <c r="I1704" t="s">
        <v>1129</v>
      </c>
      <c r="J1704">
        <f t="shared" si="66"/>
        <v>2028</v>
      </c>
    </row>
    <row r="1705" spans="1:10" x14ac:dyDescent="0.3">
      <c r="A1705">
        <v>0</v>
      </c>
      <c r="B1705">
        <v>0</v>
      </c>
      <c r="C1705">
        <v>0</v>
      </c>
      <c r="D1705">
        <v>0</v>
      </c>
      <c r="E1705">
        <v>0</v>
      </c>
      <c r="F1705">
        <v>0</v>
      </c>
      <c r="G1705">
        <v>0</v>
      </c>
      <c r="H1705">
        <v>0</v>
      </c>
      <c r="I1705" t="s">
        <v>1129</v>
      </c>
      <c r="J1705">
        <f t="shared" si="66"/>
        <v>2028</v>
      </c>
    </row>
    <row r="1706" spans="1:10" x14ac:dyDescent="0.3">
      <c r="A1706">
        <v>0</v>
      </c>
      <c r="B1706">
        <v>0</v>
      </c>
      <c r="C1706">
        <v>0</v>
      </c>
      <c r="D1706">
        <v>0</v>
      </c>
      <c r="E1706">
        <v>0</v>
      </c>
      <c r="F1706">
        <v>0</v>
      </c>
      <c r="G1706">
        <v>0</v>
      </c>
      <c r="H1706">
        <v>0</v>
      </c>
      <c r="I1706" t="s">
        <v>1129</v>
      </c>
      <c r="J1706">
        <f t="shared" si="66"/>
        <v>2028</v>
      </c>
    </row>
    <row r="1707" spans="1:10" x14ac:dyDescent="0.3">
      <c r="A1707">
        <v>0</v>
      </c>
      <c r="B1707">
        <v>0</v>
      </c>
      <c r="C1707">
        <v>0</v>
      </c>
      <c r="D1707">
        <v>0</v>
      </c>
      <c r="E1707">
        <v>0</v>
      </c>
      <c r="F1707">
        <v>0</v>
      </c>
      <c r="G1707">
        <v>0</v>
      </c>
      <c r="H1707">
        <v>0</v>
      </c>
      <c r="I1707" t="s">
        <v>1129</v>
      </c>
      <c r="J1707">
        <f t="shared" si="66"/>
        <v>2028</v>
      </c>
    </row>
    <row r="1708" spans="1:10" x14ac:dyDescent="0.3">
      <c r="A1708">
        <v>0</v>
      </c>
      <c r="B1708">
        <v>0</v>
      </c>
      <c r="C1708">
        <v>0</v>
      </c>
      <c r="D1708">
        <v>0</v>
      </c>
      <c r="E1708">
        <v>0</v>
      </c>
      <c r="F1708">
        <v>0</v>
      </c>
      <c r="G1708">
        <v>0</v>
      </c>
      <c r="H1708">
        <v>0</v>
      </c>
      <c r="I1708" t="s">
        <v>1129</v>
      </c>
      <c r="J1708">
        <f t="shared" si="66"/>
        <v>2028</v>
      </c>
    </row>
    <row r="1709" spans="1:10" x14ac:dyDescent="0.3">
      <c r="A1709">
        <v>0</v>
      </c>
      <c r="B1709">
        <v>0</v>
      </c>
      <c r="C1709">
        <v>0</v>
      </c>
      <c r="D1709">
        <v>0</v>
      </c>
      <c r="E1709">
        <v>0</v>
      </c>
      <c r="F1709">
        <v>0</v>
      </c>
      <c r="G1709">
        <v>0</v>
      </c>
      <c r="H1709">
        <v>0</v>
      </c>
      <c r="I1709" t="s">
        <v>1129</v>
      </c>
      <c r="J1709">
        <f t="shared" si="66"/>
        <v>2028</v>
      </c>
    </row>
    <row r="1710" spans="1:10" x14ac:dyDescent="0.3">
      <c r="A1710">
        <v>0</v>
      </c>
      <c r="B1710">
        <v>0</v>
      </c>
      <c r="C1710">
        <v>0</v>
      </c>
      <c r="D1710">
        <v>0</v>
      </c>
      <c r="E1710">
        <v>0</v>
      </c>
      <c r="F1710">
        <v>0</v>
      </c>
      <c r="G1710">
        <v>0</v>
      </c>
      <c r="H1710">
        <v>0</v>
      </c>
      <c r="I1710" t="s">
        <v>1129</v>
      </c>
      <c r="J1710">
        <f t="shared" si="66"/>
        <v>2028</v>
      </c>
    </row>
    <row r="1711" spans="1:10" x14ac:dyDescent="0.3">
      <c r="A1711">
        <v>0</v>
      </c>
      <c r="B1711">
        <v>0</v>
      </c>
      <c r="C1711">
        <v>0</v>
      </c>
      <c r="D1711">
        <v>0</v>
      </c>
      <c r="E1711">
        <v>0</v>
      </c>
      <c r="F1711">
        <v>0</v>
      </c>
      <c r="G1711">
        <v>0</v>
      </c>
      <c r="H1711">
        <v>0</v>
      </c>
      <c r="I1711" t="s">
        <v>1129</v>
      </c>
      <c r="J1711">
        <f t="shared" si="66"/>
        <v>2028</v>
      </c>
    </row>
    <row r="1712" spans="1:10" x14ac:dyDescent="0.3">
      <c r="A1712">
        <v>0</v>
      </c>
      <c r="B1712">
        <v>0</v>
      </c>
      <c r="C1712">
        <v>0</v>
      </c>
      <c r="D1712">
        <v>0</v>
      </c>
      <c r="E1712">
        <v>0</v>
      </c>
      <c r="F1712">
        <v>0</v>
      </c>
      <c r="G1712">
        <v>0</v>
      </c>
      <c r="H1712">
        <v>0</v>
      </c>
      <c r="I1712" t="s">
        <v>1129</v>
      </c>
      <c r="J1712">
        <f t="shared" si="66"/>
        <v>2028</v>
      </c>
    </row>
    <row r="1713" spans="1:10" x14ac:dyDescent="0.3">
      <c r="A1713">
        <v>0</v>
      </c>
      <c r="B1713">
        <v>0</v>
      </c>
      <c r="C1713">
        <v>0</v>
      </c>
      <c r="D1713">
        <v>0</v>
      </c>
      <c r="E1713">
        <v>0</v>
      </c>
      <c r="F1713">
        <v>0</v>
      </c>
      <c r="G1713">
        <v>0</v>
      </c>
      <c r="H1713">
        <v>0</v>
      </c>
      <c r="I1713" t="s">
        <v>1129</v>
      </c>
      <c r="J1713">
        <f t="shared" si="66"/>
        <v>2028</v>
      </c>
    </row>
    <row r="1714" spans="1:10" x14ac:dyDescent="0.3">
      <c r="A1714">
        <v>0</v>
      </c>
      <c r="B1714">
        <v>0</v>
      </c>
      <c r="C1714">
        <v>0</v>
      </c>
      <c r="D1714">
        <v>0</v>
      </c>
      <c r="E1714">
        <v>0</v>
      </c>
      <c r="F1714">
        <v>0</v>
      </c>
      <c r="G1714">
        <v>0</v>
      </c>
      <c r="H1714">
        <v>0</v>
      </c>
      <c r="I1714" t="s">
        <v>1129</v>
      </c>
      <c r="J1714">
        <f t="shared" si="66"/>
        <v>2028</v>
      </c>
    </row>
    <row r="1715" spans="1:10" x14ac:dyDescent="0.3">
      <c r="A1715">
        <v>0</v>
      </c>
      <c r="B1715">
        <v>0</v>
      </c>
      <c r="C1715">
        <v>0</v>
      </c>
      <c r="D1715">
        <v>0</v>
      </c>
      <c r="E1715">
        <v>0</v>
      </c>
      <c r="F1715">
        <v>0</v>
      </c>
      <c r="G1715">
        <v>0</v>
      </c>
      <c r="H1715">
        <v>0</v>
      </c>
      <c r="I1715" t="s">
        <v>1129</v>
      </c>
      <c r="J1715">
        <f t="shared" si="66"/>
        <v>2028</v>
      </c>
    </row>
    <row r="1716" spans="1:10" x14ac:dyDescent="0.3">
      <c r="A1716">
        <v>0</v>
      </c>
      <c r="B1716">
        <v>0</v>
      </c>
      <c r="C1716">
        <v>0</v>
      </c>
      <c r="D1716">
        <v>0</v>
      </c>
      <c r="E1716">
        <v>0</v>
      </c>
      <c r="F1716">
        <v>0</v>
      </c>
      <c r="G1716">
        <v>0</v>
      </c>
      <c r="H1716">
        <v>0</v>
      </c>
      <c r="I1716" t="s">
        <v>1129</v>
      </c>
      <c r="J1716">
        <f t="shared" si="66"/>
        <v>2028</v>
      </c>
    </row>
    <row r="1717" spans="1:10" x14ac:dyDescent="0.3">
      <c r="A1717">
        <v>0</v>
      </c>
      <c r="B1717">
        <v>0</v>
      </c>
      <c r="C1717">
        <v>0</v>
      </c>
      <c r="D1717">
        <v>0</v>
      </c>
      <c r="E1717">
        <v>0</v>
      </c>
      <c r="F1717">
        <v>0</v>
      </c>
      <c r="G1717">
        <v>0</v>
      </c>
      <c r="H1717">
        <v>0</v>
      </c>
      <c r="I1717" t="s">
        <v>1129</v>
      </c>
      <c r="J1717">
        <f t="shared" si="66"/>
        <v>2028</v>
      </c>
    </row>
    <row r="1718" spans="1:10" x14ac:dyDescent="0.3">
      <c r="A1718">
        <v>0</v>
      </c>
      <c r="B1718">
        <v>0</v>
      </c>
      <c r="C1718">
        <v>0</v>
      </c>
      <c r="D1718">
        <v>0</v>
      </c>
      <c r="E1718">
        <v>0</v>
      </c>
      <c r="F1718">
        <v>0</v>
      </c>
      <c r="G1718">
        <v>0</v>
      </c>
      <c r="H1718">
        <v>0</v>
      </c>
      <c r="I1718" t="s">
        <v>1129</v>
      </c>
      <c r="J1718">
        <f t="shared" si="66"/>
        <v>2028</v>
      </c>
    </row>
    <row r="1719" spans="1:10" x14ac:dyDescent="0.3">
      <c r="A1719">
        <v>0</v>
      </c>
      <c r="B1719">
        <v>0</v>
      </c>
      <c r="C1719">
        <v>0</v>
      </c>
      <c r="D1719">
        <v>0</v>
      </c>
      <c r="E1719">
        <v>0</v>
      </c>
      <c r="F1719">
        <v>0</v>
      </c>
      <c r="G1719">
        <v>0</v>
      </c>
      <c r="H1719">
        <v>0</v>
      </c>
      <c r="I1719" t="s">
        <v>1129</v>
      </c>
      <c r="J1719">
        <f t="shared" si="66"/>
        <v>2028</v>
      </c>
    </row>
    <row r="1720" spans="1:10" x14ac:dyDescent="0.3">
      <c r="A1720">
        <v>0</v>
      </c>
      <c r="B1720">
        <v>0</v>
      </c>
      <c r="C1720">
        <v>0</v>
      </c>
      <c r="D1720">
        <v>0</v>
      </c>
      <c r="E1720">
        <v>0</v>
      </c>
      <c r="F1720">
        <v>0</v>
      </c>
      <c r="G1720">
        <v>0</v>
      </c>
      <c r="H1720">
        <v>0</v>
      </c>
      <c r="I1720" t="s">
        <v>1129</v>
      </c>
      <c r="J1720">
        <f t="shared" si="66"/>
        <v>2028</v>
      </c>
    </row>
    <row r="1721" spans="1:10" x14ac:dyDescent="0.3">
      <c r="A1721">
        <v>0</v>
      </c>
      <c r="B1721">
        <v>0</v>
      </c>
      <c r="C1721">
        <v>0</v>
      </c>
      <c r="D1721">
        <v>0</v>
      </c>
      <c r="E1721">
        <v>0</v>
      </c>
      <c r="F1721">
        <v>0</v>
      </c>
      <c r="G1721">
        <v>0</v>
      </c>
      <c r="H1721">
        <v>0</v>
      </c>
      <c r="I1721" t="s">
        <v>1129</v>
      </c>
      <c r="J1721">
        <f t="shared" si="66"/>
        <v>2028</v>
      </c>
    </row>
    <row r="1722" spans="1:10" x14ac:dyDescent="0.3">
      <c r="A1722">
        <v>0</v>
      </c>
      <c r="B1722">
        <v>0</v>
      </c>
      <c r="C1722">
        <v>0</v>
      </c>
      <c r="D1722">
        <v>0</v>
      </c>
      <c r="E1722">
        <v>0</v>
      </c>
      <c r="F1722">
        <v>0</v>
      </c>
      <c r="G1722">
        <v>0</v>
      </c>
      <c r="H1722">
        <v>0</v>
      </c>
      <c r="I1722" t="s">
        <v>1129</v>
      </c>
      <c r="J1722">
        <f t="shared" si="66"/>
        <v>2028</v>
      </c>
    </row>
    <row r="1723" spans="1:10" x14ac:dyDescent="0.3">
      <c r="A1723">
        <v>0</v>
      </c>
      <c r="B1723">
        <v>0</v>
      </c>
      <c r="C1723">
        <v>0</v>
      </c>
      <c r="D1723">
        <v>0</v>
      </c>
      <c r="E1723">
        <v>0</v>
      </c>
      <c r="F1723">
        <v>0</v>
      </c>
      <c r="G1723">
        <v>0</v>
      </c>
      <c r="H1723">
        <v>0</v>
      </c>
      <c r="I1723" t="s">
        <v>1129</v>
      </c>
      <c r="J1723">
        <f t="shared" ref="J1723:J1724" si="67">VLOOKUP(I1723,$L$2:$AY$13,40,FALSE)</f>
        <v>2028</v>
      </c>
    </row>
    <row r="1724" spans="1:10" x14ac:dyDescent="0.3">
      <c r="A1724">
        <v>0</v>
      </c>
      <c r="B1724">
        <v>0</v>
      </c>
      <c r="C1724">
        <v>0</v>
      </c>
      <c r="D1724">
        <v>0</v>
      </c>
      <c r="E1724">
        <v>0</v>
      </c>
      <c r="F1724">
        <v>0</v>
      </c>
      <c r="G1724">
        <v>0</v>
      </c>
      <c r="H1724">
        <v>0</v>
      </c>
      <c r="I1724" t="s">
        <v>1129</v>
      </c>
      <c r="J1724">
        <f t="shared" si="67"/>
        <v>2028</v>
      </c>
    </row>
    <row r="1725" spans="1:10" x14ac:dyDescent="0.3">
      <c r="A1725">
        <v>0</v>
      </c>
      <c r="B1725">
        <v>0</v>
      </c>
      <c r="C1725">
        <v>0</v>
      </c>
      <c r="D1725">
        <v>0</v>
      </c>
      <c r="E1725">
        <v>0</v>
      </c>
      <c r="F1725">
        <v>0</v>
      </c>
      <c r="G1725">
        <v>0</v>
      </c>
      <c r="H1725">
        <v>0</v>
      </c>
      <c r="I1725" t="s">
        <v>1129</v>
      </c>
      <c r="J1725">
        <f t="shared" ref="J1725:J1765" si="68">VLOOKUP(I1725,$L$2:$AY$13,40,FALSE)</f>
        <v>2028</v>
      </c>
    </row>
    <row r="1726" spans="1:10" x14ac:dyDescent="0.3">
      <c r="A1726">
        <v>0</v>
      </c>
      <c r="B1726">
        <v>0</v>
      </c>
      <c r="C1726">
        <v>0</v>
      </c>
      <c r="D1726">
        <v>0</v>
      </c>
      <c r="E1726">
        <v>0</v>
      </c>
      <c r="F1726">
        <v>0</v>
      </c>
      <c r="G1726">
        <v>0</v>
      </c>
      <c r="H1726">
        <v>0</v>
      </c>
      <c r="I1726" t="s">
        <v>1129</v>
      </c>
      <c r="J1726">
        <f t="shared" si="68"/>
        <v>2028</v>
      </c>
    </row>
    <row r="1727" spans="1:10" x14ac:dyDescent="0.3">
      <c r="A1727">
        <v>0</v>
      </c>
      <c r="B1727">
        <v>0</v>
      </c>
      <c r="C1727">
        <v>0</v>
      </c>
      <c r="D1727">
        <v>0</v>
      </c>
      <c r="E1727">
        <v>0</v>
      </c>
      <c r="F1727">
        <v>0</v>
      </c>
      <c r="G1727">
        <v>0</v>
      </c>
      <c r="H1727">
        <v>0</v>
      </c>
      <c r="I1727" t="s">
        <v>1129</v>
      </c>
      <c r="J1727">
        <f t="shared" si="68"/>
        <v>2028</v>
      </c>
    </row>
    <row r="1728" spans="1:10" x14ac:dyDescent="0.3">
      <c r="A1728">
        <v>0</v>
      </c>
      <c r="B1728">
        <v>0</v>
      </c>
      <c r="C1728">
        <v>0</v>
      </c>
      <c r="D1728">
        <v>0</v>
      </c>
      <c r="E1728">
        <v>0</v>
      </c>
      <c r="F1728">
        <v>0</v>
      </c>
      <c r="G1728">
        <v>0</v>
      </c>
      <c r="H1728">
        <v>0</v>
      </c>
      <c r="I1728" t="s">
        <v>1129</v>
      </c>
      <c r="J1728">
        <f t="shared" si="68"/>
        <v>2028</v>
      </c>
    </row>
    <row r="1729" spans="1:10" x14ac:dyDescent="0.3">
      <c r="A1729">
        <v>0</v>
      </c>
      <c r="B1729">
        <v>0</v>
      </c>
      <c r="C1729">
        <v>0</v>
      </c>
      <c r="D1729">
        <v>0</v>
      </c>
      <c r="E1729">
        <v>0</v>
      </c>
      <c r="F1729">
        <v>0</v>
      </c>
      <c r="G1729">
        <v>0</v>
      </c>
      <c r="H1729">
        <v>0</v>
      </c>
      <c r="I1729" t="s">
        <v>1129</v>
      </c>
      <c r="J1729">
        <f t="shared" si="68"/>
        <v>2028</v>
      </c>
    </row>
    <row r="1730" spans="1:10" x14ac:dyDescent="0.3">
      <c r="A1730">
        <v>0</v>
      </c>
      <c r="B1730">
        <v>0</v>
      </c>
      <c r="C1730">
        <v>0</v>
      </c>
      <c r="D1730">
        <v>0</v>
      </c>
      <c r="E1730">
        <v>0</v>
      </c>
      <c r="F1730">
        <v>0</v>
      </c>
      <c r="G1730">
        <v>0</v>
      </c>
      <c r="H1730">
        <v>0</v>
      </c>
      <c r="I1730" t="s">
        <v>1129</v>
      </c>
      <c r="J1730">
        <f t="shared" si="68"/>
        <v>2028</v>
      </c>
    </row>
    <row r="1731" spans="1:10" x14ac:dyDescent="0.3">
      <c r="A1731">
        <v>0</v>
      </c>
      <c r="B1731">
        <v>0</v>
      </c>
      <c r="C1731">
        <v>0</v>
      </c>
      <c r="D1731">
        <v>0</v>
      </c>
      <c r="E1731">
        <v>0</v>
      </c>
      <c r="F1731">
        <v>0</v>
      </c>
      <c r="G1731">
        <v>0</v>
      </c>
      <c r="H1731">
        <v>0</v>
      </c>
      <c r="I1731" t="s">
        <v>1129</v>
      </c>
      <c r="J1731">
        <f t="shared" si="68"/>
        <v>2028</v>
      </c>
    </row>
    <row r="1732" spans="1:10" x14ac:dyDescent="0.3">
      <c r="A1732">
        <v>0</v>
      </c>
      <c r="B1732">
        <v>0</v>
      </c>
      <c r="C1732">
        <v>0</v>
      </c>
      <c r="D1732">
        <v>0</v>
      </c>
      <c r="E1732">
        <v>0</v>
      </c>
      <c r="F1732">
        <v>0</v>
      </c>
      <c r="G1732">
        <v>0</v>
      </c>
      <c r="H1732">
        <v>0</v>
      </c>
      <c r="I1732" t="s">
        <v>1129</v>
      </c>
      <c r="J1732">
        <f t="shared" si="68"/>
        <v>2028</v>
      </c>
    </row>
    <row r="1733" spans="1:10" x14ac:dyDescent="0.3">
      <c r="A1733">
        <v>0</v>
      </c>
      <c r="B1733">
        <v>0</v>
      </c>
      <c r="C1733">
        <v>0</v>
      </c>
      <c r="D1733">
        <v>0</v>
      </c>
      <c r="E1733">
        <v>0</v>
      </c>
      <c r="F1733">
        <v>0</v>
      </c>
      <c r="G1733">
        <v>0</v>
      </c>
      <c r="H1733">
        <v>0</v>
      </c>
      <c r="I1733" t="s">
        <v>1129</v>
      </c>
      <c r="J1733">
        <f t="shared" si="68"/>
        <v>2028</v>
      </c>
    </row>
    <row r="1734" spans="1:10" x14ac:dyDescent="0.3">
      <c r="A1734">
        <v>0</v>
      </c>
      <c r="B1734">
        <v>0</v>
      </c>
      <c r="C1734">
        <v>0</v>
      </c>
      <c r="D1734">
        <v>0</v>
      </c>
      <c r="E1734">
        <v>0</v>
      </c>
      <c r="F1734">
        <v>0</v>
      </c>
      <c r="G1734">
        <v>0</v>
      </c>
      <c r="H1734">
        <v>0</v>
      </c>
      <c r="I1734" t="s">
        <v>1129</v>
      </c>
      <c r="J1734">
        <f t="shared" si="68"/>
        <v>2028</v>
      </c>
    </row>
    <row r="1735" spans="1:10" x14ac:dyDescent="0.3">
      <c r="A1735">
        <v>0</v>
      </c>
      <c r="B1735">
        <v>0</v>
      </c>
      <c r="C1735">
        <v>0</v>
      </c>
      <c r="D1735">
        <v>0</v>
      </c>
      <c r="E1735">
        <v>0</v>
      </c>
      <c r="F1735">
        <v>0</v>
      </c>
      <c r="G1735">
        <v>0</v>
      </c>
      <c r="H1735">
        <v>0</v>
      </c>
      <c r="I1735" t="s">
        <v>1129</v>
      </c>
      <c r="J1735">
        <f t="shared" si="68"/>
        <v>2028</v>
      </c>
    </row>
    <row r="1736" spans="1:10" x14ac:dyDescent="0.3">
      <c r="A1736">
        <v>0</v>
      </c>
      <c r="B1736">
        <v>0</v>
      </c>
      <c r="C1736">
        <v>0</v>
      </c>
      <c r="D1736">
        <v>0</v>
      </c>
      <c r="E1736">
        <v>0</v>
      </c>
      <c r="F1736">
        <v>0</v>
      </c>
      <c r="G1736">
        <v>0</v>
      </c>
      <c r="H1736">
        <v>0</v>
      </c>
      <c r="I1736" t="s">
        <v>1129</v>
      </c>
      <c r="J1736">
        <f t="shared" si="68"/>
        <v>2028</v>
      </c>
    </row>
    <row r="1737" spans="1:10" x14ac:dyDescent="0.3">
      <c r="A1737">
        <v>0</v>
      </c>
      <c r="B1737">
        <v>0</v>
      </c>
      <c r="C1737">
        <v>0</v>
      </c>
      <c r="D1737">
        <v>0</v>
      </c>
      <c r="E1737">
        <v>0</v>
      </c>
      <c r="F1737">
        <v>0</v>
      </c>
      <c r="G1737">
        <v>0</v>
      </c>
      <c r="H1737">
        <v>0</v>
      </c>
      <c r="I1737" t="s">
        <v>1129</v>
      </c>
      <c r="J1737">
        <f t="shared" si="68"/>
        <v>2028</v>
      </c>
    </row>
    <row r="1738" spans="1:10" x14ac:dyDescent="0.3">
      <c r="A1738">
        <v>0</v>
      </c>
      <c r="B1738">
        <v>0</v>
      </c>
      <c r="C1738">
        <v>0</v>
      </c>
      <c r="D1738">
        <v>0</v>
      </c>
      <c r="E1738">
        <v>0</v>
      </c>
      <c r="F1738">
        <v>0</v>
      </c>
      <c r="G1738">
        <v>0</v>
      </c>
      <c r="H1738">
        <v>0</v>
      </c>
      <c r="I1738" t="s">
        <v>1129</v>
      </c>
      <c r="J1738">
        <f t="shared" si="68"/>
        <v>2028</v>
      </c>
    </row>
    <row r="1739" spans="1:10" x14ac:dyDescent="0.3">
      <c r="A1739">
        <v>0</v>
      </c>
      <c r="B1739">
        <v>0</v>
      </c>
      <c r="C1739">
        <v>0</v>
      </c>
      <c r="D1739">
        <v>0</v>
      </c>
      <c r="E1739">
        <v>0</v>
      </c>
      <c r="F1739">
        <v>0</v>
      </c>
      <c r="G1739">
        <v>0</v>
      </c>
      <c r="H1739">
        <v>0</v>
      </c>
      <c r="I1739" t="s">
        <v>1129</v>
      </c>
      <c r="J1739">
        <f t="shared" si="68"/>
        <v>2028</v>
      </c>
    </row>
    <row r="1740" spans="1:10" x14ac:dyDescent="0.3">
      <c r="A1740">
        <v>0</v>
      </c>
      <c r="B1740">
        <v>0</v>
      </c>
      <c r="C1740">
        <v>0</v>
      </c>
      <c r="D1740">
        <v>0</v>
      </c>
      <c r="E1740">
        <v>0</v>
      </c>
      <c r="F1740">
        <v>0</v>
      </c>
      <c r="G1740">
        <v>0</v>
      </c>
      <c r="H1740">
        <v>0</v>
      </c>
      <c r="I1740" t="s">
        <v>1129</v>
      </c>
      <c r="J1740">
        <f t="shared" si="68"/>
        <v>2028</v>
      </c>
    </row>
    <row r="1741" spans="1:10" x14ac:dyDescent="0.3">
      <c r="A1741">
        <v>0</v>
      </c>
      <c r="B1741">
        <v>0</v>
      </c>
      <c r="C1741">
        <v>0</v>
      </c>
      <c r="D1741">
        <v>0</v>
      </c>
      <c r="E1741">
        <v>0</v>
      </c>
      <c r="F1741">
        <v>0</v>
      </c>
      <c r="G1741">
        <v>0</v>
      </c>
      <c r="H1741">
        <v>0</v>
      </c>
      <c r="I1741" t="s">
        <v>1129</v>
      </c>
      <c r="J1741">
        <f t="shared" si="68"/>
        <v>2028</v>
      </c>
    </row>
    <row r="1742" spans="1:10" x14ac:dyDescent="0.3">
      <c r="A1742">
        <v>0</v>
      </c>
      <c r="B1742">
        <v>0</v>
      </c>
      <c r="C1742">
        <v>0</v>
      </c>
      <c r="D1742">
        <v>0</v>
      </c>
      <c r="E1742">
        <v>0</v>
      </c>
      <c r="F1742">
        <v>0</v>
      </c>
      <c r="G1742">
        <v>0</v>
      </c>
      <c r="H1742">
        <v>0</v>
      </c>
      <c r="I1742" t="s">
        <v>1129</v>
      </c>
      <c r="J1742">
        <f t="shared" si="68"/>
        <v>2028</v>
      </c>
    </row>
    <row r="1743" spans="1:10" x14ac:dyDescent="0.3">
      <c r="A1743">
        <v>0</v>
      </c>
      <c r="B1743">
        <v>0</v>
      </c>
      <c r="C1743">
        <v>0</v>
      </c>
      <c r="D1743">
        <v>0</v>
      </c>
      <c r="E1743">
        <v>0</v>
      </c>
      <c r="F1743">
        <v>0</v>
      </c>
      <c r="G1743">
        <v>0</v>
      </c>
      <c r="H1743">
        <v>0</v>
      </c>
      <c r="I1743" t="s">
        <v>1129</v>
      </c>
      <c r="J1743">
        <f t="shared" si="68"/>
        <v>2028</v>
      </c>
    </row>
    <row r="1744" spans="1:10" x14ac:dyDescent="0.3">
      <c r="A1744">
        <v>0</v>
      </c>
      <c r="B1744">
        <v>0</v>
      </c>
      <c r="C1744">
        <v>0</v>
      </c>
      <c r="D1744">
        <v>0</v>
      </c>
      <c r="E1744">
        <v>0</v>
      </c>
      <c r="F1744">
        <v>0</v>
      </c>
      <c r="G1744">
        <v>0</v>
      </c>
      <c r="H1744">
        <v>0</v>
      </c>
      <c r="I1744" t="s">
        <v>1129</v>
      </c>
      <c r="J1744">
        <f t="shared" si="68"/>
        <v>2028</v>
      </c>
    </row>
    <row r="1745" spans="1:10" x14ac:dyDescent="0.3">
      <c r="A1745">
        <v>0</v>
      </c>
      <c r="B1745">
        <v>0</v>
      </c>
      <c r="C1745">
        <v>0</v>
      </c>
      <c r="D1745">
        <v>0</v>
      </c>
      <c r="E1745">
        <v>0</v>
      </c>
      <c r="F1745">
        <v>0</v>
      </c>
      <c r="G1745">
        <v>0</v>
      </c>
      <c r="H1745">
        <v>0</v>
      </c>
      <c r="I1745" t="s">
        <v>1129</v>
      </c>
      <c r="J1745">
        <f t="shared" si="68"/>
        <v>2028</v>
      </c>
    </row>
    <row r="1746" spans="1:10" x14ac:dyDescent="0.3">
      <c r="A1746">
        <v>0</v>
      </c>
      <c r="B1746">
        <v>0</v>
      </c>
      <c r="C1746">
        <v>0</v>
      </c>
      <c r="D1746">
        <v>0</v>
      </c>
      <c r="E1746">
        <v>0</v>
      </c>
      <c r="F1746">
        <v>0</v>
      </c>
      <c r="G1746">
        <v>0</v>
      </c>
      <c r="H1746">
        <v>0</v>
      </c>
      <c r="I1746" t="s">
        <v>1129</v>
      </c>
      <c r="J1746">
        <f t="shared" si="68"/>
        <v>2028</v>
      </c>
    </row>
    <row r="1747" spans="1:10" x14ac:dyDescent="0.3">
      <c r="A1747">
        <v>0</v>
      </c>
      <c r="B1747">
        <v>0</v>
      </c>
      <c r="C1747">
        <v>0</v>
      </c>
      <c r="D1747">
        <v>0</v>
      </c>
      <c r="E1747">
        <v>0</v>
      </c>
      <c r="F1747">
        <v>0</v>
      </c>
      <c r="G1747">
        <v>0</v>
      </c>
      <c r="H1747">
        <v>0</v>
      </c>
      <c r="I1747" t="s">
        <v>1129</v>
      </c>
      <c r="J1747">
        <f t="shared" si="68"/>
        <v>2028</v>
      </c>
    </row>
    <row r="1748" spans="1:10" x14ac:dyDescent="0.3">
      <c r="A1748">
        <v>0</v>
      </c>
      <c r="B1748">
        <v>0</v>
      </c>
      <c r="C1748">
        <v>0</v>
      </c>
      <c r="D1748">
        <v>0</v>
      </c>
      <c r="E1748">
        <v>0</v>
      </c>
      <c r="F1748">
        <v>0</v>
      </c>
      <c r="G1748">
        <v>0</v>
      </c>
      <c r="H1748">
        <v>0</v>
      </c>
      <c r="I1748" t="s">
        <v>1129</v>
      </c>
      <c r="J1748">
        <f t="shared" si="68"/>
        <v>2028</v>
      </c>
    </row>
    <row r="1749" spans="1:10" x14ac:dyDescent="0.3">
      <c r="A1749">
        <v>0</v>
      </c>
      <c r="B1749">
        <v>0</v>
      </c>
      <c r="C1749">
        <v>0</v>
      </c>
      <c r="D1749">
        <v>0</v>
      </c>
      <c r="E1749">
        <v>0</v>
      </c>
      <c r="F1749">
        <v>0</v>
      </c>
      <c r="G1749">
        <v>0</v>
      </c>
      <c r="H1749">
        <v>0</v>
      </c>
      <c r="I1749" t="s">
        <v>1129</v>
      </c>
      <c r="J1749">
        <f t="shared" si="68"/>
        <v>2028</v>
      </c>
    </row>
    <row r="1750" spans="1:10" x14ac:dyDescent="0.3">
      <c r="A1750">
        <v>0</v>
      </c>
      <c r="B1750">
        <v>0</v>
      </c>
      <c r="C1750">
        <v>0</v>
      </c>
      <c r="D1750">
        <v>0</v>
      </c>
      <c r="E1750">
        <v>0</v>
      </c>
      <c r="F1750">
        <v>0</v>
      </c>
      <c r="G1750">
        <v>0</v>
      </c>
      <c r="H1750">
        <v>0</v>
      </c>
      <c r="I1750" t="s">
        <v>1129</v>
      </c>
      <c r="J1750">
        <f t="shared" si="68"/>
        <v>2028</v>
      </c>
    </row>
    <row r="1751" spans="1:10" x14ac:dyDescent="0.3">
      <c r="A1751">
        <v>0</v>
      </c>
      <c r="B1751">
        <v>0</v>
      </c>
      <c r="C1751">
        <v>0</v>
      </c>
      <c r="D1751">
        <v>0</v>
      </c>
      <c r="E1751">
        <v>0</v>
      </c>
      <c r="F1751">
        <v>0</v>
      </c>
      <c r="G1751">
        <v>0</v>
      </c>
      <c r="H1751">
        <v>0</v>
      </c>
      <c r="I1751" t="s">
        <v>1129</v>
      </c>
      <c r="J1751">
        <f t="shared" si="68"/>
        <v>2028</v>
      </c>
    </row>
    <row r="1752" spans="1:10" x14ac:dyDescent="0.3">
      <c r="A1752">
        <v>0</v>
      </c>
      <c r="B1752">
        <v>0</v>
      </c>
      <c r="C1752">
        <v>0</v>
      </c>
      <c r="D1752">
        <v>0</v>
      </c>
      <c r="E1752">
        <v>0</v>
      </c>
      <c r="F1752">
        <v>0</v>
      </c>
      <c r="G1752">
        <v>0</v>
      </c>
      <c r="H1752">
        <v>0</v>
      </c>
      <c r="I1752" t="s">
        <v>1129</v>
      </c>
      <c r="J1752">
        <f t="shared" si="68"/>
        <v>2028</v>
      </c>
    </row>
    <row r="1753" spans="1:10" x14ac:dyDescent="0.3">
      <c r="A1753">
        <v>0</v>
      </c>
      <c r="B1753">
        <v>0</v>
      </c>
      <c r="C1753">
        <v>0</v>
      </c>
      <c r="D1753">
        <v>0</v>
      </c>
      <c r="E1753">
        <v>0</v>
      </c>
      <c r="F1753">
        <v>0</v>
      </c>
      <c r="G1753">
        <v>0</v>
      </c>
      <c r="H1753">
        <v>0</v>
      </c>
      <c r="I1753" t="s">
        <v>1129</v>
      </c>
      <c r="J1753">
        <f t="shared" si="68"/>
        <v>2028</v>
      </c>
    </row>
    <row r="1754" spans="1:10" x14ac:dyDescent="0.3">
      <c r="A1754">
        <v>0</v>
      </c>
      <c r="B1754">
        <v>0</v>
      </c>
      <c r="C1754">
        <v>0</v>
      </c>
      <c r="D1754">
        <v>0</v>
      </c>
      <c r="E1754">
        <v>0</v>
      </c>
      <c r="F1754">
        <v>0</v>
      </c>
      <c r="G1754">
        <v>0</v>
      </c>
      <c r="H1754">
        <v>0</v>
      </c>
      <c r="I1754" t="s">
        <v>1129</v>
      </c>
      <c r="J1754">
        <f t="shared" si="68"/>
        <v>2028</v>
      </c>
    </row>
    <row r="1755" spans="1:10" x14ac:dyDescent="0.3">
      <c r="A1755">
        <v>0</v>
      </c>
      <c r="B1755">
        <v>0</v>
      </c>
      <c r="C1755">
        <v>0</v>
      </c>
      <c r="D1755">
        <v>0</v>
      </c>
      <c r="E1755">
        <v>0</v>
      </c>
      <c r="F1755">
        <v>0</v>
      </c>
      <c r="G1755">
        <v>0</v>
      </c>
      <c r="H1755">
        <v>0</v>
      </c>
      <c r="I1755" t="s">
        <v>1129</v>
      </c>
      <c r="J1755">
        <f t="shared" si="68"/>
        <v>2028</v>
      </c>
    </row>
    <row r="1756" spans="1:10" x14ac:dyDescent="0.3">
      <c r="A1756">
        <v>0</v>
      </c>
      <c r="B1756">
        <v>0</v>
      </c>
      <c r="C1756">
        <v>0</v>
      </c>
      <c r="D1756">
        <v>0</v>
      </c>
      <c r="E1756">
        <v>0</v>
      </c>
      <c r="F1756">
        <v>0</v>
      </c>
      <c r="G1756">
        <v>0</v>
      </c>
      <c r="H1756">
        <v>0</v>
      </c>
      <c r="I1756" t="s">
        <v>1129</v>
      </c>
      <c r="J1756">
        <f t="shared" si="68"/>
        <v>2028</v>
      </c>
    </row>
    <row r="1757" spans="1:10" x14ac:dyDescent="0.3">
      <c r="A1757">
        <v>0</v>
      </c>
      <c r="B1757">
        <v>0</v>
      </c>
      <c r="C1757">
        <v>0</v>
      </c>
      <c r="D1757">
        <v>0</v>
      </c>
      <c r="E1757">
        <v>0</v>
      </c>
      <c r="F1757">
        <v>0</v>
      </c>
      <c r="G1757">
        <v>0</v>
      </c>
      <c r="H1757">
        <v>0</v>
      </c>
      <c r="I1757" t="s">
        <v>1129</v>
      </c>
      <c r="J1757">
        <f t="shared" si="68"/>
        <v>2028</v>
      </c>
    </row>
    <row r="1758" spans="1:10" x14ac:dyDescent="0.3">
      <c r="A1758">
        <v>0</v>
      </c>
      <c r="B1758">
        <v>0</v>
      </c>
      <c r="C1758">
        <v>0</v>
      </c>
      <c r="D1758">
        <v>0</v>
      </c>
      <c r="E1758">
        <v>0</v>
      </c>
      <c r="F1758">
        <v>0</v>
      </c>
      <c r="G1758">
        <v>0</v>
      </c>
      <c r="H1758">
        <v>0</v>
      </c>
      <c r="I1758" t="s">
        <v>1129</v>
      </c>
      <c r="J1758">
        <f t="shared" si="68"/>
        <v>2028</v>
      </c>
    </row>
    <row r="1759" spans="1:10" x14ac:dyDescent="0.3">
      <c r="A1759">
        <v>0</v>
      </c>
      <c r="B1759">
        <v>0</v>
      </c>
      <c r="C1759">
        <v>0</v>
      </c>
      <c r="D1759">
        <v>0</v>
      </c>
      <c r="E1759">
        <v>0</v>
      </c>
      <c r="F1759">
        <v>0</v>
      </c>
      <c r="G1759">
        <v>0</v>
      </c>
      <c r="H1759">
        <v>0</v>
      </c>
      <c r="I1759" t="s">
        <v>1129</v>
      </c>
      <c r="J1759">
        <f t="shared" si="68"/>
        <v>2028</v>
      </c>
    </row>
    <row r="1760" spans="1:10" x14ac:dyDescent="0.3">
      <c r="A1760">
        <v>0</v>
      </c>
      <c r="B1760">
        <v>0</v>
      </c>
      <c r="C1760">
        <v>0</v>
      </c>
      <c r="D1760">
        <v>0</v>
      </c>
      <c r="E1760">
        <v>0</v>
      </c>
      <c r="F1760">
        <v>0</v>
      </c>
      <c r="G1760">
        <v>0</v>
      </c>
      <c r="H1760">
        <v>0</v>
      </c>
      <c r="I1760" t="s">
        <v>1129</v>
      </c>
      <c r="J1760">
        <f t="shared" si="68"/>
        <v>2028</v>
      </c>
    </row>
    <row r="1761" spans="1:10" x14ac:dyDescent="0.3">
      <c r="A1761">
        <v>0</v>
      </c>
      <c r="B1761">
        <v>0</v>
      </c>
      <c r="C1761">
        <v>0</v>
      </c>
      <c r="D1761">
        <v>0</v>
      </c>
      <c r="E1761">
        <v>0</v>
      </c>
      <c r="F1761">
        <v>0</v>
      </c>
      <c r="G1761">
        <v>0</v>
      </c>
      <c r="H1761">
        <v>0</v>
      </c>
      <c r="I1761" t="s">
        <v>1129</v>
      </c>
      <c r="J1761">
        <f t="shared" si="68"/>
        <v>2028</v>
      </c>
    </row>
    <row r="1762" spans="1:10" x14ac:dyDescent="0.3">
      <c r="A1762">
        <v>0</v>
      </c>
      <c r="B1762">
        <v>0</v>
      </c>
      <c r="C1762">
        <v>0</v>
      </c>
      <c r="D1762">
        <v>0</v>
      </c>
      <c r="E1762">
        <v>0</v>
      </c>
      <c r="F1762">
        <v>0</v>
      </c>
      <c r="G1762">
        <v>0</v>
      </c>
      <c r="H1762">
        <v>0</v>
      </c>
      <c r="I1762" t="s">
        <v>1129</v>
      </c>
      <c r="J1762">
        <f t="shared" si="68"/>
        <v>2028</v>
      </c>
    </row>
    <row r="1763" spans="1:10" x14ac:dyDescent="0.3">
      <c r="A1763">
        <v>0</v>
      </c>
      <c r="B1763">
        <v>0</v>
      </c>
      <c r="C1763">
        <v>0</v>
      </c>
      <c r="D1763">
        <v>0</v>
      </c>
      <c r="E1763">
        <v>0</v>
      </c>
      <c r="F1763">
        <v>0</v>
      </c>
      <c r="G1763">
        <v>0</v>
      </c>
      <c r="H1763">
        <v>0</v>
      </c>
      <c r="I1763" t="s">
        <v>1129</v>
      </c>
      <c r="J1763">
        <f t="shared" si="68"/>
        <v>2028</v>
      </c>
    </row>
    <row r="1764" spans="1:10" x14ac:dyDescent="0.3">
      <c r="A1764">
        <v>0</v>
      </c>
      <c r="B1764">
        <v>0</v>
      </c>
      <c r="C1764">
        <v>0</v>
      </c>
      <c r="D1764">
        <v>0</v>
      </c>
      <c r="E1764">
        <v>0</v>
      </c>
      <c r="F1764">
        <v>0</v>
      </c>
      <c r="G1764">
        <v>0</v>
      </c>
      <c r="H1764">
        <v>0</v>
      </c>
      <c r="I1764" t="s">
        <v>1129</v>
      </c>
      <c r="J1764">
        <f t="shared" si="68"/>
        <v>2028</v>
      </c>
    </row>
    <row r="1765" spans="1:10" x14ac:dyDescent="0.3">
      <c r="A1765">
        <v>0</v>
      </c>
      <c r="B1765">
        <v>0</v>
      </c>
      <c r="C1765">
        <v>0</v>
      </c>
      <c r="D1765">
        <v>0</v>
      </c>
      <c r="E1765">
        <v>0</v>
      </c>
      <c r="F1765">
        <v>0</v>
      </c>
      <c r="G1765">
        <v>0</v>
      </c>
      <c r="H1765">
        <v>0</v>
      </c>
      <c r="I1765" t="s">
        <v>1129</v>
      </c>
      <c r="J1765">
        <f t="shared" si="68"/>
        <v>2028</v>
      </c>
    </row>
  </sheetData>
  <phoneticPr fontId="2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399E1-AFE5-4254-BBD8-2E9AE0CE5E96}">
  <sheetPr>
    <tabColor rgb="FFFFFF00"/>
  </sheetPr>
  <dimension ref="A2:J1849"/>
  <sheetViews>
    <sheetView workbookViewId="0">
      <selection activeCell="B1846" sqref="B1846"/>
    </sheetView>
  </sheetViews>
  <sheetFormatPr defaultColWidth="8.83203125" defaultRowHeight="14" x14ac:dyDescent="0.3"/>
  <cols>
    <col min="1" max="1" width="34.83203125" customWidth="1"/>
    <col min="2" max="2" width="29.33203125" customWidth="1"/>
    <col min="3" max="3" width="14.83203125" customWidth="1"/>
    <col min="4" max="4" width="13.6640625" customWidth="1"/>
    <col min="5" max="5" width="13.1640625" style="17" customWidth="1"/>
    <col min="6" max="6" width="9.83203125" bestFit="1" customWidth="1"/>
  </cols>
  <sheetData>
    <row r="2" spans="1:10" x14ac:dyDescent="0.3">
      <c r="A2" s="4" cm="1">
        <f t="array" ref="A2:H14">'M1-M6 Report'!A160:H172</f>
        <v>0</v>
      </c>
      <c r="B2">
        <v>0</v>
      </c>
      <c r="C2">
        <v>0</v>
      </c>
      <c r="D2">
        <v>0</v>
      </c>
      <c r="E2" s="17">
        <v>0</v>
      </c>
      <c r="F2">
        <v>0</v>
      </c>
      <c r="G2">
        <v>0</v>
      </c>
      <c r="H2">
        <v>0</v>
      </c>
      <c r="I2" t="s">
        <v>11</v>
      </c>
      <c r="J2" t="s">
        <v>1110</v>
      </c>
    </row>
    <row r="3" spans="1:10" x14ac:dyDescent="0.3">
      <c r="A3">
        <v>0</v>
      </c>
      <c r="B3">
        <v>0</v>
      </c>
      <c r="C3">
        <v>0</v>
      </c>
      <c r="D3">
        <v>0</v>
      </c>
      <c r="E3" s="17">
        <v>0</v>
      </c>
      <c r="F3">
        <v>0</v>
      </c>
      <c r="G3">
        <v>0</v>
      </c>
      <c r="H3">
        <v>0</v>
      </c>
      <c r="I3" t="s">
        <v>11</v>
      </c>
      <c r="J3" t="s">
        <v>1110</v>
      </c>
    </row>
    <row r="4" spans="1:10" x14ac:dyDescent="0.3">
      <c r="A4">
        <v>0</v>
      </c>
      <c r="B4">
        <v>0</v>
      </c>
      <c r="C4">
        <v>0</v>
      </c>
      <c r="D4">
        <v>0</v>
      </c>
      <c r="E4" s="17">
        <v>0</v>
      </c>
      <c r="F4">
        <v>0</v>
      </c>
      <c r="G4">
        <v>0</v>
      </c>
      <c r="H4">
        <v>0</v>
      </c>
      <c r="I4" t="s">
        <v>11</v>
      </c>
      <c r="J4" t="s">
        <v>1110</v>
      </c>
    </row>
    <row r="5" spans="1:10" x14ac:dyDescent="0.3">
      <c r="A5">
        <v>0</v>
      </c>
      <c r="B5">
        <v>0</v>
      </c>
      <c r="C5">
        <v>0</v>
      </c>
      <c r="D5">
        <v>0</v>
      </c>
      <c r="E5" s="17">
        <v>0</v>
      </c>
      <c r="F5">
        <v>0</v>
      </c>
      <c r="G5">
        <v>0</v>
      </c>
      <c r="H5">
        <v>0</v>
      </c>
      <c r="I5" t="s">
        <v>11</v>
      </c>
      <c r="J5" t="s">
        <v>1110</v>
      </c>
    </row>
    <row r="6" spans="1:10" x14ac:dyDescent="0.3">
      <c r="A6">
        <v>0</v>
      </c>
      <c r="B6">
        <v>0</v>
      </c>
      <c r="C6">
        <v>0</v>
      </c>
      <c r="D6">
        <v>0</v>
      </c>
      <c r="E6" s="17">
        <v>0</v>
      </c>
      <c r="F6">
        <v>0</v>
      </c>
      <c r="G6">
        <v>0</v>
      </c>
      <c r="H6">
        <v>0</v>
      </c>
      <c r="I6" t="s">
        <v>11</v>
      </c>
      <c r="J6" t="s">
        <v>1110</v>
      </c>
    </row>
    <row r="7" spans="1:10" x14ac:dyDescent="0.3">
      <c r="A7">
        <v>0</v>
      </c>
      <c r="B7">
        <v>0</v>
      </c>
      <c r="C7">
        <v>0</v>
      </c>
      <c r="D7">
        <v>0</v>
      </c>
      <c r="E7" s="17">
        <v>0</v>
      </c>
      <c r="F7">
        <v>0</v>
      </c>
      <c r="G7">
        <v>0</v>
      </c>
      <c r="H7">
        <v>0</v>
      </c>
      <c r="I7" t="s">
        <v>11</v>
      </c>
      <c r="J7" t="s">
        <v>1110</v>
      </c>
    </row>
    <row r="8" spans="1:10" x14ac:dyDescent="0.3">
      <c r="A8">
        <v>0</v>
      </c>
      <c r="B8">
        <v>0</v>
      </c>
      <c r="C8">
        <v>0</v>
      </c>
      <c r="D8">
        <v>0</v>
      </c>
      <c r="E8" s="17">
        <v>0</v>
      </c>
      <c r="F8">
        <v>0</v>
      </c>
      <c r="G8">
        <v>0</v>
      </c>
      <c r="H8">
        <v>0</v>
      </c>
      <c r="I8" t="s">
        <v>11</v>
      </c>
      <c r="J8" t="s">
        <v>1110</v>
      </c>
    </row>
    <row r="9" spans="1:10" x14ac:dyDescent="0.3">
      <c r="A9">
        <v>0</v>
      </c>
      <c r="B9">
        <v>0</v>
      </c>
      <c r="C9">
        <v>0</v>
      </c>
      <c r="D9">
        <v>0</v>
      </c>
      <c r="E9" s="17">
        <v>0</v>
      </c>
      <c r="F9">
        <v>0</v>
      </c>
      <c r="G9">
        <v>0</v>
      </c>
      <c r="H9">
        <v>0</v>
      </c>
      <c r="I9" t="s">
        <v>11</v>
      </c>
      <c r="J9" t="s">
        <v>1110</v>
      </c>
    </row>
    <row r="10" spans="1:10" x14ac:dyDescent="0.3">
      <c r="A10">
        <v>0</v>
      </c>
      <c r="B10">
        <v>0</v>
      </c>
      <c r="C10">
        <v>0</v>
      </c>
      <c r="D10">
        <v>0</v>
      </c>
      <c r="E10" s="17">
        <v>0</v>
      </c>
      <c r="F10">
        <v>0</v>
      </c>
      <c r="G10">
        <v>0</v>
      </c>
      <c r="H10">
        <v>0</v>
      </c>
      <c r="I10" t="s">
        <v>11</v>
      </c>
      <c r="J10" t="s">
        <v>1110</v>
      </c>
    </row>
    <row r="11" spans="1:10" x14ac:dyDescent="0.3">
      <c r="A11">
        <v>0</v>
      </c>
      <c r="B11">
        <v>0</v>
      </c>
      <c r="C11">
        <v>0</v>
      </c>
      <c r="D11">
        <v>0</v>
      </c>
      <c r="E11" s="17">
        <v>0</v>
      </c>
      <c r="F11">
        <v>0</v>
      </c>
      <c r="G11">
        <v>0</v>
      </c>
      <c r="H11">
        <v>0</v>
      </c>
      <c r="I11" t="s">
        <v>11</v>
      </c>
      <c r="J11" t="s">
        <v>1110</v>
      </c>
    </row>
    <row r="12" spans="1:10" x14ac:dyDescent="0.3">
      <c r="A12">
        <v>0</v>
      </c>
      <c r="B12">
        <v>0</v>
      </c>
      <c r="C12">
        <v>0</v>
      </c>
      <c r="D12">
        <v>0</v>
      </c>
      <c r="E12" s="17">
        <v>0</v>
      </c>
      <c r="F12">
        <v>0</v>
      </c>
      <c r="G12">
        <v>0</v>
      </c>
      <c r="H12">
        <v>0</v>
      </c>
      <c r="I12" t="s">
        <v>11</v>
      </c>
      <c r="J12" t="s">
        <v>1110</v>
      </c>
    </row>
    <row r="13" spans="1:10" x14ac:dyDescent="0.3">
      <c r="A13">
        <v>0</v>
      </c>
      <c r="B13">
        <v>0</v>
      </c>
      <c r="C13">
        <v>0</v>
      </c>
      <c r="D13">
        <v>0</v>
      </c>
      <c r="E13" s="17">
        <v>0</v>
      </c>
      <c r="F13">
        <v>0</v>
      </c>
      <c r="G13">
        <v>0</v>
      </c>
      <c r="H13">
        <v>0</v>
      </c>
      <c r="I13" t="s">
        <v>11</v>
      </c>
      <c r="J13" t="s">
        <v>1110</v>
      </c>
    </row>
    <row r="14" spans="1:10" x14ac:dyDescent="0.3">
      <c r="A14">
        <v>0</v>
      </c>
      <c r="B14">
        <v>0</v>
      </c>
      <c r="C14">
        <v>0</v>
      </c>
      <c r="D14">
        <v>0</v>
      </c>
      <c r="E14" s="17">
        <v>0</v>
      </c>
      <c r="F14">
        <v>0</v>
      </c>
      <c r="G14">
        <v>0</v>
      </c>
      <c r="H14">
        <v>0</v>
      </c>
      <c r="I14" t="s">
        <v>11</v>
      </c>
      <c r="J14" t="s">
        <v>1110</v>
      </c>
    </row>
    <row r="15" spans="1:10" x14ac:dyDescent="0.3">
      <c r="A15" s="4" cm="1">
        <f t="array" ref="A15:H27">'M7-M12 Report'!A160:H172</f>
        <v>0</v>
      </c>
      <c r="B15">
        <v>0</v>
      </c>
      <c r="C15">
        <v>0</v>
      </c>
      <c r="D15">
        <v>0</v>
      </c>
      <c r="E15" s="17">
        <v>0</v>
      </c>
      <c r="F15">
        <v>0</v>
      </c>
      <c r="G15">
        <v>0</v>
      </c>
      <c r="H15">
        <v>0</v>
      </c>
      <c r="I15" t="s">
        <v>23</v>
      </c>
      <c r="J15" t="s">
        <v>1110</v>
      </c>
    </row>
    <row r="16" spans="1:10" x14ac:dyDescent="0.3">
      <c r="A16">
        <v>0</v>
      </c>
      <c r="B16">
        <v>0</v>
      </c>
      <c r="C16">
        <v>0</v>
      </c>
      <c r="D16">
        <v>0</v>
      </c>
      <c r="E16" s="17">
        <v>0</v>
      </c>
      <c r="F16">
        <v>0</v>
      </c>
      <c r="G16">
        <v>0</v>
      </c>
      <c r="H16">
        <v>0</v>
      </c>
      <c r="I16" t="s">
        <v>23</v>
      </c>
      <c r="J16" t="s">
        <v>1110</v>
      </c>
    </row>
    <row r="17" spans="1:10" x14ac:dyDescent="0.3">
      <c r="A17">
        <v>0</v>
      </c>
      <c r="B17">
        <v>0</v>
      </c>
      <c r="C17">
        <v>0</v>
      </c>
      <c r="D17">
        <v>0</v>
      </c>
      <c r="E17" s="17">
        <v>0</v>
      </c>
      <c r="F17">
        <v>0</v>
      </c>
      <c r="G17">
        <v>0</v>
      </c>
      <c r="H17">
        <v>0</v>
      </c>
      <c r="I17" t="s">
        <v>23</v>
      </c>
      <c r="J17" t="s">
        <v>1110</v>
      </c>
    </row>
    <row r="18" spans="1:10" x14ac:dyDescent="0.3">
      <c r="A18">
        <v>0</v>
      </c>
      <c r="B18">
        <v>0</v>
      </c>
      <c r="C18">
        <v>0</v>
      </c>
      <c r="D18">
        <v>0</v>
      </c>
      <c r="E18" s="17">
        <v>0</v>
      </c>
      <c r="F18">
        <v>0</v>
      </c>
      <c r="G18">
        <v>0</v>
      </c>
      <c r="H18">
        <v>0</v>
      </c>
      <c r="I18" t="s">
        <v>23</v>
      </c>
      <c r="J18" t="s">
        <v>1110</v>
      </c>
    </row>
    <row r="19" spans="1:10" x14ac:dyDescent="0.3">
      <c r="A19">
        <v>0</v>
      </c>
      <c r="B19">
        <v>0</v>
      </c>
      <c r="C19">
        <v>0</v>
      </c>
      <c r="D19">
        <v>0</v>
      </c>
      <c r="E19" s="17">
        <v>0</v>
      </c>
      <c r="F19">
        <v>0</v>
      </c>
      <c r="G19">
        <v>0</v>
      </c>
      <c r="H19">
        <v>0</v>
      </c>
      <c r="I19" t="s">
        <v>23</v>
      </c>
      <c r="J19" t="s">
        <v>1110</v>
      </c>
    </row>
    <row r="20" spans="1:10" x14ac:dyDescent="0.3">
      <c r="A20">
        <v>0</v>
      </c>
      <c r="B20">
        <v>0</v>
      </c>
      <c r="C20">
        <v>0</v>
      </c>
      <c r="D20">
        <v>0</v>
      </c>
      <c r="E20" s="17">
        <v>0</v>
      </c>
      <c r="F20">
        <v>0</v>
      </c>
      <c r="G20">
        <v>0</v>
      </c>
      <c r="H20">
        <v>0</v>
      </c>
      <c r="I20" t="s">
        <v>23</v>
      </c>
      <c r="J20" t="s">
        <v>1110</v>
      </c>
    </row>
    <row r="21" spans="1:10" x14ac:dyDescent="0.3">
      <c r="A21">
        <v>0</v>
      </c>
      <c r="B21">
        <v>0</v>
      </c>
      <c r="C21">
        <v>0</v>
      </c>
      <c r="D21">
        <v>0</v>
      </c>
      <c r="E21" s="17">
        <v>0</v>
      </c>
      <c r="F21">
        <v>0</v>
      </c>
      <c r="G21">
        <v>0</v>
      </c>
      <c r="H21">
        <v>0</v>
      </c>
      <c r="I21" t="s">
        <v>23</v>
      </c>
      <c r="J21" t="s">
        <v>1110</v>
      </c>
    </row>
    <row r="22" spans="1:10" x14ac:dyDescent="0.3">
      <c r="A22">
        <v>0</v>
      </c>
      <c r="B22">
        <v>0</v>
      </c>
      <c r="C22">
        <v>0</v>
      </c>
      <c r="D22">
        <v>0</v>
      </c>
      <c r="E22" s="17">
        <v>0</v>
      </c>
      <c r="F22">
        <v>0</v>
      </c>
      <c r="G22">
        <v>0</v>
      </c>
      <c r="H22">
        <v>0</v>
      </c>
      <c r="I22" t="s">
        <v>23</v>
      </c>
      <c r="J22" t="s">
        <v>1110</v>
      </c>
    </row>
    <row r="23" spans="1:10" x14ac:dyDescent="0.3">
      <c r="A23">
        <v>0</v>
      </c>
      <c r="B23">
        <v>0</v>
      </c>
      <c r="C23">
        <v>0</v>
      </c>
      <c r="D23">
        <v>0</v>
      </c>
      <c r="E23" s="17">
        <v>0</v>
      </c>
      <c r="F23">
        <v>0</v>
      </c>
      <c r="G23">
        <v>0</v>
      </c>
      <c r="H23">
        <v>0</v>
      </c>
      <c r="I23" t="s">
        <v>23</v>
      </c>
      <c r="J23" t="s">
        <v>1110</v>
      </c>
    </row>
    <row r="24" spans="1:10" x14ac:dyDescent="0.3">
      <c r="A24">
        <v>0</v>
      </c>
      <c r="B24">
        <v>0</v>
      </c>
      <c r="C24">
        <v>0</v>
      </c>
      <c r="D24">
        <v>0</v>
      </c>
      <c r="E24" s="17">
        <v>0</v>
      </c>
      <c r="F24">
        <v>0</v>
      </c>
      <c r="G24">
        <v>0</v>
      </c>
      <c r="H24">
        <v>0</v>
      </c>
      <c r="I24" t="s">
        <v>23</v>
      </c>
      <c r="J24" t="s">
        <v>1110</v>
      </c>
    </row>
    <row r="25" spans="1:10" x14ac:dyDescent="0.3">
      <c r="A25">
        <v>0</v>
      </c>
      <c r="B25">
        <v>0</v>
      </c>
      <c r="C25">
        <v>0</v>
      </c>
      <c r="D25">
        <v>0</v>
      </c>
      <c r="E25" s="17">
        <v>0</v>
      </c>
      <c r="F25">
        <v>0</v>
      </c>
      <c r="G25">
        <v>0</v>
      </c>
      <c r="H25">
        <v>0</v>
      </c>
      <c r="I25" t="s">
        <v>23</v>
      </c>
      <c r="J25" t="s">
        <v>1110</v>
      </c>
    </row>
    <row r="26" spans="1:10" x14ac:dyDescent="0.3">
      <c r="A26">
        <v>0</v>
      </c>
      <c r="B26">
        <v>0</v>
      </c>
      <c r="C26">
        <v>0</v>
      </c>
      <c r="D26">
        <v>0</v>
      </c>
      <c r="E26" s="17">
        <v>0</v>
      </c>
      <c r="F26">
        <v>0</v>
      </c>
      <c r="G26">
        <v>0</v>
      </c>
      <c r="H26">
        <v>0</v>
      </c>
      <c r="I26" t="s">
        <v>23</v>
      </c>
      <c r="J26" t="s">
        <v>1110</v>
      </c>
    </row>
    <row r="27" spans="1:10" x14ac:dyDescent="0.3">
      <c r="A27">
        <v>0</v>
      </c>
      <c r="B27">
        <v>0</v>
      </c>
      <c r="C27">
        <v>0</v>
      </c>
      <c r="D27">
        <v>0</v>
      </c>
      <c r="E27" s="17">
        <v>0</v>
      </c>
      <c r="F27">
        <v>0</v>
      </c>
      <c r="G27">
        <v>0</v>
      </c>
      <c r="H27">
        <v>0</v>
      </c>
      <c r="I27" t="s">
        <v>23</v>
      </c>
      <c r="J27" t="s">
        <v>1110</v>
      </c>
    </row>
    <row r="28" spans="1:10" x14ac:dyDescent="0.3">
      <c r="A28" s="4" cm="1">
        <f t="array" ref="A28:H40">'M13-M18 Report'!A160:H172</f>
        <v>0</v>
      </c>
      <c r="B28">
        <v>0</v>
      </c>
      <c r="C28">
        <v>0</v>
      </c>
      <c r="D28">
        <v>0</v>
      </c>
      <c r="E28" s="17">
        <v>0</v>
      </c>
      <c r="F28">
        <v>0</v>
      </c>
      <c r="G28">
        <v>0</v>
      </c>
      <c r="H28">
        <v>0</v>
      </c>
      <c r="I28" t="s">
        <v>24</v>
      </c>
      <c r="J28" t="s">
        <v>1110</v>
      </c>
    </row>
    <row r="29" spans="1:10" x14ac:dyDescent="0.3">
      <c r="A29">
        <v>0</v>
      </c>
      <c r="B29">
        <v>0</v>
      </c>
      <c r="C29">
        <v>0</v>
      </c>
      <c r="D29">
        <v>0</v>
      </c>
      <c r="E29" s="17">
        <v>0</v>
      </c>
      <c r="F29">
        <v>0</v>
      </c>
      <c r="G29">
        <v>0</v>
      </c>
      <c r="H29">
        <v>0</v>
      </c>
      <c r="I29" t="str">
        <f>I28</f>
        <v>M13-M18</v>
      </c>
      <c r="J29" t="s">
        <v>1110</v>
      </c>
    </row>
    <row r="30" spans="1:10" x14ac:dyDescent="0.3">
      <c r="A30">
        <v>0</v>
      </c>
      <c r="B30">
        <v>0</v>
      </c>
      <c r="C30">
        <v>0</v>
      </c>
      <c r="D30">
        <v>0</v>
      </c>
      <c r="E30" s="17">
        <v>0</v>
      </c>
      <c r="F30">
        <v>0</v>
      </c>
      <c r="G30">
        <v>0</v>
      </c>
      <c r="H30">
        <v>0</v>
      </c>
      <c r="I30" t="str">
        <f t="shared" ref="I30:I40" si="0">I29</f>
        <v>M13-M18</v>
      </c>
      <c r="J30" t="s">
        <v>1110</v>
      </c>
    </row>
    <row r="31" spans="1:10" x14ac:dyDescent="0.3">
      <c r="A31">
        <v>0</v>
      </c>
      <c r="B31">
        <v>0</v>
      </c>
      <c r="C31">
        <v>0</v>
      </c>
      <c r="D31">
        <v>0</v>
      </c>
      <c r="E31" s="17">
        <v>0</v>
      </c>
      <c r="F31">
        <v>0</v>
      </c>
      <c r="G31">
        <v>0</v>
      </c>
      <c r="H31">
        <v>0</v>
      </c>
      <c r="I31" t="str">
        <f t="shared" si="0"/>
        <v>M13-M18</v>
      </c>
      <c r="J31" t="s">
        <v>1110</v>
      </c>
    </row>
    <row r="32" spans="1:10" x14ac:dyDescent="0.3">
      <c r="A32">
        <v>0</v>
      </c>
      <c r="B32">
        <v>0</v>
      </c>
      <c r="C32">
        <v>0</v>
      </c>
      <c r="D32">
        <v>0</v>
      </c>
      <c r="E32" s="17">
        <v>0</v>
      </c>
      <c r="F32">
        <v>0</v>
      </c>
      <c r="G32">
        <v>0</v>
      </c>
      <c r="H32">
        <v>0</v>
      </c>
      <c r="I32" t="str">
        <f t="shared" si="0"/>
        <v>M13-M18</v>
      </c>
      <c r="J32" t="s">
        <v>1110</v>
      </c>
    </row>
    <row r="33" spans="1:10" x14ac:dyDescent="0.3">
      <c r="A33">
        <v>0</v>
      </c>
      <c r="B33">
        <v>0</v>
      </c>
      <c r="C33">
        <v>0</v>
      </c>
      <c r="D33">
        <v>0</v>
      </c>
      <c r="E33" s="17">
        <v>0</v>
      </c>
      <c r="F33">
        <v>0</v>
      </c>
      <c r="G33">
        <v>0</v>
      </c>
      <c r="H33">
        <v>0</v>
      </c>
      <c r="I33" t="str">
        <f t="shared" si="0"/>
        <v>M13-M18</v>
      </c>
      <c r="J33" t="s">
        <v>1110</v>
      </c>
    </row>
    <row r="34" spans="1:10" x14ac:dyDescent="0.3">
      <c r="A34">
        <v>0</v>
      </c>
      <c r="B34">
        <v>0</v>
      </c>
      <c r="C34">
        <v>0</v>
      </c>
      <c r="D34">
        <v>0</v>
      </c>
      <c r="E34" s="17">
        <v>0</v>
      </c>
      <c r="F34">
        <v>0</v>
      </c>
      <c r="G34">
        <v>0</v>
      </c>
      <c r="H34">
        <v>0</v>
      </c>
      <c r="I34" t="str">
        <f t="shared" si="0"/>
        <v>M13-M18</v>
      </c>
      <c r="J34" t="s">
        <v>1110</v>
      </c>
    </row>
    <row r="35" spans="1:10" x14ac:dyDescent="0.3">
      <c r="A35">
        <v>0</v>
      </c>
      <c r="B35">
        <v>0</v>
      </c>
      <c r="C35">
        <v>0</v>
      </c>
      <c r="D35">
        <v>0</v>
      </c>
      <c r="E35" s="17">
        <v>0</v>
      </c>
      <c r="F35">
        <v>0</v>
      </c>
      <c r="G35">
        <v>0</v>
      </c>
      <c r="H35">
        <v>0</v>
      </c>
      <c r="I35" t="str">
        <f t="shared" si="0"/>
        <v>M13-M18</v>
      </c>
      <c r="J35" t="s">
        <v>1110</v>
      </c>
    </row>
    <row r="36" spans="1:10" x14ac:dyDescent="0.3">
      <c r="A36">
        <v>0</v>
      </c>
      <c r="B36">
        <v>0</v>
      </c>
      <c r="C36">
        <v>0</v>
      </c>
      <c r="D36">
        <v>0</v>
      </c>
      <c r="E36" s="17">
        <v>0</v>
      </c>
      <c r="F36">
        <v>0</v>
      </c>
      <c r="G36">
        <v>0</v>
      </c>
      <c r="H36">
        <v>0</v>
      </c>
      <c r="I36" t="str">
        <f t="shared" si="0"/>
        <v>M13-M18</v>
      </c>
      <c r="J36" t="s">
        <v>1110</v>
      </c>
    </row>
    <row r="37" spans="1:10" x14ac:dyDescent="0.3">
      <c r="A37">
        <v>0</v>
      </c>
      <c r="B37">
        <v>0</v>
      </c>
      <c r="C37">
        <v>0</v>
      </c>
      <c r="D37">
        <v>0</v>
      </c>
      <c r="E37" s="17">
        <v>0</v>
      </c>
      <c r="F37">
        <v>0</v>
      </c>
      <c r="G37">
        <v>0</v>
      </c>
      <c r="H37">
        <v>0</v>
      </c>
      <c r="I37" t="str">
        <f t="shared" si="0"/>
        <v>M13-M18</v>
      </c>
      <c r="J37" t="s">
        <v>1110</v>
      </c>
    </row>
    <row r="38" spans="1:10" x14ac:dyDescent="0.3">
      <c r="A38">
        <v>0</v>
      </c>
      <c r="B38">
        <v>0</v>
      </c>
      <c r="C38">
        <v>0</v>
      </c>
      <c r="D38">
        <v>0</v>
      </c>
      <c r="E38" s="17">
        <v>0</v>
      </c>
      <c r="F38">
        <v>0</v>
      </c>
      <c r="G38">
        <v>0</v>
      </c>
      <c r="H38">
        <v>0</v>
      </c>
      <c r="I38" t="str">
        <f t="shared" si="0"/>
        <v>M13-M18</v>
      </c>
      <c r="J38" t="s">
        <v>1110</v>
      </c>
    </row>
    <row r="39" spans="1:10" x14ac:dyDescent="0.3">
      <c r="A39">
        <v>0</v>
      </c>
      <c r="B39">
        <v>0</v>
      </c>
      <c r="C39">
        <v>0</v>
      </c>
      <c r="D39">
        <v>0</v>
      </c>
      <c r="E39" s="17">
        <v>0</v>
      </c>
      <c r="F39">
        <v>0</v>
      </c>
      <c r="G39">
        <v>0</v>
      </c>
      <c r="H39">
        <v>0</v>
      </c>
      <c r="I39" t="str">
        <f t="shared" si="0"/>
        <v>M13-M18</v>
      </c>
      <c r="J39" t="s">
        <v>1110</v>
      </c>
    </row>
    <row r="40" spans="1:10" x14ac:dyDescent="0.3">
      <c r="A40">
        <v>0</v>
      </c>
      <c r="B40">
        <v>0</v>
      </c>
      <c r="C40">
        <v>0</v>
      </c>
      <c r="D40">
        <v>0</v>
      </c>
      <c r="E40" s="17">
        <v>0</v>
      </c>
      <c r="F40">
        <v>0</v>
      </c>
      <c r="G40">
        <v>0</v>
      </c>
      <c r="H40">
        <v>0</v>
      </c>
      <c r="I40" t="str">
        <f t="shared" si="0"/>
        <v>M13-M18</v>
      </c>
      <c r="J40" t="s">
        <v>1110</v>
      </c>
    </row>
    <row r="41" spans="1:10" x14ac:dyDescent="0.3">
      <c r="A41" s="4" cm="1">
        <f t="array" ref="A41:H53">'M19-M24 Report'!A160:H172</f>
        <v>0</v>
      </c>
      <c r="B41">
        <v>0</v>
      </c>
      <c r="C41">
        <v>0</v>
      </c>
      <c r="D41">
        <v>0</v>
      </c>
      <c r="E41" s="17">
        <v>0</v>
      </c>
      <c r="F41">
        <v>0</v>
      </c>
      <c r="G41">
        <v>0</v>
      </c>
      <c r="H41">
        <v>0</v>
      </c>
      <c r="I41" t="s">
        <v>25</v>
      </c>
      <c r="J41" t="s">
        <v>1110</v>
      </c>
    </row>
    <row r="42" spans="1:10" x14ac:dyDescent="0.3">
      <c r="A42">
        <v>0</v>
      </c>
      <c r="B42">
        <v>0</v>
      </c>
      <c r="C42">
        <v>0</v>
      </c>
      <c r="D42">
        <v>0</v>
      </c>
      <c r="E42" s="17">
        <v>0</v>
      </c>
      <c r="F42">
        <v>0</v>
      </c>
      <c r="G42">
        <v>0</v>
      </c>
      <c r="H42">
        <v>0</v>
      </c>
      <c r="I42" t="str">
        <f>I41</f>
        <v>M19-M24</v>
      </c>
      <c r="J42" t="s">
        <v>1110</v>
      </c>
    </row>
    <row r="43" spans="1:10" x14ac:dyDescent="0.3">
      <c r="A43">
        <v>0</v>
      </c>
      <c r="B43">
        <v>0</v>
      </c>
      <c r="C43">
        <v>0</v>
      </c>
      <c r="D43">
        <v>0</v>
      </c>
      <c r="E43" s="17">
        <v>0</v>
      </c>
      <c r="F43">
        <v>0</v>
      </c>
      <c r="G43">
        <v>0</v>
      </c>
      <c r="H43">
        <v>0</v>
      </c>
      <c r="I43" t="str">
        <f t="shared" ref="I43:I53" si="1">I42</f>
        <v>M19-M24</v>
      </c>
      <c r="J43" t="s">
        <v>1110</v>
      </c>
    </row>
    <row r="44" spans="1:10" x14ac:dyDescent="0.3">
      <c r="A44">
        <v>0</v>
      </c>
      <c r="B44">
        <v>0</v>
      </c>
      <c r="C44">
        <v>0</v>
      </c>
      <c r="D44">
        <v>0</v>
      </c>
      <c r="E44" s="17">
        <v>0</v>
      </c>
      <c r="F44">
        <v>0</v>
      </c>
      <c r="G44">
        <v>0</v>
      </c>
      <c r="H44">
        <v>0</v>
      </c>
      <c r="I44" t="str">
        <f t="shared" si="1"/>
        <v>M19-M24</v>
      </c>
      <c r="J44" t="s">
        <v>1110</v>
      </c>
    </row>
    <row r="45" spans="1:10" x14ac:dyDescent="0.3">
      <c r="A45">
        <v>0</v>
      </c>
      <c r="B45">
        <v>0</v>
      </c>
      <c r="C45">
        <v>0</v>
      </c>
      <c r="D45">
        <v>0</v>
      </c>
      <c r="E45" s="17">
        <v>0</v>
      </c>
      <c r="F45">
        <v>0</v>
      </c>
      <c r="G45">
        <v>0</v>
      </c>
      <c r="H45">
        <v>0</v>
      </c>
      <c r="I45" t="str">
        <f t="shared" si="1"/>
        <v>M19-M24</v>
      </c>
      <c r="J45" t="s">
        <v>1110</v>
      </c>
    </row>
    <row r="46" spans="1:10" x14ac:dyDescent="0.3">
      <c r="A46">
        <v>0</v>
      </c>
      <c r="B46">
        <v>0</v>
      </c>
      <c r="C46">
        <v>0</v>
      </c>
      <c r="D46">
        <v>0</v>
      </c>
      <c r="E46" s="17">
        <v>0</v>
      </c>
      <c r="F46">
        <v>0</v>
      </c>
      <c r="G46">
        <v>0</v>
      </c>
      <c r="H46">
        <v>0</v>
      </c>
      <c r="I46" t="str">
        <f t="shared" si="1"/>
        <v>M19-M24</v>
      </c>
      <c r="J46" t="s">
        <v>1110</v>
      </c>
    </row>
    <row r="47" spans="1:10" x14ac:dyDescent="0.3">
      <c r="A47">
        <v>0</v>
      </c>
      <c r="B47">
        <v>0</v>
      </c>
      <c r="C47">
        <v>0</v>
      </c>
      <c r="D47">
        <v>0</v>
      </c>
      <c r="E47" s="17">
        <v>0</v>
      </c>
      <c r="F47">
        <v>0</v>
      </c>
      <c r="G47">
        <v>0</v>
      </c>
      <c r="H47">
        <v>0</v>
      </c>
      <c r="I47" t="str">
        <f t="shared" si="1"/>
        <v>M19-M24</v>
      </c>
      <c r="J47" t="s">
        <v>1110</v>
      </c>
    </row>
    <row r="48" spans="1:10" x14ac:dyDescent="0.3">
      <c r="A48">
        <v>0</v>
      </c>
      <c r="B48">
        <v>0</v>
      </c>
      <c r="C48">
        <v>0</v>
      </c>
      <c r="D48">
        <v>0</v>
      </c>
      <c r="E48" s="17">
        <v>0</v>
      </c>
      <c r="F48">
        <v>0</v>
      </c>
      <c r="G48">
        <v>0</v>
      </c>
      <c r="H48">
        <v>0</v>
      </c>
      <c r="I48" t="str">
        <f t="shared" si="1"/>
        <v>M19-M24</v>
      </c>
      <c r="J48" t="s">
        <v>1110</v>
      </c>
    </row>
    <row r="49" spans="1:10" x14ac:dyDescent="0.3">
      <c r="A49">
        <v>0</v>
      </c>
      <c r="B49">
        <v>0</v>
      </c>
      <c r="C49">
        <v>0</v>
      </c>
      <c r="D49">
        <v>0</v>
      </c>
      <c r="E49" s="17">
        <v>0</v>
      </c>
      <c r="F49">
        <v>0</v>
      </c>
      <c r="G49">
        <v>0</v>
      </c>
      <c r="H49">
        <v>0</v>
      </c>
      <c r="I49" t="str">
        <f t="shared" si="1"/>
        <v>M19-M24</v>
      </c>
      <c r="J49" t="s">
        <v>1110</v>
      </c>
    </row>
    <row r="50" spans="1:10" x14ac:dyDescent="0.3">
      <c r="A50">
        <v>0</v>
      </c>
      <c r="B50">
        <v>0</v>
      </c>
      <c r="C50">
        <v>0</v>
      </c>
      <c r="D50">
        <v>0</v>
      </c>
      <c r="E50" s="17">
        <v>0</v>
      </c>
      <c r="F50">
        <v>0</v>
      </c>
      <c r="G50">
        <v>0</v>
      </c>
      <c r="H50">
        <v>0</v>
      </c>
      <c r="I50" t="str">
        <f t="shared" si="1"/>
        <v>M19-M24</v>
      </c>
      <c r="J50" t="s">
        <v>1110</v>
      </c>
    </row>
    <row r="51" spans="1:10" x14ac:dyDescent="0.3">
      <c r="A51">
        <v>0</v>
      </c>
      <c r="B51">
        <v>0</v>
      </c>
      <c r="C51">
        <v>0</v>
      </c>
      <c r="D51">
        <v>0</v>
      </c>
      <c r="E51" s="17">
        <v>0</v>
      </c>
      <c r="F51">
        <v>0</v>
      </c>
      <c r="G51">
        <v>0</v>
      </c>
      <c r="H51">
        <v>0</v>
      </c>
      <c r="I51" t="str">
        <f t="shared" si="1"/>
        <v>M19-M24</v>
      </c>
      <c r="J51" t="s">
        <v>1110</v>
      </c>
    </row>
    <row r="52" spans="1:10" x14ac:dyDescent="0.3">
      <c r="A52">
        <v>0</v>
      </c>
      <c r="B52">
        <v>0</v>
      </c>
      <c r="C52">
        <v>0</v>
      </c>
      <c r="D52">
        <v>0</v>
      </c>
      <c r="E52" s="17">
        <v>0</v>
      </c>
      <c r="F52">
        <v>0</v>
      </c>
      <c r="G52">
        <v>0</v>
      </c>
      <c r="H52">
        <v>0</v>
      </c>
      <c r="I52" t="str">
        <f t="shared" si="1"/>
        <v>M19-M24</v>
      </c>
      <c r="J52" t="s">
        <v>1110</v>
      </c>
    </row>
    <row r="53" spans="1:10" x14ac:dyDescent="0.3">
      <c r="A53">
        <v>0</v>
      </c>
      <c r="B53">
        <v>0</v>
      </c>
      <c r="C53">
        <v>0</v>
      </c>
      <c r="D53">
        <v>0</v>
      </c>
      <c r="E53" s="17">
        <v>0</v>
      </c>
      <c r="F53">
        <v>0</v>
      </c>
      <c r="G53">
        <v>0</v>
      </c>
      <c r="H53">
        <v>0</v>
      </c>
      <c r="I53" t="str">
        <f t="shared" si="1"/>
        <v>M19-M24</v>
      </c>
      <c r="J53" t="s">
        <v>1110</v>
      </c>
    </row>
    <row r="54" spans="1:10" x14ac:dyDescent="0.3">
      <c r="A54" s="4" cm="1">
        <f t="array" ref="A54:H66">'M25-M30 Report'!A160:H172</f>
        <v>0</v>
      </c>
      <c r="B54">
        <v>0</v>
      </c>
      <c r="C54">
        <v>0</v>
      </c>
      <c r="D54">
        <v>0</v>
      </c>
      <c r="E54" s="17">
        <v>0</v>
      </c>
      <c r="F54">
        <v>0</v>
      </c>
      <c r="G54">
        <v>0</v>
      </c>
      <c r="H54">
        <v>0</v>
      </c>
      <c r="I54" t="s">
        <v>26</v>
      </c>
      <c r="J54" t="s">
        <v>1110</v>
      </c>
    </row>
    <row r="55" spans="1:10" x14ac:dyDescent="0.3">
      <c r="A55">
        <v>0</v>
      </c>
      <c r="B55">
        <v>0</v>
      </c>
      <c r="C55">
        <v>0</v>
      </c>
      <c r="D55">
        <v>0</v>
      </c>
      <c r="E55" s="17">
        <v>0</v>
      </c>
      <c r="F55">
        <v>0</v>
      </c>
      <c r="G55">
        <v>0</v>
      </c>
      <c r="H55">
        <v>0</v>
      </c>
      <c r="I55" t="str">
        <f>I54</f>
        <v>M25-M30</v>
      </c>
      <c r="J55" t="s">
        <v>1110</v>
      </c>
    </row>
    <row r="56" spans="1:10" x14ac:dyDescent="0.3">
      <c r="A56">
        <v>0</v>
      </c>
      <c r="B56">
        <v>0</v>
      </c>
      <c r="C56">
        <v>0</v>
      </c>
      <c r="D56">
        <v>0</v>
      </c>
      <c r="E56" s="17">
        <v>0</v>
      </c>
      <c r="F56">
        <v>0</v>
      </c>
      <c r="G56">
        <v>0</v>
      </c>
      <c r="H56">
        <v>0</v>
      </c>
      <c r="I56" t="str">
        <f t="shared" ref="I56:I66" si="2">I55</f>
        <v>M25-M30</v>
      </c>
      <c r="J56" t="s">
        <v>1110</v>
      </c>
    </row>
    <row r="57" spans="1:10" x14ac:dyDescent="0.3">
      <c r="A57">
        <v>0</v>
      </c>
      <c r="B57">
        <v>0</v>
      </c>
      <c r="C57">
        <v>0</v>
      </c>
      <c r="D57">
        <v>0</v>
      </c>
      <c r="E57" s="17">
        <v>0</v>
      </c>
      <c r="F57">
        <v>0</v>
      </c>
      <c r="G57">
        <v>0</v>
      </c>
      <c r="H57">
        <v>0</v>
      </c>
      <c r="I57" t="str">
        <f t="shared" si="2"/>
        <v>M25-M30</v>
      </c>
      <c r="J57" t="s">
        <v>1110</v>
      </c>
    </row>
    <row r="58" spans="1:10" x14ac:dyDescent="0.3">
      <c r="A58">
        <v>0</v>
      </c>
      <c r="B58">
        <v>0</v>
      </c>
      <c r="C58">
        <v>0</v>
      </c>
      <c r="D58">
        <v>0</v>
      </c>
      <c r="E58" s="17">
        <v>0</v>
      </c>
      <c r="F58">
        <v>0</v>
      </c>
      <c r="G58">
        <v>0</v>
      </c>
      <c r="H58">
        <v>0</v>
      </c>
      <c r="I58" t="str">
        <f t="shared" si="2"/>
        <v>M25-M30</v>
      </c>
      <c r="J58" t="s">
        <v>1110</v>
      </c>
    </row>
    <row r="59" spans="1:10" x14ac:dyDescent="0.3">
      <c r="A59">
        <v>0</v>
      </c>
      <c r="B59">
        <v>0</v>
      </c>
      <c r="C59">
        <v>0</v>
      </c>
      <c r="D59">
        <v>0</v>
      </c>
      <c r="E59" s="17">
        <v>0</v>
      </c>
      <c r="F59">
        <v>0</v>
      </c>
      <c r="G59">
        <v>0</v>
      </c>
      <c r="H59">
        <v>0</v>
      </c>
      <c r="I59" t="str">
        <f t="shared" si="2"/>
        <v>M25-M30</v>
      </c>
      <c r="J59" t="s">
        <v>1110</v>
      </c>
    </row>
    <row r="60" spans="1:10" x14ac:dyDescent="0.3">
      <c r="A60">
        <v>0</v>
      </c>
      <c r="B60">
        <v>0</v>
      </c>
      <c r="C60">
        <v>0</v>
      </c>
      <c r="D60">
        <v>0</v>
      </c>
      <c r="E60" s="17">
        <v>0</v>
      </c>
      <c r="F60">
        <v>0</v>
      </c>
      <c r="G60">
        <v>0</v>
      </c>
      <c r="H60">
        <v>0</v>
      </c>
      <c r="I60" t="str">
        <f t="shared" si="2"/>
        <v>M25-M30</v>
      </c>
      <c r="J60" t="s">
        <v>1110</v>
      </c>
    </row>
    <row r="61" spans="1:10" x14ac:dyDescent="0.3">
      <c r="A61">
        <v>0</v>
      </c>
      <c r="B61">
        <v>0</v>
      </c>
      <c r="C61">
        <v>0</v>
      </c>
      <c r="D61">
        <v>0</v>
      </c>
      <c r="E61" s="17">
        <v>0</v>
      </c>
      <c r="F61">
        <v>0</v>
      </c>
      <c r="G61">
        <v>0</v>
      </c>
      <c r="H61">
        <v>0</v>
      </c>
      <c r="I61" t="str">
        <f t="shared" si="2"/>
        <v>M25-M30</v>
      </c>
      <c r="J61" t="s">
        <v>1110</v>
      </c>
    </row>
    <row r="62" spans="1:10" x14ac:dyDescent="0.3">
      <c r="A62">
        <v>0</v>
      </c>
      <c r="B62">
        <v>0</v>
      </c>
      <c r="C62">
        <v>0</v>
      </c>
      <c r="D62">
        <v>0</v>
      </c>
      <c r="E62" s="17">
        <v>0</v>
      </c>
      <c r="F62">
        <v>0</v>
      </c>
      <c r="G62">
        <v>0</v>
      </c>
      <c r="H62">
        <v>0</v>
      </c>
      <c r="I62" t="str">
        <f t="shared" si="2"/>
        <v>M25-M30</v>
      </c>
      <c r="J62" t="s">
        <v>1110</v>
      </c>
    </row>
    <row r="63" spans="1:10" x14ac:dyDescent="0.3">
      <c r="A63">
        <v>0</v>
      </c>
      <c r="B63">
        <v>0</v>
      </c>
      <c r="C63">
        <v>0</v>
      </c>
      <c r="D63">
        <v>0</v>
      </c>
      <c r="E63" s="17">
        <v>0</v>
      </c>
      <c r="F63">
        <v>0</v>
      </c>
      <c r="G63">
        <v>0</v>
      </c>
      <c r="H63">
        <v>0</v>
      </c>
      <c r="I63" t="str">
        <f t="shared" si="2"/>
        <v>M25-M30</v>
      </c>
      <c r="J63" t="s">
        <v>1110</v>
      </c>
    </row>
    <row r="64" spans="1:10" x14ac:dyDescent="0.3">
      <c r="A64">
        <v>0</v>
      </c>
      <c r="B64">
        <v>0</v>
      </c>
      <c r="C64">
        <v>0</v>
      </c>
      <c r="D64">
        <v>0</v>
      </c>
      <c r="E64" s="17">
        <v>0</v>
      </c>
      <c r="F64">
        <v>0</v>
      </c>
      <c r="G64">
        <v>0</v>
      </c>
      <c r="H64">
        <v>0</v>
      </c>
      <c r="I64" t="str">
        <f t="shared" si="2"/>
        <v>M25-M30</v>
      </c>
      <c r="J64" t="s">
        <v>1110</v>
      </c>
    </row>
    <row r="65" spans="1:10" x14ac:dyDescent="0.3">
      <c r="A65">
        <v>0</v>
      </c>
      <c r="B65">
        <v>0</v>
      </c>
      <c r="C65">
        <v>0</v>
      </c>
      <c r="D65">
        <v>0</v>
      </c>
      <c r="E65" s="17">
        <v>0</v>
      </c>
      <c r="F65">
        <v>0</v>
      </c>
      <c r="G65">
        <v>0</v>
      </c>
      <c r="H65">
        <v>0</v>
      </c>
      <c r="I65" t="str">
        <f t="shared" si="2"/>
        <v>M25-M30</v>
      </c>
      <c r="J65" t="s">
        <v>1110</v>
      </c>
    </row>
    <row r="66" spans="1:10" x14ac:dyDescent="0.3">
      <c r="A66">
        <v>0</v>
      </c>
      <c r="B66">
        <v>0</v>
      </c>
      <c r="C66">
        <v>0</v>
      </c>
      <c r="D66">
        <v>0</v>
      </c>
      <c r="E66" s="17">
        <v>0</v>
      </c>
      <c r="F66">
        <v>0</v>
      </c>
      <c r="G66">
        <v>0</v>
      </c>
      <c r="H66">
        <v>0</v>
      </c>
      <c r="I66" t="str">
        <f t="shared" si="2"/>
        <v>M25-M30</v>
      </c>
      <c r="J66" t="s">
        <v>1110</v>
      </c>
    </row>
    <row r="67" spans="1:10" x14ac:dyDescent="0.3">
      <c r="A67" s="4" cm="1">
        <f t="array" ref="A67:H79">'M31-M36 Report'!A160:H172</f>
        <v>0</v>
      </c>
      <c r="B67">
        <v>0</v>
      </c>
      <c r="C67">
        <v>0</v>
      </c>
      <c r="D67">
        <v>0</v>
      </c>
      <c r="E67" s="17">
        <v>0</v>
      </c>
      <c r="F67">
        <v>0</v>
      </c>
      <c r="G67">
        <v>0</v>
      </c>
      <c r="H67">
        <v>0</v>
      </c>
      <c r="I67" t="s">
        <v>27</v>
      </c>
      <c r="J67" t="s">
        <v>1110</v>
      </c>
    </row>
    <row r="68" spans="1:10" x14ac:dyDescent="0.3">
      <c r="A68">
        <v>0</v>
      </c>
      <c r="B68">
        <v>0</v>
      </c>
      <c r="C68">
        <v>0</v>
      </c>
      <c r="D68">
        <v>0</v>
      </c>
      <c r="E68" s="17">
        <v>0</v>
      </c>
      <c r="F68">
        <v>0</v>
      </c>
      <c r="G68">
        <v>0</v>
      </c>
      <c r="H68">
        <v>0</v>
      </c>
      <c r="I68" t="str">
        <f>I67</f>
        <v>M31-M36</v>
      </c>
      <c r="J68" t="s">
        <v>1110</v>
      </c>
    </row>
    <row r="69" spans="1:10" x14ac:dyDescent="0.3">
      <c r="A69">
        <v>0</v>
      </c>
      <c r="B69">
        <v>0</v>
      </c>
      <c r="C69">
        <v>0</v>
      </c>
      <c r="D69">
        <v>0</v>
      </c>
      <c r="E69" s="17">
        <v>0</v>
      </c>
      <c r="F69">
        <v>0</v>
      </c>
      <c r="G69">
        <v>0</v>
      </c>
      <c r="H69">
        <v>0</v>
      </c>
      <c r="I69" t="str">
        <f t="shared" ref="I69:I79" si="3">I68</f>
        <v>M31-M36</v>
      </c>
      <c r="J69" t="s">
        <v>1110</v>
      </c>
    </row>
    <row r="70" spans="1:10" x14ac:dyDescent="0.3">
      <c r="A70">
        <v>0</v>
      </c>
      <c r="B70">
        <v>0</v>
      </c>
      <c r="C70">
        <v>0</v>
      </c>
      <c r="D70">
        <v>0</v>
      </c>
      <c r="E70" s="17">
        <v>0</v>
      </c>
      <c r="F70">
        <v>0</v>
      </c>
      <c r="G70">
        <v>0</v>
      </c>
      <c r="H70">
        <v>0</v>
      </c>
      <c r="I70" t="str">
        <f t="shared" si="3"/>
        <v>M31-M36</v>
      </c>
      <c r="J70" t="s">
        <v>1110</v>
      </c>
    </row>
    <row r="71" spans="1:10" x14ac:dyDescent="0.3">
      <c r="A71">
        <v>0</v>
      </c>
      <c r="B71">
        <v>0</v>
      </c>
      <c r="C71">
        <v>0</v>
      </c>
      <c r="D71">
        <v>0</v>
      </c>
      <c r="E71" s="17">
        <v>0</v>
      </c>
      <c r="F71">
        <v>0</v>
      </c>
      <c r="G71">
        <v>0</v>
      </c>
      <c r="H71">
        <v>0</v>
      </c>
      <c r="I71" t="str">
        <f t="shared" si="3"/>
        <v>M31-M36</v>
      </c>
      <c r="J71" t="s">
        <v>1110</v>
      </c>
    </row>
    <row r="72" spans="1:10" x14ac:dyDescent="0.3">
      <c r="A72">
        <v>0</v>
      </c>
      <c r="B72">
        <v>0</v>
      </c>
      <c r="C72">
        <v>0</v>
      </c>
      <c r="D72">
        <v>0</v>
      </c>
      <c r="E72" s="17">
        <v>0</v>
      </c>
      <c r="F72">
        <v>0</v>
      </c>
      <c r="G72">
        <v>0</v>
      </c>
      <c r="H72">
        <v>0</v>
      </c>
      <c r="I72" t="str">
        <f t="shared" si="3"/>
        <v>M31-M36</v>
      </c>
      <c r="J72" t="s">
        <v>1110</v>
      </c>
    </row>
    <row r="73" spans="1:10" x14ac:dyDescent="0.3">
      <c r="A73">
        <v>0</v>
      </c>
      <c r="B73">
        <v>0</v>
      </c>
      <c r="C73">
        <v>0</v>
      </c>
      <c r="D73">
        <v>0</v>
      </c>
      <c r="E73" s="17">
        <v>0</v>
      </c>
      <c r="F73">
        <v>0</v>
      </c>
      <c r="G73">
        <v>0</v>
      </c>
      <c r="H73">
        <v>0</v>
      </c>
      <c r="I73" t="str">
        <f t="shared" si="3"/>
        <v>M31-M36</v>
      </c>
      <c r="J73" t="s">
        <v>1110</v>
      </c>
    </row>
    <row r="74" spans="1:10" x14ac:dyDescent="0.3">
      <c r="A74">
        <v>0</v>
      </c>
      <c r="B74">
        <v>0</v>
      </c>
      <c r="C74">
        <v>0</v>
      </c>
      <c r="D74">
        <v>0</v>
      </c>
      <c r="E74" s="17">
        <v>0</v>
      </c>
      <c r="F74">
        <v>0</v>
      </c>
      <c r="G74">
        <v>0</v>
      </c>
      <c r="H74">
        <v>0</v>
      </c>
      <c r="I74" t="str">
        <f t="shared" si="3"/>
        <v>M31-M36</v>
      </c>
      <c r="J74" t="s">
        <v>1110</v>
      </c>
    </row>
    <row r="75" spans="1:10" x14ac:dyDescent="0.3">
      <c r="A75">
        <v>0</v>
      </c>
      <c r="B75">
        <v>0</v>
      </c>
      <c r="C75">
        <v>0</v>
      </c>
      <c r="D75">
        <v>0</v>
      </c>
      <c r="E75" s="17">
        <v>0</v>
      </c>
      <c r="F75">
        <v>0</v>
      </c>
      <c r="G75">
        <v>0</v>
      </c>
      <c r="H75">
        <v>0</v>
      </c>
      <c r="I75" t="str">
        <f t="shared" si="3"/>
        <v>M31-M36</v>
      </c>
      <c r="J75" t="s">
        <v>1110</v>
      </c>
    </row>
    <row r="76" spans="1:10" x14ac:dyDescent="0.3">
      <c r="A76">
        <v>0</v>
      </c>
      <c r="B76">
        <v>0</v>
      </c>
      <c r="C76">
        <v>0</v>
      </c>
      <c r="D76">
        <v>0</v>
      </c>
      <c r="E76" s="17">
        <v>0</v>
      </c>
      <c r="F76">
        <v>0</v>
      </c>
      <c r="G76">
        <v>0</v>
      </c>
      <c r="H76">
        <v>0</v>
      </c>
      <c r="I76" t="str">
        <f t="shared" si="3"/>
        <v>M31-M36</v>
      </c>
      <c r="J76" t="s">
        <v>1110</v>
      </c>
    </row>
    <row r="77" spans="1:10" x14ac:dyDescent="0.3">
      <c r="A77">
        <v>0</v>
      </c>
      <c r="B77">
        <v>0</v>
      </c>
      <c r="C77">
        <v>0</v>
      </c>
      <c r="D77">
        <v>0</v>
      </c>
      <c r="E77" s="17">
        <v>0</v>
      </c>
      <c r="F77">
        <v>0</v>
      </c>
      <c r="G77">
        <v>0</v>
      </c>
      <c r="H77">
        <v>0</v>
      </c>
      <c r="I77" t="str">
        <f t="shared" si="3"/>
        <v>M31-M36</v>
      </c>
      <c r="J77" t="s">
        <v>1110</v>
      </c>
    </row>
    <row r="78" spans="1:10" x14ac:dyDescent="0.3">
      <c r="A78">
        <v>0</v>
      </c>
      <c r="B78">
        <v>0</v>
      </c>
      <c r="C78">
        <v>0</v>
      </c>
      <c r="D78">
        <v>0</v>
      </c>
      <c r="E78" s="17">
        <v>0</v>
      </c>
      <c r="F78">
        <v>0</v>
      </c>
      <c r="G78">
        <v>0</v>
      </c>
      <c r="H78">
        <v>0</v>
      </c>
      <c r="I78" t="str">
        <f t="shared" si="3"/>
        <v>M31-M36</v>
      </c>
      <c r="J78" t="s">
        <v>1110</v>
      </c>
    </row>
    <row r="79" spans="1:10" x14ac:dyDescent="0.3">
      <c r="A79">
        <v>0</v>
      </c>
      <c r="B79">
        <v>0</v>
      </c>
      <c r="C79">
        <v>0</v>
      </c>
      <c r="D79">
        <v>0</v>
      </c>
      <c r="E79" s="17">
        <v>0</v>
      </c>
      <c r="F79">
        <v>0</v>
      </c>
      <c r="G79">
        <v>0</v>
      </c>
      <c r="H79">
        <v>0</v>
      </c>
      <c r="I79" t="str">
        <f t="shared" si="3"/>
        <v>M31-M36</v>
      </c>
      <c r="J79" t="s">
        <v>1110</v>
      </c>
    </row>
    <row r="80" spans="1:10" x14ac:dyDescent="0.3">
      <c r="A80" s="4" cm="1">
        <f t="array" ref="A80:H92">'M37-M42 Report'!A160:H172</f>
        <v>0</v>
      </c>
      <c r="B80">
        <v>0</v>
      </c>
      <c r="C80">
        <v>0</v>
      </c>
      <c r="D80">
        <v>0</v>
      </c>
      <c r="E80" s="17">
        <v>0</v>
      </c>
      <c r="F80">
        <v>0</v>
      </c>
      <c r="G80">
        <v>0</v>
      </c>
      <c r="H80">
        <v>0</v>
      </c>
      <c r="I80" t="s">
        <v>28</v>
      </c>
      <c r="J80" t="s">
        <v>1110</v>
      </c>
    </row>
    <row r="81" spans="1:10" x14ac:dyDescent="0.3">
      <c r="A81">
        <v>0</v>
      </c>
      <c r="B81">
        <v>0</v>
      </c>
      <c r="C81">
        <v>0</v>
      </c>
      <c r="D81">
        <v>0</v>
      </c>
      <c r="E81" s="17">
        <v>0</v>
      </c>
      <c r="F81">
        <v>0</v>
      </c>
      <c r="G81">
        <v>0</v>
      </c>
      <c r="H81">
        <v>0</v>
      </c>
      <c r="I81" t="str">
        <f>I80</f>
        <v>M37-M42</v>
      </c>
      <c r="J81" t="s">
        <v>1110</v>
      </c>
    </row>
    <row r="82" spans="1:10" x14ac:dyDescent="0.3">
      <c r="A82">
        <v>0</v>
      </c>
      <c r="B82">
        <v>0</v>
      </c>
      <c r="C82">
        <v>0</v>
      </c>
      <c r="D82">
        <v>0</v>
      </c>
      <c r="E82" s="17">
        <v>0</v>
      </c>
      <c r="F82">
        <v>0</v>
      </c>
      <c r="G82">
        <v>0</v>
      </c>
      <c r="H82">
        <v>0</v>
      </c>
      <c r="I82" t="str">
        <f t="shared" ref="I82:I92" si="4">I81</f>
        <v>M37-M42</v>
      </c>
      <c r="J82" t="s">
        <v>1110</v>
      </c>
    </row>
    <row r="83" spans="1:10" x14ac:dyDescent="0.3">
      <c r="A83">
        <v>0</v>
      </c>
      <c r="B83">
        <v>0</v>
      </c>
      <c r="C83">
        <v>0</v>
      </c>
      <c r="D83">
        <v>0</v>
      </c>
      <c r="E83" s="17">
        <v>0</v>
      </c>
      <c r="F83">
        <v>0</v>
      </c>
      <c r="G83">
        <v>0</v>
      </c>
      <c r="H83">
        <v>0</v>
      </c>
      <c r="I83" t="str">
        <f t="shared" si="4"/>
        <v>M37-M42</v>
      </c>
      <c r="J83" t="s">
        <v>1110</v>
      </c>
    </row>
    <row r="84" spans="1:10" x14ac:dyDescent="0.3">
      <c r="A84">
        <v>0</v>
      </c>
      <c r="B84">
        <v>0</v>
      </c>
      <c r="C84">
        <v>0</v>
      </c>
      <c r="D84">
        <v>0</v>
      </c>
      <c r="E84" s="17">
        <v>0</v>
      </c>
      <c r="F84">
        <v>0</v>
      </c>
      <c r="G84">
        <v>0</v>
      </c>
      <c r="H84">
        <v>0</v>
      </c>
      <c r="I84" t="str">
        <f t="shared" si="4"/>
        <v>M37-M42</v>
      </c>
      <c r="J84" t="s">
        <v>1110</v>
      </c>
    </row>
    <row r="85" spans="1:10" x14ac:dyDescent="0.3">
      <c r="A85">
        <v>0</v>
      </c>
      <c r="B85">
        <v>0</v>
      </c>
      <c r="C85">
        <v>0</v>
      </c>
      <c r="D85">
        <v>0</v>
      </c>
      <c r="E85" s="17">
        <v>0</v>
      </c>
      <c r="F85">
        <v>0</v>
      </c>
      <c r="G85">
        <v>0</v>
      </c>
      <c r="H85">
        <v>0</v>
      </c>
      <c r="I85" t="str">
        <f t="shared" si="4"/>
        <v>M37-M42</v>
      </c>
      <c r="J85" t="s">
        <v>1110</v>
      </c>
    </row>
    <row r="86" spans="1:10" x14ac:dyDescent="0.3">
      <c r="A86">
        <v>0</v>
      </c>
      <c r="B86">
        <v>0</v>
      </c>
      <c r="C86">
        <v>0</v>
      </c>
      <c r="D86">
        <v>0</v>
      </c>
      <c r="E86" s="17">
        <v>0</v>
      </c>
      <c r="F86">
        <v>0</v>
      </c>
      <c r="G86">
        <v>0</v>
      </c>
      <c r="H86">
        <v>0</v>
      </c>
      <c r="I86" t="str">
        <f t="shared" si="4"/>
        <v>M37-M42</v>
      </c>
      <c r="J86" t="s">
        <v>1110</v>
      </c>
    </row>
    <row r="87" spans="1:10" x14ac:dyDescent="0.3">
      <c r="A87">
        <v>0</v>
      </c>
      <c r="B87">
        <v>0</v>
      </c>
      <c r="C87">
        <v>0</v>
      </c>
      <c r="D87">
        <v>0</v>
      </c>
      <c r="E87" s="17">
        <v>0</v>
      </c>
      <c r="F87">
        <v>0</v>
      </c>
      <c r="G87">
        <v>0</v>
      </c>
      <c r="H87">
        <v>0</v>
      </c>
      <c r="I87" t="str">
        <f t="shared" si="4"/>
        <v>M37-M42</v>
      </c>
      <c r="J87" t="s">
        <v>1110</v>
      </c>
    </row>
    <row r="88" spans="1:10" x14ac:dyDescent="0.3">
      <c r="A88">
        <v>0</v>
      </c>
      <c r="B88">
        <v>0</v>
      </c>
      <c r="C88">
        <v>0</v>
      </c>
      <c r="D88">
        <v>0</v>
      </c>
      <c r="E88" s="17">
        <v>0</v>
      </c>
      <c r="F88">
        <v>0</v>
      </c>
      <c r="G88">
        <v>0</v>
      </c>
      <c r="H88">
        <v>0</v>
      </c>
      <c r="I88" t="str">
        <f t="shared" si="4"/>
        <v>M37-M42</v>
      </c>
      <c r="J88" t="s">
        <v>1110</v>
      </c>
    </row>
    <row r="89" spans="1:10" x14ac:dyDescent="0.3">
      <c r="A89">
        <v>0</v>
      </c>
      <c r="B89">
        <v>0</v>
      </c>
      <c r="C89">
        <v>0</v>
      </c>
      <c r="D89">
        <v>0</v>
      </c>
      <c r="E89" s="17">
        <v>0</v>
      </c>
      <c r="F89">
        <v>0</v>
      </c>
      <c r="G89">
        <v>0</v>
      </c>
      <c r="H89">
        <v>0</v>
      </c>
      <c r="I89" t="str">
        <f t="shared" si="4"/>
        <v>M37-M42</v>
      </c>
      <c r="J89" t="s">
        <v>1110</v>
      </c>
    </row>
    <row r="90" spans="1:10" x14ac:dyDescent="0.3">
      <c r="A90">
        <v>0</v>
      </c>
      <c r="B90">
        <v>0</v>
      </c>
      <c r="C90">
        <v>0</v>
      </c>
      <c r="D90">
        <v>0</v>
      </c>
      <c r="E90" s="17">
        <v>0</v>
      </c>
      <c r="F90">
        <v>0</v>
      </c>
      <c r="G90">
        <v>0</v>
      </c>
      <c r="H90">
        <v>0</v>
      </c>
      <c r="I90" t="str">
        <f t="shared" si="4"/>
        <v>M37-M42</v>
      </c>
      <c r="J90" t="s">
        <v>1110</v>
      </c>
    </row>
    <row r="91" spans="1:10" x14ac:dyDescent="0.3">
      <c r="A91">
        <v>0</v>
      </c>
      <c r="B91">
        <v>0</v>
      </c>
      <c r="C91">
        <v>0</v>
      </c>
      <c r="D91">
        <v>0</v>
      </c>
      <c r="E91" s="17">
        <v>0</v>
      </c>
      <c r="F91">
        <v>0</v>
      </c>
      <c r="G91">
        <v>0</v>
      </c>
      <c r="H91">
        <v>0</v>
      </c>
      <c r="I91" t="str">
        <f t="shared" si="4"/>
        <v>M37-M42</v>
      </c>
      <c r="J91" t="s">
        <v>1110</v>
      </c>
    </row>
    <row r="92" spans="1:10" x14ac:dyDescent="0.3">
      <c r="A92">
        <v>0</v>
      </c>
      <c r="B92">
        <v>0</v>
      </c>
      <c r="C92">
        <v>0</v>
      </c>
      <c r="D92">
        <v>0</v>
      </c>
      <c r="E92" s="17">
        <v>0</v>
      </c>
      <c r="F92">
        <v>0</v>
      </c>
      <c r="G92">
        <v>0</v>
      </c>
      <c r="H92">
        <v>0</v>
      </c>
      <c r="I92" t="str">
        <f t="shared" si="4"/>
        <v>M37-M42</v>
      </c>
      <c r="J92" t="s">
        <v>1110</v>
      </c>
    </row>
    <row r="93" spans="1:10" x14ac:dyDescent="0.3">
      <c r="A93" s="4" cm="1">
        <f t="array" ref="A93:H105">'M43-M48 Report'!A160:H172</f>
        <v>0</v>
      </c>
      <c r="B93">
        <v>0</v>
      </c>
      <c r="C93">
        <v>0</v>
      </c>
      <c r="D93">
        <v>0</v>
      </c>
      <c r="E93" s="17">
        <v>0</v>
      </c>
      <c r="F93">
        <v>0</v>
      </c>
      <c r="G93">
        <v>0</v>
      </c>
      <c r="H93">
        <v>0</v>
      </c>
      <c r="I93" t="s">
        <v>29</v>
      </c>
      <c r="J93" t="s">
        <v>1110</v>
      </c>
    </row>
    <row r="94" spans="1:10" x14ac:dyDescent="0.3">
      <c r="A94">
        <v>0</v>
      </c>
      <c r="B94">
        <v>0</v>
      </c>
      <c r="C94">
        <v>0</v>
      </c>
      <c r="D94">
        <v>0</v>
      </c>
      <c r="E94" s="17">
        <v>0</v>
      </c>
      <c r="F94">
        <v>0</v>
      </c>
      <c r="G94">
        <v>0</v>
      </c>
      <c r="H94">
        <v>0</v>
      </c>
      <c r="I94" t="str">
        <f>I93</f>
        <v>M43-M48</v>
      </c>
      <c r="J94" t="s">
        <v>1110</v>
      </c>
    </row>
    <row r="95" spans="1:10" x14ac:dyDescent="0.3">
      <c r="A95">
        <v>0</v>
      </c>
      <c r="B95">
        <v>0</v>
      </c>
      <c r="C95">
        <v>0</v>
      </c>
      <c r="D95">
        <v>0</v>
      </c>
      <c r="E95" s="17">
        <v>0</v>
      </c>
      <c r="F95">
        <v>0</v>
      </c>
      <c r="G95">
        <v>0</v>
      </c>
      <c r="H95">
        <v>0</v>
      </c>
      <c r="I95" t="str">
        <f t="shared" ref="I95:I105" si="5">I94</f>
        <v>M43-M48</v>
      </c>
      <c r="J95" t="s">
        <v>1110</v>
      </c>
    </row>
    <row r="96" spans="1:10" x14ac:dyDescent="0.3">
      <c r="A96">
        <v>0</v>
      </c>
      <c r="B96">
        <v>0</v>
      </c>
      <c r="C96">
        <v>0</v>
      </c>
      <c r="D96">
        <v>0</v>
      </c>
      <c r="E96" s="17">
        <v>0</v>
      </c>
      <c r="F96">
        <v>0</v>
      </c>
      <c r="G96">
        <v>0</v>
      </c>
      <c r="H96">
        <v>0</v>
      </c>
      <c r="I96" t="str">
        <f t="shared" si="5"/>
        <v>M43-M48</v>
      </c>
      <c r="J96" t="s">
        <v>1110</v>
      </c>
    </row>
    <row r="97" spans="1:10" x14ac:dyDescent="0.3">
      <c r="A97">
        <v>0</v>
      </c>
      <c r="B97">
        <v>0</v>
      </c>
      <c r="C97">
        <v>0</v>
      </c>
      <c r="D97">
        <v>0</v>
      </c>
      <c r="E97" s="17">
        <v>0</v>
      </c>
      <c r="F97">
        <v>0</v>
      </c>
      <c r="G97">
        <v>0</v>
      </c>
      <c r="H97">
        <v>0</v>
      </c>
      <c r="I97" t="str">
        <f t="shared" si="5"/>
        <v>M43-M48</v>
      </c>
      <c r="J97" t="s">
        <v>1110</v>
      </c>
    </row>
    <row r="98" spans="1:10" x14ac:dyDescent="0.3">
      <c r="A98">
        <v>0</v>
      </c>
      <c r="B98">
        <v>0</v>
      </c>
      <c r="C98">
        <v>0</v>
      </c>
      <c r="D98">
        <v>0</v>
      </c>
      <c r="E98" s="17">
        <v>0</v>
      </c>
      <c r="F98">
        <v>0</v>
      </c>
      <c r="G98">
        <v>0</v>
      </c>
      <c r="H98">
        <v>0</v>
      </c>
      <c r="I98" t="str">
        <f t="shared" si="5"/>
        <v>M43-M48</v>
      </c>
      <c r="J98" t="s">
        <v>1110</v>
      </c>
    </row>
    <row r="99" spans="1:10" x14ac:dyDescent="0.3">
      <c r="A99">
        <v>0</v>
      </c>
      <c r="B99">
        <v>0</v>
      </c>
      <c r="C99">
        <v>0</v>
      </c>
      <c r="D99">
        <v>0</v>
      </c>
      <c r="E99" s="17">
        <v>0</v>
      </c>
      <c r="F99">
        <v>0</v>
      </c>
      <c r="G99">
        <v>0</v>
      </c>
      <c r="H99">
        <v>0</v>
      </c>
      <c r="I99" t="str">
        <f t="shared" si="5"/>
        <v>M43-M48</v>
      </c>
      <c r="J99" t="s">
        <v>1110</v>
      </c>
    </row>
    <row r="100" spans="1:10" x14ac:dyDescent="0.3">
      <c r="A100">
        <v>0</v>
      </c>
      <c r="B100">
        <v>0</v>
      </c>
      <c r="C100">
        <v>0</v>
      </c>
      <c r="D100">
        <v>0</v>
      </c>
      <c r="E100" s="17">
        <v>0</v>
      </c>
      <c r="F100">
        <v>0</v>
      </c>
      <c r="G100">
        <v>0</v>
      </c>
      <c r="H100">
        <v>0</v>
      </c>
      <c r="I100" t="str">
        <f t="shared" si="5"/>
        <v>M43-M48</v>
      </c>
      <c r="J100" t="s">
        <v>1110</v>
      </c>
    </row>
    <row r="101" spans="1:10" x14ac:dyDescent="0.3">
      <c r="A101">
        <v>0</v>
      </c>
      <c r="B101">
        <v>0</v>
      </c>
      <c r="C101">
        <v>0</v>
      </c>
      <c r="D101">
        <v>0</v>
      </c>
      <c r="E101" s="17">
        <v>0</v>
      </c>
      <c r="F101">
        <v>0</v>
      </c>
      <c r="G101">
        <v>0</v>
      </c>
      <c r="H101">
        <v>0</v>
      </c>
      <c r="I101" t="str">
        <f t="shared" si="5"/>
        <v>M43-M48</v>
      </c>
      <c r="J101" t="s">
        <v>1110</v>
      </c>
    </row>
    <row r="102" spans="1:10" x14ac:dyDescent="0.3">
      <c r="A102">
        <v>0</v>
      </c>
      <c r="B102">
        <v>0</v>
      </c>
      <c r="C102">
        <v>0</v>
      </c>
      <c r="D102">
        <v>0</v>
      </c>
      <c r="E102" s="17">
        <v>0</v>
      </c>
      <c r="F102">
        <v>0</v>
      </c>
      <c r="G102">
        <v>0</v>
      </c>
      <c r="H102">
        <v>0</v>
      </c>
      <c r="I102" t="str">
        <f t="shared" si="5"/>
        <v>M43-M48</v>
      </c>
      <c r="J102" t="s">
        <v>1110</v>
      </c>
    </row>
    <row r="103" spans="1:10" x14ac:dyDescent="0.3">
      <c r="A103">
        <v>0</v>
      </c>
      <c r="B103">
        <v>0</v>
      </c>
      <c r="C103">
        <v>0</v>
      </c>
      <c r="D103">
        <v>0</v>
      </c>
      <c r="E103" s="17">
        <v>0</v>
      </c>
      <c r="F103">
        <v>0</v>
      </c>
      <c r="G103">
        <v>0</v>
      </c>
      <c r="H103">
        <v>0</v>
      </c>
      <c r="I103" t="str">
        <f t="shared" si="5"/>
        <v>M43-M48</v>
      </c>
      <c r="J103" t="s">
        <v>1110</v>
      </c>
    </row>
    <row r="104" spans="1:10" x14ac:dyDescent="0.3">
      <c r="A104">
        <v>0</v>
      </c>
      <c r="B104">
        <v>0</v>
      </c>
      <c r="C104">
        <v>0</v>
      </c>
      <c r="D104">
        <v>0</v>
      </c>
      <c r="E104" s="17">
        <v>0</v>
      </c>
      <c r="F104">
        <v>0</v>
      </c>
      <c r="G104">
        <v>0</v>
      </c>
      <c r="H104">
        <v>0</v>
      </c>
      <c r="I104" t="str">
        <f t="shared" si="5"/>
        <v>M43-M48</v>
      </c>
      <c r="J104" t="s">
        <v>1110</v>
      </c>
    </row>
    <row r="105" spans="1:10" x14ac:dyDescent="0.3">
      <c r="A105">
        <v>0</v>
      </c>
      <c r="B105">
        <v>0</v>
      </c>
      <c r="C105">
        <v>0</v>
      </c>
      <c r="D105">
        <v>0</v>
      </c>
      <c r="E105" s="17">
        <v>0</v>
      </c>
      <c r="F105">
        <v>0</v>
      </c>
      <c r="G105">
        <v>0</v>
      </c>
      <c r="H105">
        <v>0</v>
      </c>
      <c r="I105" t="str">
        <f t="shared" si="5"/>
        <v>M43-M48</v>
      </c>
      <c r="J105" t="s">
        <v>1110</v>
      </c>
    </row>
    <row r="106" spans="1:10" x14ac:dyDescent="0.3">
      <c r="A106" s="4" cm="1">
        <f t="array" ref="A106:H118">'M49-M54 Report'!A160:H172</f>
        <v>0</v>
      </c>
      <c r="B106">
        <v>0</v>
      </c>
      <c r="C106">
        <v>0</v>
      </c>
      <c r="D106">
        <v>0</v>
      </c>
      <c r="E106" s="17">
        <v>0</v>
      </c>
      <c r="F106">
        <v>0</v>
      </c>
      <c r="G106">
        <v>0</v>
      </c>
      <c r="H106">
        <v>0</v>
      </c>
      <c r="I106" t="s">
        <v>30</v>
      </c>
      <c r="J106" t="s">
        <v>1110</v>
      </c>
    </row>
    <row r="107" spans="1:10" x14ac:dyDescent="0.3">
      <c r="A107">
        <v>0</v>
      </c>
      <c r="B107">
        <v>0</v>
      </c>
      <c r="C107">
        <v>0</v>
      </c>
      <c r="D107">
        <v>0</v>
      </c>
      <c r="E107" s="17">
        <v>0</v>
      </c>
      <c r="F107">
        <v>0</v>
      </c>
      <c r="G107">
        <v>0</v>
      </c>
      <c r="H107">
        <v>0</v>
      </c>
      <c r="I107" t="s">
        <v>30</v>
      </c>
      <c r="J107" t="s">
        <v>1110</v>
      </c>
    </row>
    <row r="108" spans="1:10" x14ac:dyDescent="0.3">
      <c r="A108">
        <v>0</v>
      </c>
      <c r="B108">
        <v>0</v>
      </c>
      <c r="C108">
        <v>0</v>
      </c>
      <c r="D108">
        <v>0</v>
      </c>
      <c r="E108" s="17">
        <v>0</v>
      </c>
      <c r="F108">
        <v>0</v>
      </c>
      <c r="G108">
        <v>0</v>
      </c>
      <c r="H108">
        <v>0</v>
      </c>
      <c r="I108" t="s">
        <v>30</v>
      </c>
      <c r="J108" t="s">
        <v>1110</v>
      </c>
    </row>
    <row r="109" spans="1:10" x14ac:dyDescent="0.3">
      <c r="A109">
        <v>0</v>
      </c>
      <c r="B109">
        <v>0</v>
      </c>
      <c r="C109">
        <v>0</v>
      </c>
      <c r="D109">
        <v>0</v>
      </c>
      <c r="E109" s="17">
        <v>0</v>
      </c>
      <c r="F109">
        <v>0</v>
      </c>
      <c r="G109">
        <v>0</v>
      </c>
      <c r="H109">
        <v>0</v>
      </c>
      <c r="I109" t="s">
        <v>30</v>
      </c>
      <c r="J109" t="s">
        <v>1110</v>
      </c>
    </row>
    <row r="110" spans="1:10" x14ac:dyDescent="0.3">
      <c r="A110">
        <v>0</v>
      </c>
      <c r="B110">
        <v>0</v>
      </c>
      <c r="C110">
        <v>0</v>
      </c>
      <c r="D110">
        <v>0</v>
      </c>
      <c r="E110" s="17">
        <v>0</v>
      </c>
      <c r="F110">
        <v>0</v>
      </c>
      <c r="G110">
        <v>0</v>
      </c>
      <c r="H110">
        <v>0</v>
      </c>
      <c r="I110" t="s">
        <v>30</v>
      </c>
      <c r="J110" t="s">
        <v>1110</v>
      </c>
    </row>
    <row r="111" spans="1:10" x14ac:dyDescent="0.3">
      <c r="A111">
        <v>0</v>
      </c>
      <c r="B111">
        <v>0</v>
      </c>
      <c r="C111">
        <v>0</v>
      </c>
      <c r="D111">
        <v>0</v>
      </c>
      <c r="E111" s="17">
        <v>0</v>
      </c>
      <c r="F111">
        <v>0</v>
      </c>
      <c r="G111">
        <v>0</v>
      </c>
      <c r="H111">
        <v>0</v>
      </c>
      <c r="I111" t="s">
        <v>30</v>
      </c>
      <c r="J111" t="s">
        <v>1110</v>
      </c>
    </row>
    <row r="112" spans="1:10" x14ac:dyDescent="0.3">
      <c r="A112">
        <v>0</v>
      </c>
      <c r="B112">
        <v>0</v>
      </c>
      <c r="C112">
        <v>0</v>
      </c>
      <c r="D112">
        <v>0</v>
      </c>
      <c r="E112" s="17">
        <v>0</v>
      </c>
      <c r="F112">
        <v>0</v>
      </c>
      <c r="G112">
        <v>0</v>
      </c>
      <c r="H112">
        <v>0</v>
      </c>
      <c r="I112" t="s">
        <v>30</v>
      </c>
      <c r="J112" t="s">
        <v>1110</v>
      </c>
    </row>
    <row r="113" spans="1:10" x14ac:dyDescent="0.3">
      <c r="A113">
        <v>0</v>
      </c>
      <c r="B113">
        <v>0</v>
      </c>
      <c r="C113">
        <v>0</v>
      </c>
      <c r="D113">
        <v>0</v>
      </c>
      <c r="E113" s="17">
        <v>0</v>
      </c>
      <c r="F113">
        <v>0</v>
      </c>
      <c r="G113">
        <v>0</v>
      </c>
      <c r="H113">
        <v>0</v>
      </c>
      <c r="I113" t="s">
        <v>30</v>
      </c>
      <c r="J113" t="s">
        <v>1110</v>
      </c>
    </row>
    <row r="114" spans="1:10" x14ac:dyDescent="0.3">
      <c r="A114">
        <v>0</v>
      </c>
      <c r="B114">
        <v>0</v>
      </c>
      <c r="C114">
        <v>0</v>
      </c>
      <c r="D114">
        <v>0</v>
      </c>
      <c r="E114" s="17">
        <v>0</v>
      </c>
      <c r="F114">
        <v>0</v>
      </c>
      <c r="G114">
        <v>0</v>
      </c>
      <c r="H114">
        <v>0</v>
      </c>
      <c r="I114" t="s">
        <v>30</v>
      </c>
      <c r="J114" t="s">
        <v>1110</v>
      </c>
    </row>
    <row r="115" spans="1:10" x14ac:dyDescent="0.3">
      <c r="A115">
        <v>0</v>
      </c>
      <c r="B115">
        <v>0</v>
      </c>
      <c r="C115">
        <v>0</v>
      </c>
      <c r="D115">
        <v>0</v>
      </c>
      <c r="E115" s="17">
        <v>0</v>
      </c>
      <c r="F115">
        <v>0</v>
      </c>
      <c r="G115">
        <v>0</v>
      </c>
      <c r="H115">
        <v>0</v>
      </c>
      <c r="I115" t="s">
        <v>30</v>
      </c>
      <c r="J115" t="s">
        <v>1110</v>
      </c>
    </row>
    <row r="116" spans="1:10" x14ac:dyDescent="0.3">
      <c r="A116">
        <v>0</v>
      </c>
      <c r="B116">
        <v>0</v>
      </c>
      <c r="C116">
        <v>0</v>
      </c>
      <c r="D116">
        <v>0</v>
      </c>
      <c r="E116" s="17">
        <v>0</v>
      </c>
      <c r="F116">
        <v>0</v>
      </c>
      <c r="G116">
        <v>0</v>
      </c>
      <c r="H116">
        <v>0</v>
      </c>
      <c r="I116" t="s">
        <v>30</v>
      </c>
      <c r="J116" t="s">
        <v>1110</v>
      </c>
    </row>
    <row r="117" spans="1:10" x14ac:dyDescent="0.3">
      <c r="A117">
        <v>0</v>
      </c>
      <c r="B117">
        <v>0</v>
      </c>
      <c r="C117">
        <v>0</v>
      </c>
      <c r="D117">
        <v>0</v>
      </c>
      <c r="E117" s="17">
        <v>0</v>
      </c>
      <c r="F117">
        <v>0</v>
      </c>
      <c r="G117">
        <v>0</v>
      </c>
      <c r="H117">
        <v>0</v>
      </c>
      <c r="I117" t="s">
        <v>30</v>
      </c>
      <c r="J117" t="s">
        <v>1110</v>
      </c>
    </row>
    <row r="118" spans="1:10" x14ac:dyDescent="0.3">
      <c r="A118">
        <v>0</v>
      </c>
      <c r="B118">
        <v>0</v>
      </c>
      <c r="C118">
        <v>0</v>
      </c>
      <c r="D118">
        <v>0</v>
      </c>
      <c r="E118" s="17">
        <v>0</v>
      </c>
      <c r="F118">
        <v>0</v>
      </c>
      <c r="G118">
        <v>0</v>
      </c>
      <c r="H118">
        <v>0</v>
      </c>
      <c r="I118" t="s">
        <v>30</v>
      </c>
      <c r="J118" t="s">
        <v>1110</v>
      </c>
    </row>
    <row r="119" spans="1:10" x14ac:dyDescent="0.3">
      <c r="A119" s="4" cm="1">
        <f t="array" ref="A119:H131">'M55-M60 Report'!A160:H172</f>
        <v>0</v>
      </c>
      <c r="B119">
        <v>0</v>
      </c>
      <c r="C119">
        <v>0</v>
      </c>
      <c r="D119">
        <v>0</v>
      </c>
      <c r="E119" s="17">
        <v>0</v>
      </c>
      <c r="F119">
        <v>0</v>
      </c>
      <c r="G119">
        <v>0</v>
      </c>
      <c r="H119">
        <v>0</v>
      </c>
      <c r="I119" t="s">
        <v>31</v>
      </c>
      <c r="J119" t="s">
        <v>1110</v>
      </c>
    </row>
    <row r="120" spans="1:10" x14ac:dyDescent="0.3">
      <c r="A120">
        <v>0</v>
      </c>
      <c r="B120">
        <v>0</v>
      </c>
      <c r="C120">
        <v>0</v>
      </c>
      <c r="D120">
        <v>0</v>
      </c>
      <c r="E120" s="17">
        <v>0</v>
      </c>
      <c r="F120">
        <v>0</v>
      </c>
      <c r="G120">
        <v>0</v>
      </c>
      <c r="H120">
        <v>0</v>
      </c>
      <c r="I120" t="s">
        <v>31</v>
      </c>
      <c r="J120" t="s">
        <v>1110</v>
      </c>
    </row>
    <row r="121" spans="1:10" x14ac:dyDescent="0.3">
      <c r="A121">
        <v>0</v>
      </c>
      <c r="B121">
        <v>0</v>
      </c>
      <c r="C121">
        <v>0</v>
      </c>
      <c r="D121">
        <v>0</v>
      </c>
      <c r="E121" s="17">
        <v>0</v>
      </c>
      <c r="F121">
        <v>0</v>
      </c>
      <c r="G121">
        <v>0</v>
      </c>
      <c r="H121">
        <v>0</v>
      </c>
      <c r="I121" t="s">
        <v>31</v>
      </c>
      <c r="J121" t="s">
        <v>1110</v>
      </c>
    </row>
    <row r="122" spans="1:10" x14ac:dyDescent="0.3">
      <c r="A122">
        <v>0</v>
      </c>
      <c r="B122">
        <v>0</v>
      </c>
      <c r="C122">
        <v>0</v>
      </c>
      <c r="D122">
        <v>0</v>
      </c>
      <c r="E122" s="17">
        <v>0</v>
      </c>
      <c r="F122">
        <v>0</v>
      </c>
      <c r="G122">
        <v>0</v>
      </c>
      <c r="H122">
        <v>0</v>
      </c>
      <c r="I122" t="s">
        <v>31</v>
      </c>
      <c r="J122" t="s">
        <v>1110</v>
      </c>
    </row>
    <row r="123" spans="1:10" x14ac:dyDescent="0.3">
      <c r="A123">
        <v>0</v>
      </c>
      <c r="B123">
        <v>0</v>
      </c>
      <c r="C123">
        <v>0</v>
      </c>
      <c r="D123">
        <v>0</v>
      </c>
      <c r="E123" s="17">
        <v>0</v>
      </c>
      <c r="F123">
        <v>0</v>
      </c>
      <c r="G123">
        <v>0</v>
      </c>
      <c r="H123">
        <v>0</v>
      </c>
      <c r="I123" t="s">
        <v>31</v>
      </c>
      <c r="J123" t="s">
        <v>1110</v>
      </c>
    </row>
    <row r="124" spans="1:10" x14ac:dyDescent="0.3">
      <c r="A124">
        <v>0</v>
      </c>
      <c r="B124">
        <v>0</v>
      </c>
      <c r="C124">
        <v>0</v>
      </c>
      <c r="D124">
        <v>0</v>
      </c>
      <c r="E124" s="17">
        <v>0</v>
      </c>
      <c r="F124">
        <v>0</v>
      </c>
      <c r="G124">
        <v>0</v>
      </c>
      <c r="H124">
        <v>0</v>
      </c>
      <c r="I124" t="s">
        <v>31</v>
      </c>
      <c r="J124" t="s">
        <v>1110</v>
      </c>
    </row>
    <row r="125" spans="1:10" x14ac:dyDescent="0.3">
      <c r="A125">
        <v>0</v>
      </c>
      <c r="B125">
        <v>0</v>
      </c>
      <c r="C125">
        <v>0</v>
      </c>
      <c r="D125">
        <v>0</v>
      </c>
      <c r="E125" s="17">
        <v>0</v>
      </c>
      <c r="F125">
        <v>0</v>
      </c>
      <c r="G125">
        <v>0</v>
      </c>
      <c r="H125">
        <v>0</v>
      </c>
      <c r="I125" t="s">
        <v>31</v>
      </c>
      <c r="J125" t="s">
        <v>1110</v>
      </c>
    </row>
    <row r="126" spans="1:10" x14ac:dyDescent="0.3">
      <c r="A126">
        <v>0</v>
      </c>
      <c r="B126">
        <v>0</v>
      </c>
      <c r="C126">
        <v>0</v>
      </c>
      <c r="D126">
        <v>0</v>
      </c>
      <c r="E126" s="17">
        <v>0</v>
      </c>
      <c r="F126">
        <v>0</v>
      </c>
      <c r="G126">
        <v>0</v>
      </c>
      <c r="H126">
        <v>0</v>
      </c>
      <c r="I126" t="s">
        <v>31</v>
      </c>
      <c r="J126" t="s">
        <v>1110</v>
      </c>
    </row>
    <row r="127" spans="1:10" x14ac:dyDescent="0.3">
      <c r="A127">
        <v>0</v>
      </c>
      <c r="B127">
        <v>0</v>
      </c>
      <c r="C127">
        <v>0</v>
      </c>
      <c r="D127">
        <v>0</v>
      </c>
      <c r="E127" s="17">
        <v>0</v>
      </c>
      <c r="F127">
        <v>0</v>
      </c>
      <c r="G127">
        <v>0</v>
      </c>
      <c r="H127">
        <v>0</v>
      </c>
      <c r="I127" t="s">
        <v>31</v>
      </c>
      <c r="J127" t="s">
        <v>1110</v>
      </c>
    </row>
    <row r="128" spans="1:10" x14ac:dyDescent="0.3">
      <c r="A128">
        <v>0</v>
      </c>
      <c r="B128">
        <v>0</v>
      </c>
      <c r="C128">
        <v>0</v>
      </c>
      <c r="D128">
        <v>0</v>
      </c>
      <c r="E128" s="17">
        <v>0</v>
      </c>
      <c r="F128">
        <v>0</v>
      </c>
      <c r="G128">
        <v>0</v>
      </c>
      <c r="H128">
        <v>0</v>
      </c>
      <c r="I128" t="s">
        <v>31</v>
      </c>
      <c r="J128" t="s">
        <v>1110</v>
      </c>
    </row>
    <row r="129" spans="1:10" x14ac:dyDescent="0.3">
      <c r="A129">
        <v>0</v>
      </c>
      <c r="B129">
        <v>0</v>
      </c>
      <c r="C129">
        <v>0</v>
      </c>
      <c r="D129">
        <v>0</v>
      </c>
      <c r="E129" s="17">
        <v>0</v>
      </c>
      <c r="F129">
        <v>0</v>
      </c>
      <c r="G129">
        <v>0</v>
      </c>
      <c r="H129">
        <v>0</v>
      </c>
      <c r="I129" t="s">
        <v>31</v>
      </c>
      <c r="J129" t="s">
        <v>1110</v>
      </c>
    </row>
    <row r="130" spans="1:10" x14ac:dyDescent="0.3">
      <c r="A130">
        <v>0</v>
      </c>
      <c r="B130">
        <v>0</v>
      </c>
      <c r="C130">
        <v>0</v>
      </c>
      <c r="D130">
        <v>0</v>
      </c>
      <c r="E130" s="17">
        <v>0</v>
      </c>
      <c r="F130">
        <v>0</v>
      </c>
      <c r="G130">
        <v>0</v>
      </c>
      <c r="H130">
        <v>0</v>
      </c>
      <c r="I130" t="s">
        <v>31</v>
      </c>
      <c r="J130" t="s">
        <v>1110</v>
      </c>
    </row>
    <row r="131" spans="1:10" x14ac:dyDescent="0.3">
      <c r="A131">
        <v>0</v>
      </c>
      <c r="B131">
        <v>0</v>
      </c>
      <c r="C131">
        <v>0</v>
      </c>
      <c r="D131">
        <v>0</v>
      </c>
      <c r="E131" s="17">
        <v>0</v>
      </c>
      <c r="F131">
        <v>0</v>
      </c>
      <c r="G131">
        <v>0</v>
      </c>
      <c r="H131">
        <v>0</v>
      </c>
      <c r="I131" t="s">
        <v>31</v>
      </c>
      <c r="J131" t="s">
        <v>1110</v>
      </c>
    </row>
    <row r="132" spans="1:10" x14ac:dyDescent="0.3">
      <c r="A132" s="4" cm="1">
        <f t="array" ref="A132:H144">'M61-M66 Report'!A160:H172</f>
        <v>0</v>
      </c>
      <c r="B132">
        <v>0</v>
      </c>
      <c r="C132">
        <v>0</v>
      </c>
      <c r="D132">
        <v>0</v>
      </c>
      <c r="E132" s="17">
        <v>0</v>
      </c>
      <c r="F132">
        <v>0</v>
      </c>
      <c r="G132">
        <v>0</v>
      </c>
      <c r="H132">
        <v>0</v>
      </c>
      <c r="I132" t="s">
        <v>1128</v>
      </c>
      <c r="J132" t="s">
        <v>1110</v>
      </c>
    </row>
    <row r="133" spans="1:10" x14ac:dyDescent="0.3">
      <c r="A133">
        <v>0</v>
      </c>
      <c r="B133">
        <v>0</v>
      </c>
      <c r="C133">
        <v>0</v>
      </c>
      <c r="D133">
        <v>0</v>
      </c>
      <c r="E133" s="17">
        <v>0</v>
      </c>
      <c r="F133">
        <v>0</v>
      </c>
      <c r="G133">
        <v>0</v>
      </c>
      <c r="H133">
        <v>0</v>
      </c>
      <c r="I133" t="s">
        <v>1128</v>
      </c>
      <c r="J133" t="s">
        <v>1110</v>
      </c>
    </row>
    <row r="134" spans="1:10" x14ac:dyDescent="0.3">
      <c r="A134">
        <v>0</v>
      </c>
      <c r="B134">
        <v>0</v>
      </c>
      <c r="C134">
        <v>0</v>
      </c>
      <c r="D134">
        <v>0</v>
      </c>
      <c r="E134" s="17">
        <v>0</v>
      </c>
      <c r="F134">
        <v>0</v>
      </c>
      <c r="G134">
        <v>0</v>
      </c>
      <c r="H134">
        <v>0</v>
      </c>
      <c r="I134" t="s">
        <v>1128</v>
      </c>
      <c r="J134" t="s">
        <v>1110</v>
      </c>
    </row>
    <row r="135" spans="1:10" x14ac:dyDescent="0.3">
      <c r="A135">
        <v>0</v>
      </c>
      <c r="B135">
        <v>0</v>
      </c>
      <c r="C135">
        <v>0</v>
      </c>
      <c r="D135">
        <v>0</v>
      </c>
      <c r="E135" s="17">
        <v>0</v>
      </c>
      <c r="F135">
        <v>0</v>
      </c>
      <c r="G135">
        <v>0</v>
      </c>
      <c r="H135">
        <v>0</v>
      </c>
      <c r="I135" t="s">
        <v>1128</v>
      </c>
      <c r="J135" t="s">
        <v>1110</v>
      </c>
    </row>
    <row r="136" spans="1:10" x14ac:dyDescent="0.3">
      <c r="A136">
        <v>0</v>
      </c>
      <c r="B136">
        <v>0</v>
      </c>
      <c r="C136">
        <v>0</v>
      </c>
      <c r="D136">
        <v>0</v>
      </c>
      <c r="E136" s="17">
        <v>0</v>
      </c>
      <c r="F136">
        <v>0</v>
      </c>
      <c r="G136">
        <v>0</v>
      </c>
      <c r="H136">
        <v>0</v>
      </c>
      <c r="I136" t="s">
        <v>1128</v>
      </c>
      <c r="J136" t="s">
        <v>1110</v>
      </c>
    </row>
    <row r="137" spans="1:10" x14ac:dyDescent="0.3">
      <c r="A137">
        <v>0</v>
      </c>
      <c r="B137">
        <v>0</v>
      </c>
      <c r="C137">
        <v>0</v>
      </c>
      <c r="D137">
        <v>0</v>
      </c>
      <c r="E137" s="17">
        <v>0</v>
      </c>
      <c r="F137">
        <v>0</v>
      </c>
      <c r="G137">
        <v>0</v>
      </c>
      <c r="H137">
        <v>0</v>
      </c>
      <c r="I137" t="s">
        <v>1128</v>
      </c>
      <c r="J137" t="s">
        <v>1110</v>
      </c>
    </row>
    <row r="138" spans="1:10" x14ac:dyDescent="0.3">
      <c r="A138">
        <v>0</v>
      </c>
      <c r="B138">
        <v>0</v>
      </c>
      <c r="C138">
        <v>0</v>
      </c>
      <c r="D138">
        <v>0</v>
      </c>
      <c r="E138" s="17">
        <v>0</v>
      </c>
      <c r="F138">
        <v>0</v>
      </c>
      <c r="G138">
        <v>0</v>
      </c>
      <c r="H138">
        <v>0</v>
      </c>
      <c r="I138" t="s">
        <v>1128</v>
      </c>
      <c r="J138" t="s">
        <v>1110</v>
      </c>
    </row>
    <row r="139" spans="1:10" x14ac:dyDescent="0.3">
      <c r="A139">
        <v>0</v>
      </c>
      <c r="B139">
        <v>0</v>
      </c>
      <c r="C139">
        <v>0</v>
      </c>
      <c r="D139">
        <v>0</v>
      </c>
      <c r="E139" s="17">
        <v>0</v>
      </c>
      <c r="F139">
        <v>0</v>
      </c>
      <c r="G139">
        <v>0</v>
      </c>
      <c r="H139">
        <v>0</v>
      </c>
      <c r="I139" t="s">
        <v>1128</v>
      </c>
      <c r="J139" t="s">
        <v>1110</v>
      </c>
    </row>
    <row r="140" spans="1:10" x14ac:dyDescent="0.3">
      <c r="A140">
        <v>0</v>
      </c>
      <c r="B140">
        <v>0</v>
      </c>
      <c r="C140">
        <v>0</v>
      </c>
      <c r="D140">
        <v>0</v>
      </c>
      <c r="E140" s="17">
        <v>0</v>
      </c>
      <c r="F140">
        <v>0</v>
      </c>
      <c r="G140">
        <v>0</v>
      </c>
      <c r="H140">
        <v>0</v>
      </c>
      <c r="I140" t="s">
        <v>1128</v>
      </c>
      <c r="J140" t="s">
        <v>1110</v>
      </c>
    </row>
    <row r="141" spans="1:10" x14ac:dyDescent="0.3">
      <c r="A141">
        <v>0</v>
      </c>
      <c r="B141">
        <v>0</v>
      </c>
      <c r="C141">
        <v>0</v>
      </c>
      <c r="D141">
        <v>0</v>
      </c>
      <c r="E141" s="17">
        <v>0</v>
      </c>
      <c r="F141">
        <v>0</v>
      </c>
      <c r="G141">
        <v>0</v>
      </c>
      <c r="H141">
        <v>0</v>
      </c>
      <c r="I141" t="s">
        <v>1128</v>
      </c>
      <c r="J141" t="s">
        <v>1110</v>
      </c>
    </row>
    <row r="142" spans="1:10" x14ac:dyDescent="0.3">
      <c r="A142">
        <v>0</v>
      </c>
      <c r="B142">
        <v>0</v>
      </c>
      <c r="C142">
        <v>0</v>
      </c>
      <c r="D142">
        <v>0</v>
      </c>
      <c r="E142" s="17">
        <v>0</v>
      </c>
      <c r="F142">
        <v>0</v>
      </c>
      <c r="G142">
        <v>0</v>
      </c>
      <c r="H142">
        <v>0</v>
      </c>
      <c r="I142" t="s">
        <v>1128</v>
      </c>
      <c r="J142" t="s">
        <v>1110</v>
      </c>
    </row>
    <row r="143" spans="1:10" x14ac:dyDescent="0.3">
      <c r="A143">
        <v>0</v>
      </c>
      <c r="B143">
        <v>0</v>
      </c>
      <c r="C143">
        <v>0</v>
      </c>
      <c r="D143">
        <v>0</v>
      </c>
      <c r="E143" s="17">
        <v>0</v>
      </c>
      <c r="F143">
        <v>0</v>
      </c>
      <c r="G143">
        <v>0</v>
      </c>
      <c r="H143">
        <v>0</v>
      </c>
      <c r="I143" t="s">
        <v>1128</v>
      </c>
      <c r="J143" t="s">
        <v>1110</v>
      </c>
    </row>
    <row r="144" spans="1:10" x14ac:dyDescent="0.3">
      <c r="A144">
        <v>0</v>
      </c>
      <c r="B144">
        <v>0</v>
      </c>
      <c r="C144">
        <v>0</v>
      </c>
      <c r="D144">
        <v>0</v>
      </c>
      <c r="E144" s="17">
        <v>0</v>
      </c>
      <c r="F144">
        <v>0</v>
      </c>
      <c r="G144">
        <v>0</v>
      </c>
      <c r="H144">
        <v>0</v>
      </c>
      <c r="I144" t="s">
        <v>1128</v>
      </c>
      <c r="J144" t="s">
        <v>1110</v>
      </c>
    </row>
    <row r="145" spans="1:10" x14ac:dyDescent="0.3">
      <c r="A145" s="4" cm="1">
        <f t="array" ref="A145:H157">'M67-M72 Report'!A160:H172</f>
        <v>0</v>
      </c>
      <c r="B145">
        <v>0</v>
      </c>
      <c r="C145">
        <v>0</v>
      </c>
      <c r="D145">
        <v>0</v>
      </c>
      <c r="E145" s="17">
        <v>0</v>
      </c>
      <c r="F145">
        <v>0</v>
      </c>
      <c r="G145">
        <v>0</v>
      </c>
      <c r="H145">
        <v>0</v>
      </c>
      <c r="I145" t="s">
        <v>1129</v>
      </c>
      <c r="J145" t="s">
        <v>1110</v>
      </c>
    </row>
    <row r="146" spans="1:10" x14ac:dyDescent="0.3">
      <c r="A146">
        <v>0</v>
      </c>
      <c r="B146">
        <v>0</v>
      </c>
      <c r="C146">
        <v>0</v>
      </c>
      <c r="D146">
        <v>0</v>
      </c>
      <c r="E146" s="17">
        <v>0</v>
      </c>
      <c r="F146">
        <v>0</v>
      </c>
      <c r="G146">
        <v>0</v>
      </c>
      <c r="H146">
        <v>0</v>
      </c>
      <c r="I146" t="s">
        <v>1129</v>
      </c>
      <c r="J146" t="s">
        <v>1110</v>
      </c>
    </row>
    <row r="147" spans="1:10" x14ac:dyDescent="0.3">
      <c r="A147">
        <v>0</v>
      </c>
      <c r="B147">
        <v>0</v>
      </c>
      <c r="C147">
        <v>0</v>
      </c>
      <c r="D147">
        <v>0</v>
      </c>
      <c r="E147" s="17">
        <v>0</v>
      </c>
      <c r="F147">
        <v>0</v>
      </c>
      <c r="G147">
        <v>0</v>
      </c>
      <c r="H147">
        <v>0</v>
      </c>
      <c r="I147" t="s">
        <v>1129</v>
      </c>
      <c r="J147" t="s">
        <v>1110</v>
      </c>
    </row>
    <row r="148" spans="1:10" x14ac:dyDescent="0.3">
      <c r="A148">
        <v>0</v>
      </c>
      <c r="B148">
        <v>0</v>
      </c>
      <c r="C148">
        <v>0</v>
      </c>
      <c r="D148">
        <v>0</v>
      </c>
      <c r="E148" s="17">
        <v>0</v>
      </c>
      <c r="F148">
        <v>0</v>
      </c>
      <c r="G148">
        <v>0</v>
      </c>
      <c r="H148">
        <v>0</v>
      </c>
      <c r="I148" t="s">
        <v>1129</v>
      </c>
      <c r="J148" t="s">
        <v>1110</v>
      </c>
    </row>
    <row r="149" spans="1:10" x14ac:dyDescent="0.3">
      <c r="A149">
        <v>0</v>
      </c>
      <c r="B149">
        <v>0</v>
      </c>
      <c r="C149">
        <v>0</v>
      </c>
      <c r="D149">
        <v>0</v>
      </c>
      <c r="E149" s="17">
        <v>0</v>
      </c>
      <c r="F149">
        <v>0</v>
      </c>
      <c r="G149">
        <v>0</v>
      </c>
      <c r="H149">
        <v>0</v>
      </c>
      <c r="I149" t="s">
        <v>1129</v>
      </c>
      <c r="J149" t="s">
        <v>1110</v>
      </c>
    </row>
    <row r="150" spans="1:10" x14ac:dyDescent="0.3">
      <c r="A150">
        <v>0</v>
      </c>
      <c r="B150">
        <v>0</v>
      </c>
      <c r="C150">
        <v>0</v>
      </c>
      <c r="D150">
        <v>0</v>
      </c>
      <c r="E150" s="17">
        <v>0</v>
      </c>
      <c r="F150">
        <v>0</v>
      </c>
      <c r="G150">
        <v>0</v>
      </c>
      <c r="H150">
        <v>0</v>
      </c>
      <c r="I150" t="s">
        <v>1129</v>
      </c>
      <c r="J150" t="s">
        <v>1110</v>
      </c>
    </row>
    <row r="151" spans="1:10" x14ac:dyDescent="0.3">
      <c r="A151">
        <v>0</v>
      </c>
      <c r="B151">
        <v>0</v>
      </c>
      <c r="C151">
        <v>0</v>
      </c>
      <c r="D151">
        <v>0</v>
      </c>
      <c r="E151" s="17">
        <v>0</v>
      </c>
      <c r="F151">
        <v>0</v>
      </c>
      <c r="G151">
        <v>0</v>
      </c>
      <c r="H151">
        <v>0</v>
      </c>
      <c r="I151" t="s">
        <v>1129</v>
      </c>
      <c r="J151" t="s">
        <v>1110</v>
      </c>
    </row>
    <row r="152" spans="1:10" x14ac:dyDescent="0.3">
      <c r="A152">
        <v>0</v>
      </c>
      <c r="B152">
        <v>0</v>
      </c>
      <c r="C152">
        <v>0</v>
      </c>
      <c r="D152">
        <v>0</v>
      </c>
      <c r="E152" s="17">
        <v>0</v>
      </c>
      <c r="F152">
        <v>0</v>
      </c>
      <c r="G152">
        <v>0</v>
      </c>
      <c r="H152">
        <v>0</v>
      </c>
      <c r="I152" t="s">
        <v>1129</v>
      </c>
      <c r="J152" t="s">
        <v>1110</v>
      </c>
    </row>
    <row r="153" spans="1:10" x14ac:dyDescent="0.3">
      <c r="A153">
        <v>0</v>
      </c>
      <c r="B153">
        <v>0</v>
      </c>
      <c r="C153">
        <v>0</v>
      </c>
      <c r="D153">
        <v>0</v>
      </c>
      <c r="E153" s="17">
        <v>0</v>
      </c>
      <c r="F153">
        <v>0</v>
      </c>
      <c r="G153">
        <v>0</v>
      </c>
      <c r="H153">
        <v>0</v>
      </c>
      <c r="I153" t="s">
        <v>1129</v>
      </c>
      <c r="J153" t="s">
        <v>1110</v>
      </c>
    </row>
    <row r="154" spans="1:10" x14ac:dyDescent="0.3">
      <c r="A154">
        <v>0</v>
      </c>
      <c r="B154">
        <v>0</v>
      </c>
      <c r="C154">
        <v>0</v>
      </c>
      <c r="D154">
        <v>0</v>
      </c>
      <c r="E154" s="17">
        <v>0</v>
      </c>
      <c r="F154">
        <v>0</v>
      </c>
      <c r="G154">
        <v>0</v>
      </c>
      <c r="H154">
        <v>0</v>
      </c>
      <c r="I154" t="s">
        <v>1129</v>
      </c>
      <c r="J154" t="s">
        <v>1110</v>
      </c>
    </row>
    <row r="155" spans="1:10" x14ac:dyDescent="0.3">
      <c r="A155">
        <v>0</v>
      </c>
      <c r="B155">
        <v>0</v>
      </c>
      <c r="C155">
        <v>0</v>
      </c>
      <c r="D155">
        <v>0</v>
      </c>
      <c r="E155" s="17">
        <v>0</v>
      </c>
      <c r="F155">
        <v>0</v>
      </c>
      <c r="G155">
        <v>0</v>
      </c>
      <c r="H155">
        <v>0</v>
      </c>
      <c r="I155" t="s">
        <v>1129</v>
      </c>
      <c r="J155" t="s">
        <v>1110</v>
      </c>
    </row>
    <row r="156" spans="1:10" x14ac:dyDescent="0.3">
      <c r="A156">
        <v>0</v>
      </c>
      <c r="B156">
        <v>0</v>
      </c>
      <c r="C156">
        <v>0</v>
      </c>
      <c r="D156">
        <v>0</v>
      </c>
      <c r="E156" s="17">
        <v>0</v>
      </c>
      <c r="F156">
        <v>0</v>
      </c>
      <c r="G156">
        <v>0</v>
      </c>
      <c r="H156">
        <v>0</v>
      </c>
      <c r="I156" t="s">
        <v>1129</v>
      </c>
      <c r="J156" t="s">
        <v>1110</v>
      </c>
    </row>
    <row r="157" spans="1:10" x14ac:dyDescent="0.3">
      <c r="A157">
        <v>0</v>
      </c>
      <c r="B157">
        <v>0</v>
      </c>
      <c r="C157">
        <v>0</v>
      </c>
      <c r="D157">
        <v>0</v>
      </c>
      <c r="E157" s="17">
        <v>0</v>
      </c>
      <c r="F157">
        <v>0</v>
      </c>
      <c r="G157">
        <v>0</v>
      </c>
      <c r="H157">
        <v>0</v>
      </c>
      <c r="I157" t="s">
        <v>1129</v>
      </c>
      <c r="J157" t="s">
        <v>1110</v>
      </c>
    </row>
    <row r="158" spans="1:10" x14ac:dyDescent="0.3">
      <c r="A158" s="4" cm="1">
        <f t="array" ref="A158:H204">'M1-M6 Report'!A180:H226</f>
        <v>0</v>
      </c>
      <c r="B158">
        <v>0</v>
      </c>
      <c r="C158">
        <v>0</v>
      </c>
      <c r="D158">
        <v>0</v>
      </c>
      <c r="E158" s="17">
        <v>0</v>
      </c>
      <c r="F158">
        <v>0</v>
      </c>
      <c r="G158">
        <v>0</v>
      </c>
      <c r="H158">
        <v>0</v>
      </c>
      <c r="I158" t="s">
        <v>11</v>
      </c>
      <c r="J158" t="s">
        <v>1170</v>
      </c>
    </row>
    <row r="159" spans="1:10" x14ac:dyDescent="0.3">
      <c r="A159">
        <v>0</v>
      </c>
      <c r="B159">
        <v>0</v>
      </c>
      <c r="C159">
        <v>0</v>
      </c>
      <c r="D159">
        <v>0</v>
      </c>
      <c r="E159" s="17">
        <v>0</v>
      </c>
      <c r="F159">
        <v>0</v>
      </c>
      <c r="G159">
        <v>0</v>
      </c>
      <c r="H159">
        <v>0</v>
      </c>
      <c r="I159" t="s">
        <v>11</v>
      </c>
      <c r="J159" t="s">
        <v>1170</v>
      </c>
    </row>
    <row r="160" spans="1:10" x14ac:dyDescent="0.3">
      <c r="A160">
        <v>0</v>
      </c>
      <c r="B160">
        <v>0</v>
      </c>
      <c r="C160">
        <v>0</v>
      </c>
      <c r="D160">
        <v>0</v>
      </c>
      <c r="E160" s="17">
        <v>0</v>
      </c>
      <c r="F160">
        <v>0</v>
      </c>
      <c r="G160">
        <v>0</v>
      </c>
      <c r="H160">
        <v>0</v>
      </c>
      <c r="I160" t="s">
        <v>11</v>
      </c>
      <c r="J160" t="s">
        <v>1170</v>
      </c>
    </row>
    <row r="161" spans="1:10" x14ac:dyDescent="0.3">
      <c r="A161">
        <v>0</v>
      </c>
      <c r="B161">
        <v>0</v>
      </c>
      <c r="C161">
        <v>0</v>
      </c>
      <c r="D161">
        <v>0</v>
      </c>
      <c r="E161" s="17">
        <v>0</v>
      </c>
      <c r="F161">
        <v>0</v>
      </c>
      <c r="G161">
        <v>0</v>
      </c>
      <c r="H161">
        <v>0</v>
      </c>
      <c r="I161" t="s">
        <v>11</v>
      </c>
      <c r="J161" t="s">
        <v>1170</v>
      </c>
    </row>
    <row r="162" spans="1:10" x14ac:dyDescent="0.3">
      <c r="A162">
        <v>0</v>
      </c>
      <c r="B162">
        <v>0</v>
      </c>
      <c r="C162">
        <v>0</v>
      </c>
      <c r="D162">
        <v>0</v>
      </c>
      <c r="E162" s="17">
        <v>0</v>
      </c>
      <c r="F162">
        <v>0</v>
      </c>
      <c r="G162">
        <v>0</v>
      </c>
      <c r="H162">
        <v>0</v>
      </c>
      <c r="I162" t="s">
        <v>11</v>
      </c>
      <c r="J162" t="s">
        <v>1170</v>
      </c>
    </row>
    <row r="163" spans="1:10" x14ac:dyDescent="0.3">
      <c r="A163">
        <v>0</v>
      </c>
      <c r="B163">
        <v>0</v>
      </c>
      <c r="C163">
        <v>0</v>
      </c>
      <c r="D163">
        <v>0</v>
      </c>
      <c r="E163" s="17">
        <v>0</v>
      </c>
      <c r="F163">
        <v>0</v>
      </c>
      <c r="G163">
        <v>0</v>
      </c>
      <c r="H163">
        <v>0</v>
      </c>
      <c r="I163" t="s">
        <v>11</v>
      </c>
      <c r="J163" t="s">
        <v>1170</v>
      </c>
    </row>
    <row r="164" spans="1:10" x14ac:dyDescent="0.3">
      <c r="A164">
        <v>0</v>
      </c>
      <c r="B164">
        <v>0</v>
      </c>
      <c r="C164">
        <v>0</v>
      </c>
      <c r="D164">
        <v>0</v>
      </c>
      <c r="E164" s="17">
        <v>0</v>
      </c>
      <c r="F164">
        <v>0</v>
      </c>
      <c r="G164">
        <v>0</v>
      </c>
      <c r="H164">
        <v>0</v>
      </c>
      <c r="I164" t="s">
        <v>11</v>
      </c>
      <c r="J164" t="s">
        <v>1170</v>
      </c>
    </row>
    <row r="165" spans="1:10" x14ac:dyDescent="0.3">
      <c r="A165">
        <v>0</v>
      </c>
      <c r="B165">
        <v>0</v>
      </c>
      <c r="C165">
        <v>0</v>
      </c>
      <c r="D165">
        <v>0</v>
      </c>
      <c r="E165" s="17">
        <v>0</v>
      </c>
      <c r="F165">
        <v>0</v>
      </c>
      <c r="G165">
        <v>0</v>
      </c>
      <c r="H165">
        <v>0</v>
      </c>
      <c r="I165" t="s">
        <v>11</v>
      </c>
      <c r="J165" t="s">
        <v>1170</v>
      </c>
    </row>
    <row r="166" spans="1:10" x14ac:dyDescent="0.3">
      <c r="A166">
        <v>0</v>
      </c>
      <c r="B166">
        <v>0</v>
      </c>
      <c r="C166">
        <v>0</v>
      </c>
      <c r="D166">
        <v>0</v>
      </c>
      <c r="E166" s="17">
        <v>0</v>
      </c>
      <c r="F166">
        <v>0</v>
      </c>
      <c r="G166">
        <v>0</v>
      </c>
      <c r="H166">
        <v>0</v>
      </c>
      <c r="I166" t="s">
        <v>11</v>
      </c>
      <c r="J166" t="s">
        <v>1170</v>
      </c>
    </row>
    <row r="167" spans="1:10" x14ac:dyDescent="0.3">
      <c r="A167">
        <v>0</v>
      </c>
      <c r="B167">
        <v>0</v>
      </c>
      <c r="C167">
        <v>0</v>
      </c>
      <c r="D167">
        <v>0</v>
      </c>
      <c r="E167" s="17">
        <v>0</v>
      </c>
      <c r="F167">
        <v>0</v>
      </c>
      <c r="G167">
        <v>0</v>
      </c>
      <c r="H167">
        <v>0</v>
      </c>
      <c r="I167" t="s">
        <v>11</v>
      </c>
      <c r="J167" t="s">
        <v>1170</v>
      </c>
    </row>
    <row r="168" spans="1:10" x14ac:dyDescent="0.3">
      <c r="A168">
        <v>0</v>
      </c>
      <c r="B168">
        <v>0</v>
      </c>
      <c r="C168">
        <v>0</v>
      </c>
      <c r="D168">
        <v>0</v>
      </c>
      <c r="E168" s="17">
        <v>0</v>
      </c>
      <c r="F168">
        <v>0</v>
      </c>
      <c r="G168">
        <v>0</v>
      </c>
      <c r="H168">
        <v>0</v>
      </c>
      <c r="I168" t="s">
        <v>11</v>
      </c>
      <c r="J168" t="s">
        <v>1170</v>
      </c>
    </row>
    <row r="169" spans="1:10" x14ac:dyDescent="0.3">
      <c r="A169">
        <v>0</v>
      </c>
      <c r="B169">
        <v>0</v>
      </c>
      <c r="C169">
        <v>0</v>
      </c>
      <c r="D169">
        <v>0</v>
      </c>
      <c r="E169" s="17">
        <v>0</v>
      </c>
      <c r="F169">
        <v>0</v>
      </c>
      <c r="G169">
        <v>0</v>
      </c>
      <c r="H169">
        <v>0</v>
      </c>
      <c r="I169" t="s">
        <v>11</v>
      </c>
      <c r="J169" t="s">
        <v>1170</v>
      </c>
    </row>
    <row r="170" spans="1:10" x14ac:dyDescent="0.3">
      <c r="A170">
        <v>0</v>
      </c>
      <c r="B170">
        <v>0</v>
      </c>
      <c r="C170">
        <v>0</v>
      </c>
      <c r="D170">
        <v>0</v>
      </c>
      <c r="E170" s="17">
        <v>0</v>
      </c>
      <c r="F170">
        <v>0</v>
      </c>
      <c r="G170">
        <v>0</v>
      </c>
      <c r="H170">
        <v>0</v>
      </c>
      <c r="I170" t="s">
        <v>11</v>
      </c>
      <c r="J170" t="s">
        <v>1170</v>
      </c>
    </row>
    <row r="171" spans="1:10" x14ac:dyDescent="0.3">
      <c r="A171">
        <v>0</v>
      </c>
      <c r="B171">
        <v>0</v>
      </c>
      <c r="C171">
        <v>0</v>
      </c>
      <c r="D171">
        <v>0</v>
      </c>
      <c r="E171" s="17">
        <v>0</v>
      </c>
      <c r="F171">
        <v>0</v>
      </c>
      <c r="G171">
        <v>0</v>
      </c>
      <c r="H171">
        <v>0</v>
      </c>
      <c r="I171" t="s">
        <v>11</v>
      </c>
      <c r="J171" t="s">
        <v>1170</v>
      </c>
    </row>
    <row r="172" spans="1:10" x14ac:dyDescent="0.3">
      <c r="A172">
        <v>0</v>
      </c>
      <c r="B172">
        <v>0</v>
      </c>
      <c r="C172">
        <v>0</v>
      </c>
      <c r="D172">
        <v>0</v>
      </c>
      <c r="E172" s="17">
        <v>0</v>
      </c>
      <c r="F172">
        <v>0</v>
      </c>
      <c r="G172">
        <v>0</v>
      </c>
      <c r="H172">
        <v>0</v>
      </c>
      <c r="I172" t="s">
        <v>11</v>
      </c>
      <c r="J172" t="s">
        <v>1170</v>
      </c>
    </row>
    <row r="173" spans="1:10" x14ac:dyDescent="0.3">
      <c r="A173">
        <v>0</v>
      </c>
      <c r="B173">
        <v>0</v>
      </c>
      <c r="C173">
        <v>0</v>
      </c>
      <c r="D173">
        <v>0</v>
      </c>
      <c r="E173" s="17">
        <v>0</v>
      </c>
      <c r="F173">
        <v>0</v>
      </c>
      <c r="G173">
        <v>0</v>
      </c>
      <c r="H173">
        <v>0</v>
      </c>
      <c r="I173" t="s">
        <v>11</v>
      </c>
      <c r="J173" t="s">
        <v>1170</v>
      </c>
    </row>
    <row r="174" spans="1:10" x14ac:dyDescent="0.3">
      <c r="A174">
        <v>0</v>
      </c>
      <c r="B174">
        <v>0</v>
      </c>
      <c r="C174">
        <v>0</v>
      </c>
      <c r="D174">
        <v>0</v>
      </c>
      <c r="E174" s="17">
        <v>0</v>
      </c>
      <c r="F174">
        <v>0</v>
      </c>
      <c r="G174">
        <v>0</v>
      </c>
      <c r="H174">
        <v>0</v>
      </c>
      <c r="I174" t="s">
        <v>11</v>
      </c>
      <c r="J174" t="s">
        <v>1170</v>
      </c>
    </row>
    <row r="175" spans="1:10" x14ac:dyDescent="0.3">
      <c r="A175">
        <v>0</v>
      </c>
      <c r="B175">
        <v>0</v>
      </c>
      <c r="C175">
        <v>0</v>
      </c>
      <c r="D175">
        <v>0</v>
      </c>
      <c r="E175" s="17">
        <v>0</v>
      </c>
      <c r="F175">
        <v>0</v>
      </c>
      <c r="G175">
        <v>0</v>
      </c>
      <c r="H175">
        <v>0</v>
      </c>
      <c r="I175" t="s">
        <v>11</v>
      </c>
      <c r="J175" t="s">
        <v>1170</v>
      </c>
    </row>
    <row r="176" spans="1:10" x14ac:dyDescent="0.3">
      <c r="A176">
        <v>0</v>
      </c>
      <c r="B176">
        <v>0</v>
      </c>
      <c r="C176">
        <v>0</v>
      </c>
      <c r="D176">
        <v>0</v>
      </c>
      <c r="E176" s="17">
        <v>0</v>
      </c>
      <c r="F176">
        <v>0</v>
      </c>
      <c r="G176">
        <v>0</v>
      </c>
      <c r="H176">
        <v>0</v>
      </c>
      <c r="I176" t="s">
        <v>11</v>
      </c>
      <c r="J176" t="s">
        <v>1170</v>
      </c>
    </row>
    <row r="177" spans="1:10" x14ac:dyDescent="0.3">
      <c r="A177">
        <v>0</v>
      </c>
      <c r="B177">
        <v>0</v>
      </c>
      <c r="C177">
        <v>0</v>
      </c>
      <c r="D177">
        <v>0</v>
      </c>
      <c r="E177" s="17">
        <v>0</v>
      </c>
      <c r="F177">
        <v>0</v>
      </c>
      <c r="G177">
        <v>0</v>
      </c>
      <c r="H177">
        <v>0</v>
      </c>
      <c r="I177" t="s">
        <v>11</v>
      </c>
      <c r="J177" t="s">
        <v>1170</v>
      </c>
    </row>
    <row r="178" spans="1:10" x14ac:dyDescent="0.3">
      <c r="A178">
        <v>0</v>
      </c>
      <c r="B178">
        <v>0</v>
      </c>
      <c r="C178">
        <v>0</v>
      </c>
      <c r="D178">
        <v>0</v>
      </c>
      <c r="E178" s="17">
        <v>0</v>
      </c>
      <c r="F178">
        <v>0</v>
      </c>
      <c r="G178">
        <v>0</v>
      </c>
      <c r="H178">
        <v>0</v>
      </c>
      <c r="I178" t="s">
        <v>11</v>
      </c>
      <c r="J178" t="s">
        <v>1170</v>
      </c>
    </row>
    <row r="179" spans="1:10" x14ac:dyDescent="0.3">
      <c r="A179">
        <v>0</v>
      </c>
      <c r="B179">
        <v>0</v>
      </c>
      <c r="C179">
        <v>0</v>
      </c>
      <c r="D179">
        <v>0</v>
      </c>
      <c r="E179" s="17">
        <v>0</v>
      </c>
      <c r="F179">
        <v>0</v>
      </c>
      <c r="G179">
        <v>0</v>
      </c>
      <c r="H179">
        <v>0</v>
      </c>
      <c r="I179" t="s">
        <v>11</v>
      </c>
      <c r="J179" t="s">
        <v>1170</v>
      </c>
    </row>
    <row r="180" spans="1:10" x14ac:dyDescent="0.3">
      <c r="A180">
        <v>0</v>
      </c>
      <c r="B180">
        <v>0</v>
      </c>
      <c r="C180">
        <v>0</v>
      </c>
      <c r="D180">
        <v>0</v>
      </c>
      <c r="E180" s="17">
        <v>0</v>
      </c>
      <c r="F180">
        <v>0</v>
      </c>
      <c r="G180">
        <v>0</v>
      </c>
      <c r="H180">
        <v>0</v>
      </c>
      <c r="I180" t="s">
        <v>11</v>
      </c>
      <c r="J180" t="s">
        <v>1170</v>
      </c>
    </row>
    <row r="181" spans="1:10" x14ac:dyDescent="0.3">
      <c r="A181">
        <v>0</v>
      </c>
      <c r="B181">
        <v>0</v>
      </c>
      <c r="C181">
        <v>0</v>
      </c>
      <c r="D181">
        <v>0</v>
      </c>
      <c r="E181" s="17">
        <v>0</v>
      </c>
      <c r="F181">
        <v>0</v>
      </c>
      <c r="G181">
        <v>0</v>
      </c>
      <c r="H181">
        <v>0</v>
      </c>
      <c r="I181" t="s">
        <v>11</v>
      </c>
      <c r="J181" t="s">
        <v>1170</v>
      </c>
    </row>
    <row r="182" spans="1:10" x14ac:dyDescent="0.3">
      <c r="A182">
        <v>0</v>
      </c>
      <c r="B182">
        <v>0</v>
      </c>
      <c r="C182">
        <v>0</v>
      </c>
      <c r="D182">
        <v>0</v>
      </c>
      <c r="E182" s="17">
        <v>0</v>
      </c>
      <c r="F182">
        <v>0</v>
      </c>
      <c r="G182">
        <v>0</v>
      </c>
      <c r="H182">
        <v>0</v>
      </c>
      <c r="I182" t="s">
        <v>11</v>
      </c>
      <c r="J182" t="s">
        <v>1170</v>
      </c>
    </row>
    <row r="183" spans="1:10" x14ac:dyDescent="0.3">
      <c r="A183">
        <v>0</v>
      </c>
      <c r="B183">
        <v>0</v>
      </c>
      <c r="C183">
        <v>0</v>
      </c>
      <c r="D183">
        <v>0</v>
      </c>
      <c r="E183" s="17">
        <v>0</v>
      </c>
      <c r="F183">
        <v>0</v>
      </c>
      <c r="G183">
        <v>0</v>
      </c>
      <c r="H183">
        <v>0</v>
      </c>
      <c r="I183" t="s">
        <v>11</v>
      </c>
      <c r="J183" t="s">
        <v>1170</v>
      </c>
    </row>
    <row r="184" spans="1:10" x14ac:dyDescent="0.3">
      <c r="A184">
        <v>0</v>
      </c>
      <c r="B184">
        <v>0</v>
      </c>
      <c r="C184">
        <v>0</v>
      </c>
      <c r="D184">
        <v>0</v>
      </c>
      <c r="E184" s="17">
        <v>0</v>
      </c>
      <c r="F184">
        <v>0</v>
      </c>
      <c r="G184">
        <v>0</v>
      </c>
      <c r="H184">
        <v>0</v>
      </c>
      <c r="I184" t="s">
        <v>11</v>
      </c>
      <c r="J184" t="s">
        <v>1170</v>
      </c>
    </row>
    <row r="185" spans="1:10" x14ac:dyDescent="0.3">
      <c r="A185">
        <v>0</v>
      </c>
      <c r="B185">
        <v>0</v>
      </c>
      <c r="C185">
        <v>0</v>
      </c>
      <c r="D185">
        <v>0</v>
      </c>
      <c r="E185" s="17">
        <v>0</v>
      </c>
      <c r="F185">
        <v>0</v>
      </c>
      <c r="G185">
        <v>0</v>
      </c>
      <c r="H185">
        <v>0</v>
      </c>
      <c r="I185" t="s">
        <v>11</v>
      </c>
      <c r="J185" t="s">
        <v>1170</v>
      </c>
    </row>
    <row r="186" spans="1:10" x14ac:dyDescent="0.3">
      <c r="A186">
        <v>0</v>
      </c>
      <c r="B186">
        <v>0</v>
      </c>
      <c r="C186">
        <v>0</v>
      </c>
      <c r="D186">
        <v>0</v>
      </c>
      <c r="E186" s="17">
        <v>0</v>
      </c>
      <c r="F186">
        <v>0</v>
      </c>
      <c r="G186">
        <v>0</v>
      </c>
      <c r="H186">
        <v>0</v>
      </c>
      <c r="I186" t="s">
        <v>11</v>
      </c>
      <c r="J186" t="s">
        <v>1170</v>
      </c>
    </row>
    <row r="187" spans="1:10" x14ac:dyDescent="0.3">
      <c r="A187">
        <v>0</v>
      </c>
      <c r="B187">
        <v>0</v>
      </c>
      <c r="C187">
        <v>0</v>
      </c>
      <c r="D187">
        <v>0</v>
      </c>
      <c r="E187" s="17">
        <v>0</v>
      </c>
      <c r="F187">
        <v>0</v>
      </c>
      <c r="G187">
        <v>0</v>
      </c>
      <c r="H187">
        <v>0</v>
      </c>
      <c r="I187" t="s">
        <v>11</v>
      </c>
      <c r="J187" t="s">
        <v>1170</v>
      </c>
    </row>
    <row r="188" spans="1:10" x14ac:dyDescent="0.3">
      <c r="A188">
        <v>0</v>
      </c>
      <c r="B188">
        <v>0</v>
      </c>
      <c r="C188">
        <v>0</v>
      </c>
      <c r="D188">
        <v>0</v>
      </c>
      <c r="E188" s="17">
        <v>0</v>
      </c>
      <c r="F188">
        <v>0</v>
      </c>
      <c r="G188">
        <v>0</v>
      </c>
      <c r="H188">
        <v>0</v>
      </c>
      <c r="I188" t="s">
        <v>11</v>
      </c>
      <c r="J188" t="s">
        <v>1170</v>
      </c>
    </row>
    <row r="189" spans="1:10" x14ac:dyDescent="0.3">
      <c r="A189">
        <v>0</v>
      </c>
      <c r="B189">
        <v>0</v>
      </c>
      <c r="C189">
        <v>0</v>
      </c>
      <c r="D189">
        <v>0</v>
      </c>
      <c r="E189" s="17">
        <v>0</v>
      </c>
      <c r="F189">
        <v>0</v>
      </c>
      <c r="G189">
        <v>0</v>
      </c>
      <c r="H189">
        <v>0</v>
      </c>
      <c r="I189" t="s">
        <v>11</v>
      </c>
      <c r="J189" t="s">
        <v>1170</v>
      </c>
    </row>
    <row r="190" spans="1:10" x14ac:dyDescent="0.3">
      <c r="A190">
        <v>0</v>
      </c>
      <c r="B190">
        <v>0</v>
      </c>
      <c r="C190">
        <v>0</v>
      </c>
      <c r="D190">
        <v>0</v>
      </c>
      <c r="E190" s="17">
        <v>0</v>
      </c>
      <c r="F190">
        <v>0</v>
      </c>
      <c r="G190">
        <v>0</v>
      </c>
      <c r="H190">
        <v>0</v>
      </c>
      <c r="I190" t="s">
        <v>11</v>
      </c>
      <c r="J190" t="s">
        <v>1170</v>
      </c>
    </row>
    <row r="191" spans="1:10" x14ac:dyDescent="0.3">
      <c r="A191">
        <v>0</v>
      </c>
      <c r="B191">
        <v>0</v>
      </c>
      <c r="C191">
        <v>0</v>
      </c>
      <c r="D191">
        <v>0</v>
      </c>
      <c r="E191" s="17">
        <v>0</v>
      </c>
      <c r="F191">
        <v>0</v>
      </c>
      <c r="G191">
        <v>0</v>
      </c>
      <c r="H191">
        <v>0</v>
      </c>
      <c r="I191" t="s">
        <v>11</v>
      </c>
      <c r="J191" t="s">
        <v>1170</v>
      </c>
    </row>
    <row r="192" spans="1:10" x14ac:dyDescent="0.3">
      <c r="A192">
        <v>0</v>
      </c>
      <c r="B192">
        <v>0</v>
      </c>
      <c r="C192">
        <v>0</v>
      </c>
      <c r="D192">
        <v>0</v>
      </c>
      <c r="E192" s="17">
        <v>0</v>
      </c>
      <c r="F192">
        <v>0</v>
      </c>
      <c r="G192">
        <v>0</v>
      </c>
      <c r="H192">
        <v>0</v>
      </c>
      <c r="I192" t="s">
        <v>11</v>
      </c>
      <c r="J192" t="s">
        <v>1170</v>
      </c>
    </row>
    <row r="193" spans="1:10" x14ac:dyDescent="0.3">
      <c r="A193">
        <v>0</v>
      </c>
      <c r="B193">
        <v>0</v>
      </c>
      <c r="C193">
        <v>0</v>
      </c>
      <c r="D193">
        <v>0</v>
      </c>
      <c r="E193" s="17">
        <v>0</v>
      </c>
      <c r="F193">
        <v>0</v>
      </c>
      <c r="G193">
        <v>0</v>
      </c>
      <c r="H193">
        <v>0</v>
      </c>
      <c r="I193" t="s">
        <v>11</v>
      </c>
      <c r="J193" t="s">
        <v>1170</v>
      </c>
    </row>
    <row r="194" spans="1:10" x14ac:dyDescent="0.3">
      <c r="A194">
        <v>0</v>
      </c>
      <c r="B194">
        <v>0</v>
      </c>
      <c r="C194">
        <v>0</v>
      </c>
      <c r="D194">
        <v>0</v>
      </c>
      <c r="E194" s="17">
        <v>0</v>
      </c>
      <c r="F194">
        <v>0</v>
      </c>
      <c r="G194">
        <v>0</v>
      </c>
      <c r="H194">
        <v>0</v>
      </c>
      <c r="I194" t="s">
        <v>11</v>
      </c>
      <c r="J194" t="s">
        <v>1170</v>
      </c>
    </row>
    <row r="195" spans="1:10" x14ac:dyDescent="0.3">
      <c r="A195">
        <v>0</v>
      </c>
      <c r="B195">
        <v>0</v>
      </c>
      <c r="C195">
        <v>0</v>
      </c>
      <c r="D195">
        <v>0</v>
      </c>
      <c r="E195" s="17">
        <v>0</v>
      </c>
      <c r="F195">
        <v>0</v>
      </c>
      <c r="G195">
        <v>0</v>
      </c>
      <c r="H195">
        <v>0</v>
      </c>
      <c r="I195" t="s">
        <v>11</v>
      </c>
      <c r="J195" t="s">
        <v>1170</v>
      </c>
    </row>
    <row r="196" spans="1:10" x14ac:dyDescent="0.3">
      <c r="A196">
        <v>0</v>
      </c>
      <c r="B196">
        <v>0</v>
      </c>
      <c r="C196">
        <v>0</v>
      </c>
      <c r="D196">
        <v>0</v>
      </c>
      <c r="E196" s="17">
        <v>0</v>
      </c>
      <c r="F196">
        <v>0</v>
      </c>
      <c r="G196">
        <v>0</v>
      </c>
      <c r="H196">
        <v>0</v>
      </c>
      <c r="I196" t="s">
        <v>11</v>
      </c>
      <c r="J196" t="s">
        <v>1170</v>
      </c>
    </row>
    <row r="197" spans="1:10" x14ac:dyDescent="0.3">
      <c r="A197">
        <v>0</v>
      </c>
      <c r="B197">
        <v>0</v>
      </c>
      <c r="C197">
        <v>0</v>
      </c>
      <c r="D197">
        <v>0</v>
      </c>
      <c r="E197" s="17">
        <v>0</v>
      </c>
      <c r="F197">
        <v>0</v>
      </c>
      <c r="G197">
        <v>0</v>
      </c>
      <c r="H197">
        <v>0</v>
      </c>
      <c r="I197" t="s">
        <v>11</v>
      </c>
      <c r="J197" t="s">
        <v>1170</v>
      </c>
    </row>
    <row r="198" spans="1:10" x14ac:dyDescent="0.3">
      <c r="A198">
        <v>0</v>
      </c>
      <c r="B198">
        <v>0</v>
      </c>
      <c r="C198">
        <v>0</v>
      </c>
      <c r="D198">
        <v>0</v>
      </c>
      <c r="E198" s="17">
        <v>0</v>
      </c>
      <c r="F198">
        <v>0</v>
      </c>
      <c r="G198">
        <v>0</v>
      </c>
      <c r="H198">
        <v>0</v>
      </c>
      <c r="I198" t="s">
        <v>11</v>
      </c>
      <c r="J198" t="s">
        <v>1170</v>
      </c>
    </row>
    <row r="199" spans="1:10" x14ac:dyDescent="0.3">
      <c r="A199">
        <v>0</v>
      </c>
      <c r="B199">
        <v>0</v>
      </c>
      <c r="C199">
        <v>0</v>
      </c>
      <c r="D199">
        <v>0</v>
      </c>
      <c r="E199" s="17">
        <v>0</v>
      </c>
      <c r="F199">
        <v>0</v>
      </c>
      <c r="G199">
        <v>0</v>
      </c>
      <c r="H199">
        <v>0</v>
      </c>
      <c r="I199" t="s">
        <v>11</v>
      </c>
      <c r="J199" t="s">
        <v>1170</v>
      </c>
    </row>
    <row r="200" spans="1:10" x14ac:dyDescent="0.3">
      <c r="A200">
        <v>0</v>
      </c>
      <c r="B200">
        <v>0</v>
      </c>
      <c r="C200">
        <v>0</v>
      </c>
      <c r="D200">
        <v>0</v>
      </c>
      <c r="E200" s="17">
        <v>0</v>
      </c>
      <c r="F200">
        <v>0</v>
      </c>
      <c r="G200">
        <v>0</v>
      </c>
      <c r="H200">
        <v>0</v>
      </c>
      <c r="I200" t="s">
        <v>11</v>
      </c>
      <c r="J200" t="s">
        <v>1170</v>
      </c>
    </row>
    <row r="201" spans="1:10" x14ac:dyDescent="0.3">
      <c r="A201">
        <v>0</v>
      </c>
      <c r="B201">
        <v>0</v>
      </c>
      <c r="C201">
        <v>0</v>
      </c>
      <c r="D201">
        <v>0</v>
      </c>
      <c r="E201" s="17">
        <v>0</v>
      </c>
      <c r="F201">
        <v>0</v>
      </c>
      <c r="G201">
        <v>0</v>
      </c>
      <c r="H201">
        <v>0</v>
      </c>
      <c r="I201" t="s">
        <v>11</v>
      </c>
      <c r="J201" t="s">
        <v>1170</v>
      </c>
    </row>
    <row r="202" spans="1:10" x14ac:dyDescent="0.3">
      <c r="A202">
        <v>0</v>
      </c>
      <c r="B202">
        <v>0</v>
      </c>
      <c r="C202">
        <v>0</v>
      </c>
      <c r="D202">
        <v>0</v>
      </c>
      <c r="E202" s="17">
        <v>0</v>
      </c>
      <c r="F202">
        <v>0</v>
      </c>
      <c r="G202">
        <v>0</v>
      </c>
      <c r="H202">
        <v>0</v>
      </c>
      <c r="I202" t="s">
        <v>11</v>
      </c>
      <c r="J202" t="s">
        <v>1170</v>
      </c>
    </row>
    <row r="203" spans="1:10" x14ac:dyDescent="0.3">
      <c r="A203">
        <v>0</v>
      </c>
      <c r="B203">
        <v>0</v>
      </c>
      <c r="C203">
        <v>0</v>
      </c>
      <c r="D203">
        <v>0</v>
      </c>
      <c r="E203" s="17">
        <v>0</v>
      </c>
      <c r="F203">
        <v>0</v>
      </c>
      <c r="G203">
        <v>0</v>
      </c>
      <c r="H203">
        <v>0</v>
      </c>
      <c r="I203" t="s">
        <v>11</v>
      </c>
      <c r="J203" t="s">
        <v>1170</v>
      </c>
    </row>
    <row r="204" spans="1:10" x14ac:dyDescent="0.3">
      <c r="A204">
        <v>0</v>
      </c>
      <c r="B204">
        <v>0</v>
      </c>
      <c r="C204">
        <v>0</v>
      </c>
      <c r="D204">
        <v>0</v>
      </c>
      <c r="E204" s="17">
        <v>0</v>
      </c>
      <c r="F204">
        <v>0</v>
      </c>
      <c r="G204">
        <v>0</v>
      </c>
      <c r="H204">
        <v>0</v>
      </c>
      <c r="I204" t="s">
        <v>11</v>
      </c>
      <c r="J204" t="s">
        <v>1170</v>
      </c>
    </row>
    <row r="205" spans="1:10" x14ac:dyDescent="0.3">
      <c r="A205" s="4" cm="1">
        <f t="array" ref="A205:H251">'M7-M12 Report'!A180:H226</f>
        <v>0</v>
      </c>
      <c r="B205">
        <v>0</v>
      </c>
      <c r="C205">
        <v>0</v>
      </c>
      <c r="D205">
        <v>0</v>
      </c>
      <c r="E205" s="17">
        <v>0</v>
      </c>
      <c r="F205">
        <v>0</v>
      </c>
      <c r="G205">
        <v>0</v>
      </c>
      <c r="H205">
        <v>0</v>
      </c>
      <c r="I205" t="s">
        <v>23</v>
      </c>
      <c r="J205" t="s">
        <v>1170</v>
      </c>
    </row>
    <row r="206" spans="1:10" x14ac:dyDescent="0.3">
      <c r="A206">
        <v>0</v>
      </c>
      <c r="B206">
        <v>0</v>
      </c>
      <c r="C206">
        <v>0</v>
      </c>
      <c r="D206">
        <v>0</v>
      </c>
      <c r="E206" s="17">
        <v>0</v>
      </c>
      <c r="F206">
        <v>0</v>
      </c>
      <c r="G206">
        <v>0</v>
      </c>
      <c r="H206">
        <v>0</v>
      </c>
      <c r="I206" t="s">
        <v>23</v>
      </c>
      <c r="J206" t="s">
        <v>1170</v>
      </c>
    </row>
    <row r="207" spans="1:10" x14ac:dyDescent="0.3">
      <c r="A207">
        <v>0</v>
      </c>
      <c r="B207">
        <v>0</v>
      </c>
      <c r="C207">
        <v>0</v>
      </c>
      <c r="D207">
        <v>0</v>
      </c>
      <c r="E207" s="17">
        <v>0</v>
      </c>
      <c r="F207">
        <v>0</v>
      </c>
      <c r="G207">
        <v>0</v>
      </c>
      <c r="H207">
        <v>0</v>
      </c>
      <c r="I207" t="s">
        <v>23</v>
      </c>
      <c r="J207" t="s">
        <v>1170</v>
      </c>
    </row>
    <row r="208" spans="1:10" x14ac:dyDescent="0.3">
      <c r="A208">
        <v>0</v>
      </c>
      <c r="B208">
        <v>0</v>
      </c>
      <c r="C208">
        <v>0</v>
      </c>
      <c r="D208">
        <v>0</v>
      </c>
      <c r="E208" s="17">
        <v>0</v>
      </c>
      <c r="F208">
        <v>0</v>
      </c>
      <c r="G208">
        <v>0</v>
      </c>
      <c r="H208">
        <v>0</v>
      </c>
      <c r="I208" t="s">
        <v>23</v>
      </c>
      <c r="J208" t="s">
        <v>1170</v>
      </c>
    </row>
    <row r="209" spans="1:10" x14ac:dyDescent="0.3">
      <c r="A209">
        <v>0</v>
      </c>
      <c r="B209">
        <v>0</v>
      </c>
      <c r="C209">
        <v>0</v>
      </c>
      <c r="D209">
        <v>0</v>
      </c>
      <c r="E209" s="17">
        <v>0</v>
      </c>
      <c r="F209">
        <v>0</v>
      </c>
      <c r="G209">
        <v>0</v>
      </c>
      <c r="H209">
        <v>0</v>
      </c>
      <c r="I209" t="s">
        <v>23</v>
      </c>
      <c r="J209" t="s">
        <v>1170</v>
      </c>
    </row>
    <row r="210" spans="1:10" x14ac:dyDescent="0.3">
      <c r="A210">
        <v>0</v>
      </c>
      <c r="B210">
        <v>0</v>
      </c>
      <c r="C210">
        <v>0</v>
      </c>
      <c r="D210">
        <v>0</v>
      </c>
      <c r="E210" s="17">
        <v>0</v>
      </c>
      <c r="F210">
        <v>0</v>
      </c>
      <c r="G210">
        <v>0</v>
      </c>
      <c r="H210">
        <v>0</v>
      </c>
      <c r="I210" t="s">
        <v>23</v>
      </c>
      <c r="J210" t="s">
        <v>1170</v>
      </c>
    </row>
    <row r="211" spans="1:10" x14ac:dyDescent="0.3">
      <c r="A211">
        <v>0</v>
      </c>
      <c r="B211">
        <v>0</v>
      </c>
      <c r="C211">
        <v>0</v>
      </c>
      <c r="D211">
        <v>0</v>
      </c>
      <c r="E211" s="17">
        <v>0</v>
      </c>
      <c r="F211">
        <v>0</v>
      </c>
      <c r="G211">
        <v>0</v>
      </c>
      <c r="H211">
        <v>0</v>
      </c>
      <c r="I211" t="s">
        <v>23</v>
      </c>
      <c r="J211" t="s">
        <v>1170</v>
      </c>
    </row>
    <row r="212" spans="1:10" x14ac:dyDescent="0.3">
      <c r="A212">
        <v>0</v>
      </c>
      <c r="B212">
        <v>0</v>
      </c>
      <c r="C212">
        <v>0</v>
      </c>
      <c r="D212">
        <v>0</v>
      </c>
      <c r="E212" s="17">
        <v>0</v>
      </c>
      <c r="F212">
        <v>0</v>
      </c>
      <c r="G212">
        <v>0</v>
      </c>
      <c r="H212">
        <v>0</v>
      </c>
      <c r="I212" t="s">
        <v>23</v>
      </c>
      <c r="J212" t="s">
        <v>1170</v>
      </c>
    </row>
    <row r="213" spans="1:10" x14ac:dyDescent="0.3">
      <c r="A213">
        <v>0</v>
      </c>
      <c r="B213">
        <v>0</v>
      </c>
      <c r="C213">
        <v>0</v>
      </c>
      <c r="D213">
        <v>0</v>
      </c>
      <c r="E213" s="17">
        <v>0</v>
      </c>
      <c r="F213">
        <v>0</v>
      </c>
      <c r="G213">
        <v>0</v>
      </c>
      <c r="H213">
        <v>0</v>
      </c>
      <c r="I213" t="s">
        <v>23</v>
      </c>
      <c r="J213" t="s">
        <v>1170</v>
      </c>
    </row>
    <row r="214" spans="1:10" x14ac:dyDescent="0.3">
      <c r="A214">
        <v>0</v>
      </c>
      <c r="B214">
        <v>0</v>
      </c>
      <c r="C214">
        <v>0</v>
      </c>
      <c r="D214">
        <v>0</v>
      </c>
      <c r="E214" s="17">
        <v>0</v>
      </c>
      <c r="F214">
        <v>0</v>
      </c>
      <c r="G214">
        <v>0</v>
      </c>
      <c r="H214">
        <v>0</v>
      </c>
      <c r="I214" t="s">
        <v>23</v>
      </c>
      <c r="J214" t="s">
        <v>1170</v>
      </c>
    </row>
    <row r="215" spans="1:10" x14ac:dyDescent="0.3">
      <c r="A215">
        <v>0</v>
      </c>
      <c r="B215">
        <v>0</v>
      </c>
      <c r="C215">
        <v>0</v>
      </c>
      <c r="D215">
        <v>0</v>
      </c>
      <c r="E215" s="17">
        <v>0</v>
      </c>
      <c r="F215">
        <v>0</v>
      </c>
      <c r="G215">
        <v>0</v>
      </c>
      <c r="H215">
        <v>0</v>
      </c>
      <c r="I215" t="s">
        <v>23</v>
      </c>
      <c r="J215" t="s">
        <v>1170</v>
      </c>
    </row>
    <row r="216" spans="1:10" x14ac:dyDescent="0.3">
      <c r="A216">
        <v>0</v>
      </c>
      <c r="B216">
        <v>0</v>
      </c>
      <c r="C216">
        <v>0</v>
      </c>
      <c r="D216">
        <v>0</v>
      </c>
      <c r="E216" s="17">
        <v>0</v>
      </c>
      <c r="F216">
        <v>0</v>
      </c>
      <c r="G216">
        <v>0</v>
      </c>
      <c r="H216">
        <v>0</v>
      </c>
      <c r="I216" t="s">
        <v>23</v>
      </c>
      <c r="J216" t="s">
        <v>1170</v>
      </c>
    </row>
    <row r="217" spans="1:10" x14ac:dyDescent="0.3">
      <c r="A217">
        <v>0</v>
      </c>
      <c r="B217">
        <v>0</v>
      </c>
      <c r="C217">
        <v>0</v>
      </c>
      <c r="D217">
        <v>0</v>
      </c>
      <c r="E217" s="17">
        <v>0</v>
      </c>
      <c r="F217">
        <v>0</v>
      </c>
      <c r="G217">
        <v>0</v>
      </c>
      <c r="H217">
        <v>0</v>
      </c>
      <c r="I217" t="s">
        <v>23</v>
      </c>
      <c r="J217" t="s">
        <v>1170</v>
      </c>
    </row>
    <row r="218" spans="1:10" x14ac:dyDescent="0.3">
      <c r="A218">
        <v>0</v>
      </c>
      <c r="B218">
        <v>0</v>
      </c>
      <c r="C218">
        <v>0</v>
      </c>
      <c r="D218">
        <v>0</v>
      </c>
      <c r="E218" s="17">
        <v>0</v>
      </c>
      <c r="F218">
        <v>0</v>
      </c>
      <c r="G218">
        <v>0</v>
      </c>
      <c r="H218">
        <v>0</v>
      </c>
      <c r="I218" t="s">
        <v>23</v>
      </c>
      <c r="J218" t="s">
        <v>1170</v>
      </c>
    </row>
    <row r="219" spans="1:10" x14ac:dyDescent="0.3">
      <c r="A219">
        <v>0</v>
      </c>
      <c r="B219">
        <v>0</v>
      </c>
      <c r="C219">
        <v>0</v>
      </c>
      <c r="D219">
        <v>0</v>
      </c>
      <c r="E219" s="17">
        <v>0</v>
      </c>
      <c r="F219">
        <v>0</v>
      </c>
      <c r="G219">
        <v>0</v>
      </c>
      <c r="H219">
        <v>0</v>
      </c>
      <c r="I219" t="s">
        <v>23</v>
      </c>
      <c r="J219" t="s">
        <v>1170</v>
      </c>
    </row>
    <row r="220" spans="1:10" x14ac:dyDescent="0.3">
      <c r="A220">
        <v>0</v>
      </c>
      <c r="B220">
        <v>0</v>
      </c>
      <c r="C220">
        <v>0</v>
      </c>
      <c r="D220">
        <v>0</v>
      </c>
      <c r="E220" s="17">
        <v>0</v>
      </c>
      <c r="F220">
        <v>0</v>
      </c>
      <c r="G220">
        <v>0</v>
      </c>
      <c r="H220">
        <v>0</v>
      </c>
      <c r="I220" t="s">
        <v>23</v>
      </c>
      <c r="J220" t="s">
        <v>1170</v>
      </c>
    </row>
    <row r="221" spans="1:10" x14ac:dyDescent="0.3">
      <c r="A221">
        <v>0</v>
      </c>
      <c r="B221">
        <v>0</v>
      </c>
      <c r="C221">
        <v>0</v>
      </c>
      <c r="D221">
        <v>0</v>
      </c>
      <c r="E221" s="17">
        <v>0</v>
      </c>
      <c r="F221">
        <v>0</v>
      </c>
      <c r="G221">
        <v>0</v>
      </c>
      <c r="H221">
        <v>0</v>
      </c>
      <c r="I221" t="s">
        <v>23</v>
      </c>
      <c r="J221" t="s">
        <v>1170</v>
      </c>
    </row>
    <row r="222" spans="1:10" x14ac:dyDescent="0.3">
      <c r="A222">
        <v>0</v>
      </c>
      <c r="B222">
        <v>0</v>
      </c>
      <c r="C222">
        <v>0</v>
      </c>
      <c r="D222">
        <v>0</v>
      </c>
      <c r="E222" s="17">
        <v>0</v>
      </c>
      <c r="F222">
        <v>0</v>
      </c>
      <c r="G222">
        <v>0</v>
      </c>
      <c r="H222">
        <v>0</v>
      </c>
      <c r="I222" t="s">
        <v>23</v>
      </c>
      <c r="J222" t="s">
        <v>1170</v>
      </c>
    </row>
    <row r="223" spans="1:10" x14ac:dyDescent="0.3">
      <c r="A223">
        <v>0</v>
      </c>
      <c r="B223">
        <v>0</v>
      </c>
      <c r="C223">
        <v>0</v>
      </c>
      <c r="D223">
        <v>0</v>
      </c>
      <c r="E223" s="17">
        <v>0</v>
      </c>
      <c r="F223">
        <v>0</v>
      </c>
      <c r="G223">
        <v>0</v>
      </c>
      <c r="H223">
        <v>0</v>
      </c>
      <c r="I223" t="s">
        <v>23</v>
      </c>
      <c r="J223" t="s">
        <v>1170</v>
      </c>
    </row>
    <row r="224" spans="1:10" x14ac:dyDescent="0.3">
      <c r="A224">
        <v>0</v>
      </c>
      <c r="B224">
        <v>0</v>
      </c>
      <c r="C224">
        <v>0</v>
      </c>
      <c r="D224">
        <v>0</v>
      </c>
      <c r="E224" s="17">
        <v>0</v>
      </c>
      <c r="F224">
        <v>0</v>
      </c>
      <c r="G224">
        <v>0</v>
      </c>
      <c r="H224">
        <v>0</v>
      </c>
      <c r="I224" t="s">
        <v>23</v>
      </c>
      <c r="J224" t="s">
        <v>1170</v>
      </c>
    </row>
    <row r="225" spans="1:10" x14ac:dyDescent="0.3">
      <c r="A225">
        <v>0</v>
      </c>
      <c r="B225">
        <v>0</v>
      </c>
      <c r="C225">
        <v>0</v>
      </c>
      <c r="D225">
        <v>0</v>
      </c>
      <c r="E225" s="17">
        <v>0</v>
      </c>
      <c r="F225">
        <v>0</v>
      </c>
      <c r="G225">
        <v>0</v>
      </c>
      <c r="H225">
        <v>0</v>
      </c>
      <c r="I225" t="s">
        <v>23</v>
      </c>
      <c r="J225" t="s">
        <v>1170</v>
      </c>
    </row>
    <row r="226" spans="1:10" x14ac:dyDescent="0.3">
      <c r="A226">
        <v>0</v>
      </c>
      <c r="B226">
        <v>0</v>
      </c>
      <c r="C226">
        <v>0</v>
      </c>
      <c r="D226">
        <v>0</v>
      </c>
      <c r="E226" s="17">
        <v>0</v>
      </c>
      <c r="F226">
        <v>0</v>
      </c>
      <c r="G226">
        <v>0</v>
      </c>
      <c r="H226">
        <v>0</v>
      </c>
      <c r="I226" t="s">
        <v>23</v>
      </c>
      <c r="J226" t="s">
        <v>1170</v>
      </c>
    </row>
    <row r="227" spans="1:10" x14ac:dyDescent="0.3">
      <c r="A227">
        <v>0</v>
      </c>
      <c r="B227">
        <v>0</v>
      </c>
      <c r="C227">
        <v>0</v>
      </c>
      <c r="D227">
        <v>0</v>
      </c>
      <c r="E227" s="17">
        <v>0</v>
      </c>
      <c r="F227">
        <v>0</v>
      </c>
      <c r="G227">
        <v>0</v>
      </c>
      <c r="H227">
        <v>0</v>
      </c>
      <c r="I227" t="s">
        <v>23</v>
      </c>
      <c r="J227" t="s">
        <v>1170</v>
      </c>
    </row>
    <row r="228" spans="1:10" x14ac:dyDescent="0.3">
      <c r="A228">
        <v>0</v>
      </c>
      <c r="B228">
        <v>0</v>
      </c>
      <c r="C228">
        <v>0</v>
      </c>
      <c r="D228">
        <v>0</v>
      </c>
      <c r="E228" s="17">
        <v>0</v>
      </c>
      <c r="F228">
        <v>0</v>
      </c>
      <c r="G228">
        <v>0</v>
      </c>
      <c r="H228">
        <v>0</v>
      </c>
      <c r="I228" t="s">
        <v>23</v>
      </c>
      <c r="J228" t="s">
        <v>1170</v>
      </c>
    </row>
    <row r="229" spans="1:10" x14ac:dyDescent="0.3">
      <c r="A229">
        <v>0</v>
      </c>
      <c r="B229">
        <v>0</v>
      </c>
      <c r="C229">
        <v>0</v>
      </c>
      <c r="D229">
        <v>0</v>
      </c>
      <c r="E229" s="17">
        <v>0</v>
      </c>
      <c r="F229">
        <v>0</v>
      </c>
      <c r="G229">
        <v>0</v>
      </c>
      <c r="H229">
        <v>0</v>
      </c>
      <c r="I229" t="s">
        <v>23</v>
      </c>
      <c r="J229" t="s">
        <v>1170</v>
      </c>
    </row>
    <row r="230" spans="1:10" x14ac:dyDescent="0.3">
      <c r="A230">
        <v>0</v>
      </c>
      <c r="B230">
        <v>0</v>
      </c>
      <c r="C230">
        <v>0</v>
      </c>
      <c r="D230">
        <v>0</v>
      </c>
      <c r="E230" s="17">
        <v>0</v>
      </c>
      <c r="F230">
        <v>0</v>
      </c>
      <c r="G230">
        <v>0</v>
      </c>
      <c r="H230">
        <v>0</v>
      </c>
      <c r="I230" t="s">
        <v>23</v>
      </c>
      <c r="J230" t="s">
        <v>1170</v>
      </c>
    </row>
    <row r="231" spans="1:10" x14ac:dyDescent="0.3">
      <c r="A231">
        <v>0</v>
      </c>
      <c r="B231">
        <v>0</v>
      </c>
      <c r="C231">
        <v>0</v>
      </c>
      <c r="D231">
        <v>0</v>
      </c>
      <c r="E231" s="17">
        <v>0</v>
      </c>
      <c r="F231">
        <v>0</v>
      </c>
      <c r="G231">
        <v>0</v>
      </c>
      <c r="H231">
        <v>0</v>
      </c>
      <c r="I231" t="s">
        <v>23</v>
      </c>
      <c r="J231" t="s">
        <v>1170</v>
      </c>
    </row>
    <row r="232" spans="1:10" x14ac:dyDescent="0.3">
      <c r="A232">
        <v>0</v>
      </c>
      <c r="B232">
        <v>0</v>
      </c>
      <c r="C232">
        <v>0</v>
      </c>
      <c r="D232">
        <v>0</v>
      </c>
      <c r="E232" s="17">
        <v>0</v>
      </c>
      <c r="F232">
        <v>0</v>
      </c>
      <c r="G232">
        <v>0</v>
      </c>
      <c r="H232">
        <v>0</v>
      </c>
      <c r="I232" t="s">
        <v>23</v>
      </c>
      <c r="J232" t="s">
        <v>1170</v>
      </c>
    </row>
    <row r="233" spans="1:10" x14ac:dyDescent="0.3">
      <c r="A233">
        <v>0</v>
      </c>
      <c r="B233">
        <v>0</v>
      </c>
      <c r="C233">
        <v>0</v>
      </c>
      <c r="D233">
        <v>0</v>
      </c>
      <c r="E233" s="17">
        <v>0</v>
      </c>
      <c r="F233">
        <v>0</v>
      </c>
      <c r="G233">
        <v>0</v>
      </c>
      <c r="H233">
        <v>0</v>
      </c>
      <c r="I233" t="s">
        <v>23</v>
      </c>
      <c r="J233" t="s">
        <v>1170</v>
      </c>
    </row>
    <row r="234" spans="1:10" x14ac:dyDescent="0.3">
      <c r="A234">
        <v>0</v>
      </c>
      <c r="B234">
        <v>0</v>
      </c>
      <c r="C234">
        <v>0</v>
      </c>
      <c r="D234">
        <v>0</v>
      </c>
      <c r="E234" s="17">
        <v>0</v>
      </c>
      <c r="F234">
        <v>0</v>
      </c>
      <c r="G234">
        <v>0</v>
      </c>
      <c r="H234">
        <v>0</v>
      </c>
      <c r="I234" t="s">
        <v>23</v>
      </c>
      <c r="J234" t="s">
        <v>1170</v>
      </c>
    </row>
    <row r="235" spans="1:10" x14ac:dyDescent="0.3">
      <c r="A235">
        <v>0</v>
      </c>
      <c r="B235">
        <v>0</v>
      </c>
      <c r="C235">
        <v>0</v>
      </c>
      <c r="D235">
        <v>0</v>
      </c>
      <c r="E235" s="17">
        <v>0</v>
      </c>
      <c r="F235">
        <v>0</v>
      </c>
      <c r="G235">
        <v>0</v>
      </c>
      <c r="H235">
        <v>0</v>
      </c>
      <c r="I235" t="s">
        <v>23</v>
      </c>
      <c r="J235" t="s">
        <v>1170</v>
      </c>
    </row>
    <row r="236" spans="1:10" x14ac:dyDescent="0.3">
      <c r="A236">
        <v>0</v>
      </c>
      <c r="B236">
        <v>0</v>
      </c>
      <c r="C236">
        <v>0</v>
      </c>
      <c r="D236">
        <v>0</v>
      </c>
      <c r="E236" s="17">
        <v>0</v>
      </c>
      <c r="F236">
        <v>0</v>
      </c>
      <c r="G236">
        <v>0</v>
      </c>
      <c r="H236">
        <v>0</v>
      </c>
      <c r="I236" t="s">
        <v>23</v>
      </c>
      <c r="J236" t="s">
        <v>1170</v>
      </c>
    </row>
    <row r="237" spans="1:10" x14ac:dyDescent="0.3">
      <c r="A237">
        <v>0</v>
      </c>
      <c r="B237">
        <v>0</v>
      </c>
      <c r="C237">
        <v>0</v>
      </c>
      <c r="D237">
        <v>0</v>
      </c>
      <c r="E237" s="17">
        <v>0</v>
      </c>
      <c r="F237">
        <v>0</v>
      </c>
      <c r="G237">
        <v>0</v>
      </c>
      <c r="H237">
        <v>0</v>
      </c>
      <c r="I237" t="s">
        <v>23</v>
      </c>
      <c r="J237" t="s">
        <v>1170</v>
      </c>
    </row>
    <row r="238" spans="1:10" x14ac:dyDescent="0.3">
      <c r="A238">
        <v>0</v>
      </c>
      <c r="B238">
        <v>0</v>
      </c>
      <c r="C238">
        <v>0</v>
      </c>
      <c r="D238">
        <v>0</v>
      </c>
      <c r="E238" s="17">
        <v>0</v>
      </c>
      <c r="F238">
        <v>0</v>
      </c>
      <c r="G238">
        <v>0</v>
      </c>
      <c r="H238">
        <v>0</v>
      </c>
      <c r="I238" t="s">
        <v>23</v>
      </c>
      <c r="J238" t="s">
        <v>1170</v>
      </c>
    </row>
    <row r="239" spans="1:10" x14ac:dyDescent="0.3">
      <c r="A239">
        <v>0</v>
      </c>
      <c r="B239">
        <v>0</v>
      </c>
      <c r="C239">
        <v>0</v>
      </c>
      <c r="D239">
        <v>0</v>
      </c>
      <c r="E239" s="17">
        <v>0</v>
      </c>
      <c r="F239">
        <v>0</v>
      </c>
      <c r="G239">
        <v>0</v>
      </c>
      <c r="H239">
        <v>0</v>
      </c>
      <c r="I239" t="s">
        <v>23</v>
      </c>
      <c r="J239" t="s">
        <v>1170</v>
      </c>
    </row>
    <row r="240" spans="1:10" x14ac:dyDescent="0.3">
      <c r="A240">
        <v>0</v>
      </c>
      <c r="B240">
        <v>0</v>
      </c>
      <c r="C240">
        <v>0</v>
      </c>
      <c r="D240">
        <v>0</v>
      </c>
      <c r="E240" s="17">
        <v>0</v>
      </c>
      <c r="F240">
        <v>0</v>
      </c>
      <c r="G240">
        <v>0</v>
      </c>
      <c r="H240">
        <v>0</v>
      </c>
      <c r="I240" t="s">
        <v>23</v>
      </c>
      <c r="J240" t="s">
        <v>1170</v>
      </c>
    </row>
    <row r="241" spans="1:10" x14ac:dyDescent="0.3">
      <c r="A241">
        <v>0</v>
      </c>
      <c r="B241">
        <v>0</v>
      </c>
      <c r="C241">
        <v>0</v>
      </c>
      <c r="D241">
        <v>0</v>
      </c>
      <c r="E241" s="17">
        <v>0</v>
      </c>
      <c r="F241">
        <v>0</v>
      </c>
      <c r="G241">
        <v>0</v>
      </c>
      <c r="H241">
        <v>0</v>
      </c>
      <c r="I241" t="s">
        <v>23</v>
      </c>
      <c r="J241" t="s">
        <v>1170</v>
      </c>
    </row>
    <row r="242" spans="1:10" x14ac:dyDescent="0.3">
      <c r="A242">
        <v>0</v>
      </c>
      <c r="B242">
        <v>0</v>
      </c>
      <c r="C242">
        <v>0</v>
      </c>
      <c r="D242">
        <v>0</v>
      </c>
      <c r="E242" s="17">
        <v>0</v>
      </c>
      <c r="F242">
        <v>0</v>
      </c>
      <c r="G242">
        <v>0</v>
      </c>
      <c r="H242">
        <v>0</v>
      </c>
      <c r="I242" t="s">
        <v>23</v>
      </c>
      <c r="J242" t="s">
        <v>1170</v>
      </c>
    </row>
    <row r="243" spans="1:10" x14ac:dyDescent="0.3">
      <c r="A243">
        <v>0</v>
      </c>
      <c r="B243">
        <v>0</v>
      </c>
      <c r="C243">
        <v>0</v>
      </c>
      <c r="D243">
        <v>0</v>
      </c>
      <c r="E243" s="17">
        <v>0</v>
      </c>
      <c r="F243">
        <v>0</v>
      </c>
      <c r="G243">
        <v>0</v>
      </c>
      <c r="H243">
        <v>0</v>
      </c>
      <c r="I243" t="s">
        <v>23</v>
      </c>
      <c r="J243" t="s">
        <v>1170</v>
      </c>
    </row>
    <row r="244" spans="1:10" x14ac:dyDescent="0.3">
      <c r="A244">
        <v>0</v>
      </c>
      <c r="B244">
        <v>0</v>
      </c>
      <c r="C244">
        <v>0</v>
      </c>
      <c r="D244">
        <v>0</v>
      </c>
      <c r="E244" s="17">
        <v>0</v>
      </c>
      <c r="F244">
        <v>0</v>
      </c>
      <c r="G244">
        <v>0</v>
      </c>
      <c r="H244">
        <v>0</v>
      </c>
      <c r="I244" t="s">
        <v>23</v>
      </c>
      <c r="J244" t="s">
        <v>1170</v>
      </c>
    </row>
    <row r="245" spans="1:10" x14ac:dyDescent="0.3">
      <c r="A245">
        <v>0</v>
      </c>
      <c r="B245">
        <v>0</v>
      </c>
      <c r="C245">
        <v>0</v>
      </c>
      <c r="D245">
        <v>0</v>
      </c>
      <c r="E245" s="17">
        <v>0</v>
      </c>
      <c r="F245">
        <v>0</v>
      </c>
      <c r="G245">
        <v>0</v>
      </c>
      <c r="H245">
        <v>0</v>
      </c>
      <c r="I245" t="s">
        <v>23</v>
      </c>
      <c r="J245" t="s">
        <v>1170</v>
      </c>
    </row>
    <row r="246" spans="1:10" x14ac:dyDescent="0.3">
      <c r="A246">
        <v>0</v>
      </c>
      <c r="B246">
        <v>0</v>
      </c>
      <c r="C246">
        <v>0</v>
      </c>
      <c r="D246">
        <v>0</v>
      </c>
      <c r="E246" s="17">
        <v>0</v>
      </c>
      <c r="F246">
        <v>0</v>
      </c>
      <c r="G246">
        <v>0</v>
      </c>
      <c r="H246">
        <v>0</v>
      </c>
      <c r="I246" t="s">
        <v>23</v>
      </c>
      <c r="J246" t="s">
        <v>1170</v>
      </c>
    </row>
    <row r="247" spans="1:10" x14ac:dyDescent="0.3">
      <c r="A247">
        <v>0</v>
      </c>
      <c r="B247">
        <v>0</v>
      </c>
      <c r="C247">
        <v>0</v>
      </c>
      <c r="D247">
        <v>0</v>
      </c>
      <c r="E247" s="17">
        <v>0</v>
      </c>
      <c r="F247">
        <v>0</v>
      </c>
      <c r="G247">
        <v>0</v>
      </c>
      <c r="H247">
        <v>0</v>
      </c>
      <c r="I247" t="s">
        <v>23</v>
      </c>
      <c r="J247" t="s">
        <v>1170</v>
      </c>
    </row>
    <row r="248" spans="1:10" x14ac:dyDescent="0.3">
      <c r="A248">
        <v>0</v>
      </c>
      <c r="B248">
        <v>0</v>
      </c>
      <c r="C248">
        <v>0</v>
      </c>
      <c r="D248">
        <v>0</v>
      </c>
      <c r="E248" s="17">
        <v>0</v>
      </c>
      <c r="F248">
        <v>0</v>
      </c>
      <c r="G248">
        <v>0</v>
      </c>
      <c r="H248">
        <v>0</v>
      </c>
      <c r="I248" t="s">
        <v>23</v>
      </c>
      <c r="J248" t="s">
        <v>1170</v>
      </c>
    </row>
    <row r="249" spans="1:10" x14ac:dyDescent="0.3">
      <c r="A249">
        <v>0</v>
      </c>
      <c r="B249">
        <v>0</v>
      </c>
      <c r="C249">
        <v>0</v>
      </c>
      <c r="D249">
        <v>0</v>
      </c>
      <c r="E249" s="17">
        <v>0</v>
      </c>
      <c r="F249">
        <v>0</v>
      </c>
      <c r="G249">
        <v>0</v>
      </c>
      <c r="H249">
        <v>0</v>
      </c>
      <c r="I249" t="s">
        <v>23</v>
      </c>
      <c r="J249" t="s">
        <v>1170</v>
      </c>
    </row>
    <row r="250" spans="1:10" x14ac:dyDescent="0.3">
      <c r="A250">
        <v>0</v>
      </c>
      <c r="B250">
        <v>0</v>
      </c>
      <c r="C250">
        <v>0</v>
      </c>
      <c r="D250">
        <v>0</v>
      </c>
      <c r="E250" s="17">
        <v>0</v>
      </c>
      <c r="F250">
        <v>0</v>
      </c>
      <c r="G250">
        <v>0</v>
      </c>
      <c r="H250">
        <v>0</v>
      </c>
      <c r="I250" t="s">
        <v>23</v>
      </c>
      <c r="J250" t="s">
        <v>1170</v>
      </c>
    </row>
    <row r="251" spans="1:10" x14ac:dyDescent="0.3">
      <c r="A251">
        <v>0</v>
      </c>
      <c r="B251">
        <v>0</v>
      </c>
      <c r="C251">
        <v>0</v>
      </c>
      <c r="D251">
        <v>0</v>
      </c>
      <c r="E251" s="17">
        <v>0</v>
      </c>
      <c r="F251">
        <v>0</v>
      </c>
      <c r="G251">
        <v>0</v>
      </c>
      <c r="H251">
        <v>0</v>
      </c>
      <c r="I251" t="s">
        <v>23</v>
      </c>
      <c r="J251" t="s">
        <v>1170</v>
      </c>
    </row>
    <row r="252" spans="1:10" x14ac:dyDescent="0.3">
      <c r="A252" s="4" cm="1">
        <f t="array" ref="A252:H298">'M13-M18 Report'!A180:H226</f>
        <v>0</v>
      </c>
      <c r="B252">
        <v>0</v>
      </c>
      <c r="C252">
        <v>0</v>
      </c>
      <c r="D252">
        <v>0</v>
      </c>
      <c r="E252" s="17">
        <v>0</v>
      </c>
      <c r="F252">
        <v>0</v>
      </c>
      <c r="G252">
        <v>0</v>
      </c>
      <c r="H252">
        <v>0</v>
      </c>
      <c r="I252" t="s">
        <v>24</v>
      </c>
      <c r="J252" t="s">
        <v>1170</v>
      </c>
    </row>
    <row r="253" spans="1:10" x14ac:dyDescent="0.3">
      <c r="A253">
        <v>0</v>
      </c>
      <c r="B253">
        <v>0</v>
      </c>
      <c r="C253">
        <v>0</v>
      </c>
      <c r="D253">
        <v>0</v>
      </c>
      <c r="E253" s="17">
        <v>0</v>
      </c>
      <c r="F253">
        <v>0</v>
      </c>
      <c r="G253">
        <v>0</v>
      </c>
      <c r="H253">
        <v>0</v>
      </c>
      <c r="I253" t="str">
        <f>I252</f>
        <v>M13-M18</v>
      </c>
      <c r="J253" t="s">
        <v>1170</v>
      </c>
    </row>
    <row r="254" spans="1:10" x14ac:dyDescent="0.3">
      <c r="A254">
        <v>0</v>
      </c>
      <c r="B254">
        <v>0</v>
      </c>
      <c r="C254">
        <v>0</v>
      </c>
      <c r="D254">
        <v>0</v>
      </c>
      <c r="E254" s="17">
        <v>0</v>
      </c>
      <c r="F254">
        <v>0</v>
      </c>
      <c r="G254">
        <v>0</v>
      </c>
      <c r="H254">
        <v>0</v>
      </c>
      <c r="I254" t="str">
        <f t="shared" ref="I254:I298" si="6">I253</f>
        <v>M13-M18</v>
      </c>
      <c r="J254" t="s">
        <v>1170</v>
      </c>
    </row>
    <row r="255" spans="1:10" x14ac:dyDescent="0.3">
      <c r="A255">
        <v>0</v>
      </c>
      <c r="B255">
        <v>0</v>
      </c>
      <c r="C255">
        <v>0</v>
      </c>
      <c r="D255">
        <v>0</v>
      </c>
      <c r="E255" s="17">
        <v>0</v>
      </c>
      <c r="F255">
        <v>0</v>
      </c>
      <c r="G255">
        <v>0</v>
      </c>
      <c r="H255">
        <v>0</v>
      </c>
      <c r="I255" t="str">
        <f t="shared" si="6"/>
        <v>M13-M18</v>
      </c>
      <c r="J255" t="s">
        <v>1170</v>
      </c>
    </row>
    <row r="256" spans="1:10" x14ac:dyDescent="0.3">
      <c r="A256">
        <v>0</v>
      </c>
      <c r="B256">
        <v>0</v>
      </c>
      <c r="C256">
        <v>0</v>
      </c>
      <c r="D256">
        <v>0</v>
      </c>
      <c r="E256" s="17">
        <v>0</v>
      </c>
      <c r="F256">
        <v>0</v>
      </c>
      <c r="G256">
        <v>0</v>
      </c>
      <c r="H256">
        <v>0</v>
      </c>
      <c r="I256" t="str">
        <f t="shared" si="6"/>
        <v>M13-M18</v>
      </c>
      <c r="J256" t="s">
        <v>1170</v>
      </c>
    </row>
    <row r="257" spans="1:10" x14ac:dyDescent="0.3">
      <c r="A257">
        <v>0</v>
      </c>
      <c r="B257">
        <v>0</v>
      </c>
      <c r="C257">
        <v>0</v>
      </c>
      <c r="D257">
        <v>0</v>
      </c>
      <c r="E257" s="17">
        <v>0</v>
      </c>
      <c r="F257">
        <v>0</v>
      </c>
      <c r="G257">
        <v>0</v>
      </c>
      <c r="H257">
        <v>0</v>
      </c>
      <c r="I257" t="str">
        <f t="shared" si="6"/>
        <v>M13-M18</v>
      </c>
      <c r="J257" t="s">
        <v>1170</v>
      </c>
    </row>
    <row r="258" spans="1:10" x14ac:dyDescent="0.3">
      <c r="A258">
        <v>0</v>
      </c>
      <c r="B258">
        <v>0</v>
      </c>
      <c r="C258">
        <v>0</v>
      </c>
      <c r="D258">
        <v>0</v>
      </c>
      <c r="E258" s="17">
        <v>0</v>
      </c>
      <c r="F258">
        <v>0</v>
      </c>
      <c r="G258">
        <v>0</v>
      </c>
      <c r="H258">
        <v>0</v>
      </c>
      <c r="I258" t="str">
        <f t="shared" si="6"/>
        <v>M13-M18</v>
      </c>
      <c r="J258" t="s">
        <v>1170</v>
      </c>
    </row>
    <row r="259" spans="1:10" x14ac:dyDescent="0.3">
      <c r="A259">
        <v>0</v>
      </c>
      <c r="B259">
        <v>0</v>
      </c>
      <c r="C259">
        <v>0</v>
      </c>
      <c r="D259">
        <v>0</v>
      </c>
      <c r="E259" s="17">
        <v>0</v>
      </c>
      <c r="F259">
        <v>0</v>
      </c>
      <c r="G259">
        <v>0</v>
      </c>
      <c r="H259">
        <v>0</v>
      </c>
      <c r="I259" t="str">
        <f t="shared" si="6"/>
        <v>M13-M18</v>
      </c>
      <c r="J259" t="s">
        <v>1170</v>
      </c>
    </row>
    <row r="260" spans="1:10" x14ac:dyDescent="0.3">
      <c r="A260">
        <v>0</v>
      </c>
      <c r="B260">
        <v>0</v>
      </c>
      <c r="C260">
        <v>0</v>
      </c>
      <c r="D260">
        <v>0</v>
      </c>
      <c r="E260" s="17">
        <v>0</v>
      </c>
      <c r="F260">
        <v>0</v>
      </c>
      <c r="G260">
        <v>0</v>
      </c>
      <c r="H260">
        <v>0</v>
      </c>
      <c r="I260" t="str">
        <f t="shared" si="6"/>
        <v>M13-M18</v>
      </c>
      <c r="J260" t="s">
        <v>1170</v>
      </c>
    </row>
    <row r="261" spans="1:10" x14ac:dyDescent="0.3">
      <c r="A261">
        <v>0</v>
      </c>
      <c r="B261">
        <v>0</v>
      </c>
      <c r="C261">
        <v>0</v>
      </c>
      <c r="D261">
        <v>0</v>
      </c>
      <c r="E261" s="17">
        <v>0</v>
      </c>
      <c r="F261">
        <v>0</v>
      </c>
      <c r="G261">
        <v>0</v>
      </c>
      <c r="H261">
        <v>0</v>
      </c>
      <c r="I261" t="str">
        <f t="shared" si="6"/>
        <v>M13-M18</v>
      </c>
      <c r="J261" t="s">
        <v>1170</v>
      </c>
    </row>
    <row r="262" spans="1:10" x14ac:dyDescent="0.3">
      <c r="A262">
        <v>0</v>
      </c>
      <c r="B262">
        <v>0</v>
      </c>
      <c r="C262">
        <v>0</v>
      </c>
      <c r="D262">
        <v>0</v>
      </c>
      <c r="E262" s="17">
        <v>0</v>
      </c>
      <c r="F262">
        <v>0</v>
      </c>
      <c r="G262">
        <v>0</v>
      </c>
      <c r="H262">
        <v>0</v>
      </c>
      <c r="I262" t="str">
        <f t="shared" si="6"/>
        <v>M13-M18</v>
      </c>
      <c r="J262" t="s">
        <v>1170</v>
      </c>
    </row>
    <row r="263" spans="1:10" x14ac:dyDescent="0.3">
      <c r="A263">
        <v>0</v>
      </c>
      <c r="B263">
        <v>0</v>
      </c>
      <c r="C263">
        <v>0</v>
      </c>
      <c r="D263">
        <v>0</v>
      </c>
      <c r="E263" s="17">
        <v>0</v>
      </c>
      <c r="F263">
        <v>0</v>
      </c>
      <c r="G263">
        <v>0</v>
      </c>
      <c r="H263">
        <v>0</v>
      </c>
      <c r="I263" t="str">
        <f t="shared" si="6"/>
        <v>M13-M18</v>
      </c>
      <c r="J263" t="s">
        <v>1170</v>
      </c>
    </row>
    <row r="264" spans="1:10" x14ac:dyDescent="0.3">
      <c r="A264">
        <v>0</v>
      </c>
      <c r="B264">
        <v>0</v>
      </c>
      <c r="C264">
        <v>0</v>
      </c>
      <c r="D264">
        <v>0</v>
      </c>
      <c r="E264" s="17">
        <v>0</v>
      </c>
      <c r="F264">
        <v>0</v>
      </c>
      <c r="G264">
        <v>0</v>
      </c>
      <c r="H264">
        <v>0</v>
      </c>
      <c r="I264" t="str">
        <f t="shared" si="6"/>
        <v>M13-M18</v>
      </c>
      <c r="J264" t="s">
        <v>1170</v>
      </c>
    </row>
    <row r="265" spans="1:10" x14ac:dyDescent="0.3">
      <c r="A265">
        <v>0</v>
      </c>
      <c r="B265">
        <v>0</v>
      </c>
      <c r="C265">
        <v>0</v>
      </c>
      <c r="D265">
        <v>0</v>
      </c>
      <c r="E265" s="17">
        <v>0</v>
      </c>
      <c r="F265">
        <v>0</v>
      </c>
      <c r="G265">
        <v>0</v>
      </c>
      <c r="H265">
        <v>0</v>
      </c>
      <c r="I265" t="str">
        <f t="shared" si="6"/>
        <v>M13-M18</v>
      </c>
      <c r="J265" t="s">
        <v>1170</v>
      </c>
    </row>
    <row r="266" spans="1:10" x14ac:dyDescent="0.3">
      <c r="A266">
        <v>0</v>
      </c>
      <c r="B266">
        <v>0</v>
      </c>
      <c r="C266">
        <v>0</v>
      </c>
      <c r="D266">
        <v>0</v>
      </c>
      <c r="E266" s="17">
        <v>0</v>
      </c>
      <c r="F266">
        <v>0</v>
      </c>
      <c r="G266">
        <v>0</v>
      </c>
      <c r="H266">
        <v>0</v>
      </c>
      <c r="I266" t="str">
        <f t="shared" si="6"/>
        <v>M13-M18</v>
      </c>
      <c r="J266" t="s">
        <v>1170</v>
      </c>
    </row>
    <row r="267" spans="1:10" x14ac:dyDescent="0.3">
      <c r="A267">
        <v>0</v>
      </c>
      <c r="B267">
        <v>0</v>
      </c>
      <c r="C267">
        <v>0</v>
      </c>
      <c r="D267">
        <v>0</v>
      </c>
      <c r="E267" s="17">
        <v>0</v>
      </c>
      <c r="F267">
        <v>0</v>
      </c>
      <c r="G267">
        <v>0</v>
      </c>
      <c r="H267">
        <v>0</v>
      </c>
      <c r="I267" t="str">
        <f t="shared" si="6"/>
        <v>M13-M18</v>
      </c>
      <c r="J267" t="s">
        <v>1170</v>
      </c>
    </row>
    <row r="268" spans="1:10" x14ac:dyDescent="0.3">
      <c r="A268">
        <v>0</v>
      </c>
      <c r="B268">
        <v>0</v>
      </c>
      <c r="C268">
        <v>0</v>
      </c>
      <c r="D268">
        <v>0</v>
      </c>
      <c r="E268" s="17">
        <v>0</v>
      </c>
      <c r="F268">
        <v>0</v>
      </c>
      <c r="G268">
        <v>0</v>
      </c>
      <c r="H268">
        <v>0</v>
      </c>
      <c r="I268" t="str">
        <f t="shared" si="6"/>
        <v>M13-M18</v>
      </c>
      <c r="J268" t="s">
        <v>1170</v>
      </c>
    </row>
    <row r="269" spans="1:10" x14ac:dyDescent="0.3">
      <c r="A269">
        <v>0</v>
      </c>
      <c r="B269">
        <v>0</v>
      </c>
      <c r="C269">
        <v>0</v>
      </c>
      <c r="D269">
        <v>0</v>
      </c>
      <c r="E269" s="17">
        <v>0</v>
      </c>
      <c r="F269">
        <v>0</v>
      </c>
      <c r="G269">
        <v>0</v>
      </c>
      <c r="H269">
        <v>0</v>
      </c>
      <c r="I269" t="str">
        <f t="shared" si="6"/>
        <v>M13-M18</v>
      </c>
      <c r="J269" t="s">
        <v>1170</v>
      </c>
    </row>
    <row r="270" spans="1:10" x14ac:dyDescent="0.3">
      <c r="A270">
        <v>0</v>
      </c>
      <c r="B270">
        <v>0</v>
      </c>
      <c r="C270">
        <v>0</v>
      </c>
      <c r="D270">
        <v>0</v>
      </c>
      <c r="E270" s="17">
        <v>0</v>
      </c>
      <c r="F270">
        <v>0</v>
      </c>
      <c r="G270">
        <v>0</v>
      </c>
      <c r="H270">
        <v>0</v>
      </c>
      <c r="I270" t="str">
        <f t="shared" si="6"/>
        <v>M13-M18</v>
      </c>
      <c r="J270" t="s">
        <v>1170</v>
      </c>
    </row>
    <row r="271" spans="1:10" x14ac:dyDescent="0.3">
      <c r="A271">
        <v>0</v>
      </c>
      <c r="B271">
        <v>0</v>
      </c>
      <c r="C271">
        <v>0</v>
      </c>
      <c r="D271">
        <v>0</v>
      </c>
      <c r="E271" s="17">
        <v>0</v>
      </c>
      <c r="F271">
        <v>0</v>
      </c>
      <c r="G271">
        <v>0</v>
      </c>
      <c r="H271">
        <v>0</v>
      </c>
      <c r="I271" t="str">
        <f t="shared" si="6"/>
        <v>M13-M18</v>
      </c>
      <c r="J271" t="s">
        <v>1170</v>
      </c>
    </row>
    <row r="272" spans="1:10" x14ac:dyDescent="0.3">
      <c r="A272">
        <v>0</v>
      </c>
      <c r="B272">
        <v>0</v>
      </c>
      <c r="C272">
        <v>0</v>
      </c>
      <c r="D272">
        <v>0</v>
      </c>
      <c r="E272" s="17">
        <v>0</v>
      </c>
      <c r="F272">
        <v>0</v>
      </c>
      <c r="G272">
        <v>0</v>
      </c>
      <c r="H272">
        <v>0</v>
      </c>
      <c r="I272" t="str">
        <f t="shared" si="6"/>
        <v>M13-M18</v>
      </c>
      <c r="J272" t="s">
        <v>1170</v>
      </c>
    </row>
    <row r="273" spans="1:10" x14ac:dyDescent="0.3">
      <c r="A273">
        <v>0</v>
      </c>
      <c r="B273">
        <v>0</v>
      </c>
      <c r="C273">
        <v>0</v>
      </c>
      <c r="D273">
        <v>0</v>
      </c>
      <c r="E273" s="17">
        <v>0</v>
      </c>
      <c r="F273">
        <v>0</v>
      </c>
      <c r="G273">
        <v>0</v>
      </c>
      <c r="H273">
        <v>0</v>
      </c>
      <c r="I273" t="str">
        <f t="shared" si="6"/>
        <v>M13-M18</v>
      </c>
      <c r="J273" t="s">
        <v>1170</v>
      </c>
    </row>
    <row r="274" spans="1:10" x14ac:dyDescent="0.3">
      <c r="A274">
        <v>0</v>
      </c>
      <c r="B274">
        <v>0</v>
      </c>
      <c r="C274">
        <v>0</v>
      </c>
      <c r="D274">
        <v>0</v>
      </c>
      <c r="E274" s="17">
        <v>0</v>
      </c>
      <c r="F274">
        <v>0</v>
      </c>
      <c r="G274">
        <v>0</v>
      </c>
      <c r="H274">
        <v>0</v>
      </c>
      <c r="I274" t="str">
        <f t="shared" si="6"/>
        <v>M13-M18</v>
      </c>
      <c r="J274" t="s">
        <v>1170</v>
      </c>
    </row>
    <row r="275" spans="1:10" x14ac:dyDescent="0.3">
      <c r="A275">
        <v>0</v>
      </c>
      <c r="B275">
        <v>0</v>
      </c>
      <c r="C275">
        <v>0</v>
      </c>
      <c r="D275">
        <v>0</v>
      </c>
      <c r="E275" s="17">
        <v>0</v>
      </c>
      <c r="F275">
        <v>0</v>
      </c>
      <c r="G275">
        <v>0</v>
      </c>
      <c r="H275">
        <v>0</v>
      </c>
      <c r="I275" t="str">
        <f t="shared" si="6"/>
        <v>M13-M18</v>
      </c>
      <c r="J275" t="s">
        <v>1170</v>
      </c>
    </row>
    <row r="276" spans="1:10" x14ac:dyDescent="0.3">
      <c r="A276">
        <v>0</v>
      </c>
      <c r="B276">
        <v>0</v>
      </c>
      <c r="C276">
        <v>0</v>
      </c>
      <c r="D276">
        <v>0</v>
      </c>
      <c r="E276" s="17">
        <v>0</v>
      </c>
      <c r="F276">
        <v>0</v>
      </c>
      <c r="G276">
        <v>0</v>
      </c>
      <c r="H276">
        <v>0</v>
      </c>
      <c r="I276" t="str">
        <f t="shared" si="6"/>
        <v>M13-M18</v>
      </c>
      <c r="J276" t="s">
        <v>1170</v>
      </c>
    </row>
    <row r="277" spans="1:10" x14ac:dyDescent="0.3">
      <c r="A277">
        <v>0</v>
      </c>
      <c r="B277">
        <v>0</v>
      </c>
      <c r="C277">
        <v>0</v>
      </c>
      <c r="D277">
        <v>0</v>
      </c>
      <c r="E277" s="17">
        <v>0</v>
      </c>
      <c r="F277">
        <v>0</v>
      </c>
      <c r="G277">
        <v>0</v>
      </c>
      <c r="H277">
        <v>0</v>
      </c>
      <c r="I277" t="str">
        <f t="shared" si="6"/>
        <v>M13-M18</v>
      </c>
      <c r="J277" t="s">
        <v>1170</v>
      </c>
    </row>
    <row r="278" spans="1:10" x14ac:dyDescent="0.3">
      <c r="A278">
        <v>0</v>
      </c>
      <c r="B278">
        <v>0</v>
      </c>
      <c r="C278">
        <v>0</v>
      </c>
      <c r="D278">
        <v>0</v>
      </c>
      <c r="E278" s="17">
        <v>0</v>
      </c>
      <c r="F278">
        <v>0</v>
      </c>
      <c r="G278">
        <v>0</v>
      </c>
      <c r="H278">
        <v>0</v>
      </c>
      <c r="I278" t="str">
        <f t="shared" si="6"/>
        <v>M13-M18</v>
      </c>
      <c r="J278" t="s">
        <v>1170</v>
      </c>
    </row>
    <row r="279" spans="1:10" x14ac:dyDescent="0.3">
      <c r="A279">
        <v>0</v>
      </c>
      <c r="B279">
        <v>0</v>
      </c>
      <c r="C279">
        <v>0</v>
      </c>
      <c r="D279">
        <v>0</v>
      </c>
      <c r="E279" s="17">
        <v>0</v>
      </c>
      <c r="F279">
        <v>0</v>
      </c>
      <c r="G279">
        <v>0</v>
      </c>
      <c r="H279">
        <v>0</v>
      </c>
      <c r="I279" t="str">
        <f t="shared" si="6"/>
        <v>M13-M18</v>
      </c>
      <c r="J279" t="s">
        <v>1170</v>
      </c>
    </row>
    <row r="280" spans="1:10" x14ac:dyDescent="0.3">
      <c r="A280">
        <v>0</v>
      </c>
      <c r="B280">
        <v>0</v>
      </c>
      <c r="C280">
        <v>0</v>
      </c>
      <c r="D280">
        <v>0</v>
      </c>
      <c r="E280" s="17">
        <v>0</v>
      </c>
      <c r="F280">
        <v>0</v>
      </c>
      <c r="G280">
        <v>0</v>
      </c>
      <c r="H280">
        <v>0</v>
      </c>
      <c r="I280" t="str">
        <f t="shared" si="6"/>
        <v>M13-M18</v>
      </c>
      <c r="J280" t="s">
        <v>1170</v>
      </c>
    </row>
    <row r="281" spans="1:10" x14ac:dyDescent="0.3">
      <c r="A281">
        <v>0</v>
      </c>
      <c r="B281">
        <v>0</v>
      </c>
      <c r="C281">
        <v>0</v>
      </c>
      <c r="D281">
        <v>0</v>
      </c>
      <c r="E281" s="17">
        <v>0</v>
      </c>
      <c r="F281">
        <v>0</v>
      </c>
      <c r="G281">
        <v>0</v>
      </c>
      <c r="H281">
        <v>0</v>
      </c>
      <c r="I281" t="str">
        <f t="shared" si="6"/>
        <v>M13-M18</v>
      </c>
      <c r="J281" t="s">
        <v>1170</v>
      </c>
    </row>
    <row r="282" spans="1:10" x14ac:dyDescent="0.3">
      <c r="A282">
        <v>0</v>
      </c>
      <c r="B282">
        <v>0</v>
      </c>
      <c r="C282">
        <v>0</v>
      </c>
      <c r="D282">
        <v>0</v>
      </c>
      <c r="E282" s="17">
        <v>0</v>
      </c>
      <c r="F282">
        <v>0</v>
      </c>
      <c r="G282">
        <v>0</v>
      </c>
      <c r="H282">
        <v>0</v>
      </c>
      <c r="I282" t="str">
        <f t="shared" si="6"/>
        <v>M13-M18</v>
      </c>
      <c r="J282" t="s">
        <v>1170</v>
      </c>
    </row>
    <row r="283" spans="1:10" x14ac:dyDescent="0.3">
      <c r="A283">
        <v>0</v>
      </c>
      <c r="B283">
        <v>0</v>
      </c>
      <c r="C283">
        <v>0</v>
      </c>
      <c r="D283">
        <v>0</v>
      </c>
      <c r="E283" s="17">
        <v>0</v>
      </c>
      <c r="F283">
        <v>0</v>
      </c>
      <c r="G283">
        <v>0</v>
      </c>
      <c r="H283">
        <v>0</v>
      </c>
      <c r="I283" t="str">
        <f t="shared" si="6"/>
        <v>M13-M18</v>
      </c>
      <c r="J283" t="s">
        <v>1170</v>
      </c>
    </row>
    <row r="284" spans="1:10" x14ac:dyDescent="0.3">
      <c r="A284">
        <v>0</v>
      </c>
      <c r="B284">
        <v>0</v>
      </c>
      <c r="C284">
        <v>0</v>
      </c>
      <c r="D284">
        <v>0</v>
      </c>
      <c r="E284" s="17">
        <v>0</v>
      </c>
      <c r="F284">
        <v>0</v>
      </c>
      <c r="G284">
        <v>0</v>
      </c>
      <c r="H284">
        <v>0</v>
      </c>
      <c r="I284" t="str">
        <f t="shared" si="6"/>
        <v>M13-M18</v>
      </c>
      <c r="J284" t="s">
        <v>1170</v>
      </c>
    </row>
    <row r="285" spans="1:10" x14ac:dyDescent="0.3">
      <c r="A285">
        <v>0</v>
      </c>
      <c r="B285">
        <v>0</v>
      </c>
      <c r="C285">
        <v>0</v>
      </c>
      <c r="D285">
        <v>0</v>
      </c>
      <c r="E285" s="17">
        <v>0</v>
      </c>
      <c r="F285">
        <v>0</v>
      </c>
      <c r="G285">
        <v>0</v>
      </c>
      <c r="H285">
        <v>0</v>
      </c>
      <c r="I285" t="str">
        <f t="shared" si="6"/>
        <v>M13-M18</v>
      </c>
      <c r="J285" t="s">
        <v>1170</v>
      </c>
    </row>
    <row r="286" spans="1:10" x14ac:dyDescent="0.3">
      <c r="A286">
        <v>0</v>
      </c>
      <c r="B286">
        <v>0</v>
      </c>
      <c r="C286">
        <v>0</v>
      </c>
      <c r="D286">
        <v>0</v>
      </c>
      <c r="E286" s="17">
        <v>0</v>
      </c>
      <c r="F286">
        <v>0</v>
      </c>
      <c r="G286">
        <v>0</v>
      </c>
      <c r="H286">
        <v>0</v>
      </c>
      <c r="I286" t="str">
        <f t="shared" si="6"/>
        <v>M13-M18</v>
      </c>
      <c r="J286" t="s">
        <v>1170</v>
      </c>
    </row>
    <row r="287" spans="1:10" x14ac:dyDescent="0.3">
      <c r="A287">
        <v>0</v>
      </c>
      <c r="B287">
        <v>0</v>
      </c>
      <c r="C287">
        <v>0</v>
      </c>
      <c r="D287">
        <v>0</v>
      </c>
      <c r="E287" s="17">
        <v>0</v>
      </c>
      <c r="F287">
        <v>0</v>
      </c>
      <c r="G287">
        <v>0</v>
      </c>
      <c r="H287">
        <v>0</v>
      </c>
      <c r="I287" t="str">
        <f t="shared" si="6"/>
        <v>M13-M18</v>
      </c>
      <c r="J287" t="s">
        <v>1170</v>
      </c>
    </row>
    <row r="288" spans="1:10" x14ac:dyDescent="0.3">
      <c r="A288">
        <v>0</v>
      </c>
      <c r="B288">
        <v>0</v>
      </c>
      <c r="C288">
        <v>0</v>
      </c>
      <c r="D288">
        <v>0</v>
      </c>
      <c r="E288" s="17">
        <v>0</v>
      </c>
      <c r="F288">
        <v>0</v>
      </c>
      <c r="G288">
        <v>0</v>
      </c>
      <c r="H288">
        <v>0</v>
      </c>
      <c r="I288" t="str">
        <f t="shared" si="6"/>
        <v>M13-M18</v>
      </c>
      <c r="J288" t="s">
        <v>1170</v>
      </c>
    </row>
    <row r="289" spans="1:10" x14ac:dyDescent="0.3">
      <c r="A289">
        <v>0</v>
      </c>
      <c r="B289">
        <v>0</v>
      </c>
      <c r="C289">
        <v>0</v>
      </c>
      <c r="D289">
        <v>0</v>
      </c>
      <c r="E289" s="17">
        <v>0</v>
      </c>
      <c r="F289">
        <v>0</v>
      </c>
      <c r="G289">
        <v>0</v>
      </c>
      <c r="H289">
        <v>0</v>
      </c>
      <c r="I289" t="str">
        <f t="shared" si="6"/>
        <v>M13-M18</v>
      </c>
      <c r="J289" t="s">
        <v>1170</v>
      </c>
    </row>
    <row r="290" spans="1:10" x14ac:dyDescent="0.3">
      <c r="A290">
        <v>0</v>
      </c>
      <c r="B290">
        <v>0</v>
      </c>
      <c r="C290">
        <v>0</v>
      </c>
      <c r="D290">
        <v>0</v>
      </c>
      <c r="E290" s="17">
        <v>0</v>
      </c>
      <c r="F290">
        <v>0</v>
      </c>
      <c r="G290">
        <v>0</v>
      </c>
      <c r="H290">
        <v>0</v>
      </c>
      <c r="I290" t="str">
        <f t="shared" si="6"/>
        <v>M13-M18</v>
      </c>
      <c r="J290" t="s">
        <v>1170</v>
      </c>
    </row>
    <row r="291" spans="1:10" x14ac:dyDescent="0.3">
      <c r="A291">
        <v>0</v>
      </c>
      <c r="B291">
        <v>0</v>
      </c>
      <c r="C291">
        <v>0</v>
      </c>
      <c r="D291">
        <v>0</v>
      </c>
      <c r="E291" s="17">
        <v>0</v>
      </c>
      <c r="F291">
        <v>0</v>
      </c>
      <c r="G291">
        <v>0</v>
      </c>
      <c r="H291">
        <v>0</v>
      </c>
      <c r="I291" t="str">
        <f t="shared" si="6"/>
        <v>M13-M18</v>
      </c>
      <c r="J291" t="s">
        <v>1170</v>
      </c>
    </row>
    <row r="292" spans="1:10" x14ac:dyDescent="0.3">
      <c r="A292">
        <v>0</v>
      </c>
      <c r="B292">
        <v>0</v>
      </c>
      <c r="C292">
        <v>0</v>
      </c>
      <c r="D292">
        <v>0</v>
      </c>
      <c r="E292" s="17">
        <v>0</v>
      </c>
      <c r="F292">
        <v>0</v>
      </c>
      <c r="G292">
        <v>0</v>
      </c>
      <c r="H292">
        <v>0</v>
      </c>
      <c r="I292" t="str">
        <f t="shared" si="6"/>
        <v>M13-M18</v>
      </c>
      <c r="J292" t="s">
        <v>1170</v>
      </c>
    </row>
    <row r="293" spans="1:10" x14ac:dyDescent="0.3">
      <c r="A293">
        <v>0</v>
      </c>
      <c r="B293">
        <v>0</v>
      </c>
      <c r="C293">
        <v>0</v>
      </c>
      <c r="D293">
        <v>0</v>
      </c>
      <c r="E293" s="17">
        <v>0</v>
      </c>
      <c r="F293">
        <v>0</v>
      </c>
      <c r="G293">
        <v>0</v>
      </c>
      <c r="H293">
        <v>0</v>
      </c>
      <c r="I293" t="str">
        <f t="shared" si="6"/>
        <v>M13-M18</v>
      </c>
      <c r="J293" t="s">
        <v>1170</v>
      </c>
    </row>
    <row r="294" spans="1:10" x14ac:dyDescent="0.3">
      <c r="A294">
        <v>0</v>
      </c>
      <c r="B294">
        <v>0</v>
      </c>
      <c r="C294">
        <v>0</v>
      </c>
      <c r="D294">
        <v>0</v>
      </c>
      <c r="E294" s="17">
        <v>0</v>
      </c>
      <c r="F294">
        <v>0</v>
      </c>
      <c r="G294">
        <v>0</v>
      </c>
      <c r="H294">
        <v>0</v>
      </c>
      <c r="I294" t="str">
        <f t="shared" si="6"/>
        <v>M13-M18</v>
      </c>
      <c r="J294" t="s">
        <v>1170</v>
      </c>
    </row>
    <row r="295" spans="1:10" x14ac:dyDescent="0.3">
      <c r="A295">
        <v>0</v>
      </c>
      <c r="B295">
        <v>0</v>
      </c>
      <c r="C295">
        <v>0</v>
      </c>
      <c r="D295">
        <v>0</v>
      </c>
      <c r="E295" s="17">
        <v>0</v>
      </c>
      <c r="F295">
        <v>0</v>
      </c>
      <c r="G295">
        <v>0</v>
      </c>
      <c r="H295">
        <v>0</v>
      </c>
      <c r="I295" t="str">
        <f t="shared" si="6"/>
        <v>M13-M18</v>
      </c>
      <c r="J295" t="s">
        <v>1170</v>
      </c>
    </row>
    <row r="296" spans="1:10" x14ac:dyDescent="0.3">
      <c r="A296">
        <v>0</v>
      </c>
      <c r="B296">
        <v>0</v>
      </c>
      <c r="C296">
        <v>0</v>
      </c>
      <c r="D296">
        <v>0</v>
      </c>
      <c r="E296" s="17">
        <v>0</v>
      </c>
      <c r="F296">
        <v>0</v>
      </c>
      <c r="G296">
        <v>0</v>
      </c>
      <c r="H296">
        <v>0</v>
      </c>
      <c r="I296" t="str">
        <f t="shared" si="6"/>
        <v>M13-M18</v>
      </c>
      <c r="J296" t="s">
        <v>1170</v>
      </c>
    </row>
    <row r="297" spans="1:10" x14ac:dyDescent="0.3">
      <c r="A297">
        <v>0</v>
      </c>
      <c r="B297">
        <v>0</v>
      </c>
      <c r="C297">
        <v>0</v>
      </c>
      <c r="D297">
        <v>0</v>
      </c>
      <c r="E297" s="17">
        <v>0</v>
      </c>
      <c r="F297">
        <v>0</v>
      </c>
      <c r="G297">
        <v>0</v>
      </c>
      <c r="H297">
        <v>0</v>
      </c>
      <c r="I297" t="str">
        <f t="shared" si="6"/>
        <v>M13-M18</v>
      </c>
      <c r="J297" t="s">
        <v>1170</v>
      </c>
    </row>
    <row r="298" spans="1:10" x14ac:dyDescent="0.3">
      <c r="A298">
        <v>0</v>
      </c>
      <c r="B298">
        <v>0</v>
      </c>
      <c r="C298">
        <v>0</v>
      </c>
      <c r="D298">
        <v>0</v>
      </c>
      <c r="E298" s="17">
        <v>0</v>
      </c>
      <c r="F298">
        <v>0</v>
      </c>
      <c r="G298">
        <v>0</v>
      </c>
      <c r="H298">
        <v>0</v>
      </c>
      <c r="I298" t="str">
        <f t="shared" si="6"/>
        <v>M13-M18</v>
      </c>
      <c r="J298" t="s">
        <v>1170</v>
      </c>
    </row>
    <row r="299" spans="1:10" x14ac:dyDescent="0.3">
      <c r="A299" s="4" cm="1">
        <f t="array" ref="A299:H345">'M19-M24 Report'!A180:H226</f>
        <v>0</v>
      </c>
      <c r="B299">
        <v>0</v>
      </c>
      <c r="C299">
        <v>0</v>
      </c>
      <c r="D299">
        <v>0</v>
      </c>
      <c r="E299" s="17">
        <v>0</v>
      </c>
      <c r="F299">
        <v>0</v>
      </c>
      <c r="G299">
        <v>0</v>
      </c>
      <c r="H299">
        <v>0</v>
      </c>
      <c r="I299" t="s">
        <v>25</v>
      </c>
      <c r="J299" t="s">
        <v>1170</v>
      </c>
    </row>
    <row r="300" spans="1:10" x14ac:dyDescent="0.3">
      <c r="A300">
        <v>0</v>
      </c>
      <c r="B300">
        <v>0</v>
      </c>
      <c r="C300">
        <v>0</v>
      </c>
      <c r="D300">
        <v>0</v>
      </c>
      <c r="E300" s="17">
        <v>0</v>
      </c>
      <c r="F300">
        <v>0</v>
      </c>
      <c r="G300">
        <v>0</v>
      </c>
      <c r="H300">
        <v>0</v>
      </c>
      <c r="I300" t="s">
        <v>25</v>
      </c>
      <c r="J300" t="s">
        <v>1170</v>
      </c>
    </row>
    <row r="301" spans="1:10" x14ac:dyDescent="0.3">
      <c r="A301">
        <v>0</v>
      </c>
      <c r="B301">
        <v>0</v>
      </c>
      <c r="C301">
        <v>0</v>
      </c>
      <c r="D301">
        <v>0</v>
      </c>
      <c r="E301" s="17">
        <v>0</v>
      </c>
      <c r="F301">
        <v>0</v>
      </c>
      <c r="G301">
        <v>0</v>
      </c>
      <c r="H301">
        <v>0</v>
      </c>
      <c r="I301" t="s">
        <v>25</v>
      </c>
      <c r="J301" t="s">
        <v>1170</v>
      </c>
    </row>
    <row r="302" spans="1:10" x14ac:dyDescent="0.3">
      <c r="A302">
        <v>0</v>
      </c>
      <c r="B302">
        <v>0</v>
      </c>
      <c r="C302">
        <v>0</v>
      </c>
      <c r="D302">
        <v>0</v>
      </c>
      <c r="E302" s="17">
        <v>0</v>
      </c>
      <c r="F302">
        <v>0</v>
      </c>
      <c r="G302">
        <v>0</v>
      </c>
      <c r="H302">
        <v>0</v>
      </c>
      <c r="I302" t="s">
        <v>25</v>
      </c>
      <c r="J302" t="s">
        <v>1170</v>
      </c>
    </row>
    <row r="303" spans="1:10" x14ac:dyDescent="0.3">
      <c r="A303">
        <v>0</v>
      </c>
      <c r="B303">
        <v>0</v>
      </c>
      <c r="C303">
        <v>0</v>
      </c>
      <c r="D303">
        <v>0</v>
      </c>
      <c r="E303" s="17">
        <v>0</v>
      </c>
      <c r="F303">
        <v>0</v>
      </c>
      <c r="G303">
        <v>0</v>
      </c>
      <c r="H303">
        <v>0</v>
      </c>
      <c r="I303" t="s">
        <v>25</v>
      </c>
      <c r="J303" t="s">
        <v>1170</v>
      </c>
    </row>
    <row r="304" spans="1:10" x14ac:dyDescent="0.3">
      <c r="A304">
        <v>0</v>
      </c>
      <c r="B304">
        <v>0</v>
      </c>
      <c r="C304">
        <v>0</v>
      </c>
      <c r="D304">
        <v>0</v>
      </c>
      <c r="E304" s="17">
        <v>0</v>
      </c>
      <c r="F304">
        <v>0</v>
      </c>
      <c r="G304">
        <v>0</v>
      </c>
      <c r="H304">
        <v>0</v>
      </c>
      <c r="I304" t="s">
        <v>25</v>
      </c>
      <c r="J304" t="s">
        <v>1170</v>
      </c>
    </row>
    <row r="305" spans="1:10" x14ac:dyDescent="0.3">
      <c r="A305">
        <v>0</v>
      </c>
      <c r="B305">
        <v>0</v>
      </c>
      <c r="C305">
        <v>0</v>
      </c>
      <c r="D305">
        <v>0</v>
      </c>
      <c r="E305" s="17">
        <v>0</v>
      </c>
      <c r="F305">
        <v>0</v>
      </c>
      <c r="G305">
        <v>0</v>
      </c>
      <c r="H305">
        <v>0</v>
      </c>
      <c r="I305" t="s">
        <v>25</v>
      </c>
      <c r="J305" t="s">
        <v>1170</v>
      </c>
    </row>
    <row r="306" spans="1:10" x14ac:dyDescent="0.3">
      <c r="A306">
        <v>0</v>
      </c>
      <c r="B306">
        <v>0</v>
      </c>
      <c r="C306">
        <v>0</v>
      </c>
      <c r="D306">
        <v>0</v>
      </c>
      <c r="E306" s="17">
        <v>0</v>
      </c>
      <c r="F306">
        <v>0</v>
      </c>
      <c r="G306">
        <v>0</v>
      </c>
      <c r="H306">
        <v>0</v>
      </c>
      <c r="I306" t="s">
        <v>25</v>
      </c>
      <c r="J306" t="s">
        <v>1170</v>
      </c>
    </row>
    <row r="307" spans="1:10" x14ac:dyDescent="0.3">
      <c r="A307">
        <v>0</v>
      </c>
      <c r="B307">
        <v>0</v>
      </c>
      <c r="C307">
        <v>0</v>
      </c>
      <c r="D307">
        <v>0</v>
      </c>
      <c r="E307" s="17">
        <v>0</v>
      </c>
      <c r="F307">
        <v>0</v>
      </c>
      <c r="G307">
        <v>0</v>
      </c>
      <c r="H307">
        <v>0</v>
      </c>
      <c r="I307" t="s">
        <v>25</v>
      </c>
      <c r="J307" t="s">
        <v>1170</v>
      </c>
    </row>
    <row r="308" spans="1:10" x14ac:dyDescent="0.3">
      <c r="A308">
        <v>0</v>
      </c>
      <c r="B308">
        <v>0</v>
      </c>
      <c r="C308">
        <v>0</v>
      </c>
      <c r="D308">
        <v>0</v>
      </c>
      <c r="E308" s="17">
        <v>0</v>
      </c>
      <c r="F308">
        <v>0</v>
      </c>
      <c r="G308">
        <v>0</v>
      </c>
      <c r="H308">
        <v>0</v>
      </c>
      <c r="I308" t="s">
        <v>25</v>
      </c>
      <c r="J308" t="s">
        <v>1170</v>
      </c>
    </row>
    <row r="309" spans="1:10" x14ac:dyDescent="0.3">
      <c r="A309">
        <v>0</v>
      </c>
      <c r="B309">
        <v>0</v>
      </c>
      <c r="C309">
        <v>0</v>
      </c>
      <c r="D309">
        <v>0</v>
      </c>
      <c r="E309" s="17">
        <v>0</v>
      </c>
      <c r="F309">
        <v>0</v>
      </c>
      <c r="G309">
        <v>0</v>
      </c>
      <c r="H309">
        <v>0</v>
      </c>
      <c r="I309" t="s">
        <v>25</v>
      </c>
      <c r="J309" t="s">
        <v>1170</v>
      </c>
    </row>
    <row r="310" spans="1:10" x14ac:dyDescent="0.3">
      <c r="A310">
        <v>0</v>
      </c>
      <c r="B310">
        <v>0</v>
      </c>
      <c r="C310">
        <v>0</v>
      </c>
      <c r="D310">
        <v>0</v>
      </c>
      <c r="E310" s="17">
        <v>0</v>
      </c>
      <c r="F310">
        <v>0</v>
      </c>
      <c r="G310">
        <v>0</v>
      </c>
      <c r="H310">
        <v>0</v>
      </c>
      <c r="I310" t="s">
        <v>25</v>
      </c>
      <c r="J310" t="s">
        <v>1170</v>
      </c>
    </row>
    <row r="311" spans="1:10" x14ac:dyDescent="0.3">
      <c r="A311">
        <v>0</v>
      </c>
      <c r="B311">
        <v>0</v>
      </c>
      <c r="C311">
        <v>0</v>
      </c>
      <c r="D311">
        <v>0</v>
      </c>
      <c r="E311" s="17">
        <v>0</v>
      </c>
      <c r="F311">
        <v>0</v>
      </c>
      <c r="G311">
        <v>0</v>
      </c>
      <c r="H311">
        <v>0</v>
      </c>
      <c r="I311" t="s">
        <v>25</v>
      </c>
      <c r="J311" t="s">
        <v>1170</v>
      </c>
    </row>
    <row r="312" spans="1:10" x14ac:dyDescent="0.3">
      <c r="A312">
        <v>0</v>
      </c>
      <c r="B312">
        <v>0</v>
      </c>
      <c r="C312">
        <v>0</v>
      </c>
      <c r="D312">
        <v>0</v>
      </c>
      <c r="E312" s="17">
        <v>0</v>
      </c>
      <c r="F312">
        <v>0</v>
      </c>
      <c r="G312">
        <v>0</v>
      </c>
      <c r="H312">
        <v>0</v>
      </c>
      <c r="I312" t="s">
        <v>25</v>
      </c>
      <c r="J312" t="s">
        <v>1170</v>
      </c>
    </row>
    <row r="313" spans="1:10" x14ac:dyDescent="0.3">
      <c r="A313">
        <v>0</v>
      </c>
      <c r="B313">
        <v>0</v>
      </c>
      <c r="C313">
        <v>0</v>
      </c>
      <c r="D313">
        <v>0</v>
      </c>
      <c r="E313" s="17">
        <v>0</v>
      </c>
      <c r="F313">
        <v>0</v>
      </c>
      <c r="G313">
        <v>0</v>
      </c>
      <c r="H313">
        <v>0</v>
      </c>
      <c r="I313" t="s">
        <v>25</v>
      </c>
      <c r="J313" t="s">
        <v>1170</v>
      </c>
    </row>
    <row r="314" spans="1:10" x14ac:dyDescent="0.3">
      <c r="A314">
        <v>0</v>
      </c>
      <c r="B314">
        <v>0</v>
      </c>
      <c r="C314">
        <v>0</v>
      </c>
      <c r="D314">
        <v>0</v>
      </c>
      <c r="E314" s="17">
        <v>0</v>
      </c>
      <c r="F314">
        <v>0</v>
      </c>
      <c r="G314">
        <v>0</v>
      </c>
      <c r="H314">
        <v>0</v>
      </c>
      <c r="I314" t="s">
        <v>25</v>
      </c>
      <c r="J314" t="s">
        <v>1170</v>
      </c>
    </row>
    <row r="315" spans="1:10" x14ac:dyDescent="0.3">
      <c r="A315">
        <v>0</v>
      </c>
      <c r="B315">
        <v>0</v>
      </c>
      <c r="C315">
        <v>0</v>
      </c>
      <c r="D315">
        <v>0</v>
      </c>
      <c r="E315" s="17">
        <v>0</v>
      </c>
      <c r="F315">
        <v>0</v>
      </c>
      <c r="G315">
        <v>0</v>
      </c>
      <c r="H315">
        <v>0</v>
      </c>
      <c r="I315" t="s">
        <v>25</v>
      </c>
      <c r="J315" t="s">
        <v>1170</v>
      </c>
    </row>
    <row r="316" spans="1:10" x14ac:dyDescent="0.3">
      <c r="A316">
        <v>0</v>
      </c>
      <c r="B316">
        <v>0</v>
      </c>
      <c r="C316">
        <v>0</v>
      </c>
      <c r="D316">
        <v>0</v>
      </c>
      <c r="E316" s="17">
        <v>0</v>
      </c>
      <c r="F316">
        <v>0</v>
      </c>
      <c r="G316">
        <v>0</v>
      </c>
      <c r="H316">
        <v>0</v>
      </c>
      <c r="I316" t="s">
        <v>25</v>
      </c>
      <c r="J316" t="s">
        <v>1170</v>
      </c>
    </row>
    <row r="317" spans="1:10" x14ac:dyDescent="0.3">
      <c r="A317">
        <v>0</v>
      </c>
      <c r="B317">
        <v>0</v>
      </c>
      <c r="C317">
        <v>0</v>
      </c>
      <c r="D317">
        <v>0</v>
      </c>
      <c r="E317" s="17">
        <v>0</v>
      </c>
      <c r="F317">
        <v>0</v>
      </c>
      <c r="G317">
        <v>0</v>
      </c>
      <c r="H317">
        <v>0</v>
      </c>
      <c r="I317" t="s">
        <v>25</v>
      </c>
      <c r="J317" t="s">
        <v>1170</v>
      </c>
    </row>
    <row r="318" spans="1:10" x14ac:dyDescent="0.3">
      <c r="A318">
        <v>0</v>
      </c>
      <c r="B318">
        <v>0</v>
      </c>
      <c r="C318">
        <v>0</v>
      </c>
      <c r="D318">
        <v>0</v>
      </c>
      <c r="E318" s="17">
        <v>0</v>
      </c>
      <c r="F318">
        <v>0</v>
      </c>
      <c r="G318">
        <v>0</v>
      </c>
      <c r="H318">
        <v>0</v>
      </c>
      <c r="I318" t="s">
        <v>25</v>
      </c>
      <c r="J318" t="s">
        <v>1170</v>
      </c>
    </row>
    <row r="319" spans="1:10" x14ac:dyDescent="0.3">
      <c r="A319">
        <v>0</v>
      </c>
      <c r="B319">
        <v>0</v>
      </c>
      <c r="C319">
        <v>0</v>
      </c>
      <c r="D319">
        <v>0</v>
      </c>
      <c r="E319" s="17">
        <v>0</v>
      </c>
      <c r="F319">
        <v>0</v>
      </c>
      <c r="G319">
        <v>0</v>
      </c>
      <c r="H319">
        <v>0</v>
      </c>
      <c r="I319" t="s">
        <v>25</v>
      </c>
      <c r="J319" t="s">
        <v>1170</v>
      </c>
    </row>
    <row r="320" spans="1:10" x14ac:dyDescent="0.3">
      <c r="A320">
        <v>0</v>
      </c>
      <c r="B320">
        <v>0</v>
      </c>
      <c r="C320">
        <v>0</v>
      </c>
      <c r="D320">
        <v>0</v>
      </c>
      <c r="E320" s="17">
        <v>0</v>
      </c>
      <c r="F320">
        <v>0</v>
      </c>
      <c r="G320">
        <v>0</v>
      </c>
      <c r="H320">
        <v>0</v>
      </c>
      <c r="I320" t="s">
        <v>25</v>
      </c>
      <c r="J320" t="s">
        <v>1170</v>
      </c>
    </row>
    <row r="321" spans="1:10" x14ac:dyDescent="0.3">
      <c r="A321">
        <v>0</v>
      </c>
      <c r="B321">
        <v>0</v>
      </c>
      <c r="C321">
        <v>0</v>
      </c>
      <c r="D321">
        <v>0</v>
      </c>
      <c r="E321" s="17">
        <v>0</v>
      </c>
      <c r="F321">
        <v>0</v>
      </c>
      <c r="G321">
        <v>0</v>
      </c>
      <c r="H321">
        <v>0</v>
      </c>
      <c r="I321" t="s">
        <v>25</v>
      </c>
      <c r="J321" t="s">
        <v>1170</v>
      </c>
    </row>
    <row r="322" spans="1:10" x14ac:dyDescent="0.3">
      <c r="A322">
        <v>0</v>
      </c>
      <c r="B322">
        <v>0</v>
      </c>
      <c r="C322">
        <v>0</v>
      </c>
      <c r="D322">
        <v>0</v>
      </c>
      <c r="E322" s="17">
        <v>0</v>
      </c>
      <c r="F322">
        <v>0</v>
      </c>
      <c r="G322">
        <v>0</v>
      </c>
      <c r="H322">
        <v>0</v>
      </c>
      <c r="I322" t="s">
        <v>25</v>
      </c>
      <c r="J322" t="s">
        <v>1170</v>
      </c>
    </row>
    <row r="323" spans="1:10" x14ac:dyDescent="0.3">
      <c r="A323">
        <v>0</v>
      </c>
      <c r="B323">
        <v>0</v>
      </c>
      <c r="C323">
        <v>0</v>
      </c>
      <c r="D323">
        <v>0</v>
      </c>
      <c r="E323" s="17">
        <v>0</v>
      </c>
      <c r="F323">
        <v>0</v>
      </c>
      <c r="G323">
        <v>0</v>
      </c>
      <c r="H323">
        <v>0</v>
      </c>
      <c r="I323" t="s">
        <v>25</v>
      </c>
      <c r="J323" t="s">
        <v>1170</v>
      </c>
    </row>
    <row r="324" spans="1:10" x14ac:dyDescent="0.3">
      <c r="A324">
        <v>0</v>
      </c>
      <c r="B324">
        <v>0</v>
      </c>
      <c r="C324">
        <v>0</v>
      </c>
      <c r="D324">
        <v>0</v>
      </c>
      <c r="E324" s="17">
        <v>0</v>
      </c>
      <c r="F324">
        <v>0</v>
      </c>
      <c r="G324">
        <v>0</v>
      </c>
      <c r="H324">
        <v>0</v>
      </c>
      <c r="I324" t="s">
        <v>25</v>
      </c>
      <c r="J324" t="s">
        <v>1170</v>
      </c>
    </row>
    <row r="325" spans="1:10" x14ac:dyDescent="0.3">
      <c r="A325">
        <v>0</v>
      </c>
      <c r="B325">
        <v>0</v>
      </c>
      <c r="C325">
        <v>0</v>
      </c>
      <c r="D325">
        <v>0</v>
      </c>
      <c r="E325" s="17">
        <v>0</v>
      </c>
      <c r="F325">
        <v>0</v>
      </c>
      <c r="G325">
        <v>0</v>
      </c>
      <c r="H325">
        <v>0</v>
      </c>
      <c r="I325" t="s">
        <v>25</v>
      </c>
      <c r="J325" t="s">
        <v>1170</v>
      </c>
    </row>
    <row r="326" spans="1:10" x14ac:dyDescent="0.3">
      <c r="A326">
        <v>0</v>
      </c>
      <c r="B326">
        <v>0</v>
      </c>
      <c r="C326">
        <v>0</v>
      </c>
      <c r="D326">
        <v>0</v>
      </c>
      <c r="E326" s="17">
        <v>0</v>
      </c>
      <c r="F326">
        <v>0</v>
      </c>
      <c r="G326">
        <v>0</v>
      </c>
      <c r="H326">
        <v>0</v>
      </c>
      <c r="I326" t="s">
        <v>25</v>
      </c>
      <c r="J326" t="s">
        <v>1170</v>
      </c>
    </row>
    <row r="327" spans="1:10" x14ac:dyDescent="0.3">
      <c r="A327">
        <v>0</v>
      </c>
      <c r="B327">
        <v>0</v>
      </c>
      <c r="C327">
        <v>0</v>
      </c>
      <c r="D327">
        <v>0</v>
      </c>
      <c r="E327" s="17">
        <v>0</v>
      </c>
      <c r="F327">
        <v>0</v>
      </c>
      <c r="G327">
        <v>0</v>
      </c>
      <c r="H327">
        <v>0</v>
      </c>
      <c r="I327" t="s">
        <v>25</v>
      </c>
      <c r="J327" t="s">
        <v>1170</v>
      </c>
    </row>
    <row r="328" spans="1:10" x14ac:dyDescent="0.3">
      <c r="A328">
        <v>0</v>
      </c>
      <c r="B328">
        <v>0</v>
      </c>
      <c r="C328">
        <v>0</v>
      </c>
      <c r="D328">
        <v>0</v>
      </c>
      <c r="E328" s="17">
        <v>0</v>
      </c>
      <c r="F328">
        <v>0</v>
      </c>
      <c r="G328">
        <v>0</v>
      </c>
      <c r="H328">
        <v>0</v>
      </c>
      <c r="I328" t="s">
        <v>25</v>
      </c>
      <c r="J328" t="s">
        <v>1170</v>
      </c>
    </row>
    <row r="329" spans="1:10" x14ac:dyDescent="0.3">
      <c r="A329">
        <v>0</v>
      </c>
      <c r="B329">
        <v>0</v>
      </c>
      <c r="C329">
        <v>0</v>
      </c>
      <c r="D329">
        <v>0</v>
      </c>
      <c r="E329" s="17">
        <v>0</v>
      </c>
      <c r="F329">
        <v>0</v>
      </c>
      <c r="G329">
        <v>0</v>
      </c>
      <c r="H329">
        <v>0</v>
      </c>
      <c r="I329" t="s">
        <v>25</v>
      </c>
      <c r="J329" t="s">
        <v>1170</v>
      </c>
    </row>
    <row r="330" spans="1:10" x14ac:dyDescent="0.3">
      <c r="A330">
        <v>0</v>
      </c>
      <c r="B330">
        <v>0</v>
      </c>
      <c r="C330">
        <v>0</v>
      </c>
      <c r="D330">
        <v>0</v>
      </c>
      <c r="E330" s="17">
        <v>0</v>
      </c>
      <c r="F330">
        <v>0</v>
      </c>
      <c r="G330">
        <v>0</v>
      </c>
      <c r="H330">
        <v>0</v>
      </c>
      <c r="I330" t="s">
        <v>25</v>
      </c>
      <c r="J330" t="s">
        <v>1170</v>
      </c>
    </row>
    <row r="331" spans="1:10" x14ac:dyDescent="0.3">
      <c r="A331">
        <v>0</v>
      </c>
      <c r="B331">
        <v>0</v>
      </c>
      <c r="C331">
        <v>0</v>
      </c>
      <c r="D331">
        <v>0</v>
      </c>
      <c r="E331" s="17">
        <v>0</v>
      </c>
      <c r="F331">
        <v>0</v>
      </c>
      <c r="G331">
        <v>0</v>
      </c>
      <c r="H331">
        <v>0</v>
      </c>
      <c r="I331" t="s">
        <v>25</v>
      </c>
      <c r="J331" t="s">
        <v>1170</v>
      </c>
    </row>
    <row r="332" spans="1:10" x14ac:dyDescent="0.3">
      <c r="A332">
        <v>0</v>
      </c>
      <c r="B332">
        <v>0</v>
      </c>
      <c r="C332">
        <v>0</v>
      </c>
      <c r="D332">
        <v>0</v>
      </c>
      <c r="E332" s="17">
        <v>0</v>
      </c>
      <c r="F332">
        <v>0</v>
      </c>
      <c r="G332">
        <v>0</v>
      </c>
      <c r="H332">
        <v>0</v>
      </c>
      <c r="I332" t="s">
        <v>25</v>
      </c>
      <c r="J332" t="s">
        <v>1170</v>
      </c>
    </row>
    <row r="333" spans="1:10" x14ac:dyDescent="0.3">
      <c r="A333">
        <v>0</v>
      </c>
      <c r="B333">
        <v>0</v>
      </c>
      <c r="C333">
        <v>0</v>
      </c>
      <c r="D333">
        <v>0</v>
      </c>
      <c r="E333" s="17">
        <v>0</v>
      </c>
      <c r="F333">
        <v>0</v>
      </c>
      <c r="G333">
        <v>0</v>
      </c>
      <c r="H333">
        <v>0</v>
      </c>
      <c r="I333" t="s">
        <v>25</v>
      </c>
      <c r="J333" t="s">
        <v>1170</v>
      </c>
    </row>
    <row r="334" spans="1:10" x14ac:dyDescent="0.3">
      <c r="A334">
        <v>0</v>
      </c>
      <c r="B334">
        <v>0</v>
      </c>
      <c r="C334">
        <v>0</v>
      </c>
      <c r="D334">
        <v>0</v>
      </c>
      <c r="E334" s="17">
        <v>0</v>
      </c>
      <c r="F334">
        <v>0</v>
      </c>
      <c r="G334">
        <v>0</v>
      </c>
      <c r="H334">
        <v>0</v>
      </c>
      <c r="I334" t="s">
        <v>25</v>
      </c>
      <c r="J334" t="s">
        <v>1170</v>
      </c>
    </row>
    <row r="335" spans="1:10" x14ac:dyDescent="0.3">
      <c r="A335">
        <v>0</v>
      </c>
      <c r="B335">
        <v>0</v>
      </c>
      <c r="C335">
        <v>0</v>
      </c>
      <c r="D335">
        <v>0</v>
      </c>
      <c r="E335" s="17">
        <v>0</v>
      </c>
      <c r="F335">
        <v>0</v>
      </c>
      <c r="G335">
        <v>0</v>
      </c>
      <c r="H335">
        <v>0</v>
      </c>
      <c r="I335" t="s">
        <v>25</v>
      </c>
      <c r="J335" t="s">
        <v>1170</v>
      </c>
    </row>
    <row r="336" spans="1:10" x14ac:dyDescent="0.3">
      <c r="A336">
        <v>0</v>
      </c>
      <c r="B336">
        <v>0</v>
      </c>
      <c r="C336">
        <v>0</v>
      </c>
      <c r="D336">
        <v>0</v>
      </c>
      <c r="E336" s="17">
        <v>0</v>
      </c>
      <c r="F336">
        <v>0</v>
      </c>
      <c r="G336">
        <v>0</v>
      </c>
      <c r="H336">
        <v>0</v>
      </c>
      <c r="I336" t="s">
        <v>25</v>
      </c>
      <c r="J336" t="s">
        <v>1170</v>
      </c>
    </row>
    <row r="337" spans="1:10" x14ac:dyDescent="0.3">
      <c r="A337">
        <v>0</v>
      </c>
      <c r="B337">
        <v>0</v>
      </c>
      <c r="C337">
        <v>0</v>
      </c>
      <c r="D337">
        <v>0</v>
      </c>
      <c r="E337" s="17">
        <v>0</v>
      </c>
      <c r="F337">
        <v>0</v>
      </c>
      <c r="G337">
        <v>0</v>
      </c>
      <c r="H337">
        <v>0</v>
      </c>
      <c r="I337" t="s">
        <v>25</v>
      </c>
      <c r="J337" t="s">
        <v>1170</v>
      </c>
    </row>
    <row r="338" spans="1:10" x14ac:dyDescent="0.3">
      <c r="A338">
        <v>0</v>
      </c>
      <c r="B338">
        <v>0</v>
      </c>
      <c r="C338">
        <v>0</v>
      </c>
      <c r="D338">
        <v>0</v>
      </c>
      <c r="E338" s="17">
        <v>0</v>
      </c>
      <c r="F338">
        <v>0</v>
      </c>
      <c r="G338">
        <v>0</v>
      </c>
      <c r="H338">
        <v>0</v>
      </c>
      <c r="I338" t="s">
        <v>25</v>
      </c>
      <c r="J338" t="s">
        <v>1170</v>
      </c>
    </row>
    <row r="339" spans="1:10" x14ac:dyDescent="0.3">
      <c r="A339">
        <v>0</v>
      </c>
      <c r="B339">
        <v>0</v>
      </c>
      <c r="C339">
        <v>0</v>
      </c>
      <c r="D339">
        <v>0</v>
      </c>
      <c r="E339" s="17">
        <v>0</v>
      </c>
      <c r="F339">
        <v>0</v>
      </c>
      <c r="G339">
        <v>0</v>
      </c>
      <c r="H339">
        <v>0</v>
      </c>
      <c r="I339" t="s">
        <v>25</v>
      </c>
      <c r="J339" t="s">
        <v>1170</v>
      </c>
    </row>
    <row r="340" spans="1:10" x14ac:dyDescent="0.3">
      <c r="A340">
        <v>0</v>
      </c>
      <c r="B340">
        <v>0</v>
      </c>
      <c r="C340">
        <v>0</v>
      </c>
      <c r="D340">
        <v>0</v>
      </c>
      <c r="E340" s="17">
        <v>0</v>
      </c>
      <c r="F340">
        <v>0</v>
      </c>
      <c r="G340">
        <v>0</v>
      </c>
      <c r="H340">
        <v>0</v>
      </c>
      <c r="I340" t="s">
        <v>25</v>
      </c>
      <c r="J340" t="s">
        <v>1170</v>
      </c>
    </row>
    <row r="341" spans="1:10" x14ac:dyDescent="0.3">
      <c r="A341">
        <v>0</v>
      </c>
      <c r="B341">
        <v>0</v>
      </c>
      <c r="C341">
        <v>0</v>
      </c>
      <c r="D341">
        <v>0</v>
      </c>
      <c r="E341" s="17">
        <v>0</v>
      </c>
      <c r="F341">
        <v>0</v>
      </c>
      <c r="G341">
        <v>0</v>
      </c>
      <c r="H341">
        <v>0</v>
      </c>
      <c r="I341" t="s">
        <v>25</v>
      </c>
      <c r="J341" t="s">
        <v>1170</v>
      </c>
    </row>
    <row r="342" spans="1:10" x14ac:dyDescent="0.3">
      <c r="A342">
        <v>0</v>
      </c>
      <c r="B342">
        <v>0</v>
      </c>
      <c r="C342">
        <v>0</v>
      </c>
      <c r="D342">
        <v>0</v>
      </c>
      <c r="E342" s="17">
        <v>0</v>
      </c>
      <c r="F342">
        <v>0</v>
      </c>
      <c r="G342">
        <v>0</v>
      </c>
      <c r="H342">
        <v>0</v>
      </c>
      <c r="I342" t="s">
        <v>25</v>
      </c>
      <c r="J342" t="s">
        <v>1170</v>
      </c>
    </row>
    <row r="343" spans="1:10" x14ac:dyDescent="0.3">
      <c r="A343">
        <v>0</v>
      </c>
      <c r="B343">
        <v>0</v>
      </c>
      <c r="C343">
        <v>0</v>
      </c>
      <c r="D343">
        <v>0</v>
      </c>
      <c r="E343" s="17">
        <v>0</v>
      </c>
      <c r="F343">
        <v>0</v>
      </c>
      <c r="G343">
        <v>0</v>
      </c>
      <c r="H343">
        <v>0</v>
      </c>
      <c r="I343" t="s">
        <v>25</v>
      </c>
      <c r="J343" t="s">
        <v>1170</v>
      </c>
    </row>
    <row r="344" spans="1:10" x14ac:dyDescent="0.3">
      <c r="A344">
        <v>0</v>
      </c>
      <c r="B344">
        <v>0</v>
      </c>
      <c r="C344">
        <v>0</v>
      </c>
      <c r="D344">
        <v>0</v>
      </c>
      <c r="E344" s="17">
        <v>0</v>
      </c>
      <c r="F344">
        <v>0</v>
      </c>
      <c r="G344">
        <v>0</v>
      </c>
      <c r="H344">
        <v>0</v>
      </c>
      <c r="I344" t="s">
        <v>25</v>
      </c>
      <c r="J344" t="s">
        <v>1170</v>
      </c>
    </row>
    <row r="345" spans="1:10" x14ac:dyDescent="0.3">
      <c r="A345">
        <v>0</v>
      </c>
      <c r="B345">
        <v>0</v>
      </c>
      <c r="C345">
        <v>0</v>
      </c>
      <c r="D345">
        <v>0</v>
      </c>
      <c r="E345" s="17">
        <v>0</v>
      </c>
      <c r="F345">
        <v>0</v>
      </c>
      <c r="G345">
        <v>0</v>
      </c>
      <c r="H345">
        <v>0</v>
      </c>
      <c r="I345" t="s">
        <v>25</v>
      </c>
      <c r="J345" t="s">
        <v>1170</v>
      </c>
    </row>
    <row r="346" spans="1:10" x14ac:dyDescent="0.3">
      <c r="A346" s="4" cm="1">
        <f t="array" ref="A346:H392">'M25-M30 Report'!A180:H226</f>
        <v>0</v>
      </c>
      <c r="B346">
        <v>0</v>
      </c>
      <c r="C346">
        <v>0</v>
      </c>
      <c r="D346">
        <v>0</v>
      </c>
      <c r="E346" s="17">
        <v>0</v>
      </c>
      <c r="F346">
        <v>0</v>
      </c>
      <c r="G346">
        <v>0</v>
      </c>
      <c r="H346">
        <v>0</v>
      </c>
      <c r="I346" t="s">
        <v>26</v>
      </c>
      <c r="J346" t="s">
        <v>1170</v>
      </c>
    </row>
    <row r="347" spans="1:10" x14ac:dyDescent="0.3">
      <c r="A347">
        <v>0</v>
      </c>
      <c r="B347">
        <v>0</v>
      </c>
      <c r="C347">
        <v>0</v>
      </c>
      <c r="D347">
        <v>0</v>
      </c>
      <c r="E347" s="17">
        <v>0</v>
      </c>
      <c r="F347">
        <v>0</v>
      </c>
      <c r="G347">
        <v>0</v>
      </c>
      <c r="H347">
        <v>0</v>
      </c>
      <c r="I347" t="s">
        <v>26</v>
      </c>
      <c r="J347" t="s">
        <v>1170</v>
      </c>
    </row>
    <row r="348" spans="1:10" x14ac:dyDescent="0.3">
      <c r="A348">
        <v>0</v>
      </c>
      <c r="B348">
        <v>0</v>
      </c>
      <c r="C348">
        <v>0</v>
      </c>
      <c r="D348">
        <v>0</v>
      </c>
      <c r="E348" s="17">
        <v>0</v>
      </c>
      <c r="F348">
        <v>0</v>
      </c>
      <c r="G348">
        <v>0</v>
      </c>
      <c r="H348">
        <v>0</v>
      </c>
      <c r="I348" t="s">
        <v>26</v>
      </c>
      <c r="J348" t="s">
        <v>1170</v>
      </c>
    </row>
    <row r="349" spans="1:10" x14ac:dyDescent="0.3">
      <c r="A349">
        <v>0</v>
      </c>
      <c r="B349">
        <v>0</v>
      </c>
      <c r="C349">
        <v>0</v>
      </c>
      <c r="D349">
        <v>0</v>
      </c>
      <c r="E349" s="17">
        <v>0</v>
      </c>
      <c r="F349">
        <v>0</v>
      </c>
      <c r="G349">
        <v>0</v>
      </c>
      <c r="H349">
        <v>0</v>
      </c>
      <c r="I349" t="s">
        <v>26</v>
      </c>
      <c r="J349" t="s">
        <v>1170</v>
      </c>
    </row>
    <row r="350" spans="1:10" x14ac:dyDescent="0.3">
      <c r="A350">
        <v>0</v>
      </c>
      <c r="B350">
        <v>0</v>
      </c>
      <c r="C350">
        <v>0</v>
      </c>
      <c r="D350">
        <v>0</v>
      </c>
      <c r="E350" s="17">
        <v>0</v>
      </c>
      <c r="F350">
        <v>0</v>
      </c>
      <c r="G350">
        <v>0</v>
      </c>
      <c r="H350">
        <v>0</v>
      </c>
      <c r="I350" t="s">
        <v>26</v>
      </c>
      <c r="J350" t="s">
        <v>1170</v>
      </c>
    </row>
    <row r="351" spans="1:10" x14ac:dyDescent="0.3">
      <c r="A351">
        <v>0</v>
      </c>
      <c r="B351">
        <v>0</v>
      </c>
      <c r="C351">
        <v>0</v>
      </c>
      <c r="D351">
        <v>0</v>
      </c>
      <c r="E351" s="17">
        <v>0</v>
      </c>
      <c r="F351">
        <v>0</v>
      </c>
      <c r="G351">
        <v>0</v>
      </c>
      <c r="H351">
        <v>0</v>
      </c>
      <c r="I351" t="s">
        <v>26</v>
      </c>
      <c r="J351" t="s">
        <v>1170</v>
      </c>
    </row>
    <row r="352" spans="1:10" x14ac:dyDescent="0.3">
      <c r="A352">
        <v>0</v>
      </c>
      <c r="B352">
        <v>0</v>
      </c>
      <c r="C352">
        <v>0</v>
      </c>
      <c r="D352">
        <v>0</v>
      </c>
      <c r="E352" s="17">
        <v>0</v>
      </c>
      <c r="F352">
        <v>0</v>
      </c>
      <c r="G352">
        <v>0</v>
      </c>
      <c r="H352">
        <v>0</v>
      </c>
      <c r="I352" t="s">
        <v>26</v>
      </c>
      <c r="J352" t="s">
        <v>1170</v>
      </c>
    </row>
    <row r="353" spans="1:10" x14ac:dyDescent="0.3">
      <c r="A353">
        <v>0</v>
      </c>
      <c r="B353">
        <v>0</v>
      </c>
      <c r="C353">
        <v>0</v>
      </c>
      <c r="D353">
        <v>0</v>
      </c>
      <c r="E353" s="17">
        <v>0</v>
      </c>
      <c r="F353">
        <v>0</v>
      </c>
      <c r="G353">
        <v>0</v>
      </c>
      <c r="H353">
        <v>0</v>
      </c>
      <c r="I353" t="s">
        <v>26</v>
      </c>
      <c r="J353" t="s">
        <v>1170</v>
      </c>
    </row>
    <row r="354" spans="1:10" x14ac:dyDescent="0.3">
      <c r="A354">
        <v>0</v>
      </c>
      <c r="B354">
        <v>0</v>
      </c>
      <c r="C354">
        <v>0</v>
      </c>
      <c r="D354">
        <v>0</v>
      </c>
      <c r="E354" s="17">
        <v>0</v>
      </c>
      <c r="F354">
        <v>0</v>
      </c>
      <c r="G354">
        <v>0</v>
      </c>
      <c r="H354">
        <v>0</v>
      </c>
      <c r="I354" t="s">
        <v>26</v>
      </c>
      <c r="J354" t="s">
        <v>1170</v>
      </c>
    </row>
    <row r="355" spans="1:10" x14ac:dyDescent="0.3">
      <c r="A355">
        <v>0</v>
      </c>
      <c r="B355">
        <v>0</v>
      </c>
      <c r="C355">
        <v>0</v>
      </c>
      <c r="D355">
        <v>0</v>
      </c>
      <c r="E355" s="17">
        <v>0</v>
      </c>
      <c r="F355">
        <v>0</v>
      </c>
      <c r="G355">
        <v>0</v>
      </c>
      <c r="H355">
        <v>0</v>
      </c>
      <c r="I355" t="s">
        <v>26</v>
      </c>
      <c r="J355" t="s">
        <v>1170</v>
      </c>
    </row>
    <row r="356" spans="1:10" x14ac:dyDescent="0.3">
      <c r="A356">
        <v>0</v>
      </c>
      <c r="B356">
        <v>0</v>
      </c>
      <c r="C356">
        <v>0</v>
      </c>
      <c r="D356">
        <v>0</v>
      </c>
      <c r="E356" s="17">
        <v>0</v>
      </c>
      <c r="F356">
        <v>0</v>
      </c>
      <c r="G356">
        <v>0</v>
      </c>
      <c r="H356">
        <v>0</v>
      </c>
      <c r="I356" t="s">
        <v>26</v>
      </c>
      <c r="J356" t="s">
        <v>1170</v>
      </c>
    </row>
    <row r="357" spans="1:10" x14ac:dyDescent="0.3">
      <c r="A357">
        <v>0</v>
      </c>
      <c r="B357">
        <v>0</v>
      </c>
      <c r="C357">
        <v>0</v>
      </c>
      <c r="D357">
        <v>0</v>
      </c>
      <c r="E357" s="17">
        <v>0</v>
      </c>
      <c r="F357">
        <v>0</v>
      </c>
      <c r="G357">
        <v>0</v>
      </c>
      <c r="H357">
        <v>0</v>
      </c>
      <c r="I357" t="s">
        <v>26</v>
      </c>
      <c r="J357" t="s">
        <v>1170</v>
      </c>
    </row>
    <row r="358" spans="1:10" x14ac:dyDescent="0.3">
      <c r="A358">
        <v>0</v>
      </c>
      <c r="B358">
        <v>0</v>
      </c>
      <c r="C358">
        <v>0</v>
      </c>
      <c r="D358">
        <v>0</v>
      </c>
      <c r="E358" s="17">
        <v>0</v>
      </c>
      <c r="F358">
        <v>0</v>
      </c>
      <c r="G358">
        <v>0</v>
      </c>
      <c r="H358">
        <v>0</v>
      </c>
      <c r="I358" t="s">
        <v>26</v>
      </c>
      <c r="J358" t="s">
        <v>1170</v>
      </c>
    </row>
    <row r="359" spans="1:10" x14ac:dyDescent="0.3">
      <c r="A359">
        <v>0</v>
      </c>
      <c r="B359">
        <v>0</v>
      </c>
      <c r="C359">
        <v>0</v>
      </c>
      <c r="D359">
        <v>0</v>
      </c>
      <c r="E359" s="17">
        <v>0</v>
      </c>
      <c r="F359">
        <v>0</v>
      </c>
      <c r="G359">
        <v>0</v>
      </c>
      <c r="H359">
        <v>0</v>
      </c>
      <c r="I359" t="s">
        <v>26</v>
      </c>
      <c r="J359" t="s">
        <v>1170</v>
      </c>
    </row>
    <row r="360" spans="1:10" x14ac:dyDescent="0.3">
      <c r="A360">
        <v>0</v>
      </c>
      <c r="B360">
        <v>0</v>
      </c>
      <c r="C360">
        <v>0</v>
      </c>
      <c r="D360">
        <v>0</v>
      </c>
      <c r="E360" s="17">
        <v>0</v>
      </c>
      <c r="F360">
        <v>0</v>
      </c>
      <c r="G360">
        <v>0</v>
      </c>
      <c r="H360">
        <v>0</v>
      </c>
      <c r="I360" t="s">
        <v>26</v>
      </c>
      <c r="J360" t="s">
        <v>1170</v>
      </c>
    </row>
    <row r="361" spans="1:10" x14ac:dyDescent="0.3">
      <c r="A361">
        <v>0</v>
      </c>
      <c r="B361">
        <v>0</v>
      </c>
      <c r="C361">
        <v>0</v>
      </c>
      <c r="D361">
        <v>0</v>
      </c>
      <c r="E361" s="17">
        <v>0</v>
      </c>
      <c r="F361">
        <v>0</v>
      </c>
      <c r="G361">
        <v>0</v>
      </c>
      <c r="H361">
        <v>0</v>
      </c>
      <c r="I361" t="s">
        <v>26</v>
      </c>
      <c r="J361" t="s">
        <v>1170</v>
      </c>
    </row>
    <row r="362" spans="1:10" x14ac:dyDescent="0.3">
      <c r="A362">
        <v>0</v>
      </c>
      <c r="B362">
        <v>0</v>
      </c>
      <c r="C362">
        <v>0</v>
      </c>
      <c r="D362">
        <v>0</v>
      </c>
      <c r="E362" s="17">
        <v>0</v>
      </c>
      <c r="F362">
        <v>0</v>
      </c>
      <c r="G362">
        <v>0</v>
      </c>
      <c r="H362">
        <v>0</v>
      </c>
      <c r="I362" t="s">
        <v>26</v>
      </c>
      <c r="J362" t="s">
        <v>1170</v>
      </c>
    </row>
    <row r="363" spans="1:10" x14ac:dyDescent="0.3">
      <c r="A363">
        <v>0</v>
      </c>
      <c r="B363">
        <v>0</v>
      </c>
      <c r="C363">
        <v>0</v>
      </c>
      <c r="D363">
        <v>0</v>
      </c>
      <c r="E363" s="17">
        <v>0</v>
      </c>
      <c r="F363">
        <v>0</v>
      </c>
      <c r="G363">
        <v>0</v>
      </c>
      <c r="H363">
        <v>0</v>
      </c>
      <c r="I363" t="s">
        <v>26</v>
      </c>
      <c r="J363" t="s">
        <v>1170</v>
      </c>
    </row>
    <row r="364" spans="1:10" x14ac:dyDescent="0.3">
      <c r="A364">
        <v>0</v>
      </c>
      <c r="B364">
        <v>0</v>
      </c>
      <c r="C364">
        <v>0</v>
      </c>
      <c r="D364">
        <v>0</v>
      </c>
      <c r="E364" s="17">
        <v>0</v>
      </c>
      <c r="F364">
        <v>0</v>
      </c>
      <c r="G364">
        <v>0</v>
      </c>
      <c r="H364">
        <v>0</v>
      </c>
      <c r="I364" t="s">
        <v>26</v>
      </c>
      <c r="J364" t="s">
        <v>1170</v>
      </c>
    </row>
    <row r="365" spans="1:10" x14ac:dyDescent="0.3">
      <c r="A365">
        <v>0</v>
      </c>
      <c r="B365">
        <v>0</v>
      </c>
      <c r="C365">
        <v>0</v>
      </c>
      <c r="D365">
        <v>0</v>
      </c>
      <c r="E365" s="17">
        <v>0</v>
      </c>
      <c r="F365">
        <v>0</v>
      </c>
      <c r="G365">
        <v>0</v>
      </c>
      <c r="H365">
        <v>0</v>
      </c>
      <c r="I365" t="s">
        <v>26</v>
      </c>
      <c r="J365" t="s">
        <v>1170</v>
      </c>
    </row>
    <row r="366" spans="1:10" x14ac:dyDescent="0.3">
      <c r="A366">
        <v>0</v>
      </c>
      <c r="B366">
        <v>0</v>
      </c>
      <c r="C366">
        <v>0</v>
      </c>
      <c r="D366">
        <v>0</v>
      </c>
      <c r="E366" s="17">
        <v>0</v>
      </c>
      <c r="F366">
        <v>0</v>
      </c>
      <c r="G366">
        <v>0</v>
      </c>
      <c r="H366">
        <v>0</v>
      </c>
      <c r="I366" t="s">
        <v>26</v>
      </c>
      <c r="J366" t="s">
        <v>1170</v>
      </c>
    </row>
    <row r="367" spans="1:10" x14ac:dyDescent="0.3">
      <c r="A367">
        <v>0</v>
      </c>
      <c r="B367">
        <v>0</v>
      </c>
      <c r="C367">
        <v>0</v>
      </c>
      <c r="D367">
        <v>0</v>
      </c>
      <c r="E367" s="17">
        <v>0</v>
      </c>
      <c r="F367">
        <v>0</v>
      </c>
      <c r="G367">
        <v>0</v>
      </c>
      <c r="H367">
        <v>0</v>
      </c>
      <c r="I367" t="s">
        <v>26</v>
      </c>
      <c r="J367" t="s">
        <v>1170</v>
      </c>
    </row>
    <row r="368" spans="1:10" x14ac:dyDescent="0.3">
      <c r="A368">
        <v>0</v>
      </c>
      <c r="B368">
        <v>0</v>
      </c>
      <c r="C368">
        <v>0</v>
      </c>
      <c r="D368">
        <v>0</v>
      </c>
      <c r="E368" s="17">
        <v>0</v>
      </c>
      <c r="F368">
        <v>0</v>
      </c>
      <c r="G368">
        <v>0</v>
      </c>
      <c r="H368">
        <v>0</v>
      </c>
      <c r="I368" t="s">
        <v>26</v>
      </c>
      <c r="J368" t="s">
        <v>1170</v>
      </c>
    </row>
    <row r="369" spans="1:10" x14ac:dyDescent="0.3">
      <c r="A369">
        <v>0</v>
      </c>
      <c r="B369">
        <v>0</v>
      </c>
      <c r="C369">
        <v>0</v>
      </c>
      <c r="D369">
        <v>0</v>
      </c>
      <c r="E369" s="17">
        <v>0</v>
      </c>
      <c r="F369">
        <v>0</v>
      </c>
      <c r="G369">
        <v>0</v>
      </c>
      <c r="H369">
        <v>0</v>
      </c>
      <c r="I369" t="s">
        <v>26</v>
      </c>
      <c r="J369" t="s">
        <v>1170</v>
      </c>
    </row>
    <row r="370" spans="1:10" x14ac:dyDescent="0.3">
      <c r="A370">
        <v>0</v>
      </c>
      <c r="B370">
        <v>0</v>
      </c>
      <c r="C370">
        <v>0</v>
      </c>
      <c r="D370">
        <v>0</v>
      </c>
      <c r="E370" s="17">
        <v>0</v>
      </c>
      <c r="F370">
        <v>0</v>
      </c>
      <c r="G370">
        <v>0</v>
      </c>
      <c r="H370">
        <v>0</v>
      </c>
      <c r="I370" t="s">
        <v>26</v>
      </c>
      <c r="J370" t="s">
        <v>1170</v>
      </c>
    </row>
    <row r="371" spans="1:10" x14ac:dyDescent="0.3">
      <c r="A371">
        <v>0</v>
      </c>
      <c r="B371">
        <v>0</v>
      </c>
      <c r="C371">
        <v>0</v>
      </c>
      <c r="D371">
        <v>0</v>
      </c>
      <c r="E371" s="17">
        <v>0</v>
      </c>
      <c r="F371">
        <v>0</v>
      </c>
      <c r="G371">
        <v>0</v>
      </c>
      <c r="H371">
        <v>0</v>
      </c>
      <c r="I371" t="s">
        <v>26</v>
      </c>
      <c r="J371" t="s">
        <v>1170</v>
      </c>
    </row>
    <row r="372" spans="1:10" x14ac:dyDescent="0.3">
      <c r="A372">
        <v>0</v>
      </c>
      <c r="B372">
        <v>0</v>
      </c>
      <c r="C372">
        <v>0</v>
      </c>
      <c r="D372">
        <v>0</v>
      </c>
      <c r="E372" s="17">
        <v>0</v>
      </c>
      <c r="F372">
        <v>0</v>
      </c>
      <c r="G372">
        <v>0</v>
      </c>
      <c r="H372">
        <v>0</v>
      </c>
      <c r="I372" t="s">
        <v>26</v>
      </c>
      <c r="J372" t="s">
        <v>1170</v>
      </c>
    </row>
    <row r="373" spans="1:10" x14ac:dyDescent="0.3">
      <c r="A373">
        <v>0</v>
      </c>
      <c r="B373">
        <v>0</v>
      </c>
      <c r="C373">
        <v>0</v>
      </c>
      <c r="D373">
        <v>0</v>
      </c>
      <c r="E373" s="17">
        <v>0</v>
      </c>
      <c r="F373">
        <v>0</v>
      </c>
      <c r="G373">
        <v>0</v>
      </c>
      <c r="H373">
        <v>0</v>
      </c>
      <c r="I373" t="s">
        <v>26</v>
      </c>
      <c r="J373" t="s">
        <v>1170</v>
      </c>
    </row>
    <row r="374" spans="1:10" x14ac:dyDescent="0.3">
      <c r="A374">
        <v>0</v>
      </c>
      <c r="B374">
        <v>0</v>
      </c>
      <c r="C374">
        <v>0</v>
      </c>
      <c r="D374">
        <v>0</v>
      </c>
      <c r="E374" s="17">
        <v>0</v>
      </c>
      <c r="F374">
        <v>0</v>
      </c>
      <c r="G374">
        <v>0</v>
      </c>
      <c r="H374">
        <v>0</v>
      </c>
      <c r="I374" t="s">
        <v>26</v>
      </c>
      <c r="J374" t="s">
        <v>1170</v>
      </c>
    </row>
    <row r="375" spans="1:10" x14ac:dyDescent="0.3">
      <c r="A375">
        <v>0</v>
      </c>
      <c r="B375">
        <v>0</v>
      </c>
      <c r="C375">
        <v>0</v>
      </c>
      <c r="D375">
        <v>0</v>
      </c>
      <c r="E375" s="17">
        <v>0</v>
      </c>
      <c r="F375">
        <v>0</v>
      </c>
      <c r="G375">
        <v>0</v>
      </c>
      <c r="H375">
        <v>0</v>
      </c>
      <c r="I375" t="s">
        <v>26</v>
      </c>
      <c r="J375" t="s">
        <v>1170</v>
      </c>
    </row>
    <row r="376" spans="1:10" x14ac:dyDescent="0.3">
      <c r="A376">
        <v>0</v>
      </c>
      <c r="B376">
        <v>0</v>
      </c>
      <c r="C376">
        <v>0</v>
      </c>
      <c r="D376">
        <v>0</v>
      </c>
      <c r="E376" s="17">
        <v>0</v>
      </c>
      <c r="F376">
        <v>0</v>
      </c>
      <c r="G376">
        <v>0</v>
      </c>
      <c r="H376">
        <v>0</v>
      </c>
      <c r="I376" t="s">
        <v>26</v>
      </c>
      <c r="J376" t="s">
        <v>1170</v>
      </c>
    </row>
    <row r="377" spans="1:10" x14ac:dyDescent="0.3">
      <c r="A377">
        <v>0</v>
      </c>
      <c r="B377">
        <v>0</v>
      </c>
      <c r="C377">
        <v>0</v>
      </c>
      <c r="D377">
        <v>0</v>
      </c>
      <c r="E377" s="17">
        <v>0</v>
      </c>
      <c r="F377">
        <v>0</v>
      </c>
      <c r="G377">
        <v>0</v>
      </c>
      <c r="H377">
        <v>0</v>
      </c>
      <c r="I377" t="s">
        <v>26</v>
      </c>
      <c r="J377" t="s">
        <v>1170</v>
      </c>
    </row>
    <row r="378" spans="1:10" x14ac:dyDescent="0.3">
      <c r="A378">
        <v>0</v>
      </c>
      <c r="B378">
        <v>0</v>
      </c>
      <c r="C378">
        <v>0</v>
      </c>
      <c r="D378">
        <v>0</v>
      </c>
      <c r="E378" s="17">
        <v>0</v>
      </c>
      <c r="F378">
        <v>0</v>
      </c>
      <c r="G378">
        <v>0</v>
      </c>
      <c r="H378">
        <v>0</v>
      </c>
      <c r="I378" t="s">
        <v>26</v>
      </c>
      <c r="J378" t="s">
        <v>1170</v>
      </c>
    </row>
    <row r="379" spans="1:10" x14ac:dyDescent="0.3">
      <c r="A379">
        <v>0</v>
      </c>
      <c r="B379">
        <v>0</v>
      </c>
      <c r="C379">
        <v>0</v>
      </c>
      <c r="D379">
        <v>0</v>
      </c>
      <c r="E379" s="17">
        <v>0</v>
      </c>
      <c r="F379">
        <v>0</v>
      </c>
      <c r="G379">
        <v>0</v>
      </c>
      <c r="H379">
        <v>0</v>
      </c>
      <c r="I379" t="s">
        <v>26</v>
      </c>
      <c r="J379" t="s">
        <v>1170</v>
      </c>
    </row>
    <row r="380" spans="1:10" x14ac:dyDescent="0.3">
      <c r="A380">
        <v>0</v>
      </c>
      <c r="B380">
        <v>0</v>
      </c>
      <c r="C380">
        <v>0</v>
      </c>
      <c r="D380">
        <v>0</v>
      </c>
      <c r="E380" s="17">
        <v>0</v>
      </c>
      <c r="F380">
        <v>0</v>
      </c>
      <c r="G380">
        <v>0</v>
      </c>
      <c r="H380">
        <v>0</v>
      </c>
      <c r="I380" t="s">
        <v>26</v>
      </c>
      <c r="J380" t="s">
        <v>1170</v>
      </c>
    </row>
    <row r="381" spans="1:10" x14ac:dyDescent="0.3">
      <c r="A381">
        <v>0</v>
      </c>
      <c r="B381">
        <v>0</v>
      </c>
      <c r="C381">
        <v>0</v>
      </c>
      <c r="D381">
        <v>0</v>
      </c>
      <c r="E381" s="17">
        <v>0</v>
      </c>
      <c r="F381">
        <v>0</v>
      </c>
      <c r="G381">
        <v>0</v>
      </c>
      <c r="H381">
        <v>0</v>
      </c>
      <c r="I381" t="s">
        <v>26</v>
      </c>
      <c r="J381" t="s">
        <v>1170</v>
      </c>
    </row>
    <row r="382" spans="1:10" x14ac:dyDescent="0.3">
      <c r="A382">
        <v>0</v>
      </c>
      <c r="B382">
        <v>0</v>
      </c>
      <c r="C382">
        <v>0</v>
      </c>
      <c r="D382">
        <v>0</v>
      </c>
      <c r="E382" s="17">
        <v>0</v>
      </c>
      <c r="F382">
        <v>0</v>
      </c>
      <c r="G382">
        <v>0</v>
      </c>
      <c r="H382">
        <v>0</v>
      </c>
      <c r="I382" t="s">
        <v>26</v>
      </c>
      <c r="J382" t="s">
        <v>1170</v>
      </c>
    </row>
    <row r="383" spans="1:10" x14ac:dyDescent="0.3">
      <c r="A383">
        <v>0</v>
      </c>
      <c r="B383">
        <v>0</v>
      </c>
      <c r="C383">
        <v>0</v>
      </c>
      <c r="D383">
        <v>0</v>
      </c>
      <c r="E383" s="17">
        <v>0</v>
      </c>
      <c r="F383">
        <v>0</v>
      </c>
      <c r="G383">
        <v>0</v>
      </c>
      <c r="H383">
        <v>0</v>
      </c>
      <c r="I383" t="s">
        <v>26</v>
      </c>
      <c r="J383" t="s">
        <v>1170</v>
      </c>
    </row>
    <row r="384" spans="1:10" x14ac:dyDescent="0.3">
      <c r="A384">
        <v>0</v>
      </c>
      <c r="B384">
        <v>0</v>
      </c>
      <c r="C384">
        <v>0</v>
      </c>
      <c r="D384">
        <v>0</v>
      </c>
      <c r="E384" s="17">
        <v>0</v>
      </c>
      <c r="F384">
        <v>0</v>
      </c>
      <c r="G384">
        <v>0</v>
      </c>
      <c r="H384">
        <v>0</v>
      </c>
      <c r="I384" t="s">
        <v>26</v>
      </c>
      <c r="J384" t="s">
        <v>1170</v>
      </c>
    </row>
    <row r="385" spans="1:10" x14ac:dyDescent="0.3">
      <c r="A385">
        <v>0</v>
      </c>
      <c r="B385">
        <v>0</v>
      </c>
      <c r="C385">
        <v>0</v>
      </c>
      <c r="D385">
        <v>0</v>
      </c>
      <c r="E385" s="17">
        <v>0</v>
      </c>
      <c r="F385">
        <v>0</v>
      </c>
      <c r="G385">
        <v>0</v>
      </c>
      <c r="H385">
        <v>0</v>
      </c>
      <c r="I385" t="s">
        <v>26</v>
      </c>
      <c r="J385" t="s">
        <v>1170</v>
      </c>
    </row>
    <row r="386" spans="1:10" x14ac:dyDescent="0.3">
      <c r="A386">
        <v>0</v>
      </c>
      <c r="B386">
        <v>0</v>
      </c>
      <c r="C386">
        <v>0</v>
      </c>
      <c r="D386">
        <v>0</v>
      </c>
      <c r="E386" s="17">
        <v>0</v>
      </c>
      <c r="F386">
        <v>0</v>
      </c>
      <c r="G386">
        <v>0</v>
      </c>
      <c r="H386">
        <v>0</v>
      </c>
      <c r="I386" t="s">
        <v>26</v>
      </c>
      <c r="J386" t="s">
        <v>1170</v>
      </c>
    </row>
    <row r="387" spans="1:10" x14ac:dyDescent="0.3">
      <c r="A387">
        <v>0</v>
      </c>
      <c r="B387">
        <v>0</v>
      </c>
      <c r="C387">
        <v>0</v>
      </c>
      <c r="D387">
        <v>0</v>
      </c>
      <c r="E387" s="17">
        <v>0</v>
      </c>
      <c r="F387">
        <v>0</v>
      </c>
      <c r="G387">
        <v>0</v>
      </c>
      <c r="H387">
        <v>0</v>
      </c>
      <c r="I387" t="s">
        <v>26</v>
      </c>
      <c r="J387" t="s">
        <v>1170</v>
      </c>
    </row>
    <row r="388" spans="1:10" x14ac:dyDescent="0.3">
      <c r="A388">
        <v>0</v>
      </c>
      <c r="B388">
        <v>0</v>
      </c>
      <c r="C388">
        <v>0</v>
      </c>
      <c r="D388">
        <v>0</v>
      </c>
      <c r="E388" s="17">
        <v>0</v>
      </c>
      <c r="F388">
        <v>0</v>
      </c>
      <c r="G388">
        <v>0</v>
      </c>
      <c r="H388">
        <v>0</v>
      </c>
      <c r="I388" t="s">
        <v>26</v>
      </c>
      <c r="J388" t="s">
        <v>1170</v>
      </c>
    </row>
    <row r="389" spans="1:10" x14ac:dyDescent="0.3">
      <c r="A389">
        <v>0</v>
      </c>
      <c r="B389">
        <v>0</v>
      </c>
      <c r="C389">
        <v>0</v>
      </c>
      <c r="D389">
        <v>0</v>
      </c>
      <c r="E389" s="17">
        <v>0</v>
      </c>
      <c r="F389">
        <v>0</v>
      </c>
      <c r="G389">
        <v>0</v>
      </c>
      <c r="H389">
        <v>0</v>
      </c>
      <c r="I389" t="s">
        <v>26</v>
      </c>
      <c r="J389" t="s">
        <v>1170</v>
      </c>
    </row>
    <row r="390" spans="1:10" x14ac:dyDescent="0.3">
      <c r="A390">
        <v>0</v>
      </c>
      <c r="B390">
        <v>0</v>
      </c>
      <c r="C390">
        <v>0</v>
      </c>
      <c r="D390">
        <v>0</v>
      </c>
      <c r="E390" s="17">
        <v>0</v>
      </c>
      <c r="F390">
        <v>0</v>
      </c>
      <c r="G390">
        <v>0</v>
      </c>
      <c r="H390">
        <v>0</v>
      </c>
      <c r="I390" t="s">
        <v>26</v>
      </c>
      <c r="J390" t="s">
        <v>1170</v>
      </c>
    </row>
    <row r="391" spans="1:10" x14ac:dyDescent="0.3">
      <c r="A391">
        <v>0</v>
      </c>
      <c r="B391">
        <v>0</v>
      </c>
      <c r="C391">
        <v>0</v>
      </c>
      <c r="D391">
        <v>0</v>
      </c>
      <c r="E391" s="17">
        <v>0</v>
      </c>
      <c r="F391">
        <v>0</v>
      </c>
      <c r="G391">
        <v>0</v>
      </c>
      <c r="H391">
        <v>0</v>
      </c>
      <c r="I391" t="s">
        <v>26</v>
      </c>
      <c r="J391" t="s">
        <v>1170</v>
      </c>
    </row>
    <row r="392" spans="1:10" x14ac:dyDescent="0.3">
      <c r="A392">
        <v>0</v>
      </c>
      <c r="B392">
        <v>0</v>
      </c>
      <c r="C392">
        <v>0</v>
      </c>
      <c r="D392">
        <v>0</v>
      </c>
      <c r="E392" s="17">
        <v>0</v>
      </c>
      <c r="F392">
        <v>0</v>
      </c>
      <c r="G392">
        <v>0</v>
      </c>
      <c r="H392">
        <v>0</v>
      </c>
      <c r="I392" t="s">
        <v>26</v>
      </c>
      <c r="J392" t="s">
        <v>1170</v>
      </c>
    </row>
    <row r="393" spans="1:10" x14ac:dyDescent="0.3">
      <c r="A393" s="4" cm="1">
        <f t="array" ref="A393:H439">'M31-M36 Report'!A180:H226</f>
        <v>0</v>
      </c>
      <c r="B393">
        <v>0</v>
      </c>
      <c r="C393">
        <v>0</v>
      </c>
      <c r="D393">
        <v>0</v>
      </c>
      <c r="E393" s="17">
        <v>0</v>
      </c>
      <c r="F393">
        <v>0</v>
      </c>
      <c r="G393">
        <v>0</v>
      </c>
      <c r="H393">
        <v>0</v>
      </c>
      <c r="I393" t="s">
        <v>27</v>
      </c>
      <c r="J393" t="s">
        <v>1170</v>
      </c>
    </row>
    <row r="394" spans="1:10" x14ac:dyDescent="0.3">
      <c r="A394">
        <v>0</v>
      </c>
      <c r="B394">
        <v>0</v>
      </c>
      <c r="C394">
        <v>0</v>
      </c>
      <c r="D394">
        <v>0</v>
      </c>
      <c r="E394" s="17">
        <v>0</v>
      </c>
      <c r="F394">
        <v>0</v>
      </c>
      <c r="G394">
        <v>0</v>
      </c>
      <c r="H394">
        <v>0</v>
      </c>
      <c r="I394" t="s">
        <v>27</v>
      </c>
      <c r="J394" t="s">
        <v>1170</v>
      </c>
    </row>
    <row r="395" spans="1:10" x14ac:dyDescent="0.3">
      <c r="A395">
        <v>0</v>
      </c>
      <c r="B395">
        <v>0</v>
      </c>
      <c r="C395">
        <v>0</v>
      </c>
      <c r="D395">
        <v>0</v>
      </c>
      <c r="E395" s="17">
        <v>0</v>
      </c>
      <c r="F395">
        <v>0</v>
      </c>
      <c r="G395">
        <v>0</v>
      </c>
      <c r="H395">
        <v>0</v>
      </c>
      <c r="I395" t="s">
        <v>27</v>
      </c>
      <c r="J395" t="s">
        <v>1170</v>
      </c>
    </row>
    <row r="396" spans="1:10" x14ac:dyDescent="0.3">
      <c r="A396">
        <v>0</v>
      </c>
      <c r="B396">
        <v>0</v>
      </c>
      <c r="C396">
        <v>0</v>
      </c>
      <c r="D396">
        <v>0</v>
      </c>
      <c r="E396" s="17">
        <v>0</v>
      </c>
      <c r="F396">
        <v>0</v>
      </c>
      <c r="G396">
        <v>0</v>
      </c>
      <c r="H396">
        <v>0</v>
      </c>
      <c r="I396" t="s">
        <v>27</v>
      </c>
      <c r="J396" t="s">
        <v>1170</v>
      </c>
    </row>
    <row r="397" spans="1:10" x14ac:dyDescent="0.3">
      <c r="A397">
        <v>0</v>
      </c>
      <c r="B397">
        <v>0</v>
      </c>
      <c r="C397">
        <v>0</v>
      </c>
      <c r="D397">
        <v>0</v>
      </c>
      <c r="E397" s="17">
        <v>0</v>
      </c>
      <c r="F397">
        <v>0</v>
      </c>
      <c r="G397">
        <v>0</v>
      </c>
      <c r="H397">
        <v>0</v>
      </c>
      <c r="I397" t="s">
        <v>27</v>
      </c>
      <c r="J397" t="s">
        <v>1170</v>
      </c>
    </row>
    <row r="398" spans="1:10" x14ac:dyDescent="0.3">
      <c r="A398">
        <v>0</v>
      </c>
      <c r="B398">
        <v>0</v>
      </c>
      <c r="C398">
        <v>0</v>
      </c>
      <c r="D398">
        <v>0</v>
      </c>
      <c r="E398" s="17">
        <v>0</v>
      </c>
      <c r="F398">
        <v>0</v>
      </c>
      <c r="G398">
        <v>0</v>
      </c>
      <c r="H398">
        <v>0</v>
      </c>
      <c r="I398" t="s">
        <v>27</v>
      </c>
      <c r="J398" t="s">
        <v>1170</v>
      </c>
    </row>
    <row r="399" spans="1:10" x14ac:dyDescent="0.3">
      <c r="A399">
        <v>0</v>
      </c>
      <c r="B399">
        <v>0</v>
      </c>
      <c r="C399">
        <v>0</v>
      </c>
      <c r="D399">
        <v>0</v>
      </c>
      <c r="E399" s="17">
        <v>0</v>
      </c>
      <c r="F399">
        <v>0</v>
      </c>
      <c r="G399">
        <v>0</v>
      </c>
      <c r="H399">
        <v>0</v>
      </c>
      <c r="I399" t="s">
        <v>27</v>
      </c>
      <c r="J399" t="s">
        <v>1170</v>
      </c>
    </row>
    <row r="400" spans="1:10" x14ac:dyDescent="0.3">
      <c r="A400">
        <v>0</v>
      </c>
      <c r="B400">
        <v>0</v>
      </c>
      <c r="C400">
        <v>0</v>
      </c>
      <c r="D400">
        <v>0</v>
      </c>
      <c r="E400" s="17">
        <v>0</v>
      </c>
      <c r="F400">
        <v>0</v>
      </c>
      <c r="G400">
        <v>0</v>
      </c>
      <c r="H400">
        <v>0</v>
      </c>
      <c r="I400" t="s">
        <v>27</v>
      </c>
      <c r="J400" t="s">
        <v>1170</v>
      </c>
    </row>
    <row r="401" spans="1:10" x14ac:dyDescent="0.3">
      <c r="A401">
        <v>0</v>
      </c>
      <c r="B401">
        <v>0</v>
      </c>
      <c r="C401">
        <v>0</v>
      </c>
      <c r="D401">
        <v>0</v>
      </c>
      <c r="E401" s="17">
        <v>0</v>
      </c>
      <c r="F401">
        <v>0</v>
      </c>
      <c r="G401">
        <v>0</v>
      </c>
      <c r="H401">
        <v>0</v>
      </c>
      <c r="I401" t="s">
        <v>27</v>
      </c>
      <c r="J401" t="s">
        <v>1170</v>
      </c>
    </row>
    <row r="402" spans="1:10" x14ac:dyDescent="0.3">
      <c r="A402">
        <v>0</v>
      </c>
      <c r="B402">
        <v>0</v>
      </c>
      <c r="C402">
        <v>0</v>
      </c>
      <c r="D402">
        <v>0</v>
      </c>
      <c r="E402" s="17">
        <v>0</v>
      </c>
      <c r="F402">
        <v>0</v>
      </c>
      <c r="G402">
        <v>0</v>
      </c>
      <c r="H402">
        <v>0</v>
      </c>
      <c r="I402" t="s">
        <v>27</v>
      </c>
      <c r="J402" t="s">
        <v>1170</v>
      </c>
    </row>
    <row r="403" spans="1:10" x14ac:dyDescent="0.3">
      <c r="A403">
        <v>0</v>
      </c>
      <c r="B403">
        <v>0</v>
      </c>
      <c r="C403">
        <v>0</v>
      </c>
      <c r="D403">
        <v>0</v>
      </c>
      <c r="E403" s="17">
        <v>0</v>
      </c>
      <c r="F403">
        <v>0</v>
      </c>
      <c r="G403">
        <v>0</v>
      </c>
      <c r="H403">
        <v>0</v>
      </c>
      <c r="I403" t="s">
        <v>27</v>
      </c>
      <c r="J403" t="s">
        <v>1170</v>
      </c>
    </row>
    <row r="404" spans="1:10" x14ac:dyDescent="0.3">
      <c r="A404">
        <v>0</v>
      </c>
      <c r="B404">
        <v>0</v>
      </c>
      <c r="C404">
        <v>0</v>
      </c>
      <c r="D404">
        <v>0</v>
      </c>
      <c r="E404" s="17">
        <v>0</v>
      </c>
      <c r="F404">
        <v>0</v>
      </c>
      <c r="G404">
        <v>0</v>
      </c>
      <c r="H404">
        <v>0</v>
      </c>
      <c r="I404" t="s">
        <v>27</v>
      </c>
      <c r="J404" t="s">
        <v>1170</v>
      </c>
    </row>
    <row r="405" spans="1:10" x14ac:dyDescent="0.3">
      <c r="A405">
        <v>0</v>
      </c>
      <c r="B405">
        <v>0</v>
      </c>
      <c r="C405">
        <v>0</v>
      </c>
      <c r="D405">
        <v>0</v>
      </c>
      <c r="E405" s="17">
        <v>0</v>
      </c>
      <c r="F405">
        <v>0</v>
      </c>
      <c r="G405">
        <v>0</v>
      </c>
      <c r="H405">
        <v>0</v>
      </c>
      <c r="I405" t="s">
        <v>27</v>
      </c>
      <c r="J405" t="s">
        <v>1170</v>
      </c>
    </row>
    <row r="406" spans="1:10" x14ac:dyDescent="0.3">
      <c r="A406">
        <v>0</v>
      </c>
      <c r="B406">
        <v>0</v>
      </c>
      <c r="C406">
        <v>0</v>
      </c>
      <c r="D406">
        <v>0</v>
      </c>
      <c r="E406" s="17">
        <v>0</v>
      </c>
      <c r="F406">
        <v>0</v>
      </c>
      <c r="G406">
        <v>0</v>
      </c>
      <c r="H406">
        <v>0</v>
      </c>
      <c r="I406" t="s">
        <v>27</v>
      </c>
      <c r="J406" t="s">
        <v>1170</v>
      </c>
    </row>
    <row r="407" spans="1:10" x14ac:dyDescent="0.3">
      <c r="A407">
        <v>0</v>
      </c>
      <c r="B407">
        <v>0</v>
      </c>
      <c r="C407">
        <v>0</v>
      </c>
      <c r="D407">
        <v>0</v>
      </c>
      <c r="E407" s="17">
        <v>0</v>
      </c>
      <c r="F407">
        <v>0</v>
      </c>
      <c r="G407">
        <v>0</v>
      </c>
      <c r="H407">
        <v>0</v>
      </c>
      <c r="I407" t="s">
        <v>27</v>
      </c>
      <c r="J407" t="s">
        <v>1170</v>
      </c>
    </row>
    <row r="408" spans="1:10" x14ac:dyDescent="0.3">
      <c r="A408">
        <v>0</v>
      </c>
      <c r="B408">
        <v>0</v>
      </c>
      <c r="C408">
        <v>0</v>
      </c>
      <c r="D408">
        <v>0</v>
      </c>
      <c r="E408" s="17">
        <v>0</v>
      </c>
      <c r="F408">
        <v>0</v>
      </c>
      <c r="G408">
        <v>0</v>
      </c>
      <c r="H408">
        <v>0</v>
      </c>
      <c r="I408" t="s">
        <v>27</v>
      </c>
      <c r="J408" t="s">
        <v>1170</v>
      </c>
    </row>
    <row r="409" spans="1:10" x14ac:dyDescent="0.3">
      <c r="A409">
        <v>0</v>
      </c>
      <c r="B409">
        <v>0</v>
      </c>
      <c r="C409">
        <v>0</v>
      </c>
      <c r="D409">
        <v>0</v>
      </c>
      <c r="E409" s="17">
        <v>0</v>
      </c>
      <c r="F409">
        <v>0</v>
      </c>
      <c r="G409">
        <v>0</v>
      </c>
      <c r="H409">
        <v>0</v>
      </c>
      <c r="I409" t="s">
        <v>27</v>
      </c>
      <c r="J409" t="s">
        <v>1170</v>
      </c>
    </row>
    <row r="410" spans="1:10" x14ac:dyDescent="0.3">
      <c r="A410">
        <v>0</v>
      </c>
      <c r="B410">
        <v>0</v>
      </c>
      <c r="C410">
        <v>0</v>
      </c>
      <c r="D410">
        <v>0</v>
      </c>
      <c r="E410" s="17">
        <v>0</v>
      </c>
      <c r="F410">
        <v>0</v>
      </c>
      <c r="G410">
        <v>0</v>
      </c>
      <c r="H410">
        <v>0</v>
      </c>
      <c r="I410" t="s">
        <v>27</v>
      </c>
      <c r="J410" t="s">
        <v>1170</v>
      </c>
    </row>
    <row r="411" spans="1:10" x14ac:dyDescent="0.3">
      <c r="A411">
        <v>0</v>
      </c>
      <c r="B411">
        <v>0</v>
      </c>
      <c r="C411">
        <v>0</v>
      </c>
      <c r="D411">
        <v>0</v>
      </c>
      <c r="E411" s="17">
        <v>0</v>
      </c>
      <c r="F411">
        <v>0</v>
      </c>
      <c r="G411">
        <v>0</v>
      </c>
      <c r="H411">
        <v>0</v>
      </c>
      <c r="I411" t="s">
        <v>27</v>
      </c>
      <c r="J411" t="s">
        <v>1170</v>
      </c>
    </row>
    <row r="412" spans="1:10" x14ac:dyDescent="0.3">
      <c r="A412">
        <v>0</v>
      </c>
      <c r="B412">
        <v>0</v>
      </c>
      <c r="C412">
        <v>0</v>
      </c>
      <c r="D412">
        <v>0</v>
      </c>
      <c r="E412" s="17">
        <v>0</v>
      </c>
      <c r="F412">
        <v>0</v>
      </c>
      <c r="G412">
        <v>0</v>
      </c>
      <c r="H412">
        <v>0</v>
      </c>
      <c r="I412" t="s">
        <v>27</v>
      </c>
      <c r="J412" t="s">
        <v>1170</v>
      </c>
    </row>
    <row r="413" spans="1:10" x14ac:dyDescent="0.3">
      <c r="A413">
        <v>0</v>
      </c>
      <c r="B413">
        <v>0</v>
      </c>
      <c r="C413">
        <v>0</v>
      </c>
      <c r="D413">
        <v>0</v>
      </c>
      <c r="E413" s="17">
        <v>0</v>
      </c>
      <c r="F413">
        <v>0</v>
      </c>
      <c r="G413">
        <v>0</v>
      </c>
      <c r="H413">
        <v>0</v>
      </c>
      <c r="I413" t="s">
        <v>27</v>
      </c>
      <c r="J413" t="s">
        <v>1170</v>
      </c>
    </row>
    <row r="414" spans="1:10" x14ac:dyDescent="0.3">
      <c r="A414">
        <v>0</v>
      </c>
      <c r="B414">
        <v>0</v>
      </c>
      <c r="C414">
        <v>0</v>
      </c>
      <c r="D414">
        <v>0</v>
      </c>
      <c r="E414" s="17">
        <v>0</v>
      </c>
      <c r="F414">
        <v>0</v>
      </c>
      <c r="G414">
        <v>0</v>
      </c>
      <c r="H414">
        <v>0</v>
      </c>
      <c r="I414" t="s">
        <v>27</v>
      </c>
      <c r="J414" t="s">
        <v>1170</v>
      </c>
    </row>
    <row r="415" spans="1:10" x14ac:dyDescent="0.3">
      <c r="A415">
        <v>0</v>
      </c>
      <c r="B415">
        <v>0</v>
      </c>
      <c r="C415">
        <v>0</v>
      </c>
      <c r="D415">
        <v>0</v>
      </c>
      <c r="E415" s="17">
        <v>0</v>
      </c>
      <c r="F415">
        <v>0</v>
      </c>
      <c r="G415">
        <v>0</v>
      </c>
      <c r="H415">
        <v>0</v>
      </c>
      <c r="I415" t="s">
        <v>27</v>
      </c>
      <c r="J415" t="s">
        <v>1170</v>
      </c>
    </row>
    <row r="416" spans="1:10" x14ac:dyDescent="0.3">
      <c r="A416">
        <v>0</v>
      </c>
      <c r="B416">
        <v>0</v>
      </c>
      <c r="C416">
        <v>0</v>
      </c>
      <c r="D416">
        <v>0</v>
      </c>
      <c r="E416" s="17">
        <v>0</v>
      </c>
      <c r="F416">
        <v>0</v>
      </c>
      <c r="G416">
        <v>0</v>
      </c>
      <c r="H416">
        <v>0</v>
      </c>
      <c r="I416" t="s">
        <v>27</v>
      </c>
      <c r="J416" t="s">
        <v>1170</v>
      </c>
    </row>
    <row r="417" spans="1:10" x14ac:dyDescent="0.3">
      <c r="A417">
        <v>0</v>
      </c>
      <c r="B417">
        <v>0</v>
      </c>
      <c r="C417">
        <v>0</v>
      </c>
      <c r="D417">
        <v>0</v>
      </c>
      <c r="E417" s="17">
        <v>0</v>
      </c>
      <c r="F417">
        <v>0</v>
      </c>
      <c r="G417">
        <v>0</v>
      </c>
      <c r="H417">
        <v>0</v>
      </c>
      <c r="I417" t="s">
        <v>27</v>
      </c>
      <c r="J417" t="s">
        <v>1170</v>
      </c>
    </row>
    <row r="418" spans="1:10" x14ac:dyDescent="0.3">
      <c r="A418">
        <v>0</v>
      </c>
      <c r="B418">
        <v>0</v>
      </c>
      <c r="C418">
        <v>0</v>
      </c>
      <c r="D418">
        <v>0</v>
      </c>
      <c r="E418" s="17">
        <v>0</v>
      </c>
      <c r="F418">
        <v>0</v>
      </c>
      <c r="G418">
        <v>0</v>
      </c>
      <c r="H418">
        <v>0</v>
      </c>
      <c r="I418" t="s">
        <v>27</v>
      </c>
      <c r="J418" t="s">
        <v>1170</v>
      </c>
    </row>
    <row r="419" spans="1:10" x14ac:dyDescent="0.3">
      <c r="A419">
        <v>0</v>
      </c>
      <c r="B419">
        <v>0</v>
      </c>
      <c r="C419">
        <v>0</v>
      </c>
      <c r="D419">
        <v>0</v>
      </c>
      <c r="E419" s="17">
        <v>0</v>
      </c>
      <c r="F419">
        <v>0</v>
      </c>
      <c r="G419">
        <v>0</v>
      </c>
      <c r="H419">
        <v>0</v>
      </c>
      <c r="I419" t="s">
        <v>27</v>
      </c>
      <c r="J419" t="s">
        <v>1170</v>
      </c>
    </row>
    <row r="420" spans="1:10" x14ac:dyDescent="0.3">
      <c r="A420">
        <v>0</v>
      </c>
      <c r="B420">
        <v>0</v>
      </c>
      <c r="C420">
        <v>0</v>
      </c>
      <c r="D420">
        <v>0</v>
      </c>
      <c r="E420" s="17">
        <v>0</v>
      </c>
      <c r="F420">
        <v>0</v>
      </c>
      <c r="G420">
        <v>0</v>
      </c>
      <c r="H420">
        <v>0</v>
      </c>
      <c r="I420" t="s">
        <v>27</v>
      </c>
      <c r="J420" t="s">
        <v>1170</v>
      </c>
    </row>
    <row r="421" spans="1:10" x14ac:dyDescent="0.3">
      <c r="A421">
        <v>0</v>
      </c>
      <c r="B421">
        <v>0</v>
      </c>
      <c r="C421">
        <v>0</v>
      </c>
      <c r="D421">
        <v>0</v>
      </c>
      <c r="E421" s="17">
        <v>0</v>
      </c>
      <c r="F421">
        <v>0</v>
      </c>
      <c r="G421">
        <v>0</v>
      </c>
      <c r="H421">
        <v>0</v>
      </c>
      <c r="I421" t="s">
        <v>27</v>
      </c>
      <c r="J421" t="s">
        <v>1170</v>
      </c>
    </row>
    <row r="422" spans="1:10" x14ac:dyDescent="0.3">
      <c r="A422">
        <v>0</v>
      </c>
      <c r="B422">
        <v>0</v>
      </c>
      <c r="C422">
        <v>0</v>
      </c>
      <c r="D422">
        <v>0</v>
      </c>
      <c r="E422" s="17">
        <v>0</v>
      </c>
      <c r="F422">
        <v>0</v>
      </c>
      <c r="G422">
        <v>0</v>
      </c>
      <c r="H422">
        <v>0</v>
      </c>
      <c r="I422" t="s">
        <v>27</v>
      </c>
      <c r="J422" t="s">
        <v>1170</v>
      </c>
    </row>
    <row r="423" spans="1:10" x14ac:dyDescent="0.3">
      <c r="A423">
        <v>0</v>
      </c>
      <c r="B423">
        <v>0</v>
      </c>
      <c r="C423">
        <v>0</v>
      </c>
      <c r="D423">
        <v>0</v>
      </c>
      <c r="E423" s="17">
        <v>0</v>
      </c>
      <c r="F423">
        <v>0</v>
      </c>
      <c r="G423">
        <v>0</v>
      </c>
      <c r="H423">
        <v>0</v>
      </c>
      <c r="I423" t="s">
        <v>27</v>
      </c>
      <c r="J423" t="s">
        <v>1170</v>
      </c>
    </row>
    <row r="424" spans="1:10" x14ac:dyDescent="0.3">
      <c r="A424">
        <v>0</v>
      </c>
      <c r="B424">
        <v>0</v>
      </c>
      <c r="C424">
        <v>0</v>
      </c>
      <c r="D424">
        <v>0</v>
      </c>
      <c r="E424" s="17">
        <v>0</v>
      </c>
      <c r="F424">
        <v>0</v>
      </c>
      <c r="G424">
        <v>0</v>
      </c>
      <c r="H424">
        <v>0</v>
      </c>
      <c r="I424" t="s">
        <v>27</v>
      </c>
      <c r="J424" t="s">
        <v>1170</v>
      </c>
    </row>
    <row r="425" spans="1:10" x14ac:dyDescent="0.3">
      <c r="A425">
        <v>0</v>
      </c>
      <c r="B425">
        <v>0</v>
      </c>
      <c r="C425">
        <v>0</v>
      </c>
      <c r="D425">
        <v>0</v>
      </c>
      <c r="E425" s="17">
        <v>0</v>
      </c>
      <c r="F425">
        <v>0</v>
      </c>
      <c r="G425">
        <v>0</v>
      </c>
      <c r="H425">
        <v>0</v>
      </c>
      <c r="I425" t="s">
        <v>27</v>
      </c>
      <c r="J425" t="s">
        <v>1170</v>
      </c>
    </row>
    <row r="426" spans="1:10" x14ac:dyDescent="0.3">
      <c r="A426">
        <v>0</v>
      </c>
      <c r="B426">
        <v>0</v>
      </c>
      <c r="C426">
        <v>0</v>
      </c>
      <c r="D426">
        <v>0</v>
      </c>
      <c r="E426" s="17">
        <v>0</v>
      </c>
      <c r="F426">
        <v>0</v>
      </c>
      <c r="G426">
        <v>0</v>
      </c>
      <c r="H426">
        <v>0</v>
      </c>
      <c r="I426" t="s">
        <v>27</v>
      </c>
      <c r="J426" t="s">
        <v>1170</v>
      </c>
    </row>
    <row r="427" spans="1:10" x14ac:dyDescent="0.3">
      <c r="A427">
        <v>0</v>
      </c>
      <c r="B427">
        <v>0</v>
      </c>
      <c r="C427">
        <v>0</v>
      </c>
      <c r="D427">
        <v>0</v>
      </c>
      <c r="E427" s="17">
        <v>0</v>
      </c>
      <c r="F427">
        <v>0</v>
      </c>
      <c r="G427">
        <v>0</v>
      </c>
      <c r="H427">
        <v>0</v>
      </c>
      <c r="I427" t="s">
        <v>27</v>
      </c>
      <c r="J427" t="s">
        <v>1170</v>
      </c>
    </row>
    <row r="428" spans="1:10" x14ac:dyDescent="0.3">
      <c r="A428">
        <v>0</v>
      </c>
      <c r="B428">
        <v>0</v>
      </c>
      <c r="C428">
        <v>0</v>
      </c>
      <c r="D428">
        <v>0</v>
      </c>
      <c r="E428" s="17">
        <v>0</v>
      </c>
      <c r="F428">
        <v>0</v>
      </c>
      <c r="G428">
        <v>0</v>
      </c>
      <c r="H428">
        <v>0</v>
      </c>
      <c r="I428" t="s">
        <v>27</v>
      </c>
      <c r="J428" t="s">
        <v>1170</v>
      </c>
    </row>
    <row r="429" spans="1:10" x14ac:dyDescent="0.3">
      <c r="A429">
        <v>0</v>
      </c>
      <c r="B429">
        <v>0</v>
      </c>
      <c r="C429">
        <v>0</v>
      </c>
      <c r="D429">
        <v>0</v>
      </c>
      <c r="E429" s="17">
        <v>0</v>
      </c>
      <c r="F429">
        <v>0</v>
      </c>
      <c r="G429">
        <v>0</v>
      </c>
      <c r="H429">
        <v>0</v>
      </c>
      <c r="I429" t="s">
        <v>27</v>
      </c>
      <c r="J429" t="s">
        <v>1170</v>
      </c>
    </row>
    <row r="430" spans="1:10" x14ac:dyDescent="0.3">
      <c r="A430">
        <v>0</v>
      </c>
      <c r="B430">
        <v>0</v>
      </c>
      <c r="C430">
        <v>0</v>
      </c>
      <c r="D430">
        <v>0</v>
      </c>
      <c r="E430" s="17">
        <v>0</v>
      </c>
      <c r="F430">
        <v>0</v>
      </c>
      <c r="G430">
        <v>0</v>
      </c>
      <c r="H430">
        <v>0</v>
      </c>
      <c r="I430" t="s">
        <v>27</v>
      </c>
      <c r="J430" t="s">
        <v>1170</v>
      </c>
    </row>
    <row r="431" spans="1:10" x14ac:dyDescent="0.3">
      <c r="A431">
        <v>0</v>
      </c>
      <c r="B431">
        <v>0</v>
      </c>
      <c r="C431">
        <v>0</v>
      </c>
      <c r="D431">
        <v>0</v>
      </c>
      <c r="E431" s="17">
        <v>0</v>
      </c>
      <c r="F431">
        <v>0</v>
      </c>
      <c r="G431">
        <v>0</v>
      </c>
      <c r="H431">
        <v>0</v>
      </c>
      <c r="I431" t="s">
        <v>27</v>
      </c>
      <c r="J431" t="s">
        <v>1170</v>
      </c>
    </row>
    <row r="432" spans="1:10" x14ac:dyDescent="0.3">
      <c r="A432">
        <v>0</v>
      </c>
      <c r="B432">
        <v>0</v>
      </c>
      <c r="C432">
        <v>0</v>
      </c>
      <c r="D432">
        <v>0</v>
      </c>
      <c r="E432" s="17">
        <v>0</v>
      </c>
      <c r="F432">
        <v>0</v>
      </c>
      <c r="G432">
        <v>0</v>
      </c>
      <c r="H432">
        <v>0</v>
      </c>
      <c r="I432" t="s">
        <v>27</v>
      </c>
      <c r="J432" t="s">
        <v>1170</v>
      </c>
    </row>
    <row r="433" spans="1:10" x14ac:dyDescent="0.3">
      <c r="A433">
        <v>0</v>
      </c>
      <c r="B433">
        <v>0</v>
      </c>
      <c r="C433">
        <v>0</v>
      </c>
      <c r="D433">
        <v>0</v>
      </c>
      <c r="E433" s="17">
        <v>0</v>
      </c>
      <c r="F433">
        <v>0</v>
      </c>
      <c r="G433">
        <v>0</v>
      </c>
      <c r="H433">
        <v>0</v>
      </c>
      <c r="I433" t="s">
        <v>27</v>
      </c>
      <c r="J433" t="s">
        <v>1170</v>
      </c>
    </row>
    <row r="434" spans="1:10" x14ac:dyDescent="0.3">
      <c r="A434">
        <v>0</v>
      </c>
      <c r="B434">
        <v>0</v>
      </c>
      <c r="C434">
        <v>0</v>
      </c>
      <c r="D434">
        <v>0</v>
      </c>
      <c r="E434" s="17">
        <v>0</v>
      </c>
      <c r="F434">
        <v>0</v>
      </c>
      <c r="G434">
        <v>0</v>
      </c>
      <c r="H434">
        <v>0</v>
      </c>
      <c r="I434" t="s">
        <v>27</v>
      </c>
      <c r="J434" t="s">
        <v>1170</v>
      </c>
    </row>
    <row r="435" spans="1:10" x14ac:dyDescent="0.3">
      <c r="A435">
        <v>0</v>
      </c>
      <c r="B435">
        <v>0</v>
      </c>
      <c r="C435">
        <v>0</v>
      </c>
      <c r="D435">
        <v>0</v>
      </c>
      <c r="E435" s="17">
        <v>0</v>
      </c>
      <c r="F435">
        <v>0</v>
      </c>
      <c r="G435">
        <v>0</v>
      </c>
      <c r="H435">
        <v>0</v>
      </c>
      <c r="I435" t="s">
        <v>27</v>
      </c>
      <c r="J435" t="s">
        <v>1170</v>
      </c>
    </row>
    <row r="436" spans="1:10" x14ac:dyDescent="0.3">
      <c r="A436">
        <v>0</v>
      </c>
      <c r="B436">
        <v>0</v>
      </c>
      <c r="C436">
        <v>0</v>
      </c>
      <c r="D436">
        <v>0</v>
      </c>
      <c r="E436" s="17">
        <v>0</v>
      </c>
      <c r="F436">
        <v>0</v>
      </c>
      <c r="G436">
        <v>0</v>
      </c>
      <c r="H436">
        <v>0</v>
      </c>
      <c r="I436" t="s">
        <v>27</v>
      </c>
      <c r="J436" t="s">
        <v>1170</v>
      </c>
    </row>
    <row r="437" spans="1:10" x14ac:dyDescent="0.3">
      <c r="A437">
        <v>0</v>
      </c>
      <c r="B437">
        <v>0</v>
      </c>
      <c r="C437">
        <v>0</v>
      </c>
      <c r="D437">
        <v>0</v>
      </c>
      <c r="E437" s="17">
        <v>0</v>
      </c>
      <c r="F437">
        <v>0</v>
      </c>
      <c r="G437">
        <v>0</v>
      </c>
      <c r="H437">
        <v>0</v>
      </c>
      <c r="I437" t="s">
        <v>27</v>
      </c>
      <c r="J437" t="s">
        <v>1170</v>
      </c>
    </row>
    <row r="438" spans="1:10" x14ac:dyDescent="0.3">
      <c r="A438">
        <v>0</v>
      </c>
      <c r="B438">
        <v>0</v>
      </c>
      <c r="C438">
        <v>0</v>
      </c>
      <c r="D438">
        <v>0</v>
      </c>
      <c r="E438" s="17">
        <v>0</v>
      </c>
      <c r="F438">
        <v>0</v>
      </c>
      <c r="G438">
        <v>0</v>
      </c>
      <c r="H438">
        <v>0</v>
      </c>
      <c r="I438" t="s">
        <v>27</v>
      </c>
      <c r="J438" t="s">
        <v>1170</v>
      </c>
    </row>
    <row r="439" spans="1:10" x14ac:dyDescent="0.3">
      <c r="A439">
        <v>0</v>
      </c>
      <c r="B439">
        <v>0</v>
      </c>
      <c r="C439">
        <v>0</v>
      </c>
      <c r="D439">
        <v>0</v>
      </c>
      <c r="E439" s="17">
        <v>0</v>
      </c>
      <c r="F439">
        <v>0</v>
      </c>
      <c r="G439">
        <v>0</v>
      </c>
      <c r="H439">
        <v>0</v>
      </c>
      <c r="I439" t="s">
        <v>27</v>
      </c>
      <c r="J439" t="s">
        <v>1170</v>
      </c>
    </row>
    <row r="440" spans="1:10" x14ac:dyDescent="0.3">
      <c r="A440" s="4" cm="1">
        <f t="array" ref="A440:H486">'M37-M42 Report'!A180:H226</f>
        <v>0</v>
      </c>
      <c r="B440">
        <v>0</v>
      </c>
      <c r="C440">
        <v>0</v>
      </c>
      <c r="D440">
        <v>0</v>
      </c>
      <c r="E440" s="17">
        <v>0</v>
      </c>
      <c r="F440">
        <v>0</v>
      </c>
      <c r="G440">
        <v>0</v>
      </c>
      <c r="H440">
        <v>0</v>
      </c>
      <c r="I440" t="s">
        <v>28</v>
      </c>
      <c r="J440" t="s">
        <v>1170</v>
      </c>
    </row>
    <row r="441" spans="1:10" x14ac:dyDescent="0.3">
      <c r="A441">
        <v>0</v>
      </c>
      <c r="B441">
        <v>0</v>
      </c>
      <c r="C441">
        <v>0</v>
      </c>
      <c r="D441">
        <v>0</v>
      </c>
      <c r="E441" s="17">
        <v>0</v>
      </c>
      <c r="F441">
        <v>0</v>
      </c>
      <c r="G441">
        <v>0</v>
      </c>
      <c r="H441">
        <v>0</v>
      </c>
      <c r="I441" t="s">
        <v>28</v>
      </c>
      <c r="J441" t="s">
        <v>1170</v>
      </c>
    </row>
    <row r="442" spans="1:10" x14ac:dyDescent="0.3">
      <c r="A442">
        <v>0</v>
      </c>
      <c r="B442">
        <v>0</v>
      </c>
      <c r="C442">
        <v>0</v>
      </c>
      <c r="D442">
        <v>0</v>
      </c>
      <c r="E442" s="17">
        <v>0</v>
      </c>
      <c r="F442">
        <v>0</v>
      </c>
      <c r="G442">
        <v>0</v>
      </c>
      <c r="H442">
        <v>0</v>
      </c>
      <c r="I442" t="s">
        <v>28</v>
      </c>
      <c r="J442" t="s">
        <v>1170</v>
      </c>
    </row>
    <row r="443" spans="1:10" x14ac:dyDescent="0.3">
      <c r="A443">
        <v>0</v>
      </c>
      <c r="B443">
        <v>0</v>
      </c>
      <c r="C443">
        <v>0</v>
      </c>
      <c r="D443">
        <v>0</v>
      </c>
      <c r="E443" s="17">
        <v>0</v>
      </c>
      <c r="F443">
        <v>0</v>
      </c>
      <c r="G443">
        <v>0</v>
      </c>
      <c r="H443">
        <v>0</v>
      </c>
      <c r="I443" t="s">
        <v>28</v>
      </c>
      <c r="J443" t="s">
        <v>1170</v>
      </c>
    </row>
    <row r="444" spans="1:10" x14ac:dyDescent="0.3">
      <c r="A444">
        <v>0</v>
      </c>
      <c r="B444">
        <v>0</v>
      </c>
      <c r="C444">
        <v>0</v>
      </c>
      <c r="D444">
        <v>0</v>
      </c>
      <c r="E444" s="17">
        <v>0</v>
      </c>
      <c r="F444">
        <v>0</v>
      </c>
      <c r="G444">
        <v>0</v>
      </c>
      <c r="H444">
        <v>0</v>
      </c>
      <c r="I444" t="s">
        <v>28</v>
      </c>
      <c r="J444" t="s">
        <v>1170</v>
      </c>
    </row>
    <row r="445" spans="1:10" x14ac:dyDescent="0.3">
      <c r="A445">
        <v>0</v>
      </c>
      <c r="B445">
        <v>0</v>
      </c>
      <c r="C445">
        <v>0</v>
      </c>
      <c r="D445">
        <v>0</v>
      </c>
      <c r="E445" s="17">
        <v>0</v>
      </c>
      <c r="F445">
        <v>0</v>
      </c>
      <c r="G445">
        <v>0</v>
      </c>
      <c r="H445">
        <v>0</v>
      </c>
      <c r="I445" t="s">
        <v>28</v>
      </c>
      <c r="J445" t="s">
        <v>1170</v>
      </c>
    </row>
    <row r="446" spans="1:10" x14ac:dyDescent="0.3">
      <c r="A446">
        <v>0</v>
      </c>
      <c r="B446">
        <v>0</v>
      </c>
      <c r="C446">
        <v>0</v>
      </c>
      <c r="D446">
        <v>0</v>
      </c>
      <c r="E446" s="17">
        <v>0</v>
      </c>
      <c r="F446">
        <v>0</v>
      </c>
      <c r="G446">
        <v>0</v>
      </c>
      <c r="H446">
        <v>0</v>
      </c>
      <c r="I446" t="s">
        <v>28</v>
      </c>
      <c r="J446" t="s">
        <v>1170</v>
      </c>
    </row>
    <row r="447" spans="1:10" x14ac:dyDescent="0.3">
      <c r="A447">
        <v>0</v>
      </c>
      <c r="B447">
        <v>0</v>
      </c>
      <c r="C447">
        <v>0</v>
      </c>
      <c r="D447">
        <v>0</v>
      </c>
      <c r="E447" s="17">
        <v>0</v>
      </c>
      <c r="F447">
        <v>0</v>
      </c>
      <c r="G447">
        <v>0</v>
      </c>
      <c r="H447">
        <v>0</v>
      </c>
      <c r="I447" t="s">
        <v>28</v>
      </c>
      <c r="J447" t="s">
        <v>1170</v>
      </c>
    </row>
    <row r="448" spans="1:10" x14ac:dyDescent="0.3">
      <c r="A448">
        <v>0</v>
      </c>
      <c r="B448">
        <v>0</v>
      </c>
      <c r="C448">
        <v>0</v>
      </c>
      <c r="D448">
        <v>0</v>
      </c>
      <c r="E448" s="17">
        <v>0</v>
      </c>
      <c r="F448">
        <v>0</v>
      </c>
      <c r="G448">
        <v>0</v>
      </c>
      <c r="H448">
        <v>0</v>
      </c>
      <c r="I448" t="s">
        <v>28</v>
      </c>
      <c r="J448" t="s">
        <v>1170</v>
      </c>
    </row>
    <row r="449" spans="1:10" x14ac:dyDescent="0.3">
      <c r="A449">
        <v>0</v>
      </c>
      <c r="B449">
        <v>0</v>
      </c>
      <c r="C449">
        <v>0</v>
      </c>
      <c r="D449">
        <v>0</v>
      </c>
      <c r="E449" s="17">
        <v>0</v>
      </c>
      <c r="F449">
        <v>0</v>
      </c>
      <c r="G449">
        <v>0</v>
      </c>
      <c r="H449">
        <v>0</v>
      </c>
      <c r="I449" t="s">
        <v>28</v>
      </c>
      <c r="J449" t="s">
        <v>1170</v>
      </c>
    </row>
    <row r="450" spans="1:10" x14ac:dyDescent="0.3">
      <c r="A450">
        <v>0</v>
      </c>
      <c r="B450">
        <v>0</v>
      </c>
      <c r="C450">
        <v>0</v>
      </c>
      <c r="D450">
        <v>0</v>
      </c>
      <c r="E450" s="17">
        <v>0</v>
      </c>
      <c r="F450">
        <v>0</v>
      </c>
      <c r="G450">
        <v>0</v>
      </c>
      <c r="H450">
        <v>0</v>
      </c>
      <c r="I450" t="s">
        <v>28</v>
      </c>
      <c r="J450" t="s">
        <v>1170</v>
      </c>
    </row>
    <row r="451" spans="1:10" x14ac:dyDescent="0.3">
      <c r="A451">
        <v>0</v>
      </c>
      <c r="B451">
        <v>0</v>
      </c>
      <c r="C451">
        <v>0</v>
      </c>
      <c r="D451">
        <v>0</v>
      </c>
      <c r="E451" s="17">
        <v>0</v>
      </c>
      <c r="F451">
        <v>0</v>
      </c>
      <c r="G451">
        <v>0</v>
      </c>
      <c r="H451">
        <v>0</v>
      </c>
      <c r="I451" t="s">
        <v>28</v>
      </c>
      <c r="J451" t="s">
        <v>1170</v>
      </c>
    </row>
    <row r="452" spans="1:10" x14ac:dyDescent="0.3">
      <c r="A452">
        <v>0</v>
      </c>
      <c r="B452">
        <v>0</v>
      </c>
      <c r="C452">
        <v>0</v>
      </c>
      <c r="D452">
        <v>0</v>
      </c>
      <c r="E452" s="17">
        <v>0</v>
      </c>
      <c r="F452">
        <v>0</v>
      </c>
      <c r="G452">
        <v>0</v>
      </c>
      <c r="H452">
        <v>0</v>
      </c>
      <c r="I452" t="s">
        <v>28</v>
      </c>
      <c r="J452" t="s">
        <v>1170</v>
      </c>
    </row>
    <row r="453" spans="1:10" x14ac:dyDescent="0.3">
      <c r="A453">
        <v>0</v>
      </c>
      <c r="B453">
        <v>0</v>
      </c>
      <c r="C453">
        <v>0</v>
      </c>
      <c r="D453">
        <v>0</v>
      </c>
      <c r="E453" s="17">
        <v>0</v>
      </c>
      <c r="F453">
        <v>0</v>
      </c>
      <c r="G453">
        <v>0</v>
      </c>
      <c r="H453">
        <v>0</v>
      </c>
      <c r="I453" t="s">
        <v>28</v>
      </c>
      <c r="J453" t="s">
        <v>1170</v>
      </c>
    </row>
    <row r="454" spans="1:10" x14ac:dyDescent="0.3">
      <c r="A454">
        <v>0</v>
      </c>
      <c r="B454">
        <v>0</v>
      </c>
      <c r="C454">
        <v>0</v>
      </c>
      <c r="D454">
        <v>0</v>
      </c>
      <c r="E454" s="17">
        <v>0</v>
      </c>
      <c r="F454">
        <v>0</v>
      </c>
      <c r="G454">
        <v>0</v>
      </c>
      <c r="H454">
        <v>0</v>
      </c>
      <c r="I454" t="s">
        <v>28</v>
      </c>
      <c r="J454" t="s">
        <v>1170</v>
      </c>
    </row>
    <row r="455" spans="1:10" x14ac:dyDescent="0.3">
      <c r="A455">
        <v>0</v>
      </c>
      <c r="B455">
        <v>0</v>
      </c>
      <c r="C455">
        <v>0</v>
      </c>
      <c r="D455">
        <v>0</v>
      </c>
      <c r="E455" s="17">
        <v>0</v>
      </c>
      <c r="F455">
        <v>0</v>
      </c>
      <c r="G455">
        <v>0</v>
      </c>
      <c r="H455">
        <v>0</v>
      </c>
      <c r="I455" t="s">
        <v>28</v>
      </c>
      <c r="J455" t="s">
        <v>1170</v>
      </c>
    </row>
    <row r="456" spans="1:10" x14ac:dyDescent="0.3">
      <c r="A456">
        <v>0</v>
      </c>
      <c r="B456">
        <v>0</v>
      </c>
      <c r="C456">
        <v>0</v>
      </c>
      <c r="D456">
        <v>0</v>
      </c>
      <c r="E456" s="17">
        <v>0</v>
      </c>
      <c r="F456">
        <v>0</v>
      </c>
      <c r="G456">
        <v>0</v>
      </c>
      <c r="H456">
        <v>0</v>
      </c>
      <c r="I456" t="s">
        <v>28</v>
      </c>
      <c r="J456" t="s">
        <v>1170</v>
      </c>
    </row>
    <row r="457" spans="1:10" x14ac:dyDescent="0.3">
      <c r="A457">
        <v>0</v>
      </c>
      <c r="B457">
        <v>0</v>
      </c>
      <c r="C457">
        <v>0</v>
      </c>
      <c r="D457">
        <v>0</v>
      </c>
      <c r="E457" s="17">
        <v>0</v>
      </c>
      <c r="F457">
        <v>0</v>
      </c>
      <c r="G457">
        <v>0</v>
      </c>
      <c r="H457">
        <v>0</v>
      </c>
      <c r="I457" t="s">
        <v>28</v>
      </c>
      <c r="J457" t="s">
        <v>1170</v>
      </c>
    </row>
    <row r="458" spans="1:10" x14ac:dyDescent="0.3">
      <c r="A458">
        <v>0</v>
      </c>
      <c r="B458">
        <v>0</v>
      </c>
      <c r="C458">
        <v>0</v>
      </c>
      <c r="D458">
        <v>0</v>
      </c>
      <c r="E458" s="17">
        <v>0</v>
      </c>
      <c r="F458">
        <v>0</v>
      </c>
      <c r="G458">
        <v>0</v>
      </c>
      <c r="H458">
        <v>0</v>
      </c>
      <c r="I458" t="s">
        <v>28</v>
      </c>
      <c r="J458" t="s">
        <v>1170</v>
      </c>
    </row>
    <row r="459" spans="1:10" x14ac:dyDescent="0.3">
      <c r="A459">
        <v>0</v>
      </c>
      <c r="B459">
        <v>0</v>
      </c>
      <c r="C459">
        <v>0</v>
      </c>
      <c r="D459">
        <v>0</v>
      </c>
      <c r="E459" s="17">
        <v>0</v>
      </c>
      <c r="F459">
        <v>0</v>
      </c>
      <c r="G459">
        <v>0</v>
      </c>
      <c r="H459">
        <v>0</v>
      </c>
      <c r="I459" t="s">
        <v>28</v>
      </c>
      <c r="J459" t="s">
        <v>1170</v>
      </c>
    </row>
    <row r="460" spans="1:10" x14ac:dyDescent="0.3">
      <c r="A460">
        <v>0</v>
      </c>
      <c r="B460">
        <v>0</v>
      </c>
      <c r="C460">
        <v>0</v>
      </c>
      <c r="D460">
        <v>0</v>
      </c>
      <c r="E460" s="17">
        <v>0</v>
      </c>
      <c r="F460">
        <v>0</v>
      </c>
      <c r="G460">
        <v>0</v>
      </c>
      <c r="H460">
        <v>0</v>
      </c>
      <c r="I460" t="s">
        <v>28</v>
      </c>
      <c r="J460" t="s">
        <v>1170</v>
      </c>
    </row>
    <row r="461" spans="1:10" x14ac:dyDescent="0.3">
      <c r="A461">
        <v>0</v>
      </c>
      <c r="B461">
        <v>0</v>
      </c>
      <c r="C461">
        <v>0</v>
      </c>
      <c r="D461">
        <v>0</v>
      </c>
      <c r="E461" s="17">
        <v>0</v>
      </c>
      <c r="F461">
        <v>0</v>
      </c>
      <c r="G461">
        <v>0</v>
      </c>
      <c r="H461">
        <v>0</v>
      </c>
      <c r="I461" t="s">
        <v>28</v>
      </c>
      <c r="J461" t="s">
        <v>1170</v>
      </c>
    </row>
    <row r="462" spans="1:10" x14ac:dyDescent="0.3">
      <c r="A462">
        <v>0</v>
      </c>
      <c r="B462">
        <v>0</v>
      </c>
      <c r="C462">
        <v>0</v>
      </c>
      <c r="D462">
        <v>0</v>
      </c>
      <c r="E462" s="17">
        <v>0</v>
      </c>
      <c r="F462">
        <v>0</v>
      </c>
      <c r="G462">
        <v>0</v>
      </c>
      <c r="H462">
        <v>0</v>
      </c>
      <c r="I462" t="s">
        <v>28</v>
      </c>
      <c r="J462" t="s">
        <v>1170</v>
      </c>
    </row>
    <row r="463" spans="1:10" x14ac:dyDescent="0.3">
      <c r="A463">
        <v>0</v>
      </c>
      <c r="B463">
        <v>0</v>
      </c>
      <c r="C463">
        <v>0</v>
      </c>
      <c r="D463">
        <v>0</v>
      </c>
      <c r="E463" s="17">
        <v>0</v>
      </c>
      <c r="F463">
        <v>0</v>
      </c>
      <c r="G463">
        <v>0</v>
      </c>
      <c r="H463">
        <v>0</v>
      </c>
      <c r="I463" t="s">
        <v>28</v>
      </c>
      <c r="J463" t="s">
        <v>1170</v>
      </c>
    </row>
    <row r="464" spans="1:10" x14ac:dyDescent="0.3">
      <c r="A464">
        <v>0</v>
      </c>
      <c r="B464">
        <v>0</v>
      </c>
      <c r="C464">
        <v>0</v>
      </c>
      <c r="D464">
        <v>0</v>
      </c>
      <c r="E464" s="17">
        <v>0</v>
      </c>
      <c r="F464">
        <v>0</v>
      </c>
      <c r="G464">
        <v>0</v>
      </c>
      <c r="H464">
        <v>0</v>
      </c>
      <c r="I464" t="s">
        <v>28</v>
      </c>
      <c r="J464" t="s">
        <v>1170</v>
      </c>
    </row>
    <row r="465" spans="1:10" x14ac:dyDescent="0.3">
      <c r="A465">
        <v>0</v>
      </c>
      <c r="B465">
        <v>0</v>
      </c>
      <c r="C465">
        <v>0</v>
      </c>
      <c r="D465">
        <v>0</v>
      </c>
      <c r="E465" s="17">
        <v>0</v>
      </c>
      <c r="F465">
        <v>0</v>
      </c>
      <c r="G465">
        <v>0</v>
      </c>
      <c r="H465">
        <v>0</v>
      </c>
      <c r="I465" t="s">
        <v>28</v>
      </c>
      <c r="J465" t="s">
        <v>1170</v>
      </c>
    </row>
    <row r="466" spans="1:10" x14ac:dyDescent="0.3">
      <c r="A466">
        <v>0</v>
      </c>
      <c r="B466">
        <v>0</v>
      </c>
      <c r="C466">
        <v>0</v>
      </c>
      <c r="D466">
        <v>0</v>
      </c>
      <c r="E466" s="17">
        <v>0</v>
      </c>
      <c r="F466">
        <v>0</v>
      </c>
      <c r="G466">
        <v>0</v>
      </c>
      <c r="H466">
        <v>0</v>
      </c>
      <c r="I466" t="s">
        <v>28</v>
      </c>
      <c r="J466" t="s">
        <v>1170</v>
      </c>
    </row>
    <row r="467" spans="1:10" x14ac:dyDescent="0.3">
      <c r="A467">
        <v>0</v>
      </c>
      <c r="B467">
        <v>0</v>
      </c>
      <c r="C467">
        <v>0</v>
      </c>
      <c r="D467">
        <v>0</v>
      </c>
      <c r="E467" s="17">
        <v>0</v>
      </c>
      <c r="F467">
        <v>0</v>
      </c>
      <c r="G467">
        <v>0</v>
      </c>
      <c r="H467">
        <v>0</v>
      </c>
      <c r="I467" t="s">
        <v>28</v>
      </c>
      <c r="J467" t="s">
        <v>1170</v>
      </c>
    </row>
    <row r="468" spans="1:10" x14ac:dyDescent="0.3">
      <c r="A468">
        <v>0</v>
      </c>
      <c r="B468">
        <v>0</v>
      </c>
      <c r="C468">
        <v>0</v>
      </c>
      <c r="D468">
        <v>0</v>
      </c>
      <c r="E468" s="17">
        <v>0</v>
      </c>
      <c r="F468">
        <v>0</v>
      </c>
      <c r="G468">
        <v>0</v>
      </c>
      <c r="H468">
        <v>0</v>
      </c>
      <c r="I468" t="s">
        <v>28</v>
      </c>
      <c r="J468" t="s">
        <v>1170</v>
      </c>
    </row>
    <row r="469" spans="1:10" x14ac:dyDescent="0.3">
      <c r="A469">
        <v>0</v>
      </c>
      <c r="B469">
        <v>0</v>
      </c>
      <c r="C469">
        <v>0</v>
      </c>
      <c r="D469">
        <v>0</v>
      </c>
      <c r="E469" s="17">
        <v>0</v>
      </c>
      <c r="F469">
        <v>0</v>
      </c>
      <c r="G469">
        <v>0</v>
      </c>
      <c r="H469">
        <v>0</v>
      </c>
      <c r="I469" t="s">
        <v>28</v>
      </c>
      <c r="J469" t="s">
        <v>1170</v>
      </c>
    </row>
    <row r="470" spans="1:10" x14ac:dyDescent="0.3">
      <c r="A470">
        <v>0</v>
      </c>
      <c r="B470">
        <v>0</v>
      </c>
      <c r="C470">
        <v>0</v>
      </c>
      <c r="D470">
        <v>0</v>
      </c>
      <c r="E470" s="17">
        <v>0</v>
      </c>
      <c r="F470">
        <v>0</v>
      </c>
      <c r="G470">
        <v>0</v>
      </c>
      <c r="H470">
        <v>0</v>
      </c>
      <c r="I470" t="s">
        <v>28</v>
      </c>
      <c r="J470" t="s">
        <v>1170</v>
      </c>
    </row>
    <row r="471" spans="1:10" x14ac:dyDescent="0.3">
      <c r="A471">
        <v>0</v>
      </c>
      <c r="B471">
        <v>0</v>
      </c>
      <c r="C471">
        <v>0</v>
      </c>
      <c r="D471">
        <v>0</v>
      </c>
      <c r="E471" s="17">
        <v>0</v>
      </c>
      <c r="F471">
        <v>0</v>
      </c>
      <c r="G471">
        <v>0</v>
      </c>
      <c r="H471">
        <v>0</v>
      </c>
      <c r="I471" t="s">
        <v>28</v>
      </c>
      <c r="J471" t="s">
        <v>1170</v>
      </c>
    </row>
    <row r="472" spans="1:10" x14ac:dyDescent="0.3">
      <c r="A472">
        <v>0</v>
      </c>
      <c r="B472">
        <v>0</v>
      </c>
      <c r="C472">
        <v>0</v>
      </c>
      <c r="D472">
        <v>0</v>
      </c>
      <c r="E472" s="17">
        <v>0</v>
      </c>
      <c r="F472">
        <v>0</v>
      </c>
      <c r="G472">
        <v>0</v>
      </c>
      <c r="H472">
        <v>0</v>
      </c>
      <c r="I472" t="s">
        <v>28</v>
      </c>
      <c r="J472" t="s">
        <v>1170</v>
      </c>
    </row>
    <row r="473" spans="1:10" x14ac:dyDescent="0.3">
      <c r="A473">
        <v>0</v>
      </c>
      <c r="B473">
        <v>0</v>
      </c>
      <c r="C473">
        <v>0</v>
      </c>
      <c r="D473">
        <v>0</v>
      </c>
      <c r="E473" s="17">
        <v>0</v>
      </c>
      <c r="F473">
        <v>0</v>
      </c>
      <c r="G473">
        <v>0</v>
      </c>
      <c r="H473">
        <v>0</v>
      </c>
      <c r="I473" t="s">
        <v>28</v>
      </c>
      <c r="J473" t="s">
        <v>1170</v>
      </c>
    </row>
    <row r="474" spans="1:10" x14ac:dyDescent="0.3">
      <c r="A474">
        <v>0</v>
      </c>
      <c r="B474">
        <v>0</v>
      </c>
      <c r="C474">
        <v>0</v>
      </c>
      <c r="D474">
        <v>0</v>
      </c>
      <c r="E474" s="17">
        <v>0</v>
      </c>
      <c r="F474">
        <v>0</v>
      </c>
      <c r="G474">
        <v>0</v>
      </c>
      <c r="H474">
        <v>0</v>
      </c>
      <c r="I474" t="s">
        <v>28</v>
      </c>
      <c r="J474" t="s">
        <v>1170</v>
      </c>
    </row>
    <row r="475" spans="1:10" x14ac:dyDescent="0.3">
      <c r="A475">
        <v>0</v>
      </c>
      <c r="B475">
        <v>0</v>
      </c>
      <c r="C475">
        <v>0</v>
      </c>
      <c r="D475">
        <v>0</v>
      </c>
      <c r="E475" s="17">
        <v>0</v>
      </c>
      <c r="F475">
        <v>0</v>
      </c>
      <c r="G475">
        <v>0</v>
      </c>
      <c r="H475">
        <v>0</v>
      </c>
      <c r="I475" t="s">
        <v>28</v>
      </c>
      <c r="J475" t="s">
        <v>1170</v>
      </c>
    </row>
    <row r="476" spans="1:10" x14ac:dyDescent="0.3">
      <c r="A476">
        <v>0</v>
      </c>
      <c r="B476">
        <v>0</v>
      </c>
      <c r="C476">
        <v>0</v>
      </c>
      <c r="D476">
        <v>0</v>
      </c>
      <c r="E476" s="17">
        <v>0</v>
      </c>
      <c r="F476">
        <v>0</v>
      </c>
      <c r="G476">
        <v>0</v>
      </c>
      <c r="H476">
        <v>0</v>
      </c>
      <c r="I476" t="s">
        <v>28</v>
      </c>
      <c r="J476" t="s">
        <v>1170</v>
      </c>
    </row>
    <row r="477" spans="1:10" x14ac:dyDescent="0.3">
      <c r="A477">
        <v>0</v>
      </c>
      <c r="B477">
        <v>0</v>
      </c>
      <c r="C477">
        <v>0</v>
      </c>
      <c r="D477">
        <v>0</v>
      </c>
      <c r="E477" s="17">
        <v>0</v>
      </c>
      <c r="F477">
        <v>0</v>
      </c>
      <c r="G477">
        <v>0</v>
      </c>
      <c r="H477">
        <v>0</v>
      </c>
      <c r="I477" t="s">
        <v>28</v>
      </c>
      <c r="J477" t="s">
        <v>1170</v>
      </c>
    </row>
    <row r="478" spans="1:10" x14ac:dyDescent="0.3">
      <c r="A478">
        <v>0</v>
      </c>
      <c r="B478">
        <v>0</v>
      </c>
      <c r="C478">
        <v>0</v>
      </c>
      <c r="D478">
        <v>0</v>
      </c>
      <c r="E478" s="17">
        <v>0</v>
      </c>
      <c r="F478">
        <v>0</v>
      </c>
      <c r="G478">
        <v>0</v>
      </c>
      <c r="H478">
        <v>0</v>
      </c>
      <c r="I478" t="s">
        <v>28</v>
      </c>
      <c r="J478" t="s">
        <v>1170</v>
      </c>
    </row>
    <row r="479" spans="1:10" x14ac:dyDescent="0.3">
      <c r="A479">
        <v>0</v>
      </c>
      <c r="B479">
        <v>0</v>
      </c>
      <c r="C479">
        <v>0</v>
      </c>
      <c r="D479">
        <v>0</v>
      </c>
      <c r="E479" s="17">
        <v>0</v>
      </c>
      <c r="F479">
        <v>0</v>
      </c>
      <c r="G479">
        <v>0</v>
      </c>
      <c r="H479">
        <v>0</v>
      </c>
      <c r="I479" t="s">
        <v>28</v>
      </c>
      <c r="J479" t="s">
        <v>1170</v>
      </c>
    </row>
    <row r="480" spans="1:10" x14ac:dyDescent="0.3">
      <c r="A480">
        <v>0</v>
      </c>
      <c r="B480">
        <v>0</v>
      </c>
      <c r="C480">
        <v>0</v>
      </c>
      <c r="D480">
        <v>0</v>
      </c>
      <c r="E480" s="17">
        <v>0</v>
      </c>
      <c r="F480">
        <v>0</v>
      </c>
      <c r="G480">
        <v>0</v>
      </c>
      <c r="H480">
        <v>0</v>
      </c>
      <c r="I480" t="s">
        <v>28</v>
      </c>
      <c r="J480" t="s">
        <v>1170</v>
      </c>
    </row>
    <row r="481" spans="1:10" x14ac:dyDescent="0.3">
      <c r="A481">
        <v>0</v>
      </c>
      <c r="B481">
        <v>0</v>
      </c>
      <c r="C481">
        <v>0</v>
      </c>
      <c r="D481">
        <v>0</v>
      </c>
      <c r="E481" s="17">
        <v>0</v>
      </c>
      <c r="F481">
        <v>0</v>
      </c>
      <c r="G481">
        <v>0</v>
      </c>
      <c r="H481">
        <v>0</v>
      </c>
      <c r="I481" t="s">
        <v>28</v>
      </c>
      <c r="J481" t="s">
        <v>1170</v>
      </c>
    </row>
    <row r="482" spans="1:10" x14ac:dyDescent="0.3">
      <c r="A482">
        <v>0</v>
      </c>
      <c r="B482">
        <v>0</v>
      </c>
      <c r="C482">
        <v>0</v>
      </c>
      <c r="D482">
        <v>0</v>
      </c>
      <c r="E482" s="17">
        <v>0</v>
      </c>
      <c r="F482">
        <v>0</v>
      </c>
      <c r="G482">
        <v>0</v>
      </c>
      <c r="H482">
        <v>0</v>
      </c>
      <c r="I482" t="s">
        <v>28</v>
      </c>
      <c r="J482" t="s">
        <v>1170</v>
      </c>
    </row>
    <row r="483" spans="1:10" x14ac:dyDescent="0.3">
      <c r="A483">
        <v>0</v>
      </c>
      <c r="B483">
        <v>0</v>
      </c>
      <c r="C483">
        <v>0</v>
      </c>
      <c r="D483">
        <v>0</v>
      </c>
      <c r="E483" s="17">
        <v>0</v>
      </c>
      <c r="F483">
        <v>0</v>
      </c>
      <c r="G483">
        <v>0</v>
      </c>
      <c r="H483">
        <v>0</v>
      </c>
      <c r="I483" t="s">
        <v>28</v>
      </c>
      <c r="J483" t="s">
        <v>1170</v>
      </c>
    </row>
    <row r="484" spans="1:10" x14ac:dyDescent="0.3">
      <c r="A484">
        <v>0</v>
      </c>
      <c r="B484">
        <v>0</v>
      </c>
      <c r="C484">
        <v>0</v>
      </c>
      <c r="D484">
        <v>0</v>
      </c>
      <c r="E484" s="17">
        <v>0</v>
      </c>
      <c r="F484">
        <v>0</v>
      </c>
      <c r="G484">
        <v>0</v>
      </c>
      <c r="H484">
        <v>0</v>
      </c>
      <c r="I484" t="s">
        <v>28</v>
      </c>
      <c r="J484" t="s">
        <v>1170</v>
      </c>
    </row>
    <row r="485" spans="1:10" x14ac:dyDescent="0.3">
      <c r="A485">
        <v>0</v>
      </c>
      <c r="B485">
        <v>0</v>
      </c>
      <c r="C485">
        <v>0</v>
      </c>
      <c r="D485">
        <v>0</v>
      </c>
      <c r="E485" s="17">
        <v>0</v>
      </c>
      <c r="F485">
        <v>0</v>
      </c>
      <c r="G485">
        <v>0</v>
      </c>
      <c r="H485">
        <v>0</v>
      </c>
      <c r="I485" t="s">
        <v>28</v>
      </c>
      <c r="J485" t="s">
        <v>1170</v>
      </c>
    </row>
    <row r="486" spans="1:10" x14ac:dyDescent="0.3">
      <c r="A486">
        <v>0</v>
      </c>
      <c r="B486">
        <v>0</v>
      </c>
      <c r="C486">
        <v>0</v>
      </c>
      <c r="D486">
        <v>0</v>
      </c>
      <c r="E486" s="17">
        <v>0</v>
      </c>
      <c r="F486">
        <v>0</v>
      </c>
      <c r="G486">
        <v>0</v>
      </c>
      <c r="H486">
        <v>0</v>
      </c>
      <c r="I486" t="s">
        <v>28</v>
      </c>
      <c r="J486" t="s">
        <v>1170</v>
      </c>
    </row>
    <row r="487" spans="1:10" x14ac:dyDescent="0.3">
      <c r="A487" s="4" cm="1">
        <f t="array" ref="A487:H533">'M43-M48 Report'!A180:H226</f>
        <v>0</v>
      </c>
      <c r="B487">
        <v>0</v>
      </c>
      <c r="C487">
        <v>0</v>
      </c>
      <c r="D487">
        <v>0</v>
      </c>
      <c r="E487" s="17">
        <v>0</v>
      </c>
      <c r="F487">
        <v>0</v>
      </c>
      <c r="G487">
        <v>0</v>
      </c>
      <c r="H487">
        <v>0</v>
      </c>
      <c r="I487" t="s">
        <v>29</v>
      </c>
      <c r="J487" t="s">
        <v>1170</v>
      </c>
    </row>
    <row r="488" spans="1:10" x14ac:dyDescent="0.3">
      <c r="A488">
        <v>0</v>
      </c>
      <c r="B488">
        <v>0</v>
      </c>
      <c r="C488">
        <v>0</v>
      </c>
      <c r="D488">
        <v>0</v>
      </c>
      <c r="E488" s="17">
        <v>0</v>
      </c>
      <c r="F488">
        <v>0</v>
      </c>
      <c r="G488">
        <v>0</v>
      </c>
      <c r="H488">
        <v>0</v>
      </c>
      <c r="I488" t="s">
        <v>29</v>
      </c>
      <c r="J488" t="s">
        <v>1170</v>
      </c>
    </row>
    <row r="489" spans="1:10" x14ac:dyDescent="0.3">
      <c r="A489">
        <v>0</v>
      </c>
      <c r="B489">
        <v>0</v>
      </c>
      <c r="C489">
        <v>0</v>
      </c>
      <c r="D489">
        <v>0</v>
      </c>
      <c r="E489" s="17">
        <v>0</v>
      </c>
      <c r="F489">
        <v>0</v>
      </c>
      <c r="G489">
        <v>0</v>
      </c>
      <c r="H489">
        <v>0</v>
      </c>
      <c r="I489" t="s">
        <v>29</v>
      </c>
      <c r="J489" t="s">
        <v>1170</v>
      </c>
    </row>
    <row r="490" spans="1:10" x14ac:dyDescent="0.3">
      <c r="A490">
        <v>0</v>
      </c>
      <c r="B490">
        <v>0</v>
      </c>
      <c r="C490">
        <v>0</v>
      </c>
      <c r="D490">
        <v>0</v>
      </c>
      <c r="E490" s="17">
        <v>0</v>
      </c>
      <c r="F490">
        <v>0</v>
      </c>
      <c r="G490">
        <v>0</v>
      </c>
      <c r="H490">
        <v>0</v>
      </c>
      <c r="I490" t="s">
        <v>29</v>
      </c>
      <c r="J490" t="s">
        <v>1170</v>
      </c>
    </row>
    <row r="491" spans="1:10" x14ac:dyDescent="0.3">
      <c r="A491">
        <v>0</v>
      </c>
      <c r="B491">
        <v>0</v>
      </c>
      <c r="C491">
        <v>0</v>
      </c>
      <c r="D491">
        <v>0</v>
      </c>
      <c r="E491" s="17">
        <v>0</v>
      </c>
      <c r="F491">
        <v>0</v>
      </c>
      <c r="G491">
        <v>0</v>
      </c>
      <c r="H491">
        <v>0</v>
      </c>
      <c r="I491" t="s">
        <v>29</v>
      </c>
      <c r="J491" t="s">
        <v>1170</v>
      </c>
    </row>
    <row r="492" spans="1:10" x14ac:dyDescent="0.3">
      <c r="A492">
        <v>0</v>
      </c>
      <c r="B492">
        <v>0</v>
      </c>
      <c r="C492">
        <v>0</v>
      </c>
      <c r="D492">
        <v>0</v>
      </c>
      <c r="E492" s="17">
        <v>0</v>
      </c>
      <c r="F492">
        <v>0</v>
      </c>
      <c r="G492">
        <v>0</v>
      </c>
      <c r="H492">
        <v>0</v>
      </c>
      <c r="I492" t="s">
        <v>29</v>
      </c>
      <c r="J492" t="s">
        <v>1170</v>
      </c>
    </row>
    <row r="493" spans="1:10" x14ac:dyDescent="0.3">
      <c r="A493">
        <v>0</v>
      </c>
      <c r="B493">
        <v>0</v>
      </c>
      <c r="C493">
        <v>0</v>
      </c>
      <c r="D493">
        <v>0</v>
      </c>
      <c r="E493" s="17">
        <v>0</v>
      </c>
      <c r="F493">
        <v>0</v>
      </c>
      <c r="G493">
        <v>0</v>
      </c>
      <c r="H493">
        <v>0</v>
      </c>
      <c r="I493" t="s">
        <v>29</v>
      </c>
      <c r="J493" t="s">
        <v>1170</v>
      </c>
    </row>
    <row r="494" spans="1:10" x14ac:dyDescent="0.3">
      <c r="A494">
        <v>0</v>
      </c>
      <c r="B494">
        <v>0</v>
      </c>
      <c r="C494">
        <v>0</v>
      </c>
      <c r="D494">
        <v>0</v>
      </c>
      <c r="E494" s="17">
        <v>0</v>
      </c>
      <c r="F494">
        <v>0</v>
      </c>
      <c r="G494">
        <v>0</v>
      </c>
      <c r="H494">
        <v>0</v>
      </c>
      <c r="I494" t="s">
        <v>29</v>
      </c>
      <c r="J494" t="s">
        <v>1170</v>
      </c>
    </row>
    <row r="495" spans="1:10" x14ac:dyDescent="0.3">
      <c r="A495">
        <v>0</v>
      </c>
      <c r="B495">
        <v>0</v>
      </c>
      <c r="C495">
        <v>0</v>
      </c>
      <c r="D495">
        <v>0</v>
      </c>
      <c r="E495" s="17">
        <v>0</v>
      </c>
      <c r="F495">
        <v>0</v>
      </c>
      <c r="G495">
        <v>0</v>
      </c>
      <c r="H495">
        <v>0</v>
      </c>
      <c r="I495" t="s">
        <v>29</v>
      </c>
      <c r="J495" t="s">
        <v>1170</v>
      </c>
    </row>
    <row r="496" spans="1:10" x14ac:dyDescent="0.3">
      <c r="A496">
        <v>0</v>
      </c>
      <c r="B496">
        <v>0</v>
      </c>
      <c r="C496">
        <v>0</v>
      </c>
      <c r="D496">
        <v>0</v>
      </c>
      <c r="E496" s="17">
        <v>0</v>
      </c>
      <c r="F496">
        <v>0</v>
      </c>
      <c r="G496">
        <v>0</v>
      </c>
      <c r="H496">
        <v>0</v>
      </c>
      <c r="I496" t="s">
        <v>29</v>
      </c>
      <c r="J496" t="s">
        <v>1170</v>
      </c>
    </row>
    <row r="497" spans="1:10" x14ac:dyDescent="0.3">
      <c r="A497">
        <v>0</v>
      </c>
      <c r="B497">
        <v>0</v>
      </c>
      <c r="C497">
        <v>0</v>
      </c>
      <c r="D497">
        <v>0</v>
      </c>
      <c r="E497" s="17">
        <v>0</v>
      </c>
      <c r="F497">
        <v>0</v>
      </c>
      <c r="G497">
        <v>0</v>
      </c>
      <c r="H497">
        <v>0</v>
      </c>
      <c r="I497" t="s">
        <v>29</v>
      </c>
      <c r="J497" t="s">
        <v>1170</v>
      </c>
    </row>
    <row r="498" spans="1:10" x14ac:dyDescent="0.3">
      <c r="A498">
        <v>0</v>
      </c>
      <c r="B498">
        <v>0</v>
      </c>
      <c r="C498">
        <v>0</v>
      </c>
      <c r="D498">
        <v>0</v>
      </c>
      <c r="E498" s="17">
        <v>0</v>
      </c>
      <c r="F498">
        <v>0</v>
      </c>
      <c r="G498">
        <v>0</v>
      </c>
      <c r="H498">
        <v>0</v>
      </c>
      <c r="I498" t="s">
        <v>29</v>
      </c>
      <c r="J498" t="s">
        <v>1170</v>
      </c>
    </row>
    <row r="499" spans="1:10" x14ac:dyDescent="0.3">
      <c r="A499">
        <v>0</v>
      </c>
      <c r="B499">
        <v>0</v>
      </c>
      <c r="C499">
        <v>0</v>
      </c>
      <c r="D499">
        <v>0</v>
      </c>
      <c r="E499" s="17">
        <v>0</v>
      </c>
      <c r="F499">
        <v>0</v>
      </c>
      <c r="G499">
        <v>0</v>
      </c>
      <c r="H499">
        <v>0</v>
      </c>
      <c r="I499" t="s">
        <v>29</v>
      </c>
      <c r="J499" t="s">
        <v>1170</v>
      </c>
    </row>
    <row r="500" spans="1:10" x14ac:dyDescent="0.3">
      <c r="A500">
        <v>0</v>
      </c>
      <c r="B500">
        <v>0</v>
      </c>
      <c r="C500">
        <v>0</v>
      </c>
      <c r="D500">
        <v>0</v>
      </c>
      <c r="E500" s="17">
        <v>0</v>
      </c>
      <c r="F500">
        <v>0</v>
      </c>
      <c r="G500">
        <v>0</v>
      </c>
      <c r="H500">
        <v>0</v>
      </c>
      <c r="I500" t="s">
        <v>29</v>
      </c>
      <c r="J500" t="s">
        <v>1170</v>
      </c>
    </row>
    <row r="501" spans="1:10" x14ac:dyDescent="0.3">
      <c r="A501">
        <v>0</v>
      </c>
      <c r="B501">
        <v>0</v>
      </c>
      <c r="C501">
        <v>0</v>
      </c>
      <c r="D501">
        <v>0</v>
      </c>
      <c r="E501" s="17">
        <v>0</v>
      </c>
      <c r="F501">
        <v>0</v>
      </c>
      <c r="G501">
        <v>0</v>
      </c>
      <c r="H501">
        <v>0</v>
      </c>
      <c r="I501" t="s">
        <v>29</v>
      </c>
      <c r="J501" t="s">
        <v>1170</v>
      </c>
    </row>
    <row r="502" spans="1:10" x14ac:dyDescent="0.3">
      <c r="A502">
        <v>0</v>
      </c>
      <c r="B502">
        <v>0</v>
      </c>
      <c r="C502">
        <v>0</v>
      </c>
      <c r="D502">
        <v>0</v>
      </c>
      <c r="E502" s="17">
        <v>0</v>
      </c>
      <c r="F502">
        <v>0</v>
      </c>
      <c r="G502">
        <v>0</v>
      </c>
      <c r="H502">
        <v>0</v>
      </c>
      <c r="I502" t="s">
        <v>29</v>
      </c>
      <c r="J502" t="s">
        <v>1170</v>
      </c>
    </row>
    <row r="503" spans="1:10" x14ac:dyDescent="0.3">
      <c r="A503">
        <v>0</v>
      </c>
      <c r="B503">
        <v>0</v>
      </c>
      <c r="C503">
        <v>0</v>
      </c>
      <c r="D503">
        <v>0</v>
      </c>
      <c r="E503" s="17">
        <v>0</v>
      </c>
      <c r="F503">
        <v>0</v>
      </c>
      <c r="G503">
        <v>0</v>
      </c>
      <c r="H503">
        <v>0</v>
      </c>
      <c r="I503" t="s">
        <v>29</v>
      </c>
      <c r="J503" t="s">
        <v>1170</v>
      </c>
    </row>
    <row r="504" spans="1:10" x14ac:dyDescent="0.3">
      <c r="A504">
        <v>0</v>
      </c>
      <c r="B504">
        <v>0</v>
      </c>
      <c r="C504">
        <v>0</v>
      </c>
      <c r="D504">
        <v>0</v>
      </c>
      <c r="E504" s="17">
        <v>0</v>
      </c>
      <c r="F504">
        <v>0</v>
      </c>
      <c r="G504">
        <v>0</v>
      </c>
      <c r="H504">
        <v>0</v>
      </c>
      <c r="I504" t="s">
        <v>29</v>
      </c>
      <c r="J504" t="s">
        <v>1170</v>
      </c>
    </row>
    <row r="505" spans="1:10" x14ac:dyDescent="0.3">
      <c r="A505">
        <v>0</v>
      </c>
      <c r="B505">
        <v>0</v>
      </c>
      <c r="C505">
        <v>0</v>
      </c>
      <c r="D505">
        <v>0</v>
      </c>
      <c r="E505" s="17">
        <v>0</v>
      </c>
      <c r="F505">
        <v>0</v>
      </c>
      <c r="G505">
        <v>0</v>
      </c>
      <c r="H505">
        <v>0</v>
      </c>
      <c r="I505" t="s">
        <v>29</v>
      </c>
      <c r="J505" t="s">
        <v>1170</v>
      </c>
    </row>
    <row r="506" spans="1:10" x14ac:dyDescent="0.3">
      <c r="A506">
        <v>0</v>
      </c>
      <c r="B506">
        <v>0</v>
      </c>
      <c r="C506">
        <v>0</v>
      </c>
      <c r="D506">
        <v>0</v>
      </c>
      <c r="E506" s="17">
        <v>0</v>
      </c>
      <c r="F506">
        <v>0</v>
      </c>
      <c r="G506">
        <v>0</v>
      </c>
      <c r="H506">
        <v>0</v>
      </c>
      <c r="I506" t="s">
        <v>29</v>
      </c>
      <c r="J506" t="s">
        <v>1170</v>
      </c>
    </row>
    <row r="507" spans="1:10" x14ac:dyDescent="0.3">
      <c r="A507">
        <v>0</v>
      </c>
      <c r="B507">
        <v>0</v>
      </c>
      <c r="C507">
        <v>0</v>
      </c>
      <c r="D507">
        <v>0</v>
      </c>
      <c r="E507" s="17">
        <v>0</v>
      </c>
      <c r="F507">
        <v>0</v>
      </c>
      <c r="G507">
        <v>0</v>
      </c>
      <c r="H507">
        <v>0</v>
      </c>
      <c r="I507" t="s">
        <v>29</v>
      </c>
      <c r="J507" t="s">
        <v>1170</v>
      </c>
    </row>
    <row r="508" spans="1:10" x14ac:dyDescent="0.3">
      <c r="A508">
        <v>0</v>
      </c>
      <c r="B508">
        <v>0</v>
      </c>
      <c r="C508">
        <v>0</v>
      </c>
      <c r="D508">
        <v>0</v>
      </c>
      <c r="E508" s="17">
        <v>0</v>
      </c>
      <c r="F508">
        <v>0</v>
      </c>
      <c r="G508">
        <v>0</v>
      </c>
      <c r="H508">
        <v>0</v>
      </c>
      <c r="I508" t="s">
        <v>29</v>
      </c>
      <c r="J508" t="s">
        <v>1170</v>
      </c>
    </row>
    <row r="509" spans="1:10" x14ac:dyDescent="0.3">
      <c r="A509">
        <v>0</v>
      </c>
      <c r="B509">
        <v>0</v>
      </c>
      <c r="C509">
        <v>0</v>
      </c>
      <c r="D509">
        <v>0</v>
      </c>
      <c r="E509" s="17">
        <v>0</v>
      </c>
      <c r="F509">
        <v>0</v>
      </c>
      <c r="G509">
        <v>0</v>
      </c>
      <c r="H509">
        <v>0</v>
      </c>
      <c r="I509" t="s">
        <v>29</v>
      </c>
      <c r="J509" t="s">
        <v>1170</v>
      </c>
    </row>
    <row r="510" spans="1:10" x14ac:dyDescent="0.3">
      <c r="A510">
        <v>0</v>
      </c>
      <c r="B510">
        <v>0</v>
      </c>
      <c r="C510">
        <v>0</v>
      </c>
      <c r="D510">
        <v>0</v>
      </c>
      <c r="E510" s="17">
        <v>0</v>
      </c>
      <c r="F510">
        <v>0</v>
      </c>
      <c r="G510">
        <v>0</v>
      </c>
      <c r="H510">
        <v>0</v>
      </c>
      <c r="I510" t="s">
        <v>29</v>
      </c>
      <c r="J510" t="s">
        <v>1170</v>
      </c>
    </row>
    <row r="511" spans="1:10" x14ac:dyDescent="0.3">
      <c r="A511">
        <v>0</v>
      </c>
      <c r="B511">
        <v>0</v>
      </c>
      <c r="C511">
        <v>0</v>
      </c>
      <c r="D511">
        <v>0</v>
      </c>
      <c r="E511" s="17">
        <v>0</v>
      </c>
      <c r="F511">
        <v>0</v>
      </c>
      <c r="G511">
        <v>0</v>
      </c>
      <c r="H511">
        <v>0</v>
      </c>
      <c r="I511" t="s">
        <v>29</v>
      </c>
      <c r="J511" t="s">
        <v>1170</v>
      </c>
    </row>
    <row r="512" spans="1:10" x14ac:dyDescent="0.3">
      <c r="A512">
        <v>0</v>
      </c>
      <c r="B512">
        <v>0</v>
      </c>
      <c r="C512">
        <v>0</v>
      </c>
      <c r="D512">
        <v>0</v>
      </c>
      <c r="E512" s="17">
        <v>0</v>
      </c>
      <c r="F512">
        <v>0</v>
      </c>
      <c r="G512">
        <v>0</v>
      </c>
      <c r="H512">
        <v>0</v>
      </c>
      <c r="I512" t="s">
        <v>29</v>
      </c>
      <c r="J512" t="s">
        <v>1170</v>
      </c>
    </row>
    <row r="513" spans="1:10" x14ac:dyDescent="0.3">
      <c r="A513">
        <v>0</v>
      </c>
      <c r="B513">
        <v>0</v>
      </c>
      <c r="C513">
        <v>0</v>
      </c>
      <c r="D513">
        <v>0</v>
      </c>
      <c r="E513" s="17">
        <v>0</v>
      </c>
      <c r="F513">
        <v>0</v>
      </c>
      <c r="G513">
        <v>0</v>
      </c>
      <c r="H513">
        <v>0</v>
      </c>
      <c r="I513" t="s">
        <v>29</v>
      </c>
      <c r="J513" t="s">
        <v>1170</v>
      </c>
    </row>
    <row r="514" spans="1:10" x14ac:dyDescent="0.3">
      <c r="A514">
        <v>0</v>
      </c>
      <c r="B514">
        <v>0</v>
      </c>
      <c r="C514">
        <v>0</v>
      </c>
      <c r="D514">
        <v>0</v>
      </c>
      <c r="E514" s="17">
        <v>0</v>
      </c>
      <c r="F514">
        <v>0</v>
      </c>
      <c r="G514">
        <v>0</v>
      </c>
      <c r="H514">
        <v>0</v>
      </c>
      <c r="I514" t="s">
        <v>29</v>
      </c>
      <c r="J514" t="s">
        <v>1170</v>
      </c>
    </row>
    <row r="515" spans="1:10" x14ac:dyDescent="0.3">
      <c r="A515">
        <v>0</v>
      </c>
      <c r="B515">
        <v>0</v>
      </c>
      <c r="C515">
        <v>0</v>
      </c>
      <c r="D515">
        <v>0</v>
      </c>
      <c r="E515" s="17">
        <v>0</v>
      </c>
      <c r="F515">
        <v>0</v>
      </c>
      <c r="G515">
        <v>0</v>
      </c>
      <c r="H515">
        <v>0</v>
      </c>
      <c r="I515" t="s">
        <v>29</v>
      </c>
      <c r="J515" t="s">
        <v>1170</v>
      </c>
    </row>
    <row r="516" spans="1:10" x14ac:dyDescent="0.3">
      <c r="A516">
        <v>0</v>
      </c>
      <c r="B516">
        <v>0</v>
      </c>
      <c r="C516">
        <v>0</v>
      </c>
      <c r="D516">
        <v>0</v>
      </c>
      <c r="E516" s="17">
        <v>0</v>
      </c>
      <c r="F516">
        <v>0</v>
      </c>
      <c r="G516">
        <v>0</v>
      </c>
      <c r="H516">
        <v>0</v>
      </c>
      <c r="I516" t="s">
        <v>29</v>
      </c>
      <c r="J516" t="s">
        <v>1170</v>
      </c>
    </row>
    <row r="517" spans="1:10" x14ac:dyDescent="0.3">
      <c r="A517">
        <v>0</v>
      </c>
      <c r="B517">
        <v>0</v>
      </c>
      <c r="C517">
        <v>0</v>
      </c>
      <c r="D517">
        <v>0</v>
      </c>
      <c r="E517" s="17">
        <v>0</v>
      </c>
      <c r="F517">
        <v>0</v>
      </c>
      <c r="G517">
        <v>0</v>
      </c>
      <c r="H517">
        <v>0</v>
      </c>
      <c r="I517" t="s">
        <v>29</v>
      </c>
      <c r="J517" t="s">
        <v>1170</v>
      </c>
    </row>
    <row r="518" spans="1:10" x14ac:dyDescent="0.3">
      <c r="A518">
        <v>0</v>
      </c>
      <c r="B518">
        <v>0</v>
      </c>
      <c r="C518">
        <v>0</v>
      </c>
      <c r="D518">
        <v>0</v>
      </c>
      <c r="E518" s="17">
        <v>0</v>
      </c>
      <c r="F518">
        <v>0</v>
      </c>
      <c r="G518">
        <v>0</v>
      </c>
      <c r="H518">
        <v>0</v>
      </c>
      <c r="I518" t="s">
        <v>29</v>
      </c>
      <c r="J518" t="s">
        <v>1170</v>
      </c>
    </row>
    <row r="519" spans="1:10" x14ac:dyDescent="0.3">
      <c r="A519">
        <v>0</v>
      </c>
      <c r="B519">
        <v>0</v>
      </c>
      <c r="C519">
        <v>0</v>
      </c>
      <c r="D519">
        <v>0</v>
      </c>
      <c r="E519" s="17">
        <v>0</v>
      </c>
      <c r="F519">
        <v>0</v>
      </c>
      <c r="G519">
        <v>0</v>
      </c>
      <c r="H519">
        <v>0</v>
      </c>
      <c r="I519" t="s">
        <v>29</v>
      </c>
      <c r="J519" t="s">
        <v>1170</v>
      </c>
    </row>
    <row r="520" spans="1:10" x14ac:dyDescent="0.3">
      <c r="A520">
        <v>0</v>
      </c>
      <c r="B520">
        <v>0</v>
      </c>
      <c r="C520">
        <v>0</v>
      </c>
      <c r="D520">
        <v>0</v>
      </c>
      <c r="E520" s="17">
        <v>0</v>
      </c>
      <c r="F520">
        <v>0</v>
      </c>
      <c r="G520">
        <v>0</v>
      </c>
      <c r="H520">
        <v>0</v>
      </c>
      <c r="I520" t="s">
        <v>29</v>
      </c>
      <c r="J520" t="s">
        <v>1170</v>
      </c>
    </row>
    <row r="521" spans="1:10" x14ac:dyDescent="0.3">
      <c r="A521">
        <v>0</v>
      </c>
      <c r="B521">
        <v>0</v>
      </c>
      <c r="C521">
        <v>0</v>
      </c>
      <c r="D521">
        <v>0</v>
      </c>
      <c r="E521" s="17">
        <v>0</v>
      </c>
      <c r="F521">
        <v>0</v>
      </c>
      <c r="G521">
        <v>0</v>
      </c>
      <c r="H521">
        <v>0</v>
      </c>
      <c r="I521" t="s">
        <v>29</v>
      </c>
      <c r="J521" t="s">
        <v>1170</v>
      </c>
    </row>
    <row r="522" spans="1:10" x14ac:dyDescent="0.3">
      <c r="A522">
        <v>0</v>
      </c>
      <c r="B522">
        <v>0</v>
      </c>
      <c r="C522">
        <v>0</v>
      </c>
      <c r="D522">
        <v>0</v>
      </c>
      <c r="E522" s="17">
        <v>0</v>
      </c>
      <c r="F522">
        <v>0</v>
      </c>
      <c r="G522">
        <v>0</v>
      </c>
      <c r="H522">
        <v>0</v>
      </c>
      <c r="I522" t="s">
        <v>29</v>
      </c>
      <c r="J522" t="s">
        <v>1170</v>
      </c>
    </row>
    <row r="523" spans="1:10" x14ac:dyDescent="0.3">
      <c r="A523">
        <v>0</v>
      </c>
      <c r="B523">
        <v>0</v>
      </c>
      <c r="C523">
        <v>0</v>
      </c>
      <c r="D523">
        <v>0</v>
      </c>
      <c r="E523" s="17">
        <v>0</v>
      </c>
      <c r="F523">
        <v>0</v>
      </c>
      <c r="G523">
        <v>0</v>
      </c>
      <c r="H523">
        <v>0</v>
      </c>
      <c r="I523" t="s">
        <v>29</v>
      </c>
      <c r="J523" t="s">
        <v>1170</v>
      </c>
    </row>
    <row r="524" spans="1:10" x14ac:dyDescent="0.3">
      <c r="A524">
        <v>0</v>
      </c>
      <c r="B524">
        <v>0</v>
      </c>
      <c r="C524">
        <v>0</v>
      </c>
      <c r="D524">
        <v>0</v>
      </c>
      <c r="E524" s="17">
        <v>0</v>
      </c>
      <c r="F524">
        <v>0</v>
      </c>
      <c r="G524">
        <v>0</v>
      </c>
      <c r="H524">
        <v>0</v>
      </c>
      <c r="I524" t="s">
        <v>29</v>
      </c>
      <c r="J524" t="s">
        <v>1170</v>
      </c>
    </row>
    <row r="525" spans="1:10" x14ac:dyDescent="0.3">
      <c r="A525">
        <v>0</v>
      </c>
      <c r="B525">
        <v>0</v>
      </c>
      <c r="C525">
        <v>0</v>
      </c>
      <c r="D525">
        <v>0</v>
      </c>
      <c r="E525" s="17">
        <v>0</v>
      </c>
      <c r="F525">
        <v>0</v>
      </c>
      <c r="G525">
        <v>0</v>
      </c>
      <c r="H525">
        <v>0</v>
      </c>
      <c r="I525" t="s">
        <v>29</v>
      </c>
      <c r="J525" t="s">
        <v>1170</v>
      </c>
    </row>
    <row r="526" spans="1:10" x14ac:dyDescent="0.3">
      <c r="A526">
        <v>0</v>
      </c>
      <c r="B526">
        <v>0</v>
      </c>
      <c r="C526">
        <v>0</v>
      </c>
      <c r="D526">
        <v>0</v>
      </c>
      <c r="E526" s="17">
        <v>0</v>
      </c>
      <c r="F526">
        <v>0</v>
      </c>
      <c r="G526">
        <v>0</v>
      </c>
      <c r="H526">
        <v>0</v>
      </c>
      <c r="I526" t="s">
        <v>29</v>
      </c>
      <c r="J526" t="s">
        <v>1170</v>
      </c>
    </row>
    <row r="527" spans="1:10" x14ac:dyDescent="0.3">
      <c r="A527">
        <v>0</v>
      </c>
      <c r="B527">
        <v>0</v>
      </c>
      <c r="C527">
        <v>0</v>
      </c>
      <c r="D527">
        <v>0</v>
      </c>
      <c r="E527" s="17">
        <v>0</v>
      </c>
      <c r="F527">
        <v>0</v>
      </c>
      <c r="G527">
        <v>0</v>
      </c>
      <c r="H527">
        <v>0</v>
      </c>
      <c r="I527" t="s">
        <v>29</v>
      </c>
      <c r="J527" t="s">
        <v>1170</v>
      </c>
    </row>
    <row r="528" spans="1:10" x14ac:dyDescent="0.3">
      <c r="A528">
        <v>0</v>
      </c>
      <c r="B528">
        <v>0</v>
      </c>
      <c r="C528">
        <v>0</v>
      </c>
      <c r="D528">
        <v>0</v>
      </c>
      <c r="E528" s="17">
        <v>0</v>
      </c>
      <c r="F528">
        <v>0</v>
      </c>
      <c r="G528">
        <v>0</v>
      </c>
      <c r="H528">
        <v>0</v>
      </c>
      <c r="I528" t="s">
        <v>29</v>
      </c>
      <c r="J528" t="s">
        <v>1170</v>
      </c>
    </row>
    <row r="529" spans="1:10" x14ac:dyDescent="0.3">
      <c r="A529">
        <v>0</v>
      </c>
      <c r="B529">
        <v>0</v>
      </c>
      <c r="C529">
        <v>0</v>
      </c>
      <c r="D529">
        <v>0</v>
      </c>
      <c r="E529" s="17">
        <v>0</v>
      </c>
      <c r="F529">
        <v>0</v>
      </c>
      <c r="G529">
        <v>0</v>
      </c>
      <c r="H529">
        <v>0</v>
      </c>
      <c r="I529" t="s">
        <v>29</v>
      </c>
      <c r="J529" t="s">
        <v>1170</v>
      </c>
    </row>
    <row r="530" spans="1:10" x14ac:dyDescent="0.3">
      <c r="A530">
        <v>0</v>
      </c>
      <c r="B530">
        <v>0</v>
      </c>
      <c r="C530">
        <v>0</v>
      </c>
      <c r="D530">
        <v>0</v>
      </c>
      <c r="E530" s="17">
        <v>0</v>
      </c>
      <c r="F530">
        <v>0</v>
      </c>
      <c r="G530">
        <v>0</v>
      </c>
      <c r="H530">
        <v>0</v>
      </c>
      <c r="I530" t="s">
        <v>29</v>
      </c>
      <c r="J530" t="s">
        <v>1170</v>
      </c>
    </row>
    <row r="531" spans="1:10" x14ac:dyDescent="0.3">
      <c r="A531">
        <v>0</v>
      </c>
      <c r="B531">
        <v>0</v>
      </c>
      <c r="C531">
        <v>0</v>
      </c>
      <c r="D531">
        <v>0</v>
      </c>
      <c r="E531" s="17">
        <v>0</v>
      </c>
      <c r="F531">
        <v>0</v>
      </c>
      <c r="G531">
        <v>0</v>
      </c>
      <c r="H531">
        <v>0</v>
      </c>
      <c r="I531" t="s">
        <v>29</v>
      </c>
      <c r="J531" t="s">
        <v>1170</v>
      </c>
    </row>
    <row r="532" spans="1:10" x14ac:dyDescent="0.3">
      <c r="A532">
        <v>0</v>
      </c>
      <c r="B532">
        <v>0</v>
      </c>
      <c r="C532">
        <v>0</v>
      </c>
      <c r="D532">
        <v>0</v>
      </c>
      <c r="E532" s="17">
        <v>0</v>
      </c>
      <c r="F532">
        <v>0</v>
      </c>
      <c r="G532">
        <v>0</v>
      </c>
      <c r="H532">
        <v>0</v>
      </c>
      <c r="I532" t="s">
        <v>29</v>
      </c>
      <c r="J532" t="s">
        <v>1170</v>
      </c>
    </row>
    <row r="533" spans="1:10" x14ac:dyDescent="0.3">
      <c r="A533">
        <v>0</v>
      </c>
      <c r="B533">
        <v>0</v>
      </c>
      <c r="C533">
        <v>0</v>
      </c>
      <c r="D533">
        <v>0</v>
      </c>
      <c r="E533" s="17">
        <v>0</v>
      </c>
      <c r="F533">
        <v>0</v>
      </c>
      <c r="G533">
        <v>0</v>
      </c>
      <c r="H533">
        <v>0</v>
      </c>
      <c r="I533" t="s">
        <v>29</v>
      </c>
      <c r="J533" t="s">
        <v>1170</v>
      </c>
    </row>
    <row r="534" spans="1:10" x14ac:dyDescent="0.3">
      <c r="A534" s="4" cm="1">
        <f t="array" ref="A534:H580">'M49-M54 Report'!A180:H226</f>
        <v>0</v>
      </c>
      <c r="B534">
        <v>0</v>
      </c>
      <c r="C534">
        <v>0</v>
      </c>
      <c r="D534">
        <v>0</v>
      </c>
      <c r="E534" s="17">
        <v>0</v>
      </c>
      <c r="F534">
        <v>0</v>
      </c>
      <c r="G534">
        <v>0</v>
      </c>
      <c r="H534">
        <v>0</v>
      </c>
      <c r="I534" t="s">
        <v>30</v>
      </c>
      <c r="J534" t="s">
        <v>1170</v>
      </c>
    </row>
    <row r="535" spans="1:10" x14ac:dyDescent="0.3">
      <c r="A535">
        <v>0</v>
      </c>
      <c r="B535">
        <v>0</v>
      </c>
      <c r="C535">
        <v>0</v>
      </c>
      <c r="D535">
        <v>0</v>
      </c>
      <c r="E535" s="17">
        <v>0</v>
      </c>
      <c r="F535">
        <v>0</v>
      </c>
      <c r="G535">
        <v>0</v>
      </c>
      <c r="H535">
        <v>0</v>
      </c>
      <c r="I535" t="s">
        <v>30</v>
      </c>
      <c r="J535" t="s">
        <v>1170</v>
      </c>
    </row>
    <row r="536" spans="1:10" x14ac:dyDescent="0.3">
      <c r="A536">
        <v>0</v>
      </c>
      <c r="B536">
        <v>0</v>
      </c>
      <c r="C536">
        <v>0</v>
      </c>
      <c r="D536">
        <v>0</v>
      </c>
      <c r="E536" s="17">
        <v>0</v>
      </c>
      <c r="F536">
        <v>0</v>
      </c>
      <c r="G536">
        <v>0</v>
      </c>
      <c r="H536">
        <v>0</v>
      </c>
      <c r="I536" t="s">
        <v>30</v>
      </c>
      <c r="J536" t="s">
        <v>1170</v>
      </c>
    </row>
    <row r="537" spans="1:10" x14ac:dyDescent="0.3">
      <c r="A537">
        <v>0</v>
      </c>
      <c r="B537">
        <v>0</v>
      </c>
      <c r="C537">
        <v>0</v>
      </c>
      <c r="D537">
        <v>0</v>
      </c>
      <c r="E537" s="17">
        <v>0</v>
      </c>
      <c r="F537">
        <v>0</v>
      </c>
      <c r="G537">
        <v>0</v>
      </c>
      <c r="H537">
        <v>0</v>
      </c>
      <c r="I537" t="s">
        <v>30</v>
      </c>
      <c r="J537" t="s">
        <v>1170</v>
      </c>
    </row>
    <row r="538" spans="1:10" x14ac:dyDescent="0.3">
      <c r="A538">
        <v>0</v>
      </c>
      <c r="B538">
        <v>0</v>
      </c>
      <c r="C538">
        <v>0</v>
      </c>
      <c r="D538">
        <v>0</v>
      </c>
      <c r="E538" s="17">
        <v>0</v>
      </c>
      <c r="F538">
        <v>0</v>
      </c>
      <c r="G538">
        <v>0</v>
      </c>
      <c r="H538">
        <v>0</v>
      </c>
      <c r="I538" t="s">
        <v>30</v>
      </c>
      <c r="J538" t="s">
        <v>1170</v>
      </c>
    </row>
    <row r="539" spans="1:10" x14ac:dyDescent="0.3">
      <c r="A539">
        <v>0</v>
      </c>
      <c r="B539">
        <v>0</v>
      </c>
      <c r="C539">
        <v>0</v>
      </c>
      <c r="D539">
        <v>0</v>
      </c>
      <c r="E539" s="17">
        <v>0</v>
      </c>
      <c r="F539">
        <v>0</v>
      </c>
      <c r="G539">
        <v>0</v>
      </c>
      <c r="H539">
        <v>0</v>
      </c>
      <c r="I539" t="s">
        <v>30</v>
      </c>
      <c r="J539" t="s">
        <v>1170</v>
      </c>
    </row>
    <row r="540" spans="1:10" x14ac:dyDescent="0.3">
      <c r="A540">
        <v>0</v>
      </c>
      <c r="B540">
        <v>0</v>
      </c>
      <c r="C540">
        <v>0</v>
      </c>
      <c r="D540">
        <v>0</v>
      </c>
      <c r="E540" s="17">
        <v>0</v>
      </c>
      <c r="F540">
        <v>0</v>
      </c>
      <c r="G540">
        <v>0</v>
      </c>
      <c r="H540">
        <v>0</v>
      </c>
      <c r="I540" t="s">
        <v>30</v>
      </c>
      <c r="J540" t="s">
        <v>1170</v>
      </c>
    </row>
    <row r="541" spans="1:10" x14ac:dyDescent="0.3">
      <c r="A541">
        <v>0</v>
      </c>
      <c r="B541">
        <v>0</v>
      </c>
      <c r="C541">
        <v>0</v>
      </c>
      <c r="D541">
        <v>0</v>
      </c>
      <c r="E541" s="17">
        <v>0</v>
      </c>
      <c r="F541">
        <v>0</v>
      </c>
      <c r="G541">
        <v>0</v>
      </c>
      <c r="H541">
        <v>0</v>
      </c>
      <c r="I541" t="s">
        <v>30</v>
      </c>
      <c r="J541" t="s">
        <v>1170</v>
      </c>
    </row>
    <row r="542" spans="1:10" x14ac:dyDescent="0.3">
      <c r="A542">
        <v>0</v>
      </c>
      <c r="B542">
        <v>0</v>
      </c>
      <c r="C542">
        <v>0</v>
      </c>
      <c r="D542">
        <v>0</v>
      </c>
      <c r="E542" s="17">
        <v>0</v>
      </c>
      <c r="F542">
        <v>0</v>
      </c>
      <c r="G542">
        <v>0</v>
      </c>
      <c r="H542">
        <v>0</v>
      </c>
      <c r="I542" t="s">
        <v>30</v>
      </c>
      <c r="J542" t="s">
        <v>1170</v>
      </c>
    </row>
    <row r="543" spans="1:10" x14ac:dyDescent="0.3">
      <c r="A543">
        <v>0</v>
      </c>
      <c r="B543">
        <v>0</v>
      </c>
      <c r="C543">
        <v>0</v>
      </c>
      <c r="D543">
        <v>0</v>
      </c>
      <c r="E543" s="17">
        <v>0</v>
      </c>
      <c r="F543">
        <v>0</v>
      </c>
      <c r="G543">
        <v>0</v>
      </c>
      <c r="H543">
        <v>0</v>
      </c>
      <c r="I543" t="s">
        <v>30</v>
      </c>
      <c r="J543" t="s">
        <v>1170</v>
      </c>
    </row>
    <row r="544" spans="1:10" x14ac:dyDescent="0.3">
      <c r="A544">
        <v>0</v>
      </c>
      <c r="B544">
        <v>0</v>
      </c>
      <c r="C544">
        <v>0</v>
      </c>
      <c r="D544">
        <v>0</v>
      </c>
      <c r="E544" s="17">
        <v>0</v>
      </c>
      <c r="F544">
        <v>0</v>
      </c>
      <c r="G544">
        <v>0</v>
      </c>
      <c r="H544">
        <v>0</v>
      </c>
      <c r="I544" t="s">
        <v>30</v>
      </c>
      <c r="J544" t="s">
        <v>1170</v>
      </c>
    </row>
    <row r="545" spans="1:10" x14ac:dyDescent="0.3">
      <c r="A545">
        <v>0</v>
      </c>
      <c r="B545">
        <v>0</v>
      </c>
      <c r="C545">
        <v>0</v>
      </c>
      <c r="D545">
        <v>0</v>
      </c>
      <c r="E545" s="17">
        <v>0</v>
      </c>
      <c r="F545">
        <v>0</v>
      </c>
      <c r="G545">
        <v>0</v>
      </c>
      <c r="H545">
        <v>0</v>
      </c>
      <c r="I545" t="s">
        <v>30</v>
      </c>
      <c r="J545" t="s">
        <v>1170</v>
      </c>
    </row>
    <row r="546" spans="1:10" x14ac:dyDescent="0.3">
      <c r="A546">
        <v>0</v>
      </c>
      <c r="B546">
        <v>0</v>
      </c>
      <c r="C546">
        <v>0</v>
      </c>
      <c r="D546">
        <v>0</v>
      </c>
      <c r="E546" s="17">
        <v>0</v>
      </c>
      <c r="F546">
        <v>0</v>
      </c>
      <c r="G546">
        <v>0</v>
      </c>
      <c r="H546">
        <v>0</v>
      </c>
      <c r="I546" t="s">
        <v>30</v>
      </c>
      <c r="J546" t="s">
        <v>1170</v>
      </c>
    </row>
    <row r="547" spans="1:10" x14ac:dyDescent="0.3">
      <c r="A547">
        <v>0</v>
      </c>
      <c r="B547">
        <v>0</v>
      </c>
      <c r="C547">
        <v>0</v>
      </c>
      <c r="D547">
        <v>0</v>
      </c>
      <c r="E547" s="17">
        <v>0</v>
      </c>
      <c r="F547">
        <v>0</v>
      </c>
      <c r="G547">
        <v>0</v>
      </c>
      <c r="H547">
        <v>0</v>
      </c>
      <c r="I547" t="s">
        <v>30</v>
      </c>
      <c r="J547" t="s">
        <v>1170</v>
      </c>
    </row>
    <row r="548" spans="1:10" x14ac:dyDescent="0.3">
      <c r="A548">
        <v>0</v>
      </c>
      <c r="B548">
        <v>0</v>
      </c>
      <c r="C548">
        <v>0</v>
      </c>
      <c r="D548">
        <v>0</v>
      </c>
      <c r="E548" s="17">
        <v>0</v>
      </c>
      <c r="F548">
        <v>0</v>
      </c>
      <c r="G548">
        <v>0</v>
      </c>
      <c r="H548">
        <v>0</v>
      </c>
      <c r="I548" t="s">
        <v>30</v>
      </c>
      <c r="J548" t="s">
        <v>1170</v>
      </c>
    </row>
    <row r="549" spans="1:10" x14ac:dyDescent="0.3">
      <c r="A549">
        <v>0</v>
      </c>
      <c r="B549">
        <v>0</v>
      </c>
      <c r="C549">
        <v>0</v>
      </c>
      <c r="D549">
        <v>0</v>
      </c>
      <c r="E549" s="17">
        <v>0</v>
      </c>
      <c r="F549">
        <v>0</v>
      </c>
      <c r="G549">
        <v>0</v>
      </c>
      <c r="H549">
        <v>0</v>
      </c>
      <c r="I549" t="s">
        <v>30</v>
      </c>
      <c r="J549" t="s">
        <v>1170</v>
      </c>
    </row>
    <row r="550" spans="1:10" x14ac:dyDescent="0.3">
      <c r="A550">
        <v>0</v>
      </c>
      <c r="B550">
        <v>0</v>
      </c>
      <c r="C550">
        <v>0</v>
      </c>
      <c r="D550">
        <v>0</v>
      </c>
      <c r="E550" s="17">
        <v>0</v>
      </c>
      <c r="F550">
        <v>0</v>
      </c>
      <c r="G550">
        <v>0</v>
      </c>
      <c r="H550">
        <v>0</v>
      </c>
      <c r="I550" t="s">
        <v>30</v>
      </c>
      <c r="J550" t="s">
        <v>1170</v>
      </c>
    </row>
    <row r="551" spans="1:10" x14ac:dyDescent="0.3">
      <c r="A551">
        <v>0</v>
      </c>
      <c r="B551">
        <v>0</v>
      </c>
      <c r="C551">
        <v>0</v>
      </c>
      <c r="D551">
        <v>0</v>
      </c>
      <c r="E551" s="17">
        <v>0</v>
      </c>
      <c r="F551">
        <v>0</v>
      </c>
      <c r="G551">
        <v>0</v>
      </c>
      <c r="H551">
        <v>0</v>
      </c>
      <c r="I551" t="s">
        <v>30</v>
      </c>
      <c r="J551" t="s">
        <v>1170</v>
      </c>
    </row>
    <row r="552" spans="1:10" x14ac:dyDescent="0.3">
      <c r="A552">
        <v>0</v>
      </c>
      <c r="B552">
        <v>0</v>
      </c>
      <c r="C552">
        <v>0</v>
      </c>
      <c r="D552">
        <v>0</v>
      </c>
      <c r="E552" s="17">
        <v>0</v>
      </c>
      <c r="F552">
        <v>0</v>
      </c>
      <c r="G552">
        <v>0</v>
      </c>
      <c r="H552">
        <v>0</v>
      </c>
      <c r="I552" t="s">
        <v>30</v>
      </c>
      <c r="J552" t="s">
        <v>1170</v>
      </c>
    </row>
    <row r="553" spans="1:10" x14ac:dyDescent="0.3">
      <c r="A553">
        <v>0</v>
      </c>
      <c r="B553">
        <v>0</v>
      </c>
      <c r="C553">
        <v>0</v>
      </c>
      <c r="D553">
        <v>0</v>
      </c>
      <c r="E553" s="17">
        <v>0</v>
      </c>
      <c r="F553">
        <v>0</v>
      </c>
      <c r="G553">
        <v>0</v>
      </c>
      <c r="H553">
        <v>0</v>
      </c>
      <c r="I553" t="s">
        <v>30</v>
      </c>
      <c r="J553" t="s">
        <v>1170</v>
      </c>
    </row>
    <row r="554" spans="1:10" x14ac:dyDescent="0.3">
      <c r="A554">
        <v>0</v>
      </c>
      <c r="B554">
        <v>0</v>
      </c>
      <c r="C554">
        <v>0</v>
      </c>
      <c r="D554">
        <v>0</v>
      </c>
      <c r="E554" s="17">
        <v>0</v>
      </c>
      <c r="F554">
        <v>0</v>
      </c>
      <c r="G554">
        <v>0</v>
      </c>
      <c r="H554">
        <v>0</v>
      </c>
      <c r="I554" t="s">
        <v>30</v>
      </c>
      <c r="J554" t="s">
        <v>1170</v>
      </c>
    </row>
    <row r="555" spans="1:10" x14ac:dyDescent="0.3">
      <c r="A555">
        <v>0</v>
      </c>
      <c r="B555">
        <v>0</v>
      </c>
      <c r="C555">
        <v>0</v>
      </c>
      <c r="D555">
        <v>0</v>
      </c>
      <c r="E555" s="17">
        <v>0</v>
      </c>
      <c r="F555">
        <v>0</v>
      </c>
      <c r="G555">
        <v>0</v>
      </c>
      <c r="H555">
        <v>0</v>
      </c>
      <c r="I555" t="s">
        <v>30</v>
      </c>
      <c r="J555" t="s">
        <v>1170</v>
      </c>
    </row>
    <row r="556" spans="1:10" x14ac:dyDescent="0.3">
      <c r="A556">
        <v>0</v>
      </c>
      <c r="B556">
        <v>0</v>
      </c>
      <c r="C556">
        <v>0</v>
      </c>
      <c r="D556">
        <v>0</v>
      </c>
      <c r="E556" s="17">
        <v>0</v>
      </c>
      <c r="F556">
        <v>0</v>
      </c>
      <c r="G556">
        <v>0</v>
      </c>
      <c r="H556">
        <v>0</v>
      </c>
      <c r="I556" t="s">
        <v>30</v>
      </c>
      <c r="J556" t="s">
        <v>1170</v>
      </c>
    </row>
    <row r="557" spans="1:10" x14ac:dyDescent="0.3">
      <c r="A557">
        <v>0</v>
      </c>
      <c r="B557">
        <v>0</v>
      </c>
      <c r="C557">
        <v>0</v>
      </c>
      <c r="D557">
        <v>0</v>
      </c>
      <c r="E557" s="17">
        <v>0</v>
      </c>
      <c r="F557">
        <v>0</v>
      </c>
      <c r="G557">
        <v>0</v>
      </c>
      <c r="H557">
        <v>0</v>
      </c>
      <c r="I557" t="s">
        <v>30</v>
      </c>
      <c r="J557" t="s">
        <v>1170</v>
      </c>
    </row>
    <row r="558" spans="1:10" x14ac:dyDescent="0.3">
      <c r="A558">
        <v>0</v>
      </c>
      <c r="B558">
        <v>0</v>
      </c>
      <c r="C558">
        <v>0</v>
      </c>
      <c r="D558">
        <v>0</v>
      </c>
      <c r="E558" s="17">
        <v>0</v>
      </c>
      <c r="F558">
        <v>0</v>
      </c>
      <c r="G558">
        <v>0</v>
      </c>
      <c r="H558">
        <v>0</v>
      </c>
      <c r="I558" t="s">
        <v>30</v>
      </c>
      <c r="J558" t="s">
        <v>1170</v>
      </c>
    </row>
    <row r="559" spans="1:10" x14ac:dyDescent="0.3">
      <c r="A559">
        <v>0</v>
      </c>
      <c r="B559">
        <v>0</v>
      </c>
      <c r="C559">
        <v>0</v>
      </c>
      <c r="D559">
        <v>0</v>
      </c>
      <c r="E559" s="17">
        <v>0</v>
      </c>
      <c r="F559">
        <v>0</v>
      </c>
      <c r="G559">
        <v>0</v>
      </c>
      <c r="H559">
        <v>0</v>
      </c>
      <c r="I559" t="s">
        <v>30</v>
      </c>
      <c r="J559" t="s">
        <v>1170</v>
      </c>
    </row>
    <row r="560" spans="1:10" x14ac:dyDescent="0.3">
      <c r="A560">
        <v>0</v>
      </c>
      <c r="B560">
        <v>0</v>
      </c>
      <c r="C560">
        <v>0</v>
      </c>
      <c r="D560">
        <v>0</v>
      </c>
      <c r="E560" s="17">
        <v>0</v>
      </c>
      <c r="F560">
        <v>0</v>
      </c>
      <c r="G560">
        <v>0</v>
      </c>
      <c r="H560">
        <v>0</v>
      </c>
      <c r="I560" t="s">
        <v>30</v>
      </c>
      <c r="J560" t="s">
        <v>1170</v>
      </c>
    </row>
    <row r="561" spans="1:10" x14ac:dyDescent="0.3">
      <c r="A561">
        <v>0</v>
      </c>
      <c r="B561">
        <v>0</v>
      </c>
      <c r="C561">
        <v>0</v>
      </c>
      <c r="D561">
        <v>0</v>
      </c>
      <c r="E561" s="17">
        <v>0</v>
      </c>
      <c r="F561">
        <v>0</v>
      </c>
      <c r="G561">
        <v>0</v>
      </c>
      <c r="H561">
        <v>0</v>
      </c>
      <c r="I561" t="s">
        <v>30</v>
      </c>
      <c r="J561" t="s">
        <v>1170</v>
      </c>
    </row>
    <row r="562" spans="1:10" x14ac:dyDescent="0.3">
      <c r="A562">
        <v>0</v>
      </c>
      <c r="B562">
        <v>0</v>
      </c>
      <c r="C562">
        <v>0</v>
      </c>
      <c r="D562">
        <v>0</v>
      </c>
      <c r="E562" s="17">
        <v>0</v>
      </c>
      <c r="F562">
        <v>0</v>
      </c>
      <c r="G562">
        <v>0</v>
      </c>
      <c r="H562">
        <v>0</v>
      </c>
      <c r="I562" t="s">
        <v>30</v>
      </c>
      <c r="J562" t="s">
        <v>1170</v>
      </c>
    </row>
    <row r="563" spans="1:10" x14ac:dyDescent="0.3">
      <c r="A563">
        <v>0</v>
      </c>
      <c r="B563">
        <v>0</v>
      </c>
      <c r="C563">
        <v>0</v>
      </c>
      <c r="D563">
        <v>0</v>
      </c>
      <c r="E563" s="17">
        <v>0</v>
      </c>
      <c r="F563">
        <v>0</v>
      </c>
      <c r="G563">
        <v>0</v>
      </c>
      <c r="H563">
        <v>0</v>
      </c>
      <c r="I563" t="s">
        <v>30</v>
      </c>
      <c r="J563" t="s">
        <v>1170</v>
      </c>
    </row>
    <row r="564" spans="1:10" x14ac:dyDescent="0.3">
      <c r="A564">
        <v>0</v>
      </c>
      <c r="B564">
        <v>0</v>
      </c>
      <c r="C564">
        <v>0</v>
      </c>
      <c r="D564">
        <v>0</v>
      </c>
      <c r="E564" s="17">
        <v>0</v>
      </c>
      <c r="F564">
        <v>0</v>
      </c>
      <c r="G564">
        <v>0</v>
      </c>
      <c r="H564">
        <v>0</v>
      </c>
      <c r="I564" t="s">
        <v>30</v>
      </c>
      <c r="J564" t="s">
        <v>1170</v>
      </c>
    </row>
    <row r="565" spans="1:10" x14ac:dyDescent="0.3">
      <c r="A565">
        <v>0</v>
      </c>
      <c r="B565">
        <v>0</v>
      </c>
      <c r="C565">
        <v>0</v>
      </c>
      <c r="D565">
        <v>0</v>
      </c>
      <c r="E565" s="17">
        <v>0</v>
      </c>
      <c r="F565">
        <v>0</v>
      </c>
      <c r="G565">
        <v>0</v>
      </c>
      <c r="H565">
        <v>0</v>
      </c>
      <c r="I565" t="s">
        <v>30</v>
      </c>
      <c r="J565" t="s">
        <v>1170</v>
      </c>
    </row>
    <row r="566" spans="1:10" x14ac:dyDescent="0.3">
      <c r="A566">
        <v>0</v>
      </c>
      <c r="B566">
        <v>0</v>
      </c>
      <c r="C566">
        <v>0</v>
      </c>
      <c r="D566">
        <v>0</v>
      </c>
      <c r="E566" s="17">
        <v>0</v>
      </c>
      <c r="F566">
        <v>0</v>
      </c>
      <c r="G566">
        <v>0</v>
      </c>
      <c r="H566">
        <v>0</v>
      </c>
      <c r="I566" t="s">
        <v>30</v>
      </c>
      <c r="J566" t="s">
        <v>1170</v>
      </c>
    </row>
    <row r="567" spans="1:10" x14ac:dyDescent="0.3">
      <c r="A567">
        <v>0</v>
      </c>
      <c r="B567">
        <v>0</v>
      </c>
      <c r="C567">
        <v>0</v>
      </c>
      <c r="D567">
        <v>0</v>
      </c>
      <c r="E567" s="17">
        <v>0</v>
      </c>
      <c r="F567">
        <v>0</v>
      </c>
      <c r="G567">
        <v>0</v>
      </c>
      <c r="H567">
        <v>0</v>
      </c>
      <c r="I567" t="s">
        <v>30</v>
      </c>
      <c r="J567" t="s">
        <v>1170</v>
      </c>
    </row>
    <row r="568" spans="1:10" x14ac:dyDescent="0.3">
      <c r="A568">
        <v>0</v>
      </c>
      <c r="B568">
        <v>0</v>
      </c>
      <c r="C568">
        <v>0</v>
      </c>
      <c r="D568">
        <v>0</v>
      </c>
      <c r="E568" s="17">
        <v>0</v>
      </c>
      <c r="F568">
        <v>0</v>
      </c>
      <c r="G568">
        <v>0</v>
      </c>
      <c r="H568">
        <v>0</v>
      </c>
      <c r="I568" t="s">
        <v>30</v>
      </c>
      <c r="J568" t="s">
        <v>1170</v>
      </c>
    </row>
    <row r="569" spans="1:10" x14ac:dyDescent="0.3">
      <c r="A569">
        <v>0</v>
      </c>
      <c r="B569">
        <v>0</v>
      </c>
      <c r="C569">
        <v>0</v>
      </c>
      <c r="D569">
        <v>0</v>
      </c>
      <c r="E569" s="17">
        <v>0</v>
      </c>
      <c r="F569">
        <v>0</v>
      </c>
      <c r="G569">
        <v>0</v>
      </c>
      <c r="H569">
        <v>0</v>
      </c>
      <c r="I569" t="s">
        <v>30</v>
      </c>
      <c r="J569" t="s">
        <v>1170</v>
      </c>
    </row>
    <row r="570" spans="1:10" x14ac:dyDescent="0.3">
      <c r="A570">
        <v>0</v>
      </c>
      <c r="B570">
        <v>0</v>
      </c>
      <c r="C570">
        <v>0</v>
      </c>
      <c r="D570">
        <v>0</v>
      </c>
      <c r="E570" s="17">
        <v>0</v>
      </c>
      <c r="F570">
        <v>0</v>
      </c>
      <c r="G570">
        <v>0</v>
      </c>
      <c r="H570">
        <v>0</v>
      </c>
      <c r="I570" t="s">
        <v>30</v>
      </c>
      <c r="J570" t="s">
        <v>1170</v>
      </c>
    </row>
    <row r="571" spans="1:10" x14ac:dyDescent="0.3">
      <c r="A571">
        <v>0</v>
      </c>
      <c r="B571">
        <v>0</v>
      </c>
      <c r="C571">
        <v>0</v>
      </c>
      <c r="D571">
        <v>0</v>
      </c>
      <c r="E571" s="17">
        <v>0</v>
      </c>
      <c r="F571">
        <v>0</v>
      </c>
      <c r="G571">
        <v>0</v>
      </c>
      <c r="H571">
        <v>0</v>
      </c>
      <c r="I571" t="s">
        <v>30</v>
      </c>
      <c r="J571" t="s">
        <v>1170</v>
      </c>
    </row>
    <row r="572" spans="1:10" x14ac:dyDescent="0.3">
      <c r="A572">
        <v>0</v>
      </c>
      <c r="B572">
        <v>0</v>
      </c>
      <c r="C572">
        <v>0</v>
      </c>
      <c r="D572">
        <v>0</v>
      </c>
      <c r="E572" s="17">
        <v>0</v>
      </c>
      <c r="F572">
        <v>0</v>
      </c>
      <c r="G572">
        <v>0</v>
      </c>
      <c r="H572">
        <v>0</v>
      </c>
      <c r="I572" t="s">
        <v>30</v>
      </c>
      <c r="J572" t="s">
        <v>1170</v>
      </c>
    </row>
    <row r="573" spans="1:10" x14ac:dyDescent="0.3">
      <c r="A573">
        <v>0</v>
      </c>
      <c r="B573">
        <v>0</v>
      </c>
      <c r="C573">
        <v>0</v>
      </c>
      <c r="D573">
        <v>0</v>
      </c>
      <c r="E573" s="17">
        <v>0</v>
      </c>
      <c r="F573">
        <v>0</v>
      </c>
      <c r="G573">
        <v>0</v>
      </c>
      <c r="H573">
        <v>0</v>
      </c>
      <c r="I573" t="s">
        <v>30</v>
      </c>
      <c r="J573" t="s">
        <v>1170</v>
      </c>
    </row>
    <row r="574" spans="1:10" x14ac:dyDescent="0.3">
      <c r="A574">
        <v>0</v>
      </c>
      <c r="B574">
        <v>0</v>
      </c>
      <c r="C574">
        <v>0</v>
      </c>
      <c r="D574">
        <v>0</v>
      </c>
      <c r="E574" s="17">
        <v>0</v>
      </c>
      <c r="F574">
        <v>0</v>
      </c>
      <c r="G574">
        <v>0</v>
      </c>
      <c r="H574">
        <v>0</v>
      </c>
      <c r="I574" t="s">
        <v>30</v>
      </c>
      <c r="J574" t="s">
        <v>1170</v>
      </c>
    </row>
    <row r="575" spans="1:10" x14ac:dyDescent="0.3">
      <c r="A575">
        <v>0</v>
      </c>
      <c r="B575">
        <v>0</v>
      </c>
      <c r="C575">
        <v>0</v>
      </c>
      <c r="D575">
        <v>0</v>
      </c>
      <c r="E575" s="17">
        <v>0</v>
      </c>
      <c r="F575">
        <v>0</v>
      </c>
      <c r="G575">
        <v>0</v>
      </c>
      <c r="H575">
        <v>0</v>
      </c>
      <c r="I575" t="s">
        <v>30</v>
      </c>
      <c r="J575" t="s">
        <v>1170</v>
      </c>
    </row>
    <row r="576" spans="1:10" x14ac:dyDescent="0.3">
      <c r="A576">
        <v>0</v>
      </c>
      <c r="B576">
        <v>0</v>
      </c>
      <c r="C576">
        <v>0</v>
      </c>
      <c r="D576">
        <v>0</v>
      </c>
      <c r="E576" s="17">
        <v>0</v>
      </c>
      <c r="F576">
        <v>0</v>
      </c>
      <c r="G576">
        <v>0</v>
      </c>
      <c r="H576">
        <v>0</v>
      </c>
      <c r="I576" t="s">
        <v>30</v>
      </c>
      <c r="J576" t="s">
        <v>1170</v>
      </c>
    </row>
    <row r="577" spans="1:10" x14ac:dyDescent="0.3">
      <c r="A577">
        <v>0</v>
      </c>
      <c r="B577">
        <v>0</v>
      </c>
      <c r="C577">
        <v>0</v>
      </c>
      <c r="D577">
        <v>0</v>
      </c>
      <c r="E577" s="17">
        <v>0</v>
      </c>
      <c r="F577">
        <v>0</v>
      </c>
      <c r="G577">
        <v>0</v>
      </c>
      <c r="H577">
        <v>0</v>
      </c>
      <c r="I577" t="s">
        <v>30</v>
      </c>
      <c r="J577" t="s">
        <v>1170</v>
      </c>
    </row>
    <row r="578" spans="1:10" x14ac:dyDescent="0.3">
      <c r="A578">
        <v>0</v>
      </c>
      <c r="B578">
        <v>0</v>
      </c>
      <c r="C578">
        <v>0</v>
      </c>
      <c r="D578">
        <v>0</v>
      </c>
      <c r="E578" s="17">
        <v>0</v>
      </c>
      <c r="F578">
        <v>0</v>
      </c>
      <c r="G578">
        <v>0</v>
      </c>
      <c r="H578">
        <v>0</v>
      </c>
      <c r="I578" t="s">
        <v>30</v>
      </c>
      <c r="J578" t="s">
        <v>1170</v>
      </c>
    </row>
    <row r="579" spans="1:10" x14ac:dyDescent="0.3">
      <c r="A579">
        <v>0</v>
      </c>
      <c r="B579">
        <v>0</v>
      </c>
      <c r="C579">
        <v>0</v>
      </c>
      <c r="D579">
        <v>0</v>
      </c>
      <c r="E579" s="17">
        <v>0</v>
      </c>
      <c r="F579">
        <v>0</v>
      </c>
      <c r="G579">
        <v>0</v>
      </c>
      <c r="H579">
        <v>0</v>
      </c>
      <c r="I579" t="s">
        <v>30</v>
      </c>
      <c r="J579" t="s">
        <v>1170</v>
      </c>
    </row>
    <row r="580" spans="1:10" x14ac:dyDescent="0.3">
      <c r="A580">
        <v>0</v>
      </c>
      <c r="B580">
        <v>0</v>
      </c>
      <c r="C580">
        <v>0</v>
      </c>
      <c r="D580">
        <v>0</v>
      </c>
      <c r="E580" s="17">
        <v>0</v>
      </c>
      <c r="F580">
        <v>0</v>
      </c>
      <c r="G580">
        <v>0</v>
      </c>
      <c r="H580">
        <v>0</v>
      </c>
      <c r="I580" t="s">
        <v>30</v>
      </c>
      <c r="J580" t="s">
        <v>1170</v>
      </c>
    </row>
    <row r="581" spans="1:10" x14ac:dyDescent="0.3">
      <c r="A581" s="4" cm="1">
        <f t="array" ref="A581:H627">'M55-M60 Report'!A180:H226</f>
        <v>0</v>
      </c>
      <c r="B581">
        <v>0</v>
      </c>
      <c r="C581">
        <v>0</v>
      </c>
      <c r="D581">
        <v>0</v>
      </c>
      <c r="E581" s="17">
        <v>0</v>
      </c>
      <c r="F581">
        <v>0</v>
      </c>
      <c r="G581">
        <v>0</v>
      </c>
      <c r="H581">
        <v>0</v>
      </c>
      <c r="I581" t="s">
        <v>31</v>
      </c>
      <c r="J581" t="s">
        <v>1170</v>
      </c>
    </row>
    <row r="582" spans="1:10" x14ac:dyDescent="0.3">
      <c r="A582">
        <v>0</v>
      </c>
      <c r="B582">
        <v>0</v>
      </c>
      <c r="C582">
        <v>0</v>
      </c>
      <c r="D582">
        <v>0</v>
      </c>
      <c r="E582" s="17">
        <v>0</v>
      </c>
      <c r="F582">
        <v>0</v>
      </c>
      <c r="G582">
        <v>0</v>
      </c>
      <c r="H582">
        <v>0</v>
      </c>
      <c r="I582" t="s">
        <v>31</v>
      </c>
      <c r="J582" t="s">
        <v>1170</v>
      </c>
    </row>
    <row r="583" spans="1:10" x14ac:dyDescent="0.3">
      <c r="A583">
        <v>0</v>
      </c>
      <c r="B583">
        <v>0</v>
      </c>
      <c r="C583">
        <v>0</v>
      </c>
      <c r="D583">
        <v>0</v>
      </c>
      <c r="E583" s="17">
        <v>0</v>
      </c>
      <c r="F583">
        <v>0</v>
      </c>
      <c r="G583">
        <v>0</v>
      </c>
      <c r="H583">
        <v>0</v>
      </c>
      <c r="I583" t="s">
        <v>31</v>
      </c>
      <c r="J583" t="s">
        <v>1170</v>
      </c>
    </row>
    <row r="584" spans="1:10" x14ac:dyDescent="0.3">
      <c r="A584">
        <v>0</v>
      </c>
      <c r="B584">
        <v>0</v>
      </c>
      <c r="C584">
        <v>0</v>
      </c>
      <c r="D584">
        <v>0</v>
      </c>
      <c r="E584" s="17">
        <v>0</v>
      </c>
      <c r="F584">
        <v>0</v>
      </c>
      <c r="G584">
        <v>0</v>
      </c>
      <c r="H584">
        <v>0</v>
      </c>
      <c r="I584" t="s">
        <v>31</v>
      </c>
      <c r="J584" t="s">
        <v>1170</v>
      </c>
    </row>
    <row r="585" spans="1:10" x14ac:dyDescent="0.3">
      <c r="A585">
        <v>0</v>
      </c>
      <c r="B585">
        <v>0</v>
      </c>
      <c r="C585">
        <v>0</v>
      </c>
      <c r="D585">
        <v>0</v>
      </c>
      <c r="E585" s="17">
        <v>0</v>
      </c>
      <c r="F585">
        <v>0</v>
      </c>
      <c r="G585">
        <v>0</v>
      </c>
      <c r="H585">
        <v>0</v>
      </c>
      <c r="I585" t="s">
        <v>31</v>
      </c>
      <c r="J585" t="s">
        <v>1170</v>
      </c>
    </row>
    <row r="586" spans="1:10" x14ac:dyDescent="0.3">
      <c r="A586">
        <v>0</v>
      </c>
      <c r="B586">
        <v>0</v>
      </c>
      <c r="C586">
        <v>0</v>
      </c>
      <c r="D586">
        <v>0</v>
      </c>
      <c r="E586" s="17">
        <v>0</v>
      </c>
      <c r="F586">
        <v>0</v>
      </c>
      <c r="G586">
        <v>0</v>
      </c>
      <c r="H586">
        <v>0</v>
      </c>
      <c r="I586" t="s">
        <v>31</v>
      </c>
      <c r="J586" t="s">
        <v>1170</v>
      </c>
    </row>
    <row r="587" spans="1:10" x14ac:dyDescent="0.3">
      <c r="A587">
        <v>0</v>
      </c>
      <c r="B587">
        <v>0</v>
      </c>
      <c r="C587">
        <v>0</v>
      </c>
      <c r="D587">
        <v>0</v>
      </c>
      <c r="E587" s="17">
        <v>0</v>
      </c>
      <c r="F587">
        <v>0</v>
      </c>
      <c r="G587">
        <v>0</v>
      </c>
      <c r="H587">
        <v>0</v>
      </c>
      <c r="I587" t="s">
        <v>31</v>
      </c>
      <c r="J587" t="s">
        <v>1170</v>
      </c>
    </row>
    <row r="588" spans="1:10" x14ac:dyDescent="0.3">
      <c r="A588">
        <v>0</v>
      </c>
      <c r="B588">
        <v>0</v>
      </c>
      <c r="C588">
        <v>0</v>
      </c>
      <c r="D588">
        <v>0</v>
      </c>
      <c r="E588" s="17">
        <v>0</v>
      </c>
      <c r="F588">
        <v>0</v>
      </c>
      <c r="G588">
        <v>0</v>
      </c>
      <c r="H588">
        <v>0</v>
      </c>
      <c r="I588" t="s">
        <v>31</v>
      </c>
      <c r="J588" t="s">
        <v>1170</v>
      </c>
    </row>
    <row r="589" spans="1:10" x14ac:dyDescent="0.3">
      <c r="A589">
        <v>0</v>
      </c>
      <c r="B589">
        <v>0</v>
      </c>
      <c r="C589">
        <v>0</v>
      </c>
      <c r="D589">
        <v>0</v>
      </c>
      <c r="E589" s="17">
        <v>0</v>
      </c>
      <c r="F589">
        <v>0</v>
      </c>
      <c r="G589">
        <v>0</v>
      </c>
      <c r="H589">
        <v>0</v>
      </c>
      <c r="I589" t="s">
        <v>31</v>
      </c>
      <c r="J589" t="s">
        <v>1170</v>
      </c>
    </row>
    <row r="590" spans="1:10" x14ac:dyDescent="0.3">
      <c r="A590">
        <v>0</v>
      </c>
      <c r="B590">
        <v>0</v>
      </c>
      <c r="C590">
        <v>0</v>
      </c>
      <c r="D590">
        <v>0</v>
      </c>
      <c r="E590" s="17">
        <v>0</v>
      </c>
      <c r="F590">
        <v>0</v>
      </c>
      <c r="G590">
        <v>0</v>
      </c>
      <c r="H590">
        <v>0</v>
      </c>
      <c r="I590" t="s">
        <v>31</v>
      </c>
      <c r="J590" t="s">
        <v>1170</v>
      </c>
    </row>
    <row r="591" spans="1:10" x14ac:dyDescent="0.3">
      <c r="A591">
        <v>0</v>
      </c>
      <c r="B591">
        <v>0</v>
      </c>
      <c r="C591">
        <v>0</v>
      </c>
      <c r="D591">
        <v>0</v>
      </c>
      <c r="E591" s="17">
        <v>0</v>
      </c>
      <c r="F591">
        <v>0</v>
      </c>
      <c r="G591">
        <v>0</v>
      </c>
      <c r="H591">
        <v>0</v>
      </c>
      <c r="I591" t="s">
        <v>31</v>
      </c>
      <c r="J591" t="s">
        <v>1170</v>
      </c>
    </row>
    <row r="592" spans="1:10" x14ac:dyDescent="0.3">
      <c r="A592">
        <v>0</v>
      </c>
      <c r="B592">
        <v>0</v>
      </c>
      <c r="C592">
        <v>0</v>
      </c>
      <c r="D592">
        <v>0</v>
      </c>
      <c r="E592" s="17">
        <v>0</v>
      </c>
      <c r="F592">
        <v>0</v>
      </c>
      <c r="G592">
        <v>0</v>
      </c>
      <c r="H592">
        <v>0</v>
      </c>
      <c r="I592" t="s">
        <v>31</v>
      </c>
      <c r="J592" t="s">
        <v>1170</v>
      </c>
    </row>
    <row r="593" spans="1:10" x14ac:dyDescent="0.3">
      <c r="A593">
        <v>0</v>
      </c>
      <c r="B593">
        <v>0</v>
      </c>
      <c r="C593">
        <v>0</v>
      </c>
      <c r="D593">
        <v>0</v>
      </c>
      <c r="E593" s="17">
        <v>0</v>
      </c>
      <c r="F593">
        <v>0</v>
      </c>
      <c r="G593">
        <v>0</v>
      </c>
      <c r="H593">
        <v>0</v>
      </c>
      <c r="I593" t="s">
        <v>31</v>
      </c>
      <c r="J593" t="s">
        <v>1170</v>
      </c>
    </row>
    <row r="594" spans="1:10" x14ac:dyDescent="0.3">
      <c r="A594">
        <v>0</v>
      </c>
      <c r="B594">
        <v>0</v>
      </c>
      <c r="C594">
        <v>0</v>
      </c>
      <c r="D594">
        <v>0</v>
      </c>
      <c r="E594" s="17">
        <v>0</v>
      </c>
      <c r="F594">
        <v>0</v>
      </c>
      <c r="G594">
        <v>0</v>
      </c>
      <c r="H594">
        <v>0</v>
      </c>
      <c r="I594" t="s">
        <v>31</v>
      </c>
      <c r="J594" t="s">
        <v>1170</v>
      </c>
    </row>
    <row r="595" spans="1:10" x14ac:dyDescent="0.3">
      <c r="A595">
        <v>0</v>
      </c>
      <c r="B595">
        <v>0</v>
      </c>
      <c r="C595">
        <v>0</v>
      </c>
      <c r="D595">
        <v>0</v>
      </c>
      <c r="E595" s="17">
        <v>0</v>
      </c>
      <c r="F595">
        <v>0</v>
      </c>
      <c r="G595">
        <v>0</v>
      </c>
      <c r="H595">
        <v>0</v>
      </c>
      <c r="I595" t="s">
        <v>31</v>
      </c>
      <c r="J595" t="s">
        <v>1170</v>
      </c>
    </row>
    <row r="596" spans="1:10" x14ac:dyDescent="0.3">
      <c r="A596">
        <v>0</v>
      </c>
      <c r="B596">
        <v>0</v>
      </c>
      <c r="C596">
        <v>0</v>
      </c>
      <c r="D596">
        <v>0</v>
      </c>
      <c r="E596" s="17">
        <v>0</v>
      </c>
      <c r="F596">
        <v>0</v>
      </c>
      <c r="G596">
        <v>0</v>
      </c>
      <c r="H596">
        <v>0</v>
      </c>
      <c r="I596" t="s">
        <v>31</v>
      </c>
      <c r="J596" t="s">
        <v>1170</v>
      </c>
    </row>
    <row r="597" spans="1:10" x14ac:dyDescent="0.3">
      <c r="A597">
        <v>0</v>
      </c>
      <c r="B597">
        <v>0</v>
      </c>
      <c r="C597">
        <v>0</v>
      </c>
      <c r="D597">
        <v>0</v>
      </c>
      <c r="E597" s="17">
        <v>0</v>
      </c>
      <c r="F597">
        <v>0</v>
      </c>
      <c r="G597">
        <v>0</v>
      </c>
      <c r="H597">
        <v>0</v>
      </c>
      <c r="I597" t="s">
        <v>31</v>
      </c>
      <c r="J597" t="s">
        <v>1170</v>
      </c>
    </row>
    <row r="598" spans="1:10" x14ac:dyDescent="0.3">
      <c r="A598">
        <v>0</v>
      </c>
      <c r="B598">
        <v>0</v>
      </c>
      <c r="C598">
        <v>0</v>
      </c>
      <c r="D598">
        <v>0</v>
      </c>
      <c r="E598" s="17">
        <v>0</v>
      </c>
      <c r="F598">
        <v>0</v>
      </c>
      <c r="G598">
        <v>0</v>
      </c>
      <c r="H598">
        <v>0</v>
      </c>
      <c r="I598" t="s">
        <v>31</v>
      </c>
      <c r="J598" t="s">
        <v>1170</v>
      </c>
    </row>
    <row r="599" spans="1:10" x14ac:dyDescent="0.3">
      <c r="A599">
        <v>0</v>
      </c>
      <c r="B599">
        <v>0</v>
      </c>
      <c r="C599">
        <v>0</v>
      </c>
      <c r="D599">
        <v>0</v>
      </c>
      <c r="E599" s="17">
        <v>0</v>
      </c>
      <c r="F599">
        <v>0</v>
      </c>
      <c r="G599">
        <v>0</v>
      </c>
      <c r="H599">
        <v>0</v>
      </c>
      <c r="I599" t="s">
        <v>31</v>
      </c>
      <c r="J599" t="s">
        <v>1170</v>
      </c>
    </row>
    <row r="600" spans="1:10" x14ac:dyDescent="0.3">
      <c r="A600">
        <v>0</v>
      </c>
      <c r="B600">
        <v>0</v>
      </c>
      <c r="C600">
        <v>0</v>
      </c>
      <c r="D600">
        <v>0</v>
      </c>
      <c r="E600" s="17">
        <v>0</v>
      </c>
      <c r="F600">
        <v>0</v>
      </c>
      <c r="G600">
        <v>0</v>
      </c>
      <c r="H600">
        <v>0</v>
      </c>
      <c r="I600" t="s">
        <v>31</v>
      </c>
      <c r="J600" t="s">
        <v>1170</v>
      </c>
    </row>
    <row r="601" spans="1:10" x14ac:dyDescent="0.3">
      <c r="A601">
        <v>0</v>
      </c>
      <c r="B601">
        <v>0</v>
      </c>
      <c r="C601">
        <v>0</v>
      </c>
      <c r="D601">
        <v>0</v>
      </c>
      <c r="E601" s="17">
        <v>0</v>
      </c>
      <c r="F601">
        <v>0</v>
      </c>
      <c r="G601">
        <v>0</v>
      </c>
      <c r="H601">
        <v>0</v>
      </c>
      <c r="I601" t="s">
        <v>31</v>
      </c>
      <c r="J601" t="s">
        <v>1170</v>
      </c>
    </row>
    <row r="602" spans="1:10" x14ac:dyDescent="0.3">
      <c r="A602">
        <v>0</v>
      </c>
      <c r="B602">
        <v>0</v>
      </c>
      <c r="C602">
        <v>0</v>
      </c>
      <c r="D602">
        <v>0</v>
      </c>
      <c r="E602" s="17">
        <v>0</v>
      </c>
      <c r="F602">
        <v>0</v>
      </c>
      <c r="G602">
        <v>0</v>
      </c>
      <c r="H602">
        <v>0</v>
      </c>
      <c r="I602" t="s">
        <v>31</v>
      </c>
      <c r="J602" t="s">
        <v>1170</v>
      </c>
    </row>
    <row r="603" spans="1:10" x14ac:dyDescent="0.3">
      <c r="A603">
        <v>0</v>
      </c>
      <c r="B603">
        <v>0</v>
      </c>
      <c r="C603">
        <v>0</v>
      </c>
      <c r="D603">
        <v>0</v>
      </c>
      <c r="E603" s="17">
        <v>0</v>
      </c>
      <c r="F603">
        <v>0</v>
      </c>
      <c r="G603">
        <v>0</v>
      </c>
      <c r="H603">
        <v>0</v>
      </c>
      <c r="I603" t="s">
        <v>31</v>
      </c>
      <c r="J603" t="s">
        <v>1170</v>
      </c>
    </row>
    <row r="604" spans="1:10" x14ac:dyDescent="0.3">
      <c r="A604">
        <v>0</v>
      </c>
      <c r="B604">
        <v>0</v>
      </c>
      <c r="C604">
        <v>0</v>
      </c>
      <c r="D604">
        <v>0</v>
      </c>
      <c r="E604" s="17">
        <v>0</v>
      </c>
      <c r="F604">
        <v>0</v>
      </c>
      <c r="G604">
        <v>0</v>
      </c>
      <c r="H604">
        <v>0</v>
      </c>
      <c r="I604" t="s">
        <v>31</v>
      </c>
      <c r="J604" t="s">
        <v>1170</v>
      </c>
    </row>
    <row r="605" spans="1:10" x14ac:dyDescent="0.3">
      <c r="A605">
        <v>0</v>
      </c>
      <c r="B605">
        <v>0</v>
      </c>
      <c r="C605">
        <v>0</v>
      </c>
      <c r="D605">
        <v>0</v>
      </c>
      <c r="E605" s="17">
        <v>0</v>
      </c>
      <c r="F605">
        <v>0</v>
      </c>
      <c r="G605">
        <v>0</v>
      </c>
      <c r="H605">
        <v>0</v>
      </c>
      <c r="I605" t="s">
        <v>31</v>
      </c>
      <c r="J605" t="s">
        <v>1170</v>
      </c>
    </row>
    <row r="606" spans="1:10" x14ac:dyDescent="0.3">
      <c r="A606">
        <v>0</v>
      </c>
      <c r="B606">
        <v>0</v>
      </c>
      <c r="C606">
        <v>0</v>
      </c>
      <c r="D606">
        <v>0</v>
      </c>
      <c r="E606" s="17">
        <v>0</v>
      </c>
      <c r="F606">
        <v>0</v>
      </c>
      <c r="G606">
        <v>0</v>
      </c>
      <c r="H606">
        <v>0</v>
      </c>
      <c r="I606" t="s">
        <v>31</v>
      </c>
      <c r="J606" t="s">
        <v>1170</v>
      </c>
    </row>
    <row r="607" spans="1:10" x14ac:dyDescent="0.3">
      <c r="A607">
        <v>0</v>
      </c>
      <c r="B607">
        <v>0</v>
      </c>
      <c r="C607">
        <v>0</v>
      </c>
      <c r="D607">
        <v>0</v>
      </c>
      <c r="E607" s="17">
        <v>0</v>
      </c>
      <c r="F607">
        <v>0</v>
      </c>
      <c r="G607">
        <v>0</v>
      </c>
      <c r="H607">
        <v>0</v>
      </c>
      <c r="I607" t="s">
        <v>31</v>
      </c>
      <c r="J607" t="s">
        <v>1170</v>
      </c>
    </row>
    <row r="608" spans="1:10" x14ac:dyDescent="0.3">
      <c r="A608">
        <v>0</v>
      </c>
      <c r="B608">
        <v>0</v>
      </c>
      <c r="C608">
        <v>0</v>
      </c>
      <c r="D608">
        <v>0</v>
      </c>
      <c r="E608" s="17">
        <v>0</v>
      </c>
      <c r="F608">
        <v>0</v>
      </c>
      <c r="G608">
        <v>0</v>
      </c>
      <c r="H608">
        <v>0</v>
      </c>
      <c r="I608" t="s">
        <v>31</v>
      </c>
      <c r="J608" t="s">
        <v>1170</v>
      </c>
    </row>
    <row r="609" spans="1:10" x14ac:dyDescent="0.3">
      <c r="A609">
        <v>0</v>
      </c>
      <c r="B609">
        <v>0</v>
      </c>
      <c r="C609">
        <v>0</v>
      </c>
      <c r="D609">
        <v>0</v>
      </c>
      <c r="E609" s="17">
        <v>0</v>
      </c>
      <c r="F609">
        <v>0</v>
      </c>
      <c r="G609">
        <v>0</v>
      </c>
      <c r="H609">
        <v>0</v>
      </c>
      <c r="I609" t="s">
        <v>31</v>
      </c>
      <c r="J609" t="s">
        <v>1170</v>
      </c>
    </row>
    <row r="610" spans="1:10" x14ac:dyDescent="0.3">
      <c r="A610">
        <v>0</v>
      </c>
      <c r="B610">
        <v>0</v>
      </c>
      <c r="C610">
        <v>0</v>
      </c>
      <c r="D610">
        <v>0</v>
      </c>
      <c r="E610" s="17">
        <v>0</v>
      </c>
      <c r="F610">
        <v>0</v>
      </c>
      <c r="G610">
        <v>0</v>
      </c>
      <c r="H610">
        <v>0</v>
      </c>
      <c r="I610" t="s">
        <v>31</v>
      </c>
      <c r="J610" t="s">
        <v>1170</v>
      </c>
    </row>
    <row r="611" spans="1:10" x14ac:dyDescent="0.3">
      <c r="A611">
        <v>0</v>
      </c>
      <c r="B611">
        <v>0</v>
      </c>
      <c r="C611">
        <v>0</v>
      </c>
      <c r="D611">
        <v>0</v>
      </c>
      <c r="E611" s="17">
        <v>0</v>
      </c>
      <c r="F611">
        <v>0</v>
      </c>
      <c r="G611">
        <v>0</v>
      </c>
      <c r="H611">
        <v>0</v>
      </c>
      <c r="I611" t="s">
        <v>31</v>
      </c>
      <c r="J611" t="s">
        <v>1170</v>
      </c>
    </row>
    <row r="612" spans="1:10" x14ac:dyDescent="0.3">
      <c r="A612">
        <v>0</v>
      </c>
      <c r="B612">
        <v>0</v>
      </c>
      <c r="C612">
        <v>0</v>
      </c>
      <c r="D612">
        <v>0</v>
      </c>
      <c r="E612" s="17">
        <v>0</v>
      </c>
      <c r="F612">
        <v>0</v>
      </c>
      <c r="G612">
        <v>0</v>
      </c>
      <c r="H612">
        <v>0</v>
      </c>
      <c r="I612" t="s">
        <v>31</v>
      </c>
      <c r="J612" t="s">
        <v>1170</v>
      </c>
    </row>
    <row r="613" spans="1:10" x14ac:dyDescent="0.3">
      <c r="A613">
        <v>0</v>
      </c>
      <c r="B613">
        <v>0</v>
      </c>
      <c r="C613">
        <v>0</v>
      </c>
      <c r="D613">
        <v>0</v>
      </c>
      <c r="E613" s="17">
        <v>0</v>
      </c>
      <c r="F613">
        <v>0</v>
      </c>
      <c r="G613">
        <v>0</v>
      </c>
      <c r="H613">
        <v>0</v>
      </c>
      <c r="I613" t="s">
        <v>31</v>
      </c>
      <c r="J613" t="s">
        <v>1170</v>
      </c>
    </row>
    <row r="614" spans="1:10" x14ac:dyDescent="0.3">
      <c r="A614">
        <v>0</v>
      </c>
      <c r="B614">
        <v>0</v>
      </c>
      <c r="C614">
        <v>0</v>
      </c>
      <c r="D614">
        <v>0</v>
      </c>
      <c r="E614" s="17">
        <v>0</v>
      </c>
      <c r="F614">
        <v>0</v>
      </c>
      <c r="G614">
        <v>0</v>
      </c>
      <c r="H614">
        <v>0</v>
      </c>
      <c r="I614" t="s">
        <v>31</v>
      </c>
      <c r="J614" t="s">
        <v>1170</v>
      </c>
    </row>
    <row r="615" spans="1:10" x14ac:dyDescent="0.3">
      <c r="A615">
        <v>0</v>
      </c>
      <c r="B615">
        <v>0</v>
      </c>
      <c r="C615">
        <v>0</v>
      </c>
      <c r="D615">
        <v>0</v>
      </c>
      <c r="E615" s="17">
        <v>0</v>
      </c>
      <c r="F615">
        <v>0</v>
      </c>
      <c r="G615">
        <v>0</v>
      </c>
      <c r="H615">
        <v>0</v>
      </c>
      <c r="I615" t="s">
        <v>31</v>
      </c>
      <c r="J615" t="s">
        <v>1170</v>
      </c>
    </row>
    <row r="616" spans="1:10" x14ac:dyDescent="0.3">
      <c r="A616">
        <v>0</v>
      </c>
      <c r="B616">
        <v>0</v>
      </c>
      <c r="C616">
        <v>0</v>
      </c>
      <c r="D616">
        <v>0</v>
      </c>
      <c r="E616" s="17">
        <v>0</v>
      </c>
      <c r="F616">
        <v>0</v>
      </c>
      <c r="G616">
        <v>0</v>
      </c>
      <c r="H616">
        <v>0</v>
      </c>
      <c r="I616" t="s">
        <v>31</v>
      </c>
      <c r="J616" t="s">
        <v>1170</v>
      </c>
    </row>
    <row r="617" spans="1:10" x14ac:dyDescent="0.3">
      <c r="A617">
        <v>0</v>
      </c>
      <c r="B617">
        <v>0</v>
      </c>
      <c r="C617">
        <v>0</v>
      </c>
      <c r="D617">
        <v>0</v>
      </c>
      <c r="E617" s="17">
        <v>0</v>
      </c>
      <c r="F617">
        <v>0</v>
      </c>
      <c r="G617">
        <v>0</v>
      </c>
      <c r="H617">
        <v>0</v>
      </c>
      <c r="I617" t="s">
        <v>31</v>
      </c>
      <c r="J617" t="s">
        <v>1170</v>
      </c>
    </row>
    <row r="618" spans="1:10" x14ac:dyDescent="0.3">
      <c r="A618">
        <v>0</v>
      </c>
      <c r="B618">
        <v>0</v>
      </c>
      <c r="C618">
        <v>0</v>
      </c>
      <c r="D618">
        <v>0</v>
      </c>
      <c r="E618" s="17">
        <v>0</v>
      </c>
      <c r="F618">
        <v>0</v>
      </c>
      <c r="G618">
        <v>0</v>
      </c>
      <c r="H618">
        <v>0</v>
      </c>
      <c r="I618" t="s">
        <v>31</v>
      </c>
      <c r="J618" t="s">
        <v>1170</v>
      </c>
    </row>
    <row r="619" spans="1:10" x14ac:dyDescent="0.3">
      <c r="A619">
        <v>0</v>
      </c>
      <c r="B619">
        <v>0</v>
      </c>
      <c r="C619">
        <v>0</v>
      </c>
      <c r="D619">
        <v>0</v>
      </c>
      <c r="E619" s="17">
        <v>0</v>
      </c>
      <c r="F619">
        <v>0</v>
      </c>
      <c r="G619">
        <v>0</v>
      </c>
      <c r="H619">
        <v>0</v>
      </c>
      <c r="I619" t="s">
        <v>31</v>
      </c>
      <c r="J619" t="s">
        <v>1170</v>
      </c>
    </row>
    <row r="620" spans="1:10" x14ac:dyDescent="0.3">
      <c r="A620">
        <v>0</v>
      </c>
      <c r="B620">
        <v>0</v>
      </c>
      <c r="C620">
        <v>0</v>
      </c>
      <c r="D620">
        <v>0</v>
      </c>
      <c r="E620" s="17">
        <v>0</v>
      </c>
      <c r="F620">
        <v>0</v>
      </c>
      <c r="G620">
        <v>0</v>
      </c>
      <c r="H620">
        <v>0</v>
      </c>
      <c r="I620" t="s">
        <v>31</v>
      </c>
      <c r="J620" t="s">
        <v>1170</v>
      </c>
    </row>
    <row r="621" spans="1:10" x14ac:dyDescent="0.3">
      <c r="A621">
        <v>0</v>
      </c>
      <c r="B621">
        <v>0</v>
      </c>
      <c r="C621">
        <v>0</v>
      </c>
      <c r="D621">
        <v>0</v>
      </c>
      <c r="E621" s="17">
        <v>0</v>
      </c>
      <c r="F621">
        <v>0</v>
      </c>
      <c r="G621">
        <v>0</v>
      </c>
      <c r="H621">
        <v>0</v>
      </c>
      <c r="I621" t="s">
        <v>31</v>
      </c>
      <c r="J621" t="s">
        <v>1170</v>
      </c>
    </row>
    <row r="622" spans="1:10" x14ac:dyDescent="0.3">
      <c r="A622">
        <v>0</v>
      </c>
      <c r="B622">
        <v>0</v>
      </c>
      <c r="C622">
        <v>0</v>
      </c>
      <c r="D622">
        <v>0</v>
      </c>
      <c r="E622" s="17">
        <v>0</v>
      </c>
      <c r="F622">
        <v>0</v>
      </c>
      <c r="G622">
        <v>0</v>
      </c>
      <c r="H622">
        <v>0</v>
      </c>
      <c r="I622" t="s">
        <v>31</v>
      </c>
      <c r="J622" t="s">
        <v>1170</v>
      </c>
    </row>
    <row r="623" spans="1:10" x14ac:dyDescent="0.3">
      <c r="A623">
        <v>0</v>
      </c>
      <c r="B623">
        <v>0</v>
      </c>
      <c r="C623">
        <v>0</v>
      </c>
      <c r="D623">
        <v>0</v>
      </c>
      <c r="E623" s="17">
        <v>0</v>
      </c>
      <c r="F623">
        <v>0</v>
      </c>
      <c r="G623">
        <v>0</v>
      </c>
      <c r="H623">
        <v>0</v>
      </c>
      <c r="I623" t="s">
        <v>31</v>
      </c>
      <c r="J623" t="s">
        <v>1170</v>
      </c>
    </row>
    <row r="624" spans="1:10" x14ac:dyDescent="0.3">
      <c r="A624">
        <v>0</v>
      </c>
      <c r="B624">
        <v>0</v>
      </c>
      <c r="C624">
        <v>0</v>
      </c>
      <c r="D624">
        <v>0</v>
      </c>
      <c r="E624" s="17">
        <v>0</v>
      </c>
      <c r="F624">
        <v>0</v>
      </c>
      <c r="G624">
        <v>0</v>
      </c>
      <c r="H624">
        <v>0</v>
      </c>
      <c r="I624" t="s">
        <v>31</v>
      </c>
      <c r="J624" t="s">
        <v>1170</v>
      </c>
    </row>
    <row r="625" spans="1:10" x14ac:dyDescent="0.3">
      <c r="A625">
        <v>0</v>
      </c>
      <c r="B625">
        <v>0</v>
      </c>
      <c r="C625">
        <v>0</v>
      </c>
      <c r="D625">
        <v>0</v>
      </c>
      <c r="E625" s="17">
        <v>0</v>
      </c>
      <c r="F625">
        <v>0</v>
      </c>
      <c r="G625">
        <v>0</v>
      </c>
      <c r="H625">
        <v>0</v>
      </c>
      <c r="I625" t="s">
        <v>31</v>
      </c>
      <c r="J625" t="s">
        <v>1170</v>
      </c>
    </row>
    <row r="626" spans="1:10" x14ac:dyDescent="0.3">
      <c r="A626">
        <v>0</v>
      </c>
      <c r="B626">
        <v>0</v>
      </c>
      <c r="C626">
        <v>0</v>
      </c>
      <c r="D626">
        <v>0</v>
      </c>
      <c r="E626" s="17">
        <v>0</v>
      </c>
      <c r="F626">
        <v>0</v>
      </c>
      <c r="G626">
        <v>0</v>
      </c>
      <c r="H626">
        <v>0</v>
      </c>
      <c r="I626" t="s">
        <v>31</v>
      </c>
      <c r="J626" t="s">
        <v>1170</v>
      </c>
    </row>
    <row r="627" spans="1:10" x14ac:dyDescent="0.3">
      <c r="A627">
        <v>0</v>
      </c>
      <c r="B627">
        <v>0</v>
      </c>
      <c r="C627">
        <v>0</v>
      </c>
      <c r="D627">
        <v>0</v>
      </c>
      <c r="E627" s="17">
        <v>0</v>
      </c>
      <c r="F627">
        <v>0</v>
      </c>
      <c r="G627">
        <v>0</v>
      </c>
      <c r="H627">
        <v>0</v>
      </c>
      <c r="I627" t="s">
        <v>31</v>
      </c>
      <c r="J627" t="s">
        <v>1170</v>
      </c>
    </row>
    <row r="628" spans="1:10" x14ac:dyDescent="0.3">
      <c r="A628" s="4" cm="1">
        <f t="array" ref="A628:H674">'M61-M66 Report'!A180:H226</f>
        <v>0</v>
      </c>
      <c r="B628">
        <v>0</v>
      </c>
      <c r="C628">
        <v>0</v>
      </c>
      <c r="D628">
        <v>0</v>
      </c>
      <c r="E628" s="17">
        <v>0</v>
      </c>
      <c r="F628">
        <v>0</v>
      </c>
      <c r="G628">
        <v>0</v>
      </c>
      <c r="H628">
        <v>0</v>
      </c>
      <c r="I628" t="s">
        <v>1128</v>
      </c>
      <c r="J628" t="s">
        <v>1170</v>
      </c>
    </row>
    <row r="629" spans="1:10" x14ac:dyDescent="0.3">
      <c r="A629">
        <v>0</v>
      </c>
      <c r="B629">
        <v>0</v>
      </c>
      <c r="C629">
        <v>0</v>
      </c>
      <c r="D629">
        <v>0</v>
      </c>
      <c r="E629" s="17">
        <v>0</v>
      </c>
      <c r="F629">
        <v>0</v>
      </c>
      <c r="G629">
        <v>0</v>
      </c>
      <c r="H629">
        <v>0</v>
      </c>
      <c r="I629" t="s">
        <v>1128</v>
      </c>
      <c r="J629" t="s">
        <v>1170</v>
      </c>
    </row>
    <row r="630" spans="1:10" x14ac:dyDescent="0.3">
      <c r="A630">
        <v>0</v>
      </c>
      <c r="B630">
        <v>0</v>
      </c>
      <c r="C630">
        <v>0</v>
      </c>
      <c r="D630">
        <v>0</v>
      </c>
      <c r="E630" s="17">
        <v>0</v>
      </c>
      <c r="F630">
        <v>0</v>
      </c>
      <c r="G630">
        <v>0</v>
      </c>
      <c r="H630">
        <v>0</v>
      </c>
      <c r="I630" t="s">
        <v>1128</v>
      </c>
      <c r="J630" t="s">
        <v>1170</v>
      </c>
    </row>
    <row r="631" spans="1:10" x14ac:dyDescent="0.3">
      <c r="A631">
        <v>0</v>
      </c>
      <c r="B631">
        <v>0</v>
      </c>
      <c r="C631">
        <v>0</v>
      </c>
      <c r="D631">
        <v>0</v>
      </c>
      <c r="E631" s="17">
        <v>0</v>
      </c>
      <c r="F631">
        <v>0</v>
      </c>
      <c r="G631">
        <v>0</v>
      </c>
      <c r="H631">
        <v>0</v>
      </c>
      <c r="I631" t="s">
        <v>1128</v>
      </c>
      <c r="J631" t="s">
        <v>1170</v>
      </c>
    </row>
    <row r="632" spans="1:10" x14ac:dyDescent="0.3">
      <c r="A632">
        <v>0</v>
      </c>
      <c r="B632">
        <v>0</v>
      </c>
      <c r="C632">
        <v>0</v>
      </c>
      <c r="D632">
        <v>0</v>
      </c>
      <c r="E632" s="17">
        <v>0</v>
      </c>
      <c r="F632">
        <v>0</v>
      </c>
      <c r="G632">
        <v>0</v>
      </c>
      <c r="H632">
        <v>0</v>
      </c>
      <c r="I632" t="s">
        <v>1128</v>
      </c>
      <c r="J632" t="s">
        <v>1170</v>
      </c>
    </row>
    <row r="633" spans="1:10" x14ac:dyDescent="0.3">
      <c r="A633">
        <v>0</v>
      </c>
      <c r="B633">
        <v>0</v>
      </c>
      <c r="C633">
        <v>0</v>
      </c>
      <c r="D633">
        <v>0</v>
      </c>
      <c r="E633" s="17">
        <v>0</v>
      </c>
      <c r="F633">
        <v>0</v>
      </c>
      <c r="G633">
        <v>0</v>
      </c>
      <c r="H633">
        <v>0</v>
      </c>
      <c r="I633" t="s">
        <v>1128</v>
      </c>
      <c r="J633" t="s">
        <v>1170</v>
      </c>
    </row>
    <row r="634" spans="1:10" x14ac:dyDescent="0.3">
      <c r="A634">
        <v>0</v>
      </c>
      <c r="B634">
        <v>0</v>
      </c>
      <c r="C634">
        <v>0</v>
      </c>
      <c r="D634">
        <v>0</v>
      </c>
      <c r="E634" s="17">
        <v>0</v>
      </c>
      <c r="F634">
        <v>0</v>
      </c>
      <c r="G634">
        <v>0</v>
      </c>
      <c r="H634">
        <v>0</v>
      </c>
      <c r="I634" t="s">
        <v>1128</v>
      </c>
      <c r="J634" t="s">
        <v>1170</v>
      </c>
    </row>
    <row r="635" spans="1:10" x14ac:dyDescent="0.3">
      <c r="A635">
        <v>0</v>
      </c>
      <c r="B635">
        <v>0</v>
      </c>
      <c r="C635">
        <v>0</v>
      </c>
      <c r="D635">
        <v>0</v>
      </c>
      <c r="E635" s="17">
        <v>0</v>
      </c>
      <c r="F635">
        <v>0</v>
      </c>
      <c r="G635">
        <v>0</v>
      </c>
      <c r="H635">
        <v>0</v>
      </c>
      <c r="I635" t="s">
        <v>1128</v>
      </c>
      <c r="J635" t="s">
        <v>1170</v>
      </c>
    </row>
    <row r="636" spans="1:10" x14ac:dyDescent="0.3">
      <c r="A636">
        <v>0</v>
      </c>
      <c r="B636">
        <v>0</v>
      </c>
      <c r="C636">
        <v>0</v>
      </c>
      <c r="D636">
        <v>0</v>
      </c>
      <c r="E636" s="17">
        <v>0</v>
      </c>
      <c r="F636">
        <v>0</v>
      </c>
      <c r="G636">
        <v>0</v>
      </c>
      <c r="H636">
        <v>0</v>
      </c>
      <c r="I636" t="s">
        <v>1128</v>
      </c>
      <c r="J636" t="s">
        <v>1170</v>
      </c>
    </row>
    <row r="637" spans="1:10" x14ac:dyDescent="0.3">
      <c r="A637">
        <v>0</v>
      </c>
      <c r="B637">
        <v>0</v>
      </c>
      <c r="C637">
        <v>0</v>
      </c>
      <c r="D637">
        <v>0</v>
      </c>
      <c r="E637" s="17">
        <v>0</v>
      </c>
      <c r="F637">
        <v>0</v>
      </c>
      <c r="G637">
        <v>0</v>
      </c>
      <c r="H637">
        <v>0</v>
      </c>
      <c r="I637" t="s">
        <v>1128</v>
      </c>
      <c r="J637" t="s">
        <v>1170</v>
      </c>
    </row>
    <row r="638" spans="1:10" x14ac:dyDescent="0.3">
      <c r="A638">
        <v>0</v>
      </c>
      <c r="B638">
        <v>0</v>
      </c>
      <c r="C638">
        <v>0</v>
      </c>
      <c r="D638">
        <v>0</v>
      </c>
      <c r="E638" s="17">
        <v>0</v>
      </c>
      <c r="F638">
        <v>0</v>
      </c>
      <c r="G638">
        <v>0</v>
      </c>
      <c r="H638">
        <v>0</v>
      </c>
      <c r="I638" t="s">
        <v>1128</v>
      </c>
      <c r="J638" t="s">
        <v>1170</v>
      </c>
    </row>
    <row r="639" spans="1:10" x14ac:dyDescent="0.3">
      <c r="A639">
        <v>0</v>
      </c>
      <c r="B639">
        <v>0</v>
      </c>
      <c r="C639">
        <v>0</v>
      </c>
      <c r="D639">
        <v>0</v>
      </c>
      <c r="E639" s="17">
        <v>0</v>
      </c>
      <c r="F639">
        <v>0</v>
      </c>
      <c r="G639">
        <v>0</v>
      </c>
      <c r="H639">
        <v>0</v>
      </c>
      <c r="I639" t="s">
        <v>1128</v>
      </c>
      <c r="J639" t="s">
        <v>1170</v>
      </c>
    </row>
    <row r="640" spans="1:10" x14ac:dyDescent="0.3">
      <c r="A640">
        <v>0</v>
      </c>
      <c r="B640">
        <v>0</v>
      </c>
      <c r="C640">
        <v>0</v>
      </c>
      <c r="D640">
        <v>0</v>
      </c>
      <c r="E640" s="17">
        <v>0</v>
      </c>
      <c r="F640">
        <v>0</v>
      </c>
      <c r="G640">
        <v>0</v>
      </c>
      <c r="H640">
        <v>0</v>
      </c>
      <c r="I640" t="s">
        <v>1128</v>
      </c>
      <c r="J640" t="s">
        <v>1170</v>
      </c>
    </row>
    <row r="641" spans="1:10" x14ac:dyDescent="0.3">
      <c r="A641">
        <v>0</v>
      </c>
      <c r="B641">
        <v>0</v>
      </c>
      <c r="C641">
        <v>0</v>
      </c>
      <c r="D641">
        <v>0</v>
      </c>
      <c r="E641" s="17">
        <v>0</v>
      </c>
      <c r="F641">
        <v>0</v>
      </c>
      <c r="G641">
        <v>0</v>
      </c>
      <c r="H641">
        <v>0</v>
      </c>
      <c r="I641" t="s">
        <v>1128</v>
      </c>
      <c r="J641" t="s">
        <v>1170</v>
      </c>
    </row>
    <row r="642" spans="1:10" x14ac:dyDescent="0.3">
      <c r="A642">
        <v>0</v>
      </c>
      <c r="B642">
        <v>0</v>
      </c>
      <c r="C642">
        <v>0</v>
      </c>
      <c r="D642">
        <v>0</v>
      </c>
      <c r="E642" s="17">
        <v>0</v>
      </c>
      <c r="F642">
        <v>0</v>
      </c>
      <c r="G642">
        <v>0</v>
      </c>
      <c r="H642">
        <v>0</v>
      </c>
      <c r="I642" t="s">
        <v>1128</v>
      </c>
      <c r="J642" t="s">
        <v>1170</v>
      </c>
    </row>
    <row r="643" spans="1:10" x14ac:dyDescent="0.3">
      <c r="A643">
        <v>0</v>
      </c>
      <c r="B643">
        <v>0</v>
      </c>
      <c r="C643">
        <v>0</v>
      </c>
      <c r="D643">
        <v>0</v>
      </c>
      <c r="E643" s="17">
        <v>0</v>
      </c>
      <c r="F643">
        <v>0</v>
      </c>
      <c r="G643">
        <v>0</v>
      </c>
      <c r="H643">
        <v>0</v>
      </c>
      <c r="I643" t="s">
        <v>1128</v>
      </c>
      <c r="J643" t="s">
        <v>1170</v>
      </c>
    </row>
    <row r="644" spans="1:10" x14ac:dyDescent="0.3">
      <c r="A644">
        <v>0</v>
      </c>
      <c r="B644">
        <v>0</v>
      </c>
      <c r="C644">
        <v>0</v>
      </c>
      <c r="D644">
        <v>0</v>
      </c>
      <c r="E644" s="17">
        <v>0</v>
      </c>
      <c r="F644">
        <v>0</v>
      </c>
      <c r="G644">
        <v>0</v>
      </c>
      <c r="H644">
        <v>0</v>
      </c>
      <c r="I644" t="s">
        <v>1128</v>
      </c>
      <c r="J644" t="s">
        <v>1170</v>
      </c>
    </row>
    <row r="645" spans="1:10" x14ac:dyDescent="0.3">
      <c r="A645">
        <v>0</v>
      </c>
      <c r="B645">
        <v>0</v>
      </c>
      <c r="C645">
        <v>0</v>
      </c>
      <c r="D645">
        <v>0</v>
      </c>
      <c r="E645" s="17">
        <v>0</v>
      </c>
      <c r="F645">
        <v>0</v>
      </c>
      <c r="G645">
        <v>0</v>
      </c>
      <c r="H645">
        <v>0</v>
      </c>
      <c r="I645" t="s">
        <v>1128</v>
      </c>
      <c r="J645" t="s">
        <v>1170</v>
      </c>
    </row>
    <row r="646" spans="1:10" x14ac:dyDescent="0.3">
      <c r="A646">
        <v>0</v>
      </c>
      <c r="B646">
        <v>0</v>
      </c>
      <c r="C646">
        <v>0</v>
      </c>
      <c r="D646">
        <v>0</v>
      </c>
      <c r="E646" s="17">
        <v>0</v>
      </c>
      <c r="F646">
        <v>0</v>
      </c>
      <c r="G646">
        <v>0</v>
      </c>
      <c r="H646">
        <v>0</v>
      </c>
      <c r="I646" t="s">
        <v>1128</v>
      </c>
      <c r="J646" t="s">
        <v>1170</v>
      </c>
    </row>
    <row r="647" spans="1:10" x14ac:dyDescent="0.3">
      <c r="A647">
        <v>0</v>
      </c>
      <c r="B647">
        <v>0</v>
      </c>
      <c r="C647">
        <v>0</v>
      </c>
      <c r="D647">
        <v>0</v>
      </c>
      <c r="E647" s="17">
        <v>0</v>
      </c>
      <c r="F647">
        <v>0</v>
      </c>
      <c r="G647">
        <v>0</v>
      </c>
      <c r="H647">
        <v>0</v>
      </c>
      <c r="I647" t="s">
        <v>1128</v>
      </c>
      <c r="J647" t="s">
        <v>1170</v>
      </c>
    </row>
    <row r="648" spans="1:10" x14ac:dyDescent="0.3">
      <c r="A648">
        <v>0</v>
      </c>
      <c r="B648">
        <v>0</v>
      </c>
      <c r="C648">
        <v>0</v>
      </c>
      <c r="D648">
        <v>0</v>
      </c>
      <c r="E648" s="17">
        <v>0</v>
      </c>
      <c r="F648">
        <v>0</v>
      </c>
      <c r="G648">
        <v>0</v>
      </c>
      <c r="H648">
        <v>0</v>
      </c>
      <c r="I648" t="s">
        <v>1128</v>
      </c>
      <c r="J648" t="s">
        <v>1170</v>
      </c>
    </row>
    <row r="649" spans="1:10" x14ac:dyDescent="0.3">
      <c r="A649">
        <v>0</v>
      </c>
      <c r="B649">
        <v>0</v>
      </c>
      <c r="C649">
        <v>0</v>
      </c>
      <c r="D649">
        <v>0</v>
      </c>
      <c r="E649" s="17">
        <v>0</v>
      </c>
      <c r="F649">
        <v>0</v>
      </c>
      <c r="G649">
        <v>0</v>
      </c>
      <c r="H649">
        <v>0</v>
      </c>
      <c r="I649" t="s">
        <v>1128</v>
      </c>
      <c r="J649" t="s">
        <v>1170</v>
      </c>
    </row>
    <row r="650" spans="1:10" x14ac:dyDescent="0.3">
      <c r="A650">
        <v>0</v>
      </c>
      <c r="B650">
        <v>0</v>
      </c>
      <c r="C650">
        <v>0</v>
      </c>
      <c r="D650">
        <v>0</v>
      </c>
      <c r="E650" s="17">
        <v>0</v>
      </c>
      <c r="F650">
        <v>0</v>
      </c>
      <c r="G650">
        <v>0</v>
      </c>
      <c r="H650">
        <v>0</v>
      </c>
      <c r="I650" t="s">
        <v>1128</v>
      </c>
      <c r="J650" t="s">
        <v>1170</v>
      </c>
    </row>
    <row r="651" spans="1:10" x14ac:dyDescent="0.3">
      <c r="A651">
        <v>0</v>
      </c>
      <c r="B651">
        <v>0</v>
      </c>
      <c r="C651">
        <v>0</v>
      </c>
      <c r="D651">
        <v>0</v>
      </c>
      <c r="E651" s="17">
        <v>0</v>
      </c>
      <c r="F651">
        <v>0</v>
      </c>
      <c r="G651">
        <v>0</v>
      </c>
      <c r="H651">
        <v>0</v>
      </c>
      <c r="I651" t="s">
        <v>1128</v>
      </c>
      <c r="J651" t="s">
        <v>1170</v>
      </c>
    </row>
    <row r="652" spans="1:10" x14ac:dyDescent="0.3">
      <c r="A652">
        <v>0</v>
      </c>
      <c r="B652">
        <v>0</v>
      </c>
      <c r="C652">
        <v>0</v>
      </c>
      <c r="D652">
        <v>0</v>
      </c>
      <c r="E652" s="17">
        <v>0</v>
      </c>
      <c r="F652">
        <v>0</v>
      </c>
      <c r="G652">
        <v>0</v>
      </c>
      <c r="H652">
        <v>0</v>
      </c>
      <c r="I652" t="s">
        <v>1128</v>
      </c>
      <c r="J652" t="s">
        <v>1170</v>
      </c>
    </row>
    <row r="653" spans="1:10" x14ac:dyDescent="0.3">
      <c r="A653">
        <v>0</v>
      </c>
      <c r="B653">
        <v>0</v>
      </c>
      <c r="C653">
        <v>0</v>
      </c>
      <c r="D653">
        <v>0</v>
      </c>
      <c r="E653" s="17">
        <v>0</v>
      </c>
      <c r="F653">
        <v>0</v>
      </c>
      <c r="G653">
        <v>0</v>
      </c>
      <c r="H653">
        <v>0</v>
      </c>
      <c r="I653" t="s">
        <v>1128</v>
      </c>
      <c r="J653" t="s">
        <v>1170</v>
      </c>
    </row>
    <row r="654" spans="1:10" x14ac:dyDescent="0.3">
      <c r="A654">
        <v>0</v>
      </c>
      <c r="B654">
        <v>0</v>
      </c>
      <c r="C654">
        <v>0</v>
      </c>
      <c r="D654">
        <v>0</v>
      </c>
      <c r="E654" s="17">
        <v>0</v>
      </c>
      <c r="F654">
        <v>0</v>
      </c>
      <c r="G654">
        <v>0</v>
      </c>
      <c r="H654">
        <v>0</v>
      </c>
      <c r="I654" t="s">
        <v>1128</v>
      </c>
      <c r="J654" t="s">
        <v>1170</v>
      </c>
    </row>
    <row r="655" spans="1:10" x14ac:dyDescent="0.3">
      <c r="A655">
        <v>0</v>
      </c>
      <c r="B655">
        <v>0</v>
      </c>
      <c r="C655">
        <v>0</v>
      </c>
      <c r="D655">
        <v>0</v>
      </c>
      <c r="E655" s="17">
        <v>0</v>
      </c>
      <c r="F655">
        <v>0</v>
      </c>
      <c r="G655">
        <v>0</v>
      </c>
      <c r="H655">
        <v>0</v>
      </c>
      <c r="I655" t="s">
        <v>1128</v>
      </c>
      <c r="J655" t="s">
        <v>1170</v>
      </c>
    </row>
    <row r="656" spans="1:10" x14ac:dyDescent="0.3">
      <c r="A656">
        <v>0</v>
      </c>
      <c r="B656">
        <v>0</v>
      </c>
      <c r="C656">
        <v>0</v>
      </c>
      <c r="D656">
        <v>0</v>
      </c>
      <c r="E656" s="17">
        <v>0</v>
      </c>
      <c r="F656">
        <v>0</v>
      </c>
      <c r="G656">
        <v>0</v>
      </c>
      <c r="H656">
        <v>0</v>
      </c>
      <c r="I656" t="s">
        <v>1128</v>
      </c>
      <c r="J656" t="s">
        <v>1170</v>
      </c>
    </row>
    <row r="657" spans="1:10" x14ac:dyDescent="0.3">
      <c r="A657">
        <v>0</v>
      </c>
      <c r="B657">
        <v>0</v>
      </c>
      <c r="C657">
        <v>0</v>
      </c>
      <c r="D657">
        <v>0</v>
      </c>
      <c r="E657" s="17">
        <v>0</v>
      </c>
      <c r="F657">
        <v>0</v>
      </c>
      <c r="G657">
        <v>0</v>
      </c>
      <c r="H657">
        <v>0</v>
      </c>
      <c r="I657" t="s">
        <v>1128</v>
      </c>
      <c r="J657" t="s">
        <v>1170</v>
      </c>
    </row>
    <row r="658" spans="1:10" x14ac:dyDescent="0.3">
      <c r="A658">
        <v>0</v>
      </c>
      <c r="B658">
        <v>0</v>
      </c>
      <c r="C658">
        <v>0</v>
      </c>
      <c r="D658">
        <v>0</v>
      </c>
      <c r="E658" s="17">
        <v>0</v>
      </c>
      <c r="F658">
        <v>0</v>
      </c>
      <c r="G658">
        <v>0</v>
      </c>
      <c r="H658">
        <v>0</v>
      </c>
      <c r="I658" t="s">
        <v>1128</v>
      </c>
      <c r="J658" t="s">
        <v>1170</v>
      </c>
    </row>
    <row r="659" spans="1:10" x14ac:dyDescent="0.3">
      <c r="A659">
        <v>0</v>
      </c>
      <c r="B659">
        <v>0</v>
      </c>
      <c r="C659">
        <v>0</v>
      </c>
      <c r="D659">
        <v>0</v>
      </c>
      <c r="E659" s="17">
        <v>0</v>
      </c>
      <c r="F659">
        <v>0</v>
      </c>
      <c r="G659">
        <v>0</v>
      </c>
      <c r="H659">
        <v>0</v>
      </c>
      <c r="I659" t="s">
        <v>1128</v>
      </c>
      <c r="J659" t="s">
        <v>1170</v>
      </c>
    </row>
    <row r="660" spans="1:10" x14ac:dyDescent="0.3">
      <c r="A660">
        <v>0</v>
      </c>
      <c r="B660">
        <v>0</v>
      </c>
      <c r="C660">
        <v>0</v>
      </c>
      <c r="D660">
        <v>0</v>
      </c>
      <c r="E660" s="17">
        <v>0</v>
      </c>
      <c r="F660">
        <v>0</v>
      </c>
      <c r="G660">
        <v>0</v>
      </c>
      <c r="H660">
        <v>0</v>
      </c>
      <c r="I660" t="s">
        <v>1128</v>
      </c>
      <c r="J660" t="s">
        <v>1170</v>
      </c>
    </row>
    <row r="661" spans="1:10" x14ac:dyDescent="0.3">
      <c r="A661">
        <v>0</v>
      </c>
      <c r="B661">
        <v>0</v>
      </c>
      <c r="C661">
        <v>0</v>
      </c>
      <c r="D661">
        <v>0</v>
      </c>
      <c r="E661" s="17">
        <v>0</v>
      </c>
      <c r="F661">
        <v>0</v>
      </c>
      <c r="G661">
        <v>0</v>
      </c>
      <c r="H661">
        <v>0</v>
      </c>
      <c r="I661" t="s">
        <v>1128</v>
      </c>
      <c r="J661" t="s">
        <v>1170</v>
      </c>
    </row>
    <row r="662" spans="1:10" x14ac:dyDescent="0.3">
      <c r="A662">
        <v>0</v>
      </c>
      <c r="B662">
        <v>0</v>
      </c>
      <c r="C662">
        <v>0</v>
      </c>
      <c r="D662">
        <v>0</v>
      </c>
      <c r="E662" s="17">
        <v>0</v>
      </c>
      <c r="F662">
        <v>0</v>
      </c>
      <c r="G662">
        <v>0</v>
      </c>
      <c r="H662">
        <v>0</v>
      </c>
      <c r="I662" t="s">
        <v>1128</v>
      </c>
      <c r="J662" t="s">
        <v>1170</v>
      </c>
    </row>
    <row r="663" spans="1:10" x14ac:dyDescent="0.3">
      <c r="A663">
        <v>0</v>
      </c>
      <c r="B663">
        <v>0</v>
      </c>
      <c r="C663">
        <v>0</v>
      </c>
      <c r="D663">
        <v>0</v>
      </c>
      <c r="E663" s="17">
        <v>0</v>
      </c>
      <c r="F663">
        <v>0</v>
      </c>
      <c r="G663">
        <v>0</v>
      </c>
      <c r="H663">
        <v>0</v>
      </c>
      <c r="I663" t="s">
        <v>1128</v>
      </c>
      <c r="J663" t="s">
        <v>1170</v>
      </c>
    </row>
    <row r="664" spans="1:10" x14ac:dyDescent="0.3">
      <c r="A664">
        <v>0</v>
      </c>
      <c r="B664">
        <v>0</v>
      </c>
      <c r="C664">
        <v>0</v>
      </c>
      <c r="D664">
        <v>0</v>
      </c>
      <c r="E664" s="17">
        <v>0</v>
      </c>
      <c r="F664">
        <v>0</v>
      </c>
      <c r="G664">
        <v>0</v>
      </c>
      <c r="H664">
        <v>0</v>
      </c>
      <c r="I664" t="s">
        <v>1128</v>
      </c>
      <c r="J664" t="s">
        <v>1170</v>
      </c>
    </row>
    <row r="665" spans="1:10" x14ac:dyDescent="0.3">
      <c r="A665">
        <v>0</v>
      </c>
      <c r="B665">
        <v>0</v>
      </c>
      <c r="C665">
        <v>0</v>
      </c>
      <c r="D665">
        <v>0</v>
      </c>
      <c r="E665" s="17">
        <v>0</v>
      </c>
      <c r="F665">
        <v>0</v>
      </c>
      <c r="G665">
        <v>0</v>
      </c>
      <c r="H665">
        <v>0</v>
      </c>
      <c r="I665" t="s">
        <v>1128</v>
      </c>
      <c r="J665" t="s">
        <v>1170</v>
      </c>
    </row>
    <row r="666" spans="1:10" x14ac:dyDescent="0.3">
      <c r="A666">
        <v>0</v>
      </c>
      <c r="B666">
        <v>0</v>
      </c>
      <c r="C666">
        <v>0</v>
      </c>
      <c r="D666">
        <v>0</v>
      </c>
      <c r="E666" s="17">
        <v>0</v>
      </c>
      <c r="F666">
        <v>0</v>
      </c>
      <c r="G666">
        <v>0</v>
      </c>
      <c r="H666">
        <v>0</v>
      </c>
      <c r="I666" t="s">
        <v>1128</v>
      </c>
      <c r="J666" t="s">
        <v>1170</v>
      </c>
    </row>
    <row r="667" spans="1:10" x14ac:dyDescent="0.3">
      <c r="A667">
        <v>0</v>
      </c>
      <c r="B667">
        <v>0</v>
      </c>
      <c r="C667">
        <v>0</v>
      </c>
      <c r="D667">
        <v>0</v>
      </c>
      <c r="E667" s="17">
        <v>0</v>
      </c>
      <c r="F667">
        <v>0</v>
      </c>
      <c r="G667">
        <v>0</v>
      </c>
      <c r="H667">
        <v>0</v>
      </c>
      <c r="I667" t="s">
        <v>1128</v>
      </c>
      <c r="J667" t="s">
        <v>1170</v>
      </c>
    </row>
    <row r="668" spans="1:10" x14ac:dyDescent="0.3">
      <c r="A668">
        <v>0</v>
      </c>
      <c r="B668">
        <v>0</v>
      </c>
      <c r="C668">
        <v>0</v>
      </c>
      <c r="D668">
        <v>0</v>
      </c>
      <c r="E668" s="17">
        <v>0</v>
      </c>
      <c r="F668">
        <v>0</v>
      </c>
      <c r="G668">
        <v>0</v>
      </c>
      <c r="H668">
        <v>0</v>
      </c>
      <c r="I668" t="s">
        <v>1128</v>
      </c>
      <c r="J668" t="s">
        <v>1170</v>
      </c>
    </row>
    <row r="669" spans="1:10" x14ac:dyDescent="0.3">
      <c r="A669">
        <v>0</v>
      </c>
      <c r="B669">
        <v>0</v>
      </c>
      <c r="C669">
        <v>0</v>
      </c>
      <c r="D669">
        <v>0</v>
      </c>
      <c r="E669" s="17">
        <v>0</v>
      </c>
      <c r="F669">
        <v>0</v>
      </c>
      <c r="G669">
        <v>0</v>
      </c>
      <c r="H669">
        <v>0</v>
      </c>
      <c r="I669" t="s">
        <v>1128</v>
      </c>
      <c r="J669" t="s">
        <v>1170</v>
      </c>
    </row>
    <row r="670" spans="1:10" x14ac:dyDescent="0.3">
      <c r="A670">
        <v>0</v>
      </c>
      <c r="B670">
        <v>0</v>
      </c>
      <c r="C670">
        <v>0</v>
      </c>
      <c r="D670">
        <v>0</v>
      </c>
      <c r="E670" s="17">
        <v>0</v>
      </c>
      <c r="F670">
        <v>0</v>
      </c>
      <c r="G670">
        <v>0</v>
      </c>
      <c r="H670">
        <v>0</v>
      </c>
      <c r="I670" t="s">
        <v>1128</v>
      </c>
      <c r="J670" t="s">
        <v>1170</v>
      </c>
    </row>
    <row r="671" spans="1:10" x14ac:dyDescent="0.3">
      <c r="A671">
        <v>0</v>
      </c>
      <c r="B671">
        <v>0</v>
      </c>
      <c r="C671">
        <v>0</v>
      </c>
      <c r="D671">
        <v>0</v>
      </c>
      <c r="E671" s="17">
        <v>0</v>
      </c>
      <c r="F671">
        <v>0</v>
      </c>
      <c r="G671">
        <v>0</v>
      </c>
      <c r="H671">
        <v>0</v>
      </c>
      <c r="I671" t="s">
        <v>1128</v>
      </c>
      <c r="J671" t="s">
        <v>1170</v>
      </c>
    </row>
    <row r="672" spans="1:10" x14ac:dyDescent="0.3">
      <c r="A672">
        <v>0</v>
      </c>
      <c r="B672">
        <v>0</v>
      </c>
      <c r="C672">
        <v>0</v>
      </c>
      <c r="D672">
        <v>0</v>
      </c>
      <c r="E672" s="17">
        <v>0</v>
      </c>
      <c r="F672">
        <v>0</v>
      </c>
      <c r="G672">
        <v>0</v>
      </c>
      <c r="H672">
        <v>0</v>
      </c>
      <c r="I672" t="s">
        <v>1128</v>
      </c>
      <c r="J672" t="s">
        <v>1170</v>
      </c>
    </row>
    <row r="673" spans="1:10" x14ac:dyDescent="0.3">
      <c r="A673">
        <v>0</v>
      </c>
      <c r="B673">
        <v>0</v>
      </c>
      <c r="C673">
        <v>0</v>
      </c>
      <c r="D673">
        <v>0</v>
      </c>
      <c r="E673" s="17">
        <v>0</v>
      </c>
      <c r="F673">
        <v>0</v>
      </c>
      <c r="G673">
        <v>0</v>
      </c>
      <c r="H673">
        <v>0</v>
      </c>
      <c r="I673" t="s">
        <v>1128</v>
      </c>
      <c r="J673" t="s">
        <v>1170</v>
      </c>
    </row>
    <row r="674" spans="1:10" x14ac:dyDescent="0.3">
      <c r="A674">
        <v>0</v>
      </c>
      <c r="B674">
        <v>0</v>
      </c>
      <c r="C674">
        <v>0</v>
      </c>
      <c r="D674">
        <v>0</v>
      </c>
      <c r="E674" s="17">
        <v>0</v>
      </c>
      <c r="F674">
        <v>0</v>
      </c>
      <c r="G674">
        <v>0</v>
      </c>
      <c r="H674">
        <v>0</v>
      </c>
      <c r="I674" t="s">
        <v>1128</v>
      </c>
      <c r="J674" t="s">
        <v>1170</v>
      </c>
    </row>
    <row r="675" spans="1:10" x14ac:dyDescent="0.3">
      <c r="A675" s="4" cm="1">
        <f t="array" ref="A675:H721">'M67-M72 Report'!A180:H226</f>
        <v>0</v>
      </c>
      <c r="B675">
        <v>0</v>
      </c>
      <c r="C675">
        <v>0</v>
      </c>
      <c r="D675">
        <v>0</v>
      </c>
      <c r="E675" s="17">
        <v>0</v>
      </c>
      <c r="F675">
        <v>0</v>
      </c>
      <c r="G675">
        <v>0</v>
      </c>
      <c r="H675">
        <v>0</v>
      </c>
      <c r="I675" t="s">
        <v>1129</v>
      </c>
      <c r="J675" t="s">
        <v>1170</v>
      </c>
    </row>
    <row r="676" spans="1:10" x14ac:dyDescent="0.3">
      <c r="A676">
        <v>0</v>
      </c>
      <c r="B676">
        <v>0</v>
      </c>
      <c r="C676">
        <v>0</v>
      </c>
      <c r="D676">
        <v>0</v>
      </c>
      <c r="E676" s="17">
        <v>0</v>
      </c>
      <c r="F676">
        <v>0</v>
      </c>
      <c r="G676">
        <v>0</v>
      </c>
      <c r="H676">
        <v>0</v>
      </c>
      <c r="I676" t="s">
        <v>1129</v>
      </c>
      <c r="J676" t="s">
        <v>1170</v>
      </c>
    </row>
    <row r="677" spans="1:10" x14ac:dyDescent="0.3">
      <c r="A677">
        <v>0</v>
      </c>
      <c r="B677">
        <v>0</v>
      </c>
      <c r="C677">
        <v>0</v>
      </c>
      <c r="D677">
        <v>0</v>
      </c>
      <c r="E677" s="17">
        <v>0</v>
      </c>
      <c r="F677">
        <v>0</v>
      </c>
      <c r="G677">
        <v>0</v>
      </c>
      <c r="H677">
        <v>0</v>
      </c>
      <c r="I677" t="s">
        <v>1129</v>
      </c>
      <c r="J677" t="s">
        <v>1170</v>
      </c>
    </row>
    <row r="678" spans="1:10" x14ac:dyDescent="0.3">
      <c r="A678">
        <v>0</v>
      </c>
      <c r="B678">
        <v>0</v>
      </c>
      <c r="C678">
        <v>0</v>
      </c>
      <c r="D678">
        <v>0</v>
      </c>
      <c r="E678" s="17">
        <v>0</v>
      </c>
      <c r="F678">
        <v>0</v>
      </c>
      <c r="G678">
        <v>0</v>
      </c>
      <c r="H678">
        <v>0</v>
      </c>
      <c r="I678" t="s">
        <v>1129</v>
      </c>
      <c r="J678" t="s">
        <v>1170</v>
      </c>
    </row>
    <row r="679" spans="1:10" x14ac:dyDescent="0.3">
      <c r="A679">
        <v>0</v>
      </c>
      <c r="B679">
        <v>0</v>
      </c>
      <c r="C679">
        <v>0</v>
      </c>
      <c r="D679">
        <v>0</v>
      </c>
      <c r="E679" s="17">
        <v>0</v>
      </c>
      <c r="F679">
        <v>0</v>
      </c>
      <c r="G679">
        <v>0</v>
      </c>
      <c r="H679">
        <v>0</v>
      </c>
      <c r="I679" t="s">
        <v>1129</v>
      </c>
      <c r="J679" t="s">
        <v>1170</v>
      </c>
    </row>
    <row r="680" spans="1:10" x14ac:dyDescent="0.3">
      <c r="A680">
        <v>0</v>
      </c>
      <c r="B680">
        <v>0</v>
      </c>
      <c r="C680">
        <v>0</v>
      </c>
      <c r="D680">
        <v>0</v>
      </c>
      <c r="E680" s="17">
        <v>0</v>
      </c>
      <c r="F680">
        <v>0</v>
      </c>
      <c r="G680">
        <v>0</v>
      </c>
      <c r="H680">
        <v>0</v>
      </c>
      <c r="I680" t="s">
        <v>1129</v>
      </c>
      <c r="J680" t="s">
        <v>1170</v>
      </c>
    </row>
    <row r="681" spans="1:10" x14ac:dyDescent="0.3">
      <c r="A681">
        <v>0</v>
      </c>
      <c r="B681">
        <v>0</v>
      </c>
      <c r="C681">
        <v>0</v>
      </c>
      <c r="D681">
        <v>0</v>
      </c>
      <c r="E681" s="17">
        <v>0</v>
      </c>
      <c r="F681">
        <v>0</v>
      </c>
      <c r="G681">
        <v>0</v>
      </c>
      <c r="H681">
        <v>0</v>
      </c>
      <c r="I681" t="s">
        <v>1129</v>
      </c>
      <c r="J681" t="s">
        <v>1170</v>
      </c>
    </row>
    <row r="682" spans="1:10" x14ac:dyDescent="0.3">
      <c r="A682">
        <v>0</v>
      </c>
      <c r="B682">
        <v>0</v>
      </c>
      <c r="C682">
        <v>0</v>
      </c>
      <c r="D682">
        <v>0</v>
      </c>
      <c r="E682" s="17">
        <v>0</v>
      </c>
      <c r="F682">
        <v>0</v>
      </c>
      <c r="G682">
        <v>0</v>
      </c>
      <c r="H682">
        <v>0</v>
      </c>
      <c r="I682" t="s">
        <v>1129</v>
      </c>
      <c r="J682" t="s">
        <v>1170</v>
      </c>
    </row>
    <row r="683" spans="1:10" x14ac:dyDescent="0.3">
      <c r="A683">
        <v>0</v>
      </c>
      <c r="B683">
        <v>0</v>
      </c>
      <c r="C683">
        <v>0</v>
      </c>
      <c r="D683">
        <v>0</v>
      </c>
      <c r="E683" s="17">
        <v>0</v>
      </c>
      <c r="F683">
        <v>0</v>
      </c>
      <c r="G683">
        <v>0</v>
      </c>
      <c r="H683">
        <v>0</v>
      </c>
      <c r="I683" t="s">
        <v>1129</v>
      </c>
      <c r="J683" t="s">
        <v>1170</v>
      </c>
    </row>
    <row r="684" spans="1:10" x14ac:dyDescent="0.3">
      <c r="A684">
        <v>0</v>
      </c>
      <c r="B684">
        <v>0</v>
      </c>
      <c r="C684">
        <v>0</v>
      </c>
      <c r="D684">
        <v>0</v>
      </c>
      <c r="E684" s="17">
        <v>0</v>
      </c>
      <c r="F684">
        <v>0</v>
      </c>
      <c r="G684">
        <v>0</v>
      </c>
      <c r="H684">
        <v>0</v>
      </c>
      <c r="I684" t="s">
        <v>1129</v>
      </c>
      <c r="J684" t="s">
        <v>1170</v>
      </c>
    </row>
    <row r="685" spans="1:10" x14ac:dyDescent="0.3">
      <c r="A685">
        <v>0</v>
      </c>
      <c r="B685">
        <v>0</v>
      </c>
      <c r="C685">
        <v>0</v>
      </c>
      <c r="D685">
        <v>0</v>
      </c>
      <c r="E685" s="17">
        <v>0</v>
      </c>
      <c r="F685">
        <v>0</v>
      </c>
      <c r="G685">
        <v>0</v>
      </c>
      <c r="H685">
        <v>0</v>
      </c>
      <c r="I685" t="s">
        <v>1129</v>
      </c>
      <c r="J685" t="s">
        <v>1170</v>
      </c>
    </row>
    <row r="686" spans="1:10" x14ac:dyDescent="0.3">
      <c r="A686">
        <v>0</v>
      </c>
      <c r="B686">
        <v>0</v>
      </c>
      <c r="C686">
        <v>0</v>
      </c>
      <c r="D686">
        <v>0</v>
      </c>
      <c r="E686" s="17">
        <v>0</v>
      </c>
      <c r="F686">
        <v>0</v>
      </c>
      <c r="G686">
        <v>0</v>
      </c>
      <c r="H686">
        <v>0</v>
      </c>
      <c r="I686" t="s">
        <v>1129</v>
      </c>
      <c r="J686" t="s">
        <v>1170</v>
      </c>
    </row>
    <row r="687" spans="1:10" x14ac:dyDescent="0.3">
      <c r="A687">
        <v>0</v>
      </c>
      <c r="B687">
        <v>0</v>
      </c>
      <c r="C687">
        <v>0</v>
      </c>
      <c r="D687">
        <v>0</v>
      </c>
      <c r="E687" s="17">
        <v>0</v>
      </c>
      <c r="F687">
        <v>0</v>
      </c>
      <c r="G687">
        <v>0</v>
      </c>
      <c r="H687">
        <v>0</v>
      </c>
      <c r="I687" t="s">
        <v>1129</v>
      </c>
      <c r="J687" t="s">
        <v>1170</v>
      </c>
    </row>
    <row r="688" spans="1:10" x14ac:dyDescent="0.3">
      <c r="A688">
        <v>0</v>
      </c>
      <c r="B688">
        <v>0</v>
      </c>
      <c r="C688">
        <v>0</v>
      </c>
      <c r="D688">
        <v>0</v>
      </c>
      <c r="E688" s="17">
        <v>0</v>
      </c>
      <c r="F688">
        <v>0</v>
      </c>
      <c r="G688">
        <v>0</v>
      </c>
      <c r="H688">
        <v>0</v>
      </c>
      <c r="I688" t="s">
        <v>1129</v>
      </c>
      <c r="J688" t="s">
        <v>1170</v>
      </c>
    </row>
    <row r="689" spans="1:10" x14ac:dyDescent="0.3">
      <c r="A689">
        <v>0</v>
      </c>
      <c r="B689">
        <v>0</v>
      </c>
      <c r="C689">
        <v>0</v>
      </c>
      <c r="D689">
        <v>0</v>
      </c>
      <c r="E689" s="17">
        <v>0</v>
      </c>
      <c r="F689">
        <v>0</v>
      </c>
      <c r="G689">
        <v>0</v>
      </c>
      <c r="H689">
        <v>0</v>
      </c>
      <c r="I689" t="s">
        <v>1129</v>
      </c>
      <c r="J689" t="s">
        <v>1170</v>
      </c>
    </row>
    <row r="690" spans="1:10" x14ac:dyDescent="0.3">
      <c r="A690">
        <v>0</v>
      </c>
      <c r="B690">
        <v>0</v>
      </c>
      <c r="C690">
        <v>0</v>
      </c>
      <c r="D690">
        <v>0</v>
      </c>
      <c r="E690" s="17">
        <v>0</v>
      </c>
      <c r="F690">
        <v>0</v>
      </c>
      <c r="G690">
        <v>0</v>
      </c>
      <c r="H690">
        <v>0</v>
      </c>
      <c r="I690" t="s">
        <v>1129</v>
      </c>
      <c r="J690" t="s">
        <v>1170</v>
      </c>
    </row>
    <row r="691" spans="1:10" x14ac:dyDescent="0.3">
      <c r="A691">
        <v>0</v>
      </c>
      <c r="B691">
        <v>0</v>
      </c>
      <c r="C691">
        <v>0</v>
      </c>
      <c r="D691">
        <v>0</v>
      </c>
      <c r="E691" s="17">
        <v>0</v>
      </c>
      <c r="F691">
        <v>0</v>
      </c>
      <c r="G691">
        <v>0</v>
      </c>
      <c r="H691">
        <v>0</v>
      </c>
      <c r="I691" t="s">
        <v>1129</v>
      </c>
      <c r="J691" t="s">
        <v>1170</v>
      </c>
    </row>
    <row r="692" spans="1:10" x14ac:dyDescent="0.3">
      <c r="A692">
        <v>0</v>
      </c>
      <c r="B692">
        <v>0</v>
      </c>
      <c r="C692">
        <v>0</v>
      </c>
      <c r="D692">
        <v>0</v>
      </c>
      <c r="E692" s="17">
        <v>0</v>
      </c>
      <c r="F692">
        <v>0</v>
      </c>
      <c r="G692">
        <v>0</v>
      </c>
      <c r="H692">
        <v>0</v>
      </c>
      <c r="I692" t="s">
        <v>1129</v>
      </c>
      <c r="J692" t="s">
        <v>1170</v>
      </c>
    </row>
    <row r="693" spans="1:10" x14ac:dyDescent="0.3">
      <c r="A693">
        <v>0</v>
      </c>
      <c r="B693">
        <v>0</v>
      </c>
      <c r="C693">
        <v>0</v>
      </c>
      <c r="D693">
        <v>0</v>
      </c>
      <c r="E693" s="17">
        <v>0</v>
      </c>
      <c r="F693">
        <v>0</v>
      </c>
      <c r="G693">
        <v>0</v>
      </c>
      <c r="H693">
        <v>0</v>
      </c>
      <c r="I693" t="s">
        <v>1129</v>
      </c>
      <c r="J693" t="s">
        <v>1170</v>
      </c>
    </row>
    <row r="694" spans="1:10" x14ac:dyDescent="0.3">
      <c r="A694">
        <v>0</v>
      </c>
      <c r="B694">
        <v>0</v>
      </c>
      <c r="C694">
        <v>0</v>
      </c>
      <c r="D694">
        <v>0</v>
      </c>
      <c r="E694" s="17">
        <v>0</v>
      </c>
      <c r="F694">
        <v>0</v>
      </c>
      <c r="G694">
        <v>0</v>
      </c>
      <c r="H694">
        <v>0</v>
      </c>
      <c r="I694" t="s">
        <v>1129</v>
      </c>
      <c r="J694" t="s">
        <v>1170</v>
      </c>
    </row>
    <row r="695" spans="1:10" x14ac:dyDescent="0.3">
      <c r="A695">
        <v>0</v>
      </c>
      <c r="B695">
        <v>0</v>
      </c>
      <c r="C695">
        <v>0</v>
      </c>
      <c r="D695">
        <v>0</v>
      </c>
      <c r="E695" s="17">
        <v>0</v>
      </c>
      <c r="F695">
        <v>0</v>
      </c>
      <c r="G695">
        <v>0</v>
      </c>
      <c r="H695">
        <v>0</v>
      </c>
      <c r="I695" t="s">
        <v>1129</v>
      </c>
      <c r="J695" t="s">
        <v>1170</v>
      </c>
    </row>
    <row r="696" spans="1:10" x14ac:dyDescent="0.3">
      <c r="A696">
        <v>0</v>
      </c>
      <c r="B696">
        <v>0</v>
      </c>
      <c r="C696">
        <v>0</v>
      </c>
      <c r="D696">
        <v>0</v>
      </c>
      <c r="E696" s="17">
        <v>0</v>
      </c>
      <c r="F696">
        <v>0</v>
      </c>
      <c r="G696">
        <v>0</v>
      </c>
      <c r="H696">
        <v>0</v>
      </c>
      <c r="I696" t="s">
        <v>1129</v>
      </c>
      <c r="J696" t="s">
        <v>1170</v>
      </c>
    </row>
    <row r="697" spans="1:10" x14ac:dyDescent="0.3">
      <c r="A697">
        <v>0</v>
      </c>
      <c r="B697">
        <v>0</v>
      </c>
      <c r="C697">
        <v>0</v>
      </c>
      <c r="D697">
        <v>0</v>
      </c>
      <c r="E697" s="17">
        <v>0</v>
      </c>
      <c r="F697">
        <v>0</v>
      </c>
      <c r="G697">
        <v>0</v>
      </c>
      <c r="H697">
        <v>0</v>
      </c>
      <c r="I697" t="s">
        <v>1129</v>
      </c>
      <c r="J697" t="s">
        <v>1170</v>
      </c>
    </row>
    <row r="698" spans="1:10" x14ac:dyDescent="0.3">
      <c r="A698">
        <v>0</v>
      </c>
      <c r="B698">
        <v>0</v>
      </c>
      <c r="C698">
        <v>0</v>
      </c>
      <c r="D698">
        <v>0</v>
      </c>
      <c r="E698" s="17">
        <v>0</v>
      </c>
      <c r="F698">
        <v>0</v>
      </c>
      <c r="G698">
        <v>0</v>
      </c>
      <c r="H698">
        <v>0</v>
      </c>
      <c r="I698" t="s">
        <v>1129</v>
      </c>
      <c r="J698" t="s">
        <v>1170</v>
      </c>
    </row>
    <row r="699" spans="1:10" x14ac:dyDescent="0.3">
      <c r="A699">
        <v>0</v>
      </c>
      <c r="B699">
        <v>0</v>
      </c>
      <c r="C699">
        <v>0</v>
      </c>
      <c r="D699">
        <v>0</v>
      </c>
      <c r="E699" s="17">
        <v>0</v>
      </c>
      <c r="F699">
        <v>0</v>
      </c>
      <c r="G699">
        <v>0</v>
      </c>
      <c r="H699">
        <v>0</v>
      </c>
      <c r="I699" t="s">
        <v>1129</v>
      </c>
      <c r="J699" t="s">
        <v>1170</v>
      </c>
    </row>
    <row r="700" spans="1:10" x14ac:dyDescent="0.3">
      <c r="A700">
        <v>0</v>
      </c>
      <c r="B700">
        <v>0</v>
      </c>
      <c r="C700">
        <v>0</v>
      </c>
      <c r="D700">
        <v>0</v>
      </c>
      <c r="E700" s="17">
        <v>0</v>
      </c>
      <c r="F700">
        <v>0</v>
      </c>
      <c r="G700">
        <v>0</v>
      </c>
      <c r="H700">
        <v>0</v>
      </c>
      <c r="I700" t="s">
        <v>1129</v>
      </c>
      <c r="J700" t="s">
        <v>1170</v>
      </c>
    </row>
    <row r="701" spans="1:10" x14ac:dyDescent="0.3">
      <c r="A701">
        <v>0</v>
      </c>
      <c r="B701">
        <v>0</v>
      </c>
      <c r="C701">
        <v>0</v>
      </c>
      <c r="D701">
        <v>0</v>
      </c>
      <c r="E701" s="17">
        <v>0</v>
      </c>
      <c r="F701">
        <v>0</v>
      </c>
      <c r="G701">
        <v>0</v>
      </c>
      <c r="H701">
        <v>0</v>
      </c>
      <c r="I701" t="s">
        <v>1129</v>
      </c>
      <c r="J701" t="s">
        <v>1170</v>
      </c>
    </row>
    <row r="702" spans="1:10" x14ac:dyDescent="0.3">
      <c r="A702">
        <v>0</v>
      </c>
      <c r="B702">
        <v>0</v>
      </c>
      <c r="C702">
        <v>0</v>
      </c>
      <c r="D702">
        <v>0</v>
      </c>
      <c r="E702" s="17">
        <v>0</v>
      </c>
      <c r="F702">
        <v>0</v>
      </c>
      <c r="G702">
        <v>0</v>
      </c>
      <c r="H702">
        <v>0</v>
      </c>
      <c r="I702" t="s">
        <v>1129</v>
      </c>
      <c r="J702" t="s">
        <v>1170</v>
      </c>
    </row>
    <row r="703" spans="1:10" x14ac:dyDescent="0.3">
      <c r="A703">
        <v>0</v>
      </c>
      <c r="B703">
        <v>0</v>
      </c>
      <c r="C703">
        <v>0</v>
      </c>
      <c r="D703">
        <v>0</v>
      </c>
      <c r="E703" s="17">
        <v>0</v>
      </c>
      <c r="F703">
        <v>0</v>
      </c>
      <c r="G703">
        <v>0</v>
      </c>
      <c r="H703">
        <v>0</v>
      </c>
      <c r="I703" t="s">
        <v>1129</v>
      </c>
      <c r="J703" t="s">
        <v>1170</v>
      </c>
    </row>
    <row r="704" spans="1:10" x14ac:dyDescent="0.3">
      <c r="A704">
        <v>0</v>
      </c>
      <c r="B704">
        <v>0</v>
      </c>
      <c r="C704">
        <v>0</v>
      </c>
      <c r="D704">
        <v>0</v>
      </c>
      <c r="E704" s="17">
        <v>0</v>
      </c>
      <c r="F704">
        <v>0</v>
      </c>
      <c r="G704">
        <v>0</v>
      </c>
      <c r="H704">
        <v>0</v>
      </c>
      <c r="I704" t="s">
        <v>1129</v>
      </c>
      <c r="J704" t="s">
        <v>1170</v>
      </c>
    </row>
    <row r="705" spans="1:10" x14ac:dyDescent="0.3">
      <c r="A705">
        <v>0</v>
      </c>
      <c r="B705">
        <v>0</v>
      </c>
      <c r="C705">
        <v>0</v>
      </c>
      <c r="D705">
        <v>0</v>
      </c>
      <c r="E705" s="17">
        <v>0</v>
      </c>
      <c r="F705">
        <v>0</v>
      </c>
      <c r="G705">
        <v>0</v>
      </c>
      <c r="H705">
        <v>0</v>
      </c>
      <c r="I705" t="s">
        <v>1129</v>
      </c>
      <c r="J705" t="s">
        <v>1170</v>
      </c>
    </row>
    <row r="706" spans="1:10" x14ac:dyDescent="0.3">
      <c r="A706">
        <v>0</v>
      </c>
      <c r="B706">
        <v>0</v>
      </c>
      <c r="C706">
        <v>0</v>
      </c>
      <c r="D706">
        <v>0</v>
      </c>
      <c r="E706" s="17">
        <v>0</v>
      </c>
      <c r="F706">
        <v>0</v>
      </c>
      <c r="G706">
        <v>0</v>
      </c>
      <c r="H706">
        <v>0</v>
      </c>
      <c r="I706" t="s">
        <v>1129</v>
      </c>
      <c r="J706" t="s">
        <v>1170</v>
      </c>
    </row>
    <row r="707" spans="1:10" x14ac:dyDescent="0.3">
      <c r="A707">
        <v>0</v>
      </c>
      <c r="B707">
        <v>0</v>
      </c>
      <c r="C707">
        <v>0</v>
      </c>
      <c r="D707">
        <v>0</v>
      </c>
      <c r="E707" s="17">
        <v>0</v>
      </c>
      <c r="F707">
        <v>0</v>
      </c>
      <c r="G707">
        <v>0</v>
      </c>
      <c r="H707">
        <v>0</v>
      </c>
      <c r="I707" t="s">
        <v>1129</v>
      </c>
      <c r="J707" t="s">
        <v>1170</v>
      </c>
    </row>
    <row r="708" spans="1:10" x14ac:dyDescent="0.3">
      <c r="A708">
        <v>0</v>
      </c>
      <c r="B708">
        <v>0</v>
      </c>
      <c r="C708">
        <v>0</v>
      </c>
      <c r="D708">
        <v>0</v>
      </c>
      <c r="E708" s="17">
        <v>0</v>
      </c>
      <c r="F708">
        <v>0</v>
      </c>
      <c r="G708">
        <v>0</v>
      </c>
      <c r="H708">
        <v>0</v>
      </c>
      <c r="I708" t="s">
        <v>1129</v>
      </c>
      <c r="J708" t="s">
        <v>1170</v>
      </c>
    </row>
    <row r="709" spans="1:10" x14ac:dyDescent="0.3">
      <c r="A709">
        <v>0</v>
      </c>
      <c r="B709">
        <v>0</v>
      </c>
      <c r="C709">
        <v>0</v>
      </c>
      <c r="D709">
        <v>0</v>
      </c>
      <c r="E709" s="17">
        <v>0</v>
      </c>
      <c r="F709">
        <v>0</v>
      </c>
      <c r="G709">
        <v>0</v>
      </c>
      <c r="H709">
        <v>0</v>
      </c>
      <c r="I709" t="s">
        <v>1129</v>
      </c>
      <c r="J709" t="s">
        <v>1170</v>
      </c>
    </row>
    <row r="710" spans="1:10" x14ac:dyDescent="0.3">
      <c r="A710">
        <v>0</v>
      </c>
      <c r="B710">
        <v>0</v>
      </c>
      <c r="C710">
        <v>0</v>
      </c>
      <c r="D710">
        <v>0</v>
      </c>
      <c r="E710" s="17">
        <v>0</v>
      </c>
      <c r="F710">
        <v>0</v>
      </c>
      <c r="G710">
        <v>0</v>
      </c>
      <c r="H710">
        <v>0</v>
      </c>
      <c r="I710" t="s">
        <v>1129</v>
      </c>
      <c r="J710" t="s">
        <v>1170</v>
      </c>
    </row>
    <row r="711" spans="1:10" x14ac:dyDescent="0.3">
      <c r="A711">
        <v>0</v>
      </c>
      <c r="B711">
        <v>0</v>
      </c>
      <c r="C711">
        <v>0</v>
      </c>
      <c r="D711">
        <v>0</v>
      </c>
      <c r="E711" s="17">
        <v>0</v>
      </c>
      <c r="F711">
        <v>0</v>
      </c>
      <c r="G711">
        <v>0</v>
      </c>
      <c r="H711">
        <v>0</v>
      </c>
      <c r="I711" t="s">
        <v>1129</v>
      </c>
      <c r="J711" t="s">
        <v>1170</v>
      </c>
    </row>
    <row r="712" spans="1:10" x14ac:dyDescent="0.3">
      <c r="A712">
        <v>0</v>
      </c>
      <c r="B712">
        <v>0</v>
      </c>
      <c r="C712">
        <v>0</v>
      </c>
      <c r="D712">
        <v>0</v>
      </c>
      <c r="E712" s="17">
        <v>0</v>
      </c>
      <c r="F712">
        <v>0</v>
      </c>
      <c r="G712">
        <v>0</v>
      </c>
      <c r="H712">
        <v>0</v>
      </c>
      <c r="I712" t="s">
        <v>1129</v>
      </c>
      <c r="J712" t="s">
        <v>1170</v>
      </c>
    </row>
    <row r="713" spans="1:10" x14ac:dyDescent="0.3">
      <c r="A713">
        <v>0</v>
      </c>
      <c r="B713">
        <v>0</v>
      </c>
      <c r="C713">
        <v>0</v>
      </c>
      <c r="D713">
        <v>0</v>
      </c>
      <c r="E713" s="17">
        <v>0</v>
      </c>
      <c r="F713">
        <v>0</v>
      </c>
      <c r="G713">
        <v>0</v>
      </c>
      <c r="H713">
        <v>0</v>
      </c>
      <c r="I713" t="s">
        <v>1129</v>
      </c>
      <c r="J713" t="s">
        <v>1170</v>
      </c>
    </row>
    <row r="714" spans="1:10" x14ac:dyDescent="0.3">
      <c r="A714">
        <v>0</v>
      </c>
      <c r="B714">
        <v>0</v>
      </c>
      <c r="C714">
        <v>0</v>
      </c>
      <c r="D714">
        <v>0</v>
      </c>
      <c r="E714" s="17">
        <v>0</v>
      </c>
      <c r="F714">
        <v>0</v>
      </c>
      <c r="G714">
        <v>0</v>
      </c>
      <c r="H714">
        <v>0</v>
      </c>
      <c r="I714" t="s">
        <v>1129</v>
      </c>
      <c r="J714" t="s">
        <v>1170</v>
      </c>
    </row>
    <row r="715" spans="1:10" x14ac:dyDescent="0.3">
      <c r="A715">
        <v>0</v>
      </c>
      <c r="B715">
        <v>0</v>
      </c>
      <c r="C715">
        <v>0</v>
      </c>
      <c r="D715">
        <v>0</v>
      </c>
      <c r="E715" s="17">
        <v>0</v>
      </c>
      <c r="F715">
        <v>0</v>
      </c>
      <c r="G715">
        <v>0</v>
      </c>
      <c r="H715">
        <v>0</v>
      </c>
      <c r="I715" t="s">
        <v>1129</v>
      </c>
      <c r="J715" t="s">
        <v>1170</v>
      </c>
    </row>
    <row r="716" spans="1:10" x14ac:dyDescent="0.3">
      <c r="A716">
        <v>0</v>
      </c>
      <c r="B716">
        <v>0</v>
      </c>
      <c r="C716">
        <v>0</v>
      </c>
      <c r="D716">
        <v>0</v>
      </c>
      <c r="E716" s="17">
        <v>0</v>
      </c>
      <c r="F716">
        <v>0</v>
      </c>
      <c r="G716">
        <v>0</v>
      </c>
      <c r="H716">
        <v>0</v>
      </c>
      <c r="I716" t="s">
        <v>1129</v>
      </c>
      <c r="J716" t="s">
        <v>1170</v>
      </c>
    </row>
    <row r="717" spans="1:10" x14ac:dyDescent="0.3">
      <c r="A717">
        <v>0</v>
      </c>
      <c r="B717">
        <v>0</v>
      </c>
      <c r="C717">
        <v>0</v>
      </c>
      <c r="D717">
        <v>0</v>
      </c>
      <c r="E717" s="17">
        <v>0</v>
      </c>
      <c r="F717">
        <v>0</v>
      </c>
      <c r="G717">
        <v>0</v>
      </c>
      <c r="H717">
        <v>0</v>
      </c>
      <c r="I717" t="s">
        <v>1129</v>
      </c>
      <c r="J717" t="s">
        <v>1170</v>
      </c>
    </row>
    <row r="718" spans="1:10" x14ac:dyDescent="0.3">
      <c r="A718">
        <v>0</v>
      </c>
      <c r="B718">
        <v>0</v>
      </c>
      <c r="C718">
        <v>0</v>
      </c>
      <c r="D718">
        <v>0</v>
      </c>
      <c r="E718" s="17">
        <v>0</v>
      </c>
      <c r="F718">
        <v>0</v>
      </c>
      <c r="G718">
        <v>0</v>
      </c>
      <c r="H718">
        <v>0</v>
      </c>
      <c r="I718" t="s">
        <v>1129</v>
      </c>
      <c r="J718" t="s">
        <v>1170</v>
      </c>
    </row>
    <row r="719" spans="1:10" x14ac:dyDescent="0.3">
      <c r="A719">
        <v>0</v>
      </c>
      <c r="B719">
        <v>0</v>
      </c>
      <c r="C719">
        <v>0</v>
      </c>
      <c r="D719">
        <v>0</v>
      </c>
      <c r="E719" s="17">
        <v>0</v>
      </c>
      <c r="F719">
        <v>0</v>
      </c>
      <c r="G719">
        <v>0</v>
      </c>
      <c r="H719">
        <v>0</v>
      </c>
      <c r="I719" t="s">
        <v>1129</v>
      </c>
      <c r="J719" t="s">
        <v>1170</v>
      </c>
    </row>
    <row r="720" spans="1:10" x14ac:dyDescent="0.3">
      <c r="A720">
        <v>0</v>
      </c>
      <c r="B720">
        <v>0</v>
      </c>
      <c r="C720">
        <v>0</v>
      </c>
      <c r="D720">
        <v>0</v>
      </c>
      <c r="E720" s="17">
        <v>0</v>
      </c>
      <c r="F720">
        <v>0</v>
      </c>
      <c r="G720">
        <v>0</v>
      </c>
      <c r="H720">
        <v>0</v>
      </c>
      <c r="I720" t="s">
        <v>1129</v>
      </c>
      <c r="J720" t="s">
        <v>1170</v>
      </c>
    </row>
    <row r="721" spans="1:10" x14ac:dyDescent="0.3">
      <c r="A721">
        <v>0</v>
      </c>
      <c r="B721">
        <v>0</v>
      </c>
      <c r="C721">
        <v>0</v>
      </c>
      <c r="D721">
        <v>0</v>
      </c>
      <c r="E721" s="17">
        <v>0</v>
      </c>
      <c r="F721">
        <v>0</v>
      </c>
      <c r="G721">
        <v>0</v>
      </c>
      <c r="H721">
        <v>0</v>
      </c>
      <c r="I721" t="s">
        <v>1129</v>
      </c>
      <c r="J721" t="s">
        <v>1170</v>
      </c>
    </row>
    <row r="722" spans="1:10" x14ac:dyDescent="0.3">
      <c r="A722" s="4" cm="1">
        <f t="array" ref="A722:H748">'M1-M6 Report'!A234:H260</f>
        <v>0</v>
      </c>
      <c r="B722">
        <v>0</v>
      </c>
      <c r="C722">
        <v>0</v>
      </c>
      <c r="D722">
        <v>0</v>
      </c>
      <c r="E722" s="17">
        <v>0</v>
      </c>
      <c r="F722">
        <v>0</v>
      </c>
      <c r="G722">
        <v>0</v>
      </c>
      <c r="H722">
        <v>0</v>
      </c>
      <c r="I722" t="s">
        <v>11</v>
      </c>
      <c r="J722" t="s">
        <v>1167</v>
      </c>
    </row>
    <row r="723" spans="1:10" x14ac:dyDescent="0.3">
      <c r="A723">
        <v>0</v>
      </c>
      <c r="B723">
        <v>0</v>
      </c>
      <c r="C723">
        <v>0</v>
      </c>
      <c r="D723">
        <v>0</v>
      </c>
      <c r="E723" s="17">
        <v>0</v>
      </c>
      <c r="F723">
        <v>0</v>
      </c>
      <c r="G723">
        <v>0</v>
      </c>
      <c r="H723">
        <v>0</v>
      </c>
      <c r="I723" t="s">
        <v>11</v>
      </c>
      <c r="J723" t="s">
        <v>1167</v>
      </c>
    </row>
    <row r="724" spans="1:10" x14ac:dyDescent="0.3">
      <c r="A724">
        <v>0</v>
      </c>
      <c r="B724">
        <v>0</v>
      </c>
      <c r="C724">
        <v>0</v>
      </c>
      <c r="D724">
        <v>0</v>
      </c>
      <c r="E724" s="17">
        <v>0</v>
      </c>
      <c r="F724">
        <v>0</v>
      </c>
      <c r="G724">
        <v>0</v>
      </c>
      <c r="H724">
        <v>0</v>
      </c>
      <c r="I724" t="s">
        <v>11</v>
      </c>
      <c r="J724" t="s">
        <v>1167</v>
      </c>
    </row>
    <row r="725" spans="1:10" x14ac:dyDescent="0.3">
      <c r="A725">
        <v>0</v>
      </c>
      <c r="B725">
        <v>0</v>
      </c>
      <c r="C725">
        <v>0</v>
      </c>
      <c r="D725">
        <v>0</v>
      </c>
      <c r="E725" s="17">
        <v>0</v>
      </c>
      <c r="F725">
        <v>0</v>
      </c>
      <c r="G725">
        <v>0</v>
      </c>
      <c r="H725">
        <v>0</v>
      </c>
      <c r="I725" t="s">
        <v>11</v>
      </c>
      <c r="J725" t="s">
        <v>1167</v>
      </c>
    </row>
    <row r="726" spans="1:10" x14ac:dyDescent="0.3">
      <c r="A726">
        <v>0</v>
      </c>
      <c r="B726">
        <v>0</v>
      </c>
      <c r="C726">
        <v>0</v>
      </c>
      <c r="D726">
        <v>0</v>
      </c>
      <c r="E726" s="17">
        <v>0</v>
      </c>
      <c r="F726">
        <v>0</v>
      </c>
      <c r="G726">
        <v>0</v>
      </c>
      <c r="H726">
        <v>0</v>
      </c>
      <c r="I726" t="s">
        <v>11</v>
      </c>
      <c r="J726" t="s">
        <v>1167</v>
      </c>
    </row>
    <row r="727" spans="1:10" x14ac:dyDescent="0.3">
      <c r="A727">
        <v>0</v>
      </c>
      <c r="B727">
        <v>0</v>
      </c>
      <c r="C727">
        <v>0</v>
      </c>
      <c r="D727">
        <v>0</v>
      </c>
      <c r="E727" s="17">
        <v>0</v>
      </c>
      <c r="F727">
        <v>0</v>
      </c>
      <c r="G727">
        <v>0</v>
      </c>
      <c r="H727">
        <v>0</v>
      </c>
      <c r="I727" t="s">
        <v>11</v>
      </c>
      <c r="J727" t="s">
        <v>1167</v>
      </c>
    </row>
    <row r="728" spans="1:10" x14ac:dyDescent="0.3">
      <c r="A728">
        <v>0</v>
      </c>
      <c r="B728">
        <v>0</v>
      </c>
      <c r="C728">
        <v>0</v>
      </c>
      <c r="D728">
        <v>0</v>
      </c>
      <c r="E728" s="17">
        <v>0</v>
      </c>
      <c r="F728">
        <v>0</v>
      </c>
      <c r="G728">
        <v>0</v>
      </c>
      <c r="H728">
        <v>0</v>
      </c>
      <c r="I728" t="s">
        <v>11</v>
      </c>
      <c r="J728" t="s">
        <v>1167</v>
      </c>
    </row>
    <row r="729" spans="1:10" x14ac:dyDescent="0.3">
      <c r="A729">
        <v>0</v>
      </c>
      <c r="B729">
        <v>0</v>
      </c>
      <c r="C729">
        <v>0</v>
      </c>
      <c r="D729">
        <v>0</v>
      </c>
      <c r="E729" s="17">
        <v>0</v>
      </c>
      <c r="F729">
        <v>0</v>
      </c>
      <c r="G729">
        <v>0</v>
      </c>
      <c r="H729">
        <v>0</v>
      </c>
      <c r="I729" t="s">
        <v>11</v>
      </c>
      <c r="J729" t="s">
        <v>1167</v>
      </c>
    </row>
    <row r="730" spans="1:10" x14ac:dyDescent="0.3">
      <c r="A730">
        <v>0</v>
      </c>
      <c r="B730">
        <v>0</v>
      </c>
      <c r="C730">
        <v>0</v>
      </c>
      <c r="D730">
        <v>0</v>
      </c>
      <c r="E730" s="17">
        <v>0</v>
      </c>
      <c r="F730">
        <v>0</v>
      </c>
      <c r="G730">
        <v>0</v>
      </c>
      <c r="H730">
        <v>0</v>
      </c>
      <c r="I730" t="s">
        <v>11</v>
      </c>
      <c r="J730" t="s">
        <v>1167</v>
      </c>
    </row>
    <row r="731" spans="1:10" x14ac:dyDescent="0.3">
      <c r="A731">
        <v>0</v>
      </c>
      <c r="B731">
        <v>0</v>
      </c>
      <c r="C731">
        <v>0</v>
      </c>
      <c r="D731">
        <v>0</v>
      </c>
      <c r="E731" s="17">
        <v>0</v>
      </c>
      <c r="F731">
        <v>0</v>
      </c>
      <c r="G731">
        <v>0</v>
      </c>
      <c r="H731">
        <v>0</v>
      </c>
      <c r="I731" t="s">
        <v>11</v>
      </c>
      <c r="J731" t="s">
        <v>1167</v>
      </c>
    </row>
    <row r="732" spans="1:10" x14ac:dyDescent="0.3">
      <c r="A732">
        <v>0</v>
      </c>
      <c r="B732">
        <v>0</v>
      </c>
      <c r="C732">
        <v>0</v>
      </c>
      <c r="D732">
        <v>0</v>
      </c>
      <c r="E732" s="17">
        <v>0</v>
      </c>
      <c r="F732">
        <v>0</v>
      </c>
      <c r="G732">
        <v>0</v>
      </c>
      <c r="H732">
        <v>0</v>
      </c>
      <c r="I732" t="s">
        <v>11</v>
      </c>
      <c r="J732" t="s">
        <v>1167</v>
      </c>
    </row>
    <row r="733" spans="1:10" x14ac:dyDescent="0.3">
      <c r="A733">
        <v>0</v>
      </c>
      <c r="B733">
        <v>0</v>
      </c>
      <c r="C733">
        <v>0</v>
      </c>
      <c r="D733">
        <v>0</v>
      </c>
      <c r="E733" s="17">
        <v>0</v>
      </c>
      <c r="F733">
        <v>0</v>
      </c>
      <c r="G733">
        <v>0</v>
      </c>
      <c r="H733">
        <v>0</v>
      </c>
      <c r="I733" t="s">
        <v>11</v>
      </c>
      <c r="J733" t="s">
        <v>1167</v>
      </c>
    </row>
    <row r="734" spans="1:10" x14ac:dyDescent="0.3">
      <c r="A734">
        <v>0</v>
      </c>
      <c r="B734">
        <v>0</v>
      </c>
      <c r="C734">
        <v>0</v>
      </c>
      <c r="D734">
        <v>0</v>
      </c>
      <c r="E734" s="17">
        <v>0</v>
      </c>
      <c r="F734">
        <v>0</v>
      </c>
      <c r="G734">
        <v>0</v>
      </c>
      <c r="H734">
        <v>0</v>
      </c>
      <c r="I734" t="s">
        <v>11</v>
      </c>
      <c r="J734" t="s">
        <v>1167</v>
      </c>
    </row>
    <row r="735" spans="1:10" x14ac:dyDescent="0.3">
      <c r="A735">
        <v>0</v>
      </c>
      <c r="B735">
        <v>0</v>
      </c>
      <c r="C735">
        <v>0</v>
      </c>
      <c r="D735">
        <v>0</v>
      </c>
      <c r="E735" s="17">
        <v>0</v>
      </c>
      <c r="F735">
        <v>0</v>
      </c>
      <c r="G735">
        <v>0</v>
      </c>
      <c r="H735">
        <v>0</v>
      </c>
      <c r="I735" t="s">
        <v>11</v>
      </c>
      <c r="J735" t="s">
        <v>1167</v>
      </c>
    </row>
    <row r="736" spans="1:10" x14ac:dyDescent="0.3">
      <c r="A736">
        <v>0</v>
      </c>
      <c r="B736">
        <v>0</v>
      </c>
      <c r="C736">
        <v>0</v>
      </c>
      <c r="D736">
        <v>0</v>
      </c>
      <c r="E736" s="17">
        <v>0</v>
      </c>
      <c r="F736">
        <v>0</v>
      </c>
      <c r="G736">
        <v>0</v>
      </c>
      <c r="H736">
        <v>0</v>
      </c>
      <c r="I736" t="s">
        <v>11</v>
      </c>
      <c r="J736" t="s">
        <v>1167</v>
      </c>
    </row>
    <row r="737" spans="1:10" x14ac:dyDescent="0.3">
      <c r="A737">
        <v>0</v>
      </c>
      <c r="B737">
        <v>0</v>
      </c>
      <c r="C737">
        <v>0</v>
      </c>
      <c r="D737">
        <v>0</v>
      </c>
      <c r="E737" s="17">
        <v>0</v>
      </c>
      <c r="F737">
        <v>0</v>
      </c>
      <c r="G737">
        <v>0</v>
      </c>
      <c r="H737">
        <v>0</v>
      </c>
      <c r="I737" t="s">
        <v>11</v>
      </c>
      <c r="J737" t="s">
        <v>1167</v>
      </c>
    </row>
    <row r="738" spans="1:10" x14ac:dyDescent="0.3">
      <c r="A738">
        <v>0</v>
      </c>
      <c r="B738">
        <v>0</v>
      </c>
      <c r="C738">
        <v>0</v>
      </c>
      <c r="D738">
        <v>0</v>
      </c>
      <c r="E738" s="17">
        <v>0</v>
      </c>
      <c r="F738">
        <v>0</v>
      </c>
      <c r="G738">
        <v>0</v>
      </c>
      <c r="H738">
        <v>0</v>
      </c>
      <c r="I738" t="s">
        <v>11</v>
      </c>
      <c r="J738" t="s">
        <v>1167</v>
      </c>
    </row>
    <row r="739" spans="1:10" x14ac:dyDescent="0.3">
      <c r="A739">
        <v>0</v>
      </c>
      <c r="B739">
        <v>0</v>
      </c>
      <c r="C739">
        <v>0</v>
      </c>
      <c r="D739">
        <v>0</v>
      </c>
      <c r="E739" s="17">
        <v>0</v>
      </c>
      <c r="F739">
        <v>0</v>
      </c>
      <c r="G739">
        <v>0</v>
      </c>
      <c r="H739">
        <v>0</v>
      </c>
      <c r="I739" t="s">
        <v>11</v>
      </c>
      <c r="J739" t="s">
        <v>1167</v>
      </c>
    </row>
    <row r="740" spans="1:10" x14ac:dyDescent="0.3">
      <c r="A740">
        <v>0</v>
      </c>
      <c r="B740">
        <v>0</v>
      </c>
      <c r="C740">
        <v>0</v>
      </c>
      <c r="D740">
        <v>0</v>
      </c>
      <c r="E740" s="17">
        <v>0</v>
      </c>
      <c r="F740">
        <v>0</v>
      </c>
      <c r="G740">
        <v>0</v>
      </c>
      <c r="H740">
        <v>0</v>
      </c>
      <c r="I740" t="s">
        <v>11</v>
      </c>
      <c r="J740" t="s">
        <v>1167</v>
      </c>
    </row>
    <row r="741" spans="1:10" x14ac:dyDescent="0.3">
      <c r="A741">
        <v>0</v>
      </c>
      <c r="B741">
        <v>0</v>
      </c>
      <c r="C741">
        <v>0</v>
      </c>
      <c r="D741">
        <v>0</v>
      </c>
      <c r="E741" s="17">
        <v>0</v>
      </c>
      <c r="F741">
        <v>0</v>
      </c>
      <c r="G741">
        <v>0</v>
      </c>
      <c r="H741">
        <v>0</v>
      </c>
      <c r="I741" t="s">
        <v>11</v>
      </c>
      <c r="J741" t="s">
        <v>1167</v>
      </c>
    </row>
    <row r="742" spans="1:10" x14ac:dyDescent="0.3">
      <c r="A742">
        <v>0</v>
      </c>
      <c r="B742">
        <v>0</v>
      </c>
      <c r="C742">
        <v>0</v>
      </c>
      <c r="D742">
        <v>0</v>
      </c>
      <c r="E742" s="17">
        <v>0</v>
      </c>
      <c r="F742">
        <v>0</v>
      </c>
      <c r="G742">
        <v>0</v>
      </c>
      <c r="H742">
        <v>0</v>
      </c>
      <c r="I742" t="s">
        <v>11</v>
      </c>
      <c r="J742" t="s">
        <v>1167</v>
      </c>
    </row>
    <row r="743" spans="1:10" x14ac:dyDescent="0.3">
      <c r="A743">
        <v>0</v>
      </c>
      <c r="B743">
        <v>0</v>
      </c>
      <c r="C743">
        <v>0</v>
      </c>
      <c r="D743">
        <v>0</v>
      </c>
      <c r="E743" s="17">
        <v>0</v>
      </c>
      <c r="F743">
        <v>0</v>
      </c>
      <c r="G743">
        <v>0</v>
      </c>
      <c r="H743">
        <v>0</v>
      </c>
      <c r="I743" t="s">
        <v>11</v>
      </c>
      <c r="J743" t="s">
        <v>1167</v>
      </c>
    </row>
    <row r="744" spans="1:10" x14ac:dyDescent="0.3">
      <c r="A744">
        <v>0</v>
      </c>
      <c r="B744">
        <v>0</v>
      </c>
      <c r="C744">
        <v>0</v>
      </c>
      <c r="D744">
        <v>0</v>
      </c>
      <c r="E744" s="17">
        <v>0</v>
      </c>
      <c r="F744">
        <v>0</v>
      </c>
      <c r="G744">
        <v>0</v>
      </c>
      <c r="H744">
        <v>0</v>
      </c>
      <c r="I744" t="s">
        <v>11</v>
      </c>
      <c r="J744" t="s">
        <v>1167</v>
      </c>
    </row>
    <row r="745" spans="1:10" x14ac:dyDescent="0.3">
      <c r="A745">
        <v>0</v>
      </c>
      <c r="B745">
        <v>0</v>
      </c>
      <c r="C745">
        <v>0</v>
      </c>
      <c r="D745">
        <v>0</v>
      </c>
      <c r="E745" s="17">
        <v>0</v>
      </c>
      <c r="F745">
        <v>0</v>
      </c>
      <c r="G745">
        <v>0</v>
      </c>
      <c r="H745">
        <v>0</v>
      </c>
      <c r="I745" t="s">
        <v>11</v>
      </c>
      <c r="J745" t="s">
        <v>1167</v>
      </c>
    </row>
    <row r="746" spans="1:10" x14ac:dyDescent="0.3">
      <c r="A746">
        <v>0</v>
      </c>
      <c r="B746">
        <v>0</v>
      </c>
      <c r="C746">
        <v>0</v>
      </c>
      <c r="D746">
        <v>0</v>
      </c>
      <c r="E746" s="17">
        <v>0</v>
      </c>
      <c r="F746">
        <v>0</v>
      </c>
      <c r="G746">
        <v>0</v>
      </c>
      <c r="H746">
        <v>0</v>
      </c>
      <c r="I746" t="s">
        <v>11</v>
      </c>
      <c r="J746" t="s">
        <v>1167</v>
      </c>
    </row>
    <row r="747" spans="1:10" x14ac:dyDescent="0.3">
      <c r="A747">
        <v>0</v>
      </c>
      <c r="B747">
        <v>0</v>
      </c>
      <c r="C747">
        <v>0</v>
      </c>
      <c r="D747">
        <v>0</v>
      </c>
      <c r="E747" s="17">
        <v>0</v>
      </c>
      <c r="F747">
        <v>0</v>
      </c>
      <c r="G747">
        <v>0</v>
      </c>
      <c r="H747">
        <v>0</v>
      </c>
      <c r="I747" t="s">
        <v>11</v>
      </c>
      <c r="J747" t="s">
        <v>1167</v>
      </c>
    </row>
    <row r="748" spans="1:10" x14ac:dyDescent="0.3">
      <c r="A748">
        <v>0</v>
      </c>
      <c r="B748">
        <v>0</v>
      </c>
      <c r="C748">
        <v>0</v>
      </c>
      <c r="D748">
        <v>0</v>
      </c>
      <c r="E748" s="17">
        <v>0</v>
      </c>
      <c r="F748">
        <v>0</v>
      </c>
      <c r="G748">
        <v>0</v>
      </c>
      <c r="H748">
        <v>0</v>
      </c>
      <c r="I748" t="s">
        <v>11</v>
      </c>
      <c r="J748" t="s">
        <v>1167</v>
      </c>
    </row>
    <row r="749" spans="1:10" x14ac:dyDescent="0.3">
      <c r="A749" s="4" cm="1">
        <f t="array" ref="A749:H775">'M7-M12 Report'!A234:H260</f>
        <v>0</v>
      </c>
      <c r="B749">
        <v>0</v>
      </c>
      <c r="C749">
        <v>0</v>
      </c>
      <c r="D749">
        <v>0</v>
      </c>
      <c r="E749" s="17">
        <v>0</v>
      </c>
      <c r="F749">
        <v>0</v>
      </c>
      <c r="G749">
        <v>0</v>
      </c>
      <c r="H749">
        <v>0</v>
      </c>
      <c r="I749" t="s">
        <v>23</v>
      </c>
      <c r="J749" t="s">
        <v>1167</v>
      </c>
    </row>
    <row r="750" spans="1:10" x14ac:dyDescent="0.3">
      <c r="A750">
        <v>0</v>
      </c>
      <c r="B750">
        <v>0</v>
      </c>
      <c r="C750">
        <v>0</v>
      </c>
      <c r="D750">
        <v>0</v>
      </c>
      <c r="E750" s="17">
        <v>0</v>
      </c>
      <c r="F750">
        <v>0</v>
      </c>
      <c r="G750">
        <v>0</v>
      </c>
      <c r="H750">
        <v>0</v>
      </c>
      <c r="I750" t="s">
        <v>23</v>
      </c>
      <c r="J750" t="s">
        <v>1167</v>
      </c>
    </row>
    <row r="751" spans="1:10" x14ac:dyDescent="0.3">
      <c r="A751">
        <v>0</v>
      </c>
      <c r="B751">
        <v>0</v>
      </c>
      <c r="C751">
        <v>0</v>
      </c>
      <c r="D751">
        <v>0</v>
      </c>
      <c r="E751" s="17">
        <v>0</v>
      </c>
      <c r="F751">
        <v>0</v>
      </c>
      <c r="G751">
        <v>0</v>
      </c>
      <c r="H751">
        <v>0</v>
      </c>
      <c r="I751" t="s">
        <v>23</v>
      </c>
      <c r="J751" t="s">
        <v>1167</v>
      </c>
    </row>
    <row r="752" spans="1:10" x14ac:dyDescent="0.3">
      <c r="A752">
        <v>0</v>
      </c>
      <c r="B752">
        <v>0</v>
      </c>
      <c r="C752">
        <v>0</v>
      </c>
      <c r="D752">
        <v>0</v>
      </c>
      <c r="E752" s="17">
        <v>0</v>
      </c>
      <c r="F752">
        <v>0</v>
      </c>
      <c r="G752">
        <v>0</v>
      </c>
      <c r="H752">
        <v>0</v>
      </c>
      <c r="I752" t="s">
        <v>23</v>
      </c>
      <c r="J752" t="s">
        <v>1167</v>
      </c>
    </row>
    <row r="753" spans="1:10" x14ac:dyDescent="0.3">
      <c r="A753">
        <v>0</v>
      </c>
      <c r="B753">
        <v>0</v>
      </c>
      <c r="C753">
        <v>0</v>
      </c>
      <c r="D753">
        <v>0</v>
      </c>
      <c r="E753" s="17">
        <v>0</v>
      </c>
      <c r="F753">
        <v>0</v>
      </c>
      <c r="G753">
        <v>0</v>
      </c>
      <c r="H753">
        <v>0</v>
      </c>
      <c r="I753" t="s">
        <v>23</v>
      </c>
      <c r="J753" t="s">
        <v>1167</v>
      </c>
    </row>
    <row r="754" spans="1:10" x14ac:dyDescent="0.3">
      <c r="A754">
        <v>0</v>
      </c>
      <c r="B754">
        <v>0</v>
      </c>
      <c r="C754">
        <v>0</v>
      </c>
      <c r="D754">
        <v>0</v>
      </c>
      <c r="E754" s="17">
        <v>0</v>
      </c>
      <c r="F754">
        <v>0</v>
      </c>
      <c r="G754">
        <v>0</v>
      </c>
      <c r="H754">
        <v>0</v>
      </c>
      <c r="I754" t="s">
        <v>23</v>
      </c>
      <c r="J754" t="s">
        <v>1167</v>
      </c>
    </row>
    <row r="755" spans="1:10" x14ac:dyDescent="0.3">
      <c r="A755">
        <v>0</v>
      </c>
      <c r="B755">
        <v>0</v>
      </c>
      <c r="C755">
        <v>0</v>
      </c>
      <c r="D755">
        <v>0</v>
      </c>
      <c r="E755" s="17">
        <v>0</v>
      </c>
      <c r="F755">
        <v>0</v>
      </c>
      <c r="G755">
        <v>0</v>
      </c>
      <c r="H755">
        <v>0</v>
      </c>
      <c r="I755" t="s">
        <v>23</v>
      </c>
      <c r="J755" t="s">
        <v>1167</v>
      </c>
    </row>
    <row r="756" spans="1:10" x14ac:dyDescent="0.3">
      <c r="A756">
        <v>0</v>
      </c>
      <c r="B756">
        <v>0</v>
      </c>
      <c r="C756">
        <v>0</v>
      </c>
      <c r="D756">
        <v>0</v>
      </c>
      <c r="E756" s="17">
        <v>0</v>
      </c>
      <c r="F756">
        <v>0</v>
      </c>
      <c r="G756">
        <v>0</v>
      </c>
      <c r="H756">
        <v>0</v>
      </c>
      <c r="I756" t="s">
        <v>23</v>
      </c>
      <c r="J756" t="s">
        <v>1167</v>
      </c>
    </row>
    <row r="757" spans="1:10" x14ac:dyDescent="0.3">
      <c r="A757">
        <v>0</v>
      </c>
      <c r="B757">
        <v>0</v>
      </c>
      <c r="C757">
        <v>0</v>
      </c>
      <c r="D757">
        <v>0</v>
      </c>
      <c r="E757" s="17">
        <v>0</v>
      </c>
      <c r="F757">
        <v>0</v>
      </c>
      <c r="G757">
        <v>0</v>
      </c>
      <c r="H757">
        <v>0</v>
      </c>
      <c r="I757" t="s">
        <v>23</v>
      </c>
      <c r="J757" t="s">
        <v>1167</v>
      </c>
    </row>
    <row r="758" spans="1:10" x14ac:dyDescent="0.3">
      <c r="A758">
        <v>0</v>
      </c>
      <c r="B758">
        <v>0</v>
      </c>
      <c r="C758">
        <v>0</v>
      </c>
      <c r="D758">
        <v>0</v>
      </c>
      <c r="E758" s="17">
        <v>0</v>
      </c>
      <c r="F758">
        <v>0</v>
      </c>
      <c r="G758">
        <v>0</v>
      </c>
      <c r="H758">
        <v>0</v>
      </c>
      <c r="I758" t="s">
        <v>23</v>
      </c>
      <c r="J758" t="s">
        <v>1167</v>
      </c>
    </row>
    <row r="759" spans="1:10" x14ac:dyDescent="0.3">
      <c r="A759">
        <v>0</v>
      </c>
      <c r="B759">
        <v>0</v>
      </c>
      <c r="C759">
        <v>0</v>
      </c>
      <c r="D759">
        <v>0</v>
      </c>
      <c r="E759" s="17">
        <v>0</v>
      </c>
      <c r="F759">
        <v>0</v>
      </c>
      <c r="G759">
        <v>0</v>
      </c>
      <c r="H759">
        <v>0</v>
      </c>
      <c r="I759" t="s">
        <v>23</v>
      </c>
      <c r="J759" t="s">
        <v>1167</v>
      </c>
    </row>
    <row r="760" spans="1:10" x14ac:dyDescent="0.3">
      <c r="A760">
        <v>0</v>
      </c>
      <c r="B760">
        <v>0</v>
      </c>
      <c r="C760">
        <v>0</v>
      </c>
      <c r="D760">
        <v>0</v>
      </c>
      <c r="E760" s="17">
        <v>0</v>
      </c>
      <c r="F760">
        <v>0</v>
      </c>
      <c r="G760">
        <v>0</v>
      </c>
      <c r="H760">
        <v>0</v>
      </c>
      <c r="I760" t="s">
        <v>23</v>
      </c>
      <c r="J760" t="s">
        <v>1167</v>
      </c>
    </row>
    <row r="761" spans="1:10" x14ac:dyDescent="0.3">
      <c r="A761">
        <v>0</v>
      </c>
      <c r="B761">
        <v>0</v>
      </c>
      <c r="C761">
        <v>0</v>
      </c>
      <c r="D761">
        <v>0</v>
      </c>
      <c r="E761" s="17">
        <v>0</v>
      </c>
      <c r="F761">
        <v>0</v>
      </c>
      <c r="G761">
        <v>0</v>
      </c>
      <c r="H761">
        <v>0</v>
      </c>
      <c r="I761" t="s">
        <v>23</v>
      </c>
      <c r="J761" t="s">
        <v>1167</v>
      </c>
    </row>
    <row r="762" spans="1:10" x14ac:dyDescent="0.3">
      <c r="A762">
        <v>0</v>
      </c>
      <c r="B762">
        <v>0</v>
      </c>
      <c r="C762">
        <v>0</v>
      </c>
      <c r="D762">
        <v>0</v>
      </c>
      <c r="E762" s="17">
        <v>0</v>
      </c>
      <c r="F762">
        <v>0</v>
      </c>
      <c r="G762">
        <v>0</v>
      </c>
      <c r="H762">
        <v>0</v>
      </c>
      <c r="I762" t="s">
        <v>23</v>
      </c>
      <c r="J762" t="s">
        <v>1167</v>
      </c>
    </row>
    <row r="763" spans="1:10" x14ac:dyDescent="0.3">
      <c r="A763">
        <v>0</v>
      </c>
      <c r="B763">
        <v>0</v>
      </c>
      <c r="C763">
        <v>0</v>
      </c>
      <c r="D763">
        <v>0</v>
      </c>
      <c r="E763" s="17">
        <v>0</v>
      </c>
      <c r="F763">
        <v>0</v>
      </c>
      <c r="G763">
        <v>0</v>
      </c>
      <c r="H763">
        <v>0</v>
      </c>
      <c r="I763" t="s">
        <v>23</v>
      </c>
      <c r="J763" t="s">
        <v>1167</v>
      </c>
    </row>
    <row r="764" spans="1:10" x14ac:dyDescent="0.3">
      <c r="A764">
        <v>0</v>
      </c>
      <c r="B764">
        <v>0</v>
      </c>
      <c r="C764">
        <v>0</v>
      </c>
      <c r="D764">
        <v>0</v>
      </c>
      <c r="E764" s="17">
        <v>0</v>
      </c>
      <c r="F764">
        <v>0</v>
      </c>
      <c r="G764">
        <v>0</v>
      </c>
      <c r="H764">
        <v>0</v>
      </c>
      <c r="I764" t="s">
        <v>23</v>
      </c>
      <c r="J764" t="s">
        <v>1167</v>
      </c>
    </row>
    <row r="765" spans="1:10" x14ac:dyDescent="0.3">
      <c r="A765">
        <v>0</v>
      </c>
      <c r="B765">
        <v>0</v>
      </c>
      <c r="C765">
        <v>0</v>
      </c>
      <c r="D765">
        <v>0</v>
      </c>
      <c r="E765" s="17">
        <v>0</v>
      </c>
      <c r="F765">
        <v>0</v>
      </c>
      <c r="G765">
        <v>0</v>
      </c>
      <c r="H765">
        <v>0</v>
      </c>
      <c r="I765" t="s">
        <v>23</v>
      </c>
      <c r="J765" t="s">
        <v>1167</v>
      </c>
    </row>
    <row r="766" spans="1:10" x14ac:dyDescent="0.3">
      <c r="A766">
        <v>0</v>
      </c>
      <c r="B766">
        <v>0</v>
      </c>
      <c r="C766">
        <v>0</v>
      </c>
      <c r="D766">
        <v>0</v>
      </c>
      <c r="E766" s="17">
        <v>0</v>
      </c>
      <c r="F766">
        <v>0</v>
      </c>
      <c r="G766">
        <v>0</v>
      </c>
      <c r="H766">
        <v>0</v>
      </c>
      <c r="I766" t="s">
        <v>23</v>
      </c>
      <c r="J766" t="s">
        <v>1167</v>
      </c>
    </row>
    <row r="767" spans="1:10" x14ac:dyDescent="0.3">
      <c r="A767">
        <v>0</v>
      </c>
      <c r="B767">
        <v>0</v>
      </c>
      <c r="C767">
        <v>0</v>
      </c>
      <c r="D767">
        <v>0</v>
      </c>
      <c r="E767" s="17">
        <v>0</v>
      </c>
      <c r="F767">
        <v>0</v>
      </c>
      <c r="G767">
        <v>0</v>
      </c>
      <c r="H767">
        <v>0</v>
      </c>
      <c r="I767" t="s">
        <v>23</v>
      </c>
      <c r="J767" t="s">
        <v>1167</v>
      </c>
    </row>
    <row r="768" spans="1:10" x14ac:dyDescent="0.3">
      <c r="A768">
        <v>0</v>
      </c>
      <c r="B768">
        <v>0</v>
      </c>
      <c r="C768">
        <v>0</v>
      </c>
      <c r="D768">
        <v>0</v>
      </c>
      <c r="E768" s="17">
        <v>0</v>
      </c>
      <c r="F768">
        <v>0</v>
      </c>
      <c r="G768">
        <v>0</v>
      </c>
      <c r="H768">
        <v>0</v>
      </c>
      <c r="I768" t="s">
        <v>23</v>
      </c>
      <c r="J768" t="s">
        <v>1167</v>
      </c>
    </row>
    <row r="769" spans="1:10" x14ac:dyDescent="0.3">
      <c r="A769">
        <v>0</v>
      </c>
      <c r="B769">
        <v>0</v>
      </c>
      <c r="C769">
        <v>0</v>
      </c>
      <c r="D769">
        <v>0</v>
      </c>
      <c r="E769" s="17">
        <v>0</v>
      </c>
      <c r="F769">
        <v>0</v>
      </c>
      <c r="G769">
        <v>0</v>
      </c>
      <c r="H769">
        <v>0</v>
      </c>
      <c r="I769" t="s">
        <v>23</v>
      </c>
      <c r="J769" t="s">
        <v>1167</v>
      </c>
    </row>
    <row r="770" spans="1:10" x14ac:dyDescent="0.3">
      <c r="A770">
        <v>0</v>
      </c>
      <c r="B770">
        <v>0</v>
      </c>
      <c r="C770">
        <v>0</v>
      </c>
      <c r="D770">
        <v>0</v>
      </c>
      <c r="E770" s="17">
        <v>0</v>
      </c>
      <c r="F770">
        <v>0</v>
      </c>
      <c r="G770">
        <v>0</v>
      </c>
      <c r="H770">
        <v>0</v>
      </c>
      <c r="I770" t="s">
        <v>23</v>
      </c>
      <c r="J770" t="s">
        <v>1167</v>
      </c>
    </row>
    <row r="771" spans="1:10" x14ac:dyDescent="0.3">
      <c r="A771">
        <v>0</v>
      </c>
      <c r="B771">
        <v>0</v>
      </c>
      <c r="C771">
        <v>0</v>
      </c>
      <c r="D771">
        <v>0</v>
      </c>
      <c r="E771" s="17">
        <v>0</v>
      </c>
      <c r="F771">
        <v>0</v>
      </c>
      <c r="G771">
        <v>0</v>
      </c>
      <c r="H771">
        <v>0</v>
      </c>
      <c r="I771" t="s">
        <v>23</v>
      </c>
      <c r="J771" t="s">
        <v>1167</v>
      </c>
    </row>
    <row r="772" spans="1:10" x14ac:dyDescent="0.3">
      <c r="A772">
        <v>0</v>
      </c>
      <c r="B772">
        <v>0</v>
      </c>
      <c r="C772">
        <v>0</v>
      </c>
      <c r="D772">
        <v>0</v>
      </c>
      <c r="E772" s="17">
        <v>0</v>
      </c>
      <c r="F772">
        <v>0</v>
      </c>
      <c r="G772">
        <v>0</v>
      </c>
      <c r="H772">
        <v>0</v>
      </c>
      <c r="I772" t="s">
        <v>23</v>
      </c>
      <c r="J772" t="s">
        <v>1167</v>
      </c>
    </row>
    <row r="773" spans="1:10" x14ac:dyDescent="0.3">
      <c r="A773">
        <v>0</v>
      </c>
      <c r="B773">
        <v>0</v>
      </c>
      <c r="C773">
        <v>0</v>
      </c>
      <c r="D773">
        <v>0</v>
      </c>
      <c r="E773" s="17">
        <v>0</v>
      </c>
      <c r="F773">
        <v>0</v>
      </c>
      <c r="G773">
        <v>0</v>
      </c>
      <c r="H773">
        <v>0</v>
      </c>
      <c r="I773" t="s">
        <v>23</v>
      </c>
      <c r="J773" t="s">
        <v>1167</v>
      </c>
    </row>
    <row r="774" spans="1:10" x14ac:dyDescent="0.3">
      <c r="A774">
        <v>0</v>
      </c>
      <c r="B774">
        <v>0</v>
      </c>
      <c r="C774">
        <v>0</v>
      </c>
      <c r="D774">
        <v>0</v>
      </c>
      <c r="E774" s="17">
        <v>0</v>
      </c>
      <c r="F774">
        <v>0</v>
      </c>
      <c r="G774">
        <v>0</v>
      </c>
      <c r="H774">
        <v>0</v>
      </c>
      <c r="I774" t="s">
        <v>23</v>
      </c>
      <c r="J774" t="s">
        <v>1167</v>
      </c>
    </row>
    <row r="775" spans="1:10" x14ac:dyDescent="0.3">
      <c r="A775">
        <v>0</v>
      </c>
      <c r="B775">
        <v>0</v>
      </c>
      <c r="C775">
        <v>0</v>
      </c>
      <c r="D775">
        <v>0</v>
      </c>
      <c r="E775" s="17">
        <v>0</v>
      </c>
      <c r="F775">
        <v>0</v>
      </c>
      <c r="G775">
        <v>0</v>
      </c>
      <c r="H775">
        <v>0</v>
      </c>
      <c r="I775" t="s">
        <v>23</v>
      </c>
      <c r="J775" t="s">
        <v>1167</v>
      </c>
    </row>
    <row r="776" spans="1:10" x14ac:dyDescent="0.3">
      <c r="A776" s="4" cm="1">
        <f t="array" ref="A776:H802">'M13-M18 Report'!A234:H260</f>
        <v>0</v>
      </c>
      <c r="B776">
        <v>0</v>
      </c>
      <c r="C776">
        <v>0</v>
      </c>
      <c r="D776">
        <v>0</v>
      </c>
      <c r="E776" s="17">
        <v>0</v>
      </c>
      <c r="F776">
        <v>0</v>
      </c>
      <c r="G776">
        <v>0</v>
      </c>
      <c r="H776">
        <v>0</v>
      </c>
      <c r="I776" t="s">
        <v>24</v>
      </c>
      <c r="J776" t="s">
        <v>1167</v>
      </c>
    </row>
    <row r="777" spans="1:10" x14ac:dyDescent="0.3">
      <c r="A777">
        <v>0</v>
      </c>
      <c r="B777">
        <v>0</v>
      </c>
      <c r="C777">
        <v>0</v>
      </c>
      <c r="D777">
        <v>0</v>
      </c>
      <c r="E777" s="17">
        <v>0</v>
      </c>
      <c r="F777">
        <v>0</v>
      </c>
      <c r="G777">
        <v>0</v>
      </c>
      <c r="H777">
        <v>0</v>
      </c>
      <c r="I777" t="str">
        <f>I776</f>
        <v>M13-M18</v>
      </c>
      <c r="J777" t="s">
        <v>1167</v>
      </c>
    </row>
    <row r="778" spans="1:10" x14ac:dyDescent="0.3">
      <c r="A778">
        <v>0</v>
      </c>
      <c r="B778">
        <v>0</v>
      </c>
      <c r="C778">
        <v>0</v>
      </c>
      <c r="D778">
        <v>0</v>
      </c>
      <c r="E778" s="17">
        <v>0</v>
      </c>
      <c r="F778">
        <v>0</v>
      </c>
      <c r="G778">
        <v>0</v>
      </c>
      <c r="H778">
        <v>0</v>
      </c>
      <c r="I778" t="str">
        <f t="shared" ref="I778:I802" si="7">I777</f>
        <v>M13-M18</v>
      </c>
      <c r="J778" t="s">
        <v>1167</v>
      </c>
    </row>
    <row r="779" spans="1:10" x14ac:dyDescent="0.3">
      <c r="A779">
        <v>0</v>
      </c>
      <c r="B779">
        <v>0</v>
      </c>
      <c r="C779">
        <v>0</v>
      </c>
      <c r="D779">
        <v>0</v>
      </c>
      <c r="E779" s="17">
        <v>0</v>
      </c>
      <c r="F779">
        <v>0</v>
      </c>
      <c r="G779">
        <v>0</v>
      </c>
      <c r="H779">
        <v>0</v>
      </c>
      <c r="I779" t="str">
        <f t="shared" si="7"/>
        <v>M13-M18</v>
      </c>
      <c r="J779" t="s">
        <v>1167</v>
      </c>
    </row>
    <row r="780" spans="1:10" x14ac:dyDescent="0.3">
      <c r="A780">
        <v>0</v>
      </c>
      <c r="B780">
        <v>0</v>
      </c>
      <c r="C780">
        <v>0</v>
      </c>
      <c r="D780">
        <v>0</v>
      </c>
      <c r="E780" s="17">
        <v>0</v>
      </c>
      <c r="F780">
        <v>0</v>
      </c>
      <c r="G780">
        <v>0</v>
      </c>
      <c r="H780">
        <v>0</v>
      </c>
      <c r="I780" t="str">
        <f t="shared" si="7"/>
        <v>M13-M18</v>
      </c>
      <c r="J780" t="s">
        <v>1167</v>
      </c>
    </row>
    <row r="781" spans="1:10" x14ac:dyDescent="0.3">
      <c r="A781">
        <v>0</v>
      </c>
      <c r="B781">
        <v>0</v>
      </c>
      <c r="C781">
        <v>0</v>
      </c>
      <c r="D781">
        <v>0</v>
      </c>
      <c r="E781" s="17">
        <v>0</v>
      </c>
      <c r="F781">
        <v>0</v>
      </c>
      <c r="G781">
        <v>0</v>
      </c>
      <c r="H781">
        <v>0</v>
      </c>
      <c r="I781" t="str">
        <f t="shared" si="7"/>
        <v>M13-M18</v>
      </c>
      <c r="J781" t="s">
        <v>1167</v>
      </c>
    </row>
    <row r="782" spans="1:10" x14ac:dyDescent="0.3">
      <c r="A782">
        <v>0</v>
      </c>
      <c r="B782">
        <v>0</v>
      </c>
      <c r="C782">
        <v>0</v>
      </c>
      <c r="D782">
        <v>0</v>
      </c>
      <c r="E782" s="17">
        <v>0</v>
      </c>
      <c r="F782">
        <v>0</v>
      </c>
      <c r="G782">
        <v>0</v>
      </c>
      <c r="H782">
        <v>0</v>
      </c>
      <c r="I782" t="str">
        <f t="shared" si="7"/>
        <v>M13-M18</v>
      </c>
      <c r="J782" t="s">
        <v>1167</v>
      </c>
    </row>
    <row r="783" spans="1:10" x14ac:dyDescent="0.3">
      <c r="A783">
        <v>0</v>
      </c>
      <c r="B783">
        <v>0</v>
      </c>
      <c r="C783">
        <v>0</v>
      </c>
      <c r="D783">
        <v>0</v>
      </c>
      <c r="E783" s="17">
        <v>0</v>
      </c>
      <c r="F783">
        <v>0</v>
      </c>
      <c r="G783">
        <v>0</v>
      </c>
      <c r="H783">
        <v>0</v>
      </c>
      <c r="I783" t="str">
        <f t="shared" si="7"/>
        <v>M13-M18</v>
      </c>
      <c r="J783" t="s">
        <v>1167</v>
      </c>
    </row>
    <row r="784" spans="1:10" x14ac:dyDescent="0.3">
      <c r="A784">
        <v>0</v>
      </c>
      <c r="B784">
        <v>0</v>
      </c>
      <c r="C784">
        <v>0</v>
      </c>
      <c r="D784">
        <v>0</v>
      </c>
      <c r="E784" s="17">
        <v>0</v>
      </c>
      <c r="F784">
        <v>0</v>
      </c>
      <c r="G784">
        <v>0</v>
      </c>
      <c r="H784">
        <v>0</v>
      </c>
      <c r="I784" t="str">
        <f t="shared" si="7"/>
        <v>M13-M18</v>
      </c>
      <c r="J784" t="s">
        <v>1167</v>
      </c>
    </row>
    <row r="785" spans="1:10" x14ac:dyDescent="0.3">
      <c r="A785">
        <v>0</v>
      </c>
      <c r="B785">
        <v>0</v>
      </c>
      <c r="C785">
        <v>0</v>
      </c>
      <c r="D785">
        <v>0</v>
      </c>
      <c r="E785" s="17">
        <v>0</v>
      </c>
      <c r="F785">
        <v>0</v>
      </c>
      <c r="G785">
        <v>0</v>
      </c>
      <c r="H785">
        <v>0</v>
      </c>
      <c r="I785" t="str">
        <f t="shared" si="7"/>
        <v>M13-M18</v>
      </c>
      <c r="J785" t="s">
        <v>1167</v>
      </c>
    </row>
    <row r="786" spans="1:10" x14ac:dyDescent="0.3">
      <c r="A786">
        <v>0</v>
      </c>
      <c r="B786">
        <v>0</v>
      </c>
      <c r="C786">
        <v>0</v>
      </c>
      <c r="D786">
        <v>0</v>
      </c>
      <c r="E786" s="17">
        <v>0</v>
      </c>
      <c r="F786">
        <v>0</v>
      </c>
      <c r="G786">
        <v>0</v>
      </c>
      <c r="H786">
        <v>0</v>
      </c>
      <c r="I786" t="str">
        <f t="shared" si="7"/>
        <v>M13-M18</v>
      </c>
      <c r="J786" t="s">
        <v>1167</v>
      </c>
    </row>
    <row r="787" spans="1:10" x14ac:dyDescent="0.3">
      <c r="A787">
        <v>0</v>
      </c>
      <c r="B787">
        <v>0</v>
      </c>
      <c r="C787">
        <v>0</v>
      </c>
      <c r="D787">
        <v>0</v>
      </c>
      <c r="E787" s="17">
        <v>0</v>
      </c>
      <c r="F787">
        <v>0</v>
      </c>
      <c r="G787">
        <v>0</v>
      </c>
      <c r="H787">
        <v>0</v>
      </c>
      <c r="I787" t="str">
        <f t="shared" si="7"/>
        <v>M13-M18</v>
      </c>
      <c r="J787" t="s">
        <v>1167</v>
      </c>
    </row>
    <row r="788" spans="1:10" x14ac:dyDescent="0.3">
      <c r="A788">
        <v>0</v>
      </c>
      <c r="B788">
        <v>0</v>
      </c>
      <c r="C788">
        <v>0</v>
      </c>
      <c r="D788">
        <v>0</v>
      </c>
      <c r="E788" s="17">
        <v>0</v>
      </c>
      <c r="F788">
        <v>0</v>
      </c>
      <c r="G788">
        <v>0</v>
      </c>
      <c r="H788">
        <v>0</v>
      </c>
      <c r="I788" t="str">
        <f t="shared" si="7"/>
        <v>M13-M18</v>
      </c>
      <c r="J788" t="s">
        <v>1167</v>
      </c>
    </row>
    <row r="789" spans="1:10" x14ac:dyDescent="0.3">
      <c r="A789">
        <v>0</v>
      </c>
      <c r="B789">
        <v>0</v>
      </c>
      <c r="C789">
        <v>0</v>
      </c>
      <c r="D789">
        <v>0</v>
      </c>
      <c r="E789" s="17">
        <v>0</v>
      </c>
      <c r="F789">
        <v>0</v>
      </c>
      <c r="G789">
        <v>0</v>
      </c>
      <c r="H789">
        <v>0</v>
      </c>
      <c r="I789" t="str">
        <f t="shared" si="7"/>
        <v>M13-M18</v>
      </c>
      <c r="J789" t="s">
        <v>1167</v>
      </c>
    </row>
    <row r="790" spans="1:10" x14ac:dyDescent="0.3">
      <c r="A790">
        <v>0</v>
      </c>
      <c r="B790">
        <v>0</v>
      </c>
      <c r="C790">
        <v>0</v>
      </c>
      <c r="D790">
        <v>0</v>
      </c>
      <c r="E790" s="17">
        <v>0</v>
      </c>
      <c r="F790">
        <v>0</v>
      </c>
      <c r="G790">
        <v>0</v>
      </c>
      <c r="H790">
        <v>0</v>
      </c>
      <c r="I790" t="str">
        <f t="shared" si="7"/>
        <v>M13-M18</v>
      </c>
      <c r="J790" t="s">
        <v>1167</v>
      </c>
    </row>
    <row r="791" spans="1:10" x14ac:dyDescent="0.3">
      <c r="A791">
        <v>0</v>
      </c>
      <c r="B791">
        <v>0</v>
      </c>
      <c r="C791">
        <v>0</v>
      </c>
      <c r="D791">
        <v>0</v>
      </c>
      <c r="E791" s="17">
        <v>0</v>
      </c>
      <c r="F791">
        <v>0</v>
      </c>
      <c r="G791">
        <v>0</v>
      </c>
      <c r="H791">
        <v>0</v>
      </c>
      <c r="I791" t="str">
        <f t="shared" si="7"/>
        <v>M13-M18</v>
      </c>
      <c r="J791" t="s">
        <v>1167</v>
      </c>
    </row>
    <row r="792" spans="1:10" x14ac:dyDescent="0.3">
      <c r="A792">
        <v>0</v>
      </c>
      <c r="B792">
        <v>0</v>
      </c>
      <c r="C792">
        <v>0</v>
      </c>
      <c r="D792">
        <v>0</v>
      </c>
      <c r="E792" s="17">
        <v>0</v>
      </c>
      <c r="F792">
        <v>0</v>
      </c>
      <c r="G792">
        <v>0</v>
      </c>
      <c r="H792">
        <v>0</v>
      </c>
      <c r="I792" t="str">
        <f t="shared" si="7"/>
        <v>M13-M18</v>
      </c>
      <c r="J792" t="s">
        <v>1167</v>
      </c>
    </row>
    <row r="793" spans="1:10" x14ac:dyDescent="0.3">
      <c r="A793">
        <v>0</v>
      </c>
      <c r="B793">
        <v>0</v>
      </c>
      <c r="C793">
        <v>0</v>
      </c>
      <c r="D793">
        <v>0</v>
      </c>
      <c r="E793" s="17">
        <v>0</v>
      </c>
      <c r="F793">
        <v>0</v>
      </c>
      <c r="G793">
        <v>0</v>
      </c>
      <c r="H793">
        <v>0</v>
      </c>
      <c r="I793" t="str">
        <f t="shared" si="7"/>
        <v>M13-M18</v>
      </c>
      <c r="J793" t="s">
        <v>1167</v>
      </c>
    </row>
    <row r="794" spans="1:10" x14ac:dyDescent="0.3">
      <c r="A794">
        <v>0</v>
      </c>
      <c r="B794">
        <v>0</v>
      </c>
      <c r="C794">
        <v>0</v>
      </c>
      <c r="D794">
        <v>0</v>
      </c>
      <c r="E794" s="17">
        <v>0</v>
      </c>
      <c r="F794">
        <v>0</v>
      </c>
      <c r="G794">
        <v>0</v>
      </c>
      <c r="H794">
        <v>0</v>
      </c>
      <c r="I794" t="str">
        <f t="shared" si="7"/>
        <v>M13-M18</v>
      </c>
      <c r="J794" t="s">
        <v>1167</v>
      </c>
    </row>
    <row r="795" spans="1:10" x14ac:dyDescent="0.3">
      <c r="A795">
        <v>0</v>
      </c>
      <c r="B795">
        <v>0</v>
      </c>
      <c r="C795">
        <v>0</v>
      </c>
      <c r="D795">
        <v>0</v>
      </c>
      <c r="E795" s="17">
        <v>0</v>
      </c>
      <c r="F795">
        <v>0</v>
      </c>
      <c r="G795">
        <v>0</v>
      </c>
      <c r="H795">
        <v>0</v>
      </c>
      <c r="I795" t="str">
        <f t="shared" si="7"/>
        <v>M13-M18</v>
      </c>
      <c r="J795" t="s">
        <v>1167</v>
      </c>
    </row>
    <row r="796" spans="1:10" x14ac:dyDescent="0.3">
      <c r="A796">
        <v>0</v>
      </c>
      <c r="B796">
        <v>0</v>
      </c>
      <c r="C796">
        <v>0</v>
      </c>
      <c r="D796">
        <v>0</v>
      </c>
      <c r="E796" s="17">
        <v>0</v>
      </c>
      <c r="F796">
        <v>0</v>
      </c>
      <c r="G796">
        <v>0</v>
      </c>
      <c r="H796">
        <v>0</v>
      </c>
      <c r="I796" t="str">
        <f t="shared" si="7"/>
        <v>M13-M18</v>
      </c>
      <c r="J796" t="s">
        <v>1167</v>
      </c>
    </row>
    <row r="797" spans="1:10" x14ac:dyDescent="0.3">
      <c r="A797">
        <v>0</v>
      </c>
      <c r="B797">
        <v>0</v>
      </c>
      <c r="C797">
        <v>0</v>
      </c>
      <c r="D797">
        <v>0</v>
      </c>
      <c r="E797" s="17">
        <v>0</v>
      </c>
      <c r="F797">
        <v>0</v>
      </c>
      <c r="G797">
        <v>0</v>
      </c>
      <c r="H797">
        <v>0</v>
      </c>
      <c r="I797" t="str">
        <f t="shared" si="7"/>
        <v>M13-M18</v>
      </c>
      <c r="J797" t="s">
        <v>1167</v>
      </c>
    </row>
    <row r="798" spans="1:10" x14ac:dyDescent="0.3">
      <c r="A798">
        <v>0</v>
      </c>
      <c r="B798">
        <v>0</v>
      </c>
      <c r="C798">
        <v>0</v>
      </c>
      <c r="D798">
        <v>0</v>
      </c>
      <c r="E798" s="17">
        <v>0</v>
      </c>
      <c r="F798">
        <v>0</v>
      </c>
      <c r="G798">
        <v>0</v>
      </c>
      <c r="H798">
        <v>0</v>
      </c>
      <c r="I798" t="str">
        <f t="shared" si="7"/>
        <v>M13-M18</v>
      </c>
      <c r="J798" t="s">
        <v>1167</v>
      </c>
    </row>
    <row r="799" spans="1:10" x14ac:dyDescent="0.3">
      <c r="A799">
        <v>0</v>
      </c>
      <c r="B799">
        <v>0</v>
      </c>
      <c r="C799">
        <v>0</v>
      </c>
      <c r="D799">
        <v>0</v>
      </c>
      <c r="E799" s="17">
        <v>0</v>
      </c>
      <c r="F799">
        <v>0</v>
      </c>
      <c r="G799">
        <v>0</v>
      </c>
      <c r="H799">
        <v>0</v>
      </c>
      <c r="I799" t="str">
        <f t="shared" si="7"/>
        <v>M13-M18</v>
      </c>
      <c r="J799" t="s">
        <v>1167</v>
      </c>
    </row>
    <row r="800" spans="1:10" x14ac:dyDescent="0.3">
      <c r="A800">
        <v>0</v>
      </c>
      <c r="B800">
        <v>0</v>
      </c>
      <c r="C800">
        <v>0</v>
      </c>
      <c r="D800">
        <v>0</v>
      </c>
      <c r="E800" s="17">
        <v>0</v>
      </c>
      <c r="F800">
        <v>0</v>
      </c>
      <c r="G800">
        <v>0</v>
      </c>
      <c r="H800">
        <v>0</v>
      </c>
      <c r="I800" t="str">
        <f t="shared" si="7"/>
        <v>M13-M18</v>
      </c>
      <c r="J800" t="s">
        <v>1167</v>
      </c>
    </row>
    <row r="801" spans="1:10" x14ac:dyDescent="0.3">
      <c r="A801">
        <v>0</v>
      </c>
      <c r="B801">
        <v>0</v>
      </c>
      <c r="C801">
        <v>0</v>
      </c>
      <c r="D801">
        <v>0</v>
      </c>
      <c r="E801" s="17">
        <v>0</v>
      </c>
      <c r="F801">
        <v>0</v>
      </c>
      <c r="G801">
        <v>0</v>
      </c>
      <c r="H801">
        <v>0</v>
      </c>
      <c r="I801" t="str">
        <f t="shared" si="7"/>
        <v>M13-M18</v>
      </c>
      <c r="J801" t="s">
        <v>1167</v>
      </c>
    </row>
    <row r="802" spans="1:10" x14ac:dyDescent="0.3">
      <c r="A802">
        <v>0</v>
      </c>
      <c r="B802">
        <v>0</v>
      </c>
      <c r="C802">
        <v>0</v>
      </c>
      <c r="D802">
        <v>0</v>
      </c>
      <c r="E802" s="17">
        <v>0</v>
      </c>
      <c r="F802">
        <v>0</v>
      </c>
      <c r="G802">
        <v>0</v>
      </c>
      <c r="H802">
        <v>0</v>
      </c>
      <c r="I802" t="str">
        <f t="shared" si="7"/>
        <v>M13-M18</v>
      </c>
      <c r="J802" t="s">
        <v>1167</v>
      </c>
    </row>
    <row r="803" spans="1:10" x14ac:dyDescent="0.3">
      <c r="A803" s="4" cm="1">
        <f t="array" ref="A803:H829">'M19-M24 Report'!A234:H260</f>
        <v>0</v>
      </c>
      <c r="B803">
        <v>0</v>
      </c>
      <c r="C803">
        <v>0</v>
      </c>
      <c r="D803">
        <v>0</v>
      </c>
      <c r="E803" s="17">
        <v>0</v>
      </c>
      <c r="F803">
        <v>0</v>
      </c>
      <c r="G803">
        <v>0</v>
      </c>
      <c r="H803">
        <v>0</v>
      </c>
      <c r="I803" t="s">
        <v>25</v>
      </c>
      <c r="J803" t="s">
        <v>1167</v>
      </c>
    </row>
    <row r="804" spans="1:10" x14ac:dyDescent="0.3">
      <c r="A804">
        <v>0</v>
      </c>
      <c r="B804">
        <v>0</v>
      </c>
      <c r="C804">
        <v>0</v>
      </c>
      <c r="D804">
        <v>0</v>
      </c>
      <c r="E804" s="17">
        <v>0</v>
      </c>
      <c r="F804">
        <v>0</v>
      </c>
      <c r="G804">
        <v>0</v>
      </c>
      <c r="H804">
        <v>0</v>
      </c>
      <c r="I804" t="s">
        <v>25</v>
      </c>
      <c r="J804" t="s">
        <v>1167</v>
      </c>
    </row>
    <row r="805" spans="1:10" x14ac:dyDescent="0.3">
      <c r="A805">
        <v>0</v>
      </c>
      <c r="B805">
        <v>0</v>
      </c>
      <c r="C805">
        <v>0</v>
      </c>
      <c r="D805">
        <v>0</v>
      </c>
      <c r="E805" s="17">
        <v>0</v>
      </c>
      <c r="F805">
        <v>0</v>
      </c>
      <c r="G805">
        <v>0</v>
      </c>
      <c r="H805">
        <v>0</v>
      </c>
      <c r="I805" t="s">
        <v>25</v>
      </c>
      <c r="J805" t="s">
        <v>1167</v>
      </c>
    </row>
    <row r="806" spans="1:10" x14ac:dyDescent="0.3">
      <c r="A806">
        <v>0</v>
      </c>
      <c r="B806">
        <v>0</v>
      </c>
      <c r="C806">
        <v>0</v>
      </c>
      <c r="D806">
        <v>0</v>
      </c>
      <c r="E806" s="17">
        <v>0</v>
      </c>
      <c r="F806">
        <v>0</v>
      </c>
      <c r="G806">
        <v>0</v>
      </c>
      <c r="H806">
        <v>0</v>
      </c>
      <c r="I806" t="s">
        <v>25</v>
      </c>
      <c r="J806" t="s">
        <v>1167</v>
      </c>
    </row>
    <row r="807" spans="1:10" x14ac:dyDescent="0.3">
      <c r="A807">
        <v>0</v>
      </c>
      <c r="B807">
        <v>0</v>
      </c>
      <c r="C807">
        <v>0</v>
      </c>
      <c r="D807">
        <v>0</v>
      </c>
      <c r="E807" s="17">
        <v>0</v>
      </c>
      <c r="F807">
        <v>0</v>
      </c>
      <c r="G807">
        <v>0</v>
      </c>
      <c r="H807">
        <v>0</v>
      </c>
      <c r="I807" t="s">
        <v>25</v>
      </c>
      <c r="J807" t="s">
        <v>1167</v>
      </c>
    </row>
    <row r="808" spans="1:10" x14ac:dyDescent="0.3">
      <c r="A808">
        <v>0</v>
      </c>
      <c r="B808">
        <v>0</v>
      </c>
      <c r="C808">
        <v>0</v>
      </c>
      <c r="D808">
        <v>0</v>
      </c>
      <c r="E808" s="17">
        <v>0</v>
      </c>
      <c r="F808">
        <v>0</v>
      </c>
      <c r="G808">
        <v>0</v>
      </c>
      <c r="H808">
        <v>0</v>
      </c>
      <c r="I808" t="s">
        <v>25</v>
      </c>
      <c r="J808" t="s">
        <v>1167</v>
      </c>
    </row>
    <row r="809" spans="1:10" x14ac:dyDescent="0.3">
      <c r="A809">
        <v>0</v>
      </c>
      <c r="B809">
        <v>0</v>
      </c>
      <c r="C809">
        <v>0</v>
      </c>
      <c r="D809">
        <v>0</v>
      </c>
      <c r="E809" s="17">
        <v>0</v>
      </c>
      <c r="F809">
        <v>0</v>
      </c>
      <c r="G809">
        <v>0</v>
      </c>
      <c r="H809">
        <v>0</v>
      </c>
      <c r="I809" t="s">
        <v>25</v>
      </c>
      <c r="J809" t="s">
        <v>1167</v>
      </c>
    </row>
    <row r="810" spans="1:10" x14ac:dyDescent="0.3">
      <c r="A810">
        <v>0</v>
      </c>
      <c r="B810">
        <v>0</v>
      </c>
      <c r="C810">
        <v>0</v>
      </c>
      <c r="D810">
        <v>0</v>
      </c>
      <c r="E810" s="17">
        <v>0</v>
      </c>
      <c r="F810">
        <v>0</v>
      </c>
      <c r="G810">
        <v>0</v>
      </c>
      <c r="H810">
        <v>0</v>
      </c>
      <c r="I810" t="s">
        <v>25</v>
      </c>
      <c r="J810" t="s">
        <v>1167</v>
      </c>
    </row>
    <row r="811" spans="1:10" x14ac:dyDescent="0.3">
      <c r="A811">
        <v>0</v>
      </c>
      <c r="B811">
        <v>0</v>
      </c>
      <c r="C811">
        <v>0</v>
      </c>
      <c r="D811">
        <v>0</v>
      </c>
      <c r="E811" s="17">
        <v>0</v>
      </c>
      <c r="F811">
        <v>0</v>
      </c>
      <c r="G811">
        <v>0</v>
      </c>
      <c r="H811">
        <v>0</v>
      </c>
      <c r="I811" t="s">
        <v>25</v>
      </c>
      <c r="J811" t="s">
        <v>1167</v>
      </c>
    </row>
    <row r="812" spans="1:10" x14ac:dyDescent="0.3">
      <c r="A812">
        <v>0</v>
      </c>
      <c r="B812">
        <v>0</v>
      </c>
      <c r="C812">
        <v>0</v>
      </c>
      <c r="D812">
        <v>0</v>
      </c>
      <c r="E812" s="17">
        <v>0</v>
      </c>
      <c r="F812">
        <v>0</v>
      </c>
      <c r="G812">
        <v>0</v>
      </c>
      <c r="H812">
        <v>0</v>
      </c>
      <c r="I812" t="s">
        <v>25</v>
      </c>
      <c r="J812" t="s">
        <v>1167</v>
      </c>
    </row>
    <row r="813" spans="1:10" x14ac:dyDescent="0.3">
      <c r="A813">
        <v>0</v>
      </c>
      <c r="B813">
        <v>0</v>
      </c>
      <c r="C813">
        <v>0</v>
      </c>
      <c r="D813">
        <v>0</v>
      </c>
      <c r="E813" s="17">
        <v>0</v>
      </c>
      <c r="F813">
        <v>0</v>
      </c>
      <c r="G813">
        <v>0</v>
      </c>
      <c r="H813">
        <v>0</v>
      </c>
      <c r="I813" t="s">
        <v>25</v>
      </c>
      <c r="J813" t="s">
        <v>1167</v>
      </c>
    </row>
    <row r="814" spans="1:10" x14ac:dyDescent="0.3">
      <c r="A814">
        <v>0</v>
      </c>
      <c r="B814">
        <v>0</v>
      </c>
      <c r="C814">
        <v>0</v>
      </c>
      <c r="D814">
        <v>0</v>
      </c>
      <c r="E814" s="17">
        <v>0</v>
      </c>
      <c r="F814">
        <v>0</v>
      </c>
      <c r="G814">
        <v>0</v>
      </c>
      <c r="H814">
        <v>0</v>
      </c>
      <c r="I814" t="s">
        <v>25</v>
      </c>
      <c r="J814" t="s">
        <v>1167</v>
      </c>
    </row>
    <row r="815" spans="1:10" x14ac:dyDescent="0.3">
      <c r="A815">
        <v>0</v>
      </c>
      <c r="B815">
        <v>0</v>
      </c>
      <c r="C815">
        <v>0</v>
      </c>
      <c r="D815">
        <v>0</v>
      </c>
      <c r="E815" s="17">
        <v>0</v>
      </c>
      <c r="F815">
        <v>0</v>
      </c>
      <c r="G815">
        <v>0</v>
      </c>
      <c r="H815">
        <v>0</v>
      </c>
      <c r="I815" t="s">
        <v>25</v>
      </c>
      <c r="J815" t="s">
        <v>1167</v>
      </c>
    </row>
    <row r="816" spans="1:10" x14ac:dyDescent="0.3">
      <c r="A816">
        <v>0</v>
      </c>
      <c r="B816">
        <v>0</v>
      </c>
      <c r="C816">
        <v>0</v>
      </c>
      <c r="D816">
        <v>0</v>
      </c>
      <c r="E816" s="17">
        <v>0</v>
      </c>
      <c r="F816">
        <v>0</v>
      </c>
      <c r="G816">
        <v>0</v>
      </c>
      <c r="H816">
        <v>0</v>
      </c>
      <c r="I816" t="s">
        <v>25</v>
      </c>
      <c r="J816" t="s">
        <v>1167</v>
      </c>
    </row>
    <row r="817" spans="1:10" x14ac:dyDescent="0.3">
      <c r="A817">
        <v>0</v>
      </c>
      <c r="B817">
        <v>0</v>
      </c>
      <c r="C817">
        <v>0</v>
      </c>
      <c r="D817">
        <v>0</v>
      </c>
      <c r="E817" s="17">
        <v>0</v>
      </c>
      <c r="F817">
        <v>0</v>
      </c>
      <c r="G817">
        <v>0</v>
      </c>
      <c r="H817">
        <v>0</v>
      </c>
      <c r="I817" t="s">
        <v>25</v>
      </c>
      <c r="J817" t="s">
        <v>1167</v>
      </c>
    </row>
    <row r="818" spans="1:10" x14ac:dyDescent="0.3">
      <c r="A818">
        <v>0</v>
      </c>
      <c r="B818">
        <v>0</v>
      </c>
      <c r="C818">
        <v>0</v>
      </c>
      <c r="D818">
        <v>0</v>
      </c>
      <c r="E818" s="17">
        <v>0</v>
      </c>
      <c r="F818">
        <v>0</v>
      </c>
      <c r="G818">
        <v>0</v>
      </c>
      <c r="H818">
        <v>0</v>
      </c>
      <c r="I818" t="s">
        <v>25</v>
      </c>
      <c r="J818" t="s">
        <v>1167</v>
      </c>
    </row>
    <row r="819" spans="1:10" x14ac:dyDescent="0.3">
      <c r="A819">
        <v>0</v>
      </c>
      <c r="B819">
        <v>0</v>
      </c>
      <c r="C819">
        <v>0</v>
      </c>
      <c r="D819">
        <v>0</v>
      </c>
      <c r="E819" s="17">
        <v>0</v>
      </c>
      <c r="F819">
        <v>0</v>
      </c>
      <c r="G819">
        <v>0</v>
      </c>
      <c r="H819">
        <v>0</v>
      </c>
      <c r="I819" t="s">
        <v>25</v>
      </c>
      <c r="J819" t="s">
        <v>1167</v>
      </c>
    </row>
    <row r="820" spans="1:10" x14ac:dyDescent="0.3">
      <c r="A820">
        <v>0</v>
      </c>
      <c r="B820">
        <v>0</v>
      </c>
      <c r="C820">
        <v>0</v>
      </c>
      <c r="D820">
        <v>0</v>
      </c>
      <c r="E820" s="17">
        <v>0</v>
      </c>
      <c r="F820">
        <v>0</v>
      </c>
      <c r="G820">
        <v>0</v>
      </c>
      <c r="H820">
        <v>0</v>
      </c>
      <c r="I820" t="s">
        <v>25</v>
      </c>
      <c r="J820" t="s">
        <v>1167</v>
      </c>
    </row>
    <row r="821" spans="1:10" x14ac:dyDescent="0.3">
      <c r="A821">
        <v>0</v>
      </c>
      <c r="B821">
        <v>0</v>
      </c>
      <c r="C821">
        <v>0</v>
      </c>
      <c r="D821">
        <v>0</v>
      </c>
      <c r="E821" s="17">
        <v>0</v>
      </c>
      <c r="F821">
        <v>0</v>
      </c>
      <c r="G821">
        <v>0</v>
      </c>
      <c r="H821">
        <v>0</v>
      </c>
      <c r="I821" t="s">
        <v>25</v>
      </c>
      <c r="J821" t="s">
        <v>1167</v>
      </c>
    </row>
    <row r="822" spans="1:10" x14ac:dyDescent="0.3">
      <c r="A822">
        <v>0</v>
      </c>
      <c r="B822">
        <v>0</v>
      </c>
      <c r="C822">
        <v>0</v>
      </c>
      <c r="D822">
        <v>0</v>
      </c>
      <c r="E822" s="17">
        <v>0</v>
      </c>
      <c r="F822">
        <v>0</v>
      </c>
      <c r="G822">
        <v>0</v>
      </c>
      <c r="H822">
        <v>0</v>
      </c>
      <c r="I822" t="s">
        <v>25</v>
      </c>
      <c r="J822" t="s">
        <v>1167</v>
      </c>
    </row>
    <row r="823" spans="1:10" x14ac:dyDescent="0.3">
      <c r="A823">
        <v>0</v>
      </c>
      <c r="B823">
        <v>0</v>
      </c>
      <c r="C823">
        <v>0</v>
      </c>
      <c r="D823">
        <v>0</v>
      </c>
      <c r="E823" s="17">
        <v>0</v>
      </c>
      <c r="F823">
        <v>0</v>
      </c>
      <c r="G823">
        <v>0</v>
      </c>
      <c r="H823">
        <v>0</v>
      </c>
      <c r="I823" t="s">
        <v>25</v>
      </c>
      <c r="J823" t="s">
        <v>1167</v>
      </c>
    </row>
    <row r="824" spans="1:10" x14ac:dyDescent="0.3">
      <c r="A824">
        <v>0</v>
      </c>
      <c r="B824">
        <v>0</v>
      </c>
      <c r="C824">
        <v>0</v>
      </c>
      <c r="D824">
        <v>0</v>
      </c>
      <c r="E824" s="17">
        <v>0</v>
      </c>
      <c r="F824">
        <v>0</v>
      </c>
      <c r="G824">
        <v>0</v>
      </c>
      <c r="H824">
        <v>0</v>
      </c>
      <c r="I824" t="s">
        <v>25</v>
      </c>
      <c r="J824" t="s">
        <v>1167</v>
      </c>
    </row>
    <row r="825" spans="1:10" x14ac:dyDescent="0.3">
      <c r="A825">
        <v>0</v>
      </c>
      <c r="B825">
        <v>0</v>
      </c>
      <c r="C825">
        <v>0</v>
      </c>
      <c r="D825">
        <v>0</v>
      </c>
      <c r="E825" s="17">
        <v>0</v>
      </c>
      <c r="F825">
        <v>0</v>
      </c>
      <c r="G825">
        <v>0</v>
      </c>
      <c r="H825">
        <v>0</v>
      </c>
      <c r="I825" t="s">
        <v>25</v>
      </c>
      <c r="J825" t="s">
        <v>1167</v>
      </c>
    </row>
    <row r="826" spans="1:10" x14ac:dyDescent="0.3">
      <c r="A826">
        <v>0</v>
      </c>
      <c r="B826">
        <v>0</v>
      </c>
      <c r="C826">
        <v>0</v>
      </c>
      <c r="D826">
        <v>0</v>
      </c>
      <c r="E826" s="17">
        <v>0</v>
      </c>
      <c r="F826">
        <v>0</v>
      </c>
      <c r="G826">
        <v>0</v>
      </c>
      <c r="H826">
        <v>0</v>
      </c>
      <c r="I826" t="s">
        <v>25</v>
      </c>
      <c r="J826" t="s">
        <v>1167</v>
      </c>
    </row>
    <row r="827" spans="1:10" x14ac:dyDescent="0.3">
      <c r="A827">
        <v>0</v>
      </c>
      <c r="B827">
        <v>0</v>
      </c>
      <c r="C827">
        <v>0</v>
      </c>
      <c r="D827">
        <v>0</v>
      </c>
      <c r="E827" s="17">
        <v>0</v>
      </c>
      <c r="F827">
        <v>0</v>
      </c>
      <c r="G827">
        <v>0</v>
      </c>
      <c r="H827">
        <v>0</v>
      </c>
      <c r="I827" t="s">
        <v>25</v>
      </c>
      <c r="J827" t="s">
        <v>1167</v>
      </c>
    </row>
    <row r="828" spans="1:10" x14ac:dyDescent="0.3">
      <c r="A828">
        <v>0</v>
      </c>
      <c r="B828">
        <v>0</v>
      </c>
      <c r="C828">
        <v>0</v>
      </c>
      <c r="D828">
        <v>0</v>
      </c>
      <c r="E828" s="17">
        <v>0</v>
      </c>
      <c r="F828">
        <v>0</v>
      </c>
      <c r="G828">
        <v>0</v>
      </c>
      <c r="H828">
        <v>0</v>
      </c>
      <c r="I828" t="s">
        <v>25</v>
      </c>
      <c r="J828" t="s">
        <v>1167</v>
      </c>
    </row>
    <row r="829" spans="1:10" x14ac:dyDescent="0.3">
      <c r="A829">
        <v>0</v>
      </c>
      <c r="B829">
        <v>0</v>
      </c>
      <c r="C829">
        <v>0</v>
      </c>
      <c r="D829">
        <v>0</v>
      </c>
      <c r="E829" s="17">
        <v>0</v>
      </c>
      <c r="F829">
        <v>0</v>
      </c>
      <c r="G829">
        <v>0</v>
      </c>
      <c r="H829">
        <v>0</v>
      </c>
      <c r="I829" t="s">
        <v>25</v>
      </c>
      <c r="J829" t="s">
        <v>1167</v>
      </c>
    </row>
    <row r="830" spans="1:10" x14ac:dyDescent="0.3">
      <c r="A830" s="4" cm="1">
        <f t="array" ref="A830:H856">'M25-M30 Report'!A234:H260</f>
        <v>0</v>
      </c>
      <c r="B830">
        <v>0</v>
      </c>
      <c r="C830">
        <v>0</v>
      </c>
      <c r="D830">
        <v>0</v>
      </c>
      <c r="E830" s="17">
        <v>0</v>
      </c>
      <c r="F830">
        <v>0</v>
      </c>
      <c r="G830">
        <v>0</v>
      </c>
      <c r="H830">
        <v>0</v>
      </c>
      <c r="I830" t="s">
        <v>26</v>
      </c>
      <c r="J830" t="s">
        <v>1167</v>
      </c>
    </row>
    <row r="831" spans="1:10" x14ac:dyDescent="0.3">
      <c r="A831">
        <v>0</v>
      </c>
      <c r="B831">
        <v>0</v>
      </c>
      <c r="C831">
        <v>0</v>
      </c>
      <c r="D831">
        <v>0</v>
      </c>
      <c r="E831" s="17">
        <v>0</v>
      </c>
      <c r="F831">
        <v>0</v>
      </c>
      <c r="G831">
        <v>0</v>
      </c>
      <c r="H831">
        <v>0</v>
      </c>
      <c r="I831" t="s">
        <v>26</v>
      </c>
      <c r="J831" t="s">
        <v>1167</v>
      </c>
    </row>
    <row r="832" spans="1:10" x14ac:dyDescent="0.3">
      <c r="A832">
        <v>0</v>
      </c>
      <c r="B832">
        <v>0</v>
      </c>
      <c r="C832">
        <v>0</v>
      </c>
      <c r="D832">
        <v>0</v>
      </c>
      <c r="E832" s="17">
        <v>0</v>
      </c>
      <c r="F832">
        <v>0</v>
      </c>
      <c r="G832">
        <v>0</v>
      </c>
      <c r="H832">
        <v>0</v>
      </c>
      <c r="I832" t="s">
        <v>26</v>
      </c>
      <c r="J832" t="s">
        <v>1167</v>
      </c>
    </row>
    <row r="833" spans="1:10" x14ac:dyDescent="0.3">
      <c r="A833">
        <v>0</v>
      </c>
      <c r="B833">
        <v>0</v>
      </c>
      <c r="C833">
        <v>0</v>
      </c>
      <c r="D833">
        <v>0</v>
      </c>
      <c r="E833" s="17">
        <v>0</v>
      </c>
      <c r="F833">
        <v>0</v>
      </c>
      <c r="G833">
        <v>0</v>
      </c>
      <c r="H833">
        <v>0</v>
      </c>
      <c r="I833" t="s">
        <v>26</v>
      </c>
      <c r="J833" t="s">
        <v>1167</v>
      </c>
    </row>
    <row r="834" spans="1:10" x14ac:dyDescent="0.3">
      <c r="A834">
        <v>0</v>
      </c>
      <c r="B834">
        <v>0</v>
      </c>
      <c r="C834">
        <v>0</v>
      </c>
      <c r="D834">
        <v>0</v>
      </c>
      <c r="E834" s="17">
        <v>0</v>
      </c>
      <c r="F834">
        <v>0</v>
      </c>
      <c r="G834">
        <v>0</v>
      </c>
      <c r="H834">
        <v>0</v>
      </c>
      <c r="I834" t="s">
        <v>26</v>
      </c>
      <c r="J834" t="s">
        <v>1167</v>
      </c>
    </row>
    <row r="835" spans="1:10" x14ac:dyDescent="0.3">
      <c r="A835">
        <v>0</v>
      </c>
      <c r="B835">
        <v>0</v>
      </c>
      <c r="C835">
        <v>0</v>
      </c>
      <c r="D835">
        <v>0</v>
      </c>
      <c r="E835" s="17">
        <v>0</v>
      </c>
      <c r="F835">
        <v>0</v>
      </c>
      <c r="G835">
        <v>0</v>
      </c>
      <c r="H835">
        <v>0</v>
      </c>
      <c r="I835" t="s">
        <v>26</v>
      </c>
      <c r="J835" t="s">
        <v>1167</v>
      </c>
    </row>
    <row r="836" spans="1:10" x14ac:dyDescent="0.3">
      <c r="A836">
        <v>0</v>
      </c>
      <c r="B836">
        <v>0</v>
      </c>
      <c r="C836">
        <v>0</v>
      </c>
      <c r="D836">
        <v>0</v>
      </c>
      <c r="E836" s="17">
        <v>0</v>
      </c>
      <c r="F836">
        <v>0</v>
      </c>
      <c r="G836">
        <v>0</v>
      </c>
      <c r="H836">
        <v>0</v>
      </c>
      <c r="I836" t="s">
        <v>26</v>
      </c>
      <c r="J836" t="s">
        <v>1167</v>
      </c>
    </row>
    <row r="837" spans="1:10" x14ac:dyDescent="0.3">
      <c r="A837">
        <v>0</v>
      </c>
      <c r="B837">
        <v>0</v>
      </c>
      <c r="C837">
        <v>0</v>
      </c>
      <c r="D837">
        <v>0</v>
      </c>
      <c r="E837" s="17">
        <v>0</v>
      </c>
      <c r="F837">
        <v>0</v>
      </c>
      <c r="G837">
        <v>0</v>
      </c>
      <c r="H837">
        <v>0</v>
      </c>
      <c r="I837" t="s">
        <v>26</v>
      </c>
      <c r="J837" t="s">
        <v>1167</v>
      </c>
    </row>
    <row r="838" spans="1:10" x14ac:dyDescent="0.3">
      <c r="A838">
        <v>0</v>
      </c>
      <c r="B838">
        <v>0</v>
      </c>
      <c r="C838">
        <v>0</v>
      </c>
      <c r="D838">
        <v>0</v>
      </c>
      <c r="E838" s="17">
        <v>0</v>
      </c>
      <c r="F838">
        <v>0</v>
      </c>
      <c r="G838">
        <v>0</v>
      </c>
      <c r="H838">
        <v>0</v>
      </c>
      <c r="I838" t="s">
        <v>26</v>
      </c>
      <c r="J838" t="s">
        <v>1167</v>
      </c>
    </row>
    <row r="839" spans="1:10" x14ac:dyDescent="0.3">
      <c r="A839">
        <v>0</v>
      </c>
      <c r="B839">
        <v>0</v>
      </c>
      <c r="C839">
        <v>0</v>
      </c>
      <c r="D839">
        <v>0</v>
      </c>
      <c r="E839" s="17">
        <v>0</v>
      </c>
      <c r="F839">
        <v>0</v>
      </c>
      <c r="G839">
        <v>0</v>
      </c>
      <c r="H839">
        <v>0</v>
      </c>
      <c r="I839" t="s">
        <v>26</v>
      </c>
      <c r="J839" t="s">
        <v>1167</v>
      </c>
    </row>
    <row r="840" spans="1:10" x14ac:dyDescent="0.3">
      <c r="A840">
        <v>0</v>
      </c>
      <c r="B840">
        <v>0</v>
      </c>
      <c r="C840">
        <v>0</v>
      </c>
      <c r="D840">
        <v>0</v>
      </c>
      <c r="E840" s="17">
        <v>0</v>
      </c>
      <c r="F840">
        <v>0</v>
      </c>
      <c r="G840">
        <v>0</v>
      </c>
      <c r="H840">
        <v>0</v>
      </c>
      <c r="I840" t="s">
        <v>26</v>
      </c>
      <c r="J840" t="s">
        <v>1167</v>
      </c>
    </row>
    <row r="841" spans="1:10" x14ac:dyDescent="0.3">
      <c r="A841">
        <v>0</v>
      </c>
      <c r="B841">
        <v>0</v>
      </c>
      <c r="C841">
        <v>0</v>
      </c>
      <c r="D841">
        <v>0</v>
      </c>
      <c r="E841" s="17">
        <v>0</v>
      </c>
      <c r="F841">
        <v>0</v>
      </c>
      <c r="G841">
        <v>0</v>
      </c>
      <c r="H841">
        <v>0</v>
      </c>
      <c r="I841" t="s">
        <v>26</v>
      </c>
      <c r="J841" t="s">
        <v>1167</v>
      </c>
    </row>
    <row r="842" spans="1:10" x14ac:dyDescent="0.3">
      <c r="A842">
        <v>0</v>
      </c>
      <c r="B842">
        <v>0</v>
      </c>
      <c r="C842">
        <v>0</v>
      </c>
      <c r="D842">
        <v>0</v>
      </c>
      <c r="E842" s="17">
        <v>0</v>
      </c>
      <c r="F842">
        <v>0</v>
      </c>
      <c r="G842">
        <v>0</v>
      </c>
      <c r="H842">
        <v>0</v>
      </c>
      <c r="I842" t="s">
        <v>26</v>
      </c>
      <c r="J842" t="s">
        <v>1167</v>
      </c>
    </row>
    <row r="843" spans="1:10" x14ac:dyDescent="0.3">
      <c r="A843">
        <v>0</v>
      </c>
      <c r="B843">
        <v>0</v>
      </c>
      <c r="C843">
        <v>0</v>
      </c>
      <c r="D843">
        <v>0</v>
      </c>
      <c r="E843" s="17">
        <v>0</v>
      </c>
      <c r="F843">
        <v>0</v>
      </c>
      <c r="G843">
        <v>0</v>
      </c>
      <c r="H843">
        <v>0</v>
      </c>
      <c r="I843" t="s">
        <v>26</v>
      </c>
      <c r="J843" t="s">
        <v>1167</v>
      </c>
    </row>
    <row r="844" spans="1:10" x14ac:dyDescent="0.3">
      <c r="A844">
        <v>0</v>
      </c>
      <c r="B844">
        <v>0</v>
      </c>
      <c r="C844">
        <v>0</v>
      </c>
      <c r="D844">
        <v>0</v>
      </c>
      <c r="E844" s="17">
        <v>0</v>
      </c>
      <c r="F844">
        <v>0</v>
      </c>
      <c r="G844">
        <v>0</v>
      </c>
      <c r="H844">
        <v>0</v>
      </c>
      <c r="I844" t="s">
        <v>26</v>
      </c>
      <c r="J844" t="s">
        <v>1167</v>
      </c>
    </row>
    <row r="845" spans="1:10" x14ac:dyDescent="0.3">
      <c r="A845">
        <v>0</v>
      </c>
      <c r="B845">
        <v>0</v>
      </c>
      <c r="C845">
        <v>0</v>
      </c>
      <c r="D845">
        <v>0</v>
      </c>
      <c r="E845" s="17">
        <v>0</v>
      </c>
      <c r="F845">
        <v>0</v>
      </c>
      <c r="G845">
        <v>0</v>
      </c>
      <c r="H845">
        <v>0</v>
      </c>
      <c r="I845" t="s">
        <v>26</v>
      </c>
      <c r="J845" t="s">
        <v>1167</v>
      </c>
    </row>
    <row r="846" spans="1:10" x14ac:dyDescent="0.3">
      <c r="A846">
        <v>0</v>
      </c>
      <c r="B846">
        <v>0</v>
      </c>
      <c r="C846">
        <v>0</v>
      </c>
      <c r="D846">
        <v>0</v>
      </c>
      <c r="E846" s="17">
        <v>0</v>
      </c>
      <c r="F846">
        <v>0</v>
      </c>
      <c r="G846">
        <v>0</v>
      </c>
      <c r="H846">
        <v>0</v>
      </c>
      <c r="I846" t="s">
        <v>26</v>
      </c>
      <c r="J846" t="s">
        <v>1167</v>
      </c>
    </row>
    <row r="847" spans="1:10" x14ac:dyDescent="0.3">
      <c r="A847">
        <v>0</v>
      </c>
      <c r="B847">
        <v>0</v>
      </c>
      <c r="C847">
        <v>0</v>
      </c>
      <c r="D847">
        <v>0</v>
      </c>
      <c r="E847" s="17">
        <v>0</v>
      </c>
      <c r="F847">
        <v>0</v>
      </c>
      <c r="G847">
        <v>0</v>
      </c>
      <c r="H847">
        <v>0</v>
      </c>
      <c r="I847" t="s">
        <v>26</v>
      </c>
      <c r="J847" t="s">
        <v>1167</v>
      </c>
    </row>
    <row r="848" spans="1:10" x14ac:dyDescent="0.3">
      <c r="A848">
        <v>0</v>
      </c>
      <c r="B848">
        <v>0</v>
      </c>
      <c r="C848">
        <v>0</v>
      </c>
      <c r="D848">
        <v>0</v>
      </c>
      <c r="E848" s="17">
        <v>0</v>
      </c>
      <c r="F848">
        <v>0</v>
      </c>
      <c r="G848">
        <v>0</v>
      </c>
      <c r="H848">
        <v>0</v>
      </c>
      <c r="I848" t="s">
        <v>26</v>
      </c>
      <c r="J848" t="s">
        <v>1167</v>
      </c>
    </row>
    <row r="849" spans="1:10" x14ac:dyDescent="0.3">
      <c r="A849">
        <v>0</v>
      </c>
      <c r="B849">
        <v>0</v>
      </c>
      <c r="C849">
        <v>0</v>
      </c>
      <c r="D849">
        <v>0</v>
      </c>
      <c r="E849" s="17">
        <v>0</v>
      </c>
      <c r="F849">
        <v>0</v>
      </c>
      <c r="G849">
        <v>0</v>
      </c>
      <c r="H849">
        <v>0</v>
      </c>
      <c r="I849" t="s">
        <v>26</v>
      </c>
      <c r="J849" t="s">
        <v>1167</v>
      </c>
    </row>
    <row r="850" spans="1:10" x14ac:dyDescent="0.3">
      <c r="A850">
        <v>0</v>
      </c>
      <c r="B850">
        <v>0</v>
      </c>
      <c r="C850">
        <v>0</v>
      </c>
      <c r="D850">
        <v>0</v>
      </c>
      <c r="E850" s="17">
        <v>0</v>
      </c>
      <c r="F850">
        <v>0</v>
      </c>
      <c r="G850">
        <v>0</v>
      </c>
      <c r="H850">
        <v>0</v>
      </c>
      <c r="I850" t="s">
        <v>26</v>
      </c>
      <c r="J850" t="s">
        <v>1167</v>
      </c>
    </row>
    <row r="851" spans="1:10" x14ac:dyDescent="0.3">
      <c r="A851">
        <v>0</v>
      </c>
      <c r="B851">
        <v>0</v>
      </c>
      <c r="C851">
        <v>0</v>
      </c>
      <c r="D851">
        <v>0</v>
      </c>
      <c r="E851" s="17">
        <v>0</v>
      </c>
      <c r="F851">
        <v>0</v>
      </c>
      <c r="G851">
        <v>0</v>
      </c>
      <c r="H851">
        <v>0</v>
      </c>
      <c r="I851" t="s">
        <v>26</v>
      </c>
      <c r="J851" t="s">
        <v>1167</v>
      </c>
    </row>
    <row r="852" spans="1:10" x14ac:dyDescent="0.3">
      <c r="A852">
        <v>0</v>
      </c>
      <c r="B852">
        <v>0</v>
      </c>
      <c r="C852">
        <v>0</v>
      </c>
      <c r="D852">
        <v>0</v>
      </c>
      <c r="E852" s="17">
        <v>0</v>
      </c>
      <c r="F852">
        <v>0</v>
      </c>
      <c r="G852">
        <v>0</v>
      </c>
      <c r="H852">
        <v>0</v>
      </c>
      <c r="I852" t="s">
        <v>26</v>
      </c>
      <c r="J852" t="s">
        <v>1167</v>
      </c>
    </row>
    <row r="853" spans="1:10" x14ac:dyDescent="0.3">
      <c r="A853">
        <v>0</v>
      </c>
      <c r="B853">
        <v>0</v>
      </c>
      <c r="C853">
        <v>0</v>
      </c>
      <c r="D853">
        <v>0</v>
      </c>
      <c r="E853" s="17">
        <v>0</v>
      </c>
      <c r="F853">
        <v>0</v>
      </c>
      <c r="G853">
        <v>0</v>
      </c>
      <c r="H853">
        <v>0</v>
      </c>
      <c r="I853" t="s">
        <v>26</v>
      </c>
      <c r="J853" t="s">
        <v>1167</v>
      </c>
    </row>
    <row r="854" spans="1:10" x14ac:dyDescent="0.3">
      <c r="A854">
        <v>0</v>
      </c>
      <c r="B854">
        <v>0</v>
      </c>
      <c r="C854">
        <v>0</v>
      </c>
      <c r="D854">
        <v>0</v>
      </c>
      <c r="E854" s="17">
        <v>0</v>
      </c>
      <c r="F854">
        <v>0</v>
      </c>
      <c r="G854">
        <v>0</v>
      </c>
      <c r="H854">
        <v>0</v>
      </c>
      <c r="I854" t="s">
        <v>26</v>
      </c>
      <c r="J854" t="s">
        <v>1167</v>
      </c>
    </row>
    <row r="855" spans="1:10" x14ac:dyDescent="0.3">
      <c r="A855">
        <v>0</v>
      </c>
      <c r="B855">
        <v>0</v>
      </c>
      <c r="C855">
        <v>0</v>
      </c>
      <c r="D855">
        <v>0</v>
      </c>
      <c r="E855" s="17">
        <v>0</v>
      </c>
      <c r="F855">
        <v>0</v>
      </c>
      <c r="G855">
        <v>0</v>
      </c>
      <c r="H855">
        <v>0</v>
      </c>
      <c r="I855" t="s">
        <v>26</v>
      </c>
      <c r="J855" t="s">
        <v>1167</v>
      </c>
    </row>
    <row r="856" spans="1:10" x14ac:dyDescent="0.3">
      <c r="A856">
        <v>0</v>
      </c>
      <c r="B856">
        <v>0</v>
      </c>
      <c r="C856">
        <v>0</v>
      </c>
      <c r="D856">
        <v>0</v>
      </c>
      <c r="E856" s="17">
        <v>0</v>
      </c>
      <c r="F856">
        <v>0</v>
      </c>
      <c r="G856">
        <v>0</v>
      </c>
      <c r="H856">
        <v>0</v>
      </c>
      <c r="I856" t="s">
        <v>26</v>
      </c>
      <c r="J856" t="s">
        <v>1167</v>
      </c>
    </row>
    <row r="857" spans="1:10" x14ac:dyDescent="0.3">
      <c r="A857" s="4" cm="1">
        <f t="array" ref="A857:H883">'M31-M36 Report'!A234:H260</f>
        <v>0</v>
      </c>
      <c r="B857">
        <v>0</v>
      </c>
      <c r="C857">
        <v>0</v>
      </c>
      <c r="D857">
        <v>0</v>
      </c>
      <c r="E857" s="17">
        <v>0</v>
      </c>
      <c r="F857">
        <v>0</v>
      </c>
      <c r="G857">
        <v>0</v>
      </c>
      <c r="H857">
        <v>0</v>
      </c>
      <c r="I857" t="s">
        <v>27</v>
      </c>
      <c r="J857" t="s">
        <v>1167</v>
      </c>
    </row>
    <row r="858" spans="1:10" x14ac:dyDescent="0.3">
      <c r="A858">
        <v>0</v>
      </c>
      <c r="B858">
        <v>0</v>
      </c>
      <c r="C858">
        <v>0</v>
      </c>
      <c r="D858">
        <v>0</v>
      </c>
      <c r="E858" s="17">
        <v>0</v>
      </c>
      <c r="F858">
        <v>0</v>
      </c>
      <c r="G858">
        <v>0</v>
      </c>
      <c r="H858">
        <v>0</v>
      </c>
      <c r="I858" t="s">
        <v>27</v>
      </c>
      <c r="J858" t="s">
        <v>1167</v>
      </c>
    </row>
    <row r="859" spans="1:10" x14ac:dyDescent="0.3">
      <c r="A859">
        <v>0</v>
      </c>
      <c r="B859">
        <v>0</v>
      </c>
      <c r="C859">
        <v>0</v>
      </c>
      <c r="D859">
        <v>0</v>
      </c>
      <c r="E859" s="17">
        <v>0</v>
      </c>
      <c r="F859">
        <v>0</v>
      </c>
      <c r="G859">
        <v>0</v>
      </c>
      <c r="H859">
        <v>0</v>
      </c>
      <c r="I859" t="s">
        <v>27</v>
      </c>
      <c r="J859" t="s">
        <v>1167</v>
      </c>
    </row>
    <row r="860" spans="1:10" x14ac:dyDescent="0.3">
      <c r="A860">
        <v>0</v>
      </c>
      <c r="B860">
        <v>0</v>
      </c>
      <c r="C860">
        <v>0</v>
      </c>
      <c r="D860">
        <v>0</v>
      </c>
      <c r="E860" s="17">
        <v>0</v>
      </c>
      <c r="F860">
        <v>0</v>
      </c>
      <c r="G860">
        <v>0</v>
      </c>
      <c r="H860">
        <v>0</v>
      </c>
      <c r="I860" t="s">
        <v>27</v>
      </c>
      <c r="J860" t="s">
        <v>1167</v>
      </c>
    </row>
    <row r="861" spans="1:10" x14ac:dyDescent="0.3">
      <c r="A861">
        <v>0</v>
      </c>
      <c r="B861">
        <v>0</v>
      </c>
      <c r="C861">
        <v>0</v>
      </c>
      <c r="D861">
        <v>0</v>
      </c>
      <c r="E861" s="17">
        <v>0</v>
      </c>
      <c r="F861">
        <v>0</v>
      </c>
      <c r="G861">
        <v>0</v>
      </c>
      <c r="H861">
        <v>0</v>
      </c>
      <c r="I861" t="s">
        <v>27</v>
      </c>
      <c r="J861" t="s">
        <v>1167</v>
      </c>
    </row>
    <row r="862" spans="1:10" x14ac:dyDescent="0.3">
      <c r="A862">
        <v>0</v>
      </c>
      <c r="B862">
        <v>0</v>
      </c>
      <c r="C862">
        <v>0</v>
      </c>
      <c r="D862">
        <v>0</v>
      </c>
      <c r="E862" s="17">
        <v>0</v>
      </c>
      <c r="F862">
        <v>0</v>
      </c>
      <c r="G862">
        <v>0</v>
      </c>
      <c r="H862">
        <v>0</v>
      </c>
      <c r="I862" t="s">
        <v>27</v>
      </c>
      <c r="J862" t="s">
        <v>1167</v>
      </c>
    </row>
    <row r="863" spans="1:10" x14ac:dyDescent="0.3">
      <c r="A863">
        <v>0</v>
      </c>
      <c r="B863">
        <v>0</v>
      </c>
      <c r="C863">
        <v>0</v>
      </c>
      <c r="D863">
        <v>0</v>
      </c>
      <c r="E863" s="17">
        <v>0</v>
      </c>
      <c r="F863">
        <v>0</v>
      </c>
      <c r="G863">
        <v>0</v>
      </c>
      <c r="H863">
        <v>0</v>
      </c>
      <c r="I863" t="s">
        <v>27</v>
      </c>
      <c r="J863" t="s">
        <v>1167</v>
      </c>
    </row>
    <row r="864" spans="1:10" x14ac:dyDescent="0.3">
      <c r="A864">
        <v>0</v>
      </c>
      <c r="B864">
        <v>0</v>
      </c>
      <c r="C864">
        <v>0</v>
      </c>
      <c r="D864">
        <v>0</v>
      </c>
      <c r="E864" s="17">
        <v>0</v>
      </c>
      <c r="F864">
        <v>0</v>
      </c>
      <c r="G864">
        <v>0</v>
      </c>
      <c r="H864">
        <v>0</v>
      </c>
      <c r="I864" t="s">
        <v>27</v>
      </c>
      <c r="J864" t="s">
        <v>1167</v>
      </c>
    </row>
    <row r="865" spans="1:10" x14ac:dyDescent="0.3">
      <c r="A865">
        <v>0</v>
      </c>
      <c r="B865">
        <v>0</v>
      </c>
      <c r="C865">
        <v>0</v>
      </c>
      <c r="D865">
        <v>0</v>
      </c>
      <c r="E865" s="17">
        <v>0</v>
      </c>
      <c r="F865">
        <v>0</v>
      </c>
      <c r="G865">
        <v>0</v>
      </c>
      <c r="H865">
        <v>0</v>
      </c>
      <c r="I865" t="s">
        <v>27</v>
      </c>
      <c r="J865" t="s">
        <v>1167</v>
      </c>
    </row>
    <row r="866" spans="1:10" x14ac:dyDescent="0.3">
      <c r="A866">
        <v>0</v>
      </c>
      <c r="B866">
        <v>0</v>
      </c>
      <c r="C866">
        <v>0</v>
      </c>
      <c r="D866">
        <v>0</v>
      </c>
      <c r="E866" s="17">
        <v>0</v>
      </c>
      <c r="F866">
        <v>0</v>
      </c>
      <c r="G866">
        <v>0</v>
      </c>
      <c r="H866">
        <v>0</v>
      </c>
      <c r="I866" t="s">
        <v>27</v>
      </c>
      <c r="J866" t="s">
        <v>1167</v>
      </c>
    </row>
    <row r="867" spans="1:10" x14ac:dyDescent="0.3">
      <c r="A867">
        <v>0</v>
      </c>
      <c r="B867">
        <v>0</v>
      </c>
      <c r="C867">
        <v>0</v>
      </c>
      <c r="D867">
        <v>0</v>
      </c>
      <c r="E867" s="17">
        <v>0</v>
      </c>
      <c r="F867">
        <v>0</v>
      </c>
      <c r="G867">
        <v>0</v>
      </c>
      <c r="H867">
        <v>0</v>
      </c>
      <c r="I867" t="s">
        <v>27</v>
      </c>
      <c r="J867" t="s">
        <v>1167</v>
      </c>
    </row>
    <row r="868" spans="1:10" x14ac:dyDescent="0.3">
      <c r="A868">
        <v>0</v>
      </c>
      <c r="B868">
        <v>0</v>
      </c>
      <c r="C868">
        <v>0</v>
      </c>
      <c r="D868">
        <v>0</v>
      </c>
      <c r="E868" s="17">
        <v>0</v>
      </c>
      <c r="F868">
        <v>0</v>
      </c>
      <c r="G868">
        <v>0</v>
      </c>
      <c r="H868">
        <v>0</v>
      </c>
      <c r="I868" t="s">
        <v>27</v>
      </c>
      <c r="J868" t="s">
        <v>1167</v>
      </c>
    </row>
    <row r="869" spans="1:10" x14ac:dyDescent="0.3">
      <c r="A869">
        <v>0</v>
      </c>
      <c r="B869">
        <v>0</v>
      </c>
      <c r="C869">
        <v>0</v>
      </c>
      <c r="D869">
        <v>0</v>
      </c>
      <c r="E869" s="17">
        <v>0</v>
      </c>
      <c r="F869">
        <v>0</v>
      </c>
      <c r="G869">
        <v>0</v>
      </c>
      <c r="H869">
        <v>0</v>
      </c>
      <c r="I869" t="s">
        <v>27</v>
      </c>
      <c r="J869" t="s">
        <v>1167</v>
      </c>
    </row>
    <row r="870" spans="1:10" x14ac:dyDescent="0.3">
      <c r="A870">
        <v>0</v>
      </c>
      <c r="B870">
        <v>0</v>
      </c>
      <c r="C870">
        <v>0</v>
      </c>
      <c r="D870">
        <v>0</v>
      </c>
      <c r="E870" s="17">
        <v>0</v>
      </c>
      <c r="F870">
        <v>0</v>
      </c>
      <c r="G870">
        <v>0</v>
      </c>
      <c r="H870">
        <v>0</v>
      </c>
      <c r="I870" t="s">
        <v>27</v>
      </c>
      <c r="J870" t="s">
        <v>1167</v>
      </c>
    </row>
    <row r="871" spans="1:10" x14ac:dyDescent="0.3">
      <c r="A871">
        <v>0</v>
      </c>
      <c r="B871">
        <v>0</v>
      </c>
      <c r="C871">
        <v>0</v>
      </c>
      <c r="D871">
        <v>0</v>
      </c>
      <c r="E871" s="17">
        <v>0</v>
      </c>
      <c r="F871">
        <v>0</v>
      </c>
      <c r="G871">
        <v>0</v>
      </c>
      <c r="H871">
        <v>0</v>
      </c>
      <c r="I871" t="s">
        <v>27</v>
      </c>
      <c r="J871" t="s">
        <v>1167</v>
      </c>
    </row>
    <row r="872" spans="1:10" x14ac:dyDescent="0.3">
      <c r="A872">
        <v>0</v>
      </c>
      <c r="B872">
        <v>0</v>
      </c>
      <c r="C872">
        <v>0</v>
      </c>
      <c r="D872">
        <v>0</v>
      </c>
      <c r="E872" s="17">
        <v>0</v>
      </c>
      <c r="F872">
        <v>0</v>
      </c>
      <c r="G872">
        <v>0</v>
      </c>
      <c r="H872">
        <v>0</v>
      </c>
      <c r="I872" t="s">
        <v>27</v>
      </c>
      <c r="J872" t="s">
        <v>1167</v>
      </c>
    </row>
    <row r="873" spans="1:10" x14ac:dyDescent="0.3">
      <c r="A873">
        <v>0</v>
      </c>
      <c r="B873">
        <v>0</v>
      </c>
      <c r="C873">
        <v>0</v>
      </c>
      <c r="D873">
        <v>0</v>
      </c>
      <c r="E873" s="17">
        <v>0</v>
      </c>
      <c r="F873">
        <v>0</v>
      </c>
      <c r="G873">
        <v>0</v>
      </c>
      <c r="H873">
        <v>0</v>
      </c>
      <c r="I873" t="s">
        <v>27</v>
      </c>
      <c r="J873" t="s">
        <v>1167</v>
      </c>
    </row>
    <row r="874" spans="1:10" x14ac:dyDescent="0.3">
      <c r="A874">
        <v>0</v>
      </c>
      <c r="B874">
        <v>0</v>
      </c>
      <c r="C874">
        <v>0</v>
      </c>
      <c r="D874">
        <v>0</v>
      </c>
      <c r="E874" s="17">
        <v>0</v>
      </c>
      <c r="F874">
        <v>0</v>
      </c>
      <c r="G874">
        <v>0</v>
      </c>
      <c r="H874">
        <v>0</v>
      </c>
      <c r="I874" t="s">
        <v>27</v>
      </c>
      <c r="J874" t="s">
        <v>1167</v>
      </c>
    </row>
    <row r="875" spans="1:10" x14ac:dyDescent="0.3">
      <c r="A875">
        <v>0</v>
      </c>
      <c r="B875">
        <v>0</v>
      </c>
      <c r="C875">
        <v>0</v>
      </c>
      <c r="D875">
        <v>0</v>
      </c>
      <c r="E875" s="17">
        <v>0</v>
      </c>
      <c r="F875">
        <v>0</v>
      </c>
      <c r="G875">
        <v>0</v>
      </c>
      <c r="H875">
        <v>0</v>
      </c>
      <c r="I875" t="s">
        <v>27</v>
      </c>
      <c r="J875" t="s">
        <v>1167</v>
      </c>
    </row>
    <row r="876" spans="1:10" x14ac:dyDescent="0.3">
      <c r="A876">
        <v>0</v>
      </c>
      <c r="B876">
        <v>0</v>
      </c>
      <c r="C876">
        <v>0</v>
      </c>
      <c r="D876">
        <v>0</v>
      </c>
      <c r="E876" s="17">
        <v>0</v>
      </c>
      <c r="F876">
        <v>0</v>
      </c>
      <c r="G876">
        <v>0</v>
      </c>
      <c r="H876">
        <v>0</v>
      </c>
      <c r="I876" t="s">
        <v>27</v>
      </c>
      <c r="J876" t="s">
        <v>1167</v>
      </c>
    </row>
    <row r="877" spans="1:10" x14ac:dyDescent="0.3">
      <c r="A877">
        <v>0</v>
      </c>
      <c r="B877">
        <v>0</v>
      </c>
      <c r="C877">
        <v>0</v>
      </c>
      <c r="D877">
        <v>0</v>
      </c>
      <c r="E877" s="17">
        <v>0</v>
      </c>
      <c r="F877">
        <v>0</v>
      </c>
      <c r="G877">
        <v>0</v>
      </c>
      <c r="H877">
        <v>0</v>
      </c>
      <c r="I877" t="s">
        <v>27</v>
      </c>
      <c r="J877" t="s">
        <v>1167</v>
      </c>
    </row>
    <row r="878" spans="1:10" x14ac:dyDescent="0.3">
      <c r="A878">
        <v>0</v>
      </c>
      <c r="B878">
        <v>0</v>
      </c>
      <c r="C878">
        <v>0</v>
      </c>
      <c r="D878">
        <v>0</v>
      </c>
      <c r="E878" s="17">
        <v>0</v>
      </c>
      <c r="F878">
        <v>0</v>
      </c>
      <c r="G878">
        <v>0</v>
      </c>
      <c r="H878">
        <v>0</v>
      </c>
      <c r="I878" t="s">
        <v>27</v>
      </c>
      <c r="J878" t="s">
        <v>1167</v>
      </c>
    </row>
    <row r="879" spans="1:10" x14ac:dyDescent="0.3">
      <c r="A879">
        <v>0</v>
      </c>
      <c r="B879">
        <v>0</v>
      </c>
      <c r="C879">
        <v>0</v>
      </c>
      <c r="D879">
        <v>0</v>
      </c>
      <c r="E879" s="17">
        <v>0</v>
      </c>
      <c r="F879">
        <v>0</v>
      </c>
      <c r="G879">
        <v>0</v>
      </c>
      <c r="H879">
        <v>0</v>
      </c>
      <c r="I879" t="s">
        <v>27</v>
      </c>
      <c r="J879" t="s">
        <v>1167</v>
      </c>
    </row>
    <row r="880" spans="1:10" x14ac:dyDescent="0.3">
      <c r="A880">
        <v>0</v>
      </c>
      <c r="B880">
        <v>0</v>
      </c>
      <c r="C880">
        <v>0</v>
      </c>
      <c r="D880">
        <v>0</v>
      </c>
      <c r="E880" s="17">
        <v>0</v>
      </c>
      <c r="F880">
        <v>0</v>
      </c>
      <c r="G880">
        <v>0</v>
      </c>
      <c r="H880">
        <v>0</v>
      </c>
      <c r="I880" t="s">
        <v>27</v>
      </c>
      <c r="J880" t="s">
        <v>1167</v>
      </c>
    </row>
    <row r="881" spans="1:10" x14ac:dyDescent="0.3">
      <c r="A881">
        <v>0</v>
      </c>
      <c r="B881">
        <v>0</v>
      </c>
      <c r="C881">
        <v>0</v>
      </c>
      <c r="D881">
        <v>0</v>
      </c>
      <c r="E881" s="17">
        <v>0</v>
      </c>
      <c r="F881">
        <v>0</v>
      </c>
      <c r="G881">
        <v>0</v>
      </c>
      <c r="H881">
        <v>0</v>
      </c>
      <c r="I881" t="s">
        <v>27</v>
      </c>
      <c r="J881" t="s">
        <v>1167</v>
      </c>
    </row>
    <row r="882" spans="1:10" x14ac:dyDescent="0.3">
      <c r="A882">
        <v>0</v>
      </c>
      <c r="B882">
        <v>0</v>
      </c>
      <c r="C882">
        <v>0</v>
      </c>
      <c r="D882">
        <v>0</v>
      </c>
      <c r="E882" s="17">
        <v>0</v>
      </c>
      <c r="F882">
        <v>0</v>
      </c>
      <c r="G882">
        <v>0</v>
      </c>
      <c r="H882">
        <v>0</v>
      </c>
      <c r="I882" t="s">
        <v>27</v>
      </c>
      <c r="J882" t="s">
        <v>1167</v>
      </c>
    </row>
    <row r="883" spans="1:10" x14ac:dyDescent="0.3">
      <c r="A883">
        <v>0</v>
      </c>
      <c r="B883">
        <v>0</v>
      </c>
      <c r="C883">
        <v>0</v>
      </c>
      <c r="D883">
        <v>0</v>
      </c>
      <c r="E883" s="17">
        <v>0</v>
      </c>
      <c r="F883">
        <v>0</v>
      </c>
      <c r="G883">
        <v>0</v>
      </c>
      <c r="H883">
        <v>0</v>
      </c>
      <c r="I883" t="s">
        <v>27</v>
      </c>
      <c r="J883" t="s">
        <v>1167</v>
      </c>
    </row>
    <row r="884" spans="1:10" x14ac:dyDescent="0.3">
      <c r="A884" s="4" cm="1">
        <f t="array" ref="A884:H910">'M37-M42 Report'!A234:H260</f>
        <v>0</v>
      </c>
      <c r="B884">
        <v>0</v>
      </c>
      <c r="C884">
        <v>0</v>
      </c>
      <c r="D884">
        <v>0</v>
      </c>
      <c r="E884" s="17">
        <v>0</v>
      </c>
      <c r="F884">
        <v>0</v>
      </c>
      <c r="G884">
        <v>0</v>
      </c>
      <c r="H884">
        <v>0</v>
      </c>
      <c r="I884" t="s">
        <v>28</v>
      </c>
      <c r="J884" t="s">
        <v>1167</v>
      </c>
    </row>
    <row r="885" spans="1:10" x14ac:dyDescent="0.3">
      <c r="A885">
        <v>0</v>
      </c>
      <c r="B885">
        <v>0</v>
      </c>
      <c r="C885">
        <v>0</v>
      </c>
      <c r="D885">
        <v>0</v>
      </c>
      <c r="E885" s="17">
        <v>0</v>
      </c>
      <c r="F885">
        <v>0</v>
      </c>
      <c r="G885">
        <v>0</v>
      </c>
      <c r="H885">
        <v>0</v>
      </c>
      <c r="I885" t="s">
        <v>28</v>
      </c>
      <c r="J885" t="s">
        <v>1167</v>
      </c>
    </row>
    <row r="886" spans="1:10" x14ac:dyDescent="0.3">
      <c r="A886">
        <v>0</v>
      </c>
      <c r="B886">
        <v>0</v>
      </c>
      <c r="C886">
        <v>0</v>
      </c>
      <c r="D886">
        <v>0</v>
      </c>
      <c r="E886" s="17">
        <v>0</v>
      </c>
      <c r="F886">
        <v>0</v>
      </c>
      <c r="G886">
        <v>0</v>
      </c>
      <c r="H886">
        <v>0</v>
      </c>
      <c r="I886" t="s">
        <v>28</v>
      </c>
      <c r="J886" t="s">
        <v>1167</v>
      </c>
    </row>
    <row r="887" spans="1:10" x14ac:dyDescent="0.3">
      <c r="A887">
        <v>0</v>
      </c>
      <c r="B887">
        <v>0</v>
      </c>
      <c r="C887">
        <v>0</v>
      </c>
      <c r="D887">
        <v>0</v>
      </c>
      <c r="E887" s="17">
        <v>0</v>
      </c>
      <c r="F887">
        <v>0</v>
      </c>
      <c r="G887">
        <v>0</v>
      </c>
      <c r="H887">
        <v>0</v>
      </c>
      <c r="I887" t="s">
        <v>28</v>
      </c>
      <c r="J887" t="s">
        <v>1167</v>
      </c>
    </row>
    <row r="888" spans="1:10" x14ac:dyDescent="0.3">
      <c r="A888">
        <v>0</v>
      </c>
      <c r="B888">
        <v>0</v>
      </c>
      <c r="C888">
        <v>0</v>
      </c>
      <c r="D888">
        <v>0</v>
      </c>
      <c r="E888" s="17">
        <v>0</v>
      </c>
      <c r="F888">
        <v>0</v>
      </c>
      <c r="G888">
        <v>0</v>
      </c>
      <c r="H888">
        <v>0</v>
      </c>
      <c r="I888" t="s">
        <v>28</v>
      </c>
      <c r="J888" t="s">
        <v>1167</v>
      </c>
    </row>
    <row r="889" spans="1:10" x14ac:dyDescent="0.3">
      <c r="A889">
        <v>0</v>
      </c>
      <c r="B889">
        <v>0</v>
      </c>
      <c r="C889">
        <v>0</v>
      </c>
      <c r="D889">
        <v>0</v>
      </c>
      <c r="E889" s="17">
        <v>0</v>
      </c>
      <c r="F889">
        <v>0</v>
      </c>
      <c r="G889">
        <v>0</v>
      </c>
      <c r="H889">
        <v>0</v>
      </c>
      <c r="I889" t="s">
        <v>28</v>
      </c>
      <c r="J889" t="s">
        <v>1167</v>
      </c>
    </row>
    <row r="890" spans="1:10" x14ac:dyDescent="0.3">
      <c r="A890">
        <v>0</v>
      </c>
      <c r="B890">
        <v>0</v>
      </c>
      <c r="C890">
        <v>0</v>
      </c>
      <c r="D890">
        <v>0</v>
      </c>
      <c r="E890" s="17">
        <v>0</v>
      </c>
      <c r="F890">
        <v>0</v>
      </c>
      <c r="G890">
        <v>0</v>
      </c>
      <c r="H890">
        <v>0</v>
      </c>
      <c r="I890" t="s">
        <v>28</v>
      </c>
      <c r="J890" t="s">
        <v>1167</v>
      </c>
    </row>
    <row r="891" spans="1:10" x14ac:dyDescent="0.3">
      <c r="A891">
        <v>0</v>
      </c>
      <c r="B891">
        <v>0</v>
      </c>
      <c r="C891">
        <v>0</v>
      </c>
      <c r="D891">
        <v>0</v>
      </c>
      <c r="E891" s="17">
        <v>0</v>
      </c>
      <c r="F891">
        <v>0</v>
      </c>
      <c r="G891">
        <v>0</v>
      </c>
      <c r="H891">
        <v>0</v>
      </c>
      <c r="I891" t="s">
        <v>28</v>
      </c>
      <c r="J891" t="s">
        <v>1167</v>
      </c>
    </row>
    <row r="892" spans="1:10" x14ac:dyDescent="0.3">
      <c r="A892">
        <v>0</v>
      </c>
      <c r="B892">
        <v>0</v>
      </c>
      <c r="C892">
        <v>0</v>
      </c>
      <c r="D892">
        <v>0</v>
      </c>
      <c r="E892" s="17">
        <v>0</v>
      </c>
      <c r="F892">
        <v>0</v>
      </c>
      <c r="G892">
        <v>0</v>
      </c>
      <c r="H892">
        <v>0</v>
      </c>
      <c r="I892" t="s">
        <v>28</v>
      </c>
      <c r="J892" t="s">
        <v>1167</v>
      </c>
    </row>
    <row r="893" spans="1:10" x14ac:dyDescent="0.3">
      <c r="A893">
        <v>0</v>
      </c>
      <c r="B893">
        <v>0</v>
      </c>
      <c r="C893">
        <v>0</v>
      </c>
      <c r="D893">
        <v>0</v>
      </c>
      <c r="E893" s="17">
        <v>0</v>
      </c>
      <c r="F893">
        <v>0</v>
      </c>
      <c r="G893">
        <v>0</v>
      </c>
      <c r="H893">
        <v>0</v>
      </c>
      <c r="I893" t="s">
        <v>28</v>
      </c>
      <c r="J893" t="s">
        <v>1167</v>
      </c>
    </row>
    <row r="894" spans="1:10" x14ac:dyDescent="0.3">
      <c r="A894">
        <v>0</v>
      </c>
      <c r="B894">
        <v>0</v>
      </c>
      <c r="C894">
        <v>0</v>
      </c>
      <c r="D894">
        <v>0</v>
      </c>
      <c r="E894" s="17">
        <v>0</v>
      </c>
      <c r="F894">
        <v>0</v>
      </c>
      <c r="G894">
        <v>0</v>
      </c>
      <c r="H894">
        <v>0</v>
      </c>
      <c r="I894" t="s">
        <v>28</v>
      </c>
      <c r="J894" t="s">
        <v>1167</v>
      </c>
    </row>
    <row r="895" spans="1:10" x14ac:dyDescent="0.3">
      <c r="A895">
        <v>0</v>
      </c>
      <c r="B895">
        <v>0</v>
      </c>
      <c r="C895">
        <v>0</v>
      </c>
      <c r="D895">
        <v>0</v>
      </c>
      <c r="E895" s="17">
        <v>0</v>
      </c>
      <c r="F895">
        <v>0</v>
      </c>
      <c r="G895">
        <v>0</v>
      </c>
      <c r="H895">
        <v>0</v>
      </c>
      <c r="I895" t="s">
        <v>28</v>
      </c>
      <c r="J895" t="s">
        <v>1167</v>
      </c>
    </row>
    <row r="896" spans="1:10" x14ac:dyDescent="0.3">
      <c r="A896">
        <v>0</v>
      </c>
      <c r="B896">
        <v>0</v>
      </c>
      <c r="C896">
        <v>0</v>
      </c>
      <c r="D896">
        <v>0</v>
      </c>
      <c r="E896" s="17">
        <v>0</v>
      </c>
      <c r="F896">
        <v>0</v>
      </c>
      <c r="G896">
        <v>0</v>
      </c>
      <c r="H896">
        <v>0</v>
      </c>
      <c r="I896" t="s">
        <v>28</v>
      </c>
      <c r="J896" t="s">
        <v>1167</v>
      </c>
    </row>
    <row r="897" spans="1:10" x14ac:dyDescent="0.3">
      <c r="A897">
        <v>0</v>
      </c>
      <c r="B897">
        <v>0</v>
      </c>
      <c r="C897">
        <v>0</v>
      </c>
      <c r="D897">
        <v>0</v>
      </c>
      <c r="E897" s="17">
        <v>0</v>
      </c>
      <c r="F897">
        <v>0</v>
      </c>
      <c r="G897">
        <v>0</v>
      </c>
      <c r="H897">
        <v>0</v>
      </c>
      <c r="I897" t="s">
        <v>28</v>
      </c>
      <c r="J897" t="s">
        <v>1167</v>
      </c>
    </row>
    <row r="898" spans="1:10" x14ac:dyDescent="0.3">
      <c r="A898">
        <v>0</v>
      </c>
      <c r="B898">
        <v>0</v>
      </c>
      <c r="C898">
        <v>0</v>
      </c>
      <c r="D898">
        <v>0</v>
      </c>
      <c r="E898" s="17">
        <v>0</v>
      </c>
      <c r="F898">
        <v>0</v>
      </c>
      <c r="G898">
        <v>0</v>
      </c>
      <c r="H898">
        <v>0</v>
      </c>
      <c r="I898" t="s">
        <v>28</v>
      </c>
      <c r="J898" t="s">
        <v>1167</v>
      </c>
    </row>
    <row r="899" spans="1:10" x14ac:dyDescent="0.3">
      <c r="A899">
        <v>0</v>
      </c>
      <c r="B899">
        <v>0</v>
      </c>
      <c r="C899">
        <v>0</v>
      </c>
      <c r="D899">
        <v>0</v>
      </c>
      <c r="E899" s="17">
        <v>0</v>
      </c>
      <c r="F899">
        <v>0</v>
      </c>
      <c r="G899">
        <v>0</v>
      </c>
      <c r="H899">
        <v>0</v>
      </c>
      <c r="I899" t="s">
        <v>28</v>
      </c>
      <c r="J899" t="s">
        <v>1167</v>
      </c>
    </row>
    <row r="900" spans="1:10" x14ac:dyDescent="0.3">
      <c r="A900">
        <v>0</v>
      </c>
      <c r="B900">
        <v>0</v>
      </c>
      <c r="C900">
        <v>0</v>
      </c>
      <c r="D900">
        <v>0</v>
      </c>
      <c r="E900" s="17">
        <v>0</v>
      </c>
      <c r="F900">
        <v>0</v>
      </c>
      <c r="G900">
        <v>0</v>
      </c>
      <c r="H900">
        <v>0</v>
      </c>
      <c r="I900" t="s">
        <v>28</v>
      </c>
      <c r="J900" t="s">
        <v>1167</v>
      </c>
    </row>
    <row r="901" spans="1:10" x14ac:dyDescent="0.3">
      <c r="A901">
        <v>0</v>
      </c>
      <c r="B901">
        <v>0</v>
      </c>
      <c r="C901">
        <v>0</v>
      </c>
      <c r="D901">
        <v>0</v>
      </c>
      <c r="E901" s="17">
        <v>0</v>
      </c>
      <c r="F901">
        <v>0</v>
      </c>
      <c r="G901">
        <v>0</v>
      </c>
      <c r="H901">
        <v>0</v>
      </c>
      <c r="I901" t="s">
        <v>28</v>
      </c>
      <c r="J901" t="s">
        <v>1167</v>
      </c>
    </row>
    <row r="902" spans="1:10" x14ac:dyDescent="0.3">
      <c r="A902">
        <v>0</v>
      </c>
      <c r="B902">
        <v>0</v>
      </c>
      <c r="C902">
        <v>0</v>
      </c>
      <c r="D902">
        <v>0</v>
      </c>
      <c r="E902" s="17">
        <v>0</v>
      </c>
      <c r="F902">
        <v>0</v>
      </c>
      <c r="G902">
        <v>0</v>
      </c>
      <c r="H902">
        <v>0</v>
      </c>
      <c r="I902" t="s">
        <v>28</v>
      </c>
      <c r="J902" t="s">
        <v>1167</v>
      </c>
    </row>
    <row r="903" spans="1:10" x14ac:dyDescent="0.3">
      <c r="A903">
        <v>0</v>
      </c>
      <c r="B903">
        <v>0</v>
      </c>
      <c r="C903">
        <v>0</v>
      </c>
      <c r="D903">
        <v>0</v>
      </c>
      <c r="E903" s="17">
        <v>0</v>
      </c>
      <c r="F903">
        <v>0</v>
      </c>
      <c r="G903">
        <v>0</v>
      </c>
      <c r="H903">
        <v>0</v>
      </c>
      <c r="I903" t="s">
        <v>28</v>
      </c>
      <c r="J903" t="s">
        <v>1167</v>
      </c>
    </row>
    <row r="904" spans="1:10" x14ac:dyDescent="0.3">
      <c r="A904">
        <v>0</v>
      </c>
      <c r="B904">
        <v>0</v>
      </c>
      <c r="C904">
        <v>0</v>
      </c>
      <c r="D904">
        <v>0</v>
      </c>
      <c r="E904" s="17">
        <v>0</v>
      </c>
      <c r="F904">
        <v>0</v>
      </c>
      <c r="G904">
        <v>0</v>
      </c>
      <c r="H904">
        <v>0</v>
      </c>
      <c r="I904" t="s">
        <v>28</v>
      </c>
      <c r="J904" t="s">
        <v>1167</v>
      </c>
    </row>
    <row r="905" spans="1:10" x14ac:dyDescent="0.3">
      <c r="A905">
        <v>0</v>
      </c>
      <c r="B905">
        <v>0</v>
      </c>
      <c r="C905">
        <v>0</v>
      </c>
      <c r="D905">
        <v>0</v>
      </c>
      <c r="E905" s="17">
        <v>0</v>
      </c>
      <c r="F905">
        <v>0</v>
      </c>
      <c r="G905">
        <v>0</v>
      </c>
      <c r="H905">
        <v>0</v>
      </c>
      <c r="I905" t="s">
        <v>28</v>
      </c>
      <c r="J905" t="s">
        <v>1167</v>
      </c>
    </row>
    <row r="906" spans="1:10" x14ac:dyDescent="0.3">
      <c r="A906">
        <v>0</v>
      </c>
      <c r="B906">
        <v>0</v>
      </c>
      <c r="C906">
        <v>0</v>
      </c>
      <c r="D906">
        <v>0</v>
      </c>
      <c r="E906" s="17">
        <v>0</v>
      </c>
      <c r="F906">
        <v>0</v>
      </c>
      <c r="G906">
        <v>0</v>
      </c>
      <c r="H906">
        <v>0</v>
      </c>
      <c r="I906" t="s">
        <v>28</v>
      </c>
      <c r="J906" t="s">
        <v>1167</v>
      </c>
    </row>
    <row r="907" spans="1:10" x14ac:dyDescent="0.3">
      <c r="A907">
        <v>0</v>
      </c>
      <c r="B907">
        <v>0</v>
      </c>
      <c r="C907">
        <v>0</v>
      </c>
      <c r="D907">
        <v>0</v>
      </c>
      <c r="E907" s="17">
        <v>0</v>
      </c>
      <c r="F907">
        <v>0</v>
      </c>
      <c r="G907">
        <v>0</v>
      </c>
      <c r="H907">
        <v>0</v>
      </c>
      <c r="I907" t="s">
        <v>28</v>
      </c>
      <c r="J907" t="s">
        <v>1167</v>
      </c>
    </row>
    <row r="908" spans="1:10" x14ac:dyDescent="0.3">
      <c r="A908">
        <v>0</v>
      </c>
      <c r="B908">
        <v>0</v>
      </c>
      <c r="C908">
        <v>0</v>
      </c>
      <c r="D908">
        <v>0</v>
      </c>
      <c r="E908" s="17">
        <v>0</v>
      </c>
      <c r="F908">
        <v>0</v>
      </c>
      <c r="G908">
        <v>0</v>
      </c>
      <c r="H908">
        <v>0</v>
      </c>
      <c r="I908" t="s">
        <v>28</v>
      </c>
      <c r="J908" t="s">
        <v>1167</v>
      </c>
    </row>
    <row r="909" spans="1:10" x14ac:dyDescent="0.3">
      <c r="A909">
        <v>0</v>
      </c>
      <c r="B909">
        <v>0</v>
      </c>
      <c r="C909">
        <v>0</v>
      </c>
      <c r="D909">
        <v>0</v>
      </c>
      <c r="E909" s="17">
        <v>0</v>
      </c>
      <c r="F909">
        <v>0</v>
      </c>
      <c r="G909">
        <v>0</v>
      </c>
      <c r="H909">
        <v>0</v>
      </c>
      <c r="I909" t="s">
        <v>28</v>
      </c>
      <c r="J909" t="s">
        <v>1167</v>
      </c>
    </row>
    <row r="910" spans="1:10" x14ac:dyDescent="0.3">
      <c r="A910">
        <v>0</v>
      </c>
      <c r="B910">
        <v>0</v>
      </c>
      <c r="C910">
        <v>0</v>
      </c>
      <c r="D910">
        <v>0</v>
      </c>
      <c r="E910" s="17">
        <v>0</v>
      </c>
      <c r="F910">
        <v>0</v>
      </c>
      <c r="G910">
        <v>0</v>
      </c>
      <c r="H910">
        <v>0</v>
      </c>
      <c r="I910" t="s">
        <v>28</v>
      </c>
      <c r="J910" t="s">
        <v>1167</v>
      </c>
    </row>
    <row r="911" spans="1:10" x14ac:dyDescent="0.3">
      <c r="A911" s="4" cm="1">
        <f t="array" ref="A911:H937">'M43-M48 Report'!A234:H260</f>
        <v>0</v>
      </c>
      <c r="B911">
        <v>0</v>
      </c>
      <c r="C911">
        <v>0</v>
      </c>
      <c r="D911">
        <v>0</v>
      </c>
      <c r="E911" s="17">
        <v>0</v>
      </c>
      <c r="F911">
        <v>0</v>
      </c>
      <c r="G911">
        <v>0</v>
      </c>
      <c r="H911">
        <v>0</v>
      </c>
      <c r="I911" t="s">
        <v>29</v>
      </c>
      <c r="J911" t="s">
        <v>1167</v>
      </c>
    </row>
    <row r="912" spans="1:10" x14ac:dyDescent="0.3">
      <c r="A912">
        <v>0</v>
      </c>
      <c r="B912">
        <v>0</v>
      </c>
      <c r="C912">
        <v>0</v>
      </c>
      <c r="D912">
        <v>0</v>
      </c>
      <c r="E912" s="17">
        <v>0</v>
      </c>
      <c r="F912">
        <v>0</v>
      </c>
      <c r="G912">
        <v>0</v>
      </c>
      <c r="H912">
        <v>0</v>
      </c>
      <c r="I912" t="s">
        <v>29</v>
      </c>
      <c r="J912" t="s">
        <v>1167</v>
      </c>
    </row>
    <row r="913" spans="1:10" x14ac:dyDescent="0.3">
      <c r="A913">
        <v>0</v>
      </c>
      <c r="B913">
        <v>0</v>
      </c>
      <c r="C913">
        <v>0</v>
      </c>
      <c r="D913">
        <v>0</v>
      </c>
      <c r="E913" s="17">
        <v>0</v>
      </c>
      <c r="F913">
        <v>0</v>
      </c>
      <c r="G913">
        <v>0</v>
      </c>
      <c r="H913">
        <v>0</v>
      </c>
      <c r="I913" t="s">
        <v>29</v>
      </c>
      <c r="J913" t="s">
        <v>1167</v>
      </c>
    </row>
    <row r="914" spans="1:10" x14ac:dyDescent="0.3">
      <c r="A914">
        <v>0</v>
      </c>
      <c r="B914">
        <v>0</v>
      </c>
      <c r="C914">
        <v>0</v>
      </c>
      <c r="D914">
        <v>0</v>
      </c>
      <c r="E914" s="17">
        <v>0</v>
      </c>
      <c r="F914">
        <v>0</v>
      </c>
      <c r="G914">
        <v>0</v>
      </c>
      <c r="H914">
        <v>0</v>
      </c>
      <c r="I914" t="s">
        <v>29</v>
      </c>
      <c r="J914" t="s">
        <v>1167</v>
      </c>
    </row>
    <row r="915" spans="1:10" x14ac:dyDescent="0.3">
      <c r="A915">
        <v>0</v>
      </c>
      <c r="B915">
        <v>0</v>
      </c>
      <c r="C915">
        <v>0</v>
      </c>
      <c r="D915">
        <v>0</v>
      </c>
      <c r="E915" s="17">
        <v>0</v>
      </c>
      <c r="F915">
        <v>0</v>
      </c>
      <c r="G915">
        <v>0</v>
      </c>
      <c r="H915">
        <v>0</v>
      </c>
      <c r="I915" t="s">
        <v>29</v>
      </c>
      <c r="J915" t="s">
        <v>1167</v>
      </c>
    </row>
    <row r="916" spans="1:10" x14ac:dyDescent="0.3">
      <c r="A916">
        <v>0</v>
      </c>
      <c r="B916">
        <v>0</v>
      </c>
      <c r="C916">
        <v>0</v>
      </c>
      <c r="D916">
        <v>0</v>
      </c>
      <c r="E916" s="17">
        <v>0</v>
      </c>
      <c r="F916">
        <v>0</v>
      </c>
      <c r="G916">
        <v>0</v>
      </c>
      <c r="H916">
        <v>0</v>
      </c>
      <c r="I916" t="s">
        <v>29</v>
      </c>
      <c r="J916" t="s">
        <v>1167</v>
      </c>
    </row>
    <row r="917" spans="1:10" x14ac:dyDescent="0.3">
      <c r="A917">
        <v>0</v>
      </c>
      <c r="B917">
        <v>0</v>
      </c>
      <c r="C917">
        <v>0</v>
      </c>
      <c r="D917">
        <v>0</v>
      </c>
      <c r="E917" s="17">
        <v>0</v>
      </c>
      <c r="F917">
        <v>0</v>
      </c>
      <c r="G917">
        <v>0</v>
      </c>
      <c r="H917">
        <v>0</v>
      </c>
      <c r="I917" t="s">
        <v>29</v>
      </c>
      <c r="J917" t="s">
        <v>1167</v>
      </c>
    </row>
    <row r="918" spans="1:10" x14ac:dyDescent="0.3">
      <c r="A918">
        <v>0</v>
      </c>
      <c r="B918">
        <v>0</v>
      </c>
      <c r="C918">
        <v>0</v>
      </c>
      <c r="D918">
        <v>0</v>
      </c>
      <c r="E918" s="17">
        <v>0</v>
      </c>
      <c r="F918">
        <v>0</v>
      </c>
      <c r="G918">
        <v>0</v>
      </c>
      <c r="H918">
        <v>0</v>
      </c>
      <c r="I918" t="s">
        <v>29</v>
      </c>
      <c r="J918" t="s">
        <v>1167</v>
      </c>
    </row>
    <row r="919" spans="1:10" x14ac:dyDescent="0.3">
      <c r="A919">
        <v>0</v>
      </c>
      <c r="B919">
        <v>0</v>
      </c>
      <c r="C919">
        <v>0</v>
      </c>
      <c r="D919">
        <v>0</v>
      </c>
      <c r="E919" s="17">
        <v>0</v>
      </c>
      <c r="F919">
        <v>0</v>
      </c>
      <c r="G919">
        <v>0</v>
      </c>
      <c r="H919">
        <v>0</v>
      </c>
      <c r="I919" t="s">
        <v>29</v>
      </c>
      <c r="J919" t="s">
        <v>1167</v>
      </c>
    </row>
    <row r="920" spans="1:10" x14ac:dyDescent="0.3">
      <c r="A920">
        <v>0</v>
      </c>
      <c r="B920">
        <v>0</v>
      </c>
      <c r="C920">
        <v>0</v>
      </c>
      <c r="D920">
        <v>0</v>
      </c>
      <c r="E920" s="17">
        <v>0</v>
      </c>
      <c r="F920">
        <v>0</v>
      </c>
      <c r="G920">
        <v>0</v>
      </c>
      <c r="H920">
        <v>0</v>
      </c>
      <c r="I920" t="s">
        <v>29</v>
      </c>
      <c r="J920" t="s">
        <v>1167</v>
      </c>
    </row>
    <row r="921" spans="1:10" x14ac:dyDescent="0.3">
      <c r="A921">
        <v>0</v>
      </c>
      <c r="B921">
        <v>0</v>
      </c>
      <c r="C921">
        <v>0</v>
      </c>
      <c r="D921">
        <v>0</v>
      </c>
      <c r="E921" s="17">
        <v>0</v>
      </c>
      <c r="F921">
        <v>0</v>
      </c>
      <c r="G921">
        <v>0</v>
      </c>
      <c r="H921">
        <v>0</v>
      </c>
      <c r="I921" t="s">
        <v>29</v>
      </c>
      <c r="J921" t="s">
        <v>1167</v>
      </c>
    </row>
    <row r="922" spans="1:10" x14ac:dyDescent="0.3">
      <c r="A922">
        <v>0</v>
      </c>
      <c r="B922">
        <v>0</v>
      </c>
      <c r="C922">
        <v>0</v>
      </c>
      <c r="D922">
        <v>0</v>
      </c>
      <c r="E922" s="17">
        <v>0</v>
      </c>
      <c r="F922">
        <v>0</v>
      </c>
      <c r="G922">
        <v>0</v>
      </c>
      <c r="H922">
        <v>0</v>
      </c>
      <c r="I922" t="s">
        <v>29</v>
      </c>
      <c r="J922" t="s">
        <v>1167</v>
      </c>
    </row>
    <row r="923" spans="1:10" x14ac:dyDescent="0.3">
      <c r="A923">
        <v>0</v>
      </c>
      <c r="B923">
        <v>0</v>
      </c>
      <c r="C923">
        <v>0</v>
      </c>
      <c r="D923">
        <v>0</v>
      </c>
      <c r="E923" s="17">
        <v>0</v>
      </c>
      <c r="F923">
        <v>0</v>
      </c>
      <c r="G923">
        <v>0</v>
      </c>
      <c r="H923">
        <v>0</v>
      </c>
      <c r="I923" t="s">
        <v>29</v>
      </c>
      <c r="J923" t="s">
        <v>1167</v>
      </c>
    </row>
    <row r="924" spans="1:10" x14ac:dyDescent="0.3">
      <c r="A924">
        <v>0</v>
      </c>
      <c r="B924">
        <v>0</v>
      </c>
      <c r="C924">
        <v>0</v>
      </c>
      <c r="D924">
        <v>0</v>
      </c>
      <c r="E924" s="17">
        <v>0</v>
      </c>
      <c r="F924">
        <v>0</v>
      </c>
      <c r="G924">
        <v>0</v>
      </c>
      <c r="H924">
        <v>0</v>
      </c>
      <c r="I924" t="s">
        <v>29</v>
      </c>
      <c r="J924" t="s">
        <v>1167</v>
      </c>
    </row>
    <row r="925" spans="1:10" x14ac:dyDescent="0.3">
      <c r="A925">
        <v>0</v>
      </c>
      <c r="B925">
        <v>0</v>
      </c>
      <c r="C925">
        <v>0</v>
      </c>
      <c r="D925">
        <v>0</v>
      </c>
      <c r="E925" s="17">
        <v>0</v>
      </c>
      <c r="F925">
        <v>0</v>
      </c>
      <c r="G925">
        <v>0</v>
      </c>
      <c r="H925">
        <v>0</v>
      </c>
      <c r="I925" t="s">
        <v>29</v>
      </c>
      <c r="J925" t="s">
        <v>1167</v>
      </c>
    </row>
    <row r="926" spans="1:10" x14ac:dyDescent="0.3">
      <c r="A926">
        <v>0</v>
      </c>
      <c r="B926">
        <v>0</v>
      </c>
      <c r="C926">
        <v>0</v>
      </c>
      <c r="D926">
        <v>0</v>
      </c>
      <c r="E926" s="17">
        <v>0</v>
      </c>
      <c r="F926">
        <v>0</v>
      </c>
      <c r="G926">
        <v>0</v>
      </c>
      <c r="H926">
        <v>0</v>
      </c>
      <c r="I926" t="s">
        <v>29</v>
      </c>
      <c r="J926" t="s">
        <v>1167</v>
      </c>
    </row>
    <row r="927" spans="1:10" x14ac:dyDescent="0.3">
      <c r="A927">
        <v>0</v>
      </c>
      <c r="B927">
        <v>0</v>
      </c>
      <c r="C927">
        <v>0</v>
      </c>
      <c r="D927">
        <v>0</v>
      </c>
      <c r="E927" s="17">
        <v>0</v>
      </c>
      <c r="F927">
        <v>0</v>
      </c>
      <c r="G927">
        <v>0</v>
      </c>
      <c r="H927">
        <v>0</v>
      </c>
      <c r="I927" t="s">
        <v>29</v>
      </c>
      <c r="J927" t="s">
        <v>1167</v>
      </c>
    </row>
    <row r="928" spans="1:10" x14ac:dyDescent="0.3">
      <c r="A928">
        <v>0</v>
      </c>
      <c r="B928">
        <v>0</v>
      </c>
      <c r="C928">
        <v>0</v>
      </c>
      <c r="D928">
        <v>0</v>
      </c>
      <c r="E928" s="17">
        <v>0</v>
      </c>
      <c r="F928">
        <v>0</v>
      </c>
      <c r="G928">
        <v>0</v>
      </c>
      <c r="H928">
        <v>0</v>
      </c>
      <c r="I928" t="s">
        <v>29</v>
      </c>
      <c r="J928" t="s">
        <v>1167</v>
      </c>
    </row>
    <row r="929" spans="1:10" x14ac:dyDescent="0.3">
      <c r="A929">
        <v>0</v>
      </c>
      <c r="B929">
        <v>0</v>
      </c>
      <c r="C929">
        <v>0</v>
      </c>
      <c r="D929">
        <v>0</v>
      </c>
      <c r="E929" s="17">
        <v>0</v>
      </c>
      <c r="F929">
        <v>0</v>
      </c>
      <c r="G929">
        <v>0</v>
      </c>
      <c r="H929">
        <v>0</v>
      </c>
      <c r="I929" t="s">
        <v>29</v>
      </c>
      <c r="J929" t="s">
        <v>1167</v>
      </c>
    </row>
    <row r="930" spans="1:10" x14ac:dyDescent="0.3">
      <c r="A930">
        <v>0</v>
      </c>
      <c r="B930">
        <v>0</v>
      </c>
      <c r="C930">
        <v>0</v>
      </c>
      <c r="D930">
        <v>0</v>
      </c>
      <c r="E930" s="17">
        <v>0</v>
      </c>
      <c r="F930">
        <v>0</v>
      </c>
      <c r="G930">
        <v>0</v>
      </c>
      <c r="H930">
        <v>0</v>
      </c>
      <c r="I930" t="s">
        <v>29</v>
      </c>
      <c r="J930" t="s">
        <v>1167</v>
      </c>
    </row>
    <row r="931" spans="1:10" x14ac:dyDescent="0.3">
      <c r="A931">
        <v>0</v>
      </c>
      <c r="B931">
        <v>0</v>
      </c>
      <c r="C931">
        <v>0</v>
      </c>
      <c r="D931">
        <v>0</v>
      </c>
      <c r="E931" s="17">
        <v>0</v>
      </c>
      <c r="F931">
        <v>0</v>
      </c>
      <c r="G931">
        <v>0</v>
      </c>
      <c r="H931">
        <v>0</v>
      </c>
      <c r="I931" t="s">
        <v>29</v>
      </c>
      <c r="J931" t="s">
        <v>1167</v>
      </c>
    </row>
    <row r="932" spans="1:10" x14ac:dyDescent="0.3">
      <c r="A932">
        <v>0</v>
      </c>
      <c r="B932">
        <v>0</v>
      </c>
      <c r="C932">
        <v>0</v>
      </c>
      <c r="D932">
        <v>0</v>
      </c>
      <c r="E932" s="17">
        <v>0</v>
      </c>
      <c r="F932">
        <v>0</v>
      </c>
      <c r="G932">
        <v>0</v>
      </c>
      <c r="H932">
        <v>0</v>
      </c>
      <c r="I932" t="s">
        <v>29</v>
      </c>
      <c r="J932" t="s">
        <v>1167</v>
      </c>
    </row>
    <row r="933" spans="1:10" x14ac:dyDescent="0.3">
      <c r="A933">
        <v>0</v>
      </c>
      <c r="B933">
        <v>0</v>
      </c>
      <c r="C933">
        <v>0</v>
      </c>
      <c r="D933">
        <v>0</v>
      </c>
      <c r="E933" s="17">
        <v>0</v>
      </c>
      <c r="F933">
        <v>0</v>
      </c>
      <c r="G933">
        <v>0</v>
      </c>
      <c r="H933">
        <v>0</v>
      </c>
      <c r="I933" t="s">
        <v>29</v>
      </c>
      <c r="J933" t="s">
        <v>1167</v>
      </c>
    </row>
    <row r="934" spans="1:10" x14ac:dyDescent="0.3">
      <c r="A934">
        <v>0</v>
      </c>
      <c r="B934">
        <v>0</v>
      </c>
      <c r="C934">
        <v>0</v>
      </c>
      <c r="D934">
        <v>0</v>
      </c>
      <c r="E934" s="17">
        <v>0</v>
      </c>
      <c r="F934">
        <v>0</v>
      </c>
      <c r="G934">
        <v>0</v>
      </c>
      <c r="H934">
        <v>0</v>
      </c>
      <c r="I934" t="s">
        <v>29</v>
      </c>
      <c r="J934" t="s">
        <v>1167</v>
      </c>
    </row>
    <row r="935" spans="1:10" x14ac:dyDescent="0.3">
      <c r="A935">
        <v>0</v>
      </c>
      <c r="B935">
        <v>0</v>
      </c>
      <c r="C935">
        <v>0</v>
      </c>
      <c r="D935">
        <v>0</v>
      </c>
      <c r="E935" s="17">
        <v>0</v>
      </c>
      <c r="F935">
        <v>0</v>
      </c>
      <c r="G935">
        <v>0</v>
      </c>
      <c r="H935">
        <v>0</v>
      </c>
      <c r="I935" t="s">
        <v>29</v>
      </c>
      <c r="J935" t="s">
        <v>1167</v>
      </c>
    </row>
    <row r="936" spans="1:10" x14ac:dyDescent="0.3">
      <c r="A936">
        <v>0</v>
      </c>
      <c r="B936">
        <v>0</v>
      </c>
      <c r="C936">
        <v>0</v>
      </c>
      <c r="D936">
        <v>0</v>
      </c>
      <c r="E936" s="17">
        <v>0</v>
      </c>
      <c r="F936">
        <v>0</v>
      </c>
      <c r="G936">
        <v>0</v>
      </c>
      <c r="H936">
        <v>0</v>
      </c>
      <c r="I936" t="s">
        <v>29</v>
      </c>
      <c r="J936" t="s">
        <v>1167</v>
      </c>
    </row>
    <row r="937" spans="1:10" x14ac:dyDescent="0.3">
      <c r="A937">
        <v>0</v>
      </c>
      <c r="B937">
        <v>0</v>
      </c>
      <c r="C937">
        <v>0</v>
      </c>
      <c r="D937">
        <v>0</v>
      </c>
      <c r="E937" s="17">
        <v>0</v>
      </c>
      <c r="F937">
        <v>0</v>
      </c>
      <c r="G937">
        <v>0</v>
      </c>
      <c r="H937">
        <v>0</v>
      </c>
      <c r="I937" t="s">
        <v>29</v>
      </c>
      <c r="J937" t="s">
        <v>1167</v>
      </c>
    </row>
    <row r="938" spans="1:10" x14ac:dyDescent="0.3">
      <c r="A938" s="4" cm="1">
        <f t="array" ref="A938:H964">'M49-M54 Report'!A234:H260</f>
        <v>0</v>
      </c>
      <c r="B938">
        <v>0</v>
      </c>
      <c r="C938">
        <v>0</v>
      </c>
      <c r="D938">
        <v>0</v>
      </c>
      <c r="E938" s="17">
        <v>0</v>
      </c>
      <c r="F938">
        <v>0</v>
      </c>
      <c r="G938">
        <v>0</v>
      </c>
      <c r="H938">
        <v>0</v>
      </c>
      <c r="I938" t="s">
        <v>30</v>
      </c>
      <c r="J938" t="s">
        <v>1167</v>
      </c>
    </row>
    <row r="939" spans="1:10" x14ac:dyDescent="0.3">
      <c r="A939">
        <v>0</v>
      </c>
      <c r="B939">
        <v>0</v>
      </c>
      <c r="C939">
        <v>0</v>
      </c>
      <c r="D939">
        <v>0</v>
      </c>
      <c r="E939" s="17">
        <v>0</v>
      </c>
      <c r="F939">
        <v>0</v>
      </c>
      <c r="G939">
        <v>0</v>
      </c>
      <c r="H939">
        <v>0</v>
      </c>
      <c r="I939" t="s">
        <v>30</v>
      </c>
      <c r="J939" t="s">
        <v>1167</v>
      </c>
    </row>
    <row r="940" spans="1:10" x14ac:dyDescent="0.3">
      <c r="A940">
        <v>0</v>
      </c>
      <c r="B940">
        <v>0</v>
      </c>
      <c r="C940">
        <v>0</v>
      </c>
      <c r="D940">
        <v>0</v>
      </c>
      <c r="E940" s="17">
        <v>0</v>
      </c>
      <c r="F940">
        <v>0</v>
      </c>
      <c r="G940">
        <v>0</v>
      </c>
      <c r="H940">
        <v>0</v>
      </c>
      <c r="I940" t="s">
        <v>30</v>
      </c>
      <c r="J940" t="s">
        <v>1167</v>
      </c>
    </row>
    <row r="941" spans="1:10" x14ac:dyDescent="0.3">
      <c r="A941">
        <v>0</v>
      </c>
      <c r="B941">
        <v>0</v>
      </c>
      <c r="C941">
        <v>0</v>
      </c>
      <c r="D941">
        <v>0</v>
      </c>
      <c r="E941" s="17">
        <v>0</v>
      </c>
      <c r="F941">
        <v>0</v>
      </c>
      <c r="G941">
        <v>0</v>
      </c>
      <c r="H941">
        <v>0</v>
      </c>
      <c r="I941" t="s">
        <v>30</v>
      </c>
      <c r="J941" t="s">
        <v>1167</v>
      </c>
    </row>
    <row r="942" spans="1:10" x14ac:dyDescent="0.3">
      <c r="A942">
        <v>0</v>
      </c>
      <c r="B942">
        <v>0</v>
      </c>
      <c r="C942">
        <v>0</v>
      </c>
      <c r="D942">
        <v>0</v>
      </c>
      <c r="E942" s="17">
        <v>0</v>
      </c>
      <c r="F942">
        <v>0</v>
      </c>
      <c r="G942">
        <v>0</v>
      </c>
      <c r="H942">
        <v>0</v>
      </c>
      <c r="I942" t="s">
        <v>30</v>
      </c>
      <c r="J942" t="s">
        <v>1167</v>
      </c>
    </row>
    <row r="943" spans="1:10" x14ac:dyDescent="0.3">
      <c r="A943">
        <v>0</v>
      </c>
      <c r="B943">
        <v>0</v>
      </c>
      <c r="C943">
        <v>0</v>
      </c>
      <c r="D943">
        <v>0</v>
      </c>
      <c r="E943" s="17">
        <v>0</v>
      </c>
      <c r="F943">
        <v>0</v>
      </c>
      <c r="G943">
        <v>0</v>
      </c>
      <c r="H943">
        <v>0</v>
      </c>
      <c r="I943" t="s">
        <v>30</v>
      </c>
      <c r="J943" t="s">
        <v>1167</v>
      </c>
    </row>
    <row r="944" spans="1:10" x14ac:dyDescent="0.3">
      <c r="A944">
        <v>0</v>
      </c>
      <c r="B944">
        <v>0</v>
      </c>
      <c r="C944">
        <v>0</v>
      </c>
      <c r="D944">
        <v>0</v>
      </c>
      <c r="E944" s="17">
        <v>0</v>
      </c>
      <c r="F944">
        <v>0</v>
      </c>
      <c r="G944">
        <v>0</v>
      </c>
      <c r="H944">
        <v>0</v>
      </c>
      <c r="I944" t="s">
        <v>30</v>
      </c>
      <c r="J944" t="s">
        <v>1167</v>
      </c>
    </row>
    <row r="945" spans="1:10" x14ac:dyDescent="0.3">
      <c r="A945">
        <v>0</v>
      </c>
      <c r="B945">
        <v>0</v>
      </c>
      <c r="C945">
        <v>0</v>
      </c>
      <c r="D945">
        <v>0</v>
      </c>
      <c r="E945" s="17">
        <v>0</v>
      </c>
      <c r="F945">
        <v>0</v>
      </c>
      <c r="G945">
        <v>0</v>
      </c>
      <c r="H945">
        <v>0</v>
      </c>
      <c r="I945" t="s">
        <v>30</v>
      </c>
      <c r="J945" t="s">
        <v>1167</v>
      </c>
    </row>
    <row r="946" spans="1:10" x14ac:dyDescent="0.3">
      <c r="A946">
        <v>0</v>
      </c>
      <c r="B946">
        <v>0</v>
      </c>
      <c r="C946">
        <v>0</v>
      </c>
      <c r="D946">
        <v>0</v>
      </c>
      <c r="E946" s="17">
        <v>0</v>
      </c>
      <c r="F946">
        <v>0</v>
      </c>
      <c r="G946">
        <v>0</v>
      </c>
      <c r="H946">
        <v>0</v>
      </c>
      <c r="I946" t="s">
        <v>30</v>
      </c>
      <c r="J946" t="s">
        <v>1167</v>
      </c>
    </row>
    <row r="947" spans="1:10" x14ac:dyDescent="0.3">
      <c r="A947">
        <v>0</v>
      </c>
      <c r="B947">
        <v>0</v>
      </c>
      <c r="C947">
        <v>0</v>
      </c>
      <c r="D947">
        <v>0</v>
      </c>
      <c r="E947" s="17">
        <v>0</v>
      </c>
      <c r="F947">
        <v>0</v>
      </c>
      <c r="G947">
        <v>0</v>
      </c>
      <c r="H947">
        <v>0</v>
      </c>
      <c r="I947" t="s">
        <v>30</v>
      </c>
      <c r="J947" t="s">
        <v>1167</v>
      </c>
    </row>
    <row r="948" spans="1:10" x14ac:dyDescent="0.3">
      <c r="A948">
        <v>0</v>
      </c>
      <c r="B948">
        <v>0</v>
      </c>
      <c r="C948">
        <v>0</v>
      </c>
      <c r="D948">
        <v>0</v>
      </c>
      <c r="E948" s="17">
        <v>0</v>
      </c>
      <c r="F948">
        <v>0</v>
      </c>
      <c r="G948">
        <v>0</v>
      </c>
      <c r="H948">
        <v>0</v>
      </c>
      <c r="I948" t="s">
        <v>30</v>
      </c>
      <c r="J948" t="s">
        <v>1167</v>
      </c>
    </row>
    <row r="949" spans="1:10" x14ac:dyDescent="0.3">
      <c r="A949">
        <v>0</v>
      </c>
      <c r="B949">
        <v>0</v>
      </c>
      <c r="C949">
        <v>0</v>
      </c>
      <c r="D949">
        <v>0</v>
      </c>
      <c r="E949" s="17">
        <v>0</v>
      </c>
      <c r="F949">
        <v>0</v>
      </c>
      <c r="G949">
        <v>0</v>
      </c>
      <c r="H949">
        <v>0</v>
      </c>
      <c r="I949" t="s">
        <v>30</v>
      </c>
      <c r="J949" t="s">
        <v>1167</v>
      </c>
    </row>
    <row r="950" spans="1:10" x14ac:dyDescent="0.3">
      <c r="A950">
        <v>0</v>
      </c>
      <c r="B950">
        <v>0</v>
      </c>
      <c r="C950">
        <v>0</v>
      </c>
      <c r="D950">
        <v>0</v>
      </c>
      <c r="E950" s="17">
        <v>0</v>
      </c>
      <c r="F950">
        <v>0</v>
      </c>
      <c r="G950">
        <v>0</v>
      </c>
      <c r="H950">
        <v>0</v>
      </c>
      <c r="I950" t="s">
        <v>30</v>
      </c>
      <c r="J950" t="s">
        <v>1167</v>
      </c>
    </row>
    <row r="951" spans="1:10" x14ac:dyDescent="0.3">
      <c r="A951">
        <v>0</v>
      </c>
      <c r="B951">
        <v>0</v>
      </c>
      <c r="C951">
        <v>0</v>
      </c>
      <c r="D951">
        <v>0</v>
      </c>
      <c r="E951" s="17">
        <v>0</v>
      </c>
      <c r="F951">
        <v>0</v>
      </c>
      <c r="G951">
        <v>0</v>
      </c>
      <c r="H951">
        <v>0</v>
      </c>
      <c r="I951" t="s">
        <v>30</v>
      </c>
      <c r="J951" t="s">
        <v>1167</v>
      </c>
    </row>
    <row r="952" spans="1:10" x14ac:dyDescent="0.3">
      <c r="A952">
        <v>0</v>
      </c>
      <c r="B952">
        <v>0</v>
      </c>
      <c r="C952">
        <v>0</v>
      </c>
      <c r="D952">
        <v>0</v>
      </c>
      <c r="E952" s="17">
        <v>0</v>
      </c>
      <c r="F952">
        <v>0</v>
      </c>
      <c r="G952">
        <v>0</v>
      </c>
      <c r="H952">
        <v>0</v>
      </c>
      <c r="I952" t="s">
        <v>30</v>
      </c>
      <c r="J952" t="s">
        <v>1167</v>
      </c>
    </row>
    <row r="953" spans="1:10" x14ac:dyDescent="0.3">
      <c r="A953">
        <v>0</v>
      </c>
      <c r="B953">
        <v>0</v>
      </c>
      <c r="C953">
        <v>0</v>
      </c>
      <c r="D953">
        <v>0</v>
      </c>
      <c r="E953" s="17">
        <v>0</v>
      </c>
      <c r="F953">
        <v>0</v>
      </c>
      <c r="G953">
        <v>0</v>
      </c>
      <c r="H953">
        <v>0</v>
      </c>
      <c r="I953" t="s">
        <v>30</v>
      </c>
      <c r="J953" t="s">
        <v>1167</v>
      </c>
    </row>
    <row r="954" spans="1:10" x14ac:dyDescent="0.3">
      <c r="A954">
        <v>0</v>
      </c>
      <c r="B954">
        <v>0</v>
      </c>
      <c r="C954">
        <v>0</v>
      </c>
      <c r="D954">
        <v>0</v>
      </c>
      <c r="E954" s="17">
        <v>0</v>
      </c>
      <c r="F954">
        <v>0</v>
      </c>
      <c r="G954">
        <v>0</v>
      </c>
      <c r="H954">
        <v>0</v>
      </c>
      <c r="I954" t="s">
        <v>30</v>
      </c>
      <c r="J954" t="s">
        <v>1167</v>
      </c>
    </row>
    <row r="955" spans="1:10" x14ac:dyDescent="0.3">
      <c r="A955">
        <v>0</v>
      </c>
      <c r="B955">
        <v>0</v>
      </c>
      <c r="C955">
        <v>0</v>
      </c>
      <c r="D955">
        <v>0</v>
      </c>
      <c r="E955" s="17">
        <v>0</v>
      </c>
      <c r="F955">
        <v>0</v>
      </c>
      <c r="G955">
        <v>0</v>
      </c>
      <c r="H955">
        <v>0</v>
      </c>
      <c r="I955" t="s">
        <v>30</v>
      </c>
      <c r="J955" t="s">
        <v>1167</v>
      </c>
    </row>
    <row r="956" spans="1:10" x14ac:dyDescent="0.3">
      <c r="A956">
        <v>0</v>
      </c>
      <c r="B956">
        <v>0</v>
      </c>
      <c r="C956">
        <v>0</v>
      </c>
      <c r="D956">
        <v>0</v>
      </c>
      <c r="E956" s="17">
        <v>0</v>
      </c>
      <c r="F956">
        <v>0</v>
      </c>
      <c r="G956">
        <v>0</v>
      </c>
      <c r="H956">
        <v>0</v>
      </c>
      <c r="I956" t="s">
        <v>30</v>
      </c>
      <c r="J956" t="s">
        <v>1167</v>
      </c>
    </row>
    <row r="957" spans="1:10" x14ac:dyDescent="0.3">
      <c r="A957">
        <v>0</v>
      </c>
      <c r="B957">
        <v>0</v>
      </c>
      <c r="C957">
        <v>0</v>
      </c>
      <c r="D957">
        <v>0</v>
      </c>
      <c r="E957" s="17">
        <v>0</v>
      </c>
      <c r="F957">
        <v>0</v>
      </c>
      <c r="G957">
        <v>0</v>
      </c>
      <c r="H957">
        <v>0</v>
      </c>
      <c r="I957" t="s">
        <v>30</v>
      </c>
      <c r="J957" t="s">
        <v>1167</v>
      </c>
    </row>
    <row r="958" spans="1:10" x14ac:dyDescent="0.3">
      <c r="A958">
        <v>0</v>
      </c>
      <c r="B958">
        <v>0</v>
      </c>
      <c r="C958">
        <v>0</v>
      </c>
      <c r="D958">
        <v>0</v>
      </c>
      <c r="E958" s="17">
        <v>0</v>
      </c>
      <c r="F958">
        <v>0</v>
      </c>
      <c r="G958">
        <v>0</v>
      </c>
      <c r="H958">
        <v>0</v>
      </c>
      <c r="I958" t="s">
        <v>30</v>
      </c>
      <c r="J958" t="s">
        <v>1167</v>
      </c>
    </row>
    <row r="959" spans="1:10" x14ac:dyDescent="0.3">
      <c r="A959">
        <v>0</v>
      </c>
      <c r="B959">
        <v>0</v>
      </c>
      <c r="C959">
        <v>0</v>
      </c>
      <c r="D959">
        <v>0</v>
      </c>
      <c r="E959" s="17">
        <v>0</v>
      </c>
      <c r="F959">
        <v>0</v>
      </c>
      <c r="G959">
        <v>0</v>
      </c>
      <c r="H959">
        <v>0</v>
      </c>
      <c r="I959" t="s">
        <v>30</v>
      </c>
      <c r="J959" t="s">
        <v>1167</v>
      </c>
    </row>
    <row r="960" spans="1:10" x14ac:dyDescent="0.3">
      <c r="A960">
        <v>0</v>
      </c>
      <c r="B960">
        <v>0</v>
      </c>
      <c r="C960">
        <v>0</v>
      </c>
      <c r="D960">
        <v>0</v>
      </c>
      <c r="E960" s="17">
        <v>0</v>
      </c>
      <c r="F960">
        <v>0</v>
      </c>
      <c r="G960">
        <v>0</v>
      </c>
      <c r="H960">
        <v>0</v>
      </c>
      <c r="I960" t="s">
        <v>30</v>
      </c>
      <c r="J960" t="s">
        <v>1167</v>
      </c>
    </row>
    <row r="961" spans="1:10" x14ac:dyDescent="0.3">
      <c r="A961">
        <v>0</v>
      </c>
      <c r="B961">
        <v>0</v>
      </c>
      <c r="C961">
        <v>0</v>
      </c>
      <c r="D961">
        <v>0</v>
      </c>
      <c r="E961" s="17">
        <v>0</v>
      </c>
      <c r="F961">
        <v>0</v>
      </c>
      <c r="G961">
        <v>0</v>
      </c>
      <c r="H961">
        <v>0</v>
      </c>
      <c r="I961" t="s">
        <v>30</v>
      </c>
      <c r="J961" t="s">
        <v>1167</v>
      </c>
    </row>
    <row r="962" spans="1:10" x14ac:dyDescent="0.3">
      <c r="A962">
        <v>0</v>
      </c>
      <c r="B962">
        <v>0</v>
      </c>
      <c r="C962">
        <v>0</v>
      </c>
      <c r="D962">
        <v>0</v>
      </c>
      <c r="E962" s="17">
        <v>0</v>
      </c>
      <c r="F962">
        <v>0</v>
      </c>
      <c r="G962">
        <v>0</v>
      </c>
      <c r="H962">
        <v>0</v>
      </c>
      <c r="I962" t="s">
        <v>30</v>
      </c>
      <c r="J962" t="s">
        <v>1167</v>
      </c>
    </row>
    <row r="963" spans="1:10" x14ac:dyDescent="0.3">
      <c r="A963">
        <v>0</v>
      </c>
      <c r="B963">
        <v>0</v>
      </c>
      <c r="C963">
        <v>0</v>
      </c>
      <c r="D963">
        <v>0</v>
      </c>
      <c r="E963" s="17">
        <v>0</v>
      </c>
      <c r="F963">
        <v>0</v>
      </c>
      <c r="G963">
        <v>0</v>
      </c>
      <c r="H963">
        <v>0</v>
      </c>
      <c r="I963" t="s">
        <v>30</v>
      </c>
      <c r="J963" t="s">
        <v>1167</v>
      </c>
    </row>
    <row r="964" spans="1:10" x14ac:dyDescent="0.3">
      <c r="A964">
        <v>0</v>
      </c>
      <c r="B964">
        <v>0</v>
      </c>
      <c r="C964">
        <v>0</v>
      </c>
      <c r="D964">
        <v>0</v>
      </c>
      <c r="E964" s="17">
        <v>0</v>
      </c>
      <c r="F964">
        <v>0</v>
      </c>
      <c r="G964">
        <v>0</v>
      </c>
      <c r="H964">
        <v>0</v>
      </c>
      <c r="I964" t="s">
        <v>30</v>
      </c>
      <c r="J964" t="s">
        <v>1167</v>
      </c>
    </row>
    <row r="965" spans="1:10" x14ac:dyDescent="0.3">
      <c r="A965" s="4" cm="1">
        <f t="array" ref="A965:H991">'M55-M60 Report'!A234:H260</f>
        <v>0</v>
      </c>
      <c r="B965">
        <v>0</v>
      </c>
      <c r="C965">
        <v>0</v>
      </c>
      <c r="D965">
        <v>0</v>
      </c>
      <c r="E965" s="17">
        <v>0</v>
      </c>
      <c r="F965">
        <v>0</v>
      </c>
      <c r="G965">
        <v>0</v>
      </c>
      <c r="H965">
        <v>0</v>
      </c>
      <c r="I965" t="s">
        <v>31</v>
      </c>
      <c r="J965" t="s">
        <v>1167</v>
      </c>
    </row>
    <row r="966" spans="1:10" x14ac:dyDescent="0.3">
      <c r="A966">
        <v>0</v>
      </c>
      <c r="B966">
        <v>0</v>
      </c>
      <c r="C966">
        <v>0</v>
      </c>
      <c r="D966">
        <v>0</v>
      </c>
      <c r="E966" s="17">
        <v>0</v>
      </c>
      <c r="F966">
        <v>0</v>
      </c>
      <c r="G966">
        <v>0</v>
      </c>
      <c r="H966">
        <v>0</v>
      </c>
      <c r="I966" t="s">
        <v>31</v>
      </c>
      <c r="J966" t="s">
        <v>1167</v>
      </c>
    </row>
    <row r="967" spans="1:10" x14ac:dyDescent="0.3">
      <c r="A967">
        <v>0</v>
      </c>
      <c r="B967">
        <v>0</v>
      </c>
      <c r="C967">
        <v>0</v>
      </c>
      <c r="D967">
        <v>0</v>
      </c>
      <c r="E967" s="17">
        <v>0</v>
      </c>
      <c r="F967">
        <v>0</v>
      </c>
      <c r="G967">
        <v>0</v>
      </c>
      <c r="H967">
        <v>0</v>
      </c>
      <c r="I967" t="s">
        <v>31</v>
      </c>
      <c r="J967" t="s">
        <v>1167</v>
      </c>
    </row>
    <row r="968" spans="1:10" x14ac:dyDescent="0.3">
      <c r="A968">
        <v>0</v>
      </c>
      <c r="B968">
        <v>0</v>
      </c>
      <c r="C968">
        <v>0</v>
      </c>
      <c r="D968">
        <v>0</v>
      </c>
      <c r="E968" s="17">
        <v>0</v>
      </c>
      <c r="F968">
        <v>0</v>
      </c>
      <c r="G968">
        <v>0</v>
      </c>
      <c r="H968">
        <v>0</v>
      </c>
      <c r="I968" t="s">
        <v>31</v>
      </c>
      <c r="J968" t="s">
        <v>1167</v>
      </c>
    </row>
    <row r="969" spans="1:10" x14ac:dyDescent="0.3">
      <c r="A969">
        <v>0</v>
      </c>
      <c r="B969">
        <v>0</v>
      </c>
      <c r="C969">
        <v>0</v>
      </c>
      <c r="D969">
        <v>0</v>
      </c>
      <c r="E969" s="17">
        <v>0</v>
      </c>
      <c r="F969">
        <v>0</v>
      </c>
      <c r="G969">
        <v>0</v>
      </c>
      <c r="H969">
        <v>0</v>
      </c>
      <c r="I969" t="s">
        <v>31</v>
      </c>
      <c r="J969" t="s">
        <v>1167</v>
      </c>
    </row>
    <row r="970" spans="1:10" x14ac:dyDescent="0.3">
      <c r="A970">
        <v>0</v>
      </c>
      <c r="B970">
        <v>0</v>
      </c>
      <c r="C970">
        <v>0</v>
      </c>
      <c r="D970">
        <v>0</v>
      </c>
      <c r="E970" s="17">
        <v>0</v>
      </c>
      <c r="F970">
        <v>0</v>
      </c>
      <c r="G970">
        <v>0</v>
      </c>
      <c r="H970">
        <v>0</v>
      </c>
      <c r="I970" t="s">
        <v>31</v>
      </c>
      <c r="J970" t="s">
        <v>1167</v>
      </c>
    </row>
    <row r="971" spans="1:10" x14ac:dyDescent="0.3">
      <c r="A971">
        <v>0</v>
      </c>
      <c r="B971">
        <v>0</v>
      </c>
      <c r="C971">
        <v>0</v>
      </c>
      <c r="D971">
        <v>0</v>
      </c>
      <c r="E971" s="17">
        <v>0</v>
      </c>
      <c r="F971">
        <v>0</v>
      </c>
      <c r="G971">
        <v>0</v>
      </c>
      <c r="H971">
        <v>0</v>
      </c>
      <c r="I971" t="s">
        <v>31</v>
      </c>
      <c r="J971" t="s">
        <v>1167</v>
      </c>
    </row>
    <row r="972" spans="1:10" x14ac:dyDescent="0.3">
      <c r="A972">
        <v>0</v>
      </c>
      <c r="B972">
        <v>0</v>
      </c>
      <c r="C972">
        <v>0</v>
      </c>
      <c r="D972">
        <v>0</v>
      </c>
      <c r="E972" s="17">
        <v>0</v>
      </c>
      <c r="F972">
        <v>0</v>
      </c>
      <c r="G972">
        <v>0</v>
      </c>
      <c r="H972">
        <v>0</v>
      </c>
      <c r="I972" t="s">
        <v>31</v>
      </c>
      <c r="J972" t="s">
        <v>1167</v>
      </c>
    </row>
    <row r="973" spans="1:10" x14ac:dyDescent="0.3">
      <c r="A973">
        <v>0</v>
      </c>
      <c r="B973">
        <v>0</v>
      </c>
      <c r="C973">
        <v>0</v>
      </c>
      <c r="D973">
        <v>0</v>
      </c>
      <c r="E973" s="17">
        <v>0</v>
      </c>
      <c r="F973">
        <v>0</v>
      </c>
      <c r="G973">
        <v>0</v>
      </c>
      <c r="H973">
        <v>0</v>
      </c>
      <c r="I973" t="s">
        <v>31</v>
      </c>
      <c r="J973" t="s">
        <v>1167</v>
      </c>
    </row>
    <row r="974" spans="1:10" x14ac:dyDescent="0.3">
      <c r="A974">
        <v>0</v>
      </c>
      <c r="B974">
        <v>0</v>
      </c>
      <c r="C974">
        <v>0</v>
      </c>
      <c r="D974">
        <v>0</v>
      </c>
      <c r="E974" s="17">
        <v>0</v>
      </c>
      <c r="F974">
        <v>0</v>
      </c>
      <c r="G974">
        <v>0</v>
      </c>
      <c r="H974">
        <v>0</v>
      </c>
      <c r="I974" t="s">
        <v>31</v>
      </c>
      <c r="J974" t="s">
        <v>1167</v>
      </c>
    </row>
    <row r="975" spans="1:10" x14ac:dyDescent="0.3">
      <c r="A975">
        <v>0</v>
      </c>
      <c r="B975">
        <v>0</v>
      </c>
      <c r="C975">
        <v>0</v>
      </c>
      <c r="D975">
        <v>0</v>
      </c>
      <c r="E975" s="17">
        <v>0</v>
      </c>
      <c r="F975">
        <v>0</v>
      </c>
      <c r="G975">
        <v>0</v>
      </c>
      <c r="H975">
        <v>0</v>
      </c>
      <c r="I975" t="s">
        <v>31</v>
      </c>
      <c r="J975" t="s">
        <v>1167</v>
      </c>
    </row>
    <row r="976" spans="1:10" x14ac:dyDescent="0.3">
      <c r="A976">
        <v>0</v>
      </c>
      <c r="B976">
        <v>0</v>
      </c>
      <c r="C976">
        <v>0</v>
      </c>
      <c r="D976">
        <v>0</v>
      </c>
      <c r="E976" s="17">
        <v>0</v>
      </c>
      <c r="F976">
        <v>0</v>
      </c>
      <c r="G976">
        <v>0</v>
      </c>
      <c r="H976">
        <v>0</v>
      </c>
      <c r="I976" t="s">
        <v>31</v>
      </c>
      <c r="J976" t="s">
        <v>1167</v>
      </c>
    </row>
    <row r="977" spans="1:10" x14ac:dyDescent="0.3">
      <c r="A977">
        <v>0</v>
      </c>
      <c r="B977">
        <v>0</v>
      </c>
      <c r="C977">
        <v>0</v>
      </c>
      <c r="D977">
        <v>0</v>
      </c>
      <c r="E977" s="17">
        <v>0</v>
      </c>
      <c r="F977">
        <v>0</v>
      </c>
      <c r="G977">
        <v>0</v>
      </c>
      <c r="H977">
        <v>0</v>
      </c>
      <c r="I977" t="s">
        <v>31</v>
      </c>
      <c r="J977" t="s">
        <v>1167</v>
      </c>
    </row>
    <row r="978" spans="1:10" x14ac:dyDescent="0.3">
      <c r="A978">
        <v>0</v>
      </c>
      <c r="B978">
        <v>0</v>
      </c>
      <c r="C978">
        <v>0</v>
      </c>
      <c r="D978">
        <v>0</v>
      </c>
      <c r="E978" s="17">
        <v>0</v>
      </c>
      <c r="F978">
        <v>0</v>
      </c>
      <c r="G978">
        <v>0</v>
      </c>
      <c r="H978">
        <v>0</v>
      </c>
      <c r="I978" t="s">
        <v>31</v>
      </c>
      <c r="J978" t="s">
        <v>1167</v>
      </c>
    </row>
    <row r="979" spans="1:10" x14ac:dyDescent="0.3">
      <c r="A979">
        <v>0</v>
      </c>
      <c r="B979">
        <v>0</v>
      </c>
      <c r="C979">
        <v>0</v>
      </c>
      <c r="D979">
        <v>0</v>
      </c>
      <c r="E979" s="17">
        <v>0</v>
      </c>
      <c r="F979">
        <v>0</v>
      </c>
      <c r="G979">
        <v>0</v>
      </c>
      <c r="H979">
        <v>0</v>
      </c>
      <c r="I979" t="s">
        <v>31</v>
      </c>
      <c r="J979" t="s">
        <v>1167</v>
      </c>
    </row>
    <row r="980" spans="1:10" x14ac:dyDescent="0.3">
      <c r="A980">
        <v>0</v>
      </c>
      <c r="B980">
        <v>0</v>
      </c>
      <c r="C980">
        <v>0</v>
      </c>
      <c r="D980">
        <v>0</v>
      </c>
      <c r="E980" s="17">
        <v>0</v>
      </c>
      <c r="F980">
        <v>0</v>
      </c>
      <c r="G980">
        <v>0</v>
      </c>
      <c r="H980">
        <v>0</v>
      </c>
      <c r="I980" t="s">
        <v>31</v>
      </c>
      <c r="J980" t="s">
        <v>1167</v>
      </c>
    </row>
    <row r="981" spans="1:10" x14ac:dyDescent="0.3">
      <c r="A981">
        <v>0</v>
      </c>
      <c r="B981">
        <v>0</v>
      </c>
      <c r="C981">
        <v>0</v>
      </c>
      <c r="D981">
        <v>0</v>
      </c>
      <c r="E981" s="17">
        <v>0</v>
      </c>
      <c r="F981">
        <v>0</v>
      </c>
      <c r="G981">
        <v>0</v>
      </c>
      <c r="H981">
        <v>0</v>
      </c>
      <c r="I981" t="s">
        <v>31</v>
      </c>
      <c r="J981" t="s">
        <v>1167</v>
      </c>
    </row>
    <row r="982" spans="1:10" x14ac:dyDescent="0.3">
      <c r="A982">
        <v>0</v>
      </c>
      <c r="B982">
        <v>0</v>
      </c>
      <c r="C982">
        <v>0</v>
      </c>
      <c r="D982">
        <v>0</v>
      </c>
      <c r="E982" s="17">
        <v>0</v>
      </c>
      <c r="F982">
        <v>0</v>
      </c>
      <c r="G982">
        <v>0</v>
      </c>
      <c r="H982">
        <v>0</v>
      </c>
      <c r="I982" t="s">
        <v>31</v>
      </c>
      <c r="J982" t="s">
        <v>1167</v>
      </c>
    </row>
    <row r="983" spans="1:10" x14ac:dyDescent="0.3">
      <c r="A983">
        <v>0</v>
      </c>
      <c r="B983">
        <v>0</v>
      </c>
      <c r="C983">
        <v>0</v>
      </c>
      <c r="D983">
        <v>0</v>
      </c>
      <c r="E983" s="17">
        <v>0</v>
      </c>
      <c r="F983">
        <v>0</v>
      </c>
      <c r="G983">
        <v>0</v>
      </c>
      <c r="H983">
        <v>0</v>
      </c>
      <c r="I983" t="s">
        <v>31</v>
      </c>
      <c r="J983" t="s">
        <v>1167</v>
      </c>
    </row>
    <row r="984" spans="1:10" x14ac:dyDescent="0.3">
      <c r="A984">
        <v>0</v>
      </c>
      <c r="B984">
        <v>0</v>
      </c>
      <c r="C984">
        <v>0</v>
      </c>
      <c r="D984">
        <v>0</v>
      </c>
      <c r="E984" s="17">
        <v>0</v>
      </c>
      <c r="F984">
        <v>0</v>
      </c>
      <c r="G984">
        <v>0</v>
      </c>
      <c r="H984">
        <v>0</v>
      </c>
      <c r="I984" t="s">
        <v>31</v>
      </c>
      <c r="J984" t="s">
        <v>1167</v>
      </c>
    </row>
    <row r="985" spans="1:10" x14ac:dyDescent="0.3">
      <c r="A985">
        <v>0</v>
      </c>
      <c r="B985">
        <v>0</v>
      </c>
      <c r="C985">
        <v>0</v>
      </c>
      <c r="D985">
        <v>0</v>
      </c>
      <c r="E985" s="17">
        <v>0</v>
      </c>
      <c r="F985">
        <v>0</v>
      </c>
      <c r="G985">
        <v>0</v>
      </c>
      <c r="H985">
        <v>0</v>
      </c>
      <c r="I985" t="s">
        <v>31</v>
      </c>
      <c r="J985" t="s">
        <v>1167</v>
      </c>
    </row>
    <row r="986" spans="1:10" x14ac:dyDescent="0.3">
      <c r="A986">
        <v>0</v>
      </c>
      <c r="B986">
        <v>0</v>
      </c>
      <c r="C986">
        <v>0</v>
      </c>
      <c r="D986">
        <v>0</v>
      </c>
      <c r="E986" s="17">
        <v>0</v>
      </c>
      <c r="F986">
        <v>0</v>
      </c>
      <c r="G986">
        <v>0</v>
      </c>
      <c r="H986">
        <v>0</v>
      </c>
      <c r="I986" t="s">
        <v>31</v>
      </c>
      <c r="J986" t="s">
        <v>1167</v>
      </c>
    </row>
    <row r="987" spans="1:10" x14ac:dyDescent="0.3">
      <c r="A987">
        <v>0</v>
      </c>
      <c r="B987">
        <v>0</v>
      </c>
      <c r="C987">
        <v>0</v>
      </c>
      <c r="D987">
        <v>0</v>
      </c>
      <c r="E987" s="17">
        <v>0</v>
      </c>
      <c r="F987">
        <v>0</v>
      </c>
      <c r="G987">
        <v>0</v>
      </c>
      <c r="H987">
        <v>0</v>
      </c>
      <c r="I987" t="s">
        <v>31</v>
      </c>
      <c r="J987" t="s">
        <v>1167</v>
      </c>
    </row>
    <row r="988" spans="1:10" x14ac:dyDescent="0.3">
      <c r="A988">
        <v>0</v>
      </c>
      <c r="B988">
        <v>0</v>
      </c>
      <c r="C988">
        <v>0</v>
      </c>
      <c r="D988">
        <v>0</v>
      </c>
      <c r="E988" s="17">
        <v>0</v>
      </c>
      <c r="F988">
        <v>0</v>
      </c>
      <c r="G988">
        <v>0</v>
      </c>
      <c r="H988">
        <v>0</v>
      </c>
      <c r="I988" t="s">
        <v>31</v>
      </c>
      <c r="J988" t="s">
        <v>1167</v>
      </c>
    </row>
    <row r="989" spans="1:10" x14ac:dyDescent="0.3">
      <c r="A989">
        <v>0</v>
      </c>
      <c r="B989">
        <v>0</v>
      </c>
      <c r="C989">
        <v>0</v>
      </c>
      <c r="D989">
        <v>0</v>
      </c>
      <c r="E989" s="17">
        <v>0</v>
      </c>
      <c r="F989">
        <v>0</v>
      </c>
      <c r="G989">
        <v>0</v>
      </c>
      <c r="H989">
        <v>0</v>
      </c>
      <c r="I989" t="s">
        <v>31</v>
      </c>
      <c r="J989" t="s">
        <v>1167</v>
      </c>
    </row>
    <row r="990" spans="1:10" x14ac:dyDescent="0.3">
      <c r="A990">
        <v>0</v>
      </c>
      <c r="B990">
        <v>0</v>
      </c>
      <c r="C990">
        <v>0</v>
      </c>
      <c r="D990">
        <v>0</v>
      </c>
      <c r="E990" s="17">
        <v>0</v>
      </c>
      <c r="F990">
        <v>0</v>
      </c>
      <c r="G990">
        <v>0</v>
      </c>
      <c r="H990">
        <v>0</v>
      </c>
      <c r="I990" t="s">
        <v>31</v>
      </c>
      <c r="J990" t="s">
        <v>1167</v>
      </c>
    </row>
    <row r="991" spans="1:10" x14ac:dyDescent="0.3">
      <c r="A991">
        <v>0</v>
      </c>
      <c r="B991">
        <v>0</v>
      </c>
      <c r="C991">
        <v>0</v>
      </c>
      <c r="D991">
        <v>0</v>
      </c>
      <c r="E991" s="17">
        <v>0</v>
      </c>
      <c r="F991">
        <v>0</v>
      </c>
      <c r="G991">
        <v>0</v>
      </c>
      <c r="H991">
        <v>0</v>
      </c>
      <c r="I991" t="s">
        <v>31</v>
      </c>
      <c r="J991" t="s">
        <v>1167</v>
      </c>
    </row>
    <row r="992" spans="1:10" x14ac:dyDescent="0.3">
      <c r="A992" s="4" cm="1">
        <f t="array" ref="A992:H1018">'M61-M66 Report'!A234:H260</f>
        <v>0</v>
      </c>
      <c r="B992">
        <v>0</v>
      </c>
      <c r="C992">
        <v>0</v>
      </c>
      <c r="D992">
        <v>0</v>
      </c>
      <c r="E992" s="17">
        <v>0</v>
      </c>
      <c r="F992">
        <v>0</v>
      </c>
      <c r="G992">
        <v>0</v>
      </c>
      <c r="H992">
        <v>0</v>
      </c>
      <c r="I992" t="s">
        <v>1128</v>
      </c>
      <c r="J992" t="s">
        <v>1167</v>
      </c>
    </row>
    <row r="993" spans="1:10" x14ac:dyDescent="0.3">
      <c r="A993">
        <v>0</v>
      </c>
      <c r="B993">
        <v>0</v>
      </c>
      <c r="C993">
        <v>0</v>
      </c>
      <c r="D993">
        <v>0</v>
      </c>
      <c r="E993" s="17">
        <v>0</v>
      </c>
      <c r="F993">
        <v>0</v>
      </c>
      <c r="G993">
        <v>0</v>
      </c>
      <c r="H993">
        <v>0</v>
      </c>
      <c r="I993" t="s">
        <v>1128</v>
      </c>
      <c r="J993" t="s">
        <v>1167</v>
      </c>
    </row>
    <row r="994" spans="1:10" x14ac:dyDescent="0.3">
      <c r="A994">
        <v>0</v>
      </c>
      <c r="B994">
        <v>0</v>
      </c>
      <c r="C994">
        <v>0</v>
      </c>
      <c r="D994">
        <v>0</v>
      </c>
      <c r="E994" s="17">
        <v>0</v>
      </c>
      <c r="F994">
        <v>0</v>
      </c>
      <c r="G994">
        <v>0</v>
      </c>
      <c r="H994">
        <v>0</v>
      </c>
      <c r="I994" t="s">
        <v>1128</v>
      </c>
      <c r="J994" t="s">
        <v>1167</v>
      </c>
    </row>
    <row r="995" spans="1:10" x14ac:dyDescent="0.3">
      <c r="A995">
        <v>0</v>
      </c>
      <c r="B995">
        <v>0</v>
      </c>
      <c r="C995">
        <v>0</v>
      </c>
      <c r="D995">
        <v>0</v>
      </c>
      <c r="E995" s="17">
        <v>0</v>
      </c>
      <c r="F995">
        <v>0</v>
      </c>
      <c r="G995">
        <v>0</v>
      </c>
      <c r="H995">
        <v>0</v>
      </c>
      <c r="I995" t="s">
        <v>1128</v>
      </c>
      <c r="J995" t="s">
        <v>1167</v>
      </c>
    </row>
    <row r="996" spans="1:10" x14ac:dyDescent="0.3">
      <c r="A996">
        <v>0</v>
      </c>
      <c r="B996">
        <v>0</v>
      </c>
      <c r="C996">
        <v>0</v>
      </c>
      <c r="D996">
        <v>0</v>
      </c>
      <c r="E996" s="17">
        <v>0</v>
      </c>
      <c r="F996">
        <v>0</v>
      </c>
      <c r="G996">
        <v>0</v>
      </c>
      <c r="H996">
        <v>0</v>
      </c>
      <c r="I996" t="s">
        <v>1128</v>
      </c>
      <c r="J996" t="s">
        <v>1167</v>
      </c>
    </row>
    <row r="997" spans="1:10" x14ac:dyDescent="0.3">
      <c r="A997">
        <v>0</v>
      </c>
      <c r="B997">
        <v>0</v>
      </c>
      <c r="C997">
        <v>0</v>
      </c>
      <c r="D997">
        <v>0</v>
      </c>
      <c r="E997" s="17">
        <v>0</v>
      </c>
      <c r="F997">
        <v>0</v>
      </c>
      <c r="G997">
        <v>0</v>
      </c>
      <c r="H997">
        <v>0</v>
      </c>
      <c r="I997" t="s">
        <v>1128</v>
      </c>
      <c r="J997" t="s">
        <v>1167</v>
      </c>
    </row>
    <row r="998" spans="1:10" x14ac:dyDescent="0.3">
      <c r="A998">
        <v>0</v>
      </c>
      <c r="B998">
        <v>0</v>
      </c>
      <c r="C998">
        <v>0</v>
      </c>
      <c r="D998">
        <v>0</v>
      </c>
      <c r="E998" s="17">
        <v>0</v>
      </c>
      <c r="F998">
        <v>0</v>
      </c>
      <c r="G998">
        <v>0</v>
      </c>
      <c r="H998">
        <v>0</v>
      </c>
      <c r="I998" t="s">
        <v>1128</v>
      </c>
      <c r="J998" t="s">
        <v>1167</v>
      </c>
    </row>
    <row r="999" spans="1:10" x14ac:dyDescent="0.3">
      <c r="A999">
        <v>0</v>
      </c>
      <c r="B999">
        <v>0</v>
      </c>
      <c r="C999">
        <v>0</v>
      </c>
      <c r="D999">
        <v>0</v>
      </c>
      <c r="E999" s="17">
        <v>0</v>
      </c>
      <c r="F999">
        <v>0</v>
      </c>
      <c r="G999">
        <v>0</v>
      </c>
      <c r="H999">
        <v>0</v>
      </c>
      <c r="I999" t="s">
        <v>1128</v>
      </c>
      <c r="J999" t="s">
        <v>1167</v>
      </c>
    </row>
    <row r="1000" spans="1:10" x14ac:dyDescent="0.3">
      <c r="A1000">
        <v>0</v>
      </c>
      <c r="B1000">
        <v>0</v>
      </c>
      <c r="C1000">
        <v>0</v>
      </c>
      <c r="D1000">
        <v>0</v>
      </c>
      <c r="E1000" s="17">
        <v>0</v>
      </c>
      <c r="F1000">
        <v>0</v>
      </c>
      <c r="G1000">
        <v>0</v>
      </c>
      <c r="H1000">
        <v>0</v>
      </c>
      <c r="I1000" t="s">
        <v>1128</v>
      </c>
      <c r="J1000" t="s">
        <v>1167</v>
      </c>
    </row>
    <row r="1001" spans="1:10" x14ac:dyDescent="0.3">
      <c r="A1001">
        <v>0</v>
      </c>
      <c r="B1001">
        <v>0</v>
      </c>
      <c r="C1001">
        <v>0</v>
      </c>
      <c r="D1001">
        <v>0</v>
      </c>
      <c r="E1001" s="17">
        <v>0</v>
      </c>
      <c r="F1001">
        <v>0</v>
      </c>
      <c r="G1001">
        <v>0</v>
      </c>
      <c r="H1001">
        <v>0</v>
      </c>
      <c r="I1001" t="s">
        <v>1128</v>
      </c>
      <c r="J1001" t="s">
        <v>1167</v>
      </c>
    </row>
    <row r="1002" spans="1:10" x14ac:dyDescent="0.3">
      <c r="A1002">
        <v>0</v>
      </c>
      <c r="B1002">
        <v>0</v>
      </c>
      <c r="C1002">
        <v>0</v>
      </c>
      <c r="D1002">
        <v>0</v>
      </c>
      <c r="E1002" s="17">
        <v>0</v>
      </c>
      <c r="F1002">
        <v>0</v>
      </c>
      <c r="G1002">
        <v>0</v>
      </c>
      <c r="H1002">
        <v>0</v>
      </c>
      <c r="I1002" t="s">
        <v>1128</v>
      </c>
      <c r="J1002" t="s">
        <v>1167</v>
      </c>
    </row>
    <row r="1003" spans="1:10" x14ac:dyDescent="0.3">
      <c r="A1003">
        <v>0</v>
      </c>
      <c r="B1003">
        <v>0</v>
      </c>
      <c r="C1003">
        <v>0</v>
      </c>
      <c r="D1003">
        <v>0</v>
      </c>
      <c r="E1003" s="17">
        <v>0</v>
      </c>
      <c r="F1003">
        <v>0</v>
      </c>
      <c r="G1003">
        <v>0</v>
      </c>
      <c r="H1003">
        <v>0</v>
      </c>
      <c r="I1003" t="s">
        <v>1128</v>
      </c>
      <c r="J1003" t="s">
        <v>1167</v>
      </c>
    </row>
    <row r="1004" spans="1:10" x14ac:dyDescent="0.3">
      <c r="A1004">
        <v>0</v>
      </c>
      <c r="B1004">
        <v>0</v>
      </c>
      <c r="C1004">
        <v>0</v>
      </c>
      <c r="D1004">
        <v>0</v>
      </c>
      <c r="E1004" s="17">
        <v>0</v>
      </c>
      <c r="F1004">
        <v>0</v>
      </c>
      <c r="G1004">
        <v>0</v>
      </c>
      <c r="H1004">
        <v>0</v>
      </c>
      <c r="I1004" t="s">
        <v>1128</v>
      </c>
      <c r="J1004" t="s">
        <v>1167</v>
      </c>
    </row>
    <row r="1005" spans="1:10" x14ac:dyDescent="0.3">
      <c r="A1005">
        <v>0</v>
      </c>
      <c r="B1005">
        <v>0</v>
      </c>
      <c r="C1005">
        <v>0</v>
      </c>
      <c r="D1005">
        <v>0</v>
      </c>
      <c r="E1005" s="17">
        <v>0</v>
      </c>
      <c r="F1005">
        <v>0</v>
      </c>
      <c r="G1005">
        <v>0</v>
      </c>
      <c r="H1005">
        <v>0</v>
      </c>
      <c r="I1005" t="s">
        <v>1128</v>
      </c>
      <c r="J1005" t="s">
        <v>1167</v>
      </c>
    </row>
    <row r="1006" spans="1:10" x14ac:dyDescent="0.3">
      <c r="A1006">
        <v>0</v>
      </c>
      <c r="B1006">
        <v>0</v>
      </c>
      <c r="C1006">
        <v>0</v>
      </c>
      <c r="D1006">
        <v>0</v>
      </c>
      <c r="E1006" s="17">
        <v>0</v>
      </c>
      <c r="F1006">
        <v>0</v>
      </c>
      <c r="G1006">
        <v>0</v>
      </c>
      <c r="H1006">
        <v>0</v>
      </c>
      <c r="I1006" t="s">
        <v>1128</v>
      </c>
      <c r="J1006" t="s">
        <v>1167</v>
      </c>
    </row>
    <row r="1007" spans="1:10" x14ac:dyDescent="0.3">
      <c r="A1007">
        <v>0</v>
      </c>
      <c r="B1007">
        <v>0</v>
      </c>
      <c r="C1007">
        <v>0</v>
      </c>
      <c r="D1007">
        <v>0</v>
      </c>
      <c r="E1007" s="17">
        <v>0</v>
      </c>
      <c r="F1007">
        <v>0</v>
      </c>
      <c r="G1007">
        <v>0</v>
      </c>
      <c r="H1007">
        <v>0</v>
      </c>
      <c r="I1007" t="s">
        <v>1128</v>
      </c>
      <c r="J1007" t="s">
        <v>1167</v>
      </c>
    </row>
    <row r="1008" spans="1:10" x14ac:dyDescent="0.3">
      <c r="A1008">
        <v>0</v>
      </c>
      <c r="B1008">
        <v>0</v>
      </c>
      <c r="C1008">
        <v>0</v>
      </c>
      <c r="D1008">
        <v>0</v>
      </c>
      <c r="E1008" s="17">
        <v>0</v>
      </c>
      <c r="F1008">
        <v>0</v>
      </c>
      <c r="G1008">
        <v>0</v>
      </c>
      <c r="H1008">
        <v>0</v>
      </c>
      <c r="I1008" t="s">
        <v>1128</v>
      </c>
      <c r="J1008" t="s">
        <v>1167</v>
      </c>
    </row>
    <row r="1009" spans="1:10" x14ac:dyDescent="0.3">
      <c r="A1009">
        <v>0</v>
      </c>
      <c r="B1009">
        <v>0</v>
      </c>
      <c r="C1009">
        <v>0</v>
      </c>
      <c r="D1009">
        <v>0</v>
      </c>
      <c r="E1009" s="17">
        <v>0</v>
      </c>
      <c r="F1009">
        <v>0</v>
      </c>
      <c r="G1009">
        <v>0</v>
      </c>
      <c r="H1009">
        <v>0</v>
      </c>
      <c r="I1009" t="s">
        <v>1128</v>
      </c>
      <c r="J1009" t="s">
        <v>1167</v>
      </c>
    </row>
    <row r="1010" spans="1:10" x14ac:dyDescent="0.3">
      <c r="A1010">
        <v>0</v>
      </c>
      <c r="B1010">
        <v>0</v>
      </c>
      <c r="C1010">
        <v>0</v>
      </c>
      <c r="D1010">
        <v>0</v>
      </c>
      <c r="E1010" s="17">
        <v>0</v>
      </c>
      <c r="F1010">
        <v>0</v>
      </c>
      <c r="G1010">
        <v>0</v>
      </c>
      <c r="H1010">
        <v>0</v>
      </c>
      <c r="I1010" t="s">
        <v>1128</v>
      </c>
      <c r="J1010" t="s">
        <v>1167</v>
      </c>
    </row>
    <row r="1011" spans="1:10" x14ac:dyDescent="0.3">
      <c r="A1011">
        <v>0</v>
      </c>
      <c r="B1011">
        <v>0</v>
      </c>
      <c r="C1011">
        <v>0</v>
      </c>
      <c r="D1011">
        <v>0</v>
      </c>
      <c r="E1011" s="17">
        <v>0</v>
      </c>
      <c r="F1011">
        <v>0</v>
      </c>
      <c r="G1011">
        <v>0</v>
      </c>
      <c r="H1011">
        <v>0</v>
      </c>
      <c r="I1011" t="s">
        <v>1128</v>
      </c>
      <c r="J1011" t="s">
        <v>1167</v>
      </c>
    </row>
    <row r="1012" spans="1:10" x14ac:dyDescent="0.3">
      <c r="A1012">
        <v>0</v>
      </c>
      <c r="B1012">
        <v>0</v>
      </c>
      <c r="C1012">
        <v>0</v>
      </c>
      <c r="D1012">
        <v>0</v>
      </c>
      <c r="E1012" s="17">
        <v>0</v>
      </c>
      <c r="F1012">
        <v>0</v>
      </c>
      <c r="G1012">
        <v>0</v>
      </c>
      <c r="H1012">
        <v>0</v>
      </c>
      <c r="I1012" t="s">
        <v>1128</v>
      </c>
      <c r="J1012" t="s">
        <v>1167</v>
      </c>
    </row>
    <row r="1013" spans="1:10" x14ac:dyDescent="0.3">
      <c r="A1013">
        <v>0</v>
      </c>
      <c r="B1013">
        <v>0</v>
      </c>
      <c r="C1013">
        <v>0</v>
      </c>
      <c r="D1013">
        <v>0</v>
      </c>
      <c r="E1013" s="17">
        <v>0</v>
      </c>
      <c r="F1013">
        <v>0</v>
      </c>
      <c r="G1013">
        <v>0</v>
      </c>
      <c r="H1013">
        <v>0</v>
      </c>
      <c r="I1013" t="s">
        <v>1128</v>
      </c>
      <c r="J1013" t="s">
        <v>1167</v>
      </c>
    </row>
    <row r="1014" spans="1:10" x14ac:dyDescent="0.3">
      <c r="A1014">
        <v>0</v>
      </c>
      <c r="B1014">
        <v>0</v>
      </c>
      <c r="C1014">
        <v>0</v>
      </c>
      <c r="D1014">
        <v>0</v>
      </c>
      <c r="E1014" s="17">
        <v>0</v>
      </c>
      <c r="F1014">
        <v>0</v>
      </c>
      <c r="G1014">
        <v>0</v>
      </c>
      <c r="H1014">
        <v>0</v>
      </c>
      <c r="I1014" t="s">
        <v>1128</v>
      </c>
      <c r="J1014" t="s">
        <v>1167</v>
      </c>
    </row>
    <row r="1015" spans="1:10" x14ac:dyDescent="0.3">
      <c r="A1015">
        <v>0</v>
      </c>
      <c r="B1015">
        <v>0</v>
      </c>
      <c r="C1015">
        <v>0</v>
      </c>
      <c r="D1015">
        <v>0</v>
      </c>
      <c r="E1015" s="17">
        <v>0</v>
      </c>
      <c r="F1015">
        <v>0</v>
      </c>
      <c r="G1015">
        <v>0</v>
      </c>
      <c r="H1015">
        <v>0</v>
      </c>
      <c r="I1015" t="s">
        <v>1128</v>
      </c>
      <c r="J1015" t="s">
        <v>1167</v>
      </c>
    </row>
    <row r="1016" spans="1:10" x14ac:dyDescent="0.3">
      <c r="A1016">
        <v>0</v>
      </c>
      <c r="B1016">
        <v>0</v>
      </c>
      <c r="C1016">
        <v>0</v>
      </c>
      <c r="D1016">
        <v>0</v>
      </c>
      <c r="E1016" s="17">
        <v>0</v>
      </c>
      <c r="F1016">
        <v>0</v>
      </c>
      <c r="G1016">
        <v>0</v>
      </c>
      <c r="H1016">
        <v>0</v>
      </c>
      <c r="I1016" t="s">
        <v>1128</v>
      </c>
      <c r="J1016" t="s">
        <v>1167</v>
      </c>
    </row>
    <row r="1017" spans="1:10" x14ac:dyDescent="0.3">
      <c r="A1017">
        <v>0</v>
      </c>
      <c r="B1017">
        <v>0</v>
      </c>
      <c r="C1017">
        <v>0</v>
      </c>
      <c r="D1017">
        <v>0</v>
      </c>
      <c r="E1017" s="17">
        <v>0</v>
      </c>
      <c r="F1017">
        <v>0</v>
      </c>
      <c r="G1017">
        <v>0</v>
      </c>
      <c r="H1017">
        <v>0</v>
      </c>
      <c r="I1017" t="s">
        <v>1128</v>
      </c>
      <c r="J1017" t="s">
        <v>1167</v>
      </c>
    </row>
    <row r="1018" spans="1:10" x14ac:dyDescent="0.3">
      <c r="A1018">
        <v>0</v>
      </c>
      <c r="B1018">
        <v>0</v>
      </c>
      <c r="C1018">
        <v>0</v>
      </c>
      <c r="D1018">
        <v>0</v>
      </c>
      <c r="E1018" s="17">
        <v>0</v>
      </c>
      <c r="F1018">
        <v>0</v>
      </c>
      <c r="G1018">
        <v>0</v>
      </c>
      <c r="H1018">
        <v>0</v>
      </c>
      <c r="I1018" t="s">
        <v>1128</v>
      </c>
      <c r="J1018" t="s">
        <v>1167</v>
      </c>
    </row>
    <row r="1019" spans="1:10" x14ac:dyDescent="0.3">
      <c r="A1019" s="4" cm="1">
        <f t="array" ref="A1019:H1045">'M67-M72 Report'!A234:H260</f>
        <v>0</v>
      </c>
      <c r="B1019">
        <v>0</v>
      </c>
      <c r="C1019">
        <v>0</v>
      </c>
      <c r="D1019">
        <v>0</v>
      </c>
      <c r="E1019" s="17">
        <v>0</v>
      </c>
      <c r="F1019">
        <v>0</v>
      </c>
      <c r="G1019">
        <v>0</v>
      </c>
      <c r="H1019">
        <v>0</v>
      </c>
      <c r="I1019" t="s">
        <v>1129</v>
      </c>
      <c r="J1019" t="s">
        <v>1167</v>
      </c>
    </row>
    <row r="1020" spans="1:10" x14ac:dyDescent="0.3">
      <c r="A1020">
        <v>0</v>
      </c>
      <c r="B1020">
        <v>0</v>
      </c>
      <c r="C1020">
        <v>0</v>
      </c>
      <c r="D1020">
        <v>0</v>
      </c>
      <c r="E1020" s="17">
        <v>0</v>
      </c>
      <c r="F1020">
        <v>0</v>
      </c>
      <c r="G1020">
        <v>0</v>
      </c>
      <c r="H1020">
        <v>0</v>
      </c>
      <c r="I1020" t="s">
        <v>1129</v>
      </c>
      <c r="J1020" t="s">
        <v>1167</v>
      </c>
    </row>
    <row r="1021" spans="1:10" x14ac:dyDescent="0.3">
      <c r="A1021">
        <v>0</v>
      </c>
      <c r="B1021">
        <v>0</v>
      </c>
      <c r="C1021">
        <v>0</v>
      </c>
      <c r="D1021">
        <v>0</v>
      </c>
      <c r="E1021" s="17">
        <v>0</v>
      </c>
      <c r="F1021">
        <v>0</v>
      </c>
      <c r="G1021">
        <v>0</v>
      </c>
      <c r="H1021">
        <v>0</v>
      </c>
      <c r="I1021" t="s">
        <v>1129</v>
      </c>
      <c r="J1021" t="s">
        <v>1167</v>
      </c>
    </row>
    <row r="1022" spans="1:10" x14ac:dyDescent="0.3">
      <c r="A1022">
        <v>0</v>
      </c>
      <c r="B1022">
        <v>0</v>
      </c>
      <c r="C1022">
        <v>0</v>
      </c>
      <c r="D1022">
        <v>0</v>
      </c>
      <c r="E1022" s="17">
        <v>0</v>
      </c>
      <c r="F1022">
        <v>0</v>
      </c>
      <c r="G1022">
        <v>0</v>
      </c>
      <c r="H1022">
        <v>0</v>
      </c>
      <c r="I1022" t="s">
        <v>1129</v>
      </c>
      <c r="J1022" t="s">
        <v>1167</v>
      </c>
    </row>
    <row r="1023" spans="1:10" x14ac:dyDescent="0.3">
      <c r="A1023">
        <v>0</v>
      </c>
      <c r="B1023">
        <v>0</v>
      </c>
      <c r="C1023">
        <v>0</v>
      </c>
      <c r="D1023">
        <v>0</v>
      </c>
      <c r="E1023" s="17">
        <v>0</v>
      </c>
      <c r="F1023">
        <v>0</v>
      </c>
      <c r="G1023">
        <v>0</v>
      </c>
      <c r="H1023">
        <v>0</v>
      </c>
      <c r="I1023" t="s">
        <v>1129</v>
      </c>
      <c r="J1023" t="s">
        <v>1167</v>
      </c>
    </row>
    <row r="1024" spans="1:10" x14ac:dyDescent="0.3">
      <c r="A1024">
        <v>0</v>
      </c>
      <c r="B1024">
        <v>0</v>
      </c>
      <c r="C1024">
        <v>0</v>
      </c>
      <c r="D1024">
        <v>0</v>
      </c>
      <c r="E1024" s="17">
        <v>0</v>
      </c>
      <c r="F1024">
        <v>0</v>
      </c>
      <c r="G1024">
        <v>0</v>
      </c>
      <c r="H1024">
        <v>0</v>
      </c>
      <c r="I1024" t="s">
        <v>1129</v>
      </c>
      <c r="J1024" t="s">
        <v>1167</v>
      </c>
    </row>
    <row r="1025" spans="1:10" x14ac:dyDescent="0.3">
      <c r="A1025">
        <v>0</v>
      </c>
      <c r="B1025">
        <v>0</v>
      </c>
      <c r="C1025">
        <v>0</v>
      </c>
      <c r="D1025">
        <v>0</v>
      </c>
      <c r="E1025" s="17">
        <v>0</v>
      </c>
      <c r="F1025">
        <v>0</v>
      </c>
      <c r="G1025">
        <v>0</v>
      </c>
      <c r="H1025">
        <v>0</v>
      </c>
      <c r="I1025" t="s">
        <v>1129</v>
      </c>
      <c r="J1025" t="s">
        <v>1167</v>
      </c>
    </row>
    <row r="1026" spans="1:10" x14ac:dyDescent="0.3">
      <c r="A1026">
        <v>0</v>
      </c>
      <c r="B1026">
        <v>0</v>
      </c>
      <c r="C1026">
        <v>0</v>
      </c>
      <c r="D1026">
        <v>0</v>
      </c>
      <c r="E1026" s="17">
        <v>0</v>
      </c>
      <c r="F1026">
        <v>0</v>
      </c>
      <c r="G1026">
        <v>0</v>
      </c>
      <c r="H1026">
        <v>0</v>
      </c>
      <c r="I1026" t="s">
        <v>1129</v>
      </c>
      <c r="J1026" t="s">
        <v>1167</v>
      </c>
    </row>
    <row r="1027" spans="1:10" x14ac:dyDescent="0.3">
      <c r="A1027">
        <v>0</v>
      </c>
      <c r="B1027">
        <v>0</v>
      </c>
      <c r="C1027">
        <v>0</v>
      </c>
      <c r="D1027">
        <v>0</v>
      </c>
      <c r="E1027" s="17">
        <v>0</v>
      </c>
      <c r="F1027">
        <v>0</v>
      </c>
      <c r="G1027">
        <v>0</v>
      </c>
      <c r="H1027">
        <v>0</v>
      </c>
      <c r="I1027" t="s">
        <v>1129</v>
      </c>
      <c r="J1027" t="s">
        <v>1167</v>
      </c>
    </row>
    <row r="1028" spans="1:10" x14ac:dyDescent="0.3">
      <c r="A1028">
        <v>0</v>
      </c>
      <c r="B1028">
        <v>0</v>
      </c>
      <c r="C1028">
        <v>0</v>
      </c>
      <c r="D1028">
        <v>0</v>
      </c>
      <c r="E1028" s="17">
        <v>0</v>
      </c>
      <c r="F1028">
        <v>0</v>
      </c>
      <c r="G1028">
        <v>0</v>
      </c>
      <c r="H1028">
        <v>0</v>
      </c>
      <c r="I1028" t="s">
        <v>1129</v>
      </c>
      <c r="J1028" t="s">
        <v>1167</v>
      </c>
    </row>
    <row r="1029" spans="1:10" x14ac:dyDescent="0.3">
      <c r="A1029">
        <v>0</v>
      </c>
      <c r="B1029">
        <v>0</v>
      </c>
      <c r="C1029">
        <v>0</v>
      </c>
      <c r="D1029">
        <v>0</v>
      </c>
      <c r="E1029" s="17">
        <v>0</v>
      </c>
      <c r="F1029">
        <v>0</v>
      </c>
      <c r="G1029">
        <v>0</v>
      </c>
      <c r="H1029">
        <v>0</v>
      </c>
      <c r="I1029" t="s">
        <v>1129</v>
      </c>
      <c r="J1029" t="s">
        <v>1167</v>
      </c>
    </row>
    <row r="1030" spans="1:10" x14ac:dyDescent="0.3">
      <c r="A1030">
        <v>0</v>
      </c>
      <c r="B1030">
        <v>0</v>
      </c>
      <c r="C1030">
        <v>0</v>
      </c>
      <c r="D1030">
        <v>0</v>
      </c>
      <c r="E1030" s="17">
        <v>0</v>
      </c>
      <c r="F1030">
        <v>0</v>
      </c>
      <c r="G1030">
        <v>0</v>
      </c>
      <c r="H1030">
        <v>0</v>
      </c>
      <c r="I1030" t="s">
        <v>1129</v>
      </c>
      <c r="J1030" t="s">
        <v>1167</v>
      </c>
    </row>
    <row r="1031" spans="1:10" x14ac:dyDescent="0.3">
      <c r="A1031">
        <v>0</v>
      </c>
      <c r="B1031">
        <v>0</v>
      </c>
      <c r="C1031">
        <v>0</v>
      </c>
      <c r="D1031">
        <v>0</v>
      </c>
      <c r="E1031" s="17">
        <v>0</v>
      </c>
      <c r="F1031">
        <v>0</v>
      </c>
      <c r="G1031">
        <v>0</v>
      </c>
      <c r="H1031">
        <v>0</v>
      </c>
      <c r="I1031" t="s">
        <v>1129</v>
      </c>
      <c r="J1031" t="s">
        <v>1167</v>
      </c>
    </row>
    <row r="1032" spans="1:10" x14ac:dyDescent="0.3">
      <c r="A1032">
        <v>0</v>
      </c>
      <c r="B1032">
        <v>0</v>
      </c>
      <c r="C1032">
        <v>0</v>
      </c>
      <c r="D1032">
        <v>0</v>
      </c>
      <c r="E1032" s="17">
        <v>0</v>
      </c>
      <c r="F1032">
        <v>0</v>
      </c>
      <c r="G1032">
        <v>0</v>
      </c>
      <c r="H1032">
        <v>0</v>
      </c>
      <c r="I1032" t="s">
        <v>1129</v>
      </c>
      <c r="J1032" t="s">
        <v>1167</v>
      </c>
    </row>
    <row r="1033" spans="1:10" x14ac:dyDescent="0.3">
      <c r="A1033">
        <v>0</v>
      </c>
      <c r="B1033">
        <v>0</v>
      </c>
      <c r="C1033">
        <v>0</v>
      </c>
      <c r="D1033">
        <v>0</v>
      </c>
      <c r="E1033" s="17">
        <v>0</v>
      </c>
      <c r="F1033">
        <v>0</v>
      </c>
      <c r="G1033">
        <v>0</v>
      </c>
      <c r="H1033">
        <v>0</v>
      </c>
      <c r="I1033" t="s">
        <v>1129</v>
      </c>
      <c r="J1033" t="s">
        <v>1167</v>
      </c>
    </row>
    <row r="1034" spans="1:10" x14ac:dyDescent="0.3">
      <c r="A1034">
        <v>0</v>
      </c>
      <c r="B1034">
        <v>0</v>
      </c>
      <c r="C1034">
        <v>0</v>
      </c>
      <c r="D1034">
        <v>0</v>
      </c>
      <c r="E1034" s="17">
        <v>0</v>
      </c>
      <c r="F1034">
        <v>0</v>
      </c>
      <c r="G1034">
        <v>0</v>
      </c>
      <c r="H1034">
        <v>0</v>
      </c>
      <c r="I1034" t="s">
        <v>1129</v>
      </c>
      <c r="J1034" t="s">
        <v>1167</v>
      </c>
    </row>
    <row r="1035" spans="1:10" x14ac:dyDescent="0.3">
      <c r="A1035">
        <v>0</v>
      </c>
      <c r="B1035">
        <v>0</v>
      </c>
      <c r="C1035">
        <v>0</v>
      </c>
      <c r="D1035">
        <v>0</v>
      </c>
      <c r="E1035" s="17">
        <v>0</v>
      </c>
      <c r="F1035">
        <v>0</v>
      </c>
      <c r="G1035">
        <v>0</v>
      </c>
      <c r="H1035">
        <v>0</v>
      </c>
      <c r="I1035" t="s">
        <v>1129</v>
      </c>
      <c r="J1035" t="s">
        <v>1167</v>
      </c>
    </row>
    <row r="1036" spans="1:10" x14ac:dyDescent="0.3">
      <c r="A1036">
        <v>0</v>
      </c>
      <c r="B1036">
        <v>0</v>
      </c>
      <c r="C1036">
        <v>0</v>
      </c>
      <c r="D1036">
        <v>0</v>
      </c>
      <c r="E1036" s="17">
        <v>0</v>
      </c>
      <c r="F1036">
        <v>0</v>
      </c>
      <c r="G1036">
        <v>0</v>
      </c>
      <c r="H1036">
        <v>0</v>
      </c>
      <c r="I1036" t="s">
        <v>1129</v>
      </c>
      <c r="J1036" t="s">
        <v>1167</v>
      </c>
    </row>
    <row r="1037" spans="1:10" x14ac:dyDescent="0.3">
      <c r="A1037">
        <v>0</v>
      </c>
      <c r="B1037">
        <v>0</v>
      </c>
      <c r="C1037">
        <v>0</v>
      </c>
      <c r="D1037">
        <v>0</v>
      </c>
      <c r="E1037" s="17">
        <v>0</v>
      </c>
      <c r="F1037">
        <v>0</v>
      </c>
      <c r="G1037">
        <v>0</v>
      </c>
      <c r="H1037">
        <v>0</v>
      </c>
      <c r="I1037" t="s">
        <v>1129</v>
      </c>
      <c r="J1037" t="s">
        <v>1167</v>
      </c>
    </row>
    <row r="1038" spans="1:10" x14ac:dyDescent="0.3">
      <c r="A1038">
        <v>0</v>
      </c>
      <c r="B1038">
        <v>0</v>
      </c>
      <c r="C1038">
        <v>0</v>
      </c>
      <c r="D1038">
        <v>0</v>
      </c>
      <c r="E1038" s="17">
        <v>0</v>
      </c>
      <c r="F1038">
        <v>0</v>
      </c>
      <c r="G1038">
        <v>0</v>
      </c>
      <c r="H1038">
        <v>0</v>
      </c>
      <c r="I1038" t="s">
        <v>1129</v>
      </c>
      <c r="J1038" t="s">
        <v>1167</v>
      </c>
    </row>
    <row r="1039" spans="1:10" x14ac:dyDescent="0.3">
      <c r="A1039">
        <v>0</v>
      </c>
      <c r="B1039">
        <v>0</v>
      </c>
      <c r="C1039">
        <v>0</v>
      </c>
      <c r="D1039">
        <v>0</v>
      </c>
      <c r="E1039" s="17">
        <v>0</v>
      </c>
      <c r="F1039">
        <v>0</v>
      </c>
      <c r="G1039">
        <v>0</v>
      </c>
      <c r="H1039">
        <v>0</v>
      </c>
      <c r="I1039" t="s">
        <v>1129</v>
      </c>
      <c r="J1039" t="s">
        <v>1167</v>
      </c>
    </row>
    <row r="1040" spans="1:10" x14ac:dyDescent="0.3">
      <c r="A1040">
        <v>0</v>
      </c>
      <c r="B1040">
        <v>0</v>
      </c>
      <c r="C1040">
        <v>0</v>
      </c>
      <c r="D1040">
        <v>0</v>
      </c>
      <c r="E1040" s="17">
        <v>0</v>
      </c>
      <c r="F1040">
        <v>0</v>
      </c>
      <c r="G1040">
        <v>0</v>
      </c>
      <c r="H1040">
        <v>0</v>
      </c>
      <c r="I1040" t="s">
        <v>1129</v>
      </c>
      <c r="J1040" t="s">
        <v>1167</v>
      </c>
    </row>
    <row r="1041" spans="1:10" x14ac:dyDescent="0.3">
      <c r="A1041">
        <v>0</v>
      </c>
      <c r="B1041">
        <v>0</v>
      </c>
      <c r="C1041">
        <v>0</v>
      </c>
      <c r="D1041">
        <v>0</v>
      </c>
      <c r="E1041" s="17">
        <v>0</v>
      </c>
      <c r="F1041">
        <v>0</v>
      </c>
      <c r="G1041">
        <v>0</v>
      </c>
      <c r="H1041">
        <v>0</v>
      </c>
      <c r="I1041" t="s">
        <v>1129</v>
      </c>
      <c r="J1041" t="s">
        <v>1167</v>
      </c>
    </row>
    <row r="1042" spans="1:10" x14ac:dyDescent="0.3">
      <c r="A1042">
        <v>0</v>
      </c>
      <c r="B1042">
        <v>0</v>
      </c>
      <c r="C1042">
        <v>0</v>
      </c>
      <c r="D1042">
        <v>0</v>
      </c>
      <c r="E1042" s="17">
        <v>0</v>
      </c>
      <c r="F1042">
        <v>0</v>
      </c>
      <c r="G1042">
        <v>0</v>
      </c>
      <c r="H1042">
        <v>0</v>
      </c>
      <c r="I1042" t="s">
        <v>1129</v>
      </c>
      <c r="J1042" t="s">
        <v>1167</v>
      </c>
    </row>
    <row r="1043" spans="1:10" x14ac:dyDescent="0.3">
      <c r="A1043">
        <v>0</v>
      </c>
      <c r="B1043">
        <v>0</v>
      </c>
      <c r="C1043">
        <v>0</v>
      </c>
      <c r="D1043">
        <v>0</v>
      </c>
      <c r="E1043" s="17">
        <v>0</v>
      </c>
      <c r="F1043">
        <v>0</v>
      </c>
      <c r="G1043">
        <v>0</v>
      </c>
      <c r="H1043">
        <v>0</v>
      </c>
      <c r="I1043" t="s">
        <v>1129</v>
      </c>
      <c r="J1043" t="s">
        <v>1167</v>
      </c>
    </row>
    <row r="1044" spans="1:10" x14ac:dyDescent="0.3">
      <c r="A1044">
        <v>0</v>
      </c>
      <c r="B1044">
        <v>0</v>
      </c>
      <c r="C1044">
        <v>0</v>
      </c>
      <c r="D1044">
        <v>0</v>
      </c>
      <c r="E1044" s="17">
        <v>0</v>
      </c>
      <c r="F1044">
        <v>0</v>
      </c>
      <c r="G1044">
        <v>0</v>
      </c>
      <c r="H1044">
        <v>0</v>
      </c>
      <c r="I1044" t="s">
        <v>1129</v>
      </c>
      <c r="J1044" t="s">
        <v>1167</v>
      </c>
    </row>
    <row r="1045" spans="1:10" x14ac:dyDescent="0.3">
      <c r="A1045">
        <v>0</v>
      </c>
      <c r="B1045">
        <v>0</v>
      </c>
      <c r="C1045">
        <v>0</v>
      </c>
      <c r="D1045">
        <v>0</v>
      </c>
      <c r="E1045" s="17">
        <v>0</v>
      </c>
      <c r="F1045">
        <v>0</v>
      </c>
      <c r="G1045">
        <v>0</v>
      </c>
      <c r="H1045">
        <v>0</v>
      </c>
      <c r="I1045" t="s">
        <v>1129</v>
      </c>
      <c r="J1045" t="s">
        <v>1167</v>
      </c>
    </row>
    <row r="1046" spans="1:10" x14ac:dyDescent="0.3">
      <c r="A1046" s="4" cm="1">
        <f t="array" ref="A1046:H1092">'M1-M6 Report'!A267:H313</f>
        <v>0</v>
      </c>
      <c r="B1046">
        <v>0</v>
      </c>
      <c r="C1046">
        <v>0</v>
      </c>
      <c r="D1046">
        <v>0</v>
      </c>
      <c r="E1046" s="17">
        <v>0</v>
      </c>
      <c r="F1046">
        <v>0</v>
      </c>
      <c r="G1046">
        <v>0</v>
      </c>
      <c r="H1046">
        <v>0</v>
      </c>
      <c r="I1046" t="s">
        <v>11</v>
      </c>
      <c r="J1046" t="s">
        <v>1172</v>
      </c>
    </row>
    <row r="1047" spans="1:10" x14ac:dyDescent="0.3">
      <c r="A1047">
        <v>0</v>
      </c>
      <c r="B1047">
        <v>0</v>
      </c>
      <c r="C1047">
        <v>0</v>
      </c>
      <c r="D1047">
        <v>0</v>
      </c>
      <c r="E1047" s="17">
        <v>0</v>
      </c>
      <c r="F1047">
        <v>0</v>
      </c>
      <c r="G1047">
        <v>0</v>
      </c>
      <c r="H1047">
        <v>0</v>
      </c>
      <c r="I1047" t="s">
        <v>11</v>
      </c>
      <c r="J1047" t="s">
        <v>1172</v>
      </c>
    </row>
    <row r="1048" spans="1:10" x14ac:dyDescent="0.3">
      <c r="A1048">
        <v>0</v>
      </c>
      <c r="B1048">
        <v>0</v>
      </c>
      <c r="C1048">
        <v>0</v>
      </c>
      <c r="D1048">
        <v>0</v>
      </c>
      <c r="E1048" s="17">
        <v>0</v>
      </c>
      <c r="F1048">
        <v>0</v>
      </c>
      <c r="G1048">
        <v>0</v>
      </c>
      <c r="H1048">
        <v>0</v>
      </c>
      <c r="I1048" t="s">
        <v>11</v>
      </c>
      <c r="J1048" t="s">
        <v>1172</v>
      </c>
    </row>
    <row r="1049" spans="1:10" x14ac:dyDescent="0.3">
      <c r="A1049">
        <v>0</v>
      </c>
      <c r="B1049">
        <v>0</v>
      </c>
      <c r="C1049">
        <v>0</v>
      </c>
      <c r="D1049">
        <v>0</v>
      </c>
      <c r="E1049" s="17">
        <v>0</v>
      </c>
      <c r="F1049">
        <v>0</v>
      </c>
      <c r="G1049">
        <v>0</v>
      </c>
      <c r="H1049">
        <v>0</v>
      </c>
      <c r="I1049" t="s">
        <v>11</v>
      </c>
      <c r="J1049" t="s">
        <v>1172</v>
      </c>
    </row>
    <row r="1050" spans="1:10" x14ac:dyDescent="0.3">
      <c r="A1050">
        <v>0</v>
      </c>
      <c r="B1050">
        <v>0</v>
      </c>
      <c r="C1050">
        <v>0</v>
      </c>
      <c r="D1050">
        <v>0</v>
      </c>
      <c r="E1050" s="17">
        <v>0</v>
      </c>
      <c r="F1050">
        <v>0</v>
      </c>
      <c r="G1050">
        <v>0</v>
      </c>
      <c r="H1050">
        <v>0</v>
      </c>
      <c r="I1050" t="s">
        <v>11</v>
      </c>
      <c r="J1050" t="s">
        <v>1172</v>
      </c>
    </row>
    <row r="1051" spans="1:10" x14ac:dyDescent="0.3">
      <c r="A1051">
        <v>0</v>
      </c>
      <c r="B1051">
        <v>0</v>
      </c>
      <c r="C1051">
        <v>0</v>
      </c>
      <c r="D1051">
        <v>0</v>
      </c>
      <c r="E1051" s="17">
        <v>0</v>
      </c>
      <c r="F1051">
        <v>0</v>
      </c>
      <c r="G1051">
        <v>0</v>
      </c>
      <c r="H1051">
        <v>0</v>
      </c>
      <c r="I1051" t="s">
        <v>11</v>
      </c>
      <c r="J1051" t="s">
        <v>1172</v>
      </c>
    </row>
    <row r="1052" spans="1:10" x14ac:dyDescent="0.3">
      <c r="A1052">
        <v>0</v>
      </c>
      <c r="B1052">
        <v>0</v>
      </c>
      <c r="C1052">
        <v>0</v>
      </c>
      <c r="D1052">
        <v>0</v>
      </c>
      <c r="E1052" s="17">
        <v>0</v>
      </c>
      <c r="F1052">
        <v>0</v>
      </c>
      <c r="G1052">
        <v>0</v>
      </c>
      <c r="H1052">
        <v>0</v>
      </c>
      <c r="I1052" t="s">
        <v>11</v>
      </c>
      <c r="J1052" t="s">
        <v>1172</v>
      </c>
    </row>
    <row r="1053" spans="1:10" x14ac:dyDescent="0.3">
      <c r="A1053">
        <v>0</v>
      </c>
      <c r="B1053">
        <v>0</v>
      </c>
      <c r="C1053">
        <v>0</v>
      </c>
      <c r="D1053">
        <v>0</v>
      </c>
      <c r="E1053" s="17">
        <v>0</v>
      </c>
      <c r="F1053">
        <v>0</v>
      </c>
      <c r="G1053">
        <v>0</v>
      </c>
      <c r="H1053">
        <v>0</v>
      </c>
      <c r="I1053" t="s">
        <v>11</v>
      </c>
      <c r="J1053" t="s">
        <v>1172</v>
      </c>
    </row>
    <row r="1054" spans="1:10" x14ac:dyDescent="0.3">
      <c r="A1054">
        <v>0</v>
      </c>
      <c r="B1054">
        <v>0</v>
      </c>
      <c r="C1054">
        <v>0</v>
      </c>
      <c r="D1054">
        <v>0</v>
      </c>
      <c r="E1054" s="17">
        <v>0</v>
      </c>
      <c r="F1054">
        <v>0</v>
      </c>
      <c r="G1054">
        <v>0</v>
      </c>
      <c r="H1054">
        <v>0</v>
      </c>
      <c r="I1054" t="s">
        <v>11</v>
      </c>
      <c r="J1054" t="s">
        <v>1172</v>
      </c>
    </row>
    <row r="1055" spans="1:10" x14ac:dyDescent="0.3">
      <c r="A1055">
        <v>0</v>
      </c>
      <c r="B1055">
        <v>0</v>
      </c>
      <c r="C1055">
        <v>0</v>
      </c>
      <c r="D1055">
        <v>0</v>
      </c>
      <c r="E1055" s="17">
        <v>0</v>
      </c>
      <c r="F1055">
        <v>0</v>
      </c>
      <c r="G1055">
        <v>0</v>
      </c>
      <c r="H1055">
        <v>0</v>
      </c>
      <c r="I1055" t="s">
        <v>11</v>
      </c>
      <c r="J1055" t="s">
        <v>1172</v>
      </c>
    </row>
    <row r="1056" spans="1:10" x14ac:dyDescent="0.3">
      <c r="A1056">
        <v>0</v>
      </c>
      <c r="B1056">
        <v>0</v>
      </c>
      <c r="C1056">
        <v>0</v>
      </c>
      <c r="D1056">
        <v>0</v>
      </c>
      <c r="E1056" s="17">
        <v>0</v>
      </c>
      <c r="F1056">
        <v>0</v>
      </c>
      <c r="G1056">
        <v>0</v>
      </c>
      <c r="H1056">
        <v>0</v>
      </c>
      <c r="I1056" t="s">
        <v>11</v>
      </c>
      <c r="J1056" t="s">
        <v>1172</v>
      </c>
    </row>
    <row r="1057" spans="1:10" x14ac:dyDescent="0.3">
      <c r="A1057">
        <v>0</v>
      </c>
      <c r="B1057">
        <v>0</v>
      </c>
      <c r="C1057">
        <v>0</v>
      </c>
      <c r="D1057">
        <v>0</v>
      </c>
      <c r="E1057" s="17">
        <v>0</v>
      </c>
      <c r="F1057">
        <v>0</v>
      </c>
      <c r="G1057">
        <v>0</v>
      </c>
      <c r="H1057">
        <v>0</v>
      </c>
      <c r="I1057" t="s">
        <v>11</v>
      </c>
      <c r="J1057" t="s">
        <v>1172</v>
      </c>
    </row>
    <row r="1058" spans="1:10" x14ac:dyDescent="0.3">
      <c r="A1058">
        <v>0</v>
      </c>
      <c r="B1058">
        <v>0</v>
      </c>
      <c r="C1058">
        <v>0</v>
      </c>
      <c r="D1058">
        <v>0</v>
      </c>
      <c r="E1058" s="17">
        <v>0</v>
      </c>
      <c r="F1058">
        <v>0</v>
      </c>
      <c r="G1058">
        <v>0</v>
      </c>
      <c r="H1058">
        <v>0</v>
      </c>
      <c r="I1058" t="s">
        <v>11</v>
      </c>
      <c r="J1058" t="s">
        <v>1172</v>
      </c>
    </row>
    <row r="1059" spans="1:10" x14ac:dyDescent="0.3">
      <c r="A1059">
        <v>0</v>
      </c>
      <c r="B1059">
        <v>0</v>
      </c>
      <c r="C1059">
        <v>0</v>
      </c>
      <c r="D1059">
        <v>0</v>
      </c>
      <c r="E1059" s="17">
        <v>0</v>
      </c>
      <c r="F1059">
        <v>0</v>
      </c>
      <c r="G1059">
        <v>0</v>
      </c>
      <c r="H1059">
        <v>0</v>
      </c>
      <c r="I1059" t="s">
        <v>11</v>
      </c>
      <c r="J1059" t="s">
        <v>1172</v>
      </c>
    </row>
    <row r="1060" spans="1:10" x14ac:dyDescent="0.3">
      <c r="A1060">
        <v>0</v>
      </c>
      <c r="B1060">
        <v>0</v>
      </c>
      <c r="C1060">
        <v>0</v>
      </c>
      <c r="D1060">
        <v>0</v>
      </c>
      <c r="E1060" s="17">
        <v>0</v>
      </c>
      <c r="F1060">
        <v>0</v>
      </c>
      <c r="G1060">
        <v>0</v>
      </c>
      <c r="H1060">
        <v>0</v>
      </c>
      <c r="I1060" t="s">
        <v>11</v>
      </c>
      <c r="J1060" t="s">
        <v>1172</v>
      </c>
    </row>
    <row r="1061" spans="1:10" x14ac:dyDescent="0.3">
      <c r="A1061">
        <v>0</v>
      </c>
      <c r="B1061">
        <v>0</v>
      </c>
      <c r="C1061">
        <v>0</v>
      </c>
      <c r="D1061">
        <v>0</v>
      </c>
      <c r="E1061" s="17">
        <v>0</v>
      </c>
      <c r="F1061">
        <v>0</v>
      </c>
      <c r="G1061">
        <v>0</v>
      </c>
      <c r="H1061">
        <v>0</v>
      </c>
      <c r="I1061" t="s">
        <v>11</v>
      </c>
      <c r="J1061" t="s">
        <v>1172</v>
      </c>
    </row>
    <row r="1062" spans="1:10" x14ac:dyDescent="0.3">
      <c r="A1062">
        <v>0</v>
      </c>
      <c r="B1062">
        <v>0</v>
      </c>
      <c r="C1062">
        <v>0</v>
      </c>
      <c r="D1062">
        <v>0</v>
      </c>
      <c r="E1062" s="17">
        <v>0</v>
      </c>
      <c r="F1062">
        <v>0</v>
      </c>
      <c r="G1062">
        <v>0</v>
      </c>
      <c r="H1062">
        <v>0</v>
      </c>
      <c r="I1062" t="s">
        <v>11</v>
      </c>
      <c r="J1062" t="s">
        <v>1172</v>
      </c>
    </row>
    <row r="1063" spans="1:10" x14ac:dyDescent="0.3">
      <c r="A1063">
        <v>0</v>
      </c>
      <c r="B1063">
        <v>0</v>
      </c>
      <c r="C1063">
        <v>0</v>
      </c>
      <c r="D1063">
        <v>0</v>
      </c>
      <c r="E1063" s="17">
        <v>0</v>
      </c>
      <c r="F1063">
        <v>0</v>
      </c>
      <c r="G1063">
        <v>0</v>
      </c>
      <c r="H1063">
        <v>0</v>
      </c>
      <c r="I1063" t="s">
        <v>11</v>
      </c>
      <c r="J1063" t="s">
        <v>1172</v>
      </c>
    </row>
    <row r="1064" spans="1:10" x14ac:dyDescent="0.3">
      <c r="A1064">
        <v>0</v>
      </c>
      <c r="B1064">
        <v>0</v>
      </c>
      <c r="C1064">
        <v>0</v>
      </c>
      <c r="D1064">
        <v>0</v>
      </c>
      <c r="E1064" s="17">
        <v>0</v>
      </c>
      <c r="F1064">
        <v>0</v>
      </c>
      <c r="G1064">
        <v>0</v>
      </c>
      <c r="H1064">
        <v>0</v>
      </c>
      <c r="I1064" t="s">
        <v>11</v>
      </c>
      <c r="J1064" t="s">
        <v>1172</v>
      </c>
    </row>
    <row r="1065" spans="1:10" x14ac:dyDescent="0.3">
      <c r="A1065">
        <v>0</v>
      </c>
      <c r="B1065">
        <v>0</v>
      </c>
      <c r="C1065">
        <v>0</v>
      </c>
      <c r="D1065">
        <v>0</v>
      </c>
      <c r="E1065" s="17">
        <v>0</v>
      </c>
      <c r="F1065">
        <v>0</v>
      </c>
      <c r="G1065">
        <v>0</v>
      </c>
      <c r="H1065">
        <v>0</v>
      </c>
      <c r="I1065" t="s">
        <v>11</v>
      </c>
      <c r="J1065" t="s">
        <v>1172</v>
      </c>
    </row>
    <row r="1066" spans="1:10" x14ac:dyDescent="0.3">
      <c r="A1066">
        <v>0</v>
      </c>
      <c r="B1066">
        <v>0</v>
      </c>
      <c r="C1066">
        <v>0</v>
      </c>
      <c r="D1066">
        <v>0</v>
      </c>
      <c r="E1066" s="17">
        <v>0</v>
      </c>
      <c r="F1066">
        <v>0</v>
      </c>
      <c r="G1066">
        <v>0</v>
      </c>
      <c r="H1066">
        <v>0</v>
      </c>
      <c r="I1066" t="s">
        <v>11</v>
      </c>
      <c r="J1066" t="s">
        <v>1172</v>
      </c>
    </row>
    <row r="1067" spans="1:10" x14ac:dyDescent="0.3">
      <c r="A1067">
        <v>0</v>
      </c>
      <c r="B1067">
        <v>0</v>
      </c>
      <c r="C1067">
        <v>0</v>
      </c>
      <c r="D1067">
        <v>0</v>
      </c>
      <c r="E1067" s="17">
        <v>0</v>
      </c>
      <c r="F1067">
        <v>0</v>
      </c>
      <c r="G1067">
        <v>0</v>
      </c>
      <c r="H1067">
        <v>0</v>
      </c>
      <c r="I1067" t="s">
        <v>11</v>
      </c>
      <c r="J1067" t="s">
        <v>1172</v>
      </c>
    </row>
    <row r="1068" spans="1:10" x14ac:dyDescent="0.3">
      <c r="A1068">
        <v>0</v>
      </c>
      <c r="B1068">
        <v>0</v>
      </c>
      <c r="C1068">
        <v>0</v>
      </c>
      <c r="D1068">
        <v>0</v>
      </c>
      <c r="E1068" s="17">
        <v>0</v>
      </c>
      <c r="F1068">
        <v>0</v>
      </c>
      <c r="G1068">
        <v>0</v>
      </c>
      <c r="H1068">
        <v>0</v>
      </c>
      <c r="I1068" t="s">
        <v>11</v>
      </c>
      <c r="J1068" t="s">
        <v>1172</v>
      </c>
    </row>
    <row r="1069" spans="1:10" x14ac:dyDescent="0.3">
      <c r="A1069">
        <v>0</v>
      </c>
      <c r="B1069">
        <v>0</v>
      </c>
      <c r="C1069">
        <v>0</v>
      </c>
      <c r="D1069">
        <v>0</v>
      </c>
      <c r="E1069" s="17">
        <v>0</v>
      </c>
      <c r="F1069">
        <v>0</v>
      </c>
      <c r="G1069">
        <v>0</v>
      </c>
      <c r="H1069">
        <v>0</v>
      </c>
      <c r="I1069" t="s">
        <v>11</v>
      </c>
      <c r="J1069" t="s">
        <v>1172</v>
      </c>
    </row>
    <row r="1070" spans="1:10" x14ac:dyDescent="0.3">
      <c r="A1070">
        <v>0</v>
      </c>
      <c r="B1070">
        <v>0</v>
      </c>
      <c r="C1070">
        <v>0</v>
      </c>
      <c r="D1070">
        <v>0</v>
      </c>
      <c r="E1070" s="17">
        <v>0</v>
      </c>
      <c r="F1070">
        <v>0</v>
      </c>
      <c r="G1070">
        <v>0</v>
      </c>
      <c r="H1070">
        <v>0</v>
      </c>
      <c r="I1070" t="s">
        <v>11</v>
      </c>
      <c r="J1070" t="s">
        <v>1172</v>
      </c>
    </row>
    <row r="1071" spans="1:10" x14ac:dyDescent="0.3">
      <c r="A1071">
        <v>0</v>
      </c>
      <c r="B1071">
        <v>0</v>
      </c>
      <c r="C1071">
        <v>0</v>
      </c>
      <c r="D1071">
        <v>0</v>
      </c>
      <c r="E1071" s="17">
        <v>0</v>
      </c>
      <c r="F1071">
        <v>0</v>
      </c>
      <c r="G1071">
        <v>0</v>
      </c>
      <c r="H1071">
        <v>0</v>
      </c>
      <c r="I1071" t="s">
        <v>11</v>
      </c>
      <c r="J1071" t="s">
        <v>1172</v>
      </c>
    </row>
    <row r="1072" spans="1:10" x14ac:dyDescent="0.3">
      <c r="A1072">
        <v>0</v>
      </c>
      <c r="B1072">
        <v>0</v>
      </c>
      <c r="C1072">
        <v>0</v>
      </c>
      <c r="D1072">
        <v>0</v>
      </c>
      <c r="E1072" s="17">
        <v>0</v>
      </c>
      <c r="F1072">
        <v>0</v>
      </c>
      <c r="G1072">
        <v>0</v>
      </c>
      <c r="H1072">
        <v>0</v>
      </c>
      <c r="I1072" t="s">
        <v>11</v>
      </c>
      <c r="J1072" t="s">
        <v>1172</v>
      </c>
    </row>
    <row r="1073" spans="1:10" x14ac:dyDescent="0.3">
      <c r="A1073">
        <v>0</v>
      </c>
      <c r="B1073">
        <v>0</v>
      </c>
      <c r="C1073">
        <v>0</v>
      </c>
      <c r="D1073">
        <v>0</v>
      </c>
      <c r="E1073" s="17">
        <v>0</v>
      </c>
      <c r="F1073">
        <v>0</v>
      </c>
      <c r="G1073">
        <v>0</v>
      </c>
      <c r="H1073">
        <v>0</v>
      </c>
      <c r="I1073" t="s">
        <v>11</v>
      </c>
      <c r="J1073" t="s">
        <v>1172</v>
      </c>
    </row>
    <row r="1074" spans="1:10" x14ac:dyDescent="0.3">
      <c r="A1074">
        <v>0</v>
      </c>
      <c r="B1074">
        <v>0</v>
      </c>
      <c r="C1074">
        <v>0</v>
      </c>
      <c r="D1074">
        <v>0</v>
      </c>
      <c r="E1074" s="17">
        <v>0</v>
      </c>
      <c r="F1074">
        <v>0</v>
      </c>
      <c r="G1074">
        <v>0</v>
      </c>
      <c r="H1074">
        <v>0</v>
      </c>
      <c r="I1074" t="s">
        <v>11</v>
      </c>
      <c r="J1074" t="s">
        <v>1172</v>
      </c>
    </row>
    <row r="1075" spans="1:10" x14ac:dyDescent="0.3">
      <c r="A1075">
        <v>0</v>
      </c>
      <c r="B1075">
        <v>0</v>
      </c>
      <c r="C1075">
        <v>0</v>
      </c>
      <c r="D1075">
        <v>0</v>
      </c>
      <c r="E1075" s="17">
        <v>0</v>
      </c>
      <c r="F1075">
        <v>0</v>
      </c>
      <c r="G1075">
        <v>0</v>
      </c>
      <c r="H1075">
        <v>0</v>
      </c>
      <c r="I1075" t="s">
        <v>11</v>
      </c>
      <c r="J1075" t="s">
        <v>1172</v>
      </c>
    </row>
    <row r="1076" spans="1:10" x14ac:dyDescent="0.3">
      <c r="A1076">
        <v>0</v>
      </c>
      <c r="B1076">
        <v>0</v>
      </c>
      <c r="C1076">
        <v>0</v>
      </c>
      <c r="D1076">
        <v>0</v>
      </c>
      <c r="E1076" s="17">
        <v>0</v>
      </c>
      <c r="F1076">
        <v>0</v>
      </c>
      <c r="G1076">
        <v>0</v>
      </c>
      <c r="H1076">
        <v>0</v>
      </c>
      <c r="I1076" t="s">
        <v>11</v>
      </c>
      <c r="J1076" t="s">
        <v>1172</v>
      </c>
    </row>
    <row r="1077" spans="1:10" x14ac:dyDescent="0.3">
      <c r="A1077">
        <v>0</v>
      </c>
      <c r="B1077">
        <v>0</v>
      </c>
      <c r="C1077">
        <v>0</v>
      </c>
      <c r="D1077">
        <v>0</v>
      </c>
      <c r="E1077" s="17">
        <v>0</v>
      </c>
      <c r="F1077">
        <v>0</v>
      </c>
      <c r="G1077">
        <v>0</v>
      </c>
      <c r="H1077">
        <v>0</v>
      </c>
      <c r="I1077" t="s">
        <v>11</v>
      </c>
      <c r="J1077" t="s">
        <v>1172</v>
      </c>
    </row>
    <row r="1078" spans="1:10" x14ac:dyDescent="0.3">
      <c r="A1078">
        <v>0</v>
      </c>
      <c r="B1078">
        <v>0</v>
      </c>
      <c r="C1078">
        <v>0</v>
      </c>
      <c r="D1078">
        <v>0</v>
      </c>
      <c r="E1078" s="17">
        <v>0</v>
      </c>
      <c r="F1078">
        <v>0</v>
      </c>
      <c r="G1078">
        <v>0</v>
      </c>
      <c r="H1078">
        <v>0</v>
      </c>
      <c r="I1078" t="s">
        <v>11</v>
      </c>
      <c r="J1078" t="s">
        <v>1172</v>
      </c>
    </row>
    <row r="1079" spans="1:10" x14ac:dyDescent="0.3">
      <c r="A1079">
        <v>0</v>
      </c>
      <c r="B1079">
        <v>0</v>
      </c>
      <c r="C1079">
        <v>0</v>
      </c>
      <c r="D1079">
        <v>0</v>
      </c>
      <c r="E1079" s="17">
        <v>0</v>
      </c>
      <c r="F1079">
        <v>0</v>
      </c>
      <c r="G1079">
        <v>0</v>
      </c>
      <c r="H1079">
        <v>0</v>
      </c>
      <c r="I1079" t="s">
        <v>11</v>
      </c>
      <c r="J1079" t="s">
        <v>1172</v>
      </c>
    </row>
    <row r="1080" spans="1:10" x14ac:dyDescent="0.3">
      <c r="A1080">
        <v>0</v>
      </c>
      <c r="B1080">
        <v>0</v>
      </c>
      <c r="C1080">
        <v>0</v>
      </c>
      <c r="D1080">
        <v>0</v>
      </c>
      <c r="E1080" s="17">
        <v>0</v>
      </c>
      <c r="F1080">
        <v>0</v>
      </c>
      <c r="G1080">
        <v>0</v>
      </c>
      <c r="H1080">
        <v>0</v>
      </c>
      <c r="I1080" t="s">
        <v>11</v>
      </c>
      <c r="J1080" t="s">
        <v>1172</v>
      </c>
    </row>
    <row r="1081" spans="1:10" x14ac:dyDescent="0.3">
      <c r="A1081">
        <v>0</v>
      </c>
      <c r="B1081">
        <v>0</v>
      </c>
      <c r="C1081">
        <v>0</v>
      </c>
      <c r="D1081">
        <v>0</v>
      </c>
      <c r="E1081" s="17">
        <v>0</v>
      </c>
      <c r="F1081">
        <v>0</v>
      </c>
      <c r="G1081">
        <v>0</v>
      </c>
      <c r="H1081">
        <v>0</v>
      </c>
      <c r="I1081" t="s">
        <v>11</v>
      </c>
      <c r="J1081" t="s">
        <v>1172</v>
      </c>
    </row>
    <row r="1082" spans="1:10" x14ac:dyDescent="0.3">
      <c r="A1082">
        <v>0</v>
      </c>
      <c r="B1082">
        <v>0</v>
      </c>
      <c r="C1082">
        <v>0</v>
      </c>
      <c r="D1082">
        <v>0</v>
      </c>
      <c r="E1082" s="17">
        <v>0</v>
      </c>
      <c r="F1082">
        <v>0</v>
      </c>
      <c r="G1082">
        <v>0</v>
      </c>
      <c r="H1082">
        <v>0</v>
      </c>
      <c r="I1082" t="s">
        <v>11</v>
      </c>
      <c r="J1082" t="s">
        <v>1172</v>
      </c>
    </row>
    <row r="1083" spans="1:10" x14ac:dyDescent="0.3">
      <c r="A1083">
        <v>0</v>
      </c>
      <c r="B1083">
        <v>0</v>
      </c>
      <c r="C1083">
        <v>0</v>
      </c>
      <c r="D1083">
        <v>0</v>
      </c>
      <c r="E1083" s="17">
        <v>0</v>
      </c>
      <c r="F1083">
        <v>0</v>
      </c>
      <c r="G1083">
        <v>0</v>
      </c>
      <c r="H1083">
        <v>0</v>
      </c>
      <c r="I1083" t="s">
        <v>11</v>
      </c>
      <c r="J1083" t="s">
        <v>1172</v>
      </c>
    </row>
    <row r="1084" spans="1:10" x14ac:dyDescent="0.3">
      <c r="A1084">
        <v>0</v>
      </c>
      <c r="B1084">
        <v>0</v>
      </c>
      <c r="C1084">
        <v>0</v>
      </c>
      <c r="D1084">
        <v>0</v>
      </c>
      <c r="E1084" s="17">
        <v>0</v>
      </c>
      <c r="F1084">
        <v>0</v>
      </c>
      <c r="G1084">
        <v>0</v>
      </c>
      <c r="H1084">
        <v>0</v>
      </c>
      <c r="I1084" t="s">
        <v>11</v>
      </c>
      <c r="J1084" t="s">
        <v>1172</v>
      </c>
    </row>
    <row r="1085" spans="1:10" x14ac:dyDescent="0.3">
      <c r="A1085">
        <v>0</v>
      </c>
      <c r="B1085">
        <v>0</v>
      </c>
      <c r="C1085">
        <v>0</v>
      </c>
      <c r="D1085">
        <v>0</v>
      </c>
      <c r="E1085" s="17">
        <v>0</v>
      </c>
      <c r="F1085">
        <v>0</v>
      </c>
      <c r="G1085">
        <v>0</v>
      </c>
      <c r="H1085">
        <v>0</v>
      </c>
      <c r="I1085" t="s">
        <v>11</v>
      </c>
      <c r="J1085" t="s">
        <v>1172</v>
      </c>
    </row>
    <row r="1086" spans="1:10" x14ac:dyDescent="0.3">
      <c r="A1086">
        <v>0</v>
      </c>
      <c r="B1086">
        <v>0</v>
      </c>
      <c r="C1086">
        <v>0</v>
      </c>
      <c r="D1086">
        <v>0</v>
      </c>
      <c r="E1086" s="17">
        <v>0</v>
      </c>
      <c r="F1086">
        <v>0</v>
      </c>
      <c r="G1086">
        <v>0</v>
      </c>
      <c r="H1086">
        <v>0</v>
      </c>
      <c r="I1086" t="s">
        <v>11</v>
      </c>
      <c r="J1086" t="s">
        <v>1172</v>
      </c>
    </row>
    <row r="1087" spans="1:10" x14ac:dyDescent="0.3">
      <c r="A1087">
        <v>0</v>
      </c>
      <c r="B1087">
        <v>0</v>
      </c>
      <c r="C1087">
        <v>0</v>
      </c>
      <c r="D1087">
        <v>0</v>
      </c>
      <c r="E1087" s="17">
        <v>0</v>
      </c>
      <c r="F1087">
        <v>0</v>
      </c>
      <c r="G1087">
        <v>0</v>
      </c>
      <c r="H1087">
        <v>0</v>
      </c>
      <c r="I1087" t="s">
        <v>11</v>
      </c>
      <c r="J1087" t="s">
        <v>1172</v>
      </c>
    </row>
    <row r="1088" spans="1:10" x14ac:dyDescent="0.3">
      <c r="A1088">
        <v>0</v>
      </c>
      <c r="B1088">
        <v>0</v>
      </c>
      <c r="C1088">
        <v>0</v>
      </c>
      <c r="D1088">
        <v>0</v>
      </c>
      <c r="E1088" s="17">
        <v>0</v>
      </c>
      <c r="F1088">
        <v>0</v>
      </c>
      <c r="G1088">
        <v>0</v>
      </c>
      <c r="H1088">
        <v>0</v>
      </c>
      <c r="I1088" t="s">
        <v>11</v>
      </c>
      <c r="J1088" t="s">
        <v>1172</v>
      </c>
    </row>
    <row r="1089" spans="1:10" x14ac:dyDescent="0.3">
      <c r="A1089">
        <v>0</v>
      </c>
      <c r="B1089">
        <v>0</v>
      </c>
      <c r="C1089">
        <v>0</v>
      </c>
      <c r="D1089">
        <v>0</v>
      </c>
      <c r="E1089" s="17">
        <v>0</v>
      </c>
      <c r="F1089">
        <v>0</v>
      </c>
      <c r="G1089">
        <v>0</v>
      </c>
      <c r="H1089">
        <v>0</v>
      </c>
      <c r="I1089" t="s">
        <v>11</v>
      </c>
      <c r="J1089" t="s">
        <v>1172</v>
      </c>
    </row>
    <row r="1090" spans="1:10" x14ac:dyDescent="0.3">
      <c r="A1090">
        <v>0</v>
      </c>
      <c r="B1090">
        <v>0</v>
      </c>
      <c r="C1090">
        <v>0</v>
      </c>
      <c r="D1090">
        <v>0</v>
      </c>
      <c r="E1090" s="17">
        <v>0</v>
      </c>
      <c r="F1090">
        <v>0</v>
      </c>
      <c r="G1090">
        <v>0</v>
      </c>
      <c r="H1090">
        <v>0</v>
      </c>
      <c r="I1090" t="s">
        <v>11</v>
      </c>
      <c r="J1090" t="s">
        <v>1172</v>
      </c>
    </row>
    <row r="1091" spans="1:10" x14ac:dyDescent="0.3">
      <c r="A1091">
        <v>0</v>
      </c>
      <c r="B1091">
        <v>0</v>
      </c>
      <c r="C1091">
        <v>0</v>
      </c>
      <c r="D1091">
        <v>0</v>
      </c>
      <c r="E1091" s="17">
        <v>0</v>
      </c>
      <c r="F1091">
        <v>0</v>
      </c>
      <c r="G1091">
        <v>0</v>
      </c>
      <c r="H1091">
        <v>0</v>
      </c>
      <c r="I1091" t="s">
        <v>11</v>
      </c>
      <c r="J1091" t="s">
        <v>1172</v>
      </c>
    </row>
    <row r="1092" spans="1:10" x14ac:dyDescent="0.3">
      <c r="A1092">
        <v>0</v>
      </c>
      <c r="B1092">
        <v>0</v>
      </c>
      <c r="C1092">
        <v>0</v>
      </c>
      <c r="D1092">
        <v>0</v>
      </c>
      <c r="E1092" s="17">
        <v>0</v>
      </c>
      <c r="F1092">
        <v>0</v>
      </c>
      <c r="G1092">
        <v>0</v>
      </c>
      <c r="H1092">
        <v>0</v>
      </c>
      <c r="I1092" t="s">
        <v>11</v>
      </c>
      <c r="J1092" t="s">
        <v>1172</v>
      </c>
    </row>
    <row r="1093" spans="1:10" x14ac:dyDescent="0.3">
      <c r="A1093" s="4" cm="1">
        <f t="array" ref="A1093:H1139">'M7-M12 Report'!A267:H313</f>
        <v>0</v>
      </c>
      <c r="B1093">
        <v>0</v>
      </c>
      <c r="C1093">
        <v>0</v>
      </c>
      <c r="D1093">
        <v>0</v>
      </c>
      <c r="E1093" s="17">
        <v>0</v>
      </c>
      <c r="F1093">
        <v>0</v>
      </c>
      <c r="G1093">
        <v>0</v>
      </c>
      <c r="H1093">
        <v>0</v>
      </c>
      <c r="I1093" t="s">
        <v>23</v>
      </c>
      <c r="J1093" t="s">
        <v>1172</v>
      </c>
    </row>
    <row r="1094" spans="1:10" x14ac:dyDescent="0.3">
      <c r="A1094">
        <v>0</v>
      </c>
      <c r="B1094">
        <v>0</v>
      </c>
      <c r="C1094">
        <v>0</v>
      </c>
      <c r="D1094">
        <v>0</v>
      </c>
      <c r="E1094" s="17">
        <v>0</v>
      </c>
      <c r="F1094">
        <v>0</v>
      </c>
      <c r="G1094">
        <v>0</v>
      </c>
      <c r="H1094">
        <v>0</v>
      </c>
      <c r="I1094" t="s">
        <v>23</v>
      </c>
      <c r="J1094" t="s">
        <v>1172</v>
      </c>
    </row>
    <row r="1095" spans="1:10" x14ac:dyDescent="0.3">
      <c r="A1095">
        <v>0</v>
      </c>
      <c r="B1095">
        <v>0</v>
      </c>
      <c r="C1095">
        <v>0</v>
      </c>
      <c r="D1095">
        <v>0</v>
      </c>
      <c r="E1095" s="17">
        <v>0</v>
      </c>
      <c r="F1095">
        <v>0</v>
      </c>
      <c r="G1095">
        <v>0</v>
      </c>
      <c r="H1095">
        <v>0</v>
      </c>
      <c r="I1095" t="s">
        <v>23</v>
      </c>
      <c r="J1095" t="s">
        <v>1172</v>
      </c>
    </row>
    <row r="1096" spans="1:10" x14ac:dyDescent="0.3">
      <c r="A1096">
        <v>0</v>
      </c>
      <c r="B1096">
        <v>0</v>
      </c>
      <c r="C1096">
        <v>0</v>
      </c>
      <c r="D1096">
        <v>0</v>
      </c>
      <c r="E1096" s="17">
        <v>0</v>
      </c>
      <c r="F1096">
        <v>0</v>
      </c>
      <c r="G1096">
        <v>0</v>
      </c>
      <c r="H1096">
        <v>0</v>
      </c>
      <c r="I1096" t="s">
        <v>23</v>
      </c>
      <c r="J1096" t="s">
        <v>1172</v>
      </c>
    </row>
    <row r="1097" spans="1:10" x14ac:dyDescent="0.3">
      <c r="A1097">
        <v>0</v>
      </c>
      <c r="B1097">
        <v>0</v>
      </c>
      <c r="C1097">
        <v>0</v>
      </c>
      <c r="D1097">
        <v>0</v>
      </c>
      <c r="E1097" s="17">
        <v>0</v>
      </c>
      <c r="F1097">
        <v>0</v>
      </c>
      <c r="G1097">
        <v>0</v>
      </c>
      <c r="H1097">
        <v>0</v>
      </c>
      <c r="I1097" t="s">
        <v>23</v>
      </c>
      <c r="J1097" t="s">
        <v>1172</v>
      </c>
    </row>
    <row r="1098" spans="1:10" x14ac:dyDescent="0.3">
      <c r="A1098">
        <v>0</v>
      </c>
      <c r="B1098">
        <v>0</v>
      </c>
      <c r="C1098">
        <v>0</v>
      </c>
      <c r="D1098">
        <v>0</v>
      </c>
      <c r="E1098" s="17">
        <v>0</v>
      </c>
      <c r="F1098">
        <v>0</v>
      </c>
      <c r="G1098">
        <v>0</v>
      </c>
      <c r="H1098">
        <v>0</v>
      </c>
      <c r="I1098" t="s">
        <v>23</v>
      </c>
      <c r="J1098" t="s">
        <v>1172</v>
      </c>
    </row>
    <row r="1099" spans="1:10" x14ac:dyDescent="0.3">
      <c r="A1099">
        <v>0</v>
      </c>
      <c r="B1099">
        <v>0</v>
      </c>
      <c r="C1099">
        <v>0</v>
      </c>
      <c r="D1099">
        <v>0</v>
      </c>
      <c r="E1099" s="17">
        <v>0</v>
      </c>
      <c r="F1099">
        <v>0</v>
      </c>
      <c r="G1099">
        <v>0</v>
      </c>
      <c r="H1099">
        <v>0</v>
      </c>
      <c r="I1099" t="s">
        <v>23</v>
      </c>
      <c r="J1099" t="s">
        <v>1172</v>
      </c>
    </row>
    <row r="1100" spans="1:10" x14ac:dyDescent="0.3">
      <c r="A1100">
        <v>0</v>
      </c>
      <c r="B1100">
        <v>0</v>
      </c>
      <c r="C1100">
        <v>0</v>
      </c>
      <c r="D1100">
        <v>0</v>
      </c>
      <c r="E1100" s="17">
        <v>0</v>
      </c>
      <c r="F1100">
        <v>0</v>
      </c>
      <c r="G1100">
        <v>0</v>
      </c>
      <c r="H1100">
        <v>0</v>
      </c>
      <c r="I1100" t="s">
        <v>23</v>
      </c>
      <c r="J1100" t="s">
        <v>1172</v>
      </c>
    </row>
    <row r="1101" spans="1:10" x14ac:dyDescent="0.3">
      <c r="A1101">
        <v>0</v>
      </c>
      <c r="B1101">
        <v>0</v>
      </c>
      <c r="C1101">
        <v>0</v>
      </c>
      <c r="D1101">
        <v>0</v>
      </c>
      <c r="E1101" s="17">
        <v>0</v>
      </c>
      <c r="F1101">
        <v>0</v>
      </c>
      <c r="G1101">
        <v>0</v>
      </c>
      <c r="H1101">
        <v>0</v>
      </c>
      <c r="I1101" t="s">
        <v>23</v>
      </c>
      <c r="J1101" t="s">
        <v>1172</v>
      </c>
    </row>
    <row r="1102" spans="1:10" x14ac:dyDescent="0.3">
      <c r="A1102">
        <v>0</v>
      </c>
      <c r="B1102">
        <v>0</v>
      </c>
      <c r="C1102">
        <v>0</v>
      </c>
      <c r="D1102">
        <v>0</v>
      </c>
      <c r="E1102" s="17">
        <v>0</v>
      </c>
      <c r="F1102">
        <v>0</v>
      </c>
      <c r="G1102">
        <v>0</v>
      </c>
      <c r="H1102">
        <v>0</v>
      </c>
      <c r="I1102" t="s">
        <v>23</v>
      </c>
      <c r="J1102" t="s">
        <v>1172</v>
      </c>
    </row>
    <row r="1103" spans="1:10" x14ac:dyDescent="0.3">
      <c r="A1103">
        <v>0</v>
      </c>
      <c r="B1103">
        <v>0</v>
      </c>
      <c r="C1103">
        <v>0</v>
      </c>
      <c r="D1103">
        <v>0</v>
      </c>
      <c r="E1103" s="17">
        <v>0</v>
      </c>
      <c r="F1103">
        <v>0</v>
      </c>
      <c r="G1103">
        <v>0</v>
      </c>
      <c r="H1103">
        <v>0</v>
      </c>
      <c r="I1103" t="s">
        <v>23</v>
      </c>
      <c r="J1103" t="s">
        <v>1172</v>
      </c>
    </row>
    <row r="1104" spans="1:10" x14ac:dyDescent="0.3">
      <c r="A1104">
        <v>0</v>
      </c>
      <c r="B1104">
        <v>0</v>
      </c>
      <c r="C1104">
        <v>0</v>
      </c>
      <c r="D1104">
        <v>0</v>
      </c>
      <c r="E1104" s="17">
        <v>0</v>
      </c>
      <c r="F1104">
        <v>0</v>
      </c>
      <c r="G1104">
        <v>0</v>
      </c>
      <c r="H1104">
        <v>0</v>
      </c>
      <c r="I1104" t="s">
        <v>23</v>
      </c>
      <c r="J1104" t="s">
        <v>1172</v>
      </c>
    </row>
    <row r="1105" spans="1:10" x14ac:dyDescent="0.3">
      <c r="A1105">
        <v>0</v>
      </c>
      <c r="B1105">
        <v>0</v>
      </c>
      <c r="C1105">
        <v>0</v>
      </c>
      <c r="D1105">
        <v>0</v>
      </c>
      <c r="E1105" s="17">
        <v>0</v>
      </c>
      <c r="F1105">
        <v>0</v>
      </c>
      <c r="G1105">
        <v>0</v>
      </c>
      <c r="H1105">
        <v>0</v>
      </c>
      <c r="I1105" t="s">
        <v>23</v>
      </c>
      <c r="J1105" t="s">
        <v>1172</v>
      </c>
    </row>
    <row r="1106" spans="1:10" x14ac:dyDescent="0.3">
      <c r="A1106">
        <v>0</v>
      </c>
      <c r="B1106">
        <v>0</v>
      </c>
      <c r="C1106">
        <v>0</v>
      </c>
      <c r="D1106">
        <v>0</v>
      </c>
      <c r="E1106" s="17">
        <v>0</v>
      </c>
      <c r="F1106">
        <v>0</v>
      </c>
      <c r="G1106">
        <v>0</v>
      </c>
      <c r="H1106">
        <v>0</v>
      </c>
      <c r="I1106" t="s">
        <v>23</v>
      </c>
      <c r="J1106" t="s">
        <v>1172</v>
      </c>
    </row>
    <row r="1107" spans="1:10" x14ac:dyDescent="0.3">
      <c r="A1107">
        <v>0</v>
      </c>
      <c r="B1107">
        <v>0</v>
      </c>
      <c r="C1107">
        <v>0</v>
      </c>
      <c r="D1107">
        <v>0</v>
      </c>
      <c r="E1107" s="17">
        <v>0</v>
      </c>
      <c r="F1107">
        <v>0</v>
      </c>
      <c r="G1107">
        <v>0</v>
      </c>
      <c r="H1107">
        <v>0</v>
      </c>
      <c r="I1107" t="s">
        <v>23</v>
      </c>
      <c r="J1107" t="s">
        <v>1172</v>
      </c>
    </row>
    <row r="1108" spans="1:10" x14ac:dyDescent="0.3">
      <c r="A1108">
        <v>0</v>
      </c>
      <c r="B1108">
        <v>0</v>
      </c>
      <c r="C1108">
        <v>0</v>
      </c>
      <c r="D1108">
        <v>0</v>
      </c>
      <c r="E1108" s="17">
        <v>0</v>
      </c>
      <c r="F1108">
        <v>0</v>
      </c>
      <c r="G1108">
        <v>0</v>
      </c>
      <c r="H1108">
        <v>0</v>
      </c>
      <c r="I1108" t="s">
        <v>23</v>
      </c>
      <c r="J1108" t="s">
        <v>1172</v>
      </c>
    </row>
    <row r="1109" spans="1:10" x14ac:dyDescent="0.3">
      <c r="A1109">
        <v>0</v>
      </c>
      <c r="B1109">
        <v>0</v>
      </c>
      <c r="C1109">
        <v>0</v>
      </c>
      <c r="D1109">
        <v>0</v>
      </c>
      <c r="E1109" s="17">
        <v>0</v>
      </c>
      <c r="F1109">
        <v>0</v>
      </c>
      <c r="G1109">
        <v>0</v>
      </c>
      <c r="H1109">
        <v>0</v>
      </c>
      <c r="I1109" t="s">
        <v>23</v>
      </c>
      <c r="J1109" t="s">
        <v>1172</v>
      </c>
    </row>
    <row r="1110" spans="1:10" x14ac:dyDescent="0.3">
      <c r="A1110">
        <v>0</v>
      </c>
      <c r="B1110">
        <v>0</v>
      </c>
      <c r="C1110">
        <v>0</v>
      </c>
      <c r="D1110">
        <v>0</v>
      </c>
      <c r="E1110" s="17">
        <v>0</v>
      </c>
      <c r="F1110">
        <v>0</v>
      </c>
      <c r="G1110">
        <v>0</v>
      </c>
      <c r="H1110">
        <v>0</v>
      </c>
      <c r="I1110" t="s">
        <v>23</v>
      </c>
      <c r="J1110" t="s">
        <v>1172</v>
      </c>
    </row>
    <row r="1111" spans="1:10" x14ac:dyDescent="0.3">
      <c r="A1111">
        <v>0</v>
      </c>
      <c r="B1111">
        <v>0</v>
      </c>
      <c r="C1111">
        <v>0</v>
      </c>
      <c r="D1111">
        <v>0</v>
      </c>
      <c r="E1111" s="17">
        <v>0</v>
      </c>
      <c r="F1111">
        <v>0</v>
      </c>
      <c r="G1111">
        <v>0</v>
      </c>
      <c r="H1111">
        <v>0</v>
      </c>
      <c r="I1111" t="s">
        <v>23</v>
      </c>
      <c r="J1111" t="s">
        <v>1172</v>
      </c>
    </row>
    <row r="1112" spans="1:10" x14ac:dyDescent="0.3">
      <c r="A1112">
        <v>0</v>
      </c>
      <c r="B1112">
        <v>0</v>
      </c>
      <c r="C1112">
        <v>0</v>
      </c>
      <c r="D1112">
        <v>0</v>
      </c>
      <c r="E1112" s="17">
        <v>0</v>
      </c>
      <c r="F1112">
        <v>0</v>
      </c>
      <c r="G1112">
        <v>0</v>
      </c>
      <c r="H1112">
        <v>0</v>
      </c>
      <c r="I1112" t="s">
        <v>23</v>
      </c>
      <c r="J1112" t="s">
        <v>1172</v>
      </c>
    </row>
    <row r="1113" spans="1:10" x14ac:dyDescent="0.3">
      <c r="A1113">
        <v>0</v>
      </c>
      <c r="B1113">
        <v>0</v>
      </c>
      <c r="C1113">
        <v>0</v>
      </c>
      <c r="D1113">
        <v>0</v>
      </c>
      <c r="E1113" s="17">
        <v>0</v>
      </c>
      <c r="F1113">
        <v>0</v>
      </c>
      <c r="G1113">
        <v>0</v>
      </c>
      <c r="H1113">
        <v>0</v>
      </c>
      <c r="I1113" t="s">
        <v>23</v>
      </c>
      <c r="J1113" t="s">
        <v>1172</v>
      </c>
    </row>
    <row r="1114" spans="1:10" x14ac:dyDescent="0.3">
      <c r="A1114">
        <v>0</v>
      </c>
      <c r="B1114">
        <v>0</v>
      </c>
      <c r="C1114">
        <v>0</v>
      </c>
      <c r="D1114">
        <v>0</v>
      </c>
      <c r="E1114" s="17">
        <v>0</v>
      </c>
      <c r="F1114">
        <v>0</v>
      </c>
      <c r="G1114">
        <v>0</v>
      </c>
      <c r="H1114">
        <v>0</v>
      </c>
      <c r="I1114" t="s">
        <v>23</v>
      </c>
      <c r="J1114" t="s">
        <v>1172</v>
      </c>
    </row>
    <row r="1115" spans="1:10" x14ac:dyDescent="0.3">
      <c r="A1115">
        <v>0</v>
      </c>
      <c r="B1115">
        <v>0</v>
      </c>
      <c r="C1115">
        <v>0</v>
      </c>
      <c r="D1115">
        <v>0</v>
      </c>
      <c r="E1115" s="17">
        <v>0</v>
      </c>
      <c r="F1115">
        <v>0</v>
      </c>
      <c r="G1115">
        <v>0</v>
      </c>
      <c r="H1115">
        <v>0</v>
      </c>
      <c r="I1115" t="s">
        <v>23</v>
      </c>
      <c r="J1115" t="s">
        <v>1172</v>
      </c>
    </row>
    <row r="1116" spans="1:10" x14ac:dyDescent="0.3">
      <c r="A1116">
        <v>0</v>
      </c>
      <c r="B1116">
        <v>0</v>
      </c>
      <c r="C1116">
        <v>0</v>
      </c>
      <c r="D1116">
        <v>0</v>
      </c>
      <c r="E1116" s="17">
        <v>0</v>
      </c>
      <c r="F1116">
        <v>0</v>
      </c>
      <c r="G1116">
        <v>0</v>
      </c>
      <c r="H1116">
        <v>0</v>
      </c>
      <c r="I1116" t="s">
        <v>23</v>
      </c>
      <c r="J1116" t="s">
        <v>1172</v>
      </c>
    </row>
    <row r="1117" spans="1:10" x14ac:dyDescent="0.3">
      <c r="A1117">
        <v>0</v>
      </c>
      <c r="B1117">
        <v>0</v>
      </c>
      <c r="C1117">
        <v>0</v>
      </c>
      <c r="D1117">
        <v>0</v>
      </c>
      <c r="E1117" s="17">
        <v>0</v>
      </c>
      <c r="F1117">
        <v>0</v>
      </c>
      <c r="G1117">
        <v>0</v>
      </c>
      <c r="H1117">
        <v>0</v>
      </c>
      <c r="I1117" t="s">
        <v>23</v>
      </c>
      <c r="J1117" t="s">
        <v>1172</v>
      </c>
    </row>
    <row r="1118" spans="1:10" x14ac:dyDescent="0.3">
      <c r="A1118">
        <v>0</v>
      </c>
      <c r="B1118">
        <v>0</v>
      </c>
      <c r="C1118">
        <v>0</v>
      </c>
      <c r="D1118">
        <v>0</v>
      </c>
      <c r="E1118" s="17">
        <v>0</v>
      </c>
      <c r="F1118">
        <v>0</v>
      </c>
      <c r="G1118">
        <v>0</v>
      </c>
      <c r="H1118">
        <v>0</v>
      </c>
      <c r="I1118" t="s">
        <v>23</v>
      </c>
      <c r="J1118" t="s">
        <v>1172</v>
      </c>
    </row>
    <row r="1119" spans="1:10" x14ac:dyDescent="0.3">
      <c r="A1119">
        <v>0</v>
      </c>
      <c r="B1119">
        <v>0</v>
      </c>
      <c r="C1119">
        <v>0</v>
      </c>
      <c r="D1119">
        <v>0</v>
      </c>
      <c r="E1119" s="17">
        <v>0</v>
      </c>
      <c r="F1119">
        <v>0</v>
      </c>
      <c r="G1119">
        <v>0</v>
      </c>
      <c r="H1119">
        <v>0</v>
      </c>
      <c r="I1119" t="s">
        <v>23</v>
      </c>
      <c r="J1119" t="s">
        <v>1172</v>
      </c>
    </row>
    <row r="1120" spans="1:10" x14ac:dyDescent="0.3">
      <c r="A1120">
        <v>0</v>
      </c>
      <c r="B1120">
        <v>0</v>
      </c>
      <c r="C1120">
        <v>0</v>
      </c>
      <c r="D1120">
        <v>0</v>
      </c>
      <c r="E1120" s="17">
        <v>0</v>
      </c>
      <c r="F1120">
        <v>0</v>
      </c>
      <c r="G1120">
        <v>0</v>
      </c>
      <c r="H1120">
        <v>0</v>
      </c>
      <c r="I1120" t="s">
        <v>23</v>
      </c>
      <c r="J1120" t="s">
        <v>1172</v>
      </c>
    </row>
    <row r="1121" spans="1:10" x14ac:dyDescent="0.3">
      <c r="A1121">
        <v>0</v>
      </c>
      <c r="B1121">
        <v>0</v>
      </c>
      <c r="C1121">
        <v>0</v>
      </c>
      <c r="D1121">
        <v>0</v>
      </c>
      <c r="E1121" s="17">
        <v>0</v>
      </c>
      <c r="F1121">
        <v>0</v>
      </c>
      <c r="G1121">
        <v>0</v>
      </c>
      <c r="H1121">
        <v>0</v>
      </c>
      <c r="I1121" t="s">
        <v>23</v>
      </c>
      <c r="J1121" t="s">
        <v>1172</v>
      </c>
    </row>
    <row r="1122" spans="1:10" x14ac:dyDescent="0.3">
      <c r="A1122">
        <v>0</v>
      </c>
      <c r="B1122">
        <v>0</v>
      </c>
      <c r="C1122">
        <v>0</v>
      </c>
      <c r="D1122">
        <v>0</v>
      </c>
      <c r="E1122" s="17">
        <v>0</v>
      </c>
      <c r="F1122">
        <v>0</v>
      </c>
      <c r="G1122">
        <v>0</v>
      </c>
      <c r="H1122">
        <v>0</v>
      </c>
      <c r="I1122" t="s">
        <v>23</v>
      </c>
      <c r="J1122" t="s">
        <v>1172</v>
      </c>
    </row>
    <row r="1123" spans="1:10" x14ac:dyDescent="0.3">
      <c r="A1123">
        <v>0</v>
      </c>
      <c r="B1123">
        <v>0</v>
      </c>
      <c r="C1123">
        <v>0</v>
      </c>
      <c r="D1123">
        <v>0</v>
      </c>
      <c r="E1123" s="17">
        <v>0</v>
      </c>
      <c r="F1123">
        <v>0</v>
      </c>
      <c r="G1123">
        <v>0</v>
      </c>
      <c r="H1123">
        <v>0</v>
      </c>
      <c r="I1123" t="s">
        <v>23</v>
      </c>
      <c r="J1123" t="s">
        <v>1172</v>
      </c>
    </row>
    <row r="1124" spans="1:10" x14ac:dyDescent="0.3">
      <c r="A1124">
        <v>0</v>
      </c>
      <c r="B1124">
        <v>0</v>
      </c>
      <c r="C1124">
        <v>0</v>
      </c>
      <c r="D1124">
        <v>0</v>
      </c>
      <c r="E1124" s="17">
        <v>0</v>
      </c>
      <c r="F1124">
        <v>0</v>
      </c>
      <c r="G1124">
        <v>0</v>
      </c>
      <c r="H1124">
        <v>0</v>
      </c>
      <c r="I1124" t="s">
        <v>23</v>
      </c>
      <c r="J1124" t="s">
        <v>1172</v>
      </c>
    </row>
    <row r="1125" spans="1:10" x14ac:dyDescent="0.3">
      <c r="A1125">
        <v>0</v>
      </c>
      <c r="B1125">
        <v>0</v>
      </c>
      <c r="C1125">
        <v>0</v>
      </c>
      <c r="D1125">
        <v>0</v>
      </c>
      <c r="E1125" s="17">
        <v>0</v>
      </c>
      <c r="F1125">
        <v>0</v>
      </c>
      <c r="G1125">
        <v>0</v>
      </c>
      <c r="H1125">
        <v>0</v>
      </c>
      <c r="I1125" t="s">
        <v>23</v>
      </c>
      <c r="J1125" t="s">
        <v>1172</v>
      </c>
    </row>
    <row r="1126" spans="1:10" x14ac:dyDescent="0.3">
      <c r="A1126">
        <v>0</v>
      </c>
      <c r="B1126">
        <v>0</v>
      </c>
      <c r="C1126">
        <v>0</v>
      </c>
      <c r="D1126">
        <v>0</v>
      </c>
      <c r="E1126" s="17">
        <v>0</v>
      </c>
      <c r="F1126">
        <v>0</v>
      </c>
      <c r="G1126">
        <v>0</v>
      </c>
      <c r="H1126">
        <v>0</v>
      </c>
      <c r="I1126" t="s">
        <v>23</v>
      </c>
      <c r="J1126" t="s">
        <v>1172</v>
      </c>
    </row>
    <row r="1127" spans="1:10" x14ac:dyDescent="0.3">
      <c r="A1127">
        <v>0</v>
      </c>
      <c r="B1127">
        <v>0</v>
      </c>
      <c r="C1127">
        <v>0</v>
      </c>
      <c r="D1127">
        <v>0</v>
      </c>
      <c r="E1127" s="17">
        <v>0</v>
      </c>
      <c r="F1127">
        <v>0</v>
      </c>
      <c r="G1127">
        <v>0</v>
      </c>
      <c r="H1127">
        <v>0</v>
      </c>
      <c r="I1127" t="s">
        <v>23</v>
      </c>
      <c r="J1127" t="s">
        <v>1172</v>
      </c>
    </row>
    <row r="1128" spans="1:10" x14ac:dyDescent="0.3">
      <c r="A1128">
        <v>0</v>
      </c>
      <c r="B1128">
        <v>0</v>
      </c>
      <c r="C1128">
        <v>0</v>
      </c>
      <c r="D1128">
        <v>0</v>
      </c>
      <c r="E1128" s="17">
        <v>0</v>
      </c>
      <c r="F1128">
        <v>0</v>
      </c>
      <c r="G1128">
        <v>0</v>
      </c>
      <c r="H1128">
        <v>0</v>
      </c>
      <c r="I1128" t="s">
        <v>23</v>
      </c>
      <c r="J1128" t="s">
        <v>1172</v>
      </c>
    </row>
    <row r="1129" spans="1:10" x14ac:dyDescent="0.3">
      <c r="A1129">
        <v>0</v>
      </c>
      <c r="B1129">
        <v>0</v>
      </c>
      <c r="C1129">
        <v>0</v>
      </c>
      <c r="D1129">
        <v>0</v>
      </c>
      <c r="E1129" s="17">
        <v>0</v>
      </c>
      <c r="F1129">
        <v>0</v>
      </c>
      <c r="G1129">
        <v>0</v>
      </c>
      <c r="H1129">
        <v>0</v>
      </c>
      <c r="I1129" t="s">
        <v>23</v>
      </c>
      <c r="J1129" t="s">
        <v>1172</v>
      </c>
    </row>
    <row r="1130" spans="1:10" x14ac:dyDescent="0.3">
      <c r="A1130">
        <v>0</v>
      </c>
      <c r="B1130">
        <v>0</v>
      </c>
      <c r="C1130">
        <v>0</v>
      </c>
      <c r="D1130">
        <v>0</v>
      </c>
      <c r="E1130" s="17">
        <v>0</v>
      </c>
      <c r="F1130">
        <v>0</v>
      </c>
      <c r="G1130">
        <v>0</v>
      </c>
      <c r="H1130">
        <v>0</v>
      </c>
      <c r="I1130" t="s">
        <v>23</v>
      </c>
      <c r="J1130" t="s">
        <v>1172</v>
      </c>
    </row>
    <row r="1131" spans="1:10" x14ac:dyDescent="0.3">
      <c r="A1131">
        <v>0</v>
      </c>
      <c r="B1131">
        <v>0</v>
      </c>
      <c r="C1131">
        <v>0</v>
      </c>
      <c r="D1131">
        <v>0</v>
      </c>
      <c r="E1131" s="17">
        <v>0</v>
      </c>
      <c r="F1131">
        <v>0</v>
      </c>
      <c r="G1131">
        <v>0</v>
      </c>
      <c r="H1131">
        <v>0</v>
      </c>
      <c r="I1131" t="s">
        <v>23</v>
      </c>
      <c r="J1131" t="s">
        <v>1172</v>
      </c>
    </row>
    <row r="1132" spans="1:10" x14ac:dyDescent="0.3">
      <c r="A1132">
        <v>0</v>
      </c>
      <c r="B1132">
        <v>0</v>
      </c>
      <c r="C1132">
        <v>0</v>
      </c>
      <c r="D1132">
        <v>0</v>
      </c>
      <c r="E1132" s="17">
        <v>0</v>
      </c>
      <c r="F1132">
        <v>0</v>
      </c>
      <c r="G1132">
        <v>0</v>
      </c>
      <c r="H1132">
        <v>0</v>
      </c>
      <c r="I1132" t="s">
        <v>23</v>
      </c>
      <c r="J1132" t="s">
        <v>1172</v>
      </c>
    </row>
    <row r="1133" spans="1:10" x14ac:dyDescent="0.3">
      <c r="A1133">
        <v>0</v>
      </c>
      <c r="B1133">
        <v>0</v>
      </c>
      <c r="C1133">
        <v>0</v>
      </c>
      <c r="D1133">
        <v>0</v>
      </c>
      <c r="E1133" s="17">
        <v>0</v>
      </c>
      <c r="F1133">
        <v>0</v>
      </c>
      <c r="G1133">
        <v>0</v>
      </c>
      <c r="H1133">
        <v>0</v>
      </c>
      <c r="I1133" t="s">
        <v>23</v>
      </c>
      <c r="J1133" t="s">
        <v>1172</v>
      </c>
    </row>
    <row r="1134" spans="1:10" x14ac:dyDescent="0.3">
      <c r="A1134">
        <v>0</v>
      </c>
      <c r="B1134">
        <v>0</v>
      </c>
      <c r="C1134">
        <v>0</v>
      </c>
      <c r="D1134">
        <v>0</v>
      </c>
      <c r="E1134" s="17">
        <v>0</v>
      </c>
      <c r="F1134">
        <v>0</v>
      </c>
      <c r="G1134">
        <v>0</v>
      </c>
      <c r="H1134">
        <v>0</v>
      </c>
      <c r="I1134" t="s">
        <v>23</v>
      </c>
      <c r="J1134" t="s">
        <v>1172</v>
      </c>
    </row>
    <row r="1135" spans="1:10" x14ac:dyDescent="0.3">
      <c r="A1135">
        <v>0</v>
      </c>
      <c r="B1135">
        <v>0</v>
      </c>
      <c r="C1135">
        <v>0</v>
      </c>
      <c r="D1135">
        <v>0</v>
      </c>
      <c r="E1135" s="17">
        <v>0</v>
      </c>
      <c r="F1135">
        <v>0</v>
      </c>
      <c r="G1135">
        <v>0</v>
      </c>
      <c r="H1135">
        <v>0</v>
      </c>
      <c r="I1135" t="s">
        <v>23</v>
      </c>
      <c r="J1135" t="s">
        <v>1172</v>
      </c>
    </row>
    <row r="1136" spans="1:10" x14ac:dyDescent="0.3">
      <c r="A1136">
        <v>0</v>
      </c>
      <c r="B1136">
        <v>0</v>
      </c>
      <c r="C1136">
        <v>0</v>
      </c>
      <c r="D1136">
        <v>0</v>
      </c>
      <c r="E1136" s="17">
        <v>0</v>
      </c>
      <c r="F1136">
        <v>0</v>
      </c>
      <c r="G1136">
        <v>0</v>
      </c>
      <c r="H1136">
        <v>0</v>
      </c>
      <c r="I1136" t="s">
        <v>23</v>
      </c>
      <c r="J1136" t="s">
        <v>1172</v>
      </c>
    </row>
    <row r="1137" spans="1:10" x14ac:dyDescent="0.3">
      <c r="A1137">
        <v>0</v>
      </c>
      <c r="B1137">
        <v>0</v>
      </c>
      <c r="C1137">
        <v>0</v>
      </c>
      <c r="D1137">
        <v>0</v>
      </c>
      <c r="E1137" s="17">
        <v>0</v>
      </c>
      <c r="F1137">
        <v>0</v>
      </c>
      <c r="G1137">
        <v>0</v>
      </c>
      <c r="H1137">
        <v>0</v>
      </c>
      <c r="I1137" t="s">
        <v>23</v>
      </c>
      <c r="J1137" t="s">
        <v>1172</v>
      </c>
    </row>
    <row r="1138" spans="1:10" x14ac:dyDescent="0.3">
      <c r="A1138">
        <v>0</v>
      </c>
      <c r="B1138">
        <v>0</v>
      </c>
      <c r="C1138">
        <v>0</v>
      </c>
      <c r="D1138">
        <v>0</v>
      </c>
      <c r="E1138" s="17">
        <v>0</v>
      </c>
      <c r="F1138">
        <v>0</v>
      </c>
      <c r="G1138">
        <v>0</v>
      </c>
      <c r="H1138">
        <v>0</v>
      </c>
      <c r="I1138" t="s">
        <v>23</v>
      </c>
      <c r="J1138" t="s">
        <v>1172</v>
      </c>
    </row>
    <row r="1139" spans="1:10" x14ac:dyDescent="0.3">
      <c r="A1139">
        <v>0</v>
      </c>
      <c r="B1139">
        <v>0</v>
      </c>
      <c r="C1139">
        <v>0</v>
      </c>
      <c r="D1139">
        <v>0</v>
      </c>
      <c r="E1139" s="17">
        <v>0</v>
      </c>
      <c r="F1139">
        <v>0</v>
      </c>
      <c r="G1139">
        <v>0</v>
      </c>
      <c r="H1139">
        <v>0</v>
      </c>
      <c r="I1139" t="s">
        <v>23</v>
      </c>
      <c r="J1139" t="s">
        <v>1172</v>
      </c>
    </row>
    <row r="1140" spans="1:10" x14ac:dyDescent="0.3">
      <c r="A1140" s="4" cm="1">
        <f t="array" ref="A1140:H1186">'M13-M18 Report'!A267:H313</f>
        <v>0</v>
      </c>
      <c r="B1140">
        <v>0</v>
      </c>
      <c r="C1140">
        <v>0</v>
      </c>
      <c r="D1140">
        <v>0</v>
      </c>
      <c r="E1140" s="17">
        <v>0</v>
      </c>
      <c r="F1140">
        <v>0</v>
      </c>
      <c r="G1140">
        <v>0</v>
      </c>
      <c r="H1140">
        <v>0</v>
      </c>
      <c r="I1140" t="s">
        <v>24</v>
      </c>
      <c r="J1140" t="s">
        <v>1172</v>
      </c>
    </row>
    <row r="1141" spans="1:10" x14ac:dyDescent="0.3">
      <c r="A1141">
        <v>0</v>
      </c>
      <c r="B1141">
        <v>0</v>
      </c>
      <c r="C1141">
        <v>0</v>
      </c>
      <c r="D1141">
        <v>0</v>
      </c>
      <c r="E1141" s="17">
        <v>0</v>
      </c>
      <c r="F1141">
        <v>0</v>
      </c>
      <c r="G1141">
        <v>0</v>
      </c>
      <c r="H1141">
        <v>0</v>
      </c>
      <c r="I1141" t="str">
        <f>I1140</f>
        <v>M13-M18</v>
      </c>
      <c r="J1141" t="s">
        <v>1172</v>
      </c>
    </row>
    <row r="1142" spans="1:10" x14ac:dyDescent="0.3">
      <c r="A1142">
        <v>0</v>
      </c>
      <c r="B1142">
        <v>0</v>
      </c>
      <c r="C1142">
        <v>0</v>
      </c>
      <c r="D1142">
        <v>0</v>
      </c>
      <c r="E1142" s="17">
        <v>0</v>
      </c>
      <c r="F1142">
        <v>0</v>
      </c>
      <c r="G1142">
        <v>0</v>
      </c>
      <c r="H1142">
        <v>0</v>
      </c>
      <c r="I1142" t="str">
        <f t="shared" ref="I1142:I1186" si="8">I1141</f>
        <v>M13-M18</v>
      </c>
      <c r="J1142" t="s">
        <v>1172</v>
      </c>
    </row>
    <row r="1143" spans="1:10" x14ac:dyDescent="0.3">
      <c r="A1143">
        <v>0</v>
      </c>
      <c r="B1143">
        <v>0</v>
      </c>
      <c r="C1143">
        <v>0</v>
      </c>
      <c r="D1143">
        <v>0</v>
      </c>
      <c r="E1143" s="17">
        <v>0</v>
      </c>
      <c r="F1143">
        <v>0</v>
      </c>
      <c r="G1143">
        <v>0</v>
      </c>
      <c r="H1143">
        <v>0</v>
      </c>
      <c r="I1143" t="str">
        <f t="shared" si="8"/>
        <v>M13-M18</v>
      </c>
      <c r="J1143" t="s">
        <v>1172</v>
      </c>
    </row>
    <row r="1144" spans="1:10" x14ac:dyDescent="0.3">
      <c r="A1144">
        <v>0</v>
      </c>
      <c r="B1144">
        <v>0</v>
      </c>
      <c r="C1144">
        <v>0</v>
      </c>
      <c r="D1144">
        <v>0</v>
      </c>
      <c r="E1144" s="17">
        <v>0</v>
      </c>
      <c r="F1144">
        <v>0</v>
      </c>
      <c r="G1144">
        <v>0</v>
      </c>
      <c r="H1144">
        <v>0</v>
      </c>
      <c r="I1144" t="str">
        <f t="shared" si="8"/>
        <v>M13-M18</v>
      </c>
      <c r="J1144" t="s">
        <v>1172</v>
      </c>
    </row>
    <row r="1145" spans="1:10" x14ac:dyDescent="0.3">
      <c r="A1145">
        <v>0</v>
      </c>
      <c r="B1145">
        <v>0</v>
      </c>
      <c r="C1145">
        <v>0</v>
      </c>
      <c r="D1145">
        <v>0</v>
      </c>
      <c r="E1145" s="17">
        <v>0</v>
      </c>
      <c r="F1145">
        <v>0</v>
      </c>
      <c r="G1145">
        <v>0</v>
      </c>
      <c r="H1145">
        <v>0</v>
      </c>
      <c r="I1145" t="str">
        <f t="shared" si="8"/>
        <v>M13-M18</v>
      </c>
      <c r="J1145" t="s">
        <v>1172</v>
      </c>
    </row>
    <row r="1146" spans="1:10" x14ac:dyDescent="0.3">
      <c r="A1146">
        <v>0</v>
      </c>
      <c r="B1146">
        <v>0</v>
      </c>
      <c r="C1146">
        <v>0</v>
      </c>
      <c r="D1146">
        <v>0</v>
      </c>
      <c r="E1146" s="17">
        <v>0</v>
      </c>
      <c r="F1146">
        <v>0</v>
      </c>
      <c r="G1146">
        <v>0</v>
      </c>
      <c r="H1146">
        <v>0</v>
      </c>
      <c r="I1146" t="str">
        <f t="shared" si="8"/>
        <v>M13-M18</v>
      </c>
      <c r="J1146" t="s">
        <v>1172</v>
      </c>
    </row>
    <row r="1147" spans="1:10" x14ac:dyDescent="0.3">
      <c r="A1147">
        <v>0</v>
      </c>
      <c r="B1147">
        <v>0</v>
      </c>
      <c r="C1147">
        <v>0</v>
      </c>
      <c r="D1147">
        <v>0</v>
      </c>
      <c r="E1147" s="17">
        <v>0</v>
      </c>
      <c r="F1147">
        <v>0</v>
      </c>
      <c r="G1147">
        <v>0</v>
      </c>
      <c r="H1147">
        <v>0</v>
      </c>
      <c r="I1147" t="str">
        <f t="shared" si="8"/>
        <v>M13-M18</v>
      </c>
      <c r="J1147" t="s">
        <v>1172</v>
      </c>
    </row>
    <row r="1148" spans="1:10" x14ac:dyDescent="0.3">
      <c r="A1148">
        <v>0</v>
      </c>
      <c r="B1148">
        <v>0</v>
      </c>
      <c r="C1148">
        <v>0</v>
      </c>
      <c r="D1148">
        <v>0</v>
      </c>
      <c r="E1148" s="17">
        <v>0</v>
      </c>
      <c r="F1148">
        <v>0</v>
      </c>
      <c r="G1148">
        <v>0</v>
      </c>
      <c r="H1148">
        <v>0</v>
      </c>
      <c r="I1148" t="str">
        <f t="shared" si="8"/>
        <v>M13-M18</v>
      </c>
      <c r="J1148" t="s">
        <v>1172</v>
      </c>
    </row>
    <row r="1149" spans="1:10" x14ac:dyDescent="0.3">
      <c r="A1149">
        <v>0</v>
      </c>
      <c r="B1149">
        <v>0</v>
      </c>
      <c r="C1149">
        <v>0</v>
      </c>
      <c r="D1149">
        <v>0</v>
      </c>
      <c r="E1149" s="17">
        <v>0</v>
      </c>
      <c r="F1149">
        <v>0</v>
      </c>
      <c r="G1149">
        <v>0</v>
      </c>
      <c r="H1149">
        <v>0</v>
      </c>
      <c r="I1149" t="str">
        <f t="shared" si="8"/>
        <v>M13-M18</v>
      </c>
      <c r="J1149" t="s">
        <v>1172</v>
      </c>
    </row>
    <row r="1150" spans="1:10" x14ac:dyDescent="0.3">
      <c r="A1150">
        <v>0</v>
      </c>
      <c r="B1150">
        <v>0</v>
      </c>
      <c r="C1150">
        <v>0</v>
      </c>
      <c r="D1150">
        <v>0</v>
      </c>
      <c r="E1150" s="17">
        <v>0</v>
      </c>
      <c r="F1150">
        <v>0</v>
      </c>
      <c r="G1150">
        <v>0</v>
      </c>
      <c r="H1150">
        <v>0</v>
      </c>
      <c r="I1150" t="str">
        <f t="shared" si="8"/>
        <v>M13-M18</v>
      </c>
      <c r="J1150" t="s">
        <v>1172</v>
      </c>
    </row>
    <row r="1151" spans="1:10" x14ac:dyDescent="0.3">
      <c r="A1151">
        <v>0</v>
      </c>
      <c r="B1151">
        <v>0</v>
      </c>
      <c r="C1151">
        <v>0</v>
      </c>
      <c r="D1151">
        <v>0</v>
      </c>
      <c r="E1151" s="17">
        <v>0</v>
      </c>
      <c r="F1151">
        <v>0</v>
      </c>
      <c r="G1151">
        <v>0</v>
      </c>
      <c r="H1151">
        <v>0</v>
      </c>
      <c r="I1151" t="str">
        <f t="shared" si="8"/>
        <v>M13-M18</v>
      </c>
      <c r="J1151" t="s">
        <v>1172</v>
      </c>
    </row>
    <row r="1152" spans="1:10" x14ac:dyDescent="0.3">
      <c r="A1152">
        <v>0</v>
      </c>
      <c r="B1152">
        <v>0</v>
      </c>
      <c r="C1152">
        <v>0</v>
      </c>
      <c r="D1152">
        <v>0</v>
      </c>
      <c r="E1152" s="17">
        <v>0</v>
      </c>
      <c r="F1152">
        <v>0</v>
      </c>
      <c r="G1152">
        <v>0</v>
      </c>
      <c r="H1152">
        <v>0</v>
      </c>
      <c r="I1152" t="str">
        <f t="shared" si="8"/>
        <v>M13-M18</v>
      </c>
      <c r="J1152" t="s">
        <v>1172</v>
      </c>
    </row>
    <row r="1153" spans="1:10" x14ac:dyDescent="0.3">
      <c r="A1153">
        <v>0</v>
      </c>
      <c r="B1153">
        <v>0</v>
      </c>
      <c r="C1153">
        <v>0</v>
      </c>
      <c r="D1153">
        <v>0</v>
      </c>
      <c r="E1153" s="17">
        <v>0</v>
      </c>
      <c r="F1153">
        <v>0</v>
      </c>
      <c r="G1153">
        <v>0</v>
      </c>
      <c r="H1153">
        <v>0</v>
      </c>
      <c r="I1153" t="str">
        <f t="shared" si="8"/>
        <v>M13-M18</v>
      </c>
      <c r="J1153" t="s">
        <v>1172</v>
      </c>
    </row>
    <row r="1154" spans="1:10" x14ac:dyDescent="0.3">
      <c r="A1154">
        <v>0</v>
      </c>
      <c r="B1154">
        <v>0</v>
      </c>
      <c r="C1154">
        <v>0</v>
      </c>
      <c r="D1154">
        <v>0</v>
      </c>
      <c r="E1154" s="17">
        <v>0</v>
      </c>
      <c r="F1154">
        <v>0</v>
      </c>
      <c r="G1154">
        <v>0</v>
      </c>
      <c r="H1154">
        <v>0</v>
      </c>
      <c r="I1154" t="str">
        <f t="shared" si="8"/>
        <v>M13-M18</v>
      </c>
      <c r="J1154" t="s">
        <v>1172</v>
      </c>
    </row>
    <row r="1155" spans="1:10" x14ac:dyDescent="0.3">
      <c r="A1155">
        <v>0</v>
      </c>
      <c r="B1155">
        <v>0</v>
      </c>
      <c r="C1155">
        <v>0</v>
      </c>
      <c r="D1155">
        <v>0</v>
      </c>
      <c r="E1155" s="17">
        <v>0</v>
      </c>
      <c r="F1155">
        <v>0</v>
      </c>
      <c r="G1155">
        <v>0</v>
      </c>
      <c r="H1155">
        <v>0</v>
      </c>
      <c r="I1155" t="str">
        <f t="shared" si="8"/>
        <v>M13-M18</v>
      </c>
      <c r="J1155" t="s">
        <v>1172</v>
      </c>
    </row>
    <row r="1156" spans="1:10" x14ac:dyDescent="0.3">
      <c r="A1156">
        <v>0</v>
      </c>
      <c r="B1156">
        <v>0</v>
      </c>
      <c r="C1156">
        <v>0</v>
      </c>
      <c r="D1156">
        <v>0</v>
      </c>
      <c r="E1156" s="17">
        <v>0</v>
      </c>
      <c r="F1156">
        <v>0</v>
      </c>
      <c r="G1156">
        <v>0</v>
      </c>
      <c r="H1156">
        <v>0</v>
      </c>
      <c r="I1156" t="str">
        <f t="shared" si="8"/>
        <v>M13-M18</v>
      </c>
      <c r="J1156" t="s">
        <v>1172</v>
      </c>
    </row>
    <row r="1157" spans="1:10" x14ac:dyDescent="0.3">
      <c r="A1157">
        <v>0</v>
      </c>
      <c r="B1157">
        <v>0</v>
      </c>
      <c r="C1157">
        <v>0</v>
      </c>
      <c r="D1157">
        <v>0</v>
      </c>
      <c r="E1157" s="17">
        <v>0</v>
      </c>
      <c r="F1157">
        <v>0</v>
      </c>
      <c r="G1157">
        <v>0</v>
      </c>
      <c r="H1157">
        <v>0</v>
      </c>
      <c r="I1157" t="str">
        <f t="shared" si="8"/>
        <v>M13-M18</v>
      </c>
      <c r="J1157" t="s">
        <v>1172</v>
      </c>
    </row>
    <row r="1158" spans="1:10" x14ac:dyDescent="0.3">
      <c r="A1158">
        <v>0</v>
      </c>
      <c r="B1158">
        <v>0</v>
      </c>
      <c r="C1158">
        <v>0</v>
      </c>
      <c r="D1158">
        <v>0</v>
      </c>
      <c r="E1158" s="17">
        <v>0</v>
      </c>
      <c r="F1158">
        <v>0</v>
      </c>
      <c r="G1158">
        <v>0</v>
      </c>
      <c r="H1158">
        <v>0</v>
      </c>
      <c r="I1158" t="str">
        <f t="shared" si="8"/>
        <v>M13-M18</v>
      </c>
      <c r="J1158" t="s">
        <v>1172</v>
      </c>
    </row>
    <row r="1159" spans="1:10" x14ac:dyDescent="0.3">
      <c r="A1159">
        <v>0</v>
      </c>
      <c r="B1159">
        <v>0</v>
      </c>
      <c r="C1159">
        <v>0</v>
      </c>
      <c r="D1159">
        <v>0</v>
      </c>
      <c r="E1159" s="17">
        <v>0</v>
      </c>
      <c r="F1159">
        <v>0</v>
      </c>
      <c r="G1159">
        <v>0</v>
      </c>
      <c r="H1159">
        <v>0</v>
      </c>
      <c r="I1159" t="str">
        <f t="shared" si="8"/>
        <v>M13-M18</v>
      </c>
      <c r="J1159" t="s">
        <v>1172</v>
      </c>
    </row>
    <row r="1160" spans="1:10" x14ac:dyDescent="0.3">
      <c r="A1160">
        <v>0</v>
      </c>
      <c r="B1160">
        <v>0</v>
      </c>
      <c r="C1160">
        <v>0</v>
      </c>
      <c r="D1160">
        <v>0</v>
      </c>
      <c r="E1160" s="17">
        <v>0</v>
      </c>
      <c r="F1160">
        <v>0</v>
      </c>
      <c r="G1160">
        <v>0</v>
      </c>
      <c r="H1160">
        <v>0</v>
      </c>
      <c r="I1160" t="str">
        <f t="shared" si="8"/>
        <v>M13-M18</v>
      </c>
      <c r="J1160" t="s">
        <v>1172</v>
      </c>
    </row>
    <row r="1161" spans="1:10" x14ac:dyDescent="0.3">
      <c r="A1161">
        <v>0</v>
      </c>
      <c r="B1161">
        <v>0</v>
      </c>
      <c r="C1161">
        <v>0</v>
      </c>
      <c r="D1161">
        <v>0</v>
      </c>
      <c r="E1161" s="17">
        <v>0</v>
      </c>
      <c r="F1161">
        <v>0</v>
      </c>
      <c r="G1161">
        <v>0</v>
      </c>
      <c r="H1161">
        <v>0</v>
      </c>
      <c r="I1161" t="str">
        <f t="shared" si="8"/>
        <v>M13-M18</v>
      </c>
      <c r="J1161" t="s">
        <v>1172</v>
      </c>
    </row>
    <row r="1162" spans="1:10" x14ac:dyDescent="0.3">
      <c r="A1162">
        <v>0</v>
      </c>
      <c r="B1162">
        <v>0</v>
      </c>
      <c r="C1162">
        <v>0</v>
      </c>
      <c r="D1162">
        <v>0</v>
      </c>
      <c r="E1162" s="17">
        <v>0</v>
      </c>
      <c r="F1162">
        <v>0</v>
      </c>
      <c r="G1162">
        <v>0</v>
      </c>
      <c r="H1162">
        <v>0</v>
      </c>
      <c r="I1162" t="str">
        <f t="shared" si="8"/>
        <v>M13-M18</v>
      </c>
      <c r="J1162" t="s">
        <v>1172</v>
      </c>
    </row>
    <row r="1163" spans="1:10" x14ac:dyDescent="0.3">
      <c r="A1163">
        <v>0</v>
      </c>
      <c r="B1163">
        <v>0</v>
      </c>
      <c r="C1163">
        <v>0</v>
      </c>
      <c r="D1163">
        <v>0</v>
      </c>
      <c r="E1163" s="17">
        <v>0</v>
      </c>
      <c r="F1163">
        <v>0</v>
      </c>
      <c r="G1163">
        <v>0</v>
      </c>
      <c r="H1163">
        <v>0</v>
      </c>
      <c r="I1163" t="str">
        <f t="shared" si="8"/>
        <v>M13-M18</v>
      </c>
      <c r="J1163" t="s">
        <v>1172</v>
      </c>
    </row>
    <row r="1164" spans="1:10" x14ac:dyDescent="0.3">
      <c r="A1164">
        <v>0</v>
      </c>
      <c r="B1164">
        <v>0</v>
      </c>
      <c r="C1164">
        <v>0</v>
      </c>
      <c r="D1164">
        <v>0</v>
      </c>
      <c r="E1164" s="17">
        <v>0</v>
      </c>
      <c r="F1164">
        <v>0</v>
      </c>
      <c r="G1164">
        <v>0</v>
      </c>
      <c r="H1164">
        <v>0</v>
      </c>
      <c r="I1164" t="str">
        <f t="shared" si="8"/>
        <v>M13-M18</v>
      </c>
      <c r="J1164" t="s">
        <v>1172</v>
      </c>
    </row>
    <row r="1165" spans="1:10" x14ac:dyDescent="0.3">
      <c r="A1165">
        <v>0</v>
      </c>
      <c r="B1165">
        <v>0</v>
      </c>
      <c r="C1165">
        <v>0</v>
      </c>
      <c r="D1165">
        <v>0</v>
      </c>
      <c r="E1165" s="17">
        <v>0</v>
      </c>
      <c r="F1165">
        <v>0</v>
      </c>
      <c r="G1165">
        <v>0</v>
      </c>
      <c r="H1165">
        <v>0</v>
      </c>
      <c r="I1165" t="str">
        <f t="shared" si="8"/>
        <v>M13-M18</v>
      </c>
      <c r="J1165" t="s">
        <v>1172</v>
      </c>
    </row>
    <row r="1166" spans="1:10" x14ac:dyDescent="0.3">
      <c r="A1166">
        <v>0</v>
      </c>
      <c r="B1166">
        <v>0</v>
      </c>
      <c r="C1166">
        <v>0</v>
      </c>
      <c r="D1166">
        <v>0</v>
      </c>
      <c r="E1166" s="17">
        <v>0</v>
      </c>
      <c r="F1166">
        <v>0</v>
      </c>
      <c r="G1166">
        <v>0</v>
      </c>
      <c r="H1166">
        <v>0</v>
      </c>
      <c r="I1166" t="str">
        <f t="shared" si="8"/>
        <v>M13-M18</v>
      </c>
      <c r="J1166" t="s">
        <v>1172</v>
      </c>
    </row>
    <row r="1167" spans="1:10" x14ac:dyDescent="0.3">
      <c r="A1167">
        <v>0</v>
      </c>
      <c r="B1167">
        <v>0</v>
      </c>
      <c r="C1167">
        <v>0</v>
      </c>
      <c r="D1167">
        <v>0</v>
      </c>
      <c r="E1167" s="17">
        <v>0</v>
      </c>
      <c r="F1167">
        <v>0</v>
      </c>
      <c r="G1167">
        <v>0</v>
      </c>
      <c r="H1167">
        <v>0</v>
      </c>
      <c r="I1167" t="str">
        <f t="shared" si="8"/>
        <v>M13-M18</v>
      </c>
      <c r="J1167" t="s">
        <v>1172</v>
      </c>
    </row>
    <row r="1168" spans="1:10" x14ac:dyDescent="0.3">
      <c r="A1168">
        <v>0</v>
      </c>
      <c r="B1168">
        <v>0</v>
      </c>
      <c r="C1168">
        <v>0</v>
      </c>
      <c r="D1168">
        <v>0</v>
      </c>
      <c r="E1168" s="17">
        <v>0</v>
      </c>
      <c r="F1168">
        <v>0</v>
      </c>
      <c r="G1168">
        <v>0</v>
      </c>
      <c r="H1168">
        <v>0</v>
      </c>
      <c r="I1168" t="str">
        <f t="shared" si="8"/>
        <v>M13-M18</v>
      </c>
      <c r="J1168" t="s">
        <v>1172</v>
      </c>
    </row>
    <row r="1169" spans="1:10" x14ac:dyDescent="0.3">
      <c r="A1169">
        <v>0</v>
      </c>
      <c r="B1169">
        <v>0</v>
      </c>
      <c r="C1169">
        <v>0</v>
      </c>
      <c r="D1169">
        <v>0</v>
      </c>
      <c r="E1169" s="17">
        <v>0</v>
      </c>
      <c r="F1169">
        <v>0</v>
      </c>
      <c r="G1169">
        <v>0</v>
      </c>
      <c r="H1169">
        <v>0</v>
      </c>
      <c r="I1169" t="str">
        <f t="shared" si="8"/>
        <v>M13-M18</v>
      </c>
      <c r="J1169" t="s">
        <v>1172</v>
      </c>
    </row>
    <row r="1170" spans="1:10" x14ac:dyDescent="0.3">
      <c r="A1170">
        <v>0</v>
      </c>
      <c r="B1170">
        <v>0</v>
      </c>
      <c r="C1170">
        <v>0</v>
      </c>
      <c r="D1170">
        <v>0</v>
      </c>
      <c r="E1170" s="17">
        <v>0</v>
      </c>
      <c r="F1170">
        <v>0</v>
      </c>
      <c r="G1170">
        <v>0</v>
      </c>
      <c r="H1170">
        <v>0</v>
      </c>
      <c r="I1170" t="str">
        <f t="shared" si="8"/>
        <v>M13-M18</v>
      </c>
      <c r="J1170" t="s">
        <v>1172</v>
      </c>
    </row>
    <row r="1171" spans="1:10" x14ac:dyDescent="0.3">
      <c r="A1171">
        <v>0</v>
      </c>
      <c r="B1171">
        <v>0</v>
      </c>
      <c r="C1171">
        <v>0</v>
      </c>
      <c r="D1171">
        <v>0</v>
      </c>
      <c r="E1171" s="17">
        <v>0</v>
      </c>
      <c r="F1171">
        <v>0</v>
      </c>
      <c r="G1171">
        <v>0</v>
      </c>
      <c r="H1171">
        <v>0</v>
      </c>
      <c r="I1171" t="str">
        <f t="shared" si="8"/>
        <v>M13-M18</v>
      </c>
      <c r="J1171" t="s">
        <v>1172</v>
      </c>
    </row>
    <row r="1172" spans="1:10" x14ac:dyDescent="0.3">
      <c r="A1172">
        <v>0</v>
      </c>
      <c r="B1172">
        <v>0</v>
      </c>
      <c r="C1172">
        <v>0</v>
      </c>
      <c r="D1172">
        <v>0</v>
      </c>
      <c r="E1172" s="17">
        <v>0</v>
      </c>
      <c r="F1172">
        <v>0</v>
      </c>
      <c r="G1172">
        <v>0</v>
      </c>
      <c r="H1172">
        <v>0</v>
      </c>
      <c r="I1172" t="str">
        <f t="shared" si="8"/>
        <v>M13-M18</v>
      </c>
      <c r="J1172" t="s">
        <v>1172</v>
      </c>
    </row>
    <row r="1173" spans="1:10" x14ac:dyDescent="0.3">
      <c r="A1173">
        <v>0</v>
      </c>
      <c r="B1173">
        <v>0</v>
      </c>
      <c r="C1173">
        <v>0</v>
      </c>
      <c r="D1173">
        <v>0</v>
      </c>
      <c r="E1173" s="17">
        <v>0</v>
      </c>
      <c r="F1173">
        <v>0</v>
      </c>
      <c r="G1173">
        <v>0</v>
      </c>
      <c r="H1173">
        <v>0</v>
      </c>
      <c r="I1173" t="str">
        <f t="shared" si="8"/>
        <v>M13-M18</v>
      </c>
      <c r="J1173" t="s">
        <v>1172</v>
      </c>
    </row>
    <row r="1174" spans="1:10" x14ac:dyDescent="0.3">
      <c r="A1174">
        <v>0</v>
      </c>
      <c r="B1174">
        <v>0</v>
      </c>
      <c r="C1174">
        <v>0</v>
      </c>
      <c r="D1174">
        <v>0</v>
      </c>
      <c r="E1174" s="17">
        <v>0</v>
      </c>
      <c r="F1174">
        <v>0</v>
      </c>
      <c r="G1174">
        <v>0</v>
      </c>
      <c r="H1174">
        <v>0</v>
      </c>
      <c r="I1174" t="str">
        <f t="shared" si="8"/>
        <v>M13-M18</v>
      </c>
      <c r="J1174" t="s">
        <v>1172</v>
      </c>
    </row>
    <row r="1175" spans="1:10" x14ac:dyDescent="0.3">
      <c r="A1175">
        <v>0</v>
      </c>
      <c r="B1175">
        <v>0</v>
      </c>
      <c r="C1175">
        <v>0</v>
      </c>
      <c r="D1175">
        <v>0</v>
      </c>
      <c r="E1175" s="17">
        <v>0</v>
      </c>
      <c r="F1175">
        <v>0</v>
      </c>
      <c r="G1175">
        <v>0</v>
      </c>
      <c r="H1175">
        <v>0</v>
      </c>
      <c r="I1175" t="str">
        <f t="shared" si="8"/>
        <v>M13-M18</v>
      </c>
      <c r="J1175" t="s">
        <v>1172</v>
      </c>
    </row>
    <row r="1176" spans="1:10" x14ac:dyDescent="0.3">
      <c r="A1176">
        <v>0</v>
      </c>
      <c r="B1176">
        <v>0</v>
      </c>
      <c r="C1176">
        <v>0</v>
      </c>
      <c r="D1176">
        <v>0</v>
      </c>
      <c r="E1176" s="17">
        <v>0</v>
      </c>
      <c r="F1176">
        <v>0</v>
      </c>
      <c r="G1176">
        <v>0</v>
      </c>
      <c r="H1176">
        <v>0</v>
      </c>
      <c r="I1176" t="str">
        <f t="shared" si="8"/>
        <v>M13-M18</v>
      </c>
      <c r="J1176" t="s">
        <v>1172</v>
      </c>
    </row>
    <row r="1177" spans="1:10" x14ac:dyDescent="0.3">
      <c r="A1177">
        <v>0</v>
      </c>
      <c r="B1177">
        <v>0</v>
      </c>
      <c r="C1177">
        <v>0</v>
      </c>
      <c r="D1177">
        <v>0</v>
      </c>
      <c r="E1177" s="17">
        <v>0</v>
      </c>
      <c r="F1177">
        <v>0</v>
      </c>
      <c r="G1177">
        <v>0</v>
      </c>
      <c r="H1177">
        <v>0</v>
      </c>
      <c r="I1177" t="str">
        <f t="shared" si="8"/>
        <v>M13-M18</v>
      </c>
      <c r="J1177" t="s">
        <v>1172</v>
      </c>
    </row>
    <row r="1178" spans="1:10" x14ac:dyDescent="0.3">
      <c r="A1178">
        <v>0</v>
      </c>
      <c r="B1178">
        <v>0</v>
      </c>
      <c r="C1178">
        <v>0</v>
      </c>
      <c r="D1178">
        <v>0</v>
      </c>
      <c r="E1178" s="17">
        <v>0</v>
      </c>
      <c r="F1178">
        <v>0</v>
      </c>
      <c r="G1178">
        <v>0</v>
      </c>
      <c r="H1178">
        <v>0</v>
      </c>
      <c r="I1178" t="str">
        <f t="shared" si="8"/>
        <v>M13-M18</v>
      </c>
      <c r="J1178" t="s">
        <v>1172</v>
      </c>
    </row>
    <row r="1179" spans="1:10" x14ac:dyDescent="0.3">
      <c r="A1179">
        <v>0</v>
      </c>
      <c r="B1179">
        <v>0</v>
      </c>
      <c r="C1179">
        <v>0</v>
      </c>
      <c r="D1179">
        <v>0</v>
      </c>
      <c r="E1179" s="17">
        <v>0</v>
      </c>
      <c r="F1179">
        <v>0</v>
      </c>
      <c r="G1179">
        <v>0</v>
      </c>
      <c r="H1179">
        <v>0</v>
      </c>
      <c r="I1179" t="str">
        <f t="shared" si="8"/>
        <v>M13-M18</v>
      </c>
      <c r="J1179" t="s">
        <v>1172</v>
      </c>
    </row>
    <row r="1180" spans="1:10" x14ac:dyDescent="0.3">
      <c r="A1180">
        <v>0</v>
      </c>
      <c r="B1180">
        <v>0</v>
      </c>
      <c r="C1180">
        <v>0</v>
      </c>
      <c r="D1180">
        <v>0</v>
      </c>
      <c r="E1180" s="17">
        <v>0</v>
      </c>
      <c r="F1180">
        <v>0</v>
      </c>
      <c r="G1180">
        <v>0</v>
      </c>
      <c r="H1180">
        <v>0</v>
      </c>
      <c r="I1180" t="str">
        <f t="shared" si="8"/>
        <v>M13-M18</v>
      </c>
      <c r="J1180" t="s">
        <v>1172</v>
      </c>
    </row>
    <row r="1181" spans="1:10" x14ac:dyDescent="0.3">
      <c r="A1181">
        <v>0</v>
      </c>
      <c r="B1181">
        <v>0</v>
      </c>
      <c r="C1181">
        <v>0</v>
      </c>
      <c r="D1181">
        <v>0</v>
      </c>
      <c r="E1181" s="17">
        <v>0</v>
      </c>
      <c r="F1181">
        <v>0</v>
      </c>
      <c r="G1181">
        <v>0</v>
      </c>
      <c r="H1181">
        <v>0</v>
      </c>
      <c r="I1181" t="str">
        <f t="shared" si="8"/>
        <v>M13-M18</v>
      </c>
      <c r="J1181" t="s">
        <v>1172</v>
      </c>
    </row>
    <row r="1182" spans="1:10" x14ac:dyDescent="0.3">
      <c r="A1182">
        <v>0</v>
      </c>
      <c r="B1182">
        <v>0</v>
      </c>
      <c r="C1182">
        <v>0</v>
      </c>
      <c r="D1182">
        <v>0</v>
      </c>
      <c r="E1182" s="17">
        <v>0</v>
      </c>
      <c r="F1182">
        <v>0</v>
      </c>
      <c r="G1182">
        <v>0</v>
      </c>
      <c r="H1182">
        <v>0</v>
      </c>
      <c r="I1182" t="str">
        <f t="shared" si="8"/>
        <v>M13-M18</v>
      </c>
      <c r="J1182" t="s">
        <v>1172</v>
      </c>
    </row>
    <row r="1183" spans="1:10" x14ac:dyDescent="0.3">
      <c r="A1183">
        <v>0</v>
      </c>
      <c r="B1183">
        <v>0</v>
      </c>
      <c r="C1183">
        <v>0</v>
      </c>
      <c r="D1183">
        <v>0</v>
      </c>
      <c r="E1183" s="17">
        <v>0</v>
      </c>
      <c r="F1183">
        <v>0</v>
      </c>
      <c r="G1183">
        <v>0</v>
      </c>
      <c r="H1183">
        <v>0</v>
      </c>
      <c r="I1183" t="str">
        <f t="shared" si="8"/>
        <v>M13-M18</v>
      </c>
      <c r="J1183" t="s">
        <v>1172</v>
      </c>
    </row>
    <row r="1184" spans="1:10" x14ac:dyDescent="0.3">
      <c r="A1184">
        <v>0</v>
      </c>
      <c r="B1184">
        <v>0</v>
      </c>
      <c r="C1184">
        <v>0</v>
      </c>
      <c r="D1184">
        <v>0</v>
      </c>
      <c r="E1184" s="17">
        <v>0</v>
      </c>
      <c r="F1184">
        <v>0</v>
      </c>
      <c r="G1184">
        <v>0</v>
      </c>
      <c r="H1184">
        <v>0</v>
      </c>
      <c r="I1184" t="str">
        <f t="shared" si="8"/>
        <v>M13-M18</v>
      </c>
      <c r="J1184" t="s">
        <v>1172</v>
      </c>
    </row>
    <row r="1185" spans="1:10" x14ac:dyDescent="0.3">
      <c r="A1185">
        <v>0</v>
      </c>
      <c r="B1185">
        <v>0</v>
      </c>
      <c r="C1185">
        <v>0</v>
      </c>
      <c r="D1185">
        <v>0</v>
      </c>
      <c r="E1185" s="17">
        <v>0</v>
      </c>
      <c r="F1185">
        <v>0</v>
      </c>
      <c r="G1185">
        <v>0</v>
      </c>
      <c r="H1185">
        <v>0</v>
      </c>
      <c r="I1185" t="str">
        <f t="shared" si="8"/>
        <v>M13-M18</v>
      </c>
      <c r="J1185" t="s">
        <v>1172</v>
      </c>
    </row>
    <row r="1186" spans="1:10" x14ac:dyDescent="0.3">
      <c r="A1186">
        <v>0</v>
      </c>
      <c r="B1186">
        <v>0</v>
      </c>
      <c r="C1186">
        <v>0</v>
      </c>
      <c r="D1186">
        <v>0</v>
      </c>
      <c r="E1186" s="17">
        <v>0</v>
      </c>
      <c r="F1186">
        <v>0</v>
      </c>
      <c r="G1186">
        <v>0</v>
      </c>
      <c r="H1186">
        <v>0</v>
      </c>
      <c r="I1186" t="str">
        <f t="shared" si="8"/>
        <v>M13-M18</v>
      </c>
      <c r="J1186" t="s">
        <v>1172</v>
      </c>
    </row>
    <row r="1187" spans="1:10" x14ac:dyDescent="0.3">
      <c r="A1187" s="4" cm="1">
        <f t="array" ref="A1187:H1233">'M19-M24 Report'!A267:H313</f>
        <v>0</v>
      </c>
      <c r="B1187">
        <v>0</v>
      </c>
      <c r="C1187">
        <v>0</v>
      </c>
      <c r="D1187">
        <v>0</v>
      </c>
      <c r="E1187" s="17">
        <v>0</v>
      </c>
      <c r="F1187">
        <v>0</v>
      </c>
      <c r="G1187">
        <v>0</v>
      </c>
      <c r="H1187">
        <v>0</v>
      </c>
      <c r="I1187" t="s">
        <v>25</v>
      </c>
      <c r="J1187" t="s">
        <v>1172</v>
      </c>
    </row>
    <row r="1188" spans="1:10" x14ac:dyDescent="0.3">
      <c r="A1188">
        <v>0</v>
      </c>
      <c r="B1188">
        <v>0</v>
      </c>
      <c r="C1188">
        <v>0</v>
      </c>
      <c r="D1188">
        <v>0</v>
      </c>
      <c r="E1188" s="17">
        <v>0</v>
      </c>
      <c r="F1188">
        <v>0</v>
      </c>
      <c r="G1188">
        <v>0</v>
      </c>
      <c r="H1188">
        <v>0</v>
      </c>
      <c r="I1188" t="s">
        <v>25</v>
      </c>
      <c r="J1188" t="s">
        <v>1172</v>
      </c>
    </row>
    <row r="1189" spans="1:10" x14ac:dyDescent="0.3">
      <c r="A1189">
        <v>0</v>
      </c>
      <c r="B1189">
        <v>0</v>
      </c>
      <c r="C1189">
        <v>0</v>
      </c>
      <c r="D1189">
        <v>0</v>
      </c>
      <c r="E1189" s="17">
        <v>0</v>
      </c>
      <c r="F1189">
        <v>0</v>
      </c>
      <c r="G1189">
        <v>0</v>
      </c>
      <c r="H1189">
        <v>0</v>
      </c>
      <c r="I1189" t="s">
        <v>25</v>
      </c>
      <c r="J1189" t="s">
        <v>1172</v>
      </c>
    </row>
    <row r="1190" spans="1:10" x14ac:dyDescent="0.3">
      <c r="A1190">
        <v>0</v>
      </c>
      <c r="B1190">
        <v>0</v>
      </c>
      <c r="C1190">
        <v>0</v>
      </c>
      <c r="D1190">
        <v>0</v>
      </c>
      <c r="E1190" s="17">
        <v>0</v>
      </c>
      <c r="F1190">
        <v>0</v>
      </c>
      <c r="G1190">
        <v>0</v>
      </c>
      <c r="H1190">
        <v>0</v>
      </c>
      <c r="I1190" t="s">
        <v>25</v>
      </c>
      <c r="J1190" t="s">
        <v>1172</v>
      </c>
    </row>
    <row r="1191" spans="1:10" x14ac:dyDescent="0.3">
      <c r="A1191">
        <v>0</v>
      </c>
      <c r="B1191">
        <v>0</v>
      </c>
      <c r="C1191">
        <v>0</v>
      </c>
      <c r="D1191">
        <v>0</v>
      </c>
      <c r="E1191" s="17">
        <v>0</v>
      </c>
      <c r="F1191">
        <v>0</v>
      </c>
      <c r="G1191">
        <v>0</v>
      </c>
      <c r="H1191">
        <v>0</v>
      </c>
      <c r="I1191" t="s">
        <v>25</v>
      </c>
      <c r="J1191" t="s">
        <v>1172</v>
      </c>
    </row>
    <row r="1192" spans="1:10" x14ac:dyDescent="0.3">
      <c r="A1192">
        <v>0</v>
      </c>
      <c r="B1192">
        <v>0</v>
      </c>
      <c r="C1192">
        <v>0</v>
      </c>
      <c r="D1192">
        <v>0</v>
      </c>
      <c r="E1192" s="17">
        <v>0</v>
      </c>
      <c r="F1192">
        <v>0</v>
      </c>
      <c r="G1192">
        <v>0</v>
      </c>
      <c r="H1192">
        <v>0</v>
      </c>
      <c r="I1192" t="s">
        <v>25</v>
      </c>
      <c r="J1192" t="s">
        <v>1172</v>
      </c>
    </row>
    <row r="1193" spans="1:10" x14ac:dyDescent="0.3">
      <c r="A1193">
        <v>0</v>
      </c>
      <c r="B1193">
        <v>0</v>
      </c>
      <c r="C1193">
        <v>0</v>
      </c>
      <c r="D1193">
        <v>0</v>
      </c>
      <c r="E1193" s="17">
        <v>0</v>
      </c>
      <c r="F1193">
        <v>0</v>
      </c>
      <c r="G1193">
        <v>0</v>
      </c>
      <c r="H1193">
        <v>0</v>
      </c>
      <c r="I1193" t="s">
        <v>25</v>
      </c>
      <c r="J1193" t="s">
        <v>1172</v>
      </c>
    </row>
    <row r="1194" spans="1:10" x14ac:dyDescent="0.3">
      <c r="A1194">
        <v>0</v>
      </c>
      <c r="B1194">
        <v>0</v>
      </c>
      <c r="C1194">
        <v>0</v>
      </c>
      <c r="D1194">
        <v>0</v>
      </c>
      <c r="E1194" s="17">
        <v>0</v>
      </c>
      <c r="F1194">
        <v>0</v>
      </c>
      <c r="G1194">
        <v>0</v>
      </c>
      <c r="H1194">
        <v>0</v>
      </c>
      <c r="I1194" t="s">
        <v>25</v>
      </c>
      <c r="J1194" t="s">
        <v>1172</v>
      </c>
    </row>
    <row r="1195" spans="1:10" x14ac:dyDescent="0.3">
      <c r="A1195">
        <v>0</v>
      </c>
      <c r="B1195">
        <v>0</v>
      </c>
      <c r="C1195">
        <v>0</v>
      </c>
      <c r="D1195">
        <v>0</v>
      </c>
      <c r="E1195" s="17">
        <v>0</v>
      </c>
      <c r="F1195">
        <v>0</v>
      </c>
      <c r="G1195">
        <v>0</v>
      </c>
      <c r="H1195">
        <v>0</v>
      </c>
      <c r="I1195" t="s">
        <v>25</v>
      </c>
      <c r="J1195" t="s">
        <v>1172</v>
      </c>
    </row>
    <row r="1196" spans="1:10" x14ac:dyDescent="0.3">
      <c r="A1196">
        <v>0</v>
      </c>
      <c r="B1196">
        <v>0</v>
      </c>
      <c r="C1196">
        <v>0</v>
      </c>
      <c r="D1196">
        <v>0</v>
      </c>
      <c r="E1196" s="17">
        <v>0</v>
      </c>
      <c r="F1196">
        <v>0</v>
      </c>
      <c r="G1196">
        <v>0</v>
      </c>
      <c r="H1196">
        <v>0</v>
      </c>
      <c r="I1196" t="s">
        <v>25</v>
      </c>
      <c r="J1196" t="s">
        <v>1172</v>
      </c>
    </row>
    <row r="1197" spans="1:10" x14ac:dyDescent="0.3">
      <c r="A1197">
        <v>0</v>
      </c>
      <c r="B1197">
        <v>0</v>
      </c>
      <c r="C1197">
        <v>0</v>
      </c>
      <c r="D1197">
        <v>0</v>
      </c>
      <c r="E1197" s="17">
        <v>0</v>
      </c>
      <c r="F1197">
        <v>0</v>
      </c>
      <c r="G1197">
        <v>0</v>
      </c>
      <c r="H1197">
        <v>0</v>
      </c>
      <c r="I1197" t="s">
        <v>25</v>
      </c>
      <c r="J1197" t="s">
        <v>1172</v>
      </c>
    </row>
    <row r="1198" spans="1:10" x14ac:dyDescent="0.3">
      <c r="A1198">
        <v>0</v>
      </c>
      <c r="B1198">
        <v>0</v>
      </c>
      <c r="C1198">
        <v>0</v>
      </c>
      <c r="D1198">
        <v>0</v>
      </c>
      <c r="E1198" s="17">
        <v>0</v>
      </c>
      <c r="F1198">
        <v>0</v>
      </c>
      <c r="G1198">
        <v>0</v>
      </c>
      <c r="H1198">
        <v>0</v>
      </c>
      <c r="I1198" t="s">
        <v>25</v>
      </c>
      <c r="J1198" t="s">
        <v>1172</v>
      </c>
    </row>
    <row r="1199" spans="1:10" x14ac:dyDescent="0.3">
      <c r="A1199">
        <v>0</v>
      </c>
      <c r="B1199">
        <v>0</v>
      </c>
      <c r="C1199">
        <v>0</v>
      </c>
      <c r="D1199">
        <v>0</v>
      </c>
      <c r="E1199" s="17">
        <v>0</v>
      </c>
      <c r="F1199">
        <v>0</v>
      </c>
      <c r="G1199">
        <v>0</v>
      </c>
      <c r="H1199">
        <v>0</v>
      </c>
      <c r="I1199" t="s">
        <v>25</v>
      </c>
      <c r="J1199" t="s">
        <v>1172</v>
      </c>
    </row>
    <row r="1200" spans="1:10" x14ac:dyDescent="0.3">
      <c r="A1200">
        <v>0</v>
      </c>
      <c r="B1200">
        <v>0</v>
      </c>
      <c r="C1200">
        <v>0</v>
      </c>
      <c r="D1200">
        <v>0</v>
      </c>
      <c r="E1200" s="17">
        <v>0</v>
      </c>
      <c r="F1200">
        <v>0</v>
      </c>
      <c r="G1200">
        <v>0</v>
      </c>
      <c r="H1200">
        <v>0</v>
      </c>
      <c r="I1200" t="s">
        <v>25</v>
      </c>
      <c r="J1200" t="s">
        <v>1172</v>
      </c>
    </row>
    <row r="1201" spans="1:10" x14ac:dyDescent="0.3">
      <c r="A1201">
        <v>0</v>
      </c>
      <c r="B1201">
        <v>0</v>
      </c>
      <c r="C1201">
        <v>0</v>
      </c>
      <c r="D1201">
        <v>0</v>
      </c>
      <c r="E1201" s="17">
        <v>0</v>
      </c>
      <c r="F1201">
        <v>0</v>
      </c>
      <c r="G1201">
        <v>0</v>
      </c>
      <c r="H1201">
        <v>0</v>
      </c>
      <c r="I1201" t="s">
        <v>25</v>
      </c>
      <c r="J1201" t="s">
        <v>1172</v>
      </c>
    </row>
    <row r="1202" spans="1:10" x14ac:dyDescent="0.3">
      <c r="A1202">
        <v>0</v>
      </c>
      <c r="B1202">
        <v>0</v>
      </c>
      <c r="C1202">
        <v>0</v>
      </c>
      <c r="D1202">
        <v>0</v>
      </c>
      <c r="E1202" s="17">
        <v>0</v>
      </c>
      <c r="F1202">
        <v>0</v>
      </c>
      <c r="G1202">
        <v>0</v>
      </c>
      <c r="H1202">
        <v>0</v>
      </c>
      <c r="I1202" t="s">
        <v>25</v>
      </c>
      <c r="J1202" t="s">
        <v>1172</v>
      </c>
    </row>
    <row r="1203" spans="1:10" x14ac:dyDescent="0.3">
      <c r="A1203">
        <v>0</v>
      </c>
      <c r="B1203">
        <v>0</v>
      </c>
      <c r="C1203">
        <v>0</v>
      </c>
      <c r="D1203">
        <v>0</v>
      </c>
      <c r="E1203" s="17">
        <v>0</v>
      </c>
      <c r="F1203">
        <v>0</v>
      </c>
      <c r="G1203">
        <v>0</v>
      </c>
      <c r="H1203">
        <v>0</v>
      </c>
      <c r="I1203" t="s">
        <v>25</v>
      </c>
      <c r="J1203" t="s">
        <v>1172</v>
      </c>
    </row>
    <row r="1204" spans="1:10" x14ac:dyDescent="0.3">
      <c r="A1204">
        <v>0</v>
      </c>
      <c r="B1204">
        <v>0</v>
      </c>
      <c r="C1204">
        <v>0</v>
      </c>
      <c r="D1204">
        <v>0</v>
      </c>
      <c r="E1204" s="17">
        <v>0</v>
      </c>
      <c r="F1204">
        <v>0</v>
      </c>
      <c r="G1204">
        <v>0</v>
      </c>
      <c r="H1204">
        <v>0</v>
      </c>
      <c r="I1204" t="s">
        <v>25</v>
      </c>
      <c r="J1204" t="s">
        <v>1172</v>
      </c>
    </row>
    <row r="1205" spans="1:10" x14ac:dyDescent="0.3">
      <c r="A1205">
        <v>0</v>
      </c>
      <c r="B1205">
        <v>0</v>
      </c>
      <c r="C1205">
        <v>0</v>
      </c>
      <c r="D1205">
        <v>0</v>
      </c>
      <c r="E1205" s="17">
        <v>0</v>
      </c>
      <c r="F1205">
        <v>0</v>
      </c>
      <c r="G1205">
        <v>0</v>
      </c>
      <c r="H1205">
        <v>0</v>
      </c>
      <c r="I1205" t="s">
        <v>25</v>
      </c>
      <c r="J1205" t="s">
        <v>1172</v>
      </c>
    </row>
    <row r="1206" spans="1:10" x14ac:dyDescent="0.3">
      <c r="A1206">
        <v>0</v>
      </c>
      <c r="B1206">
        <v>0</v>
      </c>
      <c r="C1206">
        <v>0</v>
      </c>
      <c r="D1206">
        <v>0</v>
      </c>
      <c r="E1206" s="17">
        <v>0</v>
      </c>
      <c r="F1206">
        <v>0</v>
      </c>
      <c r="G1206">
        <v>0</v>
      </c>
      <c r="H1206">
        <v>0</v>
      </c>
      <c r="I1206" t="s">
        <v>25</v>
      </c>
      <c r="J1206" t="s">
        <v>1172</v>
      </c>
    </row>
    <row r="1207" spans="1:10" x14ac:dyDescent="0.3">
      <c r="A1207">
        <v>0</v>
      </c>
      <c r="B1207">
        <v>0</v>
      </c>
      <c r="C1207">
        <v>0</v>
      </c>
      <c r="D1207">
        <v>0</v>
      </c>
      <c r="E1207" s="17">
        <v>0</v>
      </c>
      <c r="F1207">
        <v>0</v>
      </c>
      <c r="G1207">
        <v>0</v>
      </c>
      <c r="H1207">
        <v>0</v>
      </c>
      <c r="I1207" t="s">
        <v>25</v>
      </c>
      <c r="J1207" t="s">
        <v>1172</v>
      </c>
    </row>
    <row r="1208" spans="1:10" x14ac:dyDescent="0.3">
      <c r="A1208">
        <v>0</v>
      </c>
      <c r="B1208">
        <v>0</v>
      </c>
      <c r="C1208">
        <v>0</v>
      </c>
      <c r="D1208">
        <v>0</v>
      </c>
      <c r="E1208" s="17">
        <v>0</v>
      </c>
      <c r="F1208">
        <v>0</v>
      </c>
      <c r="G1208">
        <v>0</v>
      </c>
      <c r="H1208">
        <v>0</v>
      </c>
      <c r="I1208" t="s">
        <v>25</v>
      </c>
      <c r="J1208" t="s">
        <v>1172</v>
      </c>
    </row>
    <row r="1209" spans="1:10" x14ac:dyDescent="0.3">
      <c r="A1209">
        <v>0</v>
      </c>
      <c r="B1209">
        <v>0</v>
      </c>
      <c r="C1209">
        <v>0</v>
      </c>
      <c r="D1209">
        <v>0</v>
      </c>
      <c r="E1209" s="17">
        <v>0</v>
      </c>
      <c r="F1209">
        <v>0</v>
      </c>
      <c r="G1209">
        <v>0</v>
      </c>
      <c r="H1209">
        <v>0</v>
      </c>
      <c r="I1209" t="s">
        <v>25</v>
      </c>
      <c r="J1209" t="s">
        <v>1172</v>
      </c>
    </row>
    <row r="1210" spans="1:10" x14ac:dyDescent="0.3">
      <c r="A1210">
        <v>0</v>
      </c>
      <c r="B1210">
        <v>0</v>
      </c>
      <c r="C1210">
        <v>0</v>
      </c>
      <c r="D1210">
        <v>0</v>
      </c>
      <c r="E1210" s="17">
        <v>0</v>
      </c>
      <c r="F1210">
        <v>0</v>
      </c>
      <c r="G1210">
        <v>0</v>
      </c>
      <c r="H1210">
        <v>0</v>
      </c>
      <c r="I1210" t="s">
        <v>25</v>
      </c>
      <c r="J1210" t="s">
        <v>1172</v>
      </c>
    </row>
    <row r="1211" spans="1:10" x14ac:dyDescent="0.3">
      <c r="A1211">
        <v>0</v>
      </c>
      <c r="B1211">
        <v>0</v>
      </c>
      <c r="C1211">
        <v>0</v>
      </c>
      <c r="D1211">
        <v>0</v>
      </c>
      <c r="E1211" s="17">
        <v>0</v>
      </c>
      <c r="F1211">
        <v>0</v>
      </c>
      <c r="G1211">
        <v>0</v>
      </c>
      <c r="H1211">
        <v>0</v>
      </c>
      <c r="I1211" t="s">
        <v>25</v>
      </c>
      <c r="J1211" t="s">
        <v>1172</v>
      </c>
    </row>
    <row r="1212" spans="1:10" x14ac:dyDescent="0.3">
      <c r="A1212">
        <v>0</v>
      </c>
      <c r="B1212">
        <v>0</v>
      </c>
      <c r="C1212">
        <v>0</v>
      </c>
      <c r="D1212">
        <v>0</v>
      </c>
      <c r="E1212" s="17">
        <v>0</v>
      </c>
      <c r="F1212">
        <v>0</v>
      </c>
      <c r="G1212">
        <v>0</v>
      </c>
      <c r="H1212">
        <v>0</v>
      </c>
      <c r="I1212" t="s">
        <v>25</v>
      </c>
      <c r="J1212" t="s">
        <v>1172</v>
      </c>
    </row>
    <row r="1213" spans="1:10" x14ac:dyDescent="0.3">
      <c r="A1213">
        <v>0</v>
      </c>
      <c r="B1213">
        <v>0</v>
      </c>
      <c r="C1213">
        <v>0</v>
      </c>
      <c r="D1213">
        <v>0</v>
      </c>
      <c r="E1213" s="17">
        <v>0</v>
      </c>
      <c r="F1213">
        <v>0</v>
      </c>
      <c r="G1213">
        <v>0</v>
      </c>
      <c r="H1213">
        <v>0</v>
      </c>
      <c r="I1213" t="s">
        <v>25</v>
      </c>
      <c r="J1213" t="s">
        <v>1172</v>
      </c>
    </row>
    <row r="1214" spans="1:10" x14ac:dyDescent="0.3">
      <c r="A1214">
        <v>0</v>
      </c>
      <c r="B1214">
        <v>0</v>
      </c>
      <c r="C1214">
        <v>0</v>
      </c>
      <c r="D1214">
        <v>0</v>
      </c>
      <c r="E1214" s="17">
        <v>0</v>
      </c>
      <c r="F1214">
        <v>0</v>
      </c>
      <c r="G1214">
        <v>0</v>
      </c>
      <c r="H1214">
        <v>0</v>
      </c>
      <c r="I1214" t="s">
        <v>25</v>
      </c>
      <c r="J1214" t="s">
        <v>1172</v>
      </c>
    </row>
    <row r="1215" spans="1:10" x14ac:dyDescent="0.3">
      <c r="A1215">
        <v>0</v>
      </c>
      <c r="B1215">
        <v>0</v>
      </c>
      <c r="C1215">
        <v>0</v>
      </c>
      <c r="D1215">
        <v>0</v>
      </c>
      <c r="E1215" s="17">
        <v>0</v>
      </c>
      <c r="F1215">
        <v>0</v>
      </c>
      <c r="G1215">
        <v>0</v>
      </c>
      <c r="H1215">
        <v>0</v>
      </c>
      <c r="I1215" t="s">
        <v>25</v>
      </c>
      <c r="J1215" t="s">
        <v>1172</v>
      </c>
    </row>
    <row r="1216" spans="1:10" x14ac:dyDescent="0.3">
      <c r="A1216">
        <v>0</v>
      </c>
      <c r="B1216">
        <v>0</v>
      </c>
      <c r="C1216">
        <v>0</v>
      </c>
      <c r="D1216">
        <v>0</v>
      </c>
      <c r="E1216" s="17">
        <v>0</v>
      </c>
      <c r="F1216">
        <v>0</v>
      </c>
      <c r="G1216">
        <v>0</v>
      </c>
      <c r="H1216">
        <v>0</v>
      </c>
      <c r="I1216" t="s">
        <v>25</v>
      </c>
      <c r="J1216" t="s">
        <v>1172</v>
      </c>
    </row>
    <row r="1217" spans="1:10" x14ac:dyDescent="0.3">
      <c r="A1217">
        <v>0</v>
      </c>
      <c r="B1217">
        <v>0</v>
      </c>
      <c r="C1217">
        <v>0</v>
      </c>
      <c r="D1217">
        <v>0</v>
      </c>
      <c r="E1217" s="17">
        <v>0</v>
      </c>
      <c r="F1217">
        <v>0</v>
      </c>
      <c r="G1217">
        <v>0</v>
      </c>
      <c r="H1217">
        <v>0</v>
      </c>
      <c r="I1217" t="s">
        <v>25</v>
      </c>
      <c r="J1217" t="s">
        <v>1172</v>
      </c>
    </row>
    <row r="1218" spans="1:10" x14ac:dyDescent="0.3">
      <c r="A1218">
        <v>0</v>
      </c>
      <c r="B1218">
        <v>0</v>
      </c>
      <c r="C1218">
        <v>0</v>
      </c>
      <c r="D1218">
        <v>0</v>
      </c>
      <c r="E1218" s="17">
        <v>0</v>
      </c>
      <c r="F1218">
        <v>0</v>
      </c>
      <c r="G1218">
        <v>0</v>
      </c>
      <c r="H1218">
        <v>0</v>
      </c>
      <c r="I1218" t="s">
        <v>25</v>
      </c>
      <c r="J1218" t="s">
        <v>1172</v>
      </c>
    </row>
    <row r="1219" spans="1:10" x14ac:dyDescent="0.3">
      <c r="A1219">
        <v>0</v>
      </c>
      <c r="B1219">
        <v>0</v>
      </c>
      <c r="C1219">
        <v>0</v>
      </c>
      <c r="D1219">
        <v>0</v>
      </c>
      <c r="E1219" s="17">
        <v>0</v>
      </c>
      <c r="F1219">
        <v>0</v>
      </c>
      <c r="G1219">
        <v>0</v>
      </c>
      <c r="H1219">
        <v>0</v>
      </c>
      <c r="I1219" t="s">
        <v>25</v>
      </c>
      <c r="J1219" t="s">
        <v>1172</v>
      </c>
    </row>
    <row r="1220" spans="1:10" x14ac:dyDescent="0.3">
      <c r="A1220">
        <v>0</v>
      </c>
      <c r="B1220">
        <v>0</v>
      </c>
      <c r="C1220">
        <v>0</v>
      </c>
      <c r="D1220">
        <v>0</v>
      </c>
      <c r="E1220" s="17">
        <v>0</v>
      </c>
      <c r="F1220">
        <v>0</v>
      </c>
      <c r="G1220">
        <v>0</v>
      </c>
      <c r="H1220">
        <v>0</v>
      </c>
      <c r="I1220" t="s">
        <v>25</v>
      </c>
      <c r="J1220" t="s">
        <v>1172</v>
      </c>
    </row>
    <row r="1221" spans="1:10" x14ac:dyDescent="0.3">
      <c r="A1221">
        <v>0</v>
      </c>
      <c r="B1221">
        <v>0</v>
      </c>
      <c r="C1221">
        <v>0</v>
      </c>
      <c r="D1221">
        <v>0</v>
      </c>
      <c r="E1221" s="17">
        <v>0</v>
      </c>
      <c r="F1221">
        <v>0</v>
      </c>
      <c r="G1221">
        <v>0</v>
      </c>
      <c r="H1221">
        <v>0</v>
      </c>
      <c r="I1221" t="s">
        <v>25</v>
      </c>
      <c r="J1221" t="s">
        <v>1172</v>
      </c>
    </row>
    <row r="1222" spans="1:10" x14ac:dyDescent="0.3">
      <c r="A1222">
        <v>0</v>
      </c>
      <c r="B1222">
        <v>0</v>
      </c>
      <c r="C1222">
        <v>0</v>
      </c>
      <c r="D1222">
        <v>0</v>
      </c>
      <c r="E1222" s="17">
        <v>0</v>
      </c>
      <c r="F1222">
        <v>0</v>
      </c>
      <c r="G1222">
        <v>0</v>
      </c>
      <c r="H1222">
        <v>0</v>
      </c>
      <c r="I1222" t="s">
        <v>25</v>
      </c>
      <c r="J1222" t="s">
        <v>1172</v>
      </c>
    </row>
    <row r="1223" spans="1:10" x14ac:dyDescent="0.3">
      <c r="A1223">
        <v>0</v>
      </c>
      <c r="B1223">
        <v>0</v>
      </c>
      <c r="C1223">
        <v>0</v>
      </c>
      <c r="D1223">
        <v>0</v>
      </c>
      <c r="E1223" s="17">
        <v>0</v>
      </c>
      <c r="F1223">
        <v>0</v>
      </c>
      <c r="G1223">
        <v>0</v>
      </c>
      <c r="H1223">
        <v>0</v>
      </c>
      <c r="I1223" t="s">
        <v>25</v>
      </c>
      <c r="J1223" t="s">
        <v>1172</v>
      </c>
    </row>
    <row r="1224" spans="1:10" x14ac:dyDescent="0.3">
      <c r="A1224">
        <v>0</v>
      </c>
      <c r="B1224">
        <v>0</v>
      </c>
      <c r="C1224">
        <v>0</v>
      </c>
      <c r="D1224">
        <v>0</v>
      </c>
      <c r="E1224" s="17">
        <v>0</v>
      </c>
      <c r="F1224">
        <v>0</v>
      </c>
      <c r="G1224">
        <v>0</v>
      </c>
      <c r="H1224">
        <v>0</v>
      </c>
      <c r="I1224" t="s">
        <v>25</v>
      </c>
      <c r="J1224" t="s">
        <v>1172</v>
      </c>
    </row>
    <row r="1225" spans="1:10" x14ac:dyDescent="0.3">
      <c r="A1225">
        <v>0</v>
      </c>
      <c r="B1225">
        <v>0</v>
      </c>
      <c r="C1225">
        <v>0</v>
      </c>
      <c r="D1225">
        <v>0</v>
      </c>
      <c r="E1225" s="17">
        <v>0</v>
      </c>
      <c r="F1225">
        <v>0</v>
      </c>
      <c r="G1225">
        <v>0</v>
      </c>
      <c r="H1225">
        <v>0</v>
      </c>
      <c r="I1225" t="s">
        <v>25</v>
      </c>
      <c r="J1225" t="s">
        <v>1172</v>
      </c>
    </row>
    <row r="1226" spans="1:10" x14ac:dyDescent="0.3">
      <c r="A1226">
        <v>0</v>
      </c>
      <c r="B1226">
        <v>0</v>
      </c>
      <c r="C1226">
        <v>0</v>
      </c>
      <c r="D1226">
        <v>0</v>
      </c>
      <c r="E1226" s="17">
        <v>0</v>
      </c>
      <c r="F1226">
        <v>0</v>
      </c>
      <c r="G1226">
        <v>0</v>
      </c>
      <c r="H1226">
        <v>0</v>
      </c>
      <c r="I1226" t="s">
        <v>25</v>
      </c>
      <c r="J1226" t="s">
        <v>1172</v>
      </c>
    </row>
    <row r="1227" spans="1:10" x14ac:dyDescent="0.3">
      <c r="A1227">
        <v>0</v>
      </c>
      <c r="B1227">
        <v>0</v>
      </c>
      <c r="C1227">
        <v>0</v>
      </c>
      <c r="D1227">
        <v>0</v>
      </c>
      <c r="E1227" s="17">
        <v>0</v>
      </c>
      <c r="F1227">
        <v>0</v>
      </c>
      <c r="G1227">
        <v>0</v>
      </c>
      <c r="H1227">
        <v>0</v>
      </c>
      <c r="I1227" t="s">
        <v>25</v>
      </c>
      <c r="J1227" t="s">
        <v>1172</v>
      </c>
    </row>
    <row r="1228" spans="1:10" x14ac:dyDescent="0.3">
      <c r="A1228">
        <v>0</v>
      </c>
      <c r="B1228">
        <v>0</v>
      </c>
      <c r="C1228">
        <v>0</v>
      </c>
      <c r="D1228">
        <v>0</v>
      </c>
      <c r="E1228" s="17">
        <v>0</v>
      </c>
      <c r="F1228">
        <v>0</v>
      </c>
      <c r="G1228">
        <v>0</v>
      </c>
      <c r="H1228">
        <v>0</v>
      </c>
      <c r="I1228" t="s">
        <v>25</v>
      </c>
      <c r="J1228" t="s">
        <v>1172</v>
      </c>
    </row>
    <row r="1229" spans="1:10" x14ac:dyDescent="0.3">
      <c r="A1229">
        <v>0</v>
      </c>
      <c r="B1229">
        <v>0</v>
      </c>
      <c r="C1229">
        <v>0</v>
      </c>
      <c r="D1229">
        <v>0</v>
      </c>
      <c r="E1229" s="17">
        <v>0</v>
      </c>
      <c r="F1229">
        <v>0</v>
      </c>
      <c r="G1229">
        <v>0</v>
      </c>
      <c r="H1229">
        <v>0</v>
      </c>
      <c r="I1229" t="s">
        <v>25</v>
      </c>
      <c r="J1229" t="s">
        <v>1172</v>
      </c>
    </row>
    <row r="1230" spans="1:10" x14ac:dyDescent="0.3">
      <c r="A1230">
        <v>0</v>
      </c>
      <c r="B1230">
        <v>0</v>
      </c>
      <c r="C1230">
        <v>0</v>
      </c>
      <c r="D1230">
        <v>0</v>
      </c>
      <c r="E1230" s="17">
        <v>0</v>
      </c>
      <c r="F1230">
        <v>0</v>
      </c>
      <c r="G1230">
        <v>0</v>
      </c>
      <c r="H1230">
        <v>0</v>
      </c>
      <c r="I1230" t="s">
        <v>25</v>
      </c>
      <c r="J1230" t="s">
        <v>1172</v>
      </c>
    </row>
    <row r="1231" spans="1:10" x14ac:dyDescent="0.3">
      <c r="A1231">
        <v>0</v>
      </c>
      <c r="B1231">
        <v>0</v>
      </c>
      <c r="C1231">
        <v>0</v>
      </c>
      <c r="D1231">
        <v>0</v>
      </c>
      <c r="E1231" s="17">
        <v>0</v>
      </c>
      <c r="F1231">
        <v>0</v>
      </c>
      <c r="G1231">
        <v>0</v>
      </c>
      <c r="H1231">
        <v>0</v>
      </c>
      <c r="I1231" t="s">
        <v>25</v>
      </c>
      <c r="J1231" t="s">
        <v>1172</v>
      </c>
    </row>
    <row r="1232" spans="1:10" x14ac:dyDescent="0.3">
      <c r="A1232">
        <v>0</v>
      </c>
      <c r="B1232">
        <v>0</v>
      </c>
      <c r="C1232">
        <v>0</v>
      </c>
      <c r="D1232">
        <v>0</v>
      </c>
      <c r="E1232" s="17">
        <v>0</v>
      </c>
      <c r="F1232">
        <v>0</v>
      </c>
      <c r="G1232">
        <v>0</v>
      </c>
      <c r="H1232">
        <v>0</v>
      </c>
      <c r="I1232" t="s">
        <v>25</v>
      </c>
      <c r="J1232" t="s">
        <v>1172</v>
      </c>
    </row>
    <row r="1233" spans="1:10" x14ac:dyDescent="0.3">
      <c r="A1233">
        <v>0</v>
      </c>
      <c r="B1233">
        <v>0</v>
      </c>
      <c r="C1233">
        <v>0</v>
      </c>
      <c r="D1233">
        <v>0</v>
      </c>
      <c r="E1233" s="17">
        <v>0</v>
      </c>
      <c r="F1233">
        <v>0</v>
      </c>
      <c r="G1233">
        <v>0</v>
      </c>
      <c r="H1233">
        <v>0</v>
      </c>
      <c r="I1233" t="s">
        <v>25</v>
      </c>
      <c r="J1233" t="s">
        <v>1172</v>
      </c>
    </row>
    <row r="1234" spans="1:10" x14ac:dyDescent="0.3">
      <c r="A1234" s="4" cm="1">
        <f t="array" ref="A1234:H1280">'M25-M30 Report'!A267:H313</f>
        <v>0</v>
      </c>
      <c r="B1234">
        <v>0</v>
      </c>
      <c r="C1234">
        <v>0</v>
      </c>
      <c r="D1234">
        <v>0</v>
      </c>
      <c r="E1234" s="17">
        <v>0</v>
      </c>
      <c r="F1234">
        <v>0</v>
      </c>
      <c r="G1234">
        <v>0</v>
      </c>
      <c r="H1234">
        <v>0</v>
      </c>
      <c r="I1234" t="s">
        <v>26</v>
      </c>
      <c r="J1234" t="s">
        <v>1172</v>
      </c>
    </row>
    <row r="1235" spans="1:10" x14ac:dyDescent="0.3">
      <c r="A1235">
        <v>0</v>
      </c>
      <c r="B1235">
        <v>0</v>
      </c>
      <c r="C1235">
        <v>0</v>
      </c>
      <c r="D1235">
        <v>0</v>
      </c>
      <c r="E1235" s="17">
        <v>0</v>
      </c>
      <c r="F1235">
        <v>0</v>
      </c>
      <c r="G1235">
        <v>0</v>
      </c>
      <c r="H1235">
        <v>0</v>
      </c>
      <c r="I1235" t="s">
        <v>26</v>
      </c>
      <c r="J1235" t="s">
        <v>1172</v>
      </c>
    </row>
    <row r="1236" spans="1:10" x14ac:dyDescent="0.3">
      <c r="A1236">
        <v>0</v>
      </c>
      <c r="B1236">
        <v>0</v>
      </c>
      <c r="C1236">
        <v>0</v>
      </c>
      <c r="D1236">
        <v>0</v>
      </c>
      <c r="E1236" s="17">
        <v>0</v>
      </c>
      <c r="F1236">
        <v>0</v>
      </c>
      <c r="G1236">
        <v>0</v>
      </c>
      <c r="H1236">
        <v>0</v>
      </c>
      <c r="I1236" t="s">
        <v>26</v>
      </c>
      <c r="J1236" t="s">
        <v>1172</v>
      </c>
    </row>
    <row r="1237" spans="1:10" x14ac:dyDescent="0.3">
      <c r="A1237">
        <v>0</v>
      </c>
      <c r="B1237">
        <v>0</v>
      </c>
      <c r="C1237">
        <v>0</v>
      </c>
      <c r="D1237">
        <v>0</v>
      </c>
      <c r="E1237" s="17">
        <v>0</v>
      </c>
      <c r="F1237">
        <v>0</v>
      </c>
      <c r="G1237">
        <v>0</v>
      </c>
      <c r="H1237">
        <v>0</v>
      </c>
      <c r="I1237" t="s">
        <v>26</v>
      </c>
      <c r="J1237" t="s">
        <v>1172</v>
      </c>
    </row>
    <row r="1238" spans="1:10" x14ac:dyDescent="0.3">
      <c r="A1238">
        <v>0</v>
      </c>
      <c r="B1238">
        <v>0</v>
      </c>
      <c r="C1238">
        <v>0</v>
      </c>
      <c r="D1238">
        <v>0</v>
      </c>
      <c r="E1238" s="17">
        <v>0</v>
      </c>
      <c r="F1238">
        <v>0</v>
      </c>
      <c r="G1238">
        <v>0</v>
      </c>
      <c r="H1238">
        <v>0</v>
      </c>
      <c r="I1238" t="s">
        <v>26</v>
      </c>
      <c r="J1238" t="s">
        <v>1172</v>
      </c>
    </row>
    <row r="1239" spans="1:10" x14ac:dyDescent="0.3">
      <c r="A1239">
        <v>0</v>
      </c>
      <c r="B1239">
        <v>0</v>
      </c>
      <c r="C1239">
        <v>0</v>
      </c>
      <c r="D1239">
        <v>0</v>
      </c>
      <c r="E1239" s="17">
        <v>0</v>
      </c>
      <c r="F1239">
        <v>0</v>
      </c>
      <c r="G1239">
        <v>0</v>
      </c>
      <c r="H1239">
        <v>0</v>
      </c>
      <c r="I1239" t="s">
        <v>26</v>
      </c>
      <c r="J1239" t="s">
        <v>1172</v>
      </c>
    </row>
    <row r="1240" spans="1:10" x14ac:dyDescent="0.3">
      <c r="A1240">
        <v>0</v>
      </c>
      <c r="B1240">
        <v>0</v>
      </c>
      <c r="C1240">
        <v>0</v>
      </c>
      <c r="D1240">
        <v>0</v>
      </c>
      <c r="E1240" s="17">
        <v>0</v>
      </c>
      <c r="F1240">
        <v>0</v>
      </c>
      <c r="G1240">
        <v>0</v>
      </c>
      <c r="H1240">
        <v>0</v>
      </c>
      <c r="I1240" t="s">
        <v>26</v>
      </c>
      <c r="J1240" t="s">
        <v>1172</v>
      </c>
    </row>
    <row r="1241" spans="1:10" x14ac:dyDescent="0.3">
      <c r="A1241">
        <v>0</v>
      </c>
      <c r="B1241">
        <v>0</v>
      </c>
      <c r="C1241">
        <v>0</v>
      </c>
      <c r="D1241">
        <v>0</v>
      </c>
      <c r="E1241" s="17">
        <v>0</v>
      </c>
      <c r="F1241">
        <v>0</v>
      </c>
      <c r="G1241">
        <v>0</v>
      </c>
      <c r="H1241">
        <v>0</v>
      </c>
      <c r="I1241" t="s">
        <v>26</v>
      </c>
      <c r="J1241" t="s">
        <v>1172</v>
      </c>
    </row>
    <row r="1242" spans="1:10" x14ac:dyDescent="0.3">
      <c r="A1242">
        <v>0</v>
      </c>
      <c r="B1242">
        <v>0</v>
      </c>
      <c r="C1242">
        <v>0</v>
      </c>
      <c r="D1242">
        <v>0</v>
      </c>
      <c r="E1242" s="17">
        <v>0</v>
      </c>
      <c r="F1242">
        <v>0</v>
      </c>
      <c r="G1242">
        <v>0</v>
      </c>
      <c r="H1242">
        <v>0</v>
      </c>
      <c r="I1242" t="s">
        <v>26</v>
      </c>
      <c r="J1242" t="s">
        <v>1172</v>
      </c>
    </row>
    <row r="1243" spans="1:10" x14ac:dyDescent="0.3">
      <c r="A1243">
        <v>0</v>
      </c>
      <c r="B1243">
        <v>0</v>
      </c>
      <c r="C1243">
        <v>0</v>
      </c>
      <c r="D1243">
        <v>0</v>
      </c>
      <c r="E1243" s="17">
        <v>0</v>
      </c>
      <c r="F1243">
        <v>0</v>
      </c>
      <c r="G1243">
        <v>0</v>
      </c>
      <c r="H1243">
        <v>0</v>
      </c>
      <c r="I1243" t="s">
        <v>26</v>
      </c>
      <c r="J1243" t="s">
        <v>1172</v>
      </c>
    </row>
    <row r="1244" spans="1:10" x14ac:dyDescent="0.3">
      <c r="A1244">
        <v>0</v>
      </c>
      <c r="B1244">
        <v>0</v>
      </c>
      <c r="C1244">
        <v>0</v>
      </c>
      <c r="D1244">
        <v>0</v>
      </c>
      <c r="E1244" s="17">
        <v>0</v>
      </c>
      <c r="F1244">
        <v>0</v>
      </c>
      <c r="G1244">
        <v>0</v>
      </c>
      <c r="H1244">
        <v>0</v>
      </c>
      <c r="I1244" t="s">
        <v>26</v>
      </c>
      <c r="J1244" t="s">
        <v>1172</v>
      </c>
    </row>
    <row r="1245" spans="1:10" x14ac:dyDescent="0.3">
      <c r="A1245">
        <v>0</v>
      </c>
      <c r="B1245">
        <v>0</v>
      </c>
      <c r="C1245">
        <v>0</v>
      </c>
      <c r="D1245">
        <v>0</v>
      </c>
      <c r="E1245" s="17">
        <v>0</v>
      </c>
      <c r="F1245">
        <v>0</v>
      </c>
      <c r="G1245">
        <v>0</v>
      </c>
      <c r="H1245">
        <v>0</v>
      </c>
      <c r="I1245" t="s">
        <v>26</v>
      </c>
      <c r="J1245" t="s">
        <v>1172</v>
      </c>
    </row>
    <row r="1246" spans="1:10" x14ac:dyDescent="0.3">
      <c r="A1246">
        <v>0</v>
      </c>
      <c r="B1246">
        <v>0</v>
      </c>
      <c r="C1246">
        <v>0</v>
      </c>
      <c r="D1246">
        <v>0</v>
      </c>
      <c r="E1246" s="17">
        <v>0</v>
      </c>
      <c r="F1246">
        <v>0</v>
      </c>
      <c r="G1246">
        <v>0</v>
      </c>
      <c r="H1246">
        <v>0</v>
      </c>
      <c r="I1246" t="s">
        <v>26</v>
      </c>
      <c r="J1246" t="s">
        <v>1172</v>
      </c>
    </row>
    <row r="1247" spans="1:10" x14ac:dyDescent="0.3">
      <c r="A1247">
        <v>0</v>
      </c>
      <c r="B1247">
        <v>0</v>
      </c>
      <c r="C1247">
        <v>0</v>
      </c>
      <c r="D1247">
        <v>0</v>
      </c>
      <c r="E1247" s="17">
        <v>0</v>
      </c>
      <c r="F1247">
        <v>0</v>
      </c>
      <c r="G1247">
        <v>0</v>
      </c>
      <c r="H1247">
        <v>0</v>
      </c>
      <c r="I1247" t="s">
        <v>26</v>
      </c>
      <c r="J1247" t="s">
        <v>1172</v>
      </c>
    </row>
    <row r="1248" spans="1:10" x14ac:dyDescent="0.3">
      <c r="A1248">
        <v>0</v>
      </c>
      <c r="B1248">
        <v>0</v>
      </c>
      <c r="C1248">
        <v>0</v>
      </c>
      <c r="D1248">
        <v>0</v>
      </c>
      <c r="E1248" s="17">
        <v>0</v>
      </c>
      <c r="F1248">
        <v>0</v>
      </c>
      <c r="G1248">
        <v>0</v>
      </c>
      <c r="H1248">
        <v>0</v>
      </c>
      <c r="I1248" t="s">
        <v>26</v>
      </c>
      <c r="J1248" t="s">
        <v>1172</v>
      </c>
    </row>
    <row r="1249" spans="1:10" x14ac:dyDescent="0.3">
      <c r="A1249">
        <v>0</v>
      </c>
      <c r="B1249">
        <v>0</v>
      </c>
      <c r="C1249">
        <v>0</v>
      </c>
      <c r="D1249">
        <v>0</v>
      </c>
      <c r="E1249" s="17">
        <v>0</v>
      </c>
      <c r="F1249">
        <v>0</v>
      </c>
      <c r="G1249">
        <v>0</v>
      </c>
      <c r="H1249">
        <v>0</v>
      </c>
      <c r="I1249" t="s">
        <v>26</v>
      </c>
      <c r="J1249" t="s">
        <v>1172</v>
      </c>
    </row>
    <row r="1250" spans="1:10" x14ac:dyDescent="0.3">
      <c r="A1250">
        <v>0</v>
      </c>
      <c r="B1250">
        <v>0</v>
      </c>
      <c r="C1250">
        <v>0</v>
      </c>
      <c r="D1250">
        <v>0</v>
      </c>
      <c r="E1250" s="17">
        <v>0</v>
      </c>
      <c r="F1250">
        <v>0</v>
      </c>
      <c r="G1250">
        <v>0</v>
      </c>
      <c r="H1250">
        <v>0</v>
      </c>
      <c r="I1250" t="s">
        <v>26</v>
      </c>
      <c r="J1250" t="s">
        <v>1172</v>
      </c>
    </row>
    <row r="1251" spans="1:10" x14ac:dyDescent="0.3">
      <c r="A1251">
        <v>0</v>
      </c>
      <c r="B1251">
        <v>0</v>
      </c>
      <c r="C1251">
        <v>0</v>
      </c>
      <c r="D1251">
        <v>0</v>
      </c>
      <c r="E1251" s="17">
        <v>0</v>
      </c>
      <c r="F1251">
        <v>0</v>
      </c>
      <c r="G1251">
        <v>0</v>
      </c>
      <c r="H1251">
        <v>0</v>
      </c>
      <c r="I1251" t="s">
        <v>26</v>
      </c>
      <c r="J1251" t="s">
        <v>1172</v>
      </c>
    </row>
    <row r="1252" spans="1:10" x14ac:dyDescent="0.3">
      <c r="A1252">
        <v>0</v>
      </c>
      <c r="B1252">
        <v>0</v>
      </c>
      <c r="C1252">
        <v>0</v>
      </c>
      <c r="D1252">
        <v>0</v>
      </c>
      <c r="E1252" s="17">
        <v>0</v>
      </c>
      <c r="F1252">
        <v>0</v>
      </c>
      <c r="G1252">
        <v>0</v>
      </c>
      <c r="H1252">
        <v>0</v>
      </c>
      <c r="I1252" t="s">
        <v>26</v>
      </c>
      <c r="J1252" t="s">
        <v>1172</v>
      </c>
    </row>
    <row r="1253" spans="1:10" x14ac:dyDescent="0.3">
      <c r="A1253">
        <v>0</v>
      </c>
      <c r="B1253">
        <v>0</v>
      </c>
      <c r="C1253">
        <v>0</v>
      </c>
      <c r="D1253">
        <v>0</v>
      </c>
      <c r="E1253" s="17">
        <v>0</v>
      </c>
      <c r="F1253">
        <v>0</v>
      </c>
      <c r="G1253">
        <v>0</v>
      </c>
      <c r="H1253">
        <v>0</v>
      </c>
      <c r="I1253" t="s">
        <v>26</v>
      </c>
      <c r="J1253" t="s">
        <v>1172</v>
      </c>
    </row>
    <row r="1254" spans="1:10" x14ac:dyDescent="0.3">
      <c r="A1254">
        <v>0</v>
      </c>
      <c r="B1254">
        <v>0</v>
      </c>
      <c r="C1254">
        <v>0</v>
      </c>
      <c r="D1254">
        <v>0</v>
      </c>
      <c r="E1254" s="17">
        <v>0</v>
      </c>
      <c r="F1254">
        <v>0</v>
      </c>
      <c r="G1254">
        <v>0</v>
      </c>
      <c r="H1254">
        <v>0</v>
      </c>
      <c r="I1254" t="s">
        <v>26</v>
      </c>
      <c r="J1254" t="s">
        <v>1172</v>
      </c>
    </row>
    <row r="1255" spans="1:10" x14ac:dyDescent="0.3">
      <c r="A1255">
        <v>0</v>
      </c>
      <c r="B1255">
        <v>0</v>
      </c>
      <c r="C1255">
        <v>0</v>
      </c>
      <c r="D1255">
        <v>0</v>
      </c>
      <c r="E1255" s="17">
        <v>0</v>
      </c>
      <c r="F1255">
        <v>0</v>
      </c>
      <c r="G1255">
        <v>0</v>
      </c>
      <c r="H1255">
        <v>0</v>
      </c>
      <c r="I1255" t="s">
        <v>26</v>
      </c>
      <c r="J1255" t="s">
        <v>1172</v>
      </c>
    </row>
    <row r="1256" spans="1:10" x14ac:dyDescent="0.3">
      <c r="A1256">
        <v>0</v>
      </c>
      <c r="B1256">
        <v>0</v>
      </c>
      <c r="C1256">
        <v>0</v>
      </c>
      <c r="D1256">
        <v>0</v>
      </c>
      <c r="E1256" s="17">
        <v>0</v>
      </c>
      <c r="F1256">
        <v>0</v>
      </c>
      <c r="G1256">
        <v>0</v>
      </c>
      <c r="H1256">
        <v>0</v>
      </c>
      <c r="I1256" t="s">
        <v>26</v>
      </c>
      <c r="J1256" t="s">
        <v>1172</v>
      </c>
    </row>
    <row r="1257" spans="1:10" x14ac:dyDescent="0.3">
      <c r="A1257">
        <v>0</v>
      </c>
      <c r="B1257">
        <v>0</v>
      </c>
      <c r="C1257">
        <v>0</v>
      </c>
      <c r="D1257">
        <v>0</v>
      </c>
      <c r="E1257" s="17">
        <v>0</v>
      </c>
      <c r="F1257">
        <v>0</v>
      </c>
      <c r="G1257">
        <v>0</v>
      </c>
      <c r="H1257">
        <v>0</v>
      </c>
      <c r="I1257" t="s">
        <v>26</v>
      </c>
      <c r="J1257" t="s">
        <v>1172</v>
      </c>
    </row>
    <row r="1258" spans="1:10" x14ac:dyDescent="0.3">
      <c r="A1258">
        <v>0</v>
      </c>
      <c r="B1258">
        <v>0</v>
      </c>
      <c r="C1258">
        <v>0</v>
      </c>
      <c r="D1258">
        <v>0</v>
      </c>
      <c r="E1258" s="17">
        <v>0</v>
      </c>
      <c r="F1258">
        <v>0</v>
      </c>
      <c r="G1258">
        <v>0</v>
      </c>
      <c r="H1258">
        <v>0</v>
      </c>
      <c r="I1258" t="s">
        <v>26</v>
      </c>
      <c r="J1258" t="s">
        <v>1172</v>
      </c>
    </row>
    <row r="1259" spans="1:10" x14ac:dyDescent="0.3">
      <c r="A1259">
        <v>0</v>
      </c>
      <c r="B1259">
        <v>0</v>
      </c>
      <c r="C1259">
        <v>0</v>
      </c>
      <c r="D1259">
        <v>0</v>
      </c>
      <c r="E1259" s="17">
        <v>0</v>
      </c>
      <c r="F1259">
        <v>0</v>
      </c>
      <c r="G1259">
        <v>0</v>
      </c>
      <c r="H1259">
        <v>0</v>
      </c>
      <c r="I1259" t="s">
        <v>26</v>
      </c>
      <c r="J1259" t="s">
        <v>1172</v>
      </c>
    </row>
    <row r="1260" spans="1:10" x14ac:dyDescent="0.3">
      <c r="A1260">
        <v>0</v>
      </c>
      <c r="B1260">
        <v>0</v>
      </c>
      <c r="C1260">
        <v>0</v>
      </c>
      <c r="D1260">
        <v>0</v>
      </c>
      <c r="E1260" s="17">
        <v>0</v>
      </c>
      <c r="F1260">
        <v>0</v>
      </c>
      <c r="G1260">
        <v>0</v>
      </c>
      <c r="H1260">
        <v>0</v>
      </c>
      <c r="I1260" t="s">
        <v>26</v>
      </c>
      <c r="J1260" t="s">
        <v>1172</v>
      </c>
    </row>
    <row r="1261" spans="1:10" x14ac:dyDescent="0.3">
      <c r="A1261">
        <v>0</v>
      </c>
      <c r="B1261">
        <v>0</v>
      </c>
      <c r="C1261">
        <v>0</v>
      </c>
      <c r="D1261">
        <v>0</v>
      </c>
      <c r="E1261" s="17">
        <v>0</v>
      </c>
      <c r="F1261">
        <v>0</v>
      </c>
      <c r="G1261">
        <v>0</v>
      </c>
      <c r="H1261">
        <v>0</v>
      </c>
      <c r="I1261" t="s">
        <v>26</v>
      </c>
      <c r="J1261" t="s">
        <v>1172</v>
      </c>
    </row>
    <row r="1262" spans="1:10" x14ac:dyDescent="0.3">
      <c r="A1262">
        <v>0</v>
      </c>
      <c r="B1262">
        <v>0</v>
      </c>
      <c r="C1262">
        <v>0</v>
      </c>
      <c r="D1262">
        <v>0</v>
      </c>
      <c r="E1262" s="17">
        <v>0</v>
      </c>
      <c r="F1262">
        <v>0</v>
      </c>
      <c r="G1262">
        <v>0</v>
      </c>
      <c r="H1262">
        <v>0</v>
      </c>
      <c r="I1262" t="s">
        <v>26</v>
      </c>
      <c r="J1262" t="s">
        <v>1172</v>
      </c>
    </row>
    <row r="1263" spans="1:10" x14ac:dyDescent="0.3">
      <c r="A1263">
        <v>0</v>
      </c>
      <c r="B1263">
        <v>0</v>
      </c>
      <c r="C1263">
        <v>0</v>
      </c>
      <c r="D1263">
        <v>0</v>
      </c>
      <c r="E1263" s="17">
        <v>0</v>
      </c>
      <c r="F1263">
        <v>0</v>
      </c>
      <c r="G1263">
        <v>0</v>
      </c>
      <c r="H1263">
        <v>0</v>
      </c>
      <c r="I1263" t="s">
        <v>26</v>
      </c>
      <c r="J1263" t="s">
        <v>1172</v>
      </c>
    </row>
    <row r="1264" spans="1:10" x14ac:dyDescent="0.3">
      <c r="A1264">
        <v>0</v>
      </c>
      <c r="B1264">
        <v>0</v>
      </c>
      <c r="C1264">
        <v>0</v>
      </c>
      <c r="D1264">
        <v>0</v>
      </c>
      <c r="E1264" s="17">
        <v>0</v>
      </c>
      <c r="F1264">
        <v>0</v>
      </c>
      <c r="G1264">
        <v>0</v>
      </c>
      <c r="H1264">
        <v>0</v>
      </c>
      <c r="I1264" t="s">
        <v>26</v>
      </c>
      <c r="J1264" t="s">
        <v>1172</v>
      </c>
    </row>
    <row r="1265" spans="1:10" x14ac:dyDescent="0.3">
      <c r="A1265">
        <v>0</v>
      </c>
      <c r="B1265">
        <v>0</v>
      </c>
      <c r="C1265">
        <v>0</v>
      </c>
      <c r="D1265">
        <v>0</v>
      </c>
      <c r="E1265" s="17">
        <v>0</v>
      </c>
      <c r="F1265">
        <v>0</v>
      </c>
      <c r="G1265">
        <v>0</v>
      </c>
      <c r="H1265">
        <v>0</v>
      </c>
      <c r="I1265" t="s">
        <v>26</v>
      </c>
      <c r="J1265" t="s">
        <v>1172</v>
      </c>
    </row>
    <row r="1266" spans="1:10" x14ac:dyDescent="0.3">
      <c r="A1266">
        <v>0</v>
      </c>
      <c r="B1266">
        <v>0</v>
      </c>
      <c r="C1266">
        <v>0</v>
      </c>
      <c r="D1266">
        <v>0</v>
      </c>
      <c r="E1266" s="17">
        <v>0</v>
      </c>
      <c r="F1266">
        <v>0</v>
      </c>
      <c r="G1266">
        <v>0</v>
      </c>
      <c r="H1266">
        <v>0</v>
      </c>
      <c r="I1266" t="s">
        <v>26</v>
      </c>
      <c r="J1266" t="s">
        <v>1172</v>
      </c>
    </row>
    <row r="1267" spans="1:10" x14ac:dyDescent="0.3">
      <c r="A1267">
        <v>0</v>
      </c>
      <c r="B1267">
        <v>0</v>
      </c>
      <c r="C1267">
        <v>0</v>
      </c>
      <c r="D1267">
        <v>0</v>
      </c>
      <c r="E1267" s="17">
        <v>0</v>
      </c>
      <c r="F1267">
        <v>0</v>
      </c>
      <c r="G1267">
        <v>0</v>
      </c>
      <c r="H1267">
        <v>0</v>
      </c>
      <c r="I1267" t="s">
        <v>26</v>
      </c>
      <c r="J1267" t="s">
        <v>1172</v>
      </c>
    </row>
    <row r="1268" spans="1:10" x14ac:dyDescent="0.3">
      <c r="A1268">
        <v>0</v>
      </c>
      <c r="B1268">
        <v>0</v>
      </c>
      <c r="C1268">
        <v>0</v>
      </c>
      <c r="D1268">
        <v>0</v>
      </c>
      <c r="E1268" s="17">
        <v>0</v>
      </c>
      <c r="F1268">
        <v>0</v>
      </c>
      <c r="G1268">
        <v>0</v>
      </c>
      <c r="H1268">
        <v>0</v>
      </c>
      <c r="I1268" t="s">
        <v>26</v>
      </c>
      <c r="J1268" t="s">
        <v>1172</v>
      </c>
    </row>
    <row r="1269" spans="1:10" x14ac:dyDescent="0.3">
      <c r="A1269">
        <v>0</v>
      </c>
      <c r="B1269">
        <v>0</v>
      </c>
      <c r="C1269">
        <v>0</v>
      </c>
      <c r="D1269">
        <v>0</v>
      </c>
      <c r="E1269" s="17">
        <v>0</v>
      </c>
      <c r="F1269">
        <v>0</v>
      </c>
      <c r="G1269">
        <v>0</v>
      </c>
      <c r="H1269">
        <v>0</v>
      </c>
      <c r="I1269" t="s">
        <v>26</v>
      </c>
      <c r="J1269" t="s">
        <v>1172</v>
      </c>
    </row>
    <row r="1270" spans="1:10" x14ac:dyDescent="0.3">
      <c r="A1270">
        <v>0</v>
      </c>
      <c r="B1270">
        <v>0</v>
      </c>
      <c r="C1270">
        <v>0</v>
      </c>
      <c r="D1270">
        <v>0</v>
      </c>
      <c r="E1270" s="17">
        <v>0</v>
      </c>
      <c r="F1270">
        <v>0</v>
      </c>
      <c r="G1270">
        <v>0</v>
      </c>
      <c r="H1270">
        <v>0</v>
      </c>
      <c r="I1270" t="s">
        <v>26</v>
      </c>
      <c r="J1270" t="s">
        <v>1172</v>
      </c>
    </row>
    <row r="1271" spans="1:10" x14ac:dyDescent="0.3">
      <c r="A1271">
        <v>0</v>
      </c>
      <c r="B1271">
        <v>0</v>
      </c>
      <c r="C1271">
        <v>0</v>
      </c>
      <c r="D1271">
        <v>0</v>
      </c>
      <c r="E1271" s="17">
        <v>0</v>
      </c>
      <c r="F1271">
        <v>0</v>
      </c>
      <c r="G1271">
        <v>0</v>
      </c>
      <c r="H1271">
        <v>0</v>
      </c>
      <c r="I1271" t="s">
        <v>26</v>
      </c>
      <c r="J1271" t="s">
        <v>1172</v>
      </c>
    </row>
    <row r="1272" spans="1:10" x14ac:dyDescent="0.3">
      <c r="A1272">
        <v>0</v>
      </c>
      <c r="B1272">
        <v>0</v>
      </c>
      <c r="C1272">
        <v>0</v>
      </c>
      <c r="D1272">
        <v>0</v>
      </c>
      <c r="E1272" s="17">
        <v>0</v>
      </c>
      <c r="F1272">
        <v>0</v>
      </c>
      <c r="G1272">
        <v>0</v>
      </c>
      <c r="H1272">
        <v>0</v>
      </c>
      <c r="I1272" t="s">
        <v>26</v>
      </c>
      <c r="J1272" t="s">
        <v>1172</v>
      </c>
    </row>
    <row r="1273" spans="1:10" x14ac:dyDescent="0.3">
      <c r="A1273">
        <v>0</v>
      </c>
      <c r="B1273">
        <v>0</v>
      </c>
      <c r="C1273">
        <v>0</v>
      </c>
      <c r="D1273">
        <v>0</v>
      </c>
      <c r="E1273" s="17">
        <v>0</v>
      </c>
      <c r="F1273">
        <v>0</v>
      </c>
      <c r="G1273">
        <v>0</v>
      </c>
      <c r="H1273">
        <v>0</v>
      </c>
      <c r="I1273" t="s">
        <v>26</v>
      </c>
      <c r="J1273" t="s">
        <v>1172</v>
      </c>
    </row>
    <row r="1274" spans="1:10" x14ac:dyDescent="0.3">
      <c r="A1274">
        <v>0</v>
      </c>
      <c r="B1274">
        <v>0</v>
      </c>
      <c r="C1274">
        <v>0</v>
      </c>
      <c r="D1274">
        <v>0</v>
      </c>
      <c r="E1274" s="17">
        <v>0</v>
      </c>
      <c r="F1274">
        <v>0</v>
      </c>
      <c r="G1274">
        <v>0</v>
      </c>
      <c r="H1274">
        <v>0</v>
      </c>
      <c r="I1274" t="s">
        <v>26</v>
      </c>
      <c r="J1274" t="s">
        <v>1172</v>
      </c>
    </row>
    <row r="1275" spans="1:10" x14ac:dyDescent="0.3">
      <c r="A1275">
        <v>0</v>
      </c>
      <c r="B1275">
        <v>0</v>
      </c>
      <c r="C1275">
        <v>0</v>
      </c>
      <c r="D1275">
        <v>0</v>
      </c>
      <c r="E1275" s="17">
        <v>0</v>
      </c>
      <c r="F1275">
        <v>0</v>
      </c>
      <c r="G1275">
        <v>0</v>
      </c>
      <c r="H1275">
        <v>0</v>
      </c>
      <c r="I1275" t="s">
        <v>26</v>
      </c>
      <c r="J1275" t="s">
        <v>1172</v>
      </c>
    </row>
    <row r="1276" spans="1:10" x14ac:dyDescent="0.3">
      <c r="A1276">
        <v>0</v>
      </c>
      <c r="B1276">
        <v>0</v>
      </c>
      <c r="C1276">
        <v>0</v>
      </c>
      <c r="D1276">
        <v>0</v>
      </c>
      <c r="E1276" s="17">
        <v>0</v>
      </c>
      <c r="F1276">
        <v>0</v>
      </c>
      <c r="G1276">
        <v>0</v>
      </c>
      <c r="H1276">
        <v>0</v>
      </c>
      <c r="I1276" t="s">
        <v>26</v>
      </c>
      <c r="J1276" t="s">
        <v>1172</v>
      </c>
    </row>
    <row r="1277" spans="1:10" x14ac:dyDescent="0.3">
      <c r="A1277">
        <v>0</v>
      </c>
      <c r="B1277">
        <v>0</v>
      </c>
      <c r="C1277">
        <v>0</v>
      </c>
      <c r="D1277">
        <v>0</v>
      </c>
      <c r="E1277" s="17">
        <v>0</v>
      </c>
      <c r="F1277">
        <v>0</v>
      </c>
      <c r="G1277">
        <v>0</v>
      </c>
      <c r="H1277">
        <v>0</v>
      </c>
      <c r="I1277" t="s">
        <v>26</v>
      </c>
      <c r="J1277" t="s">
        <v>1172</v>
      </c>
    </row>
    <row r="1278" spans="1:10" x14ac:dyDescent="0.3">
      <c r="A1278">
        <v>0</v>
      </c>
      <c r="B1278">
        <v>0</v>
      </c>
      <c r="C1278">
        <v>0</v>
      </c>
      <c r="D1278">
        <v>0</v>
      </c>
      <c r="E1278" s="17">
        <v>0</v>
      </c>
      <c r="F1278">
        <v>0</v>
      </c>
      <c r="G1278">
        <v>0</v>
      </c>
      <c r="H1278">
        <v>0</v>
      </c>
      <c r="I1278" t="s">
        <v>26</v>
      </c>
      <c r="J1278" t="s">
        <v>1172</v>
      </c>
    </row>
    <row r="1279" spans="1:10" x14ac:dyDescent="0.3">
      <c r="A1279">
        <v>0</v>
      </c>
      <c r="B1279">
        <v>0</v>
      </c>
      <c r="C1279">
        <v>0</v>
      </c>
      <c r="D1279">
        <v>0</v>
      </c>
      <c r="E1279" s="17">
        <v>0</v>
      </c>
      <c r="F1279">
        <v>0</v>
      </c>
      <c r="G1279">
        <v>0</v>
      </c>
      <c r="H1279">
        <v>0</v>
      </c>
      <c r="I1279" t="s">
        <v>26</v>
      </c>
      <c r="J1279" t="s">
        <v>1172</v>
      </c>
    </row>
    <row r="1280" spans="1:10" x14ac:dyDescent="0.3">
      <c r="A1280">
        <v>0</v>
      </c>
      <c r="B1280">
        <v>0</v>
      </c>
      <c r="C1280">
        <v>0</v>
      </c>
      <c r="D1280">
        <v>0</v>
      </c>
      <c r="E1280" s="17">
        <v>0</v>
      </c>
      <c r="F1280">
        <v>0</v>
      </c>
      <c r="G1280">
        <v>0</v>
      </c>
      <c r="H1280">
        <v>0</v>
      </c>
      <c r="I1280" t="s">
        <v>26</v>
      </c>
      <c r="J1280" t="s">
        <v>1172</v>
      </c>
    </row>
    <row r="1281" spans="1:10" x14ac:dyDescent="0.3">
      <c r="A1281" s="4" cm="1">
        <f t="array" ref="A1281:H1327">'M31-M36 Report'!A267:H313</f>
        <v>0</v>
      </c>
      <c r="B1281">
        <v>0</v>
      </c>
      <c r="C1281">
        <v>0</v>
      </c>
      <c r="D1281">
        <v>0</v>
      </c>
      <c r="E1281" s="17">
        <v>0</v>
      </c>
      <c r="F1281">
        <v>0</v>
      </c>
      <c r="G1281">
        <v>0</v>
      </c>
      <c r="H1281">
        <v>0</v>
      </c>
      <c r="I1281" t="s">
        <v>27</v>
      </c>
      <c r="J1281" t="s">
        <v>1172</v>
      </c>
    </row>
    <row r="1282" spans="1:10" x14ac:dyDescent="0.3">
      <c r="A1282">
        <v>0</v>
      </c>
      <c r="B1282">
        <v>0</v>
      </c>
      <c r="C1282">
        <v>0</v>
      </c>
      <c r="D1282">
        <v>0</v>
      </c>
      <c r="E1282" s="17">
        <v>0</v>
      </c>
      <c r="F1282">
        <v>0</v>
      </c>
      <c r="G1282">
        <v>0</v>
      </c>
      <c r="H1282">
        <v>0</v>
      </c>
      <c r="I1282" t="s">
        <v>27</v>
      </c>
      <c r="J1282" t="s">
        <v>1172</v>
      </c>
    </row>
    <row r="1283" spans="1:10" x14ac:dyDescent="0.3">
      <c r="A1283">
        <v>0</v>
      </c>
      <c r="B1283">
        <v>0</v>
      </c>
      <c r="C1283">
        <v>0</v>
      </c>
      <c r="D1283">
        <v>0</v>
      </c>
      <c r="E1283" s="17">
        <v>0</v>
      </c>
      <c r="F1283">
        <v>0</v>
      </c>
      <c r="G1283">
        <v>0</v>
      </c>
      <c r="H1283">
        <v>0</v>
      </c>
      <c r="I1283" t="s">
        <v>27</v>
      </c>
      <c r="J1283" t="s">
        <v>1172</v>
      </c>
    </row>
    <row r="1284" spans="1:10" x14ac:dyDescent="0.3">
      <c r="A1284">
        <v>0</v>
      </c>
      <c r="B1284">
        <v>0</v>
      </c>
      <c r="C1284">
        <v>0</v>
      </c>
      <c r="D1284">
        <v>0</v>
      </c>
      <c r="E1284" s="17">
        <v>0</v>
      </c>
      <c r="F1284">
        <v>0</v>
      </c>
      <c r="G1284">
        <v>0</v>
      </c>
      <c r="H1284">
        <v>0</v>
      </c>
      <c r="I1284" t="s">
        <v>27</v>
      </c>
      <c r="J1284" t="s">
        <v>1172</v>
      </c>
    </row>
    <row r="1285" spans="1:10" x14ac:dyDescent="0.3">
      <c r="A1285">
        <v>0</v>
      </c>
      <c r="B1285">
        <v>0</v>
      </c>
      <c r="C1285">
        <v>0</v>
      </c>
      <c r="D1285">
        <v>0</v>
      </c>
      <c r="E1285" s="17">
        <v>0</v>
      </c>
      <c r="F1285">
        <v>0</v>
      </c>
      <c r="G1285">
        <v>0</v>
      </c>
      <c r="H1285">
        <v>0</v>
      </c>
      <c r="I1285" t="s">
        <v>27</v>
      </c>
      <c r="J1285" t="s">
        <v>1172</v>
      </c>
    </row>
    <row r="1286" spans="1:10" x14ac:dyDescent="0.3">
      <c r="A1286">
        <v>0</v>
      </c>
      <c r="B1286">
        <v>0</v>
      </c>
      <c r="C1286">
        <v>0</v>
      </c>
      <c r="D1286">
        <v>0</v>
      </c>
      <c r="E1286" s="17">
        <v>0</v>
      </c>
      <c r="F1286">
        <v>0</v>
      </c>
      <c r="G1286">
        <v>0</v>
      </c>
      <c r="H1286">
        <v>0</v>
      </c>
      <c r="I1286" t="s">
        <v>27</v>
      </c>
      <c r="J1286" t="s">
        <v>1172</v>
      </c>
    </row>
    <row r="1287" spans="1:10" x14ac:dyDescent="0.3">
      <c r="A1287">
        <v>0</v>
      </c>
      <c r="B1287">
        <v>0</v>
      </c>
      <c r="C1287">
        <v>0</v>
      </c>
      <c r="D1287">
        <v>0</v>
      </c>
      <c r="E1287" s="17">
        <v>0</v>
      </c>
      <c r="F1287">
        <v>0</v>
      </c>
      <c r="G1287">
        <v>0</v>
      </c>
      <c r="H1287">
        <v>0</v>
      </c>
      <c r="I1287" t="s">
        <v>27</v>
      </c>
      <c r="J1287" t="s">
        <v>1172</v>
      </c>
    </row>
    <row r="1288" spans="1:10" x14ac:dyDescent="0.3">
      <c r="A1288">
        <v>0</v>
      </c>
      <c r="B1288">
        <v>0</v>
      </c>
      <c r="C1288">
        <v>0</v>
      </c>
      <c r="D1288">
        <v>0</v>
      </c>
      <c r="E1288" s="17">
        <v>0</v>
      </c>
      <c r="F1288">
        <v>0</v>
      </c>
      <c r="G1288">
        <v>0</v>
      </c>
      <c r="H1288">
        <v>0</v>
      </c>
      <c r="I1288" t="s">
        <v>27</v>
      </c>
      <c r="J1288" t="s">
        <v>1172</v>
      </c>
    </row>
    <row r="1289" spans="1:10" x14ac:dyDescent="0.3">
      <c r="A1289">
        <v>0</v>
      </c>
      <c r="B1289">
        <v>0</v>
      </c>
      <c r="C1289">
        <v>0</v>
      </c>
      <c r="D1289">
        <v>0</v>
      </c>
      <c r="E1289" s="17">
        <v>0</v>
      </c>
      <c r="F1289">
        <v>0</v>
      </c>
      <c r="G1289">
        <v>0</v>
      </c>
      <c r="H1289">
        <v>0</v>
      </c>
      <c r="I1289" t="s">
        <v>27</v>
      </c>
      <c r="J1289" t="s">
        <v>1172</v>
      </c>
    </row>
    <row r="1290" spans="1:10" x14ac:dyDescent="0.3">
      <c r="A1290">
        <v>0</v>
      </c>
      <c r="B1290">
        <v>0</v>
      </c>
      <c r="C1290">
        <v>0</v>
      </c>
      <c r="D1290">
        <v>0</v>
      </c>
      <c r="E1290" s="17">
        <v>0</v>
      </c>
      <c r="F1290">
        <v>0</v>
      </c>
      <c r="G1290">
        <v>0</v>
      </c>
      <c r="H1290">
        <v>0</v>
      </c>
      <c r="I1290" t="s">
        <v>27</v>
      </c>
      <c r="J1290" t="s">
        <v>1172</v>
      </c>
    </row>
    <row r="1291" spans="1:10" x14ac:dyDescent="0.3">
      <c r="A1291">
        <v>0</v>
      </c>
      <c r="B1291">
        <v>0</v>
      </c>
      <c r="C1291">
        <v>0</v>
      </c>
      <c r="D1291">
        <v>0</v>
      </c>
      <c r="E1291" s="17">
        <v>0</v>
      </c>
      <c r="F1291">
        <v>0</v>
      </c>
      <c r="G1291">
        <v>0</v>
      </c>
      <c r="H1291">
        <v>0</v>
      </c>
      <c r="I1291" t="s">
        <v>27</v>
      </c>
      <c r="J1291" t="s">
        <v>1172</v>
      </c>
    </row>
    <row r="1292" spans="1:10" x14ac:dyDescent="0.3">
      <c r="A1292">
        <v>0</v>
      </c>
      <c r="B1292">
        <v>0</v>
      </c>
      <c r="C1292">
        <v>0</v>
      </c>
      <c r="D1292">
        <v>0</v>
      </c>
      <c r="E1292" s="17">
        <v>0</v>
      </c>
      <c r="F1292">
        <v>0</v>
      </c>
      <c r="G1292">
        <v>0</v>
      </c>
      <c r="H1292">
        <v>0</v>
      </c>
      <c r="I1292" t="s">
        <v>27</v>
      </c>
      <c r="J1292" t="s">
        <v>1172</v>
      </c>
    </row>
    <row r="1293" spans="1:10" x14ac:dyDescent="0.3">
      <c r="A1293">
        <v>0</v>
      </c>
      <c r="B1293">
        <v>0</v>
      </c>
      <c r="C1293">
        <v>0</v>
      </c>
      <c r="D1293">
        <v>0</v>
      </c>
      <c r="E1293" s="17">
        <v>0</v>
      </c>
      <c r="F1293">
        <v>0</v>
      </c>
      <c r="G1293">
        <v>0</v>
      </c>
      <c r="H1293">
        <v>0</v>
      </c>
      <c r="I1293" t="s">
        <v>27</v>
      </c>
      <c r="J1293" t="s">
        <v>1172</v>
      </c>
    </row>
    <row r="1294" spans="1:10" x14ac:dyDescent="0.3">
      <c r="A1294">
        <v>0</v>
      </c>
      <c r="B1294">
        <v>0</v>
      </c>
      <c r="C1294">
        <v>0</v>
      </c>
      <c r="D1294">
        <v>0</v>
      </c>
      <c r="E1294" s="17">
        <v>0</v>
      </c>
      <c r="F1294">
        <v>0</v>
      </c>
      <c r="G1294">
        <v>0</v>
      </c>
      <c r="H1294">
        <v>0</v>
      </c>
      <c r="I1294" t="s">
        <v>27</v>
      </c>
      <c r="J1294" t="s">
        <v>1172</v>
      </c>
    </row>
    <row r="1295" spans="1:10" x14ac:dyDescent="0.3">
      <c r="A1295">
        <v>0</v>
      </c>
      <c r="B1295">
        <v>0</v>
      </c>
      <c r="C1295">
        <v>0</v>
      </c>
      <c r="D1295">
        <v>0</v>
      </c>
      <c r="E1295" s="17">
        <v>0</v>
      </c>
      <c r="F1295">
        <v>0</v>
      </c>
      <c r="G1295">
        <v>0</v>
      </c>
      <c r="H1295">
        <v>0</v>
      </c>
      <c r="I1295" t="s">
        <v>27</v>
      </c>
      <c r="J1295" t="s">
        <v>1172</v>
      </c>
    </row>
    <row r="1296" spans="1:10" x14ac:dyDescent="0.3">
      <c r="A1296">
        <v>0</v>
      </c>
      <c r="B1296">
        <v>0</v>
      </c>
      <c r="C1296">
        <v>0</v>
      </c>
      <c r="D1296">
        <v>0</v>
      </c>
      <c r="E1296" s="17">
        <v>0</v>
      </c>
      <c r="F1296">
        <v>0</v>
      </c>
      <c r="G1296">
        <v>0</v>
      </c>
      <c r="H1296">
        <v>0</v>
      </c>
      <c r="I1296" t="s">
        <v>27</v>
      </c>
      <c r="J1296" t="s">
        <v>1172</v>
      </c>
    </row>
    <row r="1297" spans="1:10" x14ac:dyDescent="0.3">
      <c r="A1297">
        <v>0</v>
      </c>
      <c r="B1297">
        <v>0</v>
      </c>
      <c r="C1297">
        <v>0</v>
      </c>
      <c r="D1297">
        <v>0</v>
      </c>
      <c r="E1297" s="17">
        <v>0</v>
      </c>
      <c r="F1297">
        <v>0</v>
      </c>
      <c r="G1297">
        <v>0</v>
      </c>
      <c r="H1297">
        <v>0</v>
      </c>
      <c r="I1297" t="s">
        <v>27</v>
      </c>
      <c r="J1297" t="s">
        <v>1172</v>
      </c>
    </row>
    <row r="1298" spans="1:10" x14ac:dyDescent="0.3">
      <c r="A1298">
        <v>0</v>
      </c>
      <c r="B1298">
        <v>0</v>
      </c>
      <c r="C1298">
        <v>0</v>
      </c>
      <c r="D1298">
        <v>0</v>
      </c>
      <c r="E1298" s="17">
        <v>0</v>
      </c>
      <c r="F1298">
        <v>0</v>
      </c>
      <c r="G1298">
        <v>0</v>
      </c>
      <c r="H1298">
        <v>0</v>
      </c>
      <c r="I1298" t="s">
        <v>27</v>
      </c>
      <c r="J1298" t="s">
        <v>1172</v>
      </c>
    </row>
    <row r="1299" spans="1:10" x14ac:dyDescent="0.3">
      <c r="A1299">
        <v>0</v>
      </c>
      <c r="B1299">
        <v>0</v>
      </c>
      <c r="C1299">
        <v>0</v>
      </c>
      <c r="D1299">
        <v>0</v>
      </c>
      <c r="E1299" s="17">
        <v>0</v>
      </c>
      <c r="F1299">
        <v>0</v>
      </c>
      <c r="G1299">
        <v>0</v>
      </c>
      <c r="H1299">
        <v>0</v>
      </c>
      <c r="I1299" t="s">
        <v>27</v>
      </c>
      <c r="J1299" t="s">
        <v>1172</v>
      </c>
    </row>
    <row r="1300" spans="1:10" x14ac:dyDescent="0.3">
      <c r="A1300">
        <v>0</v>
      </c>
      <c r="B1300">
        <v>0</v>
      </c>
      <c r="C1300">
        <v>0</v>
      </c>
      <c r="D1300">
        <v>0</v>
      </c>
      <c r="E1300" s="17">
        <v>0</v>
      </c>
      <c r="F1300">
        <v>0</v>
      </c>
      <c r="G1300">
        <v>0</v>
      </c>
      <c r="H1300">
        <v>0</v>
      </c>
      <c r="I1300" t="s">
        <v>27</v>
      </c>
      <c r="J1300" t="s">
        <v>1172</v>
      </c>
    </row>
    <row r="1301" spans="1:10" x14ac:dyDescent="0.3">
      <c r="A1301">
        <v>0</v>
      </c>
      <c r="B1301">
        <v>0</v>
      </c>
      <c r="C1301">
        <v>0</v>
      </c>
      <c r="D1301">
        <v>0</v>
      </c>
      <c r="E1301" s="17">
        <v>0</v>
      </c>
      <c r="F1301">
        <v>0</v>
      </c>
      <c r="G1301">
        <v>0</v>
      </c>
      <c r="H1301">
        <v>0</v>
      </c>
      <c r="I1301" t="s">
        <v>27</v>
      </c>
      <c r="J1301" t="s">
        <v>1172</v>
      </c>
    </row>
    <row r="1302" spans="1:10" x14ac:dyDescent="0.3">
      <c r="A1302">
        <v>0</v>
      </c>
      <c r="B1302">
        <v>0</v>
      </c>
      <c r="C1302">
        <v>0</v>
      </c>
      <c r="D1302">
        <v>0</v>
      </c>
      <c r="E1302" s="17">
        <v>0</v>
      </c>
      <c r="F1302">
        <v>0</v>
      </c>
      <c r="G1302">
        <v>0</v>
      </c>
      <c r="H1302">
        <v>0</v>
      </c>
      <c r="I1302" t="s">
        <v>27</v>
      </c>
      <c r="J1302" t="s">
        <v>1172</v>
      </c>
    </row>
    <row r="1303" spans="1:10" x14ac:dyDescent="0.3">
      <c r="A1303">
        <v>0</v>
      </c>
      <c r="B1303">
        <v>0</v>
      </c>
      <c r="C1303">
        <v>0</v>
      </c>
      <c r="D1303">
        <v>0</v>
      </c>
      <c r="E1303" s="17">
        <v>0</v>
      </c>
      <c r="F1303">
        <v>0</v>
      </c>
      <c r="G1303">
        <v>0</v>
      </c>
      <c r="H1303">
        <v>0</v>
      </c>
      <c r="I1303" t="s">
        <v>27</v>
      </c>
      <c r="J1303" t="s">
        <v>1172</v>
      </c>
    </row>
    <row r="1304" spans="1:10" x14ac:dyDescent="0.3">
      <c r="A1304">
        <v>0</v>
      </c>
      <c r="B1304">
        <v>0</v>
      </c>
      <c r="C1304">
        <v>0</v>
      </c>
      <c r="D1304">
        <v>0</v>
      </c>
      <c r="E1304" s="17">
        <v>0</v>
      </c>
      <c r="F1304">
        <v>0</v>
      </c>
      <c r="G1304">
        <v>0</v>
      </c>
      <c r="H1304">
        <v>0</v>
      </c>
      <c r="I1304" t="s">
        <v>27</v>
      </c>
      <c r="J1304" t="s">
        <v>1172</v>
      </c>
    </row>
    <row r="1305" spans="1:10" x14ac:dyDescent="0.3">
      <c r="A1305">
        <v>0</v>
      </c>
      <c r="B1305">
        <v>0</v>
      </c>
      <c r="C1305">
        <v>0</v>
      </c>
      <c r="D1305">
        <v>0</v>
      </c>
      <c r="E1305" s="17">
        <v>0</v>
      </c>
      <c r="F1305">
        <v>0</v>
      </c>
      <c r="G1305">
        <v>0</v>
      </c>
      <c r="H1305">
        <v>0</v>
      </c>
      <c r="I1305" t="s">
        <v>27</v>
      </c>
      <c r="J1305" t="s">
        <v>1172</v>
      </c>
    </row>
    <row r="1306" spans="1:10" x14ac:dyDescent="0.3">
      <c r="A1306">
        <v>0</v>
      </c>
      <c r="B1306">
        <v>0</v>
      </c>
      <c r="C1306">
        <v>0</v>
      </c>
      <c r="D1306">
        <v>0</v>
      </c>
      <c r="E1306" s="17">
        <v>0</v>
      </c>
      <c r="F1306">
        <v>0</v>
      </c>
      <c r="G1306">
        <v>0</v>
      </c>
      <c r="H1306">
        <v>0</v>
      </c>
      <c r="I1306" t="s">
        <v>27</v>
      </c>
      <c r="J1306" t="s">
        <v>1172</v>
      </c>
    </row>
    <row r="1307" spans="1:10" x14ac:dyDescent="0.3">
      <c r="A1307">
        <v>0</v>
      </c>
      <c r="B1307">
        <v>0</v>
      </c>
      <c r="C1307">
        <v>0</v>
      </c>
      <c r="D1307">
        <v>0</v>
      </c>
      <c r="E1307" s="17">
        <v>0</v>
      </c>
      <c r="F1307">
        <v>0</v>
      </c>
      <c r="G1307">
        <v>0</v>
      </c>
      <c r="H1307">
        <v>0</v>
      </c>
      <c r="I1307" t="s">
        <v>27</v>
      </c>
      <c r="J1307" t="s">
        <v>1172</v>
      </c>
    </row>
    <row r="1308" spans="1:10" x14ac:dyDescent="0.3">
      <c r="A1308">
        <v>0</v>
      </c>
      <c r="B1308">
        <v>0</v>
      </c>
      <c r="C1308">
        <v>0</v>
      </c>
      <c r="D1308">
        <v>0</v>
      </c>
      <c r="E1308" s="17">
        <v>0</v>
      </c>
      <c r="F1308">
        <v>0</v>
      </c>
      <c r="G1308">
        <v>0</v>
      </c>
      <c r="H1308">
        <v>0</v>
      </c>
      <c r="I1308" t="s">
        <v>27</v>
      </c>
      <c r="J1308" t="s">
        <v>1172</v>
      </c>
    </row>
    <row r="1309" spans="1:10" x14ac:dyDescent="0.3">
      <c r="A1309">
        <v>0</v>
      </c>
      <c r="B1309">
        <v>0</v>
      </c>
      <c r="C1309">
        <v>0</v>
      </c>
      <c r="D1309">
        <v>0</v>
      </c>
      <c r="E1309" s="17">
        <v>0</v>
      </c>
      <c r="F1309">
        <v>0</v>
      </c>
      <c r="G1309">
        <v>0</v>
      </c>
      <c r="H1309">
        <v>0</v>
      </c>
      <c r="I1309" t="s">
        <v>27</v>
      </c>
      <c r="J1309" t="s">
        <v>1172</v>
      </c>
    </row>
    <row r="1310" spans="1:10" x14ac:dyDescent="0.3">
      <c r="A1310">
        <v>0</v>
      </c>
      <c r="B1310">
        <v>0</v>
      </c>
      <c r="C1310">
        <v>0</v>
      </c>
      <c r="D1310">
        <v>0</v>
      </c>
      <c r="E1310" s="17">
        <v>0</v>
      </c>
      <c r="F1310">
        <v>0</v>
      </c>
      <c r="G1310">
        <v>0</v>
      </c>
      <c r="H1310">
        <v>0</v>
      </c>
      <c r="I1310" t="s">
        <v>27</v>
      </c>
      <c r="J1310" t="s">
        <v>1172</v>
      </c>
    </row>
    <row r="1311" spans="1:10" x14ac:dyDescent="0.3">
      <c r="A1311">
        <v>0</v>
      </c>
      <c r="B1311">
        <v>0</v>
      </c>
      <c r="C1311">
        <v>0</v>
      </c>
      <c r="D1311">
        <v>0</v>
      </c>
      <c r="E1311" s="17">
        <v>0</v>
      </c>
      <c r="F1311">
        <v>0</v>
      </c>
      <c r="G1311">
        <v>0</v>
      </c>
      <c r="H1311">
        <v>0</v>
      </c>
      <c r="I1311" t="s">
        <v>27</v>
      </c>
      <c r="J1311" t="s">
        <v>1172</v>
      </c>
    </row>
    <row r="1312" spans="1:10" x14ac:dyDescent="0.3">
      <c r="A1312">
        <v>0</v>
      </c>
      <c r="B1312">
        <v>0</v>
      </c>
      <c r="C1312">
        <v>0</v>
      </c>
      <c r="D1312">
        <v>0</v>
      </c>
      <c r="E1312" s="17">
        <v>0</v>
      </c>
      <c r="F1312">
        <v>0</v>
      </c>
      <c r="G1312">
        <v>0</v>
      </c>
      <c r="H1312">
        <v>0</v>
      </c>
      <c r="I1312" t="s">
        <v>27</v>
      </c>
      <c r="J1312" t="s">
        <v>1172</v>
      </c>
    </row>
    <row r="1313" spans="1:10" x14ac:dyDescent="0.3">
      <c r="A1313">
        <v>0</v>
      </c>
      <c r="B1313">
        <v>0</v>
      </c>
      <c r="C1313">
        <v>0</v>
      </c>
      <c r="D1313">
        <v>0</v>
      </c>
      <c r="E1313" s="17">
        <v>0</v>
      </c>
      <c r="F1313">
        <v>0</v>
      </c>
      <c r="G1313">
        <v>0</v>
      </c>
      <c r="H1313">
        <v>0</v>
      </c>
      <c r="I1313" t="s">
        <v>27</v>
      </c>
      <c r="J1313" t="s">
        <v>1172</v>
      </c>
    </row>
    <row r="1314" spans="1:10" x14ac:dyDescent="0.3">
      <c r="A1314">
        <v>0</v>
      </c>
      <c r="B1314">
        <v>0</v>
      </c>
      <c r="C1314">
        <v>0</v>
      </c>
      <c r="D1314">
        <v>0</v>
      </c>
      <c r="E1314" s="17">
        <v>0</v>
      </c>
      <c r="F1314">
        <v>0</v>
      </c>
      <c r="G1314">
        <v>0</v>
      </c>
      <c r="H1314">
        <v>0</v>
      </c>
      <c r="I1314" t="s">
        <v>27</v>
      </c>
      <c r="J1314" t="s">
        <v>1172</v>
      </c>
    </row>
    <row r="1315" spans="1:10" x14ac:dyDescent="0.3">
      <c r="A1315">
        <v>0</v>
      </c>
      <c r="B1315">
        <v>0</v>
      </c>
      <c r="C1315">
        <v>0</v>
      </c>
      <c r="D1315">
        <v>0</v>
      </c>
      <c r="E1315" s="17">
        <v>0</v>
      </c>
      <c r="F1315">
        <v>0</v>
      </c>
      <c r="G1315">
        <v>0</v>
      </c>
      <c r="H1315">
        <v>0</v>
      </c>
      <c r="I1315" t="s">
        <v>27</v>
      </c>
      <c r="J1315" t="s">
        <v>1172</v>
      </c>
    </row>
    <row r="1316" spans="1:10" x14ac:dyDescent="0.3">
      <c r="A1316">
        <v>0</v>
      </c>
      <c r="B1316">
        <v>0</v>
      </c>
      <c r="C1316">
        <v>0</v>
      </c>
      <c r="D1316">
        <v>0</v>
      </c>
      <c r="E1316" s="17">
        <v>0</v>
      </c>
      <c r="F1316">
        <v>0</v>
      </c>
      <c r="G1316">
        <v>0</v>
      </c>
      <c r="H1316">
        <v>0</v>
      </c>
      <c r="I1316" t="s">
        <v>27</v>
      </c>
      <c r="J1316" t="s">
        <v>1172</v>
      </c>
    </row>
    <row r="1317" spans="1:10" x14ac:dyDescent="0.3">
      <c r="A1317">
        <v>0</v>
      </c>
      <c r="B1317">
        <v>0</v>
      </c>
      <c r="C1317">
        <v>0</v>
      </c>
      <c r="D1317">
        <v>0</v>
      </c>
      <c r="E1317" s="17">
        <v>0</v>
      </c>
      <c r="F1317">
        <v>0</v>
      </c>
      <c r="G1317">
        <v>0</v>
      </c>
      <c r="H1317">
        <v>0</v>
      </c>
      <c r="I1317" t="s">
        <v>27</v>
      </c>
      <c r="J1317" t="s">
        <v>1172</v>
      </c>
    </row>
    <row r="1318" spans="1:10" x14ac:dyDescent="0.3">
      <c r="A1318">
        <v>0</v>
      </c>
      <c r="B1318">
        <v>0</v>
      </c>
      <c r="C1318">
        <v>0</v>
      </c>
      <c r="D1318">
        <v>0</v>
      </c>
      <c r="E1318" s="17">
        <v>0</v>
      </c>
      <c r="F1318">
        <v>0</v>
      </c>
      <c r="G1318">
        <v>0</v>
      </c>
      <c r="H1318">
        <v>0</v>
      </c>
      <c r="I1318" t="s">
        <v>27</v>
      </c>
      <c r="J1318" t="s">
        <v>1172</v>
      </c>
    </row>
    <row r="1319" spans="1:10" x14ac:dyDescent="0.3">
      <c r="A1319">
        <v>0</v>
      </c>
      <c r="B1319">
        <v>0</v>
      </c>
      <c r="C1319">
        <v>0</v>
      </c>
      <c r="D1319">
        <v>0</v>
      </c>
      <c r="E1319" s="17">
        <v>0</v>
      </c>
      <c r="F1319">
        <v>0</v>
      </c>
      <c r="G1319">
        <v>0</v>
      </c>
      <c r="H1319">
        <v>0</v>
      </c>
      <c r="I1319" t="s">
        <v>27</v>
      </c>
      <c r="J1319" t="s">
        <v>1172</v>
      </c>
    </row>
    <row r="1320" spans="1:10" x14ac:dyDescent="0.3">
      <c r="A1320">
        <v>0</v>
      </c>
      <c r="B1320">
        <v>0</v>
      </c>
      <c r="C1320">
        <v>0</v>
      </c>
      <c r="D1320">
        <v>0</v>
      </c>
      <c r="E1320" s="17">
        <v>0</v>
      </c>
      <c r="F1320">
        <v>0</v>
      </c>
      <c r="G1320">
        <v>0</v>
      </c>
      <c r="H1320">
        <v>0</v>
      </c>
      <c r="I1320" t="s">
        <v>27</v>
      </c>
      <c r="J1320" t="s">
        <v>1172</v>
      </c>
    </row>
    <row r="1321" spans="1:10" x14ac:dyDescent="0.3">
      <c r="A1321">
        <v>0</v>
      </c>
      <c r="B1321">
        <v>0</v>
      </c>
      <c r="C1321">
        <v>0</v>
      </c>
      <c r="D1321">
        <v>0</v>
      </c>
      <c r="E1321" s="17">
        <v>0</v>
      </c>
      <c r="F1321">
        <v>0</v>
      </c>
      <c r="G1321">
        <v>0</v>
      </c>
      <c r="H1321">
        <v>0</v>
      </c>
      <c r="I1321" t="s">
        <v>27</v>
      </c>
      <c r="J1321" t="s">
        <v>1172</v>
      </c>
    </row>
    <row r="1322" spans="1:10" x14ac:dyDescent="0.3">
      <c r="A1322">
        <v>0</v>
      </c>
      <c r="B1322">
        <v>0</v>
      </c>
      <c r="C1322">
        <v>0</v>
      </c>
      <c r="D1322">
        <v>0</v>
      </c>
      <c r="E1322" s="17">
        <v>0</v>
      </c>
      <c r="F1322">
        <v>0</v>
      </c>
      <c r="G1322">
        <v>0</v>
      </c>
      <c r="H1322">
        <v>0</v>
      </c>
      <c r="I1322" t="s">
        <v>27</v>
      </c>
      <c r="J1322" t="s">
        <v>1172</v>
      </c>
    </row>
    <row r="1323" spans="1:10" x14ac:dyDescent="0.3">
      <c r="A1323">
        <v>0</v>
      </c>
      <c r="B1323">
        <v>0</v>
      </c>
      <c r="C1323">
        <v>0</v>
      </c>
      <c r="D1323">
        <v>0</v>
      </c>
      <c r="E1323" s="17">
        <v>0</v>
      </c>
      <c r="F1323">
        <v>0</v>
      </c>
      <c r="G1323">
        <v>0</v>
      </c>
      <c r="H1323">
        <v>0</v>
      </c>
      <c r="I1323" t="s">
        <v>27</v>
      </c>
      <c r="J1323" t="s">
        <v>1172</v>
      </c>
    </row>
    <row r="1324" spans="1:10" x14ac:dyDescent="0.3">
      <c r="A1324">
        <v>0</v>
      </c>
      <c r="B1324">
        <v>0</v>
      </c>
      <c r="C1324">
        <v>0</v>
      </c>
      <c r="D1324">
        <v>0</v>
      </c>
      <c r="E1324" s="17">
        <v>0</v>
      </c>
      <c r="F1324">
        <v>0</v>
      </c>
      <c r="G1324">
        <v>0</v>
      </c>
      <c r="H1324">
        <v>0</v>
      </c>
      <c r="I1324" t="s">
        <v>27</v>
      </c>
      <c r="J1324" t="s">
        <v>1172</v>
      </c>
    </row>
    <row r="1325" spans="1:10" x14ac:dyDescent="0.3">
      <c r="A1325">
        <v>0</v>
      </c>
      <c r="B1325">
        <v>0</v>
      </c>
      <c r="C1325">
        <v>0</v>
      </c>
      <c r="D1325">
        <v>0</v>
      </c>
      <c r="E1325" s="17">
        <v>0</v>
      </c>
      <c r="F1325">
        <v>0</v>
      </c>
      <c r="G1325">
        <v>0</v>
      </c>
      <c r="H1325">
        <v>0</v>
      </c>
      <c r="I1325" t="s">
        <v>27</v>
      </c>
      <c r="J1325" t="s">
        <v>1172</v>
      </c>
    </row>
    <row r="1326" spans="1:10" x14ac:dyDescent="0.3">
      <c r="A1326">
        <v>0</v>
      </c>
      <c r="B1326">
        <v>0</v>
      </c>
      <c r="C1326">
        <v>0</v>
      </c>
      <c r="D1326">
        <v>0</v>
      </c>
      <c r="E1326" s="17">
        <v>0</v>
      </c>
      <c r="F1326">
        <v>0</v>
      </c>
      <c r="G1326">
        <v>0</v>
      </c>
      <c r="H1326">
        <v>0</v>
      </c>
      <c r="I1326" t="s">
        <v>27</v>
      </c>
      <c r="J1326" t="s">
        <v>1172</v>
      </c>
    </row>
    <row r="1327" spans="1:10" x14ac:dyDescent="0.3">
      <c r="A1327">
        <v>0</v>
      </c>
      <c r="B1327">
        <v>0</v>
      </c>
      <c r="C1327">
        <v>0</v>
      </c>
      <c r="D1327">
        <v>0</v>
      </c>
      <c r="E1327" s="17">
        <v>0</v>
      </c>
      <c r="F1327">
        <v>0</v>
      </c>
      <c r="G1327">
        <v>0</v>
      </c>
      <c r="H1327">
        <v>0</v>
      </c>
      <c r="I1327" t="s">
        <v>27</v>
      </c>
      <c r="J1327" t="s">
        <v>1172</v>
      </c>
    </row>
    <row r="1328" spans="1:10" x14ac:dyDescent="0.3">
      <c r="A1328" s="4" cm="1">
        <f t="array" ref="A1328:H1374">'M37-M42 Report'!A267:H313</f>
        <v>0</v>
      </c>
      <c r="B1328">
        <v>0</v>
      </c>
      <c r="C1328">
        <v>0</v>
      </c>
      <c r="D1328">
        <v>0</v>
      </c>
      <c r="E1328" s="17">
        <v>0</v>
      </c>
      <c r="F1328">
        <v>0</v>
      </c>
      <c r="G1328">
        <v>0</v>
      </c>
      <c r="H1328">
        <v>0</v>
      </c>
      <c r="I1328" t="s">
        <v>28</v>
      </c>
      <c r="J1328" t="s">
        <v>1172</v>
      </c>
    </row>
    <row r="1329" spans="1:10" x14ac:dyDescent="0.3">
      <c r="A1329">
        <v>0</v>
      </c>
      <c r="B1329">
        <v>0</v>
      </c>
      <c r="C1329">
        <v>0</v>
      </c>
      <c r="D1329">
        <v>0</v>
      </c>
      <c r="E1329" s="17">
        <v>0</v>
      </c>
      <c r="F1329">
        <v>0</v>
      </c>
      <c r="G1329">
        <v>0</v>
      </c>
      <c r="H1329">
        <v>0</v>
      </c>
      <c r="I1329" t="s">
        <v>28</v>
      </c>
      <c r="J1329" t="s">
        <v>1172</v>
      </c>
    </row>
    <row r="1330" spans="1:10" x14ac:dyDescent="0.3">
      <c r="A1330">
        <v>0</v>
      </c>
      <c r="B1330">
        <v>0</v>
      </c>
      <c r="C1330">
        <v>0</v>
      </c>
      <c r="D1330">
        <v>0</v>
      </c>
      <c r="E1330" s="17">
        <v>0</v>
      </c>
      <c r="F1330">
        <v>0</v>
      </c>
      <c r="G1330">
        <v>0</v>
      </c>
      <c r="H1330">
        <v>0</v>
      </c>
      <c r="I1330" t="s">
        <v>28</v>
      </c>
      <c r="J1330" t="s">
        <v>1172</v>
      </c>
    </row>
    <row r="1331" spans="1:10" x14ac:dyDescent="0.3">
      <c r="A1331">
        <v>0</v>
      </c>
      <c r="B1331">
        <v>0</v>
      </c>
      <c r="C1331">
        <v>0</v>
      </c>
      <c r="D1331">
        <v>0</v>
      </c>
      <c r="E1331" s="17">
        <v>0</v>
      </c>
      <c r="F1331">
        <v>0</v>
      </c>
      <c r="G1331">
        <v>0</v>
      </c>
      <c r="H1331">
        <v>0</v>
      </c>
      <c r="I1331" t="s">
        <v>28</v>
      </c>
      <c r="J1331" t="s">
        <v>1172</v>
      </c>
    </row>
    <row r="1332" spans="1:10" x14ac:dyDescent="0.3">
      <c r="A1332">
        <v>0</v>
      </c>
      <c r="B1332">
        <v>0</v>
      </c>
      <c r="C1332">
        <v>0</v>
      </c>
      <c r="D1332">
        <v>0</v>
      </c>
      <c r="E1332" s="17">
        <v>0</v>
      </c>
      <c r="F1332">
        <v>0</v>
      </c>
      <c r="G1332">
        <v>0</v>
      </c>
      <c r="H1332">
        <v>0</v>
      </c>
      <c r="I1332" t="s">
        <v>28</v>
      </c>
      <c r="J1332" t="s">
        <v>1172</v>
      </c>
    </row>
    <row r="1333" spans="1:10" x14ac:dyDescent="0.3">
      <c r="A1333">
        <v>0</v>
      </c>
      <c r="B1333">
        <v>0</v>
      </c>
      <c r="C1333">
        <v>0</v>
      </c>
      <c r="D1333">
        <v>0</v>
      </c>
      <c r="E1333" s="17">
        <v>0</v>
      </c>
      <c r="F1333">
        <v>0</v>
      </c>
      <c r="G1333">
        <v>0</v>
      </c>
      <c r="H1333">
        <v>0</v>
      </c>
      <c r="I1333" t="s">
        <v>28</v>
      </c>
      <c r="J1333" t="s">
        <v>1172</v>
      </c>
    </row>
    <row r="1334" spans="1:10" x14ac:dyDescent="0.3">
      <c r="A1334">
        <v>0</v>
      </c>
      <c r="B1334">
        <v>0</v>
      </c>
      <c r="C1334">
        <v>0</v>
      </c>
      <c r="D1334">
        <v>0</v>
      </c>
      <c r="E1334" s="17">
        <v>0</v>
      </c>
      <c r="F1334">
        <v>0</v>
      </c>
      <c r="G1334">
        <v>0</v>
      </c>
      <c r="H1334">
        <v>0</v>
      </c>
      <c r="I1334" t="s">
        <v>28</v>
      </c>
      <c r="J1334" t="s">
        <v>1172</v>
      </c>
    </row>
    <row r="1335" spans="1:10" x14ac:dyDescent="0.3">
      <c r="A1335">
        <v>0</v>
      </c>
      <c r="B1335">
        <v>0</v>
      </c>
      <c r="C1335">
        <v>0</v>
      </c>
      <c r="D1335">
        <v>0</v>
      </c>
      <c r="E1335" s="17">
        <v>0</v>
      </c>
      <c r="F1335">
        <v>0</v>
      </c>
      <c r="G1335">
        <v>0</v>
      </c>
      <c r="H1335">
        <v>0</v>
      </c>
      <c r="I1335" t="s">
        <v>28</v>
      </c>
      <c r="J1335" t="s">
        <v>1172</v>
      </c>
    </row>
    <row r="1336" spans="1:10" x14ac:dyDescent="0.3">
      <c r="A1336">
        <v>0</v>
      </c>
      <c r="B1336">
        <v>0</v>
      </c>
      <c r="C1336">
        <v>0</v>
      </c>
      <c r="D1336">
        <v>0</v>
      </c>
      <c r="E1336" s="17">
        <v>0</v>
      </c>
      <c r="F1336">
        <v>0</v>
      </c>
      <c r="G1336">
        <v>0</v>
      </c>
      <c r="H1336">
        <v>0</v>
      </c>
      <c r="I1336" t="s">
        <v>28</v>
      </c>
      <c r="J1336" t="s">
        <v>1172</v>
      </c>
    </row>
    <row r="1337" spans="1:10" x14ac:dyDescent="0.3">
      <c r="A1337">
        <v>0</v>
      </c>
      <c r="B1337">
        <v>0</v>
      </c>
      <c r="C1337">
        <v>0</v>
      </c>
      <c r="D1337">
        <v>0</v>
      </c>
      <c r="E1337" s="17">
        <v>0</v>
      </c>
      <c r="F1337">
        <v>0</v>
      </c>
      <c r="G1337">
        <v>0</v>
      </c>
      <c r="H1337">
        <v>0</v>
      </c>
      <c r="I1337" t="s">
        <v>28</v>
      </c>
      <c r="J1337" t="s">
        <v>1172</v>
      </c>
    </row>
    <row r="1338" spans="1:10" x14ac:dyDescent="0.3">
      <c r="A1338">
        <v>0</v>
      </c>
      <c r="B1338">
        <v>0</v>
      </c>
      <c r="C1338">
        <v>0</v>
      </c>
      <c r="D1338">
        <v>0</v>
      </c>
      <c r="E1338" s="17">
        <v>0</v>
      </c>
      <c r="F1338">
        <v>0</v>
      </c>
      <c r="G1338">
        <v>0</v>
      </c>
      <c r="H1338">
        <v>0</v>
      </c>
      <c r="I1338" t="s">
        <v>28</v>
      </c>
      <c r="J1338" t="s">
        <v>1172</v>
      </c>
    </row>
    <row r="1339" spans="1:10" x14ac:dyDescent="0.3">
      <c r="A1339">
        <v>0</v>
      </c>
      <c r="B1339">
        <v>0</v>
      </c>
      <c r="C1339">
        <v>0</v>
      </c>
      <c r="D1339">
        <v>0</v>
      </c>
      <c r="E1339" s="17">
        <v>0</v>
      </c>
      <c r="F1339">
        <v>0</v>
      </c>
      <c r="G1339">
        <v>0</v>
      </c>
      <c r="H1339">
        <v>0</v>
      </c>
      <c r="I1339" t="s">
        <v>28</v>
      </c>
      <c r="J1339" t="s">
        <v>1172</v>
      </c>
    </row>
    <row r="1340" spans="1:10" x14ac:dyDescent="0.3">
      <c r="A1340">
        <v>0</v>
      </c>
      <c r="B1340">
        <v>0</v>
      </c>
      <c r="C1340">
        <v>0</v>
      </c>
      <c r="D1340">
        <v>0</v>
      </c>
      <c r="E1340" s="17">
        <v>0</v>
      </c>
      <c r="F1340">
        <v>0</v>
      </c>
      <c r="G1340">
        <v>0</v>
      </c>
      <c r="H1340">
        <v>0</v>
      </c>
      <c r="I1340" t="s">
        <v>28</v>
      </c>
      <c r="J1340" t="s">
        <v>1172</v>
      </c>
    </row>
    <row r="1341" spans="1:10" x14ac:dyDescent="0.3">
      <c r="A1341">
        <v>0</v>
      </c>
      <c r="B1341">
        <v>0</v>
      </c>
      <c r="C1341">
        <v>0</v>
      </c>
      <c r="D1341">
        <v>0</v>
      </c>
      <c r="E1341" s="17">
        <v>0</v>
      </c>
      <c r="F1341">
        <v>0</v>
      </c>
      <c r="G1341">
        <v>0</v>
      </c>
      <c r="H1341">
        <v>0</v>
      </c>
      <c r="I1341" t="s">
        <v>28</v>
      </c>
      <c r="J1341" t="s">
        <v>1172</v>
      </c>
    </row>
    <row r="1342" spans="1:10" x14ac:dyDescent="0.3">
      <c r="A1342">
        <v>0</v>
      </c>
      <c r="B1342">
        <v>0</v>
      </c>
      <c r="C1342">
        <v>0</v>
      </c>
      <c r="D1342">
        <v>0</v>
      </c>
      <c r="E1342" s="17">
        <v>0</v>
      </c>
      <c r="F1342">
        <v>0</v>
      </c>
      <c r="G1342">
        <v>0</v>
      </c>
      <c r="H1342">
        <v>0</v>
      </c>
      <c r="I1342" t="s">
        <v>28</v>
      </c>
      <c r="J1342" t="s">
        <v>1172</v>
      </c>
    </row>
    <row r="1343" spans="1:10" x14ac:dyDescent="0.3">
      <c r="A1343">
        <v>0</v>
      </c>
      <c r="B1343">
        <v>0</v>
      </c>
      <c r="C1343">
        <v>0</v>
      </c>
      <c r="D1343">
        <v>0</v>
      </c>
      <c r="E1343" s="17">
        <v>0</v>
      </c>
      <c r="F1343">
        <v>0</v>
      </c>
      <c r="G1343">
        <v>0</v>
      </c>
      <c r="H1343">
        <v>0</v>
      </c>
      <c r="I1343" t="s">
        <v>28</v>
      </c>
      <c r="J1343" t="s">
        <v>1172</v>
      </c>
    </row>
    <row r="1344" spans="1:10" x14ac:dyDescent="0.3">
      <c r="A1344">
        <v>0</v>
      </c>
      <c r="B1344">
        <v>0</v>
      </c>
      <c r="C1344">
        <v>0</v>
      </c>
      <c r="D1344">
        <v>0</v>
      </c>
      <c r="E1344" s="17">
        <v>0</v>
      </c>
      <c r="F1344">
        <v>0</v>
      </c>
      <c r="G1344">
        <v>0</v>
      </c>
      <c r="H1344">
        <v>0</v>
      </c>
      <c r="I1344" t="s">
        <v>28</v>
      </c>
      <c r="J1344" t="s">
        <v>1172</v>
      </c>
    </row>
    <row r="1345" spans="1:10" x14ac:dyDescent="0.3">
      <c r="A1345">
        <v>0</v>
      </c>
      <c r="B1345">
        <v>0</v>
      </c>
      <c r="C1345">
        <v>0</v>
      </c>
      <c r="D1345">
        <v>0</v>
      </c>
      <c r="E1345" s="17">
        <v>0</v>
      </c>
      <c r="F1345">
        <v>0</v>
      </c>
      <c r="G1345">
        <v>0</v>
      </c>
      <c r="H1345">
        <v>0</v>
      </c>
      <c r="I1345" t="s">
        <v>28</v>
      </c>
      <c r="J1345" t="s">
        <v>1172</v>
      </c>
    </row>
    <row r="1346" spans="1:10" x14ac:dyDescent="0.3">
      <c r="A1346">
        <v>0</v>
      </c>
      <c r="B1346">
        <v>0</v>
      </c>
      <c r="C1346">
        <v>0</v>
      </c>
      <c r="D1346">
        <v>0</v>
      </c>
      <c r="E1346" s="17">
        <v>0</v>
      </c>
      <c r="F1346">
        <v>0</v>
      </c>
      <c r="G1346">
        <v>0</v>
      </c>
      <c r="H1346">
        <v>0</v>
      </c>
      <c r="I1346" t="s">
        <v>28</v>
      </c>
      <c r="J1346" t="s">
        <v>1172</v>
      </c>
    </row>
    <row r="1347" spans="1:10" x14ac:dyDescent="0.3">
      <c r="A1347">
        <v>0</v>
      </c>
      <c r="B1347">
        <v>0</v>
      </c>
      <c r="C1347">
        <v>0</v>
      </c>
      <c r="D1347">
        <v>0</v>
      </c>
      <c r="E1347" s="17">
        <v>0</v>
      </c>
      <c r="F1347">
        <v>0</v>
      </c>
      <c r="G1347">
        <v>0</v>
      </c>
      <c r="H1347">
        <v>0</v>
      </c>
      <c r="I1347" t="s">
        <v>28</v>
      </c>
      <c r="J1347" t="s">
        <v>1172</v>
      </c>
    </row>
    <row r="1348" spans="1:10" x14ac:dyDescent="0.3">
      <c r="A1348">
        <v>0</v>
      </c>
      <c r="B1348">
        <v>0</v>
      </c>
      <c r="C1348">
        <v>0</v>
      </c>
      <c r="D1348">
        <v>0</v>
      </c>
      <c r="E1348" s="17">
        <v>0</v>
      </c>
      <c r="F1348">
        <v>0</v>
      </c>
      <c r="G1348">
        <v>0</v>
      </c>
      <c r="H1348">
        <v>0</v>
      </c>
      <c r="I1348" t="s">
        <v>28</v>
      </c>
      <c r="J1348" t="s">
        <v>1172</v>
      </c>
    </row>
    <row r="1349" spans="1:10" x14ac:dyDescent="0.3">
      <c r="A1349">
        <v>0</v>
      </c>
      <c r="B1349">
        <v>0</v>
      </c>
      <c r="C1349">
        <v>0</v>
      </c>
      <c r="D1349">
        <v>0</v>
      </c>
      <c r="E1349" s="17">
        <v>0</v>
      </c>
      <c r="F1349">
        <v>0</v>
      </c>
      <c r="G1349">
        <v>0</v>
      </c>
      <c r="H1349">
        <v>0</v>
      </c>
      <c r="I1349" t="s">
        <v>28</v>
      </c>
      <c r="J1349" t="s">
        <v>1172</v>
      </c>
    </row>
    <row r="1350" spans="1:10" x14ac:dyDescent="0.3">
      <c r="A1350">
        <v>0</v>
      </c>
      <c r="B1350">
        <v>0</v>
      </c>
      <c r="C1350">
        <v>0</v>
      </c>
      <c r="D1350">
        <v>0</v>
      </c>
      <c r="E1350" s="17">
        <v>0</v>
      </c>
      <c r="F1350">
        <v>0</v>
      </c>
      <c r="G1350">
        <v>0</v>
      </c>
      <c r="H1350">
        <v>0</v>
      </c>
      <c r="I1350" t="s">
        <v>28</v>
      </c>
      <c r="J1350" t="s">
        <v>1172</v>
      </c>
    </row>
    <row r="1351" spans="1:10" x14ac:dyDescent="0.3">
      <c r="A1351">
        <v>0</v>
      </c>
      <c r="B1351">
        <v>0</v>
      </c>
      <c r="C1351">
        <v>0</v>
      </c>
      <c r="D1351">
        <v>0</v>
      </c>
      <c r="E1351" s="17">
        <v>0</v>
      </c>
      <c r="F1351">
        <v>0</v>
      </c>
      <c r="G1351">
        <v>0</v>
      </c>
      <c r="H1351">
        <v>0</v>
      </c>
      <c r="I1351" t="s">
        <v>28</v>
      </c>
      <c r="J1351" t="s">
        <v>1172</v>
      </c>
    </row>
    <row r="1352" spans="1:10" x14ac:dyDescent="0.3">
      <c r="A1352">
        <v>0</v>
      </c>
      <c r="B1352">
        <v>0</v>
      </c>
      <c r="C1352">
        <v>0</v>
      </c>
      <c r="D1352">
        <v>0</v>
      </c>
      <c r="E1352" s="17">
        <v>0</v>
      </c>
      <c r="F1352">
        <v>0</v>
      </c>
      <c r="G1352">
        <v>0</v>
      </c>
      <c r="H1352">
        <v>0</v>
      </c>
      <c r="I1352" t="s">
        <v>28</v>
      </c>
      <c r="J1352" t="s">
        <v>1172</v>
      </c>
    </row>
    <row r="1353" spans="1:10" x14ac:dyDescent="0.3">
      <c r="A1353">
        <v>0</v>
      </c>
      <c r="B1353">
        <v>0</v>
      </c>
      <c r="C1353">
        <v>0</v>
      </c>
      <c r="D1353">
        <v>0</v>
      </c>
      <c r="E1353" s="17">
        <v>0</v>
      </c>
      <c r="F1353">
        <v>0</v>
      </c>
      <c r="G1353">
        <v>0</v>
      </c>
      <c r="H1353">
        <v>0</v>
      </c>
      <c r="I1353" t="s">
        <v>28</v>
      </c>
      <c r="J1353" t="s">
        <v>1172</v>
      </c>
    </row>
    <row r="1354" spans="1:10" x14ac:dyDescent="0.3">
      <c r="A1354">
        <v>0</v>
      </c>
      <c r="B1354">
        <v>0</v>
      </c>
      <c r="C1354">
        <v>0</v>
      </c>
      <c r="D1354">
        <v>0</v>
      </c>
      <c r="E1354" s="17">
        <v>0</v>
      </c>
      <c r="F1354">
        <v>0</v>
      </c>
      <c r="G1354">
        <v>0</v>
      </c>
      <c r="H1354">
        <v>0</v>
      </c>
      <c r="I1354" t="s">
        <v>28</v>
      </c>
      <c r="J1354" t="s">
        <v>1172</v>
      </c>
    </row>
    <row r="1355" spans="1:10" x14ac:dyDescent="0.3">
      <c r="A1355">
        <v>0</v>
      </c>
      <c r="B1355">
        <v>0</v>
      </c>
      <c r="C1355">
        <v>0</v>
      </c>
      <c r="D1355">
        <v>0</v>
      </c>
      <c r="E1355" s="17">
        <v>0</v>
      </c>
      <c r="F1355">
        <v>0</v>
      </c>
      <c r="G1355">
        <v>0</v>
      </c>
      <c r="H1355">
        <v>0</v>
      </c>
      <c r="I1355" t="s">
        <v>28</v>
      </c>
      <c r="J1355" t="s">
        <v>1172</v>
      </c>
    </row>
    <row r="1356" spans="1:10" x14ac:dyDescent="0.3">
      <c r="A1356">
        <v>0</v>
      </c>
      <c r="B1356">
        <v>0</v>
      </c>
      <c r="C1356">
        <v>0</v>
      </c>
      <c r="D1356">
        <v>0</v>
      </c>
      <c r="E1356" s="17">
        <v>0</v>
      </c>
      <c r="F1356">
        <v>0</v>
      </c>
      <c r="G1356">
        <v>0</v>
      </c>
      <c r="H1356">
        <v>0</v>
      </c>
      <c r="I1356" t="s">
        <v>28</v>
      </c>
      <c r="J1356" t="s">
        <v>1172</v>
      </c>
    </row>
    <row r="1357" spans="1:10" x14ac:dyDescent="0.3">
      <c r="A1357">
        <v>0</v>
      </c>
      <c r="B1357">
        <v>0</v>
      </c>
      <c r="C1357">
        <v>0</v>
      </c>
      <c r="D1357">
        <v>0</v>
      </c>
      <c r="E1357" s="17">
        <v>0</v>
      </c>
      <c r="F1357">
        <v>0</v>
      </c>
      <c r="G1357">
        <v>0</v>
      </c>
      <c r="H1357">
        <v>0</v>
      </c>
      <c r="I1357" t="s">
        <v>28</v>
      </c>
      <c r="J1357" t="s">
        <v>1172</v>
      </c>
    </row>
    <row r="1358" spans="1:10" x14ac:dyDescent="0.3">
      <c r="A1358">
        <v>0</v>
      </c>
      <c r="B1358">
        <v>0</v>
      </c>
      <c r="C1358">
        <v>0</v>
      </c>
      <c r="D1358">
        <v>0</v>
      </c>
      <c r="E1358" s="17">
        <v>0</v>
      </c>
      <c r="F1358">
        <v>0</v>
      </c>
      <c r="G1358">
        <v>0</v>
      </c>
      <c r="H1358">
        <v>0</v>
      </c>
      <c r="I1358" t="s">
        <v>28</v>
      </c>
      <c r="J1358" t="s">
        <v>1172</v>
      </c>
    </row>
    <row r="1359" spans="1:10" x14ac:dyDescent="0.3">
      <c r="A1359">
        <v>0</v>
      </c>
      <c r="B1359">
        <v>0</v>
      </c>
      <c r="C1359">
        <v>0</v>
      </c>
      <c r="D1359">
        <v>0</v>
      </c>
      <c r="E1359" s="17">
        <v>0</v>
      </c>
      <c r="F1359">
        <v>0</v>
      </c>
      <c r="G1359">
        <v>0</v>
      </c>
      <c r="H1359">
        <v>0</v>
      </c>
      <c r="I1359" t="s">
        <v>28</v>
      </c>
      <c r="J1359" t="s">
        <v>1172</v>
      </c>
    </row>
    <row r="1360" spans="1:10" x14ac:dyDescent="0.3">
      <c r="A1360">
        <v>0</v>
      </c>
      <c r="B1360">
        <v>0</v>
      </c>
      <c r="C1360">
        <v>0</v>
      </c>
      <c r="D1360">
        <v>0</v>
      </c>
      <c r="E1360" s="17">
        <v>0</v>
      </c>
      <c r="F1360">
        <v>0</v>
      </c>
      <c r="G1360">
        <v>0</v>
      </c>
      <c r="H1360">
        <v>0</v>
      </c>
      <c r="I1360" t="s">
        <v>28</v>
      </c>
      <c r="J1360" t="s">
        <v>1172</v>
      </c>
    </row>
    <row r="1361" spans="1:10" x14ac:dyDescent="0.3">
      <c r="A1361">
        <v>0</v>
      </c>
      <c r="B1361">
        <v>0</v>
      </c>
      <c r="C1361">
        <v>0</v>
      </c>
      <c r="D1361">
        <v>0</v>
      </c>
      <c r="E1361" s="17">
        <v>0</v>
      </c>
      <c r="F1361">
        <v>0</v>
      </c>
      <c r="G1361">
        <v>0</v>
      </c>
      <c r="H1361">
        <v>0</v>
      </c>
      <c r="I1361" t="s">
        <v>28</v>
      </c>
      <c r="J1361" t="s">
        <v>1172</v>
      </c>
    </row>
    <row r="1362" spans="1:10" x14ac:dyDescent="0.3">
      <c r="A1362">
        <v>0</v>
      </c>
      <c r="B1362">
        <v>0</v>
      </c>
      <c r="C1362">
        <v>0</v>
      </c>
      <c r="D1362">
        <v>0</v>
      </c>
      <c r="E1362" s="17">
        <v>0</v>
      </c>
      <c r="F1362">
        <v>0</v>
      </c>
      <c r="G1362">
        <v>0</v>
      </c>
      <c r="H1362">
        <v>0</v>
      </c>
      <c r="I1362" t="s">
        <v>28</v>
      </c>
      <c r="J1362" t="s">
        <v>1172</v>
      </c>
    </row>
    <row r="1363" spans="1:10" x14ac:dyDescent="0.3">
      <c r="A1363">
        <v>0</v>
      </c>
      <c r="B1363">
        <v>0</v>
      </c>
      <c r="C1363">
        <v>0</v>
      </c>
      <c r="D1363">
        <v>0</v>
      </c>
      <c r="E1363" s="17">
        <v>0</v>
      </c>
      <c r="F1363">
        <v>0</v>
      </c>
      <c r="G1363">
        <v>0</v>
      </c>
      <c r="H1363">
        <v>0</v>
      </c>
      <c r="I1363" t="s">
        <v>28</v>
      </c>
      <c r="J1363" t="s">
        <v>1172</v>
      </c>
    </row>
    <row r="1364" spans="1:10" x14ac:dyDescent="0.3">
      <c r="A1364">
        <v>0</v>
      </c>
      <c r="B1364">
        <v>0</v>
      </c>
      <c r="C1364">
        <v>0</v>
      </c>
      <c r="D1364">
        <v>0</v>
      </c>
      <c r="E1364" s="17">
        <v>0</v>
      </c>
      <c r="F1364">
        <v>0</v>
      </c>
      <c r="G1364">
        <v>0</v>
      </c>
      <c r="H1364">
        <v>0</v>
      </c>
      <c r="I1364" t="s">
        <v>28</v>
      </c>
      <c r="J1364" t="s">
        <v>1172</v>
      </c>
    </row>
    <row r="1365" spans="1:10" x14ac:dyDescent="0.3">
      <c r="A1365">
        <v>0</v>
      </c>
      <c r="B1365">
        <v>0</v>
      </c>
      <c r="C1365">
        <v>0</v>
      </c>
      <c r="D1365">
        <v>0</v>
      </c>
      <c r="E1365" s="17">
        <v>0</v>
      </c>
      <c r="F1365">
        <v>0</v>
      </c>
      <c r="G1365">
        <v>0</v>
      </c>
      <c r="H1365">
        <v>0</v>
      </c>
      <c r="I1365" t="s">
        <v>28</v>
      </c>
      <c r="J1365" t="s">
        <v>1172</v>
      </c>
    </row>
    <row r="1366" spans="1:10" x14ac:dyDescent="0.3">
      <c r="A1366">
        <v>0</v>
      </c>
      <c r="B1366">
        <v>0</v>
      </c>
      <c r="C1366">
        <v>0</v>
      </c>
      <c r="D1366">
        <v>0</v>
      </c>
      <c r="E1366" s="17">
        <v>0</v>
      </c>
      <c r="F1366">
        <v>0</v>
      </c>
      <c r="G1366">
        <v>0</v>
      </c>
      <c r="H1366">
        <v>0</v>
      </c>
      <c r="I1366" t="s">
        <v>28</v>
      </c>
      <c r="J1366" t="s">
        <v>1172</v>
      </c>
    </row>
    <row r="1367" spans="1:10" x14ac:dyDescent="0.3">
      <c r="A1367">
        <v>0</v>
      </c>
      <c r="B1367">
        <v>0</v>
      </c>
      <c r="C1367">
        <v>0</v>
      </c>
      <c r="D1367">
        <v>0</v>
      </c>
      <c r="E1367" s="17">
        <v>0</v>
      </c>
      <c r="F1367">
        <v>0</v>
      </c>
      <c r="G1367">
        <v>0</v>
      </c>
      <c r="H1367">
        <v>0</v>
      </c>
      <c r="I1367" t="s">
        <v>28</v>
      </c>
      <c r="J1367" t="s">
        <v>1172</v>
      </c>
    </row>
    <row r="1368" spans="1:10" x14ac:dyDescent="0.3">
      <c r="A1368">
        <v>0</v>
      </c>
      <c r="B1368">
        <v>0</v>
      </c>
      <c r="C1368">
        <v>0</v>
      </c>
      <c r="D1368">
        <v>0</v>
      </c>
      <c r="E1368" s="17">
        <v>0</v>
      </c>
      <c r="F1368">
        <v>0</v>
      </c>
      <c r="G1368">
        <v>0</v>
      </c>
      <c r="H1368">
        <v>0</v>
      </c>
      <c r="I1368" t="s">
        <v>28</v>
      </c>
      <c r="J1368" t="s">
        <v>1172</v>
      </c>
    </row>
    <row r="1369" spans="1:10" x14ac:dyDescent="0.3">
      <c r="A1369">
        <v>0</v>
      </c>
      <c r="B1369">
        <v>0</v>
      </c>
      <c r="C1369">
        <v>0</v>
      </c>
      <c r="D1369">
        <v>0</v>
      </c>
      <c r="E1369" s="17">
        <v>0</v>
      </c>
      <c r="F1369">
        <v>0</v>
      </c>
      <c r="G1369">
        <v>0</v>
      </c>
      <c r="H1369">
        <v>0</v>
      </c>
      <c r="I1369" t="s">
        <v>28</v>
      </c>
      <c r="J1369" t="s">
        <v>1172</v>
      </c>
    </row>
    <row r="1370" spans="1:10" x14ac:dyDescent="0.3">
      <c r="A1370">
        <v>0</v>
      </c>
      <c r="B1370">
        <v>0</v>
      </c>
      <c r="C1370">
        <v>0</v>
      </c>
      <c r="D1370">
        <v>0</v>
      </c>
      <c r="E1370" s="17">
        <v>0</v>
      </c>
      <c r="F1370">
        <v>0</v>
      </c>
      <c r="G1370">
        <v>0</v>
      </c>
      <c r="H1370">
        <v>0</v>
      </c>
      <c r="I1370" t="s">
        <v>28</v>
      </c>
      <c r="J1370" t="s">
        <v>1172</v>
      </c>
    </row>
    <row r="1371" spans="1:10" x14ac:dyDescent="0.3">
      <c r="A1371">
        <v>0</v>
      </c>
      <c r="B1371">
        <v>0</v>
      </c>
      <c r="C1371">
        <v>0</v>
      </c>
      <c r="D1371">
        <v>0</v>
      </c>
      <c r="E1371" s="17">
        <v>0</v>
      </c>
      <c r="F1371">
        <v>0</v>
      </c>
      <c r="G1371">
        <v>0</v>
      </c>
      <c r="H1371">
        <v>0</v>
      </c>
      <c r="I1371" t="s">
        <v>28</v>
      </c>
      <c r="J1371" t="s">
        <v>1172</v>
      </c>
    </row>
    <row r="1372" spans="1:10" x14ac:dyDescent="0.3">
      <c r="A1372">
        <v>0</v>
      </c>
      <c r="B1372">
        <v>0</v>
      </c>
      <c r="C1372">
        <v>0</v>
      </c>
      <c r="D1372">
        <v>0</v>
      </c>
      <c r="E1372" s="17">
        <v>0</v>
      </c>
      <c r="F1372">
        <v>0</v>
      </c>
      <c r="G1372">
        <v>0</v>
      </c>
      <c r="H1372">
        <v>0</v>
      </c>
      <c r="I1372" t="s">
        <v>28</v>
      </c>
      <c r="J1372" t="s">
        <v>1172</v>
      </c>
    </row>
    <row r="1373" spans="1:10" x14ac:dyDescent="0.3">
      <c r="A1373">
        <v>0</v>
      </c>
      <c r="B1373">
        <v>0</v>
      </c>
      <c r="C1373">
        <v>0</v>
      </c>
      <c r="D1373">
        <v>0</v>
      </c>
      <c r="E1373" s="17">
        <v>0</v>
      </c>
      <c r="F1373">
        <v>0</v>
      </c>
      <c r="G1373">
        <v>0</v>
      </c>
      <c r="H1373">
        <v>0</v>
      </c>
      <c r="I1373" t="s">
        <v>28</v>
      </c>
      <c r="J1373" t="s">
        <v>1172</v>
      </c>
    </row>
    <row r="1374" spans="1:10" x14ac:dyDescent="0.3">
      <c r="A1374">
        <v>0</v>
      </c>
      <c r="B1374">
        <v>0</v>
      </c>
      <c r="C1374">
        <v>0</v>
      </c>
      <c r="D1374">
        <v>0</v>
      </c>
      <c r="E1374" s="17">
        <v>0</v>
      </c>
      <c r="F1374">
        <v>0</v>
      </c>
      <c r="G1374">
        <v>0</v>
      </c>
      <c r="H1374">
        <v>0</v>
      </c>
      <c r="I1374" t="s">
        <v>28</v>
      </c>
      <c r="J1374" t="s">
        <v>1172</v>
      </c>
    </row>
    <row r="1375" spans="1:10" x14ac:dyDescent="0.3">
      <c r="A1375" s="4" cm="1">
        <f t="array" ref="A1375:H1421">'M43-M48 Report'!A267:H313</f>
        <v>0</v>
      </c>
      <c r="B1375">
        <v>0</v>
      </c>
      <c r="C1375">
        <v>0</v>
      </c>
      <c r="D1375">
        <v>0</v>
      </c>
      <c r="E1375" s="17">
        <v>0</v>
      </c>
      <c r="F1375">
        <v>0</v>
      </c>
      <c r="G1375">
        <v>0</v>
      </c>
      <c r="H1375">
        <v>0</v>
      </c>
      <c r="I1375" t="s">
        <v>29</v>
      </c>
      <c r="J1375" t="s">
        <v>1172</v>
      </c>
    </row>
    <row r="1376" spans="1:10" x14ac:dyDescent="0.3">
      <c r="A1376">
        <v>0</v>
      </c>
      <c r="B1376">
        <v>0</v>
      </c>
      <c r="C1376">
        <v>0</v>
      </c>
      <c r="D1376">
        <v>0</v>
      </c>
      <c r="E1376" s="17">
        <v>0</v>
      </c>
      <c r="F1376">
        <v>0</v>
      </c>
      <c r="G1376">
        <v>0</v>
      </c>
      <c r="H1376">
        <v>0</v>
      </c>
      <c r="I1376" t="s">
        <v>29</v>
      </c>
      <c r="J1376" t="s">
        <v>1172</v>
      </c>
    </row>
    <row r="1377" spans="1:10" x14ac:dyDescent="0.3">
      <c r="A1377">
        <v>0</v>
      </c>
      <c r="B1377">
        <v>0</v>
      </c>
      <c r="C1377">
        <v>0</v>
      </c>
      <c r="D1377">
        <v>0</v>
      </c>
      <c r="E1377" s="17">
        <v>0</v>
      </c>
      <c r="F1377">
        <v>0</v>
      </c>
      <c r="G1377">
        <v>0</v>
      </c>
      <c r="H1377">
        <v>0</v>
      </c>
      <c r="I1377" t="s">
        <v>29</v>
      </c>
      <c r="J1377" t="s">
        <v>1172</v>
      </c>
    </row>
    <row r="1378" spans="1:10" x14ac:dyDescent="0.3">
      <c r="A1378">
        <v>0</v>
      </c>
      <c r="B1378">
        <v>0</v>
      </c>
      <c r="C1378">
        <v>0</v>
      </c>
      <c r="D1378">
        <v>0</v>
      </c>
      <c r="E1378" s="17">
        <v>0</v>
      </c>
      <c r="F1378">
        <v>0</v>
      </c>
      <c r="G1378">
        <v>0</v>
      </c>
      <c r="H1378">
        <v>0</v>
      </c>
      <c r="I1378" t="s">
        <v>29</v>
      </c>
      <c r="J1378" t="s">
        <v>1172</v>
      </c>
    </row>
    <row r="1379" spans="1:10" x14ac:dyDescent="0.3">
      <c r="A1379">
        <v>0</v>
      </c>
      <c r="B1379">
        <v>0</v>
      </c>
      <c r="C1379">
        <v>0</v>
      </c>
      <c r="D1379">
        <v>0</v>
      </c>
      <c r="E1379" s="17">
        <v>0</v>
      </c>
      <c r="F1379">
        <v>0</v>
      </c>
      <c r="G1379">
        <v>0</v>
      </c>
      <c r="H1379">
        <v>0</v>
      </c>
      <c r="I1379" t="s">
        <v>29</v>
      </c>
      <c r="J1379" t="s">
        <v>1172</v>
      </c>
    </row>
    <row r="1380" spans="1:10" x14ac:dyDescent="0.3">
      <c r="A1380">
        <v>0</v>
      </c>
      <c r="B1380">
        <v>0</v>
      </c>
      <c r="C1380">
        <v>0</v>
      </c>
      <c r="D1380">
        <v>0</v>
      </c>
      <c r="E1380" s="17">
        <v>0</v>
      </c>
      <c r="F1380">
        <v>0</v>
      </c>
      <c r="G1380">
        <v>0</v>
      </c>
      <c r="H1380">
        <v>0</v>
      </c>
      <c r="I1380" t="s">
        <v>29</v>
      </c>
      <c r="J1380" t="s">
        <v>1172</v>
      </c>
    </row>
    <row r="1381" spans="1:10" x14ac:dyDescent="0.3">
      <c r="A1381">
        <v>0</v>
      </c>
      <c r="B1381">
        <v>0</v>
      </c>
      <c r="C1381">
        <v>0</v>
      </c>
      <c r="D1381">
        <v>0</v>
      </c>
      <c r="E1381" s="17">
        <v>0</v>
      </c>
      <c r="F1381">
        <v>0</v>
      </c>
      <c r="G1381">
        <v>0</v>
      </c>
      <c r="H1381">
        <v>0</v>
      </c>
      <c r="I1381" t="s">
        <v>29</v>
      </c>
      <c r="J1381" t="s">
        <v>1172</v>
      </c>
    </row>
    <row r="1382" spans="1:10" x14ac:dyDescent="0.3">
      <c r="A1382">
        <v>0</v>
      </c>
      <c r="B1382">
        <v>0</v>
      </c>
      <c r="C1382">
        <v>0</v>
      </c>
      <c r="D1382">
        <v>0</v>
      </c>
      <c r="E1382" s="17">
        <v>0</v>
      </c>
      <c r="F1382">
        <v>0</v>
      </c>
      <c r="G1382">
        <v>0</v>
      </c>
      <c r="H1382">
        <v>0</v>
      </c>
      <c r="I1382" t="s">
        <v>29</v>
      </c>
      <c r="J1382" t="s">
        <v>1172</v>
      </c>
    </row>
    <row r="1383" spans="1:10" x14ac:dyDescent="0.3">
      <c r="A1383">
        <v>0</v>
      </c>
      <c r="B1383">
        <v>0</v>
      </c>
      <c r="C1383">
        <v>0</v>
      </c>
      <c r="D1383">
        <v>0</v>
      </c>
      <c r="E1383" s="17">
        <v>0</v>
      </c>
      <c r="F1383">
        <v>0</v>
      </c>
      <c r="G1383">
        <v>0</v>
      </c>
      <c r="H1383">
        <v>0</v>
      </c>
      <c r="I1383" t="s">
        <v>29</v>
      </c>
      <c r="J1383" t="s">
        <v>1172</v>
      </c>
    </row>
    <row r="1384" spans="1:10" x14ac:dyDescent="0.3">
      <c r="A1384">
        <v>0</v>
      </c>
      <c r="B1384">
        <v>0</v>
      </c>
      <c r="C1384">
        <v>0</v>
      </c>
      <c r="D1384">
        <v>0</v>
      </c>
      <c r="E1384" s="17">
        <v>0</v>
      </c>
      <c r="F1384">
        <v>0</v>
      </c>
      <c r="G1384">
        <v>0</v>
      </c>
      <c r="H1384">
        <v>0</v>
      </c>
      <c r="I1384" t="s">
        <v>29</v>
      </c>
      <c r="J1384" t="s">
        <v>1172</v>
      </c>
    </row>
    <row r="1385" spans="1:10" x14ac:dyDescent="0.3">
      <c r="A1385">
        <v>0</v>
      </c>
      <c r="B1385">
        <v>0</v>
      </c>
      <c r="C1385">
        <v>0</v>
      </c>
      <c r="D1385">
        <v>0</v>
      </c>
      <c r="E1385" s="17">
        <v>0</v>
      </c>
      <c r="F1385">
        <v>0</v>
      </c>
      <c r="G1385">
        <v>0</v>
      </c>
      <c r="H1385">
        <v>0</v>
      </c>
      <c r="I1385" t="s">
        <v>29</v>
      </c>
      <c r="J1385" t="s">
        <v>1172</v>
      </c>
    </row>
    <row r="1386" spans="1:10" x14ac:dyDescent="0.3">
      <c r="A1386">
        <v>0</v>
      </c>
      <c r="B1386">
        <v>0</v>
      </c>
      <c r="C1386">
        <v>0</v>
      </c>
      <c r="D1386">
        <v>0</v>
      </c>
      <c r="E1386" s="17">
        <v>0</v>
      </c>
      <c r="F1386">
        <v>0</v>
      </c>
      <c r="G1386">
        <v>0</v>
      </c>
      <c r="H1386">
        <v>0</v>
      </c>
      <c r="I1386" t="s">
        <v>29</v>
      </c>
      <c r="J1386" t="s">
        <v>1172</v>
      </c>
    </row>
    <row r="1387" spans="1:10" x14ac:dyDescent="0.3">
      <c r="A1387">
        <v>0</v>
      </c>
      <c r="B1387">
        <v>0</v>
      </c>
      <c r="C1387">
        <v>0</v>
      </c>
      <c r="D1387">
        <v>0</v>
      </c>
      <c r="E1387" s="17">
        <v>0</v>
      </c>
      <c r="F1387">
        <v>0</v>
      </c>
      <c r="G1387">
        <v>0</v>
      </c>
      <c r="H1387">
        <v>0</v>
      </c>
      <c r="I1387" t="s">
        <v>29</v>
      </c>
      <c r="J1387" t="s">
        <v>1172</v>
      </c>
    </row>
    <row r="1388" spans="1:10" x14ac:dyDescent="0.3">
      <c r="A1388">
        <v>0</v>
      </c>
      <c r="B1388">
        <v>0</v>
      </c>
      <c r="C1388">
        <v>0</v>
      </c>
      <c r="D1388">
        <v>0</v>
      </c>
      <c r="E1388" s="17">
        <v>0</v>
      </c>
      <c r="F1388">
        <v>0</v>
      </c>
      <c r="G1388">
        <v>0</v>
      </c>
      <c r="H1388">
        <v>0</v>
      </c>
      <c r="I1388" t="s">
        <v>29</v>
      </c>
      <c r="J1388" t="s">
        <v>1172</v>
      </c>
    </row>
    <row r="1389" spans="1:10" x14ac:dyDescent="0.3">
      <c r="A1389">
        <v>0</v>
      </c>
      <c r="B1389">
        <v>0</v>
      </c>
      <c r="C1389">
        <v>0</v>
      </c>
      <c r="D1389">
        <v>0</v>
      </c>
      <c r="E1389" s="17">
        <v>0</v>
      </c>
      <c r="F1389">
        <v>0</v>
      </c>
      <c r="G1389">
        <v>0</v>
      </c>
      <c r="H1389">
        <v>0</v>
      </c>
      <c r="I1389" t="s">
        <v>29</v>
      </c>
      <c r="J1389" t="s">
        <v>1172</v>
      </c>
    </row>
    <row r="1390" spans="1:10" x14ac:dyDescent="0.3">
      <c r="A1390">
        <v>0</v>
      </c>
      <c r="B1390">
        <v>0</v>
      </c>
      <c r="C1390">
        <v>0</v>
      </c>
      <c r="D1390">
        <v>0</v>
      </c>
      <c r="E1390" s="17">
        <v>0</v>
      </c>
      <c r="F1390">
        <v>0</v>
      </c>
      <c r="G1390">
        <v>0</v>
      </c>
      <c r="H1390">
        <v>0</v>
      </c>
      <c r="I1390" t="s">
        <v>29</v>
      </c>
      <c r="J1390" t="s">
        <v>1172</v>
      </c>
    </row>
    <row r="1391" spans="1:10" x14ac:dyDescent="0.3">
      <c r="A1391">
        <v>0</v>
      </c>
      <c r="B1391">
        <v>0</v>
      </c>
      <c r="C1391">
        <v>0</v>
      </c>
      <c r="D1391">
        <v>0</v>
      </c>
      <c r="E1391" s="17">
        <v>0</v>
      </c>
      <c r="F1391">
        <v>0</v>
      </c>
      <c r="G1391">
        <v>0</v>
      </c>
      <c r="H1391">
        <v>0</v>
      </c>
      <c r="I1391" t="s">
        <v>29</v>
      </c>
      <c r="J1391" t="s">
        <v>1172</v>
      </c>
    </row>
    <row r="1392" spans="1:10" x14ac:dyDescent="0.3">
      <c r="A1392">
        <v>0</v>
      </c>
      <c r="B1392">
        <v>0</v>
      </c>
      <c r="C1392">
        <v>0</v>
      </c>
      <c r="D1392">
        <v>0</v>
      </c>
      <c r="E1392" s="17">
        <v>0</v>
      </c>
      <c r="F1392">
        <v>0</v>
      </c>
      <c r="G1392">
        <v>0</v>
      </c>
      <c r="H1392">
        <v>0</v>
      </c>
      <c r="I1392" t="s">
        <v>29</v>
      </c>
      <c r="J1392" t="s">
        <v>1172</v>
      </c>
    </row>
    <row r="1393" spans="1:10" x14ac:dyDescent="0.3">
      <c r="A1393">
        <v>0</v>
      </c>
      <c r="B1393">
        <v>0</v>
      </c>
      <c r="C1393">
        <v>0</v>
      </c>
      <c r="D1393">
        <v>0</v>
      </c>
      <c r="E1393" s="17">
        <v>0</v>
      </c>
      <c r="F1393">
        <v>0</v>
      </c>
      <c r="G1393">
        <v>0</v>
      </c>
      <c r="H1393">
        <v>0</v>
      </c>
      <c r="I1393" t="s">
        <v>29</v>
      </c>
      <c r="J1393" t="s">
        <v>1172</v>
      </c>
    </row>
    <row r="1394" spans="1:10" x14ac:dyDescent="0.3">
      <c r="A1394">
        <v>0</v>
      </c>
      <c r="B1394">
        <v>0</v>
      </c>
      <c r="C1394">
        <v>0</v>
      </c>
      <c r="D1394">
        <v>0</v>
      </c>
      <c r="E1394" s="17">
        <v>0</v>
      </c>
      <c r="F1394">
        <v>0</v>
      </c>
      <c r="G1394">
        <v>0</v>
      </c>
      <c r="H1394">
        <v>0</v>
      </c>
      <c r="I1394" t="s">
        <v>29</v>
      </c>
      <c r="J1394" t="s">
        <v>1172</v>
      </c>
    </row>
    <row r="1395" spans="1:10" x14ac:dyDescent="0.3">
      <c r="A1395">
        <v>0</v>
      </c>
      <c r="B1395">
        <v>0</v>
      </c>
      <c r="C1395">
        <v>0</v>
      </c>
      <c r="D1395">
        <v>0</v>
      </c>
      <c r="E1395" s="17">
        <v>0</v>
      </c>
      <c r="F1395">
        <v>0</v>
      </c>
      <c r="G1395">
        <v>0</v>
      </c>
      <c r="H1395">
        <v>0</v>
      </c>
      <c r="I1395" t="s">
        <v>29</v>
      </c>
      <c r="J1395" t="s">
        <v>1172</v>
      </c>
    </row>
    <row r="1396" spans="1:10" x14ac:dyDescent="0.3">
      <c r="A1396">
        <v>0</v>
      </c>
      <c r="B1396">
        <v>0</v>
      </c>
      <c r="C1396">
        <v>0</v>
      </c>
      <c r="D1396">
        <v>0</v>
      </c>
      <c r="E1396" s="17">
        <v>0</v>
      </c>
      <c r="F1396">
        <v>0</v>
      </c>
      <c r="G1396">
        <v>0</v>
      </c>
      <c r="H1396">
        <v>0</v>
      </c>
      <c r="I1396" t="s">
        <v>29</v>
      </c>
      <c r="J1396" t="s">
        <v>1172</v>
      </c>
    </row>
    <row r="1397" spans="1:10" x14ac:dyDescent="0.3">
      <c r="A1397">
        <v>0</v>
      </c>
      <c r="B1397">
        <v>0</v>
      </c>
      <c r="C1397">
        <v>0</v>
      </c>
      <c r="D1397">
        <v>0</v>
      </c>
      <c r="E1397" s="17">
        <v>0</v>
      </c>
      <c r="F1397">
        <v>0</v>
      </c>
      <c r="G1397">
        <v>0</v>
      </c>
      <c r="H1397">
        <v>0</v>
      </c>
      <c r="I1397" t="s">
        <v>29</v>
      </c>
      <c r="J1397" t="s">
        <v>1172</v>
      </c>
    </row>
    <row r="1398" spans="1:10" x14ac:dyDescent="0.3">
      <c r="A1398">
        <v>0</v>
      </c>
      <c r="B1398">
        <v>0</v>
      </c>
      <c r="C1398">
        <v>0</v>
      </c>
      <c r="D1398">
        <v>0</v>
      </c>
      <c r="E1398" s="17">
        <v>0</v>
      </c>
      <c r="F1398">
        <v>0</v>
      </c>
      <c r="G1398">
        <v>0</v>
      </c>
      <c r="H1398">
        <v>0</v>
      </c>
      <c r="I1398" t="s">
        <v>29</v>
      </c>
      <c r="J1398" t="s">
        <v>1172</v>
      </c>
    </row>
    <row r="1399" spans="1:10" x14ac:dyDescent="0.3">
      <c r="A1399">
        <v>0</v>
      </c>
      <c r="B1399">
        <v>0</v>
      </c>
      <c r="C1399">
        <v>0</v>
      </c>
      <c r="D1399">
        <v>0</v>
      </c>
      <c r="E1399" s="17">
        <v>0</v>
      </c>
      <c r="F1399">
        <v>0</v>
      </c>
      <c r="G1399">
        <v>0</v>
      </c>
      <c r="H1399">
        <v>0</v>
      </c>
      <c r="I1399" t="s">
        <v>29</v>
      </c>
      <c r="J1399" t="s">
        <v>1172</v>
      </c>
    </row>
    <row r="1400" spans="1:10" x14ac:dyDescent="0.3">
      <c r="A1400">
        <v>0</v>
      </c>
      <c r="B1400">
        <v>0</v>
      </c>
      <c r="C1400">
        <v>0</v>
      </c>
      <c r="D1400">
        <v>0</v>
      </c>
      <c r="E1400" s="17">
        <v>0</v>
      </c>
      <c r="F1400">
        <v>0</v>
      </c>
      <c r="G1400">
        <v>0</v>
      </c>
      <c r="H1400">
        <v>0</v>
      </c>
      <c r="I1400" t="s">
        <v>29</v>
      </c>
      <c r="J1400" t="s">
        <v>1172</v>
      </c>
    </row>
    <row r="1401" spans="1:10" x14ac:dyDescent="0.3">
      <c r="A1401">
        <v>0</v>
      </c>
      <c r="B1401">
        <v>0</v>
      </c>
      <c r="C1401">
        <v>0</v>
      </c>
      <c r="D1401">
        <v>0</v>
      </c>
      <c r="E1401" s="17">
        <v>0</v>
      </c>
      <c r="F1401">
        <v>0</v>
      </c>
      <c r="G1401">
        <v>0</v>
      </c>
      <c r="H1401">
        <v>0</v>
      </c>
      <c r="I1401" t="s">
        <v>29</v>
      </c>
      <c r="J1401" t="s">
        <v>1172</v>
      </c>
    </row>
    <row r="1402" spans="1:10" x14ac:dyDescent="0.3">
      <c r="A1402">
        <v>0</v>
      </c>
      <c r="B1402">
        <v>0</v>
      </c>
      <c r="C1402">
        <v>0</v>
      </c>
      <c r="D1402">
        <v>0</v>
      </c>
      <c r="E1402" s="17">
        <v>0</v>
      </c>
      <c r="F1402">
        <v>0</v>
      </c>
      <c r="G1402">
        <v>0</v>
      </c>
      <c r="H1402">
        <v>0</v>
      </c>
      <c r="I1402" t="s">
        <v>29</v>
      </c>
      <c r="J1402" t="s">
        <v>1172</v>
      </c>
    </row>
    <row r="1403" spans="1:10" x14ac:dyDescent="0.3">
      <c r="A1403">
        <v>0</v>
      </c>
      <c r="B1403">
        <v>0</v>
      </c>
      <c r="C1403">
        <v>0</v>
      </c>
      <c r="D1403">
        <v>0</v>
      </c>
      <c r="E1403" s="17">
        <v>0</v>
      </c>
      <c r="F1403">
        <v>0</v>
      </c>
      <c r="G1403">
        <v>0</v>
      </c>
      <c r="H1403">
        <v>0</v>
      </c>
      <c r="I1403" t="s">
        <v>29</v>
      </c>
      <c r="J1403" t="s">
        <v>1172</v>
      </c>
    </row>
    <row r="1404" spans="1:10" x14ac:dyDescent="0.3">
      <c r="A1404">
        <v>0</v>
      </c>
      <c r="B1404">
        <v>0</v>
      </c>
      <c r="C1404">
        <v>0</v>
      </c>
      <c r="D1404">
        <v>0</v>
      </c>
      <c r="E1404" s="17">
        <v>0</v>
      </c>
      <c r="F1404">
        <v>0</v>
      </c>
      <c r="G1404">
        <v>0</v>
      </c>
      <c r="H1404">
        <v>0</v>
      </c>
      <c r="I1404" t="s">
        <v>29</v>
      </c>
      <c r="J1404" t="s">
        <v>1172</v>
      </c>
    </row>
    <row r="1405" spans="1:10" x14ac:dyDescent="0.3">
      <c r="A1405">
        <v>0</v>
      </c>
      <c r="B1405">
        <v>0</v>
      </c>
      <c r="C1405">
        <v>0</v>
      </c>
      <c r="D1405">
        <v>0</v>
      </c>
      <c r="E1405" s="17">
        <v>0</v>
      </c>
      <c r="F1405">
        <v>0</v>
      </c>
      <c r="G1405">
        <v>0</v>
      </c>
      <c r="H1405">
        <v>0</v>
      </c>
      <c r="I1405" t="s">
        <v>29</v>
      </c>
      <c r="J1405" t="s">
        <v>1172</v>
      </c>
    </row>
    <row r="1406" spans="1:10" x14ac:dyDescent="0.3">
      <c r="A1406">
        <v>0</v>
      </c>
      <c r="B1406">
        <v>0</v>
      </c>
      <c r="C1406">
        <v>0</v>
      </c>
      <c r="D1406">
        <v>0</v>
      </c>
      <c r="E1406" s="17">
        <v>0</v>
      </c>
      <c r="F1406">
        <v>0</v>
      </c>
      <c r="G1406">
        <v>0</v>
      </c>
      <c r="H1406">
        <v>0</v>
      </c>
      <c r="I1406" t="s">
        <v>29</v>
      </c>
      <c r="J1406" t="s">
        <v>1172</v>
      </c>
    </row>
    <row r="1407" spans="1:10" x14ac:dyDescent="0.3">
      <c r="A1407">
        <v>0</v>
      </c>
      <c r="B1407">
        <v>0</v>
      </c>
      <c r="C1407">
        <v>0</v>
      </c>
      <c r="D1407">
        <v>0</v>
      </c>
      <c r="E1407" s="17">
        <v>0</v>
      </c>
      <c r="F1407">
        <v>0</v>
      </c>
      <c r="G1407">
        <v>0</v>
      </c>
      <c r="H1407">
        <v>0</v>
      </c>
      <c r="I1407" t="s">
        <v>29</v>
      </c>
      <c r="J1407" t="s">
        <v>1172</v>
      </c>
    </row>
    <row r="1408" spans="1:10" x14ac:dyDescent="0.3">
      <c r="A1408">
        <v>0</v>
      </c>
      <c r="B1408">
        <v>0</v>
      </c>
      <c r="C1408">
        <v>0</v>
      </c>
      <c r="D1408">
        <v>0</v>
      </c>
      <c r="E1408" s="17">
        <v>0</v>
      </c>
      <c r="F1408">
        <v>0</v>
      </c>
      <c r="G1408">
        <v>0</v>
      </c>
      <c r="H1408">
        <v>0</v>
      </c>
      <c r="I1408" t="s">
        <v>29</v>
      </c>
      <c r="J1408" t="s">
        <v>1172</v>
      </c>
    </row>
    <row r="1409" spans="1:10" x14ac:dyDescent="0.3">
      <c r="A1409">
        <v>0</v>
      </c>
      <c r="B1409">
        <v>0</v>
      </c>
      <c r="C1409">
        <v>0</v>
      </c>
      <c r="D1409">
        <v>0</v>
      </c>
      <c r="E1409" s="17">
        <v>0</v>
      </c>
      <c r="F1409">
        <v>0</v>
      </c>
      <c r="G1409">
        <v>0</v>
      </c>
      <c r="H1409">
        <v>0</v>
      </c>
      <c r="I1409" t="s">
        <v>29</v>
      </c>
      <c r="J1409" t="s">
        <v>1172</v>
      </c>
    </row>
    <row r="1410" spans="1:10" x14ac:dyDescent="0.3">
      <c r="A1410">
        <v>0</v>
      </c>
      <c r="B1410">
        <v>0</v>
      </c>
      <c r="C1410">
        <v>0</v>
      </c>
      <c r="D1410">
        <v>0</v>
      </c>
      <c r="E1410" s="17">
        <v>0</v>
      </c>
      <c r="F1410">
        <v>0</v>
      </c>
      <c r="G1410">
        <v>0</v>
      </c>
      <c r="H1410">
        <v>0</v>
      </c>
      <c r="I1410" t="s">
        <v>29</v>
      </c>
      <c r="J1410" t="s">
        <v>1172</v>
      </c>
    </row>
    <row r="1411" spans="1:10" x14ac:dyDescent="0.3">
      <c r="A1411">
        <v>0</v>
      </c>
      <c r="B1411">
        <v>0</v>
      </c>
      <c r="C1411">
        <v>0</v>
      </c>
      <c r="D1411">
        <v>0</v>
      </c>
      <c r="E1411" s="17">
        <v>0</v>
      </c>
      <c r="F1411">
        <v>0</v>
      </c>
      <c r="G1411">
        <v>0</v>
      </c>
      <c r="H1411">
        <v>0</v>
      </c>
      <c r="I1411" t="s">
        <v>29</v>
      </c>
      <c r="J1411" t="s">
        <v>1172</v>
      </c>
    </row>
    <row r="1412" spans="1:10" x14ac:dyDescent="0.3">
      <c r="A1412">
        <v>0</v>
      </c>
      <c r="B1412">
        <v>0</v>
      </c>
      <c r="C1412">
        <v>0</v>
      </c>
      <c r="D1412">
        <v>0</v>
      </c>
      <c r="E1412" s="17">
        <v>0</v>
      </c>
      <c r="F1412">
        <v>0</v>
      </c>
      <c r="G1412">
        <v>0</v>
      </c>
      <c r="H1412">
        <v>0</v>
      </c>
      <c r="I1412" t="s">
        <v>29</v>
      </c>
      <c r="J1412" t="s">
        <v>1172</v>
      </c>
    </row>
    <row r="1413" spans="1:10" x14ac:dyDescent="0.3">
      <c r="A1413">
        <v>0</v>
      </c>
      <c r="B1413">
        <v>0</v>
      </c>
      <c r="C1413">
        <v>0</v>
      </c>
      <c r="D1413">
        <v>0</v>
      </c>
      <c r="E1413" s="17">
        <v>0</v>
      </c>
      <c r="F1413">
        <v>0</v>
      </c>
      <c r="G1413">
        <v>0</v>
      </c>
      <c r="H1413">
        <v>0</v>
      </c>
      <c r="I1413" t="s">
        <v>29</v>
      </c>
      <c r="J1413" t="s">
        <v>1172</v>
      </c>
    </row>
    <row r="1414" spans="1:10" x14ac:dyDescent="0.3">
      <c r="A1414">
        <v>0</v>
      </c>
      <c r="B1414">
        <v>0</v>
      </c>
      <c r="C1414">
        <v>0</v>
      </c>
      <c r="D1414">
        <v>0</v>
      </c>
      <c r="E1414" s="17">
        <v>0</v>
      </c>
      <c r="F1414">
        <v>0</v>
      </c>
      <c r="G1414">
        <v>0</v>
      </c>
      <c r="H1414">
        <v>0</v>
      </c>
      <c r="I1414" t="s">
        <v>29</v>
      </c>
      <c r="J1414" t="s">
        <v>1172</v>
      </c>
    </row>
    <row r="1415" spans="1:10" x14ac:dyDescent="0.3">
      <c r="A1415">
        <v>0</v>
      </c>
      <c r="B1415">
        <v>0</v>
      </c>
      <c r="C1415">
        <v>0</v>
      </c>
      <c r="D1415">
        <v>0</v>
      </c>
      <c r="E1415" s="17">
        <v>0</v>
      </c>
      <c r="F1415">
        <v>0</v>
      </c>
      <c r="G1415">
        <v>0</v>
      </c>
      <c r="H1415">
        <v>0</v>
      </c>
      <c r="I1415" t="s">
        <v>29</v>
      </c>
      <c r="J1415" t="s">
        <v>1172</v>
      </c>
    </row>
    <row r="1416" spans="1:10" x14ac:dyDescent="0.3">
      <c r="A1416">
        <v>0</v>
      </c>
      <c r="B1416">
        <v>0</v>
      </c>
      <c r="C1416">
        <v>0</v>
      </c>
      <c r="D1416">
        <v>0</v>
      </c>
      <c r="E1416" s="17">
        <v>0</v>
      </c>
      <c r="F1416">
        <v>0</v>
      </c>
      <c r="G1416">
        <v>0</v>
      </c>
      <c r="H1416">
        <v>0</v>
      </c>
      <c r="I1416" t="s">
        <v>29</v>
      </c>
      <c r="J1416" t="s">
        <v>1172</v>
      </c>
    </row>
    <row r="1417" spans="1:10" x14ac:dyDescent="0.3">
      <c r="A1417">
        <v>0</v>
      </c>
      <c r="B1417">
        <v>0</v>
      </c>
      <c r="C1417">
        <v>0</v>
      </c>
      <c r="D1417">
        <v>0</v>
      </c>
      <c r="E1417" s="17">
        <v>0</v>
      </c>
      <c r="F1417">
        <v>0</v>
      </c>
      <c r="G1417">
        <v>0</v>
      </c>
      <c r="H1417">
        <v>0</v>
      </c>
      <c r="I1417" t="s">
        <v>29</v>
      </c>
      <c r="J1417" t="s">
        <v>1172</v>
      </c>
    </row>
    <row r="1418" spans="1:10" x14ac:dyDescent="0.3">
      <c r="A1418">
        <v>0</v>
      </c>
      <c r="B1418">
        <v>0</v>
      </c>
      <c r="C1418">
        <v>0</v>
      </c>
      <c r="D1418">
        <v>0</v>
      </c>
      <c r="E1418" s="17">
        <v>0</v>
      </c>
      <c r="F1418">
        <v>0</v>
      </c>
      <c r="G1418">
        <v>0</v>
      </c>
      <c r="H1418">
        <v>0</v>
      </c>
      <c r="I1418" t="s">
        <v>29</v>
      </c>
      <c r="J1418" t="s">
        <v>1172</v>
      </c>
    </row>
    <row r="1419" spans="1:10" x14ac:dyDescent="0.3">
      <c r="A1419">
        <v>0</v>
      </c>
      <c r="B1419">
        <v>0</v>
      </c>
      <c r="C1419">
        <v>0</v>
      </c>
      <c r="D1419">
        <v>0</v>
      </c>
      <c r="E1419" s="17">
        <v>0</v>
      </c>
      <c r="F1419">
        <v>0</v>
      </c>
      <c r="G1419">
        <v>0</v>
      </c>
      <c r="H1419">
        <v>0</v>
      </c>
      <c r="I1419" t="s">
        <v>29</v>
      </c>
      <c r="J1419" t="s">
        <v>1172</v>
      </c>
    </row>
    <row r="1420" spans="1:10" x14ac:dyDescent="0.3">
      <c r="A1420">
        <v>0</v>
      </c>
      <c r="B1420">
        <v>0</v>
      </c>
      <c r="C1420">
        <v>0</v>
      </c>
      <c r="D1420">
        <v>0</v>
      </c>
      <c r="E1420" s="17">
        <v>0</v>
      </c>
      <c r="F1420">
        <v>0</v>
      </c>
      <c r="G1420">
        <v>0</v>
      </c>
      <c r="H1420">
        <v>0</v>
      </c>
      <c r="I1420" t="s">
        <v>29</v>
      </c>
      <c r="J1420" t="s">
        <v>1172</v>
      </c>
    </row>
    <row r="1421" spans="1:10" x14ac:dyDescent="0.3">
      <c r="A1421">
        <v>0</v>
      </c>
      <c r="B1421">
        <v>0</v>
      </c>
      <c r="C1421">
        <v>0</v>
      </c>
      <c r="D1421">
        <v>0</v>
      </c>
      <c r="E1421" s="17">
        <v>0</v>
      </c>
      <c r="F1421">
        <v>0</v>
      </c>
      <c r="G1421">
        <v>0</v>
      </c>
      <c r="H1421">
        <v>0</v>
      </c>
      <c r="I1421" t="s">
        <v>29</v>
      </c>
      <c r="J1421" t="s">
        <v>1172</v>
      </c>
    </row>
    <row r="1422" spans="1:10" x14ac:dyDescent="0.3">
      <c r="A1422" s="4" cm="1">
        <f t="array" ref="A1422:H1468">'M49-M54 Report'!A267:H313</f>
        <v>0</v>
      </c>
      <c r="B1422">
        <v>0</v>
      </c>
      <c r="C1422">
        <v>0</v>
      </c>
      <c r="D1422">
        <v>0</v>
      </c>
      <c r="E1422" s="17">
        <v>0</v>
      </c>
      <c r="F1422">
        <v>0</v>
      </c>
      <c r="G1422">
        <v>0</v>
      </c>
      <c r="H1422">
        <v>0</v>
      </c>
      <c r="I1422" t="s">
        <v>30</v>
      </c>
      <c r="J1422" t="s">
        <v>1172</v>
      </c>
    </row>
    <row r="1423" spans="1:10" x14ac:dyDescent="0.3">
      <c r="A1423">
        <v>0</v>
      </c>
      <c r="B1423">
        <v>0</v>
      </c>
      <c r="C1423">
        <v>0</v>
      </c>
      <c r="D1423">
        <v>0</v>
      </c>
      <c r="E1423" s="17">
        <v>0</v>
      </c>
      <c r="F1423">
        <v>0</v>
      </c>
      <c r="G1423">
        <v>0</v>
      </c>
      <c r="H1423">
        <v>0</v>
      </c>
      <c r="I1423" t="s">
        <v>30</v>
      </c>
      <c r="J1423" t="s">
        <v>1172</v>
      </c>
    </row>
    <row r="1424" spans="1:10" x14ac:dyDescent="0.3">
      <c r="A1424">
        <v>0</v>
      </c>
      <c r="B1424">
        <v>0</v>
      </c>
      <c r="C1424">
        <v>0</v>
      </c>
      <c r="D1424">
        <v>0</v>
      </c>
      <c r="E1424" s="17">
        <v>0</v>
      </c>
      <c r="F1424">
        <v>0</v>
      </c>
      <c r="G1424">
        <v>0</v>
      </c>
      <c r="H1424">
        <v>0</v>
      </c>
      <c r="I1424" t="s">
        <v>30</v>
      </c>
      <c r="J1424" t="s">
        <v>1172</v>
      </c>
    </row>
    <row r="1425" spans="1:10" x14ac:dyDescent="0.3">
      <c r="A1425">
        <v>0</v>
      </c>
      <c r="B1425">
        <v>0</v>
      </c>
      <c r="C1425">
        <v>0</v>
      </c>
      <c r="D1425">
        <v>0</v>
      </c>
      <c r="E1425" s="17">
        <v>0</v>
      </c>
      <c r="F1425">
        <v>0</v>
      </c>
      <c r="G1425">
        <v>0</v>
      </c>
      <c r="H1425">
        <v>0</v>
      </c>
      <c r="I1425" t="s">
        <v>30</v>
      </c>
      <c r="J1425" t="s">
        <v>1172</v>
      </c>
    </row>
    <row r="1426" spans="1:10" x14ac:dyDescent="0.3">
      <c r="A1426">
        <v>0</v>
      </c>
      <c r="B1426">
        <v>0</v>
      </c>
      <c r="C1426">
        <v>0</v>
      </c>
      <c r="D1426">
        <v>0</v>
      </c>
      <c r="E1426" s="17">
        <v>0</v>
      </c>
      <c r="F1426">
        <v>0</v>
      </c>
      <c r="G1426">
        <v>0</v>
      </c>
      <c r="H1426">
        <v>0</v>
      </c>
      <c r="I1426" t="s">
        <v>30</v>
      </c>
      <c r="J1426" t="s">
        <v>1172</v>
      </c>
    </row>
    <row r="1427" spans="1:10" x14ac:dyDescent="0.3">
      <c r="A1427">
        <v>0</v>
      </c>
      <c r="B1427">
        <v>0</v>
      </c>
      <c r="C1427">
        <v>0</v>
      </c>
      <c r="D1427">
        <v>0</v>
      </c>
      <c r="E1427" s="17">
        <v>0</v>
      </c>
      <c r="F1427">
        <v>0</v>
      </c>
      <c r="G1427">
        <v>0</v>
      </c>
      <c r="H1427">
        <v>0</v>
      </c>
      <c r="I1427" t="s">
        <v>30</v>
      </c>
      <c r="J1427" t="s">
        <v>1172</v>
      </c>
    </row>
    <row r="1428" spans="1:10" x14ac:dyDescent="0.3">
      <c r="A1428">
        <v>0</v>
      </c>
      <c r="B1428">
        <v>0</v>
      </c>
      <c r="C1428">
        <v>0</v>
      </c>
      <c r="D1428">
        <v>0</v>
      </c>
      <c r="E1428" s="17">
        <v>0</v>
      </c>
      <c r="F1428">
        <v>0</v>
      </c>
      <c r="G1428">
        <v>0</v>
      </c>
      <c r="H1428">
        <v>0</v>
      </c>
      <c r="I1428" t="s">
        <v>30</v>
      </c>
      <c r="J1428" t="s">
        <v>1172</v>
      </c>
    </row>
    <row r="1429" spans="1:10" x14ac:dyDescent="0.3">
      <c r="A1429">
        <v>0</v>
      </c>
      <c r="B1429">
        <v>0</v>
      </c>
      <c r="C1429">
        <v>0</v>
      </c>
      <c r="D1429">
        <v>0</v>
      </c>
      <c r="E1429" s="17">
        <v>0</v>
      </c>
      <c r="F1429">
        <v>0</v>
      </c>
      <c r="G1429">
        <v>0</v>
      </c>
      <c r="H1429">
        <v>0</v>
      </c>
      <c r="I1429" t="s">
        <v>30</v>
      </c>
      <c r="J1429" t="s">
        <v>1172</v>
      </c>
    </row>
    <row r="1430" spans="1:10" x14ac:dyDescent="0.3">
      <c r="A1430">
        <v>0</v>
      </c>
      <c r="B1430">
        <v>0</v>
      </c>
      <c r="C1430">
        <v>0</v>
      </c>
      <c r="D1430">
        <v>0</v>
      </c>
      <c r="E1430" s="17">
        <v>0</v>
      </c>
      <c r="F1430">
        <v>0</v>
      </c>
      <c r="G1430">
        <v>0</v>
      </c>
      <c r="H1430">
        <v>0</v>
      </c>
      <c r="I1430" t="s">
        <v>30</v>
      </c>
      <c r="J1430" t="s">
        <v>1172</v>
      </c>
    </row>
    <row r="1431" spans="1:10" x14ac:dyDescent="0.3">
      <c r="A1431">
        <v>0</v>
      </c>
      <c r="B1431">
        <v>0</v>
      </c>
      <c r="C1431">
        <v>0</v>
      </c>
      <c r="D1431">
        <v>0</v>
      </c>
      <c r="E1431" s="17">
        <v>0</v>
      </c>
      <c r="F1431">
        <v>0</v>
      </c>
      <c r="G1431">
        <v>0</v>
      </c>
      <c r="H1431">
        <v>0</v>
      </c>
      <c r="I1431" t="s">
        <v>30</v>
      </c>
      <c r="J1431" t="s">
        <v>1172</v>
      </c>
    </row>
    <row r="1432" spans="1:10" x14ac:dyDescent="0.3">
      <c r="A1432">
        <v>0</v>
      </c>
      <c r="B1432">
        <v>0</v>
      </c>
      <c r="C1432">
        <v>0</v>
      </c>
      <c r="D1432">
        <v>0</v>
      </c>
      <c r="E1432" s="17">
        <v>0</v>
      </c>
      <c r="F1432">
        <v>0</v>
      </c>
      <c r="G1432">
        <v>0</v>
      </c>
      <c r="H1432">
        <v>0</v>
      </c>
      <c r="I1432" t="s">
        <v>30</v>
      </c>
      <c r="J1432" t="s">
        <v>1172</v>
      </c>
    </row>
    <row r="1433" spans="1:10" x14ac:dyDescent="0.3">
      <c r="A1433">
        <v>0</v>
      </c>
      <c r="B1433">
        <v>0</v>
      </c>
      <c r="C1433">
        <v>0</v>
      </c>
      <c r="D1433">
        <v>0</v>
      </c>
      <c r="E1433" s="17">
        <v>0</v>
      </c>
      <c r="F1433">
        <v>0</v>
      </c>
      <c r="G1433">
        <v>0</v>
      </c>
      <c r="H1433">
        <v>0</v>
      </c>
      <c r="I1433" t="s">
        <v>30</v>
      </c>
      <c r="J1433" t="s">
        <v>1172</v>
      </c>
    </row>
    <row r="1434" spans="1:10" x14ac:dyDescent="0.3">
      <c r="A1434">
        <v>0</v>
      </c>
      <c r="B1434">
        <v>0</v>
      </c>
      <c r="C1434">
        <v>0</v>
      </c>
      <c r="D1434">
        <v>0</v>
      </c>
      <c r="E1434" s="17">
        <v>0</v>
      </c>
      <c r="F1434">
        <v>0</v>
      </c>
      <c r="G1434">
        <v>0</v>
      </c>
      <c r="H1434">
        <v>0</v>
      </c>
      <c r="I1434" t="s">
        <v>30</v>
      </c>
      <c r="J1434" t="s">
        <v>1172</v>
      </c>
    </row>
    <row r="1435" spans="1:10" x14ac:dyDescent="0.3">
      <c r="A1435">
        <v>0</v>
      </c>
      <c r="B1435">
        <v>0</v>
      </c>
      <c r="C1435">
        <v>0</v>
      </c>
      <c r="D1435">
        <v>0</v>
      </c>
      <c r="E1435" s="17">
        <v>0</v>
      </c>
      <c r="F1435">
        <v>0</v>
      </c>
      <c r="G1435">
        <v>0</v>
      </c>
      <c r="H1435">
        <v>0</v>
      </c>
      <c r="I1435" t="s">
        <v>30</v>
      </c>
      <c r="J1435" t="s">
        <v>1172</v>
      </c>
    </row>
    <row r="1436" spans="1:10" x14ac:dyDescent="0.3">
      <c r="A1436">
        <v>0</v>
      </c>
      <c r="B1436">
        <v>0</v>
      </c>
      <c r="C1436">
        <v>0</v>
      </c>
      <c r="D1436">
        <v>0</v>
      </c>
      <c r="E1436" s="17">
        <v>0</v>
      </c>
      <c r="F1436">
        <v>0</v>
      </c>
      <c r="G1436">
        <v>0</v>
      </c>
      <c r="H1436">
        <v>0</v>
      </c>
      <c r="I1436" t="s">
        <v>30</v>
      </c>
      <c r="J1436" t="s">
        <v>1172</v>
      </c>
    </row>
    <row r="1437" spans="1:10" x14ac:dyDescent="0.3">
      <c r="A1437">
        <v>0</v>
      </c>
      <c r="B1437">
        <v>0</v>
      </c>
      <c r="C1437">
        <v>0</v>
      </c>
      <c r="D1437">
        <v>0</v>
      </c>
      <c r="E1437" s="17">
        <v>0</v>
      </c>
      <c r="F1437">
        <v>0</v>
      </c>
      <c r="G1437">
        <v>0</v>
      </c>
      <c r="H1437">
        <v>0</v>
      </c>
      <c r="I1437" t="s">
        <v>30</v>
      </c>
      <c r="J1437" t="s">
        <v>1172</v>
      </c>
    </row>
    <row r="1438" spans="1:10" x14ac:dyDescent="0.3">
      <c r="A1438">
        <v>0</v>
      </c>
      <c r="B1438">
        <v>0</v>
      </c>
      <c r="C1438">
        <v>0</v>
      </c>
      <c r="D1438">
        <v>0</v>
      </c>
      <c r="E1438" s="17">
        <v>0</v>
      </c>
      <c r="F1438">
        <v>0</v>
      </c>
      <c r="G1438">
        <v>0</v>
      </c>
      <c r="H1438">
        <v>0</v>
      </c>
      <c r="I1438" t="s">
        <v>30</v>
      </c>
      <c r="J1438" t="s">
        <v>1172</v>
      </c>
    </row>
    <row r="1439" spans="1:10" x14ac:dyDescent="0.3">
      <c r="A1439">
        <v>0</v>
      </c>
      <c r="B1439">
        <v>0</v>
      </c>
      <c r="C1439">
        <v>0</v>
      </c>
      <c r="D1439">
        <v>0</v>
      </c>
      <c r="E1439" s="17">
        <v>0</v>
      </c>
      <c r="F1439">
        <v>0</v>
      </c>
      <c r="G1439">
        <v>0</v>
      </c>
      <c r="H1439">
        <v>0</v>
      </c>
      <c r="I1439" t="s">
        <v>30</v>
      </c>
      <c r="J1439" t="s">
        <v>1172</v>
      </c>
    </row>
    <row r="1440" spans="1:10" x14ac:dyDescent="0.3">
      <c r="A1440">
        <v>0</v>
      </c>
      <c r="B1440">
        <v>0</v>
      </c>
      <c r="C1440">
        <v>0</v>
      </c>
      <c r="D1440">
        <v>0</v>
      </c>
      <c r="E1440" s="17">
        <v>0</v>
      </c>
      <c r="F1440">
        <v>0</v>
      </c>
      <c r="G1440">
        <v>0</v>
      </c>
      <c r="H1440">
        <v>0</v>
      </c>
      <c r="I1440" t="s">
        <v>30</v>
      </c>
      <c r="J1440" t="s">
        <v>1172</v>
      </c>
    </row>
    <row r="1441" spans="1:10" x14ac:dyDescent="0.3">
      <c r="A1441">
        <v>0</v>
      </c>
      <c r="B1441">
        <v>0</v>
      </c>
      <c r="C1441">
        <v>0</v>
      </c>
      <c r="D1441">
        <v>0</v>
      </c>
      <c r="E1441" s="17">
        <v>0</v>
      </c>
      <c r="F1441">
        <v>0</v>
      </c>
      <c r="G1441">
        <v>0</v>
      </c>
      <c r="H1441">
        <v>0</v>
      </c>
      <c r="I1441" t="s">
        <v>30</v>
      </c>
      <c r="J1441" t="s">
        <v>1172</v>
      </c>
    </row>
    <row r="1442" spans="1:10" x14ac:dyDescent="0.3">
      <c r="A1442">
        <v>0</v>
      </c>
      <c r="B1442">
        <v>0</v>
      </c>
      <c r="C1442">
        <v>0</v>
      </c>
      <c r="D1442">
        <v>0</v>
      </c>
      <c r="E1442" s="17">
        <v>0</v>
      </c>
      <c r="F1442">
        <v>0</v>
      </c>
      <c r="G1442">
        <v>0</v>
      </c>
      <c r="H1442">
        <v>0</v>
      </c>
      <c r="I1442" t="s">
        <v>30</v>
      </c>
      <c r="J1442" t="s">
        <v>1172</v>
      </c>
    </row>
    <row r="1443" spans="1:10" x14ac:dyDescent="0.3">
      <c r="A1443">
        <v>0</v>
      </c>
      <c r="B1443">
        <v>0</v>
      </c>
      <c r="C1443">
        <v>0</v>
      </c>
      <c r="D1443">
        <v>0</v>
      </c>
      <c r="E1443" s="17">
        <v>0</v>
      </c>
      <c r="F1443">
        <v>0</v>
      </c>
      <c r="G1443">
        <v>0</v>
      </c>
      <c r="H1443">
        <v>0</v>
      </c>
      <c r="I1443" t="s">
        <v>30</v>
      </c>
      <c r="J1443" t="s">
        <v>1172</v>
      </c>
    </row>
    <row r="1444" spans="1:10" x14ac:dyDescent="0.3">
      <c r="A1444">
        <v>0</v>
      </c>
      <c r="B1444">
        <v>0</v>
      </c>
      <c r="C1444">
        <v>0</v>
      </c>
      <c r="D1444">
        <v>0</v>
      </c>
      <c r="E1444" s="17">
        <v>0</v>
      </c>
      <c r="F1444">
        <v>0</v>
      </c>
      <c r="G1444">
        <v>0</v>
      </c>
      <c r="H1444">
        <v>0</v>
      </c>
      <c r="I1444" t="s">
        <v>30</v>
      </c>
      <c r="J1444" t="s">
        <v>1172</v>
      </c>
    </row>
    <row r="1445" spans="1:10" x14ac:dyDescent="0.3">
      <c r="A1445">
        <v>0</v>
      </c>
      <c r="B1445">
        <v>0</v>
      </c>
      <c r="C1445">
        <v>0</v>
      </c>
      <c r="D1445">
        <v>0</v>
      </c>
      <c r="E1445" s="17">
        <v>0</v>
      </c>
      <c r="F1445">
        <v>0</v>
      </c>
      <c r="G1445">
        <v>0</v>
      </c>
      <c r="H1445">
        <v>0</v>
      </c>
      <c r="I1445" t="s">
        <v>30</v>
      </c>
      <c r="J1445" t="s">
        <v>1172</v>
      </c>
    </row>
    <row r="1446" spans="1:10" x14ac:dyDescent="0.3">
      <c r="A1446">
        <v>0</v>
      </c>
      <c r="B1446">
        <v>0</v>
      </c>
      <c r="C1446">
        <v>0</v>
      </c>
      <c r="D1446">
        <v>0</v>
      </c>
      <c r="E1446" s="17">
        <v>0</v>
      </c>
      <c r="F1446">
        <v>0</v>
      </c>
      <c r="G1446">
        <v>0</v>
      </c>
      <c r="H1446">
        <v>0</v>
      </c>
      <c r="I1446" t="s">
        <v>30</v>
      </c>
      <c r="J1446" t="s">
        <v>1172</v>
      </c>
    </row>
    <row r="1447" spans="1:10" x14ac:dyDescent="0.3">
      <c r="A1447">
        <v>0</v>
      </c>
      <c r="B1447">
        <v>0</v>
      </c>
      <c r="C1447">
        <v>0</v>
      </c>
      <c r="D1447">
        <v>0</v>
      </c>
      <c r="E1447" s="17">
        <v>0</v>
      </c>
      <c r="F1447">
        <v>0</v>
      </c>
      <c r="G1447">
        <v>0</v>
      </c>
      <c r="H1447">
        <v>0</v>
      </c>
      <c r="I1447" t="s">
        <v>30</v>
      </c>
      <c r="J1447" t="s">
        <v>1172</v>
      </c>
    </row>
    <row r="1448" spans="1:10" x14ac:dyDescent="0.3">
      <c r="A1448">
        <v>0</v>
      </c>
      <c r="B1448">
        <v>0</v>
      </c>
      <c r="C1448">
        <v>0</v>
      </c>
      <c r="D1448">
        <v>0</v>
      </c>
      <c r="E1448" s="17">
        <v>0</v>
      </c>
      <c r="F1448">
        <v>0</v>
      </c>
      <c r="G1448">
        <v>0</v>
      </c>
      <c r="H1448">
        <v>0</v>
      </c>
      <c r="I1448" t="s">
        <v>30</v>
      </c>
      <c r="J1448" t="s">
        <v>1172</v>
      </c>
    </row>
    <row r="1449" spans="1:10" x14ac:dyDescent="0.3">
      <c r="A1449">
        <v>0</v>
      </c>
      <c r="B1449">
        <v>0</v>
      </c>
      <c r="C1449">
        <v>0</v>
      </c>
      <c r="D1449">
        <v>0</v>
      </c>
      <c r="E1449" s="17">
        <v>0</v>
      </c>
      <c r="F1449">
        <v>0</v>
      </c>
      <c r="G1449">
        <v>0</v>
      </c>
      <c r="H1449">
        <v>0</v>
      </c>
      <c r="I1449" t="s">
        <v>30</v>
      </c>
      <c r="J1449" t="s">
        <v>1172</v>
      </c>
    </row>
    <row r="1450" spans="1:10" x14ac:dyDescent="0.3">
      <c r="A1450">
        <v>0</v>
      </c>
      <c r="B1450">
        <v>0</v>
      </c>
      <c r="C1450">
        <v>0</v>
      </c>
      <c r="D1450">
        <v>0</v>
      </c>
      <c r="E1450" s="17">
        <v>0</v>
      </c>
      <c r="F1450">
        <v>0</v>
      </c>
      <c r="G1450">
        <v>0</v>
      </c>
      <c r="H1450">
        <v>0</v>
      </c>
      <c r="I1450" t="s">
        <v>30</v>
      </c>
      <c r="J1450" t="s">
        <v>1172</v>
      </c>
    </row>
    <row r="1451" spans="1:10" x14ac:dyDescent="0.3">
      <c r="A1451">
        <v>0</v>
      </c>
      <c r="B1451">
        <v>0</v>
      </c>
      <c r="C1451">
        <v>0</v>
      </c>
      <c r="D1451">
        <v>0</v>
      </c>
      <c r="E1451" s="17">
        <v>0</v>
      </c>
      <c r="F1451">
        <v>0</v>
      </c>
      <c r="G1451">
        <v>0</v>
      </c>
      <c r="H1451">
        <v>0</v>
      </c>
      <c r="I1451" t="s">
        <v>30</v>
      </c>
      <c r="J1451" t="s">
        <v>1172</v>
      </c>
    </row>
    <row r="1452" spans="1:10" x14ac:dyDescent="0.3">
      <c r="A1452">
        <v>0</v>
      </c>
      <c r="B1452">
        <v>0</v>
      </c>
      <c r="C1452">
        <v>0</v>
      </c>
      <c r="D1452">
        <v>0</v>
      </c>
      <c r="E1452" s="17">
        <v>0</v>
      </c>
      <c r="F1452">
        <v>0</v>
      </c>
      <c r="G1452">
        <v>0</v>
      </c>
      <c r="H1452">
        <v>0</v>
      </c>
      <c r="I1452" t="s">
        <v>30</v>
      </c>
      <c r="J1452" t="s">
        <v>1172</v>
      </c>
    </row>
    <row r="1453" spans="1:10" x14ac:dyDescent="0.3">
      <c r="A1453">
        <v>0</v>
      </c>
      <c r="B1453">
        <v>0</v>
      </c>
      <c r="C1453">
        <v>0</v>
      </c>
      <c r="D1453">
        <v>0</v>
      </c>
      <c r="E1453" s="17">
        <v>0</v>
      </c>
      <c r="F1453">
        <v>0</v>
      </c>
      <c r="G1453">
        <v>0</v>
      </c>
      <c r="H1453">
        <v>0</v>
      </c>
      <c r="I1453" t="s">
        <v>30</v>
      </c>
      <c r="J1453" t="s">
        <v>1172</v>
      </c>
    </row>
    <row r="1454" spans="1:10" x14ac:dyDescent="0.3">
      <c r="A1454">
        <v>0</v>
      </c>
      <c r="B1454">
        <v>0</v>
      </c>
      <c r="C1454">
        <v>0</v>
      </c>
      <c r="D1454">
        <v>0</v>
      </c>
      <c r="E1454" s="17">
        <v>0</v>
      </c>
      <c r="F1454">
        <v>0</v>
      </c>
      <c r="G1454">
        <v>0</v>
      </c>
      <c r="H1454">
        <v>0</v>
      </c>
      <c r="I1454" t="s">
        <v>30</v>
      </c>
      <c r="J1454" t="s">
        <v>1172</v>
      </c>
    </row>
    <row r="1455" spans="1:10" x14ac:dyDescent="0.3">
      <c r="A1455">
        <v>0</v>
      </c>
      <c r="B1455">
        <v>0</v>
      </c>
      <c r="C1455">
        <v>0</v>
      </c>
      <c r="D1455">
        <v>0</v>
      </c>
      <c r="E1455" s="17">
        <v>0</v>
      </c>
      <c r="F1455">
        <v>0</v>
      </c>
      <c r="G1455">
        <v>0</v>
      </c>
      <c r="H1455">
        <v>0</v>
      </c>
      <c r="I1455" t="s">
        <v>30</v>
      </c>
      <c r="J1455" t="s">
        <v>1172</v>
      </c>
    </row>
    <row r="1456" spans="1:10" x14ac:dyDescent="0.3">
      <c r="A1456">
        <v>0</v>
      </c>
      <c r="B1456">
        <v>0</v>
      </c>
      <c r="C1456">
        <v>0</v>
      </c>
      <c r="D1456">
        <v>0</v>
      </c>
      <c r="E1456" s="17">
        <v>0</v>
      </c>
      <c r="F1456">
        <v>0</v>
      </c>
      <c r="G1456">
        <v>0</v>
      </c>
      <c r="H1456">
        <v>0</v>
      </c>
      <c r="I1456" t="s">
        <v>30</v>
      </c>
      <c r="J1456" t="s">
        <v>1172</v>
      </c>
    </row>
    <row r="1457" spans="1:10" x14ac:dyDescent="0.3">
      <c r="A1457">
        <v>0</v>
      </c>
      <c r="B1457">
        <v>0</v>
      </c>
      <c r="C1457">
        <v>0</v>
      </c>
      <c r="D1457">
        <v>0</v>
      </c>
      <c r="E1457" s="17">
        <v>0</v>
      </c>
      <c r="F1457">
        <v>0</v>
      </c>
      <c r="G1457">
        <v>0</v>
      </c>
      <c r="H1457">
        <v>0</v>
      </c>
      <c r="I1457" t="s">
        <v>30</v>
      </c>
      <c r="J1457" t="s">
        <v>1172</v>
      </c>
    </row>
    <row r="1458" spans="1:10" x14ac:dyDescent="0.3">
      <c r="A1458">
        <v>0</v>
      </c>
      <c r="B1458">
        <v>0</v>
      </c>
      <c r="C1458">
        <v>0</v>
      </c>
      <c r="D1458">
        <v>0</v>
      </c>
      <c r="E1458" s="17">
        <v>0</v>
      </c>
      <c r="F1458">
        <v>0</v>
      </c>
      <c r="G1458">
        <v>0</v>
      </c>
      <c r="H1458">
        <v>0</v>
      </c>
      <c r="I1458" t="s">
        <v>30</v>
      </c>
      <c r="J1458" t="s">
        <v>1172</v>
      </c>
    </row>
    <row r="1459" spans="1:10" x14ac:dyDescent="0.3">
      <c r="A1459">
        <v>0</v>
      </c>
      <c r="B1459">
        <v>0</v>
      </c>
      <c r="C1459">
        <v>0</v>
      </c>
      <c r="D1459">
        <v>0</v>
      </c>
      <c r="E1459" s="17">
        <v>0</v>
      </c>
      <c r="F1459">
        <v>0</v>
      </c>
      <c r="G1459">
        <v>0</v>
      </c>
      <c r="H1459">
        <v>0</v>
      </c>
      <c r="I1459" t="s">
        <v>30</v>
      </c>
      <c r="J1459" t="s">
        <v>1172</v>
      </c>
    </row>
    <row r="1460" spans="1:10" x14ac:dyDescent="0.3">
      <c r="A1460">
        <v>0</v>
      </c>
      <c r="B1460">
        <v>0</v>
      </c>
      <c r="C1460">
        <v>0</v>
      </c>
      <c r="D1460">
        <v>0</v>
      </c>
      <c r="E1460" s="17">
        <v>0</v>
      </c>
      <c r="F1460">
        <v>0</v>
      </c>
      <c r="G1460">
        <v>0</v>
      </c>
      <c r="H1460">
        <v>0</v>
      </c>
      <c r="I1460" t="s">
        <v>30</v>
      </c>
      <c r="J1460" t="s">
        <v>1172</v>
      </c>
    </row>
    <row r="1461" spans="1:10" x14ac:dyDescent="0.3">
      <c r="A1461">
        <v>0</v>
      </c>
      <c r="B1461">
        <v>0</v>
      </c>
      <c r="C1461">
        <v>0</v>
      </c>
      <c r="D1461">
        <v>0</v>
      </c>
      <c r="E1461" s="17">
        <v>0</v>
      </c>
      <c r="F1461">
        <v>0</v>
      </c>
      <c r="G1461">
        <v>0</v>
      </c>
      <c r="H1461">
        <v>0</v>
      </c>
      <c r="I1461" t="s">
        <v>30</v>
      </c>
      <c r="J1461" t="s">
        <v>1172</v>
      </c>
    </row>
    <row r="1462" spans="1:10" x14ac:dyDescent="0.3">
      <c r="A1462">
        <v>0</v>
      </c>
      <c r="B1462">
        <v>0</v>
      </c>
      <c r="C1462">
        <v>0</v>
      </c>
      <c r="D1462">
        <v>0</v>
      </c>
      <c r="E1462" s="17">
        <v>0</v>
      </c>
      <c r="F1462">
        <v>0</v>
      </c>
      <c r="G1462">
        <v>0</v>
      </c>
      <c r="H1462">
        <v>0</v>
      </c>
      <c r="I1462" t="s">
        <v>30</v>
      </c>
      <c r="J1462" t="s">
        <v>1172</v>
      </c>
    </row>
    <row r="1463" spans="1:10" x14ac:dyDescent="0.3">
      <c r="A1463">
        <v>0</v>
      </c>
      <c r="B1463">
        <v>0</v>
      </c>
      <c r="C1463">
        <v>0</v>
      </c>
      <c r="D1463">
        <v>0</v>
      </c>
      <c r="E1463" s="17">
        <v>0</v>
      </c>
      <c r="F1463">
        <v>0</v>
      </c>
      <c r="G1463">
        <v>0</v>
      </c>
      <c r="H1463">
        <v>0</v>
      </c>
      <c r="I1463" t="s">
        <v>30</v>
      </c>
      <c r="J1463" t="s">
        <v>1172</v>
      </c>
    </row>
    <row r="1464" spans="1:10" x14ac:dyDescent="0.3">
      <c r="A1464">
        <v>0</v>
      </c>
      <c r="B1464">
        <v>0</v>
      </c>
      <c r="C1464">
        <v>0</v>
      </c>
      <c r="D1464">
        <v>0</v>
      </c>
      <c r="E1464" s="17">
        <v>0</v>
      </c>
      <c r="F1464">
        <v>0</v>
      </c>
      <c r="G1464">
        <v>0</v>
      </c>
      <c r="H1464">
        <v>0</v>
      </c>
      <c r="I1464" t="s">
        <v>30</v>
      </c>
      <c r="J1464" t="s">
        <v>1172</v>
      </c>
    </row>
    <row r="1465" spans="1:10" x14ac:dyDescent="0.3">
      <c r="A1465">
        <v>0</v>
      </c>
      <c r="B1465">
        <v>0</v>
      </c>
      <c r="C1465">
        <v>0</v>
      </c>
      <c r="D1465">
        <v>0</v>
      </c>
      <c r="E1465" s="17">
        <v>0</v>
      </c>
      <c r="F1465">
        <v>0</v>
      </c>
      <c r="G1465">
        <v>0</v>
      </c>
      <c r="H1465">
        <v>0</v>
      </c>
      <c r="I1465" t="s">
        <v>30</v>
      </c>
      <c r="J1465" t="s">
        <v>1172</v>
      </c>
    </row>
    <row r="1466" spans="1:10" x14ac:dyDescent="0.3">
      <c r="A1466">
        <v>0</v>
      </c>
      <c r="B1466">
        <v>0</v>
      </c>
      <c r="C1466">
        <v>0</v>
      </c>
      <c r="D1466">
        <v>0</v>
      </c>
      <c r="E1466" s="17">
        <v>0</v>
      </c>
      <c r="F1466">
        <v>0</v>
      </c>
      <c r="G1466">
        <v>0</v>
      </c>
      <c r="H1466">
        <v>0</v>
      </c>
      <c r="I1466" t="s">
        <v>30</v>
      </c>
      <c r="J1466" t="s">
        <v>1172</v>
      </c>
    </row>
    <row r="1467" spans="1:10" x14ac:dyDescent="0.3">
      <c r="A1467">
        <v>0</v>
      </c>
      <c r="B1467">
        <v>0</v>
      </c>
      <c r="C1467">
        <v>0</v>
      </c>
      <c r="D1467">
        <v>0</v>
      </c>
      <c r="E1467" s="17">
        <v>0</v>
      </c>
      <c r="F1467">
        <v>0</v>
      </c>
      <c r="G1467">
        <v>0</v>
      </c>
      <c r="H1467">
        <v>0</v>
      </c>
      <c r="I1467" t="s">
        <v>30</v>
      </c>
      <c r="J1467" t="s">
        <v>1172</v>
      </c>
    </row>
    <row r="1468" spans="1:10" x14ac:dyDescent="0.3">
      <c r="A1468">
        <v>0</v>
      </c>
      <c r="B1468">
        <v>0</v>
      </c>
      <c r="C1468">
        <v>0</v>
      </c>
      <c r="D1468">
        <v>0</v>
      </c>
      <c r="E1468" s="17">
        <v>0</v>
      </c>
      <c r="F1468">
        <v>0</v>
      </c>
      <c r="G1468">
        <v>0</v>
      </c>
      <c r="H1468">
        <v>0</v>
      </c>
      <c r="I1468" t="s">
        <v>30</v>
      </c>
      <c r="J1468" t="s">
        <v>1172</v>
      </c>
    </row>
    <row r="1469" spans="1:10" x14ac:dyDescent="0.3">
      <c r="A1469" s="4" cm="1">
        <f t="array" ref="A1469:H1515">'M55-M60 Report'!A267:H313</f>
        <v>0</v>
      </c>
      <c r="B1469">
        <v>0</v>
      </c>
      <c r="C1469">
        <v>0</v>
      </c>
      <c r="D1469">
        <v>0</v>
      </c>
      <c r="E1469" s="17">
        <v>0</v>
      </c>
      <c r="F1469">
        <v>0</v>
      </c>
      <c r="G1469">
        <v>0</v>
      </c>
      <c r="H1469">
        <v>0</v>
      </c>
      <c r="I1469" t="s">
        <v>31</v>
      </c>
      <c r="J1469" t="s">
        <v>1172</v>
      </c>
    </row>
    <row r="1470" spans="1:10" x14ac:dyDescent="0.3">
      <c r="A1470">
        <v>0</v>
      </c>
      <c r="B1470">
        <v>0</v>
      </c>
      <c r="C1470">
        <v>0</v>
      </c>
      <c r="D1470">
        <v>0</v>
      </c>
      <c r="E1470" s="17">
        <v>0</v>
      </c>
      <c r="F1470">
        <v>0</v>
      </c>
      <c r="G1470">
        <v>0</v>
      </c>
      <c r="H1470">
        <v>0</v>
      </c>
      <c r="I1470" t="s">
        <v>31</v>
      </c>
      <c r="J1470" t="s">
        <v>1172</v>
      </c>
    </row>
    <row r="1471" spans="1:10" x14ac:dyDescent="0.3">
      <c r="A1471">
        <v>0</v>
      </c>
      <c r="B1471">
        <v>0</v>
      </c>
      <c r="C1471">
        <v>0</v>
      </c>
      <c r="D1471">
        <v>0</v>
      </c>
      <c r="E1471" s="17">
        <v>0</v>
      </c>
      <c r="F1471">
        <v>0</v>
      </c>
      <c r="G1471">
        <v>0</v>
      </c>
      <c r="H1471">
        <v>0</v>
      </c>
      <c r="I1471" t="s">
        <v>31</v>
      </c>
      <c r="J1471" t="s">
        <v>1172</v>
      </c>
    </row>
    <row r="1472" spans="1:10" x14ac:dyDescent="0.3">
      <c r="A1472">
        <v>0</v>
      </c>
      <c r="B1472">
        <v>0</v>
      </c>
      <c r="C1472">
        <v>0</v>
      </c>
      <c r="D1472">
        <v>0</v>
      </c>
      <c r="E1472" s="17">
        <v>0</v>
      </c>
      <c r="F1472">
        <v>0</v>
      </c>
      <c r="G1472">
        <v>0</v>
      </c>
      <c r="H1472">
        <v>0</v>
      </c>
      <c r="I1472" t="s">
        <v>31</v>
      </c>
      <c r="J1472" t="s">
        <v>1172</v>
      </c>
    </row>
    <row r="1473" spans="1:10" x14ac:dyDescent="0.3">
      <c r="A1473">
        <v>0</v>
      </c>
      <c r="B1473">
        <v>0</v>
      </c>
      <c r="C1473">
        <v>0</v>
      </c>
      <c r="D1473">
        <v>0</v>
      </c>
      <c r="E1473" s="17">
        <v>0</v>
      </c>
      <c r="F1473">
        <v>0</v>
      </c>
      <c r="G1473">
        <v>0</v>
      </c>
      <c r="H1473">
        <v>0</v>
      </c>
      <c r="I1473" t="s">
        <v>31</v>
      </c>
      <c r="J1473" t="s">
        <v>1172</v>
      </c>
    </row>
    <row r="1474" spans="1:10" x14ac:dyDescent="0.3">
      <c r="A1474">
        <v>0</v>
      </c>
      <c r="B1474">
        <v>0</v>
      </c>
      <c r="C1474">
        <v>0</v>
      </c>
      <c r="D1474">
        <v>0</v>
      </c>
      <c r="E1474" s="17">
        <v>0</v>
      </c>
      <c r="F1474">
        <v>0</v>
      </c>
      <c r="G1474">
        <v>0</v>
      </c>
      <c r="H1474">
        <v>0</v>
      </c>
      <c r="I1474" t="s">
        <v>31</v>
      </c>
      <c r="J1474" t="s">
        <v>1172</v>
      </c>
    </row>
    <row r="1475" spans="1:10" x14ac:dyDescent="0.3">
      <c r="A1475">
        <v>0</v>
      </c>
      <c r="B1475">
        <v>0</v>
      </c>
      <c r="C1475">
        <v>0</v>
      </c>
      <c r="D1475">
        <v>0</v>
      </c>
      <c r="E1475" s="17">
        <v>0</v>
      </c>
      <c r="F1475">
        <v>0</v>
      </c>
      <c r="G1475">
        <v>0</v>
      </c>
      <c r="H1475">
        <v>0</v>
      </c>
      <c r="I1475" t="s">
        <v>31</v>
      </c>
      <c r="J1475" t="s">
        <v>1172</v>
      </c>
    </row>
    <row r="1476" spans="1:10" x14ac:dyDescent="0.3">
      <c r="A1476">
        <v>0</v>
      </c>
      <c r="B1476">
        <v>0</v>
      </c>
      <c r="C1476">
        <v>0</v>
      </c>
      <c r="D1476">
        <v>0</v>
      </c>
      <c r="E1476" s="17">
        <v>0</v>
      </c>
      <c r="F1476">
        <v>0</v>
      </c>
      <c r="G1476">
        <v>0</v>
      </c>
      <c r="H1476">
        <v>0</v>
      </c>
      <c r="I1476" t="s">
        <v>31</v>
      </c>
      <c r="J1476" t="s">
        <v>1172</v>
      </c>
    </row>
    <row r="1477" spans="1:10" x14ac:dyDescent="0.3">
      <c r="A1477">
        <v>0</v>
      </c>
      <c r="B1477">
        <v>0</v>
      </c>
      <c r="C1477">
        <v>0</v>
      </c>
      <c r="D1477">
        <v>0</v>
      </c>
      <c r="E1477" s="17">
        <v>0</v>
      </c>
      <c r="F1477">
        <v>0</v>
      </c>
      <c r="G1477">
        <v>0</v>
      </c>
      <c r="H1477">
        <v>0</v>
      </c>
      <c r="I1477" t="s">
        <v>31</v>
      </c>
      <c r="J1477" t="s">
        <v>1172</v>
      </c>
    </row>
    <row r="1478" spans="1:10" x14ac:dyDescent="0.3">
      <c r="A1478">
        <v>0</v>
      </c>
      <c r="B1478">
        <v>0</v>
      </c>
      <c r="C1478">
        <v>0</v>
      </c>
      <c r="D1478">
        <v>0</v>
      </c>
      <c r="E1478" s="17">
        <v>0</v>
      </c>
      <c r="F1478">
        <v>0</v>
      </c>
      <c r="G1478">
        <v>0</v>
      </c>
      <c r="H1478">
        <v>0</v>
      </c>
      <c r="I1478" t="s">
        <v>31</v>
      </c>
      <c r="J1478" t="s">
        <v>1172</v>
      </c>
    </row>
    <row r="1479" spans="1:10" x14ac:dyDescent="0.3">
      <c r="A1479">
        <v>0</v>
      </c>
      <c r="B1479">
        <v>0</v>
      </c>
      <c r="C1479">
        <v>0</v>
      </c>
      <c r="D1479">
        <v>0</v>
      </c>
      <c r="E1479" s="17">
        <v>0</v>
      </c>
      <c r="F1479">
        <v>0</v>
      </c>
      <c r="G1479">
        <v>0</v>
      </c>
      <c r="H1479">
        <v>0</v>
      </c>
      <c r="I1479" t="s">
        <v>31</v>
      </c>
      <c r="J1479" t="s">
        <v>1172</v>
      </c>
    </row>
    <row r="1480" spans="1:10" x14ac:dyDescent="0.3">
      <c r="A1480">
        <v>0</v>
      </c>
      <c r="B1480">
        <v>0</v>
      </c>
      <c r="C1480">
        <v>0</v>
      </c>
      <c r="D1480">
        <v>0</v>
      </c>
      <c r="E1480" s="17">
        <v>0</v>
      </c>
      <c r="F1480">
        <v>0</v>
      </c>
      <c r="G1480">
        <v>0</v>
      </c>
      <c r="H1480">
        <v>0</v>
      </c>
      <c r="I1480" t="s">
        <v>31</v>
      </c>
      <c r="J1480" t="s">
        <v>1172</v>
      </c>
    </row>
    <row r="1481" spans="1:10" x14ac:dyDescent="0.3">
      <c r="A1481">
        <v>0</v>
      </c>
      <c r="B1481">
        <v>0</v>
      </c>
      <c r="C1481">
        <v>0</v>
      </c>
      <c r="D1481">
        <v>0</v>
      </c>
      <c r="E1481" s="17">
        <v>0</v>
      </c>
      <c r="F1481">
        <v>0</v>
      </c>
      <c r="G1481">
        <v>0</v>
      </c>
      <c r="H1481">
        <v>0</v>
      </c>
      <c r="I1481" t="s">
        <v>31</v>
      </c>
      <c r="J1481" t="s">
        <v>1172</v>
      </c>
    </row>
    <row r="1482" spans="1:10" x14ac:dyDescent="0.3">
      <c r="A1482">
        <v>0</v>
      </c>
      <c r="B1482">
        <v>0</v>
      </c>
      <c r="C1482">
        <v>0</v>
      </c>
      <c r="D1482">
        <v>0</v>
      </c>
      <c r="E1482" s="17">
        <v>0</v>
      </c>
      <c r="F1482">
        <v>0</v>
      </c>
      <c r="G1482">
        <v>0</v>
      </c>
      <c r="H1482">
        <v>0</v>
      </c>
      <c r="I1482" t="s">
        <v>31</v>
      </c>
      <c r="J1482" t="s">
        <v>1172</v>
      </c>
    </row>
    <row r="1483" spans="1:10" x14ac:dyDescent="0.3">
      <c r="A1483">
        <v>0</v>
      </c>
      <c r="B1483">
        <v>0</v>
      </c>
      <c r="C1483">
        <v>0</v>
      </c>
      <c r="D1483">
        <v>0</v>
      </c>
      <c r="E1483" s="17">
        <v>0</v>
      </c>
      <c r="F1483">
        <v>0</v>
      </c>
      <c r="G1483">
        <v>0</v>
      </c>
      <c r="H1483">
        <v>0</v>
      </c>
      <c r="I1483" t="s">
        <v>31</v>
      </c>
      <c r="J1483" t="s">
        <v>1172</v>
      </c>
    </row>
    <row r="1484" spans="1:10" x14ac:dyDescent="0.3">
      <c r="A1484">
        <v>0</v>
      </c>
      <c r="B1484">
        <v>0</v>
      </c>
      <c r="C1484">
        <v>0</v>
      </c>
      <c r="D1484">
        <v>0</v>
      </c>
      <c r="E1484" s="17">
        <v>0</v>
      </c>
      <c r="F1484">
        <v>0</v>
      </c>
      <c r="G1484">
        <v>0</v>
      </c>
      <c r="H1484">
        <v>0</v>
      </c>
      <c r="I1484" t="s">
        <v>31</v>
      </c>
      <c r="J1484" t="s">
        <v>1172</v>
      </c>
    </row>
    <row r="1485" spans="1:10" x14ac:dyDescent="0.3">
      <c r="A1485">
        <v>0</v>
      </c>
      <c r="B1485">
        <v>0</v>
      </c>
      <c r="C1485">
        <v>0</v>
      </c>
      <c r="D1485">
        <v>0</v>
      </c>
      <c r="E1485" s="17">
        <v>0</v>
      </c>
      <c r="F1485">
        <v>0</v>
      </c>
      <c r="G1485">
        <v>0</v>
      </c>
      <c r="H1485">
        <v>0</v>
      </c>
      <c r="I1485" t="s">
        <v>31</v>
      </c>
      <c r="J1485" t="s">
        <v>1172</v>
      </c>
    </row>
    <row r="1486" spans="1:10" x14ac:dyDescent="0.3">
      <c r="A1486">
        <v>0</v>
      </c>
      <c r="B1486">
        <v>0</v>
      </c>
      <c r="C1486">
        <v>0</v>
      </c>
      <c r="D1486">
        <v>0</v>
      </c>
      <c r="E1486" s="17">
        <v>0</v>
      </c>
      <c r="F1486">
        <v>0</v>
      </c>
      <c r="G1486">
        <v>0</v>
      </c>
      <c r="H1486">
        <v>0</v>
      </c>
      <c r="I1486" t="s">
        <v>31</v>
      </c>
      <c r="J1486" t="s">
        <v>1172</v>
      </c>
    </row>
    <row r="1487" spans="1:10" x14ac:dyDescent="0.3">
      <c r="A1487">
        <v>0</v>
      </c>
      <c r="B1487">
        <v>0</v>
      </c>
      <c r="C1487">
        <v>0</v>
      </c>
      <c r="D1487">
        <v>0</v>
      </c>
      <c r="E1487" s="17">
        <v>0</v>
      </c>
      <c r="F1487">
        <v>0</v>
      </c>
      <c r="G1487">
        <v>0</v>
      </c>
      <c r="H1487">
        <v>0</v>
      </c>
      <c r="I1487" t="s">
        <v>31</v>
      </c>
      <c r="J1487" t="s">
        <v>1172</v>
      </c>
    </row>
    <row r="1488" spans="1:10" x14ac:dyDescent="0.3">
      <c r="A1488">
        <v>0</v>
      </c>
      <c r="B1488">
        <v>0</v>
      </c>
      <c r="C1488">
        <v>0</v>
      </c>
      <c r="D1488">
        <v>0</v>
      </c>
      <c r="E1488" s="17">
        <v>0</v>
      </c>
      <c r="F1488">
        <v>0</v>
      </c>
      <c r="G1488">
        <v>0</v>
      </c>
      <c r="H1488">
        <v>0</v>
      </c>
      <c r="I1488" t="s">
        <v>31</v>
      </c>
      <c r="J1488" t="s">
        <v>1172</v>
      </c>
    </row>
    <row r="1489" spans="1:10" x14ac:dyDescent="0.3">
      <c r="A1489">
        <v>0</v>
      </c>
      <c r="B1489">
        <v>0</v>
      </c>
      <c r="C1489">
        <v>0</v>
      </c>
      <c r="D1489">
        <v>0</v>
      </c>
      <c r="E1489" s="17">
        <v>0</v>
      </c>
      <c r="F1489">
        <v>0</v>
      </c>
      <c r="G1489">
        <v>0</v>
      </c>
      <c r="H1489">
        <v>0</v>
      </c>
      <c r="I1489" t="s">
        <v>31</v>
      </c>
      <c r="J1489" t="s">
        <v>1172</v>
      </c>
    </row>
    <row r="1490" spans="1:10" x14ac:dyDescent="0.3">
      <c r="A1490">
        <v>0</v>
      </c>
      <c r="B1490">
        <v>0</v>
      </c>
      <c r="C1490">
        <v>0</v>
      </c>
      <c r="D1490">
        <v>0</v>
      </c>
      <c r="E1490" s="17">
        <v>0</v>
      </c>
      <c r="F1490">
        <v>0</v>
      </c>
      <c r="G1490">
        <v>0</v>
      </c>
      <c r="H1490">
        <v>0</v>
      </c>
      <c r="I1490" t="s">
        <v>31</v>
      </c>
      <c r="J1490" t="s">
        <v>1172</v>
      </c>
    </row>
    <row r="1491" spans="1:10" x14ac:dyDescent="0.3">
      <c r="A1491">
        <v>0</v>
      </c>
      <c r="B1491">
        <v>0</v>
      </c>
      <c r="C1491">
        <v>0</v>
      </c>
      <c r="D1491">
        <v>0</v>
      </c>
      <c r="E1491" s="17">
        <v>0</v>
      </c>
      <c r="F1491">
        <v>0</v>
      </c>
      <c r="G1491">
        <v>0</v>
      </c>
      <c r="H1491">
        <v>0</v>
      </c>
      <c r="I1491" t="s">
        <v>31</v>
      </c>
      <c r="J1491" t="s">
        <v>1172</v>
      </c>
    </row>
    <row r="1492" spans="1:10" x14ac:dyDescent="0.3">
      <c r="A1492">
        <v>0</v>
      </c>
      <c r="B1492">
        <v>0</v>
      </c>
      <c r="C1492">
        <v>0</v>
      </c>
      <c r="D1492">
        <v>0</v>
      </c>
      <c r="E1492" s="17">
        <v>0</v>
      </c>
      <c r="F1492">
        <v>0</v>
      </c>
      <c r="G1492">
        <v>0</v>
      </c>
      <c r="H1492">
        <v>0</v>
      </c>
      <c r="I1492" t="s">
        <v>31</v>
      </c>
      <c r="J1492" t="s">
        <v>1172</v>
      </c>
    </row>
    <row r="1493" spans="1:10" x14ac:dyDescent="0.3">
      <c r="A1493">
        <v>0</v>
      </c>
      <c r="B1493">
        <v>0</v>
      </c>
      <c r="C1493">
        <v>0</v>
      </c>
      <c r="D1493">
        <v>0</v>
      </c>
      <c r="E1493" s="17">
        <v>0</v>
      </c>
      <c r="F1493">
        <v>0</v>
      </c>
      <c r="G1493">
        <v>0</v>
      </c>
      <c r="H1493">
        <v>0</v>
      </c>
      <c r="I1493" t="s">
        <v>31</v>
      </c>
      <c r="J1493" t="s">
        <v>1172</v>
      </c>
    </row>
    <row r="1494" spans="1:10" x14ac:dyDescent="0.3">
      <c r="A1494">
        <v>0</v>
      </c>
      <c r="B1494">
        <v>0</v>
      </c>
      <c r="C1494">
        <v>0</v>
      </c>
      <c r="D1494">
        <v>0</v>
      </c>
      <c r="E1494" s="17">
        <v>0</v>
      </c>
      <c r="F1494">
        <v>0</v>
      </c>
      <c r="G1494">
        <v>0</v>
      </c>
      <c r="H1494">
        <v>0</v>
      </c>
      <c r="I1494" t="s">
        <v>31</v>
      </c>
      <c r="J1494" t="s">
        <v>1172</v>
      </c>
    </row>
    <row r="1495" spans="1:10" x14ac:dyDescent="0.3">
      <c r="A1495">
        <v>0</v>
      </c>
      <c r="B1495">
        <v>0</v>
      </c>
      <c r="C1495">
        <v>0</v>
      </c>
      <c r="D1495">
        <v>0</v>
      </c>
      <c r="E1495" s="17">
        <v>0</v>
      </c>
      <c r="F1495">
        <v>0</v>
      </c>
      <c r="G1495">
        <v>0</v>
      </c>
      <c r="H1495">
        <v>0</v>
      </c>
      <c r="I1495" t="s">
        <v>31</v>
      </c>
      <c r="J1495" t="s">
        <v>1172</v>
      </c>
    </row>
    <row r="1496" spans="1:10" x14ac:dyDescent="0.3">
      <c r="A1496">
        <v>0</v>
      </c>
      <c r="B1496">
        <v>0</v>
      </c>
      <c r="C1496">
        <v>0</v>
      </c>
      <c r="D1496">
        <v>0</v>
      </c>
      <c r="E1496" s="17">
        <v>0</v>
      </c>
      <c r="F1496">
        <v>0</v>
      </c>
      <c r="G1496">
        <v>0</v>
      </c>
      <c r="H1496">
        <v>0</v>
      </c>
      <c r="I1496" t="s">
        <v>31</v>
      </c>
      <c r="J1496" t="s">
        <v>1172</v>
      </c>
    </row>
    <row r="1497" spans="1:10" x14ac:dyDescent="0.3">
      <c r="A1497">
        <v>0</v>
      </c>
      <c r="B1497">
        <v>0</v>
      </c>
      <c r="C1497">
        <v>0</v>
      </c>
      <c r="D1497">
        <v>0</v>
      </c>
      <c r="E1497" s="17">
        <v>0</v>
      </c>
      <c r="F1497">
        <v>0</v>
      </c>
      <c r="G1497">
        <v>0</v>
      </c>
      <c r="H1497">
        <v>0</v>
      </c>
      <c r="I1497" t="s">
        <v>31</v>
      </c>
      <c r="J1497" t="s">
        <v>1172</v>
      </c>
    </row>
    <row r="1498" spans="1:10" x14ac:dyDescent="0.3">
      <c r="A1498">
        <v>0</v>
      </c>
      <c r="B1498">
        <v>0</v>
      </c>
      <c r="C1498">
        <v>0</v>
      </c>
      <c r="D1498">
        <v>0</v>
      </c>
      <c r="E1498" s="17">
        <v>0</v>
      </c>
      <c r="F1498">
        <v>0</v>
      </c>
      <c r="G1498">
        <v>0</v>
      </c>
      <c r="H1498">
        <v>0</v>
      </c>
      <c r="I1498" t="s">
        <v>31</v>
      </c>
      <c r="J1498" t="s">
        <v>1172</v>
      </c>
    </row>
    <row r="1499" spans="1:10" x14ac:dyDescent="0.3">
      <c r="A1499">
        <v>0</v>
      </c>
      <c r="B1499">
        <v>0</v>
      </c>
      <c r="C1499">
        <v>0</v>
      </c>
      <c r="D1499">
        <v>0</v>
      </c>
      <c r="E1499" s="17">
        <v>0</v>
      </c>
      <c r="F1499">
        <v>0</v>
      </c>
      <c r="G1499">
        <v>0</v>
      </c>
      <c r="H1499">
        <v>0</v>
      </c>
      <c r="I1499" t="s">
        <v>31</v>
      </c>
      <c r="J1499" t="s">
        <v>1172</v>
      </c>
    </row>
    <row r="1500" spans="1:10" x14ac:dyDescent="0.3">
      <c r="A1500">
        <v>0</v>
      </c>
      <c r="B1500">
        <v>0</v>
      </c>
      <c r="C1500">
        <v>0</v>
      </c>
      <c r="D1500">
        <v>0</v>
      </c>
      <c r="E1500" s="17">
        <v>0</v>
      </c>
      <c r="F1500">
        <v>0</v>
      </c>
      <c r="G1500">
        <v>0</v>
      </c>
      <c r="H1500">
        <v>0</v>
      </c>
      <c r="I1500" t="s">
        <v>31</v>
      </c>
      <c r="J1500" t="s">
        <v>1172</v>
      </c>
    </row>
    <row r="1501" spans="1:10" x14ac:dyDescent="0.3">
      <c r="A1501">
        <v>0</v>
      </c>
      <c r="B1501">
        <v>0</v>
      </c>
      <c r="C1501">
        <v>0</v>
      </c>
      <c r="D1501">
        <v>0</v>
      </c>
      <c r="E1501" s="17">
        <v>0</v>
      </c>
      <c r="F1501">
        <v>0</v>
      </c>
      <c r="G1501">
        <v>0</v>
      </c>
      <c r="H1501">
        <v>0</v>
      </c>
      <c r="I1501" t="s">
        <v>31</v>
      </c>
      <c r="J1501" t="s">
        <v>1172</v>
      </c>
    </row>
    <row r="1502" spans="1:10" x14ac:dyDescent="0.3">
      <c r="A1502">
        <v>0</v>
      </c>
      <c r="B1502">
        <v>0</v>
      </c>
      <c r="C1502">
        <v>0</v>
      </c>
      <c r="D1502">
        <v>0</v>
      </c>
      <c r="E1502" s="17">
        <v>0</v>
      </c>
      <c r="F1502">
        <v>0</v>
      </c>
      <c r="G1502">
        <v>0</v>
      </c>
      <c r="H1502">
        <v>0</v>
      </c>
      <c r="I1502" t="s">
        <v>31</v>
      </c>
      <c r="J1502" t="s">
        <v>1172</v>
      </c>
    </row>
    <row r="1503" spans="1:10" x14ac:dyDescent="0.3">
      <c r="A1503">
        <v>0</v>
      </c>
      <c r="B1503">
        <v>0</v>
      </c>
      <c r="C1503">
        <v>0</v>
      </c>
      <c r="D1503">
        <v>0</v>
      </c>
      <c r="E1503" s="17">
        <v>0</v>
      </c>
      <c r="F1503">
        <v>0</v>
      </c>
      <c r="G1503">
        <v>0</v>
      </c>
      <c r="H1503">
        <v>0</v>
      </c>
      <c r="I1503" t="s">
        <v>31</v>
      </c>
      <c r="J1503" t="s">
        <v>1172</v>
      </c>
    </row>
    <row r="1504" spans="1:10" x14ac:dyDescent="0.3">
      <c r="A1504">
        <v>0</v>
      </c>
      <c r="B1504">
        <v>0</v>
      </c>
      <c r="C1504">
        <v>0</v>
      </c>
      <c r="D1504">
        <v>0</v>
      </c>
      <c r="E1504" s="17">
        <v>0</v>
      </c>
      <c r="F1504">
        <v>0</v>
      </c>
      <c r="G1504">
        <v>0</v>
      </c>
      <c r="H1504">
        <v>0</v>
      </c>
      <c r="I1504" t="s">
        <v>31</v>
      </c>
      <c r="J1504" t="s">
        <v>1172</v>
      </c>
    </row>
    <row r="1505" spans="1:10" x14ac:dyDescent="0.3">
      <c r="A1505">
        <v>0</v>
      </c>
      <c r="B1505">
        <v>0</v>
      </c>
      <c r="C1505">
        <v>0</v>
      </c>
      <c r="D1505">
        <v>0</v>
      </c>
      <c r="E1505" s="17">
        <v>0</v>
      </c>
      <c r="F1505">
        <v>0</v>
      </c>
      <c r="G1505">
        <v>0</v>
      </c>
      <c r="H1505">
        <v>0</v>
      </c>
      <c r="I1505" t="s">
        <v>31</v>
      </c>
      <c r="J1505" t="s">
        <v>1172</v>
      </c>
    </row>
    <row r="1506" spans="1:10" x14ac:dyDescent="0.3">
      <c r="A1506">
        <v>0</v>
      </c>
      <c r="B1506">
        <v>0</v>
      </c>
      <c r="C1506">
        <v>0</v>
      </c>
      <c r="D1506">
        <v>0</v>
      </c>
      <c r="E1506" s="17">
        <v>0</v>
      </c>
      <c r="F1506">
        <v>0</v>
      </c>
      <c r="G1506">
        <v>0</v>
      </c>
      <c r="H1506">
        <v>0</v>
      </c>
      <c r="I1506" t="s">
        <v>31</v>
      </c>
      <c r="J1506" t="s">
        <v>1172</v>
      </c>
    </row>
    <row r="1507" spans="1:10" x14ac:dyDescent="0.3">
      <c r="A1507">
        <v>0</v>
      </c>
      <c r="B1507">
        <v>0</v>
      </c>
      <c r="C1507">
        <v>0</v>
      </c>
      <c r="D1507">
        <v>0</v>
      </c>
      <c r="E1507" s="17">
        <v>0</v>
      </c>
      <c r="F1507">
        <v>0</v>
      </c>
      <c r="G1507">
        <v>0</v>
      </c>
      <c r="H1507">
        <v>0</v>
      </c>
      <c r="I1507" t="s">
        <v>31</v>
      </c>
      <c r="J1507" t="s">
        <v>1172</v>
      </c>
    </row>
    <row r="1508" spans="1:10" x14ac:dyDescent="0.3">
      <c r="A1508">
        <v>0</v>
      </c>
      <c r="B1508">
        <v>0</v>
      </c>
      <c r="C1508">
        <v>0</v>
      </c>
      <c r="D1508">
        <v>0</v>
      </c>
      <c r="E1508" s="17">
        <v>0</v>
      </c>
      <c r="F1508">
        <v>0</v>
      </c>
      <c r="G1508">
        <v>0</v>
      </c>
      <c r="H1508">
        <v>0</v>
      </c>
      <c r="I1508" t="s">
        <v>31</v>
      </c>
      <c r="J1508" t="s">
        <v>1172</v>
      </c>
    </row>
    <row r="1509" spans="1:10" x14ac:dyDescent="0.3">
      <c r="A1509">
        <v>0</v>
      </c>
      <c r="B1509">
        <v>0</v>
      </c>
      <c r="C1509">
        <v>0</v>
      </c>
      <c r="D1509">
        <v>0</v>
      </c>
      <c r="E1509" s="17">
        <v>0</v>
      </c>
      <c r="F1509">
        <v>0</v>
      </c>
      <c r="G1509">
        <v>0</v>
      </c>
      <c r="H1509">
        <v>0</v>
      </c>
      <c r="I1509" t="s">
        <v>31</v>
      </c>
      <c r="J1509" t="s">
        <v>1172</v>
      </c>
    </row>
    <row r="1510" spans="1:10" x14ac:dyDescent="0.3">
      <c r="A1510">
        <v>0</v>
      </c>
      <c r="B1510">
        <v>0</v>
      </c>
      <c r="C1510">
        <v>0</v>
      </c>
      <c r="D1510">
        <v>0</v>
      </c>
      <c r="E1510" s="17">
        <v>0</v>
      </c>
      <c r="F1510">
        <v>0</v>
      </c>
      <c r="G1510">
        <v>0</v>
      </c>
      <c r="H1510">
        <v>0</v>
      </c>
      <c r="I1510" t="s">
        <v>31</v>
      </c>
      <c r="J1510" t="s">
        <v>1172</v>
      </c>
    </row>
    <row r="1511" spans="1:10" x14ac:dyDescent="0.3">
      <c r="A1511">
        <v>0</v>
      </c>
      <c r="B1511">
        <v>0</v>
      </c>
      <c r="C1511">
        <v>0</v>
      </c>
      <c r="D1511">
        <v>0</v>
      </c>
      <c r="E1511" s="17">
        <v>0</v>
      </c>
      <c r="F1511">
        <v>0</v>
      </c>
      <c r="G1511">
        <v>0</v>
      </c>
      <c r="H1511">
        <v>0</v>
      </c>
      <c r="I1511" t="s">
        <v>31</v>
      </c>
      <c r="J1511" t="s">
        <v>1172</v>
      </c>
    </row>
    <row r="1512" spans="1:10" x14ac:dyDescent="0.3">
      <c r="A1512">
        <v>0</v>
      </c>
      <c r="B1512">
        <v>0</v>
      </c>
      <c r="C1512">
        <v>0</v>
      </c>
      <c r="D1512">
        <v>0</v>
      </c>
      <c r="E1512" s="17">
        <v>0</v>
      </c>
      <c r="F1512">
        <v>0</v>
      </c>
      <c r="G1512">
        <v>0</v>
      </c>
      <c r="H1512">
        <v>0</v>
      </c>
      <c r="I1512" t="s">
        <v>31</v>
      </c>
      <c r="J1512" t="s">
        <v>1172</v>
      </c>
    </row>
    <row r="1513" spans="1:10" x14ac:dyDescent="0.3">
      <c r="A1513">
        <v>0</v>
      </c>
      <c r="B1513">
        <v>0</v>
      </c>
      <c r="C1513">
        <v>0</v>
      </c>
      <c r="D1513">
        <v>0</v>
      </c>
      <c r="E1513" s="17">
        <v>0</v>
      </c>
      <c r="F1513">
        <v>0</v>
      </c>
      <c r="G1513">
        <v>0</v>
      </c>
      <c r="H1513">
        <v>0</v>
      </c>
      <c r="I1513" t="s">
        <v>31</v>
      </c>
      <c r="J1513" t="s">
        <v>1172</v>
      </c>
    </row>
    <row r="1514" spans="1:10" x14ac:dyDescent="0.3">
      <c r="A1514">
        <v>0</v>
      </c>
      <c r="B1514">
        <v>0</v>
      </c>
      <c r="C1514">
        <v>0</v>
      </c>
      <c r="D1514">
        <v>0</v>
      </c>
      <c r="E1514" s="17">
        <v>0</v>
      </c>
      <c r="F1514">
        <v>0</v>
      </c>
      <c r="G1514">
        <v>0</v>
      </c>
      <c r="H1514">
        <v>0</v>
      </c>
      <c r="I1514" t="s">
        <v>31</v>
      </c>
      <c r="J1514" t="s">
        <v>1172</v>
      </c>
    </row>
    <row r="1515" spans="1:10" x14ac:dyDescent="0.3">
      <c r="A1515">
        <v>0</v>
      </c>
      <c r="B1515">
        <v>0</v>
      </c>
      <c r="C1515">
        <v>0</v>
      </c>
      <c r="D1515">
        <v>0</v>
      </c>
      <c r="E1515" s="17">
        <v>0</v>
      </c>
      <c r="F1515">
        <v>0</v>
      </c>
      <c r="G1515">
        <v>0</v>
      </c>
      <c r="H1515">
        <v>0</v>
      </c>
      <c r="I1515" t="s">
        <v>31</v>
      </c>
      <c r="J1515" t="s">
        <v>1172</v>
      </c>
    </row>
    <row r="1516" spans="1:10" x14ac:dyDescent="0.3">
      <c r="A1516" s="4" cm="1">
        <f t="array" ref="A1516:H1562">'M61-M66 Report'!A267:H313</f>
        <v>0</v>
      </c>
      <c r="B1516">
        <v>0</v>
      </c>
      <c r="C1516">
        <v>0</v>
      </c>
      <c r="D1516">
        <v>0</v>
      </c>
      <c r="E1516" s="17">
        <v>0</v>
      </c>
      <c r="F1516">
        <v>0</v>
      </c>
      <c r="G1516">
        <v>0</v>
      </c>
      <c r="H1516">
        <v>0</v>
      </c>
      <c r="I1516" t="s">
        <v>1128</v>
      </c>
      <c r="J1516" t="s">
        <v>1172</v>
      </c>
    </row>
    <row r="1517" spans="1:10" x14ac:dyDescent="0.3">
      <c r="A1517">
        <v>0</v>
      </c>
      <c r="B1517">
        <v>0</v>
      </c>
      <c r="C1517">
        <v>0</v>
      </c>
      <c r="D1517">
        <v>0</v>
      </c>
      <c r="E1517" s="17">
        <v>0</v>
      </c>
      <c r="F1517">
        <v>0</v>
      </c>
      <c r="G1517">
        <v>0</v>
      </c>
      <c r="H1517">
        <v>0</v>
      </c>
      <c r="I1517" t="s">
        <v>1128</v>
      </c>
      <c r="J1517" t="s">
        <v>1172</v>
      </c>
    </row>
    <row r="1518" spans="1:10" x14ac:dyDescent="0.3">
      <c r="A1518">
        <v>0</v>
      </c>
      <c r="B1518">
        <v>0</v>
      </c>
      <c r="C1518">
        <v>0</v>
      </c>
      <c r="D1518">
        <v>0</v>
      </c>
      <c r="E1518" s="17">
        <v>0</v>
      </c>
      <c r="F1518">
        <v>0</v>
      </c>
      <c r="G1518">
        <v>0</v>
      </c>
      <c r="H1518">
        <v>0</v>
      </c>
      <c r="I1518" t="s">
        <v>1128</v>
      </c>
      <c r="J1518" t="s">
        <v>1172</v>
      </c>
    </row>
    <row r="1519" spans="1:10" x14ac:dyDescent="0.3">
      <c r="A1519">
        <v>0</v>
      </c>
      <c r="B1519">
        <v>0</v>
      </c>
      <c r="C1519">
        <v>0</v>
      </c>
      <c r="D1519">
        <v>0</v>
      </c>
      <c r="E1519" s="17">
        <v>0</v>
      </c>
      <c r="F1519">
        <v>0</v>
      </c>
      <c r="G1519">
        <v>0</v>
      </c>
      <c r="H1519">
        <v>0</v>
      </c>
      <c r="I1519" t="s">
        <v>1128</v>
      </c>
      <c r="J1519" t="s">
        <v>1172</v>
      </c>
    </row>
    <row r="1520" spans="1:10" x14ac:dyDescent="0.3">
      <c r="A1520">
        <v>0</v>
      </c>
      <c r="B1520">
        <v>0</v>
      </c>
      <c r="C1520">
        <v>0</v>
      </c>
      <c r="D1520">
        <v>0</v>
      </c>
      <c r="E1520" s="17">
        <v>0</v>
      </c>
      <c r="F1520">
        <v>0</v>
      </c>
      <c r="G1520">
        <v>0</v>
      </c>
      <c r="H1520">
        <v>0</v>
      </c>
      <c r="I1520" t="s">
        <v>1128</v>
      </c>
      <c r="J1520" t="s">
        <v>1172</v>
      </c>
    </row>
    <row r="1521" spans="1:10" x14ac:dyDescent="0.3">
      <c r="A1521">
        <v>0</v>
      </c>
      <c r="B1521">
        <v>0</v>
      </c>
      <c r="C1521">
        <v>0</v>
      </c>
      <c r="D1521">
        <v>0</v>
      </c>
      <c r="E1521" s="17">
        <v>0</v>
      </c>
      <c r="F1521">
        <v>0</v>
      </c>
      <c r="G1521">
        <v>0</v>
      </c>
      <c r="H1521">
        <v>0</v>
      </c>
      <c r="I1521" t="s">
        <v>1128</v>
      </c>
      <c r="J1521" t="s">
        <v>1172</v>
      </c>
    </row>
    <row r="1522" spans="1:10" x14ac:dyDescent="0.3">
      <c r="A1522">
        <v>0</v>
      </c>
      <c r="B1522">
        <v>0</v>
      </c>
      <c r="C1522">
        <v>0</v>
      </c>
      <c r="D1522">
        <v>0</v>
      </c>
      <c r="E1522" s="17">
        <v>0</v>
      </c>
      <c r="F1522">
        <v>0</v>
      </c>
      <c r="G1522">
        <v>0</v>
      </c>
      <c r="H1522">
        <v>0</v>
      </c>
      <c r="I1522" t="s">
        <v>1128</v>
      </c>
      <c r="J1522" t="s">
        <v>1172</v>
      </c>
    </row>
    <row r="1523" spans="1:10" x14ac:dyDescent="0.3">
      <c r="A1523">
        <v>0</v>
      </c>
      <c r="B1523">
        <v>0</v>
      </c>
      <c r="C1523">
        <v>0</v>
      </c>
      <c r="D1523">
        <v>0</v>
      </c>
      <c r="E1523" s="17">
        <v>0</v>
      </c>
      <c r="F1523">
        <v>0</v>
      </c>
      <c r="G1523">
        <v>0</v>
      </c>
      <c r="H1523">
        <v>0</v>
      </c>
      <c r="I1523" t="s">
        <v>1128</v>
      </c>
      <c r="J1523" t="s">
        <v>1172</v>
      </c>
    </row>
    <row r="1524" spans="1:10" x14ac:dyDescent="0.3">
      <c r="A1524">
        <v>0</v>
      </c>
      <c r="B1524">
        <v>0</v>
      </c>
      <c r="C1524">
        <v>0</v>
      </c>
      <c r="D1524">
        <v>0</v>
      </c>
      <c r="E1524" s="17">
        <v>0</v>
      </c>
      <c r="F1524">
        <v>0</v>
      </c>
      <c r="G1524">
        <v>0</v>
      </c>
      <c r="H1524">
        <v>0</v>
      </c>
      <c r="I1524" t="s">
        <v>1128</v>
      </c>
      <c r="J1524" t="s">
        <v>1172</v>
      </c>
    </row>
    <row r="1525" spans="1:10" x14ac:dyDescent="0.3">
      <c r="A1525">
        <v>0</v>
      </c>
      <c r="B1525">
        <v>0</v>
      </c>
      <c r="C1525">
        <v>0</v>
      </c>
      <c r="D1525">
        <v>0</v>
      </c>
      <c r="E1525" s="17">
        <v>0</v>
      </c>
      <c r="F1525">
        <v>0</v>
      </c>
      <c r="G1525">
        <v>0</v>
      </c>
      <c r="H1525">
        <v>0</v>
      </c>
      <c r="I1525" t="s">
        <v>1128</v>
      </c>
      <c r="J1525" t="s">
        <v>1172</v>
      </c>
    </row>
    <row r="1526" spans="1:10" x14ac:dyDescent="0.3">
      <c r="A1526">
        <v>0</v>
      </c>
      <c r="B1526">
        <v>0</v>
      </c>
      <c r="C1526">
        <v>0</v>
      </c>
      <c r="D1526">
        <v>0</v>
      </c>
      <c r="E1526" s="17">
        <v>0</v>
      </c>
      <c r="F1526">
        <v>0</v>
      </c>
      <c r="G1526">
        <v>0</v>
      </c>
      <c r="H1526">
        <v>0</v>
      </c>
      <c r="I1526" t="s">
        <v>1128</v>
      </c>
      <c r="J1526" t="s">
        <v>1172</v>
      </c>
    </row>
    <row r="1527" spans="1:10" x14ac:dyDescent="0.3">
      <c r="A1527">
        <v>0</v>
      </c>
      <c r="B1527">
        <v>0</v>
      </c>
      <c r="C1527">
        <v>0</v>
      </c>
      <c r="D1527">
        <v>0</v>
      </c>
      <c r="E1527" s="17">
        <v>0</v>
      </c>
      <c r="F1527">
        <v>0</v>
      </c>
      <c r="G1527">
        <v>0</v>
      </c>
      <c r="H1527">
        <v>0</v>
      </c>
      <c r="I1527" t="s">
        <v>1128</v>
      </c>
      <c r="J1527" t="s">
        <v>1172</v>
      </c>
    </row>
    <row r="1528" spans="1:10" x14ac:dyDescent="0.3">
      <c r="A1528">
        <v>0</v>
      </c>
      <c r="B1528">
        <v>0</v>
      </c>
      <c r="C1528">
        <v>0</v>
      </c>
      <c r="D1528">
        <v>0</v>
      </c>
      <c r="E1528" s="17">
        <v>0</v>
      </c>
      <c r="F1528">
        <v>0</v>
      </c>
      <c r="G1528">
        <v>0</v>
      </c>
      <c r="H1528">
        <v>0</v>
      </c>
      <c r="I1528" t="s">
        <v>1128</v>
      </c>
      <c r="J1528" t="s">
        <v>1172</v>
      </c>
    </row>
    <row r="1529" spans="1:10" x14ac:dyDescent="0.3">
      <c r="A1529">
        <v>0</v>
      </c>
      <c r="B1529">
        <v>0</v>
      </c>
      <c r="C1529">
        <v>0</v>
      </c>
      <c r="D1529">
        <v>0</v>
      </c>
      <c r="E1529" s="17">
        <v>0</v>
      </c>
      <c r="F1529">
        <v>0</v>
      </c>
      <c r="G1529">
        <v>0</v>
      </c>
      <c r="H1529">
        <v>0</v>
      </c>
      <c r="I1529" t="s">
        <v>1128</v>
      </c>
      <c r="J1529" t="s">
        <v>1172</v>
      </c>
    </row>
    <row r="1530" spans="1:10" x14ac:dyDescent="0.3">
      <c r="A1530">
        <v>0</v>
      </c>
      <c r="B1530">
        <v>0</v>
      </c>
      <c r="C1530">
        <v>0</v>
      </c>
      <c r="D1530">
        <v>0</v>
      </c>
      <c r="E1530" s="17">
        <v>0</v>
      </c>
      <c r="F1530">
        <v>0</v>
      </c>
      <c r="G1530">
        <v>0</v>
      </c>
      <c r="H1530">
        <v>0</v>
      </c>
      <c r="I1530" t="s">
        <v>1128</v>
      </c>
      <c r="J1530" t="s">
        <v>1172</v>
      </c>
    </row>
    <row r="1531" spans="1:10" x14ac:dyDescent="0.3">
      <c r="A1531">
        <v>0</v>
      </c>
      <c r="B1531">
        <v>0</v>
      </c>
      <c r="C1531">
        <v>0</v>
      </c>
      <c r="D1531">
        <v>0</v>
      </c>
      <c r="E1531" s="17">
        <v>0</v>
      </c>
      <c r="F1531">
        <v>0</v>
      </c>
      <c r="G1531">
        <v>0</v>
      </c>
      <c r="H1531">
        <v>0</v>
      </c>
      <c r="I1531" t="s">
        <v>1128</v>
      </c>
      <c r="J1531" t="s">
        <v>1172</v>
      </c>
    </row>
    <row r="1532" spans="1:10" x14ac:dyDescent="0.3">
      <c r="A1532">
        <v>0</v>
      </c>
      <c r="B1532">
        <v>0</v>
      </c>
      <c r="C1532">
        <v>0</v>
      </c>
      <c r="D1532">
        <v>0</v>
      </c>
      <c r="E1532" s="17">
        <v>0</v>
      </c>
      <c r="F1532">
        <v>0</v>
      </c>
      <c r="G1532">
        <v>0</v>
      </c>
      <c r="H1532">
        <v>0</v>
      </c>
      <c r="I1532" t="s">
        <v>1128</v>
      </c>
      <c r="J1532" t="s">
        <v>1172</v>
      </c>
    </row>
    <row r="1533" spans="1:10" x14ac:dyDescent="0.3">
      <c r="A1533">
        <v>0</v>
      </c>
      <c r="B1533">
        <v>0</v>
      </c>
      <c r="C1533">
        <v>0</v>
      </c>
      <c r="D1533">
        <v>0</v>
      </c>
      <c r="E1533" s="17">
        <v>0</v>
      </c>
      <c r="F1533">
        <v>0</v>
      </c>
      <c r="G1533">
        <v>0</v>
      </c>
      <c r="H1533">
        <v>0</v>
      </c>
      <c r="I1533" t="s">
        <v>1128</v>
      </c>
      <c r="J1533" t="s">
        <v>1172</v>
      </c>
    </row>
    <row r="1534" spans="1:10" x14ac:dyDescent="0.3">
      <c r="A1534">
        <v>0</v>
      </c>
      <c r="B1534">
        <v>0</v>
      </c>
      <c r="C1534">
        <v>0</v>
      </c>
      <c r="D1534">
        <v>0</v>
      </c>
      <c r="E1534" s="17">
        <v>0</v>
      </c>
      <c r="F1534">
        <v>0</v>
      </c>
      <c r="G1534">
        <v>0</v>
      </c>
      <c r="H1534">
        <v>0</v>
      </c>
      <c r="I1534" t="s">
        <v>1128</v>
      </c>
      <c r="J1534" t="s">
        <v>1172</v>
      </c>
    </row>
    <row r="1535" spans="1:10" x14ac:dyDescent="0.3">
      <c r="A1535">
        <v>0</v>
      </c>
      <c r="B1535">
        <v>0</v>
      </c>
      <c r="C1535">
        <v>0</v>
      </c>
      <c r="D1535">
        <v>0</v>
      </c>
      <c r="E1535" s="17">
        <v>0</v>
      </c>
      <c r="F1535">
        <v>0</v>
      </c>
      <c r="G1535">
        <v>0</v>
      </c>
      <c r="H1535">
        <v>0</v>
      </c>
      <c r="I1535" t="s">
        <v>1128</v>
      </c>
      <c r="J1535" t="s">
        <v>1172</v>
      </c>
    </row>
    <row r="1536" spans="1:10" x14ac:dyDescent="0.3">
      <c r="A1536">
        <v>0</v>
      </c>
      <c r="B1536">
        <v>0</v>
      </c>
      <c r="C1536">
        <v>0</v>
      </c>
      <c r="D1536">
        <v>0</v>
      </c>
      <c r="E1536" s="17">
        <v>0</v>
      </c>
      <c r="F1536">
        <v>0</v>
      </c>
      <c r="G1536">
        <v>0</v>
      </c>
      <c r="H1536">
        <v>0</v>
      </c>
      <c r="I1536" t="s">
        <v>1128</v>
      </c>
      <c r="J1536" t="s">
        <v>1172</v>
      </c>
    </row>
    <row r="1537" spans="1:10" x14ac:dyDescent="0.3">
      <c r="A1537">
        <v>0</v>
      </c>
      <c r="B1537">
        <v>0</v>
      </c>
      <c r="C1537">
        <v>0</v>
      </c>
      <c r="D1537">
        <v>0</v>
      </c>
      <c r="E1537" s="17">
        <v>0</v>
      </c>
      <c r="F1537">
        <v>0</v>
      </c>
      <c r="G1537">
        <v>0</v>
      </c>
      <c r="H1537">
        <v>0</v>
      </c>
      <c r="I1537" t="s">
        <v>1128</v>
      </c>
      <c r="J1537" t="s">
        <v>1172</v>
      </c>
    </row>
    <row r="1538" spans="1:10" x14ac:dyDescent="0.3">
      <c r="A1538">
        <v>0</v>
      </c>
      <c r="B1538">
        <v>0</v>
      </c>
      <c r="C1538">
        <v>0</v>
      </c>
      <c r="D1538">
        <v>0</v>
      </c>
      <c r="E1538" s="17">
        <v>0</v>
      </c>
      <c r="F1538">
        <v>0</v>
      </c>
      <c r="G1538">
        <v>0</v>
      </c>
      <c r="H1538">
        <v>0</v>
      </c>
      <c r="I1538" t="s">
        <v>1128</v>
      </c>
      <c r="J1538" t="s">
        <v>1172</v>
      </c>
    </row>
    <row r="1539" spans="1:10" x14ac:dyDescent="0.3">
      <c r="A1539">
        <v>0</v>
      </c>
      <c r="B1539">
        <v>0</v>
      </c>
      <c r="C1539">
        <v>0</v>
      </c>
      <c r="D1539">
        <v>0</v>
      </c>
      <c r="E1539" s="17">
        <v>0</v>
      </c>
      <c r="F1539">
        <v>0</v>
      </c>
      <c r="G1539">
        <v>0</v>
      </c>
      <c r="H1539">
        <v>0</v>
      </c>
      <c r="I1539" t="s">
        <v>1128</v>
      </c>
      <c r="J1539" t="s">
        <v>1172</v>
      </c>
    </row>
    <row r="1540" spans="1:10" x14ac:dyDescent="0.3">
      <c r="A1540">
        <v>0</v>
      </c>
      <c r="B1540">
        <v>0</v>
      </c>
      <c r="C1540">
        <v>0</v>
      </c>
      <c r="D1540">
        <v>0</v>
      </c>
      <c r="E1540" s="17">
        <v>0</v>
      </c>
      <c r="F1540">
        <v>0</v>
      </c>
      <c r="G1540">
        <v>0</v>
      </c>
      <c r="H1540">
        <v>0</v>
      </c>
      <c r="I1540" t="s">
        <v>1128</v>
      </c>
      <c r="J1540" t="s">
        <v>1172</v>
      </c>
    </row>
    <row r="1541" spans="1:10" x14ac:dyDescent="0.3">
      <c r="A1541">
        <v>0</v>
      </c>
      <c r="B1541">
        <v>0</v>
      </c>
      <c r="C1541">
        <v>0</v>
      </c>
      <c r="D1541">
        <v>0</v>
      </c>
      <c r="E1541" s="17">
        <v>0</v>
      </c>
      <c r="F1541">
        <v>0</v>
      </c>
      <c r="G1541">
        <v>0</v>
      </c>
      <c r="H1541">
        <v>0</v>
      </c>
      <c r="I1541" t="s">
        <v>1128</v>
      </c>
      <c r="J1541" t="s">
        <v>1172</v>
      </c>
    </row>
    <row r="1542" spans="1:10" x14ac:dyDescent="0.3">
      <c r="A1542">
        <v>0</v>
      </c>
      <c r="B1542">
        <v>0</v>
      </c>
      <c r="C1542">
        <v>0</v>
      </c>
      <c r="D1542">
        <v>0</v>
      </c>
      <c r="E1542" s="17">
        <v>0</v>
      </c>
      <c r="F1542">
        <v>0</v>
      </c>
      <c r="G1542">
        <v>0</v>
      </c>
      <c r="H1542">
        <v>0</v>
      </c>
      <c r="I1542" t="s">
        <v>1128</v>
      </c>
      <c r="J1542" t="s">
        <v>1172</v>
      </c>
    </row>
    <row r="1543" spans="1:10" x14ac:dyDescent="0.3">
      <c r="A1543">
        <v>0</v>
      </c>
      <c r="B1543">
        <v>0</v>
      </c>
      <c r="C1543">
        <v>0</v>
      </c>
      <c r="D1543">
        <v>0</v>
      </c>
      <c r="E1543" s="17">
        <v>0</v>
      </c>
      <c r="F1543">
        <v>0</v>
      </c>
      <c r="G1543">
        <v>0</v>
      </c>
      <c r="H1543">
        <v>0</v>
      </c>
      <c r="I1543" t="s">
        <v>1128</v>
      </c>
      <c r="J1543" t="s">
        <v>1172</v>
      </c>
    </row>
    <row r="1544" spans="1:10" x14ac:dyDescent="0.3">
      <c r="A1544">
        <v>0</v>
      </c>
      <c r="B1544">
        <v>0</v>
      </c>
      <c r="C1544">
        <v>0</v>
      </c>
      <c r="D1544">
        <v>0</v>
      </c>
      <c r="E1544" s="17">
        <v>0</v>
      </c>
      <c r="F1544">
        <v>0</v>
      </c>
      <c r="G1544">
        <v>0</v>
      </c>
      <c r="H1544">
        <v>0</v>
      </c>
      <c r="I1544" t="s">
        <v>1128</v>
      </c>
      <c r="J1544" t="s">
        <v>1172</v>
      </c>
    </row>
    <row r="1545" spans="1:10" x14ac:dyDescent="0.3">
      <c r="A1545">
        <v>0</v>
      </c>
      <c r="B1545">
        <v>0</v>
      </c>
      <c r="C1545">
        <v>0</v>
      </c>
      <c r="D1545">
        <v>0</v>
      </c>
      <c r="E1545" s="17">
        <v>0</v>
      </c>
      <c r="F1545">
        <v>0</v>
      </c>
      <c r="G1545">
        <v>0</v>
      </c>
      <c r="H1545">
        <v>0</v>
      </c>
      <c r="I1545" t="s">
        <v>1128</v>
      </c>
      <c r="J1545" t="s">
        <v>1172</v>
      </c>
    </row>
    <row r="1546" spans="1:10" x14ac:dyDescent="0.3">
      <c r="A1546">
        <v>0</v>
      </c>
      <c r="B1546">
        <v>0</v>
      </c>
      <c r="C1546">
        <v>0</v>
      </c>
      <c r="D1546">
        <v>0</v>
      </c>
      <c r="E1546" s="17">
        <v>0</v>
      </c>
      <c r="F1546">
        <v>0</v>
      </c>
      <c r="G1546">
        <v>0</v>
      </c>
      <c r="H1546">
        <v>0</v>
      </c>
      <c r="I1546" t="s">
        <v>1128</v>
      </c>
      <c r="J1546" t="s">
        <v>1172</v>
      </c>
    </row>
    <row r="1547" spans="1:10" x14ac:dyDescent="0.3">
      <c r="A1547">
        <v>0</v>
      </c>
      <c r="B1547">
        <v>0</v>
      </c>
      <c r="C1547">
        <v>0</v>
      </c>
      <c r="D1547">
        <v>0</v>
      </c>
      <c r="E1547" s="17">
        <v>0</v>
      </c>
      <c r="F1547">
        <v>0</v>
      </c>
      <c r="G1547">
        <v>0</v>
      </c>
      <c r="H1547">
        <v>0</v>
      </c>
      <c r="I1547" t="s">
        <v>1128</v>
      </c>
      <c r="J1547" t="s">
        <v>1172</v>
      </c>
    </row>
    <row r="1548" spans="1:10" x14ac:dyDescent="0.3">
      <c r="A1548">
        <v>0</v>
      </c>
      <c r="B1548">
        <v>0</v>
      </c>
      <c r="C1548">
        <v>0</v>
      </c>
      <c r="D1548">
        <v>0</v>
      </c>
      <c r="E1548" s="17">
        <v>0</v>
      </c>
      <c r="F1548">
        <v>0</v>
      </c>
      <c r="G1548">
        <v>0</v>
      </c>
      <c r="H1548">
        <v>0</v>
      </c>
      <c r="I1548" t="s">
        <v>1128</v>
      </c>
      <c r="J1548" t="s">
        <v>1172</v>
      </c>
    </row>
    <row r="1549" spans="1:10" x14ac:dyDescent="0.3">
      <c r="A1549">
        <v>0</v>
      </c>
      <c r="B1549">
        <v>0</v>
      </c>
      <c r="C1549">
        <v>0</v>
      </c>
      <c r="D1549">
        <v>0</v>
      </c>
      <c r="E1549" s="17">
        <v>0</v>
      </c>
      <c r="F1549">
        <v>0</v>
      </c>
      <c r="G1549">
        <v>0</v>
      </c>
      <c r="H1549">
        <v>0</v>
      </c>
      <c r="I1549" t="s">
        <v>1128</v>
      </c>
      <c r="J1549" t="s">
        <v>1172</v>
      </c>
    </row>
    <row r="1550" spans="1:10" x14ac:dyDescent="0.3">
      <c r="A1550">
        <v>0</v>
      </c>
      <c r="B1550">
        <v>0</v>
      </c>
      <c r="C1550">
        <v>0</v>
      </c>
      <c r="D1550">
        <v>0</v>
      </c>
      <c r="E1550" s="17">
        <v>0</v>
      </c>
      <c r="F1550">
        <v>0</v>
      </c>
      <c r="G1550">
        <v>0</v>
      </c>
      <c r="H1550">
        <v>0</v>
      </c>
      <c r="I1550" t="s">
        <v>1128</v>
      </c>
      <c r="J1550" t="s">
        <v>1172</v>
      </c>
    </row>
    <row r="1551" spans="1:10" x14ac:dyDescent="0.3">
      <c r="A1551">
        <v>0</v>
      </c>
      <c r="B1551">
        <v>0</v>
      </c>
      <c r="C1551">
        <v>0</v>
      </c>
      <c r="D1551">
        <v>0</v>
      </c>
      <c r="E1551" s="17">
        <v>0</v>
      </c>
      <c r="F1551">
        <v>0</v>
      </c>
      <c r="G1551">
        <v>0</v>
      </c>
      <c r="H1551">
        <v>0</v>
      </c>
      <c r="I1551" t="s">
        <v>1128</v>
      </c>
      <c r="J1551" t="s">
        <v>1172</v>
      </c>
    </row>
    <row r="1552" spans="1:10" x14ac:dyDescent="0.3">
      <c r="A1552">
        <v>0</v>
      </c>
      <c r="B1552">
        <v>0</v>
      </c>
      <c r="C1552">
        <v>0</v>
      </c>
      <c r="D1552">
        <v>0</v>
      </c>
      <c r="E1552" s="17">
        <v>0</v>
      </c>
      <c r="F1552">
        <v>0</v>
      </c>
      <c r="G1552">
        <v>0</v>
      </c>
      <c r="H1552">
        <v>0</v>
      </c>
      <c r="I1552" t="s">
        <v>1128</v>
      </c>
      <c r="J1552" t="s">
        <v>1172</v>
      </c>
    </row>
    <row r="1553" spans="1:10" x14ac:dyDescent="0.3">
      <c r="A1553">
        <v>0</v>
      </c>
      <c r="B1553">
        <v>0</v>
      </c>
      <c r="C1553">
        <v>0</v>
      </c>
      <c r="D1553">
        <v>0</v>
      </c>
      <c r="E1553" s="17">
        <v>0</v>
      </c>
      <c r="F1553">
        <v>0</v>
      </c>
      <c r="G1553">
        <v>0</v>
      </c>
      <c r="H1553">
        <v>0</v>
      </c>
      <c r="I1553" t="s">
        <v>1128</v>
      </c>
      <c r="J1553" t="s">
        <v>1172</v>
      </c>
    </row>
    <row r="1554" spans="1:10" x14ac:dyDescent="0.3">
      <c r="A1554">
        <v>0</v>
      </c>
      <c r="B1554">
        <v>0</v>
      </c>
      <c r="C1554">
        <v>0</v>
      </c>
      <c r="D1554">
        <v>0</v>
      </c>
      <c r="E1554" s="17">
        <v>0</v>
      </c>
      <c r="F1554">
        <v>0</v>
      </c>
      <c r="G1554">
        <v>0</v>
      </c>
      <c r="H1554">
        <v>0</v>
      </c>
      <c r="I1554" t="s">
        <v>1128</v>
      </c>
      <c r="J1554" t="s">
        <v>1172</v>
      </c>
    </row>
    <row r="1555" spans="1:10" x14ac:dyDescent="0.3">
      <c r="A1555">
        <v>0</v>
      </c>
      <c r="B1555">
        <v>0</v>
      </c>
      <c r="C1555">
        <v>0</v>
      </c>
      <c r="D1555">
        <v>0</v>
      </c>
      <c r="E1555" s="17">
        <v>0</v>
      </c>
      <c r="F1555">
        <v>0</v>
      </c>
      <c r="G1555">
        <v>0</v>
      </c>
      <c r="H1555">
        <v>0</v>
      </c>
      <c r="I1555" t="s">
        <v>1128</v>
      </c>
      <c r="J1555" t="s">
        <v>1172</v>
      </c>
    </row>
    <row r="1556" spans="1:10" x14ac:dyDescent="0.3">
      <c r="A1556">
        <v>0</v>
      </c>
      <c r="B1556">
        <v>0</v>
      </c>
      <c r="C1556">
        <v>0</v>
      </c>
      <c r="D1556">
        <v>0</v>
      </c>
      <c r="E1556" s="17">
        <v>0</v>
      </c>
      <c r="F1556">
        <v>0</v>
      </c>
      <c r="G1556">
        <v>0</v>
      </c>
      <c r="H1556">
        <v>0</v>
      </c>
      <c r="I1556" t="s">
        <v>1128</v>
      </c>
      <c r="J1556" t="s">
        <v>1172</v>
      </c>
    </row>
    <row r="1557" spans="1:10" x14ac:dyDescent="0.3">
      <c r="A1557">
        <v>0</v>
      </c>
      <c r="B1557">
        <v>0</v>
      </c>
      <c r="C1557">
        <v>0</v>
      </c>
      <c r="D1557">
        <v>0</v>
      </c>
      <c r="E1557" s="17">
        <v>0</v>
      </c>
      <c r="F1557">
        <v>0</v>
      </c>
      <c r="G1557">
        <v>0</v>
      </c>
      <c r="H1557">
        <v>0</v>
      </c>
      <c r="I1557" t="s">
        <v>1128</v>
      </c>
      <c r="J1557" t="s">
        <v>1172</v>
      </c>
    </row>
    <row r="1558" spans="1:10" x14ac:dyDescent="0.3">
      <c r="A1558">
        <v>0</v>
      </c>
      <c r="B1558">
        <v>0</v>
      </c>
      <c r="C1558">
        <v>0</v>
      </c>
      <c r="D1558">
        <v>0</v>
      </c>
      <c r="E1558" s="17">
        <v>0</v>
      </c>
      <c r="F1558">
        <v>0</v>
      </c>
      <c r="G1558">
        <v>0</v>
      </c>
      <c r="H1558">
        <v>0</v>
      </c>
      <c r="I1558" t="s">
        <v>1128</v>
      </c>
      <c r="J1558" t="s">
        <v>1172</v>
      </c>
    </row>
    <row r="1559" spans="1:10" x14ac:dyDescent="0.3">
      <c r="A1559">
        <v>0</v>
      </c>
      <c r="B1559">
        <v>0</v>
      </c>
      <c r="C1559">
        <v>0</v>
      </c>
      <c r="D1559">
        <v>0</v>
      </c>
      <c r="E1559" s="17">
        <v>0</v>
      </c>
      <c r="F1559">
        <v>0</v>
      </c>
      <c r="G1559">
        <v>0</v>
      </c>
      <c r="H1559">
        <v>0</v>
      </c>
      <c r="I1559" t="s">
        <v>1128</v>
      </c>
      <c r="J1559" t="s">
        <v>1172</v>
      </c>
    </row>
    <row r="1560" spans="1:10" x14ac:dyDescent="0.3">
      <c r="A1560">
        <v>0</v>
      </c>
      <c r="B1560">
        <v>0</v>
      </c>
      <c r="C1560">
        <v>0</v>
      </c>
      <c r="D1560">
        <v>0</v>
      </c>
      <c r="E1560" s="17">
        <v>0</v>
      </c>
      <c r="F1560">
        <v>0</v>
      </c>
      <c r="G1560">
        <v>0</v>
      </c>
      <c r="H1560">
        <v>0</v>
      </c>
      <c r="I1560" t="s">
        <v>1128</v>
      </c>
      <c r="J1560" t="s">
        <v>1172</v>
      </c>
    </row>
    <row r="1561" spans="1:10" x14ac:dyDescent="0.3">
      <c r="A1561">
        <v>0</v>
      </c>
      <c r="B1561">
        <v>0</v>
      </c>
      <c r="C1561">
        <v>0</v>
      </c>
      <c r="D1561">
        <v>0</v>
      </c>
      <c r="E1561" s="17">
        <v>0</v>
      </c>
      <c r="F1561">
        <v>0</v>
      </c>
      <c r="G1561">
        <v>0</v>
      </c>
      <c r="H1561">
        <v>0</v>
      </c>
      <c r="I1561" t="s">
        <v>1128</v>
      </c>
      <c r="J1561" t="s">
        <v>1172</v>
      </c>
    </row>
    <row r="1562" spans="1:10" x14ac:dyDescent="0.3">
      <c r="A1562">
        <v>0</v>
      </c>
      <c r="B1562">
        <v>0</v>
      </c>
      <c r="C1562">
        <v>0</v>
      </c>
      <c r="D1562">
        <v>0</v>
      </c>
      <c r="E1562" s="17">
        <v>0</v>
      </c>
      <c r="F1562">
        <v>0</v>
      </c>
      <c r="G1562">
        <v>0</v>
      </c>
      <c r="H1562">
        <v>0</v>
      </c>
      <c r="I1562" t="s">
        <v>1128</v>
      </c>
      <c r="J1562" t="s">
        <v>1172</v>
      </c>
    </row>
    <row r="1563" spans="1:10" x14ac:dyDescent="0.3">
      <c r="A1563" s="4" cm="1">
        <f t="array" ref="A1563:H1609">'M67-M72 Report'!A267:H313</f>
        <v>0</v>
      </c>
      <c r="B1563">
        <v>0</v>
      </c>
      <c r="C1563">
        <v>0</v>
      </c>
      <c r="D1563">
        <v>0</v>
      </c>
      <c r="E1563" s="17">
        <v>0</v>
      </c>
      <c r="F1563">
        <v>0</v>
      </c>
      <c r="G1563">
        <v>0</v>
      </c>
      <c r="H1563">
        <v>0</v>
      </c>
      <c r="I1563" t="s">
        <v>1129</v>
      </c>
      <c r="J1563" t="s">
        <v>1172</v>
      </c>
    </row>
    <row r="1564" spans="1:10" x14ac:dyDescent="0.3">
      <c r="A1564">
        <v>0</v>
      </c>
      <c r="B1564">
        <v>0</v>
      </c>
      <c r="C1564">
        <v>0</v>
      </c>
      <c r="D1564">
        <v>0</v>
      </c>
      <c r="E1564" s="17">
        <v>0</v>
      </c>
      <c r="F1564">
        <v>0</v>
      </c>
      <c r="G1564">
        <v>0</v>
      </c>
      <c r="H1564">
        <v>0</v>
      </c>
      <c r="I1564" t="s">
        <v>1129</v>
      </c>
      <c r="J1564" t="s">
        <v>1172</v>
      </c>
    </row>
    <row r="1565" spans="1:10" x14ac:dyDescent="0.3">
      <c r="A1565">
        <v>0</v>
      </c>
      <c r="B1565">
        <v>0</v>
      </c>
      <c r="C1565">
        <v>0</v>
      </c>
      <c r="D1565">
        <v>0</v>
      </c>
      <c r="E1565" s="17">
        <v>0</v>
      </c>
      <c r="F1565">
        <v>0</v>
      </c>
      <c r="G1565">
        <v>0</v>
      </c>
      <c r="H1565">
        <v>0</v>
      </c>
      <c r="I1565" t="s">
        <v>1129</v>
      </c>
      <c r="J1565" t="s">
        <v>1172</v>
      </c>
    </row>
    <row r="1566" spans="1:10" x14ac:dyDescent="0.3">
      <c r="A1566">
        <v>0</v>
      </c>
      <c r="B1566">
        <v>0</v>
      </c>
      <c r="C1566">
        <v>0</v>
      </c>
      <c r="D1566">
        <v>0</v>
      </c>
      <c r="E1566" s="17">
        <v>0</v>
      </c>
      <c r="F1566">
        <v>0</v>
      </c>
      <c r="G1566">
        <v>0</v>
      </c>
      <c r="H1566">
        <v>0</v>
      </c>
      <c r="I1566" t="s">
        <v>1129</v>
      </c>
      <c r="J1566" t="s">
        <v>1172</v>
      </c>
    </row>
    <row r="1567" spans="1:10" x14ac:dyDescent="0.3">
      <c r="A1567">
        <v>0</v>
      </c>
      <c r="B1567">
        <v>0</v>
      </c>
      <c r="C1567">
        <v>0</v>
      </c>
      <c r="D1567">
        <v>0</v>
      </c>
      <c r="E1567" s="17">
        <v>0</v>
      </c>
      <c r="F1567">
        <v>0</v>
      </c>
      <c r="G1567">
        <v>0</v>
      </c>
      <c r="H1567">
        <v>0</v>
      </c>
      <c r="I1567" t="s">
        <v>1129</v>
      </c>
      <c r="J1567" t="s">
        <v>1172</v>
      </c>
    </row>
    <row r="1568" spans="1:10" x14ac:dyDescent="0.3">
      <c r="A1568">
        <v>0</v>
      </c>
      <c r="B1568">
        <v>0</v>
      </c>
      <c r="C1568">
        <v>0</v>
      </c>
      <c r="D1568">
        <v>0</v>
      </c>
      <c r="E1568" s="17">
        <v>0</v>
      </c>
      <c r="F1568">
        <v>0</v>
      </c>
      <c r="G1568">
        <v>0</v>
      </c>
      <c r="H1568">
        <v>0</v>
      </c>
      <c r="I1568" t="s">
        <v>1129</v>
      </c>
      <c r="J1568" t="s">
        <v>1172</v>
      </c>
    </row>
    <row r="1569" spans="1:10" x14ac:dyDescent="0.3">
      <c r="A1569">
        <v>0</v>
      </c>
      <c r="B1569">
        <v>0</v>
      </c>
      <c r="C1569">
        <v>0</v>
      </c>
      <c r="D1569">
        <v>0</v>
      </c>
      <c r="E1569" s="17">
        <v>0</v>
      </c>
      <c r="F1569">
        <v>0</v>
      </c>
      <c r="G1569">
        <v>0</v>
      </c>
      <c r="H1569">
        <v>0</v>
      </c>
      <c r="I1569" t="s">
        <v>1129</v>
      </c>
      <c r="J1569" t="s">
        <v>1172</v>
      </c>
    </row>
    <row r="1570" spans="1:10" x14ac:dyDescent="0.3">
      <c r="A1570">
        <v>0</v>
      </c>
      <c r="B1570">
        <v>0</v>
      </c>
      <c r="C1570">
        <v>0</v>
      </c>
      <c r="D1570">
        <v>0</v>
      </c>
      <c r="E1570" s="17">
        <v>0</v>
      </c>
      <c r="F1570">
        <v>0</v>
      </c>
      <c r="G1570">
        <v>0</v>
      </c>
      <c r="H1570">
        <v>0</v>
      </c>
      <c r="I1570" t="s">
        <v>1129</v>
      </c>
      <c r="J1570" t="s">
        <v>1172</v>
      </c>
    </row>
    <row r="1571" spans="1:10" x14ac:dyDescent="0.3">
      <c r="A1571">
        <v>0</v>
      </c>
      <c r="B1571">
        <v>0</v>
      </c>
      <c r="C1571">
        <v>0</v>
      </c>
      <c r="D1571">
        <v>0</v>
      </c>
      <c r="E1571" s="17">
        <v>0</v>
      </c>
      <c r="F1571">
        <v>0</v>
      </c>
      <c r="G1571">
        <v>0</v>
      </c>
      <c r="H1571">
        <v>0</v>
      </c>
      <c r="I1571" t="s">
        <v>1129</v>
      </c>
      <c r="J1571" t="s">
        <v>1172</v>
      </c>
    </row>
    <row r="1572" spans="1:10" x14ac:dyDescent="0.3">
      <c r="A1572">
        <v>0</v>
      </c>
      <c r="B1572">
        <v>0</v>
      </c>
      <c r="C1572">
        <v>0</v>
      </c>
      <c r="D1572">
        <v>0</v>
      </c>
      <c r="E1572" s="17">
        <v>0</v>
      </c>
      <c r="F1572">
        <v>0</v>
      </c>
      <c r="G1572">
        <v>0</v>
      </c>
      <c r="H1572">
        <v>0</v>
      </c>
      <c r="I1572" t="s">
        <v>1129</v>
      </c>
      <c r="J1572" t="s">
        <v>1172</v>
      </c>
    </row>
    <row r="1573" spans="1:10" x14ac:dyDescent="0.3">
      <c r="A1573">
        <v>0</v>
      </c>
      <c r="B1573">
        <v>0</v>
      </c>
      <c r="C1573">
        <v>0</v>
      </c>
      <c r="D1573">
        <v>0</v>
      </c>
      <c r="E1573" s="17">
        <v>0</v>
      </c>
      <c r="F1573">
        <v>0</v>
      </c>
      <c r="G1573">
        <v>0</v>
      </c>
      <c r="H1573">
        <v>0</v>
      </c>
      <c r="I1573" t="s">
        <v>1129</v>
      </c>
      <c r="J1573" t="s">
        <v>1172</v>
      </c>
    </row>
    <row r="1574" spans="1:10" x14ac:dyDescent="0.3">
      <c r="A1574">
        <v>0</v>
      </c>
      <c r="B1574">
        <v>0</v>
      </c>
      <c r="C1574">
        <v>0</v>
      </c>
      <c r="D1574">
        <v>0</v>
      </c>
      <c r="E1574" s="17">
        <v>0</v>
      </c>
      <c r="F1574">
        <v>0</v>
      </c>
      <c r="G1574">
        <v>0</v>
      </c>
      <c r="H1574">
        <v>0</v>
      </c>
      <c r="I1574" t="s">
        <v>1129</v>
      </c>
      <c r="J1574" t="s">
        <v>1172</v>
      </c>
    </row>
    <row r="1575" spans="1:10" x14ac:dyDescent="0.3">
      <c r="A1575">
        <v>0</v>
      </c>
      <c r="B1575">
        <v>0</v>
      </c>
      <c r="C1575">
        <v>0</v>
      </c>
      <c r="D1575">
        <v>0</v>
      </c>
      <c r="E1575" s="17">
        <v>0</v>
      </c>
      <c r="F1575">
        <v>0</v>
      </c>
      <c r="G1575">
        <v>0</v>
      </c>
      <c r="H1575">
        <v>0</v>
      </c>
      <c r="I1575" t="s">
        <v>1129</v>
      </c>
      <c r="J1575" t="s">
        <v>1172</v>
      </c>
    </row>
    <row r="1576" spans="1:10" x14ac:dyDescent="0.3">
      <c r="A1576">
        <v>0</v>
      </c>
      <c r="B1576">
        <v>0</v>
      </c>
      <c r="C1576">
        <v>0</v>
      </c>
      <c r="D1576">
        <v>0</v>
      </c>
      <c r="E1576" s="17">
        <v>0</v>
      </c>
      <c r="F1576">
        <v>0</v>
      </c>
      <c r="G1576">
        <v>0</v>
      </c>
      <c r="H1576">
        <v>0</v>
      </c>
      <c r="I1576" t="s">
        <v>1129</v>
      </c>
      <c r="J1576" t="s">
        <v>1172</v>
      </c>
    </row>
    <row r="1577" spans="1:10" x14ac:dyDescent="0.3">
      <c r="A1577">
        <v>0</v>
      </c>
      <c r="B1577">
        <v>0</v>
      </c>
      <c r="C1577">
        <v>0</v>
      </c>
      <c r="D1577">
        <v>0</v>
      </c>
      <c r="E1577" s="17">
        <v>0</v>
      </c>
      <c r="F1577">
        <v>0</v>
      </c>
      <c r="G1577">
        <v>0</v>
      </c>
      <c r="H1577">
        <v>0</v>
      </c>
      <c r="I1577" t="s">
        <v>1129</v>
      </c>
      <c r="J1577" t="s">
        <v>1172</v>
      </c>
    </row>
    <row r="1578" spans="1:10" x14ac:dyDescent="0.3">
      <c r="A1578">
        <v>0</v>
      </c>
      <c r="B1578">
        <v>0</v>
      </c>
      <c r="C1578">
        <v>0</v>
      </c>
      <c r="D1578">
        <v>0</v>
      </c>
      <c r="E1578" s="17">
        <v>0</v>
      </c>
      <c r="F1578">
        <v>0</v>
      </c>
      <c r="G1578">
        <v>0</v>
      </c>
      <c r="H1578">
        <v>0</v>
      </c>
      <c r="I1578" t="s">
        <v>1129</v>
      </c>
      <c r="J1578" t="s">
        <v>1172</v>
      </c>
    </row>
    <row r="1579" spans="1:10" x14ac:dyDescent="0.3">
      <c r="A1579">
        <v>0</v>
      </c>
      <c r="B1579">
        <v>0</v>
      </c>
      <c r="C1579">
        <v>0</v>
      </c>
      <c r="D1579">
        <v>0</v>
      </c>
      <c r="E1579" s="17">
        <v>0</v>
      </c>
      <c r="F1579">
        <v>0</v>
      </c>
      <c r="G1579">
        <v>0</v>
      </c>
      <c r="H1579">
        <v>0</v>
      </c>
      <c r="I1579" t="s">
        <v>1129</v>
      </c>
      <c r="J1579" t="s">
        <v>1172</v>
      </c>
    </row>
    <row r="1580" spans="1:10" x14ac:dyDescent="0.3">
      <c r="A1580">
        <v>0</v>
      </c>
      <c r="B1580">
        <v>0</v>
      </c>
      <c r="C1580">
        <v>0</v>
      </c>
      <c r="D1580">
        <v>0</v>
      </c>
      <c r="E1580" s="17">
        <v>0</v>
      </c>
      <c r="F1580">
        <v>0</v>
      </c>
      <c r="G1580">
        <v>0</v>
      </c>
      <c r="H1580">
        <v>0</v>
      </c>
      <c r="I1580" t="s">
        <v>1129</v>
      </c>
      <c r="J1580" t="s">
        <v>1172</v>
      </c>
    </row>
    <row r="1581" spans="1:10" x14ac:dyDescent="0.3">
      <c r="A1581">
        <v>0</v>
      </c>
      <c r="B1581">
        <v>0</v>
      </c>
      <c r="C1581">
        <v>0</v>
      </c>
      <c r="D1581">
        <v>0</v>
      </c>
      <c r="E1581" s="17">
        <v>0</v>
      </c>
      <c r="F1581">
        <v>0</v>
      </c>
      <c r="G1581">
        <v>0</v>
      </c>
      <c r="H1581">
        <v>0</v>
      </c>
      <c r="I1581" t="s">
        <v>1129</v>
      </c>
      <c r="J1581" t="s">
        <v>1172</v>
      </c>
    </row>
    <row r="1582" spans="1:10" x14ac:dyDescent="0.3">
      <c r="A1582">
        <v>0</v>
      </c>
      <c r="B1582">
        <v>0</v>
      </c>
      <c r="C1582">
        <v>0</v>
      </c>
      <c r="D1582">
        <v>0</v>
      </c>
      <c r="E1582" s="17">
        <v>0</v>
      </c>
      <c r="F1582">
        <v>0</v>
      </c>
      <c r="G1582">
        <v>0</v>
      </c>
      <c r="H1582">
        <v>0</v>
      </c>
      <c r="I1582" t="s">
        <v>1129</v>
      </c>
      <c r="J1582" t="s">
        <v>1172</v>
      </c>
    </row>
    <row r="1583" spans="1:10" x14ac:dyDescent="0.3">
      <c r="A1583">
        <v>0</v>
      </c>
      <c r="B1583">
        <v>0</v>
      </c>
      <c r="C1583">
        <v>0</v>
      </c>
      <c r="D1583">
        <v>0</v>
      </c>
      <c r="E1583" s="17">
        <v>0</v>
      </c>
      <c r="F1583">
        <v>0</v>
      </c>
      <c r="G1583">
        <v>0</v>
      </c>
      <c r="H1583">
        <v>0</v>
      </c>
      <c r="I1583" t="s">
        <v>1129</v>
      </c>
      <c r="J1583" t="s">
        <v>1172</v>
      </c>
    </row>
    <row r="1584" spans="1:10" x14ac:dyDescent="0.3">
      <c r="A1584">
        <v>0</v>
      </c>
      <c r="B1584">
        <v>0</v>
      </c>
      <c r="C1584">
        <v>0</v>
      </c>
      <c r="D1584">
        <v>0</v>
      </c>
      <c r="E1584" s="17">
        <v>0</v>
      </c>
      <c r="F1584">
        <v>0</v>
      </c>
      <c r="G1584">
        <v>0</v>
      </c>
      <c r="H1584">
        <v>0</v>
      </c>
      <c r="I1584" t="s">
        <v>1129</v>
      </c>
      <c r="J1584" t="s">
        <v>1172</v>
      </c>
    </row>
    <row r="1585" spans="1:10" x14ac:dyDescent="0.3">
      <c r="A1585">
        <v>0</v>
      </c>
      <c r="B1585">
        <v>0</v>
      </c>
      <c r="C1585">
        <v>0</v>
      </c>
      <c r="D1585">
        <v>0</v>
      </c>
      <c r="E1585" s="17">
        <v>0</v>
      </c>
      <c r="F1585">
        <v>0</v>
      </c>
      <c r="G1585">
        <v>0</v>
      </c>
      <c r="H1585">
        <v>0</v>
      </c>
      <c r="I1585" t="s">
        <v>1129</v>
      </c>
      <c r="J1585" t="s">
        <v>1172</v>
      </c>
    </row>
    <row r="1586" spans="1:10" x14ac:dyDescent="0.3">
      <c r="A1586">
        <v>0</v>
      </c>
      <c r="B1586">
        <v>0</v>
      </c>
      <c r="C1586">
        <v>0</v>
      </c>
      <c r="D1586">
        <v>0</v>
      </c>
      <c r="E1586" s="17">
        <v>0</v>
      </c>
      <c r="F1586">
        <v>0</v>
      </c>
      <c r="G1586">
        <v>0</v>
      </c>
      <c r="H1586">
        <v>0</v>
      </c>
      <c r="I1586" t="s">
        <v>1129</v>
      </c>
      <c r="J1586" t="s">
        <v>1172</v>
      </c>
    </row>
    <row r="1587" spans="1:10" x14ac:dyDescent="0.3">
      <c r="A1587">
        <v>0</v>
      </c>
      <c r="B1587">
        <v>0</v>
      </c>
      <c r="C1587">
        <v>0</v>
      </c>
      <c r="D1587">
        <v>0</v>
      </c>
      <c r="E1587" s="17">
        <v>0</v>
      </c>
      <c r="F1587">
        <v>0</v>
      </c>
      <c r="G1587">
        <v>0</v>
      </c>
      <c r="H1587">
        <v>0</v>
      </c>
      <c r="I1587" t="s">
        <v>1129</v>
      </c>
      <c r="J1587" t="s">
        <v>1172</v>
      </c>
    </row>
    <row r="1588" spans="1:10" x14ac:dyDescent="0.3">
      <c r="A1588">
        <v>0</v>
      </c>
      <c r="B1588">
        <v>0</v>
      </c>
      <c r="C1588">
        <v>0</v>
      </c>
      <c r="D1588">
        <v>0</v>
      </c>
      <c r="E1588" s="17">
        <v>0</v>
      </c>
      <c r="F1588">
        <v>0</v>
      </c>
      <c r="G1588">
        <v>0</v>
      </c>
      <c r="H1588">
        <v>0</v>
      </c>
      <c r="I1588" t="s">
        <v>1129</v>
      </c>
      <c r="J1588" t="s">
        <v>1172</v>
      </c>
    </row>
    <row r="1589" spans="1:10" x14ac:dyDescent="0.3">
      <c r="A1589">
        <v>0</v>
      </c>
      <c r="B1589">
        <v>0</v>
      </c>
      <c r="C1589">
        <v>0</v>
      </c>
      <c r="D1589">
        <v>0</v>
      </c>
      <c r="E1589" s="17">
        <v>0</v>
      </c>
      <c r="F1589">
        <v>0</v>
      </c>
      <c r="G1589">
        <v>0</v>
      </c>
      <c r="H1589">
        <v>0</v>
      </c>
      <c r="I1589" t="s">
        <v>1129</v>
      </c>
      <c r="J1589" t="s">
        <v>1172</v>
      </c>
    </row>
    <row r="1590" spans="1:10" x14ac:dyDescent="0.3">
      <c r="A1590">
        <v>0</v>
      </c>
      <c r="B1590">
        <v>0</v>
      </c>
      <c r="C1590">
        <v>0</v>
      </c>
      <c r="D1590">
        <v>0</v>
      </c>
      <c r="E1590" s="17">
        <v>0</v>
      </c>
      <c r="F1590">
        <v>0</v>
      </c>
      <c r="G1590">
        <v>0</v>
      </c>
      <c r="H1590">
        <v>0</v>
      </c>
      <c r="I1590" t="s">
        <v>1129</v>
      </c>
      <c r="J1590" t="s">
        <v>1172</v>
      </c>
    </row>
    <row r="1591" spans="1:10" x14ac:dyDescent="0.3">
      <c r="A1591">
        <v>0</v>
      </c>
      <c r="B1591">
        <v>0</v>
      </c>
      <c r="C1591">
        <v>0</v>
      </c>
      <c r="D1591">
        <v>0</v>
      </c>
      <c r="E1591" s="17">
        <v>0</v>
      </c>
      <c r="F1591">
        <v>0</v>
      </c>
      <c r="G1591">
        <v>0</v>
      </c>
      <c r="H1591">
        <v>0</v>
      </c>
      <c r="I1591" t="s">
        <v>1129</v>
      </c>
      <c r="J1591" t="s">
        <v>1172</v>
      </c>
    </row>
    <row r="1592" spans="1:10" x14ac:dyDescent="0.3">
      <c r="A1592">
        <v>0</v>
      </c>
      <c r="B1592">
        <v>0</v>
      </c>
      <c r="C1592">
        <v>0</v>
      </c>
      <c r="D1592">
        <v>0</v>
      </c>
      <c r="E1592" s="17">
        <v>0</v>
      </c>
      <c r="F1592">
        <v>0</v>
      </c>
      <c r="G1592">
        <v>0</v>
      </c>
      <c r="H1592">
        <v>0</v>
      </c>
      <c r="I1592" t="s">
        <v>1129</v>
      </c>
      <c r="J1592" t="s">
        <v>1172</v>
      </c>
    </row>
    <row r="1593" spans="1:10" x14ac:dyDescent="0.3">
      <c r="A1593">
        <v>0</v>
      </c>
      <c r="B1593">
        <v>0</v>
      </c>
      <c r="C1593">
        <v>0</v>
      </c>
      <c r="D1593">
        <v>0</v>
      </c>
      <c r="E1593" s="17">
        <v>0</v>
      </c>
      <c r="F1593">
        <v>0</v>
      </c>
      <c r="G1593">
        <v>0</v>
      </c>
      <c r="H1593">
        <v>0</v>
      </c>
      <c r="I1593" t="s">
        <v>1129</v>
      </c>
      <c r="J1593" t="s">
        <v>1172</v>
      </c>
    </row>
    <row r="1594" spans="1:10" x14ac:dyDescent="0.3">
      <c r="A1594">
        <v>0</v>
      </c>
      <c r="B1594">
        <v>0</v>
      </c>
      <c r="C1594">
        <v>0</v>
      </c>
      <c r="D1594">
        <v>0</v>
      </c>
      <c r="E1594" s="17">
        <v>0</v>
      </c>
      <c r="F1594">
        <v>0</v>
      </c>
      <c r="G1594">
        <v>0</v>
      </c>
      <c r="H1594">
        <v>0</v>
      </c>
      <c r="I1594" t="s">
        <v>1129</v>
      </c>
      <c r="J1594" t="s">
        <v>1172</v>
      </c>
    </row>
    <row r="1595" spans="1:10" x14ac:dyDescent="0.3">
      <c r="A1595">
        <v>0</v>
      </c>
      <c r="B1595">
        <v>0</v>
      </c>
      <c r="C1595">
        <v>0</v>
      </c>
      <c r="D1595">
        <v>0</v>
      </c>
      <c r="E1595" s="17">
        <v>0</v>
      </c>
      <c r="F1595">
        <v>0</v>
      </c>
      <c r="G1595">
        <v>0</v>
      </c>
      <c r="H1595">
        <v>0</v>
      </c>
      <c r="I1595" t="s">
        <v>1129</v>
      </c>
      <c r="J1595" t="s">
        <v>1172</v>
      </c>
    </row>
    <row r="1596" spans="1:10" x14ac:dyDescent="0.3">
      <c r="A1596">
        <v>0</v>
      </c>
      <c r="B1596">
        <v>0</v>
      </c>
      <c r="C1596">
        <v>0</v>
      </c>
      <c r="D1596">
        <v>0</v>
      </c>
      <c r="E1596" s="17">
        <v>0</v>
      </c>
      <c r="F1596">
        <v>0</v>
      </c>
      <c r="G1596">
        <v>0</v>
      </c>
      <c r="H1596">
        <v>0</v>
      </c>
      <c r="I1596" t="s">
        <v>1129</v>
      </c>
      <c r="J1596" t="s">
        <v>1172</v>
      </c>
    </row>
    <row r="1597" spans="1:10" x14ac:dyDescent="0.3">
      <c r="A1597">
        <v>0</v>
      </c>
      <c r="B1597">
        <v>0</v>
      </c>
      <c r="C1597">
        <v>0</v>
      </c>
      <c r="D1597">
        <v>0</v>
      </c>
      <c r="E1597" s="17">
        <v>0</v>
      </c>
      <c r="F1597">
        <v>0</v>
      </c>
      <c r="G1597">
        <v>0</v>
      </c>
      <c r="H1597">
        <v>0</v>
      </c>
      <c r="I1597" t="s">
        <v>1129</v>
      </c>
      <c r="J1597" t="s">
        <v>1172</v>
      </c>
    </row>
    <row r="1598" spans="1:10" x14ac:dyDescent="0.3">
      <c r="A1598">
        <v>0</v>
      </c>
      <c r="B1598">
        <v>0</v>
      </c>
      <c r="C1598">
        <v>0</v>
      </c>
      <c r="D1598">
        <v>0</v>
      </c>
      <c r="E1598" s="17">
        <v>0</v>
      </c>
      <c r="F1598">
        <v>0</v>
      </c>
      <c r="G1598">
        <v>0</v>
      </c>
      <c r="H1598">
        <v>0</v>
      </c>
      <c r="I1598" t="s">
        <v>1129</v>
      </c>
      <c r="J1598" t="s">
        <v>1172</v>
      </c>
    </row>
    <row r="1599" spans="1:10" x14ac:dyDescent="0.3">
      <c r="A1599">
        <v>0</v>
      </c>
      <c r="B1599">
        <v>0</v>
      </c>
      <c r="C1599">
        <v>0</v>
      </c>
      <c r="D1599">
        <v>0</v>
      </c>
      <c r="E1599" s="17">
        <v>0</v>
      </c>
      <c r="F1599">
        <v>0</v>
      </c>
      <c r="G1599">
        <v>0</v>
      </c>
      <c r="H1599">
        <v>0</v>
      </c>
      <c r="I1599" t="s">
        <v>1129</v>
      </c>
      <c r="J1599" t="s">
        <v>1172</v>
      </c>
    </row>
    <row r="1600" spans="1:10" x14ac:dyDescent="0.3">
      <c r="A1600">
        <v>0</v>
      </c>
      <c r="B1600">
        <v>0</v>
      </c>
      <c r="C1600">
        <v>0</v>
      </c>
      <c r="D1600">
        <v>0</v>
      </c>
      <c r="E1600" s="17">
        <v>0</v>
      </c>
      <c r="F1600">
        <v>0</v>
      </c>
      <c r="G1600">
        <v>0</v>
      </c>
      <c r="H1600">
        <v>0</v>
      </c>
      <c r="I1600" t="s">
        <v>1129</v>
      </c>
      <c r="J1600" t="s">
        <v>1172</v>
      </c>
    </row>
    <row r="1601" spans="1:10" x14ac:dyDescent="0.3">
      <c r="A1601">
        <v>0</v>
      </c>
      <c r="B1601">
        <v>0</v>
      </c>
      <c r="C1601">
        <v>0</v>
      </c>
      <c r="D1601">
        <v>0</v>
      </c>
      <c r="E1601" s="17">
        <v>0</v>
      </c>
      <c r="F1601">
        <v>0</v>
      </c>
      <c r="G1601">
        <v>0</v>
      </c>
      <c r="H1601">
        <v>0</v>
      </c>
      <c r="I1601" t="s">
        <v>1129</v>
      </c>
      <c r="J1601" t="s">
        <v>1172</v>
      </c>
    </row>
    <row r="1602" spans="1:10" x14ac:dyDescent="0.3">
      <c r="A1602">
        <v>0</v>
      </c>
      <c r="B1602">
        <v>0</v>
      </c>
      <c r="C1602">
        <v>0</v>
      </c>
      <c r="D1602">
        <v>0</v>
      </c>
      <c r="E1602" s="17">
        <v>0</v>
      </c>
      <c r="F1602">
        <v>0</v>
      </c>
      <c r="G1602">
        <v>0</v>
      </c>
      <c r="H1602">
        <v>0</v>
      </c>
      <c r="I1602" t="s">
        <v>1129</v>
      </c>
      <c r="J1602" t="s">
        <v>1172</v>
      </c>
    </row>
    <row r="1603" spans="1:10" x14ac:dyDescent="0.3">
      <c r="A1603">
        <v>0</v>
      </c>
      <c r="B1603">
        <v>0</v>
      </c>
      <c r="C1603">
        <v>0</v>
      </c>
      <c r="D1603">
        <v>0</v>
      </c>
      <c r="E1603" s="17">
        <v>0</v>
      </c>
      <c r="F1603">
        <v>0</v>
      </c>
      <c r="G1603">
        <v>0</v>
      </c>
      <c r="H1603">
        <v>0</v>
      </c>
      <c r="I1603" t="s">
        <v>1129</v>
      </c>
      <c r="J1603" t="s">
        <v>1172</v>
      </c>
    </row>
    <row r="1604" spans="1:10" x14ac:dyDescent="0.3">
      <c r="A1604">
        <v>0</v>
      </c>
      <c r="B1604">
        <v>0</v>
      </c>
      <c r="C1604">
        <v>0</v>
      </c>
      <c r="D1604">
        <v>0</v>
      </c>
      <c r="E1604" s="17">
        <v>0</v>
      </c>
      <c r="F1604">
        <v>0</v>
      </c>
      <c r="G1604">
        <v>0</v>
      </c>
      <c r="H1604">
        <v>0</v>
      </c>
      <c r="I1604" t="s">
        <v>1129</v>
      </c>
      <c r="J1604" t="s">
        <v>1172</v>
      </c>
    </row>
    <row r="1605" spans="1:10" x14ac:dyDescent="0.3">
      <c r="A1605">
        <v>0</v>
      </c>
      <c r="B1605">
        <v>0</v>
      </c>
      <c r="C1605">
        <v>0</v>
      </c>
      <c r="D1605">
        <v>0</v>
      </c>
      <c r="E1605" s="17">
        <v>0</v>
      </c>
      <c r="F1605">
        <v>0</v>
      </c>
      <c r="G1605">
        <v>0</v>
      </c>
      <c r="H1605">
        <v>0</v>
      </c>
      <c r="I1605" t="s">
        <v>1129</v>
      </c>
      <c r="J1605" t="s">
        <v>1172</v>
      </c>
    </row>
    <row r="1606" spans="1:10" x14ac:dyDescent="0.3">
      <c r="A1606">
        <v>0</v>
      </c>
      <c r="B1606">
        <v>0</v>
      </c>
      <c r="C1606">
        <v>0</v>
      </c>
      <c r="D1606">
        <v>0</v>
      </c>
      <c r="E1606" s="17">
        <v>0</v>
      </c>
      <c r="F1606">
        <v>0</v>
      </c>
      <c r="G1606">
        <v>0</v>
      </c>
      <c r="H1606">
        <v>0</v>
      </c>
      <c r="I1606" t="s">
        <v>1129</v>
      </c>
      <c r="J1606" t="s">
        <v>1172</v>
      </c>
    </row>
    <row r="1607" spans="1:10" x14ac:dyDescent="0.3">
      <c r="A1607">
        <v>0</v>
      </c>
      <c r="B1607">
        <v>0</v>
      </c>
      <c r="C1607">
        <v>0</v>
      </c>
      <c r="D1607">
        <v>0</v>
      </c>
      <c r="E1607" s="17">
        <v>0</v>
      </c>
      <c r="F1607">
        <v>0</v>
      </c>
      <c r="G1607">
        <v>0</v>
      </c>
      <c r="H1607">
        <v>0</v>
      </c>
      <c r="I1607" t="s">
        <v>1129</v>
      </c>
      <c r="J1607" t="s">
        <v>1172</v>
      </c>
    </row>
    <row r="1608" spans="1:10" x14ac:dyDescent="0.3">
      <c r="A1608">
        <v>0</v>
      </c>
      <c r="B1608">
        <v>0</v>
      </c>
      <c r="C1608">
        <v>0</v>
      </c>
      <c r="D1608">
        <v>0</v>
      </c>
      <c r="E1608" s="17">
        <v>0</v>
      </c>
      <c r="F1608">
        <v>0</v>
      </c>
      <c r="G1608">
        <v>0</v>
      </c>
      <c r="H1608">
        <v>0</v>
      </c>
      <c r="I1608" t="s">
        <v>1129</v>
      </c>
      <c r="J1608" t="s">
        <v>1172</v>
      </c>
    </row>
    <row r="1609" spans="1:10" x14ac:dyDescent="0.3">
      <c r="A1609">
        <v>0</v>
      </c>
      <c r="B1609">
        <v>0</v>
      </c>
      <c r="C1609">
        <v>0</v>
      </c>
      <c r="D1609">
        <v>0</v>
      </c>
      <c r="E1609" s="17">
        <v>0</v>
      </c>
      <c r="F1609">
        <v>0</v>
      </c>
      <c r="G1609">
        <v>0</v>
      </c>
      <c r="H1609">
        <v>0</v>
      </c>
      <c r="I1609" t="s">
        <v>1129</v>
      </c>
      <c r="J1609" t="s">
        <v>1172</v>
      </c>
    </row>
    <row r="1610" spans="1:10" x14ac:dyDescent="0.3">
      <c r="A1610" s="4" cm="1">
        <f t="array" ref="A1610:H1629">'M1-M6 Report'!A321:H340</f>
        <v>0</v>
      </c>
      <c r="B1610">
        <v>0</v>
      </c>
      <c r="C1610">
        <v>0</v>
      </c>
      <c r="D1610">
        <v>0</v>
      </c>
      <c r="E1610" s="17">
        <v>0</v>
      </c>
      <c r="F1610">
        <v>0</v>
      </c>
      <c r="G1610">
        <v>0</v>
      </c>
      <c r="H1610">
        <v>0</v>
      </c>
      <c r="I1610" t="s">
        <v>11</v>
      </c>
      <c r="J1610" t="s">
        <v>35</v>
      </c>
    </row>
    <row r="1611" spans="1:10" x14ac:dyDescent="0.3">
      <c r="A1611">
        <v>0</v>
      </c>
      <c r="B1611">
        <v>0</v>
      </c>
      <c r="C1611">
        <v>0</v>
      </c>
      <c r="D1611">
        <v>0</v>
      </c>
      <c r="E1611" s="17">
        <v>0</v>
      </c>
      <c r="F1611">
        <v>0</v>
      </c>
      <c r="G1611">
        <v>0</v>
      </c>
      <c r="H1611">
        <v>0</v>
      </c>
      <c r="I1611" t="s">
        <v>11</v>
      </c>
      <c r="J1611" t="s">
        <v>35</v>
      </c>
    </row>
    <row r="1612" spans="1:10" x14ac:dyDescent="0.3">
      <c r="A1612">
        <v>0</v>
      </c>
      <c r="B1612">
        <v>0</v>
      </c>
      <c r="C1612">
        <v>0</v>
      </c>
      <c r="D1612">
        <v>0</v>
      </c>
      <c r="E1612" s="17">
        <v>0</v>
      </c>
      <c r="F1612">
        <v>0</v>
      </c>
      <c r="G1612">
        <v>0</v>
      </c>
      <c r="H1612">
        <v>0</v>
      </c>
      <c r="I1612" t="s">
        <v>11</v>
      </c>
      <c r="J1612" t="s">
        <v>35</v>
      </c>
    </row>
    <row r="1613" spans="1:10" x14ac:dyDescent="0.3">
      <c r="A1613">
        <v>0</v>
      </c>
      <c r="B1613">
        <v>0</v>
      </c>
      <c r="C1613">
        <v>0</v>
      </c>
      <c r="D1613">
        <v>0</v>
      </c>
      <c r="E1613" s="17">
        <v>0</v>
      </c>
      <c r="F1613">
        <v>0</v>
      </c>
      <c r="G1613">
        <v>0</v>
      </c>
      <c r="H1613">
        <v>0</v>
      </c>
      <c r="I1613" t="s">
        <v>11</v>
      </c>
      <c r="J1613" t="s">
        <v>35</v>
      </c>
    </row>
    <row r="1614" spans="1:10" x14ac:dyDescent="0.3">
      <c r="A1614">
        <v>0</v>
      </c>
      <c r="B1614">
        <v>0</v>
      </c>
      <c r="C1614">
        <v>0</v>
      </c>
      <c r="D1614">
        <v>0</v>
      </c>
      <c r="E1614" s="17">
        <v>0</v>
      </c>
      <c r="F1614">
        <v>0</v>
      </c>
      <c r="G1614">
        <v>0</v>
      </c>
      <c r="H1614">
        <v>0</v>
      </c>
      <c r="I1614" t="s">
        <v>11</v>
      </c>
      <c r="J1614" t="s">
        <v>35</v>
      </c>
    </row>
    <row r="1615" spans="1:10" x14ac:dyDescent="0.3">
      <c r="A1615">
        <v>0</v>
      </c>
      <c r="B1615">
        <v>0</v>
      </c>
      <c r="C1615">
        <v>0</v>
      </c>
      <c r="D1615">
        <v>0</v>
      </c>
      <c r="E1615" s="17">
        <v>0</v>
      </c>
      <c r="F1615">
        <v>0</v>
      </c>
      <c r="G1615">
        <v>0</v>
      </c>
      <c r="H1615">
        <v>0</v>
      </c>
      <c r="I1615" t="s">
        <v>11</v>
      </c>
      <c r="J1615" t="s">
        <v>35</v>
      </c>
    </row>
    <row r="1616" spans="1:10" x14ac:dyDescent="0.3">
      <c r="A1616">
        <v>0</v>
      </c>
      <c r="B1616">
        <v>0</v>
      </c>
      <c r="C1616">
        <v>0</v>
      </c>
      <c r="D1616">
        <v>0</v>
      </c>
      <c r="E1616" s="17">
        <v>0</v>
      </c>
      <c r="F1616">
        <v>0</v>
      </c>
      <c r="G1616">
        <v>0</v>
      </c>
      <c r="H1616">
        <v>0</v>
      </c>
      <c r="I1616" t="s">
        <v>11</v>
      </c>
      <c r="J1616" t="s">
        <v>35</v>
      </c>
    </row>
    <row r="1617" spans="1:10" x14ac:dyDescent="0.3">
      <c r="A1617">
        <v>0</v>
      </c>
      <c r="B1617">
        <v>0</v>
      </c>
      <c r="C1617">
        <v>0</v>
      </c>
      <c r="D1617">
        <v>0</v>
      </c>
      <c r="E1617" s="17">
        <v>0</v>
      </c>
      <c r="F1617">
        <v>0</v>
      </c>
      <c r="G1617">
        <v>0</v>
      </c>
      <c r="H1617">
        <v>0</v>
      </c>
      <c r="I1617" t="s">
        <v>11</v>
      </c>
      <c r="J1617" t="s">
        <v>35</v>
      </c>
    </row>
    <row r="1618" spans="1:10" x14ac:dyDescent="0.3">
      <c r="A1618">
        <v>0</v>
      </c>
      <c r="B1618">
        <v>0</v>
      </c>
      <c r="C1618">
        <v>0</v>
      </c>
      <c r="D1618">
        <v>0</v>
      </c>
      <c r="E1618" s="17">
        <v>0</v>
      </c>
      <c r="F1618">
        <v>0</v>
      </c>
      <c r="G1618">
        <v>0</v>
      </c>
      <c r="H1618">
        <v>0</v>
      </c>
      <c r="I1618" t="s">
        <v>11</v>
      </c>
      <c r="J1618" t="s">
        <v>35</v>
      </c>
    </row>
    <row r="1619" spans="1:10" x14ac:dyDescent="0.3">
      <c r="A1619">
        <v>0</v>
      </c>
      <c r="B1619">
        <v>0</v>
      </c>
      <c r="C1619">
        <v>0</v>
      </c>
      <c r="D1619">
        <v>0</v>
      </c>
      <c r="E1619" s="17">
        <v>0</v>
      </c>
      <c r="F1619">
        <v>0</v>
      </c>
      <c r="G1619">
        <v>0</v>
      </c>
      <c r="H1619">
        <v>0</v>
      </c>
      <c r="I1619" t="s">
        <v>11</v>
      </c>
      <c r="J1619" t="s">
        <v>35</v>
      </c>
    </row>
    <row r="1620" spans="1:10" x14ac:dyDescent="0.3">
      <c r="A1620">
        <v>0</v>
      </c>
      <c r="B1620">
        <v>0</v>
      </c>
      <c r="C1620">
        <v>0</v>
      </c>
      <c r="D1620">
        <v>0</v>
      </c>
      <c r="E1620" s="17">
        <v>0</v>
      </c>
      <c r="F1620">
        <v>0</v>
      </c>
      <c r="G1620">
        <v>0</v>
      </c>
      <c r="H1620">
        <v>0</v>
      </c>
      <c r="I1620" t="s">
        <v>11</v>
      </c>
      <c r="J1620" t="s">
        <v>35</v>
      </c>
    </row>
    <row r="1621" spans="1:10" x14ac:dyDescent="0.3">
      <c r="A1621">
        <v>0</v>
      </c>
      <c r="B1621">
        <v>0</v>
      </c>
      <c r="C1621">
        <v>0</v>
      </c>
      <c r="D1621">
        <v>0</v>
      </c>
      <c r="E1621" s="17">
        <v>0</v>
      </c>
      <c r="F1621">
        <v>0</v>
      </c>
      <c r="G1621">
        <v>0</v>
      </c>
      <c r="H1621">
        <v>0</v>
      </c>
      <c r="I1621" t="s">
        <v>11</v>
      </c>
      <c r="J1621" t="s">
        <v>35</v>
      </c>
    </row>
    <row r="1622" spans="1:10" x14ac:dyDescent="0.3">
      <c r="A1622">
        <v>0</v>
      </c>
      <c r="B1622">
        <v>0</v>
      </c>
      <c r="C1622">
        <v>0</v>
      </c>
      <c r="D1622">
        <v>0</v>
      </c>
      <c r="E1622" s="17">
        <v>0</v>
      </c>
      <c r="F1622">
        <v>0</v>
      </c>
      <c r="G1622">
        <v>0</v>
      </c>
      <c r="H1622">
        <v>0</v>
      </c>
      <c r="I1622" t="s">
        <v>11</v>
      </c>
      <c r="J1622" t="s">
        <v>35</v>
      </c>
    </row>
    <row r="1623" spans="1:10" x14ac:dyDescent="0.3">
      <c r="A1623">
        <v>0</v>
      </c>
      <c r="B1623">
        <v>0</v>
      </c>
      <c r="C1623">
        <v>0</v>
      </c>
      <c r="D1623">
        <v>0</v>
      </c>
      <c r="E1623" s="17">
        <v>0</v>
      </c>
      <c r="F1623">
        <v>0</v>
      </c>
      <c r="G1623">
        <v>0</v>
      </c>
      <c r="H1623">
        <v>0</v>
      </c>
      <c r="I1623" t="s">
        <v>11</v>
      </c>
      <c r="J1623" t="s">
        <v>35</v>
      </c>
    </row>
    <row r="1624" spans="1:10" x14ac:dyDescent="0.3">
      <c r="A1624">
        <v>0</v>
      </c>
      <c r="B1624">
        <v>0</v>
      </c>
      <c r="C1624">
        <v>0</v>
      </c>
      <c r="D1624">
        <v>0</v>
      </c>
      <c r="E1624" s="17">
        <v>0</v>
      </c>
      <c r="F1624">
        <v>0</v>
      </c>
      <c r="G1624">
        <v>0</v>
      </c>
      <c r="H1624">
        <v>0</v>
      </c>
      <c r="I1624" t="s">
        <v>11</v>
      </c>
      <c r="J1624" t="s">
        <v>35</v>
      </c>
    </row>
    <row r="1625" spans="1:10" x14ac:dyDescent="0.3">
      <c r="A1625">
        <v>0</v>
      </c>
      <c r="B1625">
        <v>0</v>
      </c>
      <c r="C1625">
        <v>0</v>
      </c>
      <c r="D1625">
        <v>0</v>
      </c>
      <c r="E1625" s="17">
        <v>0</v>
      </c>
      <c r="F1625">
        <v>0</v>
      </c>
      <c r="G1625">
        <v>0</v>
      </c>
      <c r="H1625">
        <v>0</v>
      </c>
      <c r="I1625" t="s">
        <v>11</v>
      </c>
      <c r="J1625" t="s">
        <v>35</v>
      </c>
    </row>
    <row r="1626" spans="1:10" x14ac:dyDescent="0.3">
      <c r="A1626">
        <v>0</v>
      </c>
      <c r="B1626">
        <v>0</v>
      </c>
      <c r="C1626">
        <v>0</v>
      </c>
      <c r="D1626">
        <v>0</v>
      </c>
      <c r="E1626" s="17">
        <v>0</v>
      </c>
      <c r="F1626">
        <v>0</v>
      </c>
      <c r="G1626">
        <v>0</v>
      </c>
      <c r="H1626">
        <v>0</v>
      </c>
      <c r="I1626" t="s">
        <v>11</v>
      </c>
      <c r="J1626" t="s">
        <v>35</v>
      </c>
    </row>
    <row r="1627" spans="1:10" x14ac:dyDescent="0.3">
      <c r="A1627">
        <v>0</v>
      </c>
      <c r="B1627">
        <v>0</v>
      </c>
      <c r="C1627">
        <v>0</v>
      </c>
      <c r="D1627">
        <v>0</v>
      </c>
      <c r="E1627" s="17">
        <v>0</v>
      </c>
      <c r="F1627">
        <v>0</v>
      </c>
      <c r="G1627">
        <v>0</v>
      </c>
      <c r="H1627">
        <v>0</v>
      </c>
      <c r="I1627" t="s">
        <v>11</v>
      </c>
      <c r="J1627" t="s">
        <v>35</v>
      </c>
    </row>
    <row r="1628" spans="1:10" x14ac:dyDescent="0.3">
      <c r="A1628">
        <v>0</v>
      </c>
      <c r="B1628">
        <v>0</v>
      </c>
      <c r="C1628">
        <v>0</v>
      </c>
      <c r="D1628">
        <v>0</v>
      </c>
      <c r="E1628" s="17">
        <v>0</v>
      </c>
      <c r="F1628">
        <v>0</v>
      </c>
      <c r="G1628">
        <v>0</v>
      </c>
      <c r="H1628">
        <v>0</v>
      </c>
      <c r="I1628" t="s">
        <v>11</v>
      </c>
      <c r="J1628" t="s">
        <v>35</v>
      </c>
    </row>
    <row r="1629" spans="1:10" x14ac:dyDescent="0.3">
      <c r="A1629">
        <v>0</v>
      </c>
      <c r="B1629">
        <v>0</v>
      </c>
      <c r="C1629">
        <v>0</v>
      </c>
      <c r="D1629">
        <v>0</v>
      </c>
      <c r="E1629" s="17">
        <v>0</v>
      </c>
      <c r="F1629">
        <v>0</v>
      </c>
      <c r="G1629">
        <v>0</v>
      </c>
      <c r="H1629">
        <v>0</v>
      </c>
      <c r="I1629" t="s">
        <v>11</v>
      </c>
      <c r="J1629" t="s">
        <v>35</v>
      </c>
    </row>
    <row r="1630" spans="1:10" x14ac:dyDescent="0.3">
      <c r="A1630" s="4" cm="1">
        <f t="array" ref="A1630:H1649">'M7-M12 Report'!A321:H340</f>
        <v>0</v>
      </c>
      <c r="B1630">
        <v>0</v>
      </c>
      <c r="C1630">
        <v>0</v>
      </c>
      <c r="D1630">
        <v>0</v>
      </c>
      <c r="E1630" s="17">
        <v>0</v>
      </c>
      <c r="F1630">
        <v>0</v>
      </c>
      <c r="G1630">
        <v>0</v>
      </c>
      <c r="H1630">
        <v>0</v>
      </c>
      <c r="I1630" t="s">
        <v>23</v>
      </c>
      <c r="J1630" t="s">
        <v>35</v>
      </c>
    </row>
    <row r="1631" spans="1:10" x14ac:dyDescent="0.3">
      <c r="A1631">
        <v>0</v>
      </c>
      <c r="B1631">
        <v>0</v>
      </c>
      <c r="C1631">
        <v>0</v>
      </c>
      <c r="D1631">
        <v>0</v>
      </c>
      <c r="E1631" s="17">
        <v>0</v>
      </c>
      <c r="F1631">
        <v>0</v>
      </c>
      <c r="G1631">
        <v>0</v>
      </c>
      <c r="H1631">
        <v>0</v>
      </c>
      <c r="I1631" t="s">
        <v>23</v>
      </c>
      <c r="J1631" t="s">
        <v>35</v>
      </c>
    </row>
    <row r="1632" spans="1:10" x14ac:dyDescent="0.3">
      <c r="A1632">
        <v>0</v>
      </c>
      <c r="B1632">
        <v>0</v>
      </c>
      <c r="C1632">
        <v>0</v>
      </c>
      <c r="D1632">
        <v>0</v>
      </c>
      <c r="E1632" s="17">
        <v>0</v>
      </c>
      <c r="F1632">
        <v>0</v>
      </c>
      <c r="G1632">
        <v>0</v>
      </c>
      <c r="H1632">
        <v>0</v>
      </c>
      <c r="I1632" t="s">
        <v>23</v>
      </c>
      <c r="J1632" t="s">
        <v>35</v>
      </c>
    </row>
    <row r="1633" spans="1:10" x14ac:dyDescent="0.3">
      <c r="A1633">
        <v>0</v>
      </c>
      <c r="B1633">
        <v>0</v>
      </c>
      <c r="C1633">
        <v>0</v>
      </c>
      <c r="D1633">
        <v>0</v>
      </c>
      <c r="E1633" s="17">
        <v>0</v>
      </c>
      <c r="F1633">
        <v>0</v>
      </c>
      <c r="G1633">
        <v>0</v>
      </c>
      <c r="H1633">
        <v>0</v>
      </c>
      <c r="I1633" t="s">
        <v>23</v>
      </c>
      <c r="J1633" t="s">
        <v>35</v>
      </c>
    </row>
    <row r="1634" spans="1:10" x14ac:dyDescent="0.3">
      <c r="A1634">
        <v>0</v>
      </c>
      <c r="B1634">
        <v>0</v>
      </c>
      <c r="C1634">
        <v>0</v>
      </c>
      <c r="D1634">
        <v>0</v>
      </c>
      <c r="E1634" s="17">
        <v>0</v>
      </c>
      <c r="F1634">
        <v>0</v>
      </c>
      <c r="G1634">
        <v>0</v>
      </c>
      <c r="H1634">
        <v>0</v>
      </c>
      <c r="I1634" t="s">
        <v>23</v>
      </c>
      <c r="J1634" t="s">
        <v>35</v>
      </c>
    </row>
    <row r="1635" spans="1:10" x14ac:dyDescent="0.3">
      <c r="A1635">
        <v>0</v>
      </c>
      <c r="B1635">
        <v>0</v>
      </c>
      <c r="C1635">
        <v>0</v>
      </c>
      <c r="D1635">
        <v>0</v>
      </c>
      <c r="E1635" s="17">
        <v>0</v>
      </c>
      <c r="F1635">
        <v>0</v>
      </c>
      <c r="G1635">
        <v>0</v>
      </c>
      <c r="H1635">
        <v>0</v>
      </c>
      <c r="I1635" t="s">
        <v>23</v>
      </c>
      <c r="J1635" t="s">
        <v>35</v>
      </c>
    </row>
    <row r="1636" spans="1:10" x14ac:dyDescent="0.3">
      <c r="A1636">
        <v>0</v>
      </c>
      <c r="B1636">
        <v>0</v>
      </c>
      <c r="C1636">
        <v>0</v>
      </c>
      <c r="D1636">
        <v>0</v>
      </c>
      <c r="E1636" s="17">
        <v>0</v>
      </c>
      <c r="F1636">
        <v>0</v>
      </c>
      <c r="G1636">
        <v>0</v>
      </c>
      <c r="H1636">
        <v>0</v>
      </c>
      <c r="I1636" t="s">
        <v>23</v>
      </c>
      <c r="J1636" t="s">
        <v>35</v>
      </c>
    </row>
    <row r="1637" spans="1:10" x14ac:dyDescent="0.3">
      <c r="A1637">
        <v>0</v>
      </c>
      <c r="B1637">
        <v>0</v>
      </c>
      <c r="C1637">
        <v>0</v>
      </c>
      <c r="D1637">
        <v>0</v>
      </c>
      <c r="E1637" s="17">
        <v>0</v>
      </c>
      <c r="F1637">
        <v>0</v>
      </c>
      <c r="G1637">
        <v>0</v>
      </c>
      <c r="H1637">
        <v>0</v>
      </c>
      <c r="I1637" t="s">
        <v>23</v>
      </c>
      <c r="J1637" t="s">
        <v>35</v>
      </c>
    </row>
    <row r="1638" spans="1:10" x14ac:dyDescent="0.3">
      <c r="A1638">
        <v>0</v>
      </c>
      <c r="B1638">
        <v>0</v>
      </c>
      <c r="C1638">
        <v>0</v>
      </c>
      <c r="D1638">
        <v>0</v>
      </c>
      <c r="E1638" s="17">
        <v>0</v>
      </c>
      <c r="F1638">
        <v>0</v>
      </c>
      <c r="G1638">
        <v>0</v>
      </c>
      <c r="H1638">
        <v>0</v>
      </c>
      <c r="I1638" t="s">
        <v>23</v>
      </c>
      <c r="J1638" t="s">
        <v>35</v>
      </c>
    </row>
    <row r="1639" spans="1:10" x14ac:dyDescent="0.3">
      <c r="A1639">
        <v>0</v>
      </c>
      <c r="B1639">
        <v>0</v>
      </c>
      <c r="C1639">
        <v>0</v>
      </c>
      <c r="D1639">
        <v>0</v>
      </c>
      <c r="E1639" s="17">
        <v>0</v>
      </c>
      <c r="F1639">
        <v>0</v>
      </c>
      <c r="G1639">
        <v>0</v>
      </c>
      <c r="H1639">
        <v>0</v>
      </c>
      <c r="I1639" t="s">
        <v>23</v>
      </c>
      <c r="J1639" t="s">
        <v>35</v>
      </c>
    </row>
    <row r="1640" spans="1:10" x14ac:dyDescent="0.3">
      <c r="A1640">
        <v>0</v>
      </c>
      <c r="B1640">
        <v>0</v>
      </c>
      <c r="C1640">
        <v>0</v>
      </c>
      <c r="D1640">
        <v>0</v>
      </c>
      <c r="E1640" s="17">
        <v>0</v>
      </c>
      <c r="F1640">
        <v>0</v>
      </c>
      <c r="G1640">
        <v>0</v>
      </c>
      <c r="H1640">
        <v>0</v>
      </c>
      <c r="I1640" t="s">
        <v>23</v>
      </c>
      <c r="J1640" t="s">
        <v>35</v>
      </c>
    </row>
    <row r="1641" spans="1:10" x14ac:dyDescent="0.3">
      <c r="A1641">
        <v>0</v>
      </c>
      <c r="B1641">
        <v>0</v>
      </c>
      <c r="C1641">
        <v>0</v>
      </c>
      <c r="D1641">
        <v>0</v>
      </c>
      <c r="E1641" s="17">
        <v>0</v>
      </c>
      <c r="F1641">
        <v>0</v>
      </c>
      <c r="G1641">
        <v>0</v>
      </c>
      <c r="H1641">
        <v>0</v>
      </c>
      <c r="I1641" t="s">
        <v>23</v>
      </c>
      <c r="J1641" t="s">
        <v>35</v>
      </c>
    </row>
    <row r="1642" spans="1:10" x14ac:dyDescent="0.3">
      <c r="A1642">
        <v>0</v>
      </c>
      <c r="B1642">
        <v>0</v>
      </c>
      <c r="C1642">
        <v>0</v>
      </c>
      <c r="D1642">
        <v>0</v>
      </c>
      <c r="E1642" s="17">
        <v>0</v>
      </c>
      <c r="F1642">
        <v>0</v>
      </c>
      <c r="G1642">
        <v>0</v>
      </c>
      <c r="H1642">
        <v>0</v>
      </c>
      <c r="I1642" t="s">
        <v>23</v>
      </c>
      <c r="J1642" t="s">
        <v>35</v>
      </c>
    </row>
    <row r="1643" spans="1:10" x14ac:dyDescent="0.3">
      <c r="A1643">
        <v>0</v>
      </c>
      <c r="B1643">
        <v>0</v>
      </c>
      <c r="C1643">
        <v>0</v>
      </c>
      <c r="D1643">
        <v>0</v>
      </c>
      <c r="E1643" s="17">
        <v>0</v>
      </c>
      <c r="F1643">
        <v>0</v>
      </c>
      <c r="G1643">
        <v>0</v>
      </c>
      <c r="H1643">
        <v>0</v>
      </c>
      <c r="I1643" t="s">
        <v>23</v>
      </c>
      <c r="J1643" t="s">
        <v>35</v>
      </c>
    </row>
    <row r="1644" spans="1:10" x14ac:dyDescent="0.3">
      <c r="A1644">
        <v>0</v>
      </c>
      <c r="B1644">
        <v>0</v>
      </c>
      <c r="C1644">
        <v>0</v>
      </c>
      <c r="D1644">
        <v>0</v>
      </c>
      <c r="E1644" s="17">
        <v>0</v>
      </c>
      <c r="F1644">
        <v>0</v>
      </c>
      <c r="G1644">
        <v>0</v>
      </c>
      <c r="H1644">
        <v>0</v>
      </c>
      <c r="I1644" t="s">
        <v>23</v>
      </c>
      <c r="J1644" t="s">
        <v>35</v>
      </c>
    </row>
    <row r="1645" spans="1:10" x14ac:dyDescent="0.3">
      <c r="A1645">
        <v>0</v>
      </c>
      <c r="B1645">
        <v>0</v>
      </c>
      <c r="C1645">
        <v>0</v>
      </c>
      <c r="D1645">
        <v>0</v>
      </c>
      <c r="E1645" s="17">
        <v>0</v>
      </c>
      <c r="F1645">
        <v>0</v>
      </c>
      <c r="G1645">
        <v>0</v>
      </c>
      <c r="H1645">
        <v>0</v>
      </c>
      <c r="I1645" t="s">
        <v>23</v>
      </c>
      <c r="J1645" t="s">
        <v>35</v>
      </c>
    </row>
    <row r="1646" spans="1:10" x14ac:dyDescent="0.3">
      <c r="A1646">
        <v>0</v>
      </c>
      <c r="B1646">
        <v>0</v>
      </c>
      <c r="C1646">
        <v>0</v>
      </c>
      <c r="D1646">
        <v>0</v>
      </c>
      <c r="E1646" s="17">
        <v>0</v>
      </c>
      <c r="F1646">
        <v>0</v>
      </c>
      <c r="G1646">
        <v>0</v>
      </c>
      <c r="H1646">
        <v>0</v>
      </c>
      <c r="I1646" t="s">
        <v>23</v>
      </c>
      <c r="J1646" t="s">
        <v>35</v>
      </c>
    </row>
    <row r="1647" spans="1:10" x14ac:dyDescent="0.3">
      <c r="A1647">
        <v>0</v>
      </c>
      <c r="B1647">
        <v>0</v>
      </c>
      <c r="C1647">
        <v>0</v>
      </c>
      <c r="D1647">
        <v>0</v>
      </c>
      <c r="E1647" s="17">
        <v>0</v>
      </c>
      <c r="F1647">
        <v>0</v>
      </c>
      <c r="G1647">
        <v>0</v>
      </c>
      <c r="H1647">
        <v>0</v>
      </c>
      <c r="I1647" t="s">
        <v>23</v>
      </c>
      <c r="J1647" t="s">
        <v>35</v>
      </c>
    </row>
    <row r="1648" spans="1:10" x14ac:dyDescent="0.3">
      <c r="A1648">
        <v>0</v>
      </c>
      <c r="B1648">
        <v>0</v>
      </c>
      <c r="C1648">
        <v>0</v>
      </c>
      <c r="D1648">
        <v>0</v>
      </c>
      <c r="E1648" s="17">
        <v>0</v>
      </c>
      <c r="F1648">
        <v>0</v>
      </c>
      <c r="G1648">
        <v>0</v>
      </c>
      <c r="H1648">
        <v>0</v>
      </c>
      <c r="I1648" t="s">
        <v>23</v>
      </c>
      <c r="J1648" t="s">
        <v>35</v>
      </c>
    </row>
    <row r="1649" spans="1:10" x14ac:dyDescent="0.3">
      <c r="A1649">
        <v>0</v>
      </c>
      <c r="B1649">
        <v>0</v>
      </c>
      <c r="C1649">
        <v>0</v>
      </c>
      <c r="D1649">
        <v>0</v>
      </c>
      <c r="E1649" s="17">
        <v>0</v>
      </c>
      <c r="F1649">
        <v>0</v>
      </c>
      <c r="G1649">
        <v>0</v>
      </c>
      <c r="H1649">
        <v>0</v>
      </c>
      <c r="I1649" t="s">
        <v>23</v>
      </c>
      <c r="J1649" t="s">
        <v>35</v>
      </c>
    </row>
    <row r="1650" spans="1:10" x14ac:dyDescent="0.3">
      <c r="A1650" s="4" cm="1">
        <f t="array" ref="A1650:H1669">'M13-M18 Report'!A321:H340</f>
        <v>0</v>
      </c>
      <c r="B1650">
        <v>0</v>
      </c>
      <c r="C1650">
        <v>0</v>
      </c>
      <c r="D1650">
        <v>0</v>
      </c>
      <c r="E1650" s="17">
        <v>0</v>
      </c>
      <c r="F1650">
        <v>0</v>
      </c>
      <c r="G1650">
        <v>0</v>
      </c>
      <c r="H1650">
        <v>0</v>
      </c>
      <c r="I1650" t="s">
        <v>24</v>
      </c>
      <c r="J1650" t="s">
        <v>35</v>
      </c>
    </row>
    <row r="1651" spans="1:10" x14ac:dyDescent="0.3">
      <c r="A1651">
        <v>0</v>
      </c>
      <c r="B1651">
        <v>0</v>
      </c>
      <c r="C1651">
        <v>0</v>
      </c>
      <c r="D1651">
        <v>0</v>
      </c>
      <c r="E1651" s="17">
        <v>0</v>
      </c>
      <c r="F1651">
        <v>0</v>
      </c>
      <c r="G1651">
        <v>0</v>
      </c>
      <c r="H1651">
        <v>0</v>
      </c>
      <c r="I1651" t="str">
        <f>I1650</f>
        <v>M13-M18</v>
      </c>
      <c r="J1651" t="s">
        <v>35</v>
      </c>
    </row>
    <row r="1652" spans="1:10" x14ac:dyDescent="0.3">
      <c r="A1652">
        <v>0</v>
      </c>
      <c r="B1652">
        <v>0</v>
      </c>
      <c r="C1652">
        <v>0</v>
      </c>
      <c r="D1652">
        <v>0</v>
      </c>
      <c r="E1652" s="17">
        <v>0</v>
      </c>
      <c r="F1652">
        <v>0</v>
      </c>
      <c r="G1652">
        <v>0</v>
      </c>
      <c r="H1652">
        <v>0</v>
      </c>
      <c r="I1652" t="str">
        <f t="shared" ref="I1652:I1669" si="9">I1651</f>
        <v>M13-M18</v>
      </c>
      <c r="J1652" t="s">
        <v>35</v>
      </c>
    </row>
    <row r="1653" spans="1:10" x14ac:dyDescent="0.3">
      <c r="A1653">
        <v>0</v>
      </c>
      <c r="B1653">
        <v>0</v>
      </c>
      <c r="C1653">
        <v>0</v>
      </c>
      <c r="D1653">
        <v>0</v>
      </c>
      <c r="E1653" s="17">
        <v>0</v>
      </c>
      <c r="F1653">
        <v>0</v>
      </c>
      <c r="G1653">
        <v>0</v>
      </c>
      <c r="H1653">
        <v>0</v>
      </c>
      <c r="I1653" t="str">
        <f t="shared" si="9"/>
        <v>M13-M18</v>
      </c>
      <c r="J1653" t="s">
        <v>35</v>
      </c>
    </row>
    <row r="1654" spans="1:10" x14ac:dyDescent="0.3">
      <c r="A1654">
        <v>0</v>
      </c>
      <c r="B1654">
        <v>0</v>
      </c>
      <c r="C1654">
        <v>0</v>
      </c>
      <c r="D1654">
        <v>0</v>
      </c>
      <c r="E1654" s="17">
        <v>0</v>
      </c>
      <c r="F1654">
        <v>0</v>
      </c>
      <c r="G1654">
        <v>0</v>
      </c>
      <c r="H1654">
        <v>0</v>
      </c>
      <c r="I1654" t="str">
        <f t="shared" si="9"/>
        <v>M13-M18</v>
      </c>
      <c r="J1654" t="s">
        <v>35</v>
      </c>
    </row>
    <row r="1655" spans="1:10" x14ac:dyDescent="0.3">
      <c r="A1655">
        <v>0</v>
      </c>
      <c r="B1655">
        <v>0</v>
      </c>
      <c r="C1655">
        <v>0</v>
      </c>
      <c r="D1655">
        <v>0</v>
      </c>
      <c r="E1655" s="17">
        <v>0</v>
      </c>
      <c r="F1655">
        <v>0</v>
      </c>
      <c r="G1655">
        <v>0</v>
      </c>
      <c r="H1655">
        <v>0</v>
      </c>
      <c r="I1655" t="str">
        <f t="shared" si="9"/>
        <v>M13-M18</v>
      </c>
      <c r="J1655" t="s">
        <v>35</v>
      </c>
    </row>
    <row r="1656" spans="1:10" x14ac:dyDescent="0.3">
      <c r="A1656">
        <v>0</v>
      </c>
      <c r="B1656">
        <v>0</v>
      </c>
      <c r="C1656">
        <v>0</v>
      </c>
      <c r="D1656">
        <v>0</v>
      </c>
      <c r="E1656" s="17">
        <v>0</v>
      </c>
      <c r="F1656">
        <v>0</v>
      </c>
      <c r="G1656">
        <v>0</v>
      </c>
      <c r="H1656">
        <v>0</v>
      </c>
      <c r="I1656" t="str">
        <f t="shared" si="9"/>
        <v>M13-M18</v>
      </c>
      <c r="J1656" t="s">
        <v>35</v>
      </c>
    </row>
    <row r="1657" spans="1:10" x14ac:dyDescent="0.3">
      <c r="A1657">
        <v>0</v>
      </c>
      <c r="B1657">
        <v>0</v>
      </c>
      <c r="C1657">
        <v>0</v>
      </c>
      <c r="D1657">
        <v>0</v>
      </c>
      <c r="E1657" s="17">
        <v>0</v>
      </c>
      <c r="F1657">
        <v>0</v>
      </c>
      <c r="G1657">
        <v>0</v>
      </c>
      <c r="H1657">
        <v>0</v>
      </c>
      <c r="I1657" t="str">
        <f t="shared" si="9"/>
        <v>M13-M18</v>
      </c>
      <c r="J1657" t="s">
        <v>35</v>
      </c>
    </row>
    <row r="1658" spans="1:10" x14ac:dyDescent="0.3">
      <c r="A1658">
        <v>0</v>
      </c>
      <c r="B1658">
        <v>0</v>
      </c>
      <c r="C1658">
        <v>0</v>
      </c>
      <c r="D1658">
        <v>0</v>
      </c>
      <c r="E1658" s="17">
        <v>0</v>
      </c>
      <c r="F1658">
        <v>0</v>
      </c>
      <c r="G1658">
        <v>0</v>
      </c>
      <c r="H1658">
        <v>0</v>
      </c>
      <c r="I1658" t="str">
        <f t="shared" si="9"/>
        <v>M13-M18</v>
      </c>
      <c r="J1658" t="s">
        <v>35</v>
      </c>
    </row>
    <row r="1659" spans="1:10" x14ac:dyDescent="0.3">
      <c r="A1659">
        <v>0</v>
      </c>
      <c r="B1659">
        <v>0</v>
      </c>
      <c r="C1659">
        <v>0</v>
      </c>
      <c r="D1659">
        <v>0</v>
      </c>
      <c r="E1659" s="17">
        <v>0</v>
      </c>
      <c r="F1659">
        <v>0</v>
      </c>
      <c r="G1659">
        <v>0</v>
      </c>
      <c r="H1659">
        <v>0</v>
      </c>
      <c r="I1659" t="str">
        <f t="shared" si="9"/>
        <v>M13-M18</v>
      </c>
      <c r="J1659" t="s">
        <v>35</v>
      </c>
    </row>
    <row r="1660" spans="1:10" x14ac:dyDescent="0.3">
      <c r="A1660">
        <v>0</v>
      </c>
      <c r="B1660">
        <v>0</v>
      </c>
      <c r="C1660">
        <v>0</v>
      </c>
      <c r="D1660">
        <v>0</v>
      </c>
      <c r="E1660" s="17">
        <v>0</v>
      </c>
      <c r="F1660">
        <v>0</v>
      </c>
      <c r="G1660">
        <v>0</v>
      </c>
      <c r="H1660">
        <v>0</v>
      </c>
      <c r="I1660" t="str">
        <f t="shared" si="9"/>
        <v>M13-M18</v>
      </c>
      <c r="J1660" t="s">
        <v>35</v>
      </c>
    </row>
    <row r="1661" spans="1:10" x14ac:dyDescent="0.3">
      <c r="A1661">
        <v>0</v>
      </c>
      <c r="B1661">
        <v>0</v>
      </c>
      <c r="C1661">
        <v>0</v>
      </c>
      <c r="D1661">
        <v>0</v>
      </c>
      <c r="E1661" s="17">
        <v>0</v>
      </c>
      <c r="F1661">
        <v>0</v>
      </c>
      <c r="G1661">
        <v>0</v>
      </c>
      <c r="H1661">
        <v>0</v>
      </c>
      <c r="I1661" t="str">
        <f t="shared" si="9"/>
        <v>M13-M18</v>
      </c>
      <c r="J1661" t="s">
        <v>35</v>
      </c>
    </row>
    <row r="1662" spans="1:10" x14ac:dyDescent="0.3">
      <c r="A1662">
        <v>0</v>
      </c>
      <c r="B1662">
        <v>0</v>
      </c>
      <c r="C1662">
        <v>0</v>
      </c>
      <c r="D1662">
        <v>0</v>
      </c>
      <c r="E1662" s="17">
        <v>0</v>
      </c>
      <c r="F1662">
        <v>0</v>
      </c>
      <c r="G1662">
        <v>0</v>
      </c>
      <c r="H1662">
        <v>0</v>
      </c>
      <c r="I1662" t="str">
        <f t="shared" si="9"/>
        <v>M13-M18</v>
      </c>
      <c r="J1662" t="s">
        <v>35</v>
      </c>
    </row>
    <row r="1663" spans="1:10" x14ac:dyDescent="0.3">
      <c r="A1663">
        <v>0</v>
      </c>
      <c r="B1663">
        <v>0</v>
      </c>
      <c r="C1663">
        <v>0</v>
      </c>
      <c r="D1663">
        <v>0</v>
      </c>
      <c r="E1663" s="17">
        <v>0</v>
      </c>
      <c r="F1663">
        <v>0</v>
      </c>
      <c r="G1663">
        <v>0</v>
      </c>
      <c r="H1663">
        <v>0</v>
      </c>
      <c r="I1663" t="str">
        <f t="shared" si="9"/>
        <v>M13-M18</v>
      </c>
      <c r="J1663" t="s">
        <v>35</v>
      </c>
    </row>
    <row r="1664" spans="1:10" x14ac:dyDescent="0.3">
      <c r="A1664">
        <v>0</v>
      </c>
      <c r="B1664">
        <v>0</v>
      </c>
      <c r="C1664">
        <v>0</v>
      </c>
      <c r="D1664">
        <v>0</v>
      </c>
      <c r="E1664" s="17">
        <v>0</v>
      </c>
      <c r="F1664">
        <v>0</v>
      </c>
      <c r="G1664">
        <v>0</v>
      </c>
      <c r="H1664">
        <v>0</v>
      </c>
      <c r="I1664" t="str">
        <f t="shared" si="9"/>
        <v>M13-M18</v>
      </c>
      <c r="J1664" t="s">
        <v>35</v>
      </c>
    </row>
    <row r="1665" spans="1:10" x14ac:dyDescent="0.3">
      <c r="A1665">
        <v>0</v>
      </c>
      <c r="B1665">
        <v>0</v>
      </c>
      <c r="C1665">
        <v>0</v>
      </c>
      <c r="D1665">
        <v>0</v>
      </c>
      <c r="E1665" s="17">
        <v>0</v>
      </c>
      <c r="F1665">
        <v>0</v>
      </c>
      <c r="G1665">
        <v>0</v>
      </c>
      <c r="H1665">
        <v>0</v>
      </c>
      <c r="I1665" t="str">
        <f t="shared" si="9"/>
        <v>M13-M18</v>
      </c>
      <c r="J1665" t="s">
        <v>35</v>
      </c>
    </row>
    <row r="1666" spans="1:10" x14ac:dyDescent="0.3">
      <c r="A1666">
        <v>0</v>
      </c>
      <c r="B1666">
        <v>0</v>
      </c>
      <c r="C1666">
        <v>0</v>
      </c>
      <c r="D1666">
        <v>0</v>
      </c>
      <c r="E1666" s="17">
        <v>0</v>
      </c>
      <c r="F1666">
        <v>0</v>
      </c>
      <c r="G1666">
        <v>0</v>
      </c>
      <c r="H1666">
        <v>0</v>
      </c>
      <c r="I1666" t="str">
        <f t="shared" si="9"/>
        <v>M13-M18</v>
      </c>
      <c r="J1666" t="s">
        <v>35</v>
      </c>
    </row>
    <row r="1667" spans="1:10" x14ac:dyDescent="0.3">
      <c r="A1667">
        <v>0</v>
      </c>
      <c r="B1667">
        <v>0</v>
      </c>
      <c r="C1667">
        <v>0</v>
      </c>
      <c r="D1667">
        <v>0</v>
      </c>
      <c r="E1667" s="17">
        <v>0</v>
      </c>
      <c r="F1667">
        <v>0</v>
      </c>
      <c r="G1667">
        <v>0</v>
      </c>
      <c r="H1667">
        <v>0</v>
      </c>
      <c r="I1667" t="str">
        <f t="shared" si="9"/>
        <v>M13-M18</v>
      </c>
      <c r="J1667" t="s">
        <v>35</v>
      </c>
    </row>
    <row r="1668" spans="1:10" x14ac:dyDescent="0.3">
      <c r="A1668">
        <v>0</v>
      </c>
      <c r="B1668">
        <v>0</v>
      </c>
      <c r="C1668">
        <v>0</v>
      </c>
      <c r="D1668">
        <v>0</v>
      </c>
      <c r="E1668" s="17">
        <v>0</v>
      </c>
      <c r="F1668">
        <v>0</v>
      </c>
      <c r="G1668">
        <v>0</v>
      </c>
      <c r="H1668">
        <v>0</v>
      </c>
      <c r="I1668" t="str">
        <f t="shared" si="9"/>
        <v>M13-M18</v>
      </c>
      <c r="J1668" t="s">
        <v>35</v>
      </c>
    </row>
    <row r="1669" spans="1:10" x14ac:dyDescent="0.3">
      <c r="A1669">
        <v>0</v>
      </c>
      <c r="B1669">
        <v>0</v>
      </c>
      <c r="C1669">
        <v>0</v>
      </c>
      <c r="D1669">
        <v>0</v>
      </c>
      <c r="E1669" s="17">
        <v>0</v>
      </c>
      <c r="F1669">
        <v>0</v>
      </c>
      <c r="G1669">
        <v>0</v>
      </c>
      <c r="H1669">
        <v>0</v>
      </c>
      <c r="I1669" t="str">
        <f t="shared" si="9"/>
        <v>M13-M18</v>
      </c>
      <c r="J1669" t="s">
        <v>35</v>
      </c>
    </row>
    <row r="1670" spans="1:10" x14ac:dyDescent="0.3">
      <c r="A1670" s="4" cm="1">
        <f t="array" ref="A1670:H1689">'M19-M24 Report'!A321:H340</f>
        <v>0</v>
      </c>
      <c r="B1670">
        <v>0</v>
      </c>
      <c r="C1670">
        <v>0</v>
      </c>
      <c r="D1670">
        <v>0</v>
      </c>
      <c r="E1670" s="17">
        <v>0</v>
      </c>
      <c r="F1670">
        <v>0</v>
      </c>
      <c r="G1670">
        <v>0</v>
      </c>
      <c r="H1670">
        <v>0</v>
      </c>
      <c r="I1670" t="s">
        <v>25</v>
      </c>
      <c r="J1670" t="s">
        <v>35</v>
      </c>
    </row>
    <row r="1671" spans="1:10" x14ac:dyDescent="0.3">
      <c r="A1671">
        <v>0</v>
      </c>
      <c r="B1671">
        <v>0</v>
      </c>
      <c r="C1671">
        <v>0</v>
      </c>
      <c r="D1671">
        <v>0</v>
      </c>
      <c r="E1671" s="17">
        <v>0</v>
      </c>
      <c r="F1671">
        <v>0</v>
      </c>
      <c r="G1671">
        <v>0</v>
      </c>
      <c r="H1671">
        <v>0</v>
      </c>
      <c r="I1671" t="s">
        <v>25</v>
      </c>
      <c r="J1671" t="s">
        <v>35</v>
      </c>
    </row>
    <row r="1672" spans="1:10" x14ac:dyDescent="0.3">
      <c r="A1672">
        <v>0</v>
      </c>
      <c r="B1672">
        <v>0</v>
      </c>
      <c r="C1672">
        <v>0</v>
      </c>
      <c r="D1672">
        <v>0</v>
      </c>
      <c r="E1672" s="17">
        <v>0</v>
      </c>
      <c r="F1672">
        <v>0</v>
      </c>
      <c r="G1672">
        <v>0</v>
      </c>
      <c r="H1672">
        <v>0</v>
      </c>
      <c r="I1672" t="s">
        <v>25</v>
      </c>
      <c r="J1672" t="s">
        <v>35</v>
      </c>
    </row>
    <row r="1673" spans="1:10" x14ac:dyDescent="0.3">
      <c r="A1673">
        <v>0</v>
      </c>
      <c r="B1673">
        <v>0</v>
      </c>
      <c r="C1673">
        <v>0</v>
      </c>
      <c r="D1673">
        <v>0</v>
      </c>
      <c r="E1673" s="17">
        <v>0</v>
      </c>
      <c r="F1673">
        <v>0</v>
      </c>
      <c r="G1673">
        <v>0</v>
      </c>
      <c r="H1673">
        <v>0</v>
      </c>
      <c r="I1673" t="s">
        <v>25</v>
      </c>
      <c r="J1673" t="s">
        <v>35</v>
      </c>
    </row>
    <row r="1674" spans="1:10" x14ac:dyDescent="0.3">
      <c r="A1674">
        <v>0</v>
      </c>
      <c r="B1674">
        <v>0</v>
      </c>
      <c r="C1674">
        <v>0</v>
      </c>
      <c r="D1674">
        <v>0</v>
      </c>
      <c r="E1674" s="17">
        <v>0</v>
      </c>
      <c r="F1674">
        <v>0</v>
      </c>
      <c r="G1674">
        <v>0</v>
      </c>
      <c r="H1674">
        <v>0</v>
      </c>
      <c r="I1674" t="s">
        <v>25</v>
      </c>
      <c r="J1674" t="s">
        <v>35</v>
      </c>
    </row>
    <row r="1675" spans="1:10" x14ac:dyDescent="0.3">
      <c r="A1675">
        <v>0</v>
      </c>
      <c r="B1675">
        <v>0</v>
      </c>
      <c r="C1675">
        <v>0</v>
      </c>
      <c r="D1675">
        <v>0</v>
      </c>
      <c r="E1675" s="17">
        <v>0</v>
      </c>
      <c r="F1675">
        <v>0</v>
      </c>
      <c r="G1675">
        <v>0</v>
      </c>
      <c r="H1675">
        <v>0</v>
      </c>
      <c r="I1675" t="s">
        <v>25</v>
      </c>
      <c r="J1675" t="s">
        <v>35</v>
      </c>
    </row>
    <row r="1676" spans="1:10" x14ac:dyDescent="0.3">
      <c r="A1676">
        <v>0</v>
      </c>
      <c r="B1676">
        <v>0</v>
      </c>
      <c r="C1676">
        <v>0</v>
      </c>
      <c r="D1676">
        <v>0</v>
      </c>
      <c r="E1676" s="17">
        <v>0</v>
      </c>
      <c r="F1676">
        <v>0</v>
      </c>
      <c r="G1676">
        <v>0</v>
      </c>
      <c r="H1676">
        <v>0</v>
      </c>
      <c r="I1676" t="s">
        <v>25</v>
      </c>
      <c r="J1676" t="s">
        <v>35</v>
      </c>
    </row>
    <row r="1677" spans="1:10" x14ac:dyDescent="0.3">
      <c r="A1677">
        <v>0</v>
      </c>
      <c r="B1677">
        <v>0</v>
      </c>
      <c r="C1677">
        <v>0</v>
      </c>
      <c r="D1677">
        <v>0</v>
      </c>
      <c r="E1677" s="17">
        <v>0</v>
      </c>
      <c r="F1677">
        <v>0</v>
      </c>
      <c r="G1677">
        <v>0</v>
      </c>
      <c r="H1677">
        <v>0</v>
      </c>
      <c r="I1677" t="s">
        <v>25</v>
      </c>
      <c r="J1677" t="s">
        <v>35</v>
      </c>
    </row>
    <row r="1678" spans="1:10" x14ac:dyDescent="0.3">
      <c r="A1678">
        <v>0</v>
      </c>
      <c r="B1678">
        <v>0</v>
      </c>
      <c r="C1678">
        <v>0</v>
      </c>
      <c r="D1678">
        <v>0</v>
      </c>
      <c r="E1678" s="17">
        <v>0</v>
      </c>
      <c r="F1678">
        <v>0</v>
      </c>
      <c r="G1678">
        <v>0</v>
      </c>
      <c r="H1678">
        <v>0</v>
      </c>
      <c r="I1678" t="s">
        <v>25</v>
      </c>
      <c r="J1678" t="s">
        <v>35</v>
      </c>
    </row>
    <row r="1679" spans="1:10" x14ac:dyDescent="0.3">
      <c r="A1679">
        <v>0</v>
      </c>
      <c r="B1679">
        <v>0</v>
      </c>
      <c r="C1679">
        <v>0</v>
      </c>
      <c r="D1679">
        <v>0</v>
      </c>
      <c r="E1679" s="17">
        <v>0</v>
      </c>
      <c r="F1679">
        <v>0</v>
      </c>
      <c r="G1679">
        <v>0</v>
      </c>
      <c r="H1679">
        <v>0</v>
      </c>
      <c r="I1679" t="s">
        <v>25</v>
      </c>
      <c r="J1679" t="s">
        <v>35</v>
      </c>
    </row>
    <row r="1680" spans="1:10" x14ac:dyDescent="0.3">
      <c r="A1680">
        <v>0</v>
      </c>
      <c r="B1680">
        <v>0</v>
      </c>
      <c r="C1680">
        <v>0</v>
      </c>
      <c r="D1680">
        <v>0</v>
      </c>
      <c r="E1680" s="17">
        <v>0</v>
      </c>
      <c r="F1680">
        <v>0</v>
      </c>
      <c r="G1680">
        <v>0</v>
      </c>
      <c r="H1680">
        <v>0</v>
      </c>
      <c r="I1680" t="s">
        <v>25</v>
      </c>
      <c r="J1680" t="s">
        <v>35</v>
      </c>
    </row>
    <row r="1681" spans="1:10" x14ac:dyDescent="0.3">
      <c r="A1681">
        <v>0</v>
      </c>
      <c r="B1681">
        <v>0</v>
      </c>
      <c r="C1681">
        <v>0</v>
      </c>
      <c r="D1681">
        <v>0</v>
      </c>
      <c r="E1681" s="17">
        <v>0</v>
      </c>
      <c r="F1681">
        <v>0</v>
      </c>
      <c r="G1681">
        <v>0</v>
      </c>
      <c r="H1681">
        <v>0</v>
      </c>
      <c r="I1681" t="s">
        <v>25</v>
      </c>
      <c r="J1681" t="s">
        <v>35</v>
      </c>
    </row>
    <row r="1682" spans="1:10" x14ac:dyDescent="0.3">
      <c r="A1682">
        <v>0</v>
      </c>
      <c r="B1682">
        <v>0</v>
      </c>
      <c r="C1682">
        <v>0</v>
      </c>
      <c r="D1682">
        <v>0</v>
      </c>
      <c r="E1682" s="17">
        <v>0</v>
      </c>
      <c r="F1682">
        <v>0</v>
      </c>
      <c r="G1682">
        <v>0</v>
      </c>
      <c r="H1682">
        <v>0</v>
      </c>
      <c r="I1682" t="s">
        <v>25</v>
      </c>
      <c r="J1682" t="s">
        <v>35</v>
      </c>
    </row>
    <row r="1683" spans="1:10" x14ac:dyDescent="0.3">
      <c r="A1683">
        <v>0</v>
      </c>
      <c r="B1683">
        <v>0</v>
      </c>
      <c r="C1683">
        <v>0</v>
      </c>
      <c r="D1683">
        <v>0</v>
      </c>
      <c r="E1683" s="17">
        <v>0</v>
      </c>
      <c r="F1683">
        <v>0</v>
      </c>
      <c r="G1683">
        <v>0</v>
      </c>
      <c r="H1683">
        <v>0</v>
      </c>
      <c r="I1683" t="s">
        <v>25</v>
      </c>
      <c r="J1683" t="s">
        <v>35</v>
      </c>
    </row>
    <row r="1684" spans="1:10" x14ac:dyDescent="0.3">
      <c r="A1684">
        <v>0</v>
      </c>
      <c r="B1684">
        <v>0</v>
      </c>
      <c r="C1684">
        <v>0</v>
      </c>
      <c r="D1684">
        <v>0</v>
      </c>
      <c r="E1684" s="17">
        <v>0</v>
      </c>
      <c r="F1684">
        <v>0</v>
      </c>
      <c r="G1684">
        <v>0</v>
      </c>
      <c r="H1684">
        <v>0</v>
      </c>
      <c r="I1684" t="s">
        <v>25</v>
      </c>
      <c r="J1684" t="s">
        <v>35</v>
      </c>
    </row>
    <row r="1685" spans="1:10" x14ac:dyDescent="0.3">
      <c r="A1685">
        <v>0</v>
      </c>
      <c r="B1685">
        <v>0</v>
      </c>
      <c r="C1685">
        <v>0</v>
      </c>
      <c r="D1685">
        <v>0</v>
      </c>
      <c r="E1685" s="17">
        <v>0</v>
      </c>
      <c r="F1685">
        <v>0</v>
      </c>
      <c r="G1685">
        <v>0</v>
      </c>
      <c r="H1685">
        <v>0</v>
      </c>
      <c r="I1685" t="s">
        <v>25</v>
      </c>
      <c r="J1685" t="s">
        <v>35</v>
      </c>
    </row>
    <row r="1686" spans="1:10" x14ac:dyDescent="0.3">
      <c r="A1686">
        <v>0</v>
      </c>
      <c r="B1686">
        <v>0</v>
      </c>
      <c r="C1686">
        <v>0</v>
      </c>
      <c r="D1686">
        <v>0</v>
      </c>
      <c r="E1686" s="17">
        <v>0</v>
      </c>
      <c r="F1686">
        <v>0</v>
      </c>
      <c r="G1686">
        <v>0</v>
      </c>
      <c r="H1686">
        <v>0</v>
      </c>
      <c r="I1686" t="s">
        <v>25</v>
      </c>
      <c r="J1686" t="s">
        <v>35</v>
      </c>
    </row>
    <row r="1687" spans="1:10" x14ac:dyDescent="0.3">
      <c r="A1687">
        <v>0</v>
      </c>
      <c r="B1687">
        <v>0</v>
      </c>
      <c r="C1687">
        <v>0</v>
      </c>
      <c r="D1687">
        <v>0</v>
      </c>
      <c r="E1687" s="17">
        <v>0</v>
      </c>
      <c r="F1687">
        <v>0</v>
      </c>
      <c r="G1687">
        <v>0</v>
      </c>
      <c r="H1687">
        <v>0</v>
      </c>
      <c r="I1687" t="s">
        <v>25</v>
      </c>
      <c r="J1687" t="s">
        <v>35</v>
      </c>
    </row>
    <row r="1688" spans="1:10" x14ac:dyDescent="0.3">
      <c r="A1688">
        <v>0</v>
      </c>
      <c r="B1688">
        <v>0</v>
      </c>
      <c r="C1688">
        <v>0</v>
      </c>
      <c r="D1688">
        <v>0</v>
      </c>
      <c r="E1688" s="17">
        <v>0</v>
      </c>
      <c r="F1688">
        <v>0</v>
      </c>
      <c r="G1688">
        <v>0</v>
      </c>
      <c r="H1688">
        <v>0</v>
      </c>
      <c r="I1688" t="s">
        <v>25</v>
      </c>
      <c r="J1688" t="s">
        <v>35</v>
      </c>
    </row>
    <row r="1689" spans="1:10" x14ac:dyDescent="0.3">
      <c r="A1689">
        <v>0</v>
      </c>
      <c r="B1689">
        <v>0</v>
      </c>
      <c r="C1689">
        <v>0</v>
      </c>
      <c r="D1689">
        <v>0</v>
      </c>
      <c r="E1689" s="17">
        <v>0</v>
      </c>
      <c r="F1689">
        <v>0</v>
      </c>
      <c r="G1689">
        <v>0</v>
      </c>
      <c r="H1689">
        <v>0</v>
      </c>
      <c r="I1689" t="s">
        <v>25</v>
      </c>
      <c r="J1689" t="s">
        <v>35</v>
      </c>
    </row>
    <row r="1690" spans="1:10" x14ac:dyDescent="0.3">
      <c r="A1690" s="4" cm="1">
        <f t="array" ref="A1690:H1709">'M25-M30 Report'!A321:H340</f>
        <v>0</v>
      </c>
      <c r="B1690">
        <v>0</v>
      </c>
      <c r="C1690">
        <v>0</v>
      </c>
      <c r="D1690">
        <v>0</v>
      </c>
      <c r="E1690" s="17">
        <v>0</v>
      </c>
      <c r="F1690">
        <v>0</v>
      </c>
      <c r="G1690">
        <v>0</v>
      </c>
      <c r="H1690">
        <v>0</v>
      </c>
      <c r="I1690" t="s">
        <v>26</v>
      </c>
      <c r="J1690" t="s">
        <v>35</v>
      </c>
    </row>
    <row r="1691" spans="1:10" x14ac:dyDescent="0.3">
      <c r="A1691">
        <v>0</v>
      </c>
      <c r="B1691">
        <v>0</v>
      </c>
      <c r="C1691">
        <v>0</v>
      </c>
      <c r="D1691">
        <v>0</v>
      </c>
      <c r="E1691" s="17">
        <v>0</v>
      </c>
      <c r="F1691">
        <v>0</v>
      </c>
      <c r="G1691">
        <v>0</v>
      </c>
      <c r="H1691">
        <v>0</v>
      </c>
      <c r="I1691" t="s">
        <v>26</v>
      </c>
      <c r="J1691" t="s">
        <v>35</v>
      </c>
    </row>
    <row r="1692" spans="1:10" x14ac:dyDescent="0.3">
      <c r="A1692">
        <v>0</v>
      </c>
      <c r="B1692">
        <v>0</v>
      </c>
      <c r="C1692">
        <v>0</v>
      </c>
      <c r="D1692">
        <v>0</v>
      </c>
      <c r="E1692" s="17">
        <v>0</v>
      </c>
      <c r="F1692">
        <v>0</v>
      </c>
      <c r="G1692">
        <v>0</v>
      </c>
      <c r="H1692">
        <v>0</v>
      </c>
      <c r="I1692" t="s">
        <v>26</v>
      </c>
      <c r="J1692" t="s">
        <v>35</v>
      </c>
    </row>
    <row r="1693" spans="1:10" x14ac:dyDescent="0.3">
      <c r="A1693">
        <v>0</v>
      </c>
      <c r="B1693">
        <v>0</v>
      </c>
      <c r="C1693">
        <v>0</v>
      </c>
      <c r="D1693">
        <v>0</v>
      </c>
      <c r="E1693" s="17">
        <v>0</v>
      </c>
      <c r="F1693">
        <v>0</v>
      </c>
      <c r="G1693">
        <v>0</v>
      </c>
      <c r="H1693">
        <v>0</v>
      </c>
      <c r="I1693" t="s">
        <v>26</v>
      </c>
      <c r="J1693" t="s">
        <v>35</v>
      </c>
    </row>
    <row r="1694" spans="1:10" x14ac:dyDescent="0.3">
      <c r="A1694">
        <v>0</v>
      </c>
      <c r="B1694">
        <v>0</v>
      </c>
      <c r="C1694">
        <v>0</v>
      </c>
      <c r="D1694">
        <v>0</v>
      </c>
      <c r="E1694" s="17">
        <v>0</v>
      </c>
      <c r="F1694">
        <v>0</v>
      </c>
      <c r="G1694">
        <v>0</v>
      </c>
      <c r="H1694">
        <v>0</v>
      </c>
      <c r="I1694" t="s">
        <v>26</v>
      </c>
      <c r="J1694" t="s">
        <v>35</v>
      </c>
    </row>
    <row r="1695" spans="1:10" x14ac:dyDescent="0.3">
      <c r="A1695">
        <v>0</v>
      </c>
      <c r="B1695">
        <v>0</v>
      </c>
      <c r="C1695">
        <v>0</v>
      </c>
      <c r="D1695">
        <v>0</v>
      </c>
      <c r="E1695" s="17">
        <v>0</v>
      </c>
      <c r="F1695">
        <v>0</v>
      </c>
      <c r="G1695">
        <v>0</v>
      </c>
      <c r="H1695">
        <v>0</v>
      </c>
      <c r="I1695" t="s">
        <v>26</v>
      </c>
      <c r="J1695" t="s">
        <v>35</v>
      </c>
    </row>
    <row r="1696" spans="1:10" x14ac:dyDescent="0.3">
      <c r="A1696">
        <v>0</v>
      </c>
      <c r="B1696">
        <v>0</v>
      </c>
      <c r="C1696">
        <v>0</v>
      </c>
      <c r="D1696">
        <v>0</v>
      </c>
      <c r="E1696" s="17">
        <v>0</v>
      </c>
      <c r="F1696">
        <v>0</v>
      </c>
      <c r="G1696">
        <v>0</v>
      </c>
      <c r="H1696">
        <v>0</v>
      </c>
      <c r="I1696" t="s">
        <v>26</v>
      </c>
      <c r="J1696" t="s">
        <v>35</v>
      </c>
    </row>
    <row r="1697" spans="1:10" x14ac:dyDescent="0.3">
      <c r="A1697">
        <v>0</v>
      </c>
      <c r="B1697">
        <v>0</v>
      </c>
      <c r="C1697">
        <v>0</v>
      </c>
      <c r="D1697">
        <v>0</v>
      </c>
      <c r="E1697" s="17">
        <v>0</v>
      </c>
      <c r="F1697">
        <v>0</v>
      </c>
      <c r="G1697">
        <v>0</v>
      </c>
      <c r="H1697">
        <v>0</v>
      </c>
      <c r="I1697" t="s">
        <v>26</v>
      </c>
      <c r="J1697" t="s">
        <v>35</v>
      </c>
    </row>
    <row r="1698" spans="1:10" x14ac:dyDescent="0.3">
      <c r="A1698">
        <v>0</v>
      </c>
      <c r="B1698">
        <v>0</v>
      </c>
      <c r="C1698">
        <v>0</v>
      </c>
      <c r="D1698">
        <v>0</v>
      </c>
      <c r="E1698" s="17">
        <v>0</v>
      </c>
      <c r="F1698">
        <v>0</v>
      </c>
      <c r="G1698">
        <v>0</v>
      </c>
      <c r="H1698">
        <v>0</v>
      </c>
      <c r="I1698" t="s">
        <v>26</v>
      </c>
      <c r="J1698" t="s">
        <v>35</v>
      </c>
    </row>
    <row r="1699" spans="1:10" x14ac:dyDescent="0.3">
      <c r="A1699">
        <v>0</v>
      </c>
      <c r="B1699">
        <v>0</v>
      </c>
      <c r="C1699">
        <v>0</v>
      </c>
      <c r="D1699">
        <v>0</v>
      </c>
      <c r="E1699" s="17">
        <v>0</v>
      </c>
      <c r="F1699">
        <v>0</v>
      </c>
      <c r="G1699">
        <v>0</v>
      </c>
      <c r="H1699">
        <v>0</v>
      </c>
      <c r="I1699" t="s">
        <v>26</v>
      </c>
      <c r="J1699" t="s">
        <v>35</v>
      </c>
    </row>
    <row r="1700" spans="1:10" x14ac:dyDescent="0.3">
      <c r="A1700">
        <v>0</v>
      </c>
      <c r="B1700">
        <v>0</v>
      </c>
      <c r="C1700">
        <v>0</v>
      </c>
      <c r="D1700">
        <v>0</v>
      </c>
      <c r="E1700" s="17">
        <v>0</v>
      </c>
      <c r="F1700">
        <v>0</v>
      </c>
      <c r="G1700">
        <v>0</v>
      </c>
      <c r="H1700">
        <v>0</v>
      </c>
      <c r="I1700" t="s">
        <v>26</v>
      </c>
      <c r="J1700" t="s">
        <v>35</v>
      </c>
    </row>
    <row r="1701" spans="1:10" x14ac:dyDescent="0.3">
      <c r="A1701">
        <v>0</v>
      </c>
      <c r="B1701">
        <v>0</v>
      </c>
      <c r="C1701">
        <v>0</v>
      </c>
      <c r="D1701">
        <v>0</v>
      </c>
      <c r="E1701" s="17">
        <v>0</v>
      </c>
      <c r="F1701">
        <v>0</v>
      </c>
      <c r="G1701">
        <v>0</v>
      </c>
      <c r="H1701">
        <v>0</v>
      </c>
      <c r="I1701" t="s">
        <v>26</v>
      </c>
      <c r="J1701" t="s">
        <v>35</v>
      </c>
    </row>
    <row r="1702" spans="1:10" x14ac:dyDescent="0.3">
      <c r="A1702">
        <v>0</v>
      </c>
      <c r="B1702">
        <v>0</v>
      </c>
      <c r="C1702">
        <v>0</v>
      </c>
      <c r="D1702">
        <v>0</v>
      </c>
      <c r="E1702" s="17">
        <v>0</v>
      </c>
      <c r="F1702">
        <v>0</v>
      </c>
      <c r="G1702">
        <v>0</v>
      </c>
      <c r="H1702">
        <v>0</v>
      </c>
      <c r="I1702" t="s">
        <v>26</v>
      </c>
      <c r="J1702" t="s">
        <v>35</v>
      </c>
    </row>
    <row r="1703" spans="1:10" x14ac:dyDescent="0.3">
      <c r="A1703">
        <v>0</v>
      </c>
      <c r="B1703">
        <v>0</v>
      </c>
      <c r="C1703">
        <v>0</v>
      </c>
      <c r="D1703">
        <v>0</v>
      </c>
      <c r="E1703" s="17">
        <v>0</v>
      </c>
      <c r="F1703">
        <v>0</v>
      </c>
      <c r="G1703">
        <v>0</v>
      </c>
      <c r="H1703">
        <v>0</v>
      </c>
      <c r="I1703" t="s">
        <v>26</v>
      </c>
      <c r="J1703" t="s">
        <v>35</v>
      </c>
    </row>
    <row r="1704" spans="1:10" x14ac:dyDescent="0.3">
      <c r="A1704">
        <v>0</v>
      </c>
      <c r="B1704">
        <v>0</v>
      </c>
      <c r="C1704">
        <v>0</v>
      </c>
      <c r="D1704">
        <v>0</v>
      </c>
      <c r="E1704" s="17">
        <v>0</v>
      </c>
      <c r="F1704">
        <v>0</v>
      </c>
      <c r="G1704">
        <v>0</v>
      </c>
      <c r="H1704">
        <v>0</v>
      </c>
      <c r="I1704" t="s">
        <v>26</v>
      </c>
      <c r="J1704" t="s">
        <v>35</v>
      </c>
    </row>
    <row r="1705" spans="1:10" x14ac:dyDescent="0.3">
      <c r="A1705">
        <v>0</v>
      </c>
      <c r="B1705">
        <v>0</v>
      </c>
      <c r="C1705">
        <v>0</v>
      </c>
      <c r="D1705">
        <v>0</v>
      </c>
      <c r="E1705" s="17">
        <v>0</v>
      </c>
      <c r="F1705">
        <v>0</v>
      </c>
      <c r="G1705">
        <v>0</v>
      </c>
      <c r="H1705">
        <v>0</v>
      </c>
      <c r="I1705" t="s">
        <v>26</v>
      </c>
      <c r="J1705" t="s">
        <v>35</v>
      </c>
    </row>
    <row r="1706" spans="1:10" x14ac:dyDescent="0.3">
      <c r="A1706">
        <v>0</v>
      </c>
      <c r="B1706">
        <v>0</v>
      </c>
      <c r="C1706">
        <v>0</v>
      </c>
      <c r="D1706">
        <v>0</v>
      </c>
      <c r="E1706" s="17">
        <v>0</v>
      </c>
      <c r="F1706">
        <v>0</v>
      </c>
      <c r="G1706">
        <v>0</v>
      </c>
      <c r="H1706">
        <v>0</v>
      </c>
      <c r="I1706" t="s">
        <v>26</v>
      </c>
      <c r="J1706" t="s">
        <v>35</v>
      </c>
    </row>
    <row r="1707" spans="1:10" x14ac:dyDescent="0.3">
      <c r="A1707">
        <v>0</v>
      </c>
      <c r="B1707">
        <v>0</v>
      </c>
      <c r="C1707">
        <v>0</v>
      </c>
      <c r="D1707">
        <v>0</v>
      </c>
      <c r="E1707" s="17">
        <v>0</v>
      </c>
      <c r="F1707">
        <v>0</v>
      </c>
      <c r="G1707">
        <v>0</v>
      </c>
      <c r="H1707">
        <v>0</v>
      </c>
      <c r="I1707" t="s">
        <v>26</v>
      </c>
      <c r="J1707" t="s">
        <v>35</v>
      </c>
    </row>
    <row r="1708" spans="1:10" x14ac:dyDescent="0.3">
      <c r="A1708">
        <v>0</v>
      </c>
      <c r="B1708">
        <v>0</v>
      </c>
      <c r="C1708">
        <v>0</v>
      </c>
      <c r="D1708">
        <v>0</v>
      </c>
      <c r="E1708" s="17">
        <v>0</v>
      </c>
      <c r="F1708">
        <v>0</v>
      </c>
      <c r="G1708">
        <v>0</v>
      </c>
      <c r="H1708">
        <v>0</v>
      </c>
      <c r="I1708" t="s">
        <v>26</v>
      </c>
      <c r="J1708" t="s">
        <v>35</v>
      </c>
    </row>
    <row r="1709" spans="1:10" x14ac:dyDescent="0.3">
      <c r="A1709">
        <v>0</v>
      </c>
      <c r="B1709">
        <v>0</v>
      </c>
      <c r="C1709">
        <v>0</v>
      </c>
      <c r="D1709">
        <v>0</v>
      </c>
      <c r="E1709" s="17">
        <v>0</v>
      </c>
      <c r="F1709">
        <v>0</v>
      </c>
      <c r="G1709">
        <v>0</v>
      </c>
      <c r="H1709">
        <v>0</v>
      </c>
      <c r="I1709" t="s">
        <v>26</v>
      </c>
      <c r="J1709" t="s">
        <v>35</v>
      </c>
    </row>
    <row r="1710" spans="1:10" x14ac:dyDescent="0.3">
      <c r="A1710" s="4" cm="1">
        <f t="array" ref="A1710:H1729">'M31-M36 Report'!A321:H340</f>
        <v>0</v>
      </c>
      <c r="B1710">
        <v>0</v>
      </c>
      <c r="C1710">
        <v>0</v>
      </c>
      <c r="D1710">
        <v>0</v>
      </c>
      <c r="E1710" s="17">
        <v>0</v>
      </c>
      <c r="F1710">
        <v>0</v>
      </c>
      <c r="G1710">
        <v>0</v>
      </c>
      <c r="H1710">
        <v>0</v>
      </c>
      <c r="I1710" t="s">
        <v>27</v>
      </c>
      <c r="J1710" t="s">
        <v>35</v>
      </c>
    </row>
    <row r="1711" spans="1:10" x14ac:dyDescent="0.3">
      <c r="A1711">
        <v>0</v>
      </c>
      <c r="B1711">
        <v>0</v>
      </c>
      <c r="C1711">
        <v>0</v>
      </c>
      <c r="D1711">
        <v>0</v>
      </c>
      <c r="E1711" s="17">
        <v>0</v>
      </c>
      <c r="F1711">
        <v>0</v>
      </c>
      <c r="G1711">
        <v>0</v>
      </c>
      <c r="H1711">
        <v>0</v>
      </c>
      <c r="I1711" t="s">
        <v>27</v>
      </c>
      <c r="J1711" t="s">
        <v>35</v>
      </c>
    </row>
    <row r="1712" spans="1:10" x14ac:dyDescent="0.3">
      <c r="A1712">
        <v>0</v>
      </c>
      <c r="B1712">
        <v>0</v>
      </c>
      <c r="C1712">
        <v>0</v>
      </c>
      <c r="D1712">
        <v>0</v>
      </c>
      <c r="E1712" s="17">
        <v>0</v>
      </c>
      <c r="F1712">
        <v>0</v>
      </c>
      <c r="G1712">
        <v>0</v>
      </c>
      <c r="H1712">
        <v>0</v>
      </c>
      <c r="I1712" t="s">
        <v>27</v>
      </c>
      <c r="J1712" t="s">
        <v>35</v>
      </c>
    </row>
    <row r="1713" spans="1:10" x14ac:dyDescent="0.3">
      <c r="A1713">
        <v>0</v>
      </c>
      <c r="B1713">
        <v>0</v>
      </c>
      <c r="C1713">
        <v>0</v>
      </c>
      <c r="D1713">
        <v>0</v>
      </c>
      <c r="E1713" s="17">
        <v>0</v>
      </c>
      <c r="F1713">
        <v>0</v>
      </c>
      <c r="G1713">
        <v>0</v>
      </c>
      <c r="H1713">
        <v>0</v>
      </c>
      <c r="I1713" t="s">
        <v>27</v>
      </c>
      <c r="J1713" t="s">
        <v>35</v>
      </c>
    </row>
    <row r="1714" spans="1:10" x14ac:dyDescent="0.3">
      <c r="A1714">
        <v>0</v>
      </c>
      <c r="B1714">
        <v>0</v>
      </c>
      <c r="C1714">
        <v>0</v>
      </c>
      <c r="D1714">
        <v>0</v>
      </c>
      <c r="E1714" s="17">
        <v>0</v>
      </c>
      <c r="F1714">
        <v>0</v>
      </c>
      <c r="G1714">
        <v>0</v>
      </c>
      <c r="H1714">
        <v>0</v>
      </c>
      <c r="I1714" t="s">
        <v>27</v>
      </c>
      <c r="J1714" t="s">
        <v>35</v>
      </c>
    </row>
    <row r="1715" spans="1:10" x14ac:dyDescent="0.3">
      <c r="A1715">
        <v>0</v>
      </c>
      <c r="B1715">
        <v>0</v>
      </c>
      <c r="C1715">
        <v>0</v>
      </c>
      <c r="D1715">
        <v>0</v>
      </c>
      <c r="E1715" s="17">
        <v>0</v>
      </c>
      <c r="F1715">
        <v>0</v>
      </c>
      <c r="G1715">
        <v>0</v>
      </c>
      <c r="H1715">
        <v>0</v>
      </c>
      <c r="I1715" t="s">
        <v>27</v>
      </c>
      <c r="J1715" t="s">
        <v>35</v>
      </c>
    </row>
    <row r="1716" spans="1:10" x14ac:dyDescent="0.3">
      <c r="A1716">
        <v>0</v>
      </c>
      <c r="B1716">
        <v>0</v>
      </c>
      <c r="C1716">
        <v>0</v>
      </c>
      <c r="D1716">
        <v>0</v>
      </c>
      <c r="E1716" s="17">
        <v>0</v>
      </c>
      <c r="F1716">
        <v>0</v>
      </c>
      <c r="G1716">
        <v>0</v>
      </c>
      <c r="H1716">
        <v>0</v>
      </c>
      <c r="I1716" t="s">
        <v>27</v>
      </c>
      <c r="J1716" t="s">
        <v>35</v>
      </c>
    </row>
    <row r="1717" spans="1:10" x14ac:dyDescent="0.3">
      <c r="A1717">
        <v>0</v>
      </c>
      <c r="B1717">
        <v>0</v>
      </c>
      <c r="C1717">
        <v>0</v>
      </c>
      <c r="D1717">
        <v>0</v>
      </c>
      <c r="E1717" s="17">
        <v>0</v>
      </c>
      <c r="F1717">
        <v>0</v>
      </c>
      <c r="G1717">
        <v>0</v>
      </c>
      <c r="H1717">
        <v>0</v>
      </c>
      <c r="I1717" t="s">
        <v>27</v>
      </c>
      <c r="J1717" t="s">
        <v>35</v>
      </c>
    </row>
    <row r="1718" spans="1:10" x14ac:dyDescent="0.3">
      <c r="A1718">
        <v>0</v>
      </c>
      <c r="B1718">
        <v>0</v>
      </c>
      <c r="C1718">
        <v>0</v>
      </c>
      <c r="D1718">
        <v>0</v>
      </c>
      <c r="E1718" s="17">
        <v>0</v>
      </c>
      <c r="F1718">
        <v>0</v>
      </c>
      <c r="G1718">
        <v>0</v>
      </c>
      <c r="H1718">
        <v>0</v>
      </c>
      <c r="I1718" t="s">
        <v>27</v>
      </c>
      <c r="J1718" t="s">
        <v>35</v>
      </c>
    </row>
    <row r="1719" spans="1:10" x14ac:dyDescent="0.3">
      <c r="A1719">
        <v>0</v>
      </c>
      <c r="B1719">
        <v>0</v>
      </c>
      <c r="C1719">
        <v>0</v>
      </c>
      <c r="D1719">
        <v>0</v>
      </c>
      <c r="E1719" s="17">
        <v>0</v>
      </c>
      <c r="F1719">
        <v>0</v>
      </c>
      <c r="G1719">
        <v>0</v>
      </c>
      <c r="H1719">
        <v>0</v>
      </c>
      <c r="I1719" t="s">
        <v>27</v>
      </c>
      <c r="J1719" t="s">
        <v>35</v>
      </c>
    </row>
    <row r="1720" spans="1:10" x14ac:dyDescent="0.3">
      <c r="A1720">
        <v>0</v>
      </c>
      <c r="B1720">
        <v>0</v>
      </c>
      <c r="C1720">
        <v>0</v>
      </c>
      <c r="D1720">
        <v>0</v>
      </c>
      <c r="E1720" s="17">
        <v>0</v>
      </c>
      <c r="F1720">
        <v>0</v>
      </c>
      <c r="G1720">
        <v>0</v>
      </c>
      <c r="H1720">
        <v>0</v>
      </c>
      <c r="I1720" t="s">
        <v>27</v>
      </c>
      <c r="J1720" t="s">
        <v>35</v>
      </c>
    </row>
    <row r="1721" spans="1:10" x14ac:dyDescent="0.3">
      <c r="A1721">
        <v>0</v>
      </c>
      <c r="B1721">
        <v>0</v>
      </c>
      <c r="C1721">
        <v>0</v>
      </c>
      <c r="D1721">
        <v>0</v>
      </c>
      <c r="E1721" s="17">
        <v>0</v>
      </c>
      <c r="F1721">
        <v>0</v>
      </c>
      <c r="G1721">
        <v>0</v>
      </c>
      <c r="H1721">
        <v>0</v>
      </c>
      <c r="I1721" t="s">
        <v>27</v>
      </c>
      <c r="J1721" t="s">
        <v>35</v>
      </c>
    </row>
    <row r="1722" spans="1:10" x14ac:dyDescent="0.3">
      <c r="A1722">
        <v>0</v>
      </c>
      <c r="B1722">
        <v>0</v>
      </c>
      <c r="C1722">
        <v>0</v>
      </c>
      <c r="D1722">
        <v>0</v>
      </c>
      <c r="E1722" s="17">
        <v>0</v>
      </c>
      <c r="F1722">
        <v>0</v>
      </c>
      <c r="G1722">
        <v>0</v>
      </c>
      <c r="H1722">
        <v>0</v>
      </c>
      <c r="I1722" t="s">
        <v>27</v>
      </c>
      <c r="J1722" t="s">
        <v>35</v>
      </c>
    </row>
    <row r="1723" spans="1:10" x14ac:dyDescent="0.3">
      <c r="A1723">
        <v>0</v>
      </c>
      <c r="B1723">
        <v>0</v>
      </c>
      <c r="C1723">
        <v>0</v>
      </c>
      <c r="D1723">
        <v>0</v>
      </c>
      <c r="E1723" s="17">
        <v>0</v>
      </c>
      <c r="F1723">
        <v>0</v>
      </c>
      <c r="G1723">
        <v>0</v>
      </c>
      <c r="H1723">
        <v>0</v>
      </c>
      <c r="I1723" t="s">
        <v>27</v>
      </c>
      <c r="J1723" t="s">
        <v>35</v>
      </c>
    </row>
    <row r="1724" spans="1:10" x14ac:dyDescent="0.3">
      <c r="A1724">
        <v>0</v>
      </c>
      <c r="B1724">
        <v>0</v>
      </c>
      <c r="C1724">
        <v>0</v>
      </c>
      <c r="D1724">
        <v>0</v>
      </c>
      <c r="E1724" s="17">
        <v>0</v>
      </c>
      <c r="F1724">
        <v>0</v>
      </c>
      <c r="G1724">
        <v>0</v>
      </c>
      <c r="H1724">
        <v>0</v>
      </c>
      <c r="I1724" t="s">
        <v>27</v>
      </c>
      <c r="J1724" t="s">
        <v>35</v>
      </c>
    </row>
    <row r="1725" spans="1:10" x14ac:dyDescent="0.3">
      <c r="A1725">
        <v>0</v>
      </c>
      <c r="B1725">
        <v>0</v>
      </c>
      <c r="C1725">
        <v>0</v>
      </c>
      <c r="D1725">
        <v>0</v>
      </c>
      <c r="E1725" s="17">
        <v>0</v>
      </c>
      <c r="F1725">
        <v>0</v>
      </c>
      <c r="G1725">
        <v>0</v>
      </c>
      <c r="H1725">
        <v>0</v>
      </c>
      <c r="I1725" t="s">
        <v>27</v>
      </c>
      <c r="J1725" t="s">
        <v>35</v>
      </c>
    </row>
    <row r="1726" spans="1:10" x14ac:dyDescent="0.3">
      <c r="A1726">
        <v>0</v>
      </c>
      <c r="B1726">
        <v>0</v>
      </c>
      <c r="C1726">
        <v>0</v>
      </c>
      <c r="D1726">
        <v>0</v>
      </c>
      <c r="E1726" s="17">
        <v>0</v>
      </c>
      <c r="F1726">
        <v>0</v>
      </c>
      <c r="G1726">
        <v>0</v>
      </c>
      <c r="H1726">
        <v>0</v>
      </c>
      <c r="I1726" t="s">
        <v>27</v>
      </c>
      <c r="J1726" t="s">
        <v>35</v>
      </c>
    </row>
    <row r="1727" spans="1:10" x14ac:dyDescent="0.3">
      <c r="A1727">
        <v>0</v>
      </c>
      <c r="B1727">
        <v>0</v>
      </c>
      <c r="C1727">
        <v>0</v>
      </c>
      <c r="D1727">
        <v>0</v>
      </c>
      <c r="E1727" s="17">
        <v>0</v>
      </c>
      <c r="F1727">
        <v>0</v>
      </c>
      <c r="G1727">
        <v>0</v>
      </c>
      <c r="H1727">
        <v>0</v>
      </c>
      <c r="I1727" t="s">
        <v>27</v>
      </c>
      <c r="J1727" t="s">
        <v>35</v>
      </c>
    </row>
    <row r="1728" spans="1:10" x14ac:dyDescent="0.3">
      <c r="A1728">
        <v>0</v>
      </c>
      <c r="B1728">
        <v>0</v>
      </c>
      <c r="C1728">
        <v>0</v>
      </c>
      <c r="D1728">
        <v>0</v>
      </c>
      <c r="E1728" s="17">
        <v>0</v>
      </c>
      <c r="F1728">
        <v>0</v>
      </c>
      <c r="G1728">
        <v>0</v>
      </c>
      <c r="H1728">
        <v>0</v>
      </c>
      <c r="I1728" t="s">
        <v>27</v>
      </c>
      <c r="J1728" t="s">
        <v>35</v>
      </c>
    </row>
    <row r="1729" spans="1:10" x14ac:dyDescent="0.3">
      <c r="A1729">
        <v>0</v>
      </c>
      <c r="B1729">
        <v>0</v>
      </c>
      <c r="C1729">
        <v>0</v>
      </c>
      <c r="D1729">
        <v>0</v>
      </c>
      <c r="E1729" s="17">
        <v>0</v>
      </c>
      <c r="F1729">
        <v>0</v>
      </c>
      <c r="G1729">
        <v>0</v>
      </c>
      <c r="H1729">
        <v>0</v>
      </c>
      <c r="I1729" t="s">
        <v>27</v>
      </c>
      <c r="J1729" t="s">
        <v>35</v>
      </c>
    </row>
    <row r="1730" spans="1:10" x14ac:dyDescent="0.3">
      <c r="A1730" s="4" cm="1">
        <f t="array" ref="A1730:H1749">'M37-M42 Report'!A321:H340</f>
        <v>0</v>
      </c>
      <c r="B1730">
        <v>0</v>
      </c>
      <c r="C1730">
        <v>0</v>
      </c>
      <c r="D1730">
        <v>0</v>
      </c>
      <c r="E1730" s="17">
        <v>0</v>
      </c>
      <c r="F1730">
        <v>0</v>
      </c>
      <c r="G1730">
        <v>0</v>
      </c>
      <c r="H1730">
        <v>0</v>
      </c>
      <c r="I1730" t="s">
        <v>28</v>
      </c>
      <c r="J1730" t="s">
        <v>35</v>
      </c>
    </row>
    <row r="1731" spans="1:10" x14ac:dyDescent="0.3">
      <c r="A1731">
        <v>0</v>
      </c>
      <c r="B1731">
        <v>0</v>
      </c>
      <c r="C1731">
        <v>0</v>
      </c>
      <c r="D1731">
        <v>0</v>
      </c>
      <c r="E1731" s="17">
        <v>0</v>
      </c>
      <c r="F1731">
        <v>0</v>
      </c>
      <c r="G1731">
        <v>0</v>
      </c>
      <c r="H1731">
        <v>0</v>
      </c>
      <c r="I1731" t="s">
        <v>28</v>
      </c>
      <c r="J1731" t="s">
        <v>35</v>
      </c>
    </row>
    <row r="1732" spans="1:10" x14ac:dyDescent="0.3">
      <c r="A1732">
        <v>0</v>
      </c>
      <c r="B1732">
        <v>0</v>
      </c>
      <c r="C1732">
        <v>0</v>
      </c>
      <c r="D1732">
        <v>0</v>
      </c>
      <c r="E1732" s="17">
        <v>0</v>
      </c>
      <c r="F1732">
        <v>0</v>
      </c>
      <c r="G1732">
        <v>0</v>
      </c>
      <c r="H1732">
        <v>0</v>
      </c>
      <c r="I1732" t="s">
        <v>28</v>
      </c>
      <c r="J1732" t="s">
        <v>35</v>
      </c>
    </row>
    <row r="1733" spans="1:10" x14ac:dyDescent="0.3">
      <c r="A1733">
        <v>0</v>
      </c>
      <c r="B1733">
        <v>0</v>
      </c>
      <c r="C1733">
        <v>0</v>
      </c>
      <c r="D1733">
        <v>0</v>
      </c>
      <c r="E1733" s="17">
        <v>0</v>
      </c>
      <c r="F1733">
        <v>0</v>
      </c>
      <c r="G1733">
        <v>0</v>
      </c>
      <c r="H1733">
        <v>0</v>
      </c>
      <c r="I1733" t="s">
        <v>28</v>
      </c>
      <c r="J1733" t="s">
        <v>35</v>
      </c>
    </row>
    <row r="1734" spans="1:10" x14ac:dyDescent="0.3">
      <c r="A1734">
        <v>0</v>
      </c>
      <c r="B1734">
        <v>0</v>
      </c>
      <c r="C1734">
        <v>0</v>
      </c>
      <c r="D1734">
        <v>0</v>
      </c>
      <c r="E1734" s="17">
        <v>0</v>
      </c>
      <c r="F1734">
        <v>0</v>
      </c>
      <c r="G1734">
        <v>0</v>
      </c>
      <c r="H1734">
        <v>0</v>
      </c>
      <c r="I1734" t="s">
        <v>28</v>
      </c>
      <c r="J1734" t="s">
        <v>35</v>
      </c>
    </row>
    <row r="1735" spans="1:10" x14ac:dyDescent="0.3">
      <c r="A1735">
        <v>0</v>
      </c>
      <c r="B1735">
        <v>0</v>
      </c>
      <c r="C1735">
        <v>0</v>
      </c>
      <c r="D1735">
        <v>0</v>
      </c>
      <c r="E1735" s="17">
        <v>0</v>
      </c>
      <c r="F1735">
        <v>0</v>
      </c>
      <c r="G1735">
        <v>0</v>
      </c>
      <c r="H1735">
        <v>0</v>
      </c>
      <c r="I1735" t="s">
        <v>28</v>
      </c>
      <c r="J1735" t="s">
        <v>35</v>
      </c>
    </row>
    <row r="1736" spans="1:10" x14ac:dyDescent="0.3">
      <c r="A1736">
        <v>0</v>
      </c>
      <c r="B1736">
        <v>0</v>
      </c>
      <c r="C1736">
        <v>0</v>
      </c>
      <c r="D1736">
        <v>0</v>
      </c>
      <c r="E1736" s="17">
        <v>0</v>
      </c>
      <c r="F1736">
        <v>0</v>
      </c>
      <c r="G1736">
        <v>0</v>
      </c>
      <c r="H1736">
        <v>0</v>
      </c>
      <c r="I1736" t="s">
        <v>28</v>
      </c>
      <c r="J1736" t="s">
        <v>35</v>
      </c>
    </row>
    <row r="1737" spans="1:10" x14ac:dyDescent="0.3">
      <c r="A1737">
        <v>0</v>
      </c>
      <c r="B1737">
        <v>0</v>
      </c>
      <c r="C1737">
        <v>0</v>
      </c>
      <c r="D1737">
        <v>0</v>
      </c>
      <c r="E1737" s="17">
        <v>0</v>
      </c>
      <c r="F1737">
        <v>0</v>
      </c>
      <c r="G1737">
        <v>0</v>
      </c>
      <c r="H1737">
        <v>0</v>
      </c>
      <c r="I1737" t="s">
        <v>28</v>
      </c>
      <c r="J1737" t="s">
        <v>35</v>
      </c>
    </row>
    <row r="1738" spans="1:10" x14ac:dyDescent="0.3">
      <c r="A1738">
        <v>0</v>
      </c>
      <c r="B1738">
        <v>0</v>
      </c>
      <c r="C1738">
        <v>0</v>
      </c>
      <c r="D1738">
        <v>0</v>
      </c>
      <c r="E1738" s="17">
        <v>0</v>
      </c>
      <c r="F1738">
        <v>0</v>
      </c>
      <c r="G1738">
        <v>0</v>
      </c>
      <c r="H1738">
        <v>0</v>
      </c>
      <c r="I1738" t="s">
        <v>28</v>
      </c>
      <c r="J1738" t="s">
        <v>35</v>
      </c>
    </row>
    <row r="1739" spans="1:10" x14ac:dyDescent="0.3">
      <c r="A1739">
        <v>0</v>
      </c>
      <c r="B1739">
        <v>0</v>
      </c>
      <c r="C1739">
        <v>0</v>
      </c>
      <c r="D1739">
        <v>0</v>
      </c>
      <c r="E1739" s="17">
        <v>0</v>
      </c>
      <c r="F1739">
        <v>0</v>
      </c>
      <c r="G1739">
        <v>0</v>
      </c>
      <c r="H1739">
        <v>0</v>
      </c>
      <c r="I1739" t="s">
        <v>28</v>
      </c>
      <c r="J1739" t="s">
        <v>35</v>
      </c>
    </row>
    <row r="1740" spans="1:10" x14ac:dyDescent="0.3">
      <c r="A1740">
        <v>0</v>
      </c>
      <c r="B1740">
        <v>0</v>
      </c>
      <c r="C1740">
        <v>0</v>
      </c>
      <c r="D1740">
        <v>0</v>
      </c>
      <c r="E1740" s="17">
        <v>0</v>
      </c>
      <c r="F1740">
        <v>0</v>
      </c>
      <c r="G1740">
        <v>0</v>
      </c>
      <c r="H1740">
        <v>0</v>
      </c>
      <c r="I1740" t="s">
        <v>28</v>
      </c>
      <c r="J1740" t="s">
        <v>35</v>
      </c>
    </row>
    <row r="1741" spans="1:10" x14ac:dyDescent="0.3">
      <c r="A1741">
        <v>0</v>
      </c>
      <c r="B1741">
        <v>0</v>
      </c>
      <c r="C1741">
        <v>0</v>
      </c>
      <c r="D1741">
        <v>0</v>
      </c>
      <c r="E1741" s="17">
        <v>0</v>
      </c>
      <c r="F1741">
        <v>0</v>
      </c>
      <c r="G1741">
        <v>0</v>
      </c>
      <c r="H1741">
        <v>0</v>
      </c>
      <c r="I1741" t="s">
        <v>28</v>
      </c>
      <c r="J1741" t="s">
        <v>35</v>
      </c>
    </row>
    <row r="1742" spans="1:10" x14ac:dyDescent="0.3">
      <c r="A1742">
        <v>0</v>
      </c>
      <c r="B1742">
        <v>0</v>
      </c>
      <c r="C1742">
        <v>0</v>
      </c>
      <c r="D1742">
        <v>0</v>
      </c>
      <c r="E1742" s="17">
        <v>0</v>
      </c>
      <c r="F1742">
        <v>0</v>
      </c>
      <c r="G1742">
        <v>0</v>
      </c>
      <c r="H1742">
        <v>0</v>
      </c>
      <c r="I1742" t="s">
        <v>28</v>
      </c>
      <c r="J1742" t="s">
        <v>35</v>
      </c>
    </row>
    <row r="1743" spans="1:10" x14ac:dyDescent="0.3">
      <c r="A1743">
        <v>0</v>
      </c>
      <c r="B1743">
        <v>0</v>
      </c>
      <c r="C1743">
        <v>0</v>
      </c>
      <c r="D1743">
        <v>0</v>
      </c>
      <c r="E1743" s="17">
        <v>0</v>
      </c>
      <c r="F1743">
        <v>0</v>
      </c>
      <c r="G1743">
        <v>0</v>
      </c>
      <c r="H1743">
        <v>0</v>
      </c>
      <c r="I1743" t="s">
        <v>28</v>
      </c>
      <c r="J1743" t="s">
        <v>35</v>
      </c>
    </row>
    <row r="1744" spans="1:10" x14ac:dyDescent="0.3">
      <c r="A1744">
        <v>0</v>
      </c>
      <c r="B1744">
        <v>0</v>
      </c>
      <c r="C1744">
        <v>0</v>
      </c>
      <c r="D1744">
        <v>0</v>
      </c>
      <c r="E1744" s="17">
        <v>0</v>
      </c>
      <c r="F1744">
        <v>0</v>
      </c>
      <c r="G1744">
        <v>0</v>
      </c>
      <c r="H1744">
        <v>0</v>
      </c>
      <c r="I1744" t="s">
        <v>28</v>
      </c>
      <c r="J1744" t="s">
        <v>35</v>
      </c>
    </row>
    <row r="1745" spans="1:10" x14ac:dyDescent="0.3">
      <c r="A1745">
        <v>0</v>
      </c>
      <c r="B1745">
        <v>0</v>
      </c>
      <c r="C1745">
        <v>0</v>
      </c>
      <c r="D1745">
        <v>0</v>
      </c>
      <c r="E1745" s="17">
        <v>0</v>
      </c>
      <c r="F1745">
        <v>0</v>
      </c>
      <c r="G1745">
        <v>0</v>
      </c>
      <c r="H1745">
        <v>0</v>
      </c>
      <c r="I1745" t="s">
        <v>28</v>
      </c>
      <c r="J1745" t="s">
        <v>35</v>
      </c>
    </row>
    <row r="1746" spans="1:10" x14ac:dyDescent="0.3">
      <c r="A1746">
        <v>0</v>
      </c>
      <c r="B1746">
        <v>0</v>
      </c>
      <c r="C1746">
        <v>0</v>
      </c>
      <c r="D1746">
        <v>0</v>
      </c>
      <c r="E1746" s="17">
        <v>0</v>
      </c>
      <c r="F1746">
        <v>0</v>
      </c>
      <c r="G1746">
        <v>0</v>
      </c>
      <c r="H1746">
        <v>0</v>
      </c>
      <c r="I1746" t="s">
        <v>28</v>
      </c>
      <c r="J1746" t="s">
        <v>35</v>
      </c>
    </row>
    <row r="1747" spans="1:10" x14ac:dyDescent="0.3">
      <c r="A1747">
        <v>0</v>
      </c>
      <c r="B1747">
        <v>0</v>
      </c>
      <c r="C1747">
        <v>0</v>
      </c>
      <c r="D1747">
        <v>0</v>
      </c>
      <c r="E1747" s="17">
        <v>0</v>
      </c>
      <c r="F1747">
        <v>0</v>
      </c>
      <c r="G1747">
        <v>0</v>
      </c>
      <c r="H1747">
        <v>0</v>
      </c>
      <c r="I1747" t="s">
        <v>28</v>
      </c>
      <c r="J1747" t="s">
        <v>35</v>
      </c>
    </row>
    <row r="1748" spans="1:10" x14ac:dyDescent="0.3">
      <c r="A1748">
        <v>0</v>
      </c>
      <c r="B1748">
        <v>0</v>
      </c>
      <c r="C1748">
        <v>0</v>
      </c>
      <c r="D1748">
        <v>0</v>
      </c>
      <c r="E1748" s="17">
        <v>0</v>
      </c>
      <c r="F1748">
        <v>0</v>
      </c>
      <c r="G1748">
        <v>0</v>
      </c>
      <c r="H1748">
        <v>0</v>
      </c>
      <c r="I1748" t="s">
        <v>28</v>
      </c>
      <c r="J1748" t="s">
        <v>35</v>
      </c>
    </row>
    <row r="1749" spans="1:10" x14ac:dyDescent="0.3">
      <c r="A1749">
        <v>0</v>
      </c>
      <c r="B1749">
        <v>0</v>
      </c>
      <c r="C1749">
        <v>0</v>
      </c>
      <c r="D1749">
        <v>0</v>
      </c>
      <c r="E1749" s="17">
        <v>0</v>
      </c>
      <c r="F1749">
        <v>0</v>
      </c>
      <c r="G1749">
        <v>0</v>
      </c>
      <c r="H1749">
        <v>0</v>
      </c>
      <c r="I1749" t="s">
        <v>28</v>
      </c>
      <c r="J1749" t="s">
        <v>35</v>
      </c>
    </row>
    <row r="1750" spans="1:10" x14ac:dyDescent="0.3">
      <c r="A1750" s="4" cm="1">
        <f t="array" ref="A1750:H1769">'M43-M48 Report'!A321:H340</f>
        <v>0</v>
      </c>
      <c r="B1750">
        <v>0</v>
      </c>
      <c r="C1750">
        <v>0</v>
      </c>
      <c r="D1750">
        <v>0</v>
      </c>
      <c r="E1750" s="17">
        <v>0</v>
      </c>
      <c r="F1750">
        <v>0</v>
      </c>
      <c r="G1750">
        <v>0</v>
      </c>
      <c r="H1750">
        <v>0</v>
      </c>
      <c r="I1750" t="s">
        <v>29</v>
      </c>
      <c r="J1750" t="s">
        <v>35</v>
      </c>
    </row>
    <row r="1751" spans="1:10" x14ac:dyDescent="0.3">
      <c r="A1751">
        <v>0</v>
      </c>
      <c r="B1751">
        <v>0</v>
      </c>
      <c r="C1751">
        <v>0</v>
      </c>
      <c r="D1751">
        <v>0</v>
      </c>
      <c r="E1751" s="17">
        <v>0</v>
      </c>
      <c r="F1751">
        <v>0</v>
      </c>
      <c r="G1751">
        <v>0</v>
      </c>
      <c r="H1751">
        <v>0</v>
      </c>
      <c r="I1751" t="s">
        <v>29</v>
      </c>
      <c r="J1751" t="s">
        <v>35</v>
      </c>
    </row>
    <row r="1752" spans="1:10" x14ac:dyDescent="0.3">
      <c r="A1752">
        <v>0</v>
      </c>
      <c r="B1752">
        <v>0</v>
      </c>
      <c r="C1752">
        <v>0</v>
      </c>
      <c r="D1752">
        <v>0</v>
      </c>
      <c r="E1752" s="17">
        <v>0</v>
      </c>
      <c r="F1752">
        <v>0</v>
      </c>
      <c r="G1752">
        <v>0</v>
      </c>
      <c r="H1752">
        <v>0</v>
      </c>
      <c r="I1752" t="s">
        <v>29</v>
      </c>
      <c r="J1752" t="s">
        <v>35</v>
      </c>
    </row>
    <row r="1753" spans="1:10" x14ac:dyDescent="0.3">
      <c r="A1753">
        <v>0</v>
      </c>
      <c r="B1753">
        <v>0</v>
      </c>
      <c r="C1753">
        <v>0</v>
      </c>
      <c r="D1753">
        <v>0</v>
      </c>
      <c r="E1753" s="17">
        <v>0</v>
      </c>
      <c r="F1753">
        <v>0</v>
      </c>
      <c r="G1753">
        <v>0</v>
      </c>
      <c r="H1753">
        <v>0</v>
      </c>
      <c r="I1753" t="s">
        <v>29</v>
      </c>
      <c r="J1753" t="s">
        <v>35</v>
      </c>
    </row>
    <row r="1754" spans="1:10" x14ac:dyDescent="0.3">
      <c r="A1754">
        <v>0</v>
      </c>
      <c r="B1754">
        <v>0</v>
      </c>
      <c r="C1754">
        <v>0</v>
      </c>
      <c r="D1754">
        <v>0</v>
      </c>
      <c r="E1754" s="17">
        <v>0</v>
      </c>
      <c r="F1754">
        <v>0</v>
      </c>
      <c r="G1754">
        <v>0</v>
      </c>
      <c r="H1754">
        <v>0</v>
      </c>
      <c r="I1754" t="s">
        <v>29</v>
      </c>
      <c r="J1754" t="s">
        <v>35</v>
      </c>
    </row>
    <row r="1755" spans="1:10" x14ac:dyDescent="0.3">
      <c r="A1755">
        <v>0</v>
      </c>
      <c r="B1755">
        <v>0</v>
      </c>
      <c r="C1755">
        <v>0</v>
      </c>
      <c r="D1755">
        <v>0</v>
      </c>
      <c r="E1755" s="17">
        <v>0</v>
      </c>
      <c r="F1755">
        <v>0</v>
      </c>
      <c r="G1755">
        <v>0</v>
      </c>
      <c r="H1755">
        <v>0</v>
      </c>
      <c r="I1755" t="s">
        <v>29</v>
      </c>
      <c r="J1755" t="s">
        <v>35</v>
      </c>
    </row>
    <row r="1756" spans="1:10" x14ac:dyDescent="0.3">
      <c r="A1756">
        <v>0</v>
      </c>
      <c r="B1756">
        <v>0</v>
      </c>
      <c r="C1756">
        <v>0</v>
      </c>
      <c r="D1756">
        <v>0</v>
      </c>
      <c r="E1756" s="17">
        <v>0</v>
      </c>
      <c r="F1756">
        <v>0</v>
      </c>
      <c r="G1756">
        <v>0</v>
      </c>
      <c r="H1756">
        <v>0</v>
      </c>
      <c r="I1756" t="s">
        <v>29</v>
      </c>
      <c r="J1756" t="s">
        <v>35</v>
      </c>
    </row>
    <row r="1757" spans="1:10" x14ac:dyDescent="0.3">
      <c r="A1757">
        <v>0</v>
      </c>
      <c r="B1757">
        <v>0</v>
      </c>
      <c r="C1757">
        <v>0</v>
      </c>
      <c r="D1757">
        <v>0</v>
      </c>
      <c r="E1757" s="17">
        <v>0</v>
      </c>
      <c r="F1757">
        <v>0</v>
      </c>
      <c r="G1757">
        <v>0</v>
      </c>
      <c r="H1757">
        <v>0</v>
      </c>
      <c r="I1757" t="s">
        <v>29</v>
      </c>
      <c r="J1757" t="s">
        <v>35</v>
      </c>
    </row>
    <row r="1758" spans="1:10" x14ac:dyDescent="0.3">
      <c r="A1758">
        <v>0</v>
      </c>
      <c r="B1758">
        <v>0</v>
      </c>
      <c r="C1758">
        <v>0</v>
      </c>
      <c r="D1758">
        <v>0</v>
      </c>
      <c r="E1758" s="17">
        <v>0</v>
      </c>
      <c r="F1758">
        <v>0</v>
      </c>
      <c r="G1758">
        <v>0</v>
      </c>
      <c r="H1758">
        <v>0</v>
      </c>
      <c r="I1758" t="s">
        <v>29</v>
      </c>
      <c r="J1758" t="s">
        <v>35</v>
      </c>
    </row>
    <row r="1759" spans="1:10" x14ac:dyDescent="0.3">
      <c r="A1759">
        <v>0</v>
      </c>
      <c r="B1759">
        <v>0</v>
      </c>
      <c r="C1759">
        <v>0</v>
      </c>
      <c r="D1759">
        <v>0</v>
      </c>
      <c r="E1759" s="17">
        <v>0</v>
      </c>
      <c r="F1759">
        <v>0</v>
      </c>
      <c r="G1759">
        <v>0</v>
      </c>
      <c r="H1759">
        <v>0</v>
      </c>
      <c r="I1759" t="s">
        <v>29</v>
      </c>
      <c r="J1759" t="s">
        <v>35</v>
      </c>
    </row>
    <row r="1760" spans="1:10" x14ac:dyDescent="0.3">
      <c r="A1760">
        <v>0</v>
      </c>
      <c r="B1760">
        <v>0</v>
      </c>
      <c r="C1760">
        <v>0</v>
      </c>
      <c r="D1760">
        <v>0</v>
      </c>
      <c r="E1760" s="17">
        <v>0</v>
      </c>
      <c r="F1760">
        <v>0</v>
      </c>
      <c r="G1760">
        <v>0</v>
      </c>
      <c r="H1760">
        <v>0</v>
      </c>
      <c r="I1760" t="s">
        <v>29</v>
      </c>
      <c r="J1760" t="s">
        <v>35</v>
      </c>
    </row>
    <row r="1761" spans="1:10" x14ac:dyDescent="0.3">
      <c r="A1761">
        <v>0</v>
      </c>
      <c r="B1761">
        <v>0</v>
      </c>
      <c r="C1761">
        <v>0</v>
      </c>
      <c r="D1761">
        <v>0</v>
      </c>
      <c r="E1761" s="17">
        <v>0</v>
      </c>
      <c r="F1761">
        <v>0</v>
      </c>
      <c r="G1761">
        <v>0</v>
      </c>
      <c r="H1761">
        <v>0</v>
      </c>
      <c r="I1761" t="s">
        <v>29</v>
      </c>
      <c r="J1761" t="s">
        <v>35</v>
      </c>
    </row>
    <row r="1762" spans="1:10" x14ac:dyDescent="0.3">
      <c r="A1762">
        <v>0</v>
      </c>
      <c r="B1762">
        <v>0</v>
      </c>
      <c r="C1762">
        <v>0</v>
      </c>
      <c r="D1762">
        <v>0</v>
      </c>
      <c r="E1762" s="17">
        <v>0</v>
      </c>
      <c r="F1762">
        <v>0</v>
      </c>
      <c r="G1762">
        <v>0</v>
      </c>
      <c r="H1762">
        <v>0</v>
      </c>
      <c r="I1762" t="s">
        <v>29</v>
      </c>
      <c r="J1762" t="s">
        <v>35</v>
      </c>
    </row>
    <row r="1763" spans="1:10" x14ac:dyDescent="0.3">
      <c r="A1763">
        <v>0</v>
      </c>
      <c r="B1763">
        <v>0</v>
      </c>
      <c r="C1763">
        <v>0</v>
      </c>
      <c r="D1763">
        <v>0</v>
      </c>
      <c r="E1763" s="17">
        <v>0</v>
      </c>
      <c r="F1763">
        <v>0</v>
      </c>
      <c r="G1763">
        <v>0</v>
      </c>
      <c r="H1763">
        <v>0</v>
      </c>
      <c r="I1763" t="s">
        <v>29</v>
      </c>
      <c r="J1763" t="s">
        <v>35</v>
      </c>
    </row>
    <row r="1764" spans="1:10" x14ac:dyDescent="0.3">
      <c r="A1764">
        <v>0</v>
      </c>
      <c r="B1764">
        <v>0</v>
      </c>
      <c r="C1764">
        <v>0</v>
      </c>
      <c r="D1764">
        <v>0</v>
      </c>
      <c r="E1764" s="17">
        <v>0</v>
      </c>
      <c r="F1764">
        <v>0</v>
      </c>
      <c r="G1764">
        <v>0</v>
      </c>
      <c r="H1764">
        <v>0</v>
      </c>
      <c r="I1764" t="s">
        <v>29</v>
      </c>
      <c r="J1764" t="s">
        <v>35</v>
      </c>
    </row>
    <row r="1765" spans="1:10" x14ac:dyDescent="0.3">
      <c r="A1765">
        <v>0</v>
      </c>
      <c r="B1765">
        <v>0</v>
      </c>
      <c r="C1765">
        <v>0</v>
      </c>
      <c r="D1765">
        <v>0</v>
      </c>
      <c r="E1765" s="17">
        <v>0</v>
      </c>
      <c r="F1765">
        <v>0</v>
      </c>
      <c r="G1765">
        <v>0</v>
      </c>
      <c r="H1765">
        <v>0</v>
      </c>
      <c r="I1765" t="s">
        <v>29</v>
      </c>
      <c r="J1765" t="s">
        <v>35</v>
      </c>
    </row>
    <row r="1766" spans="1:10" x14ac:dyDescent="0.3">
      <c r="A1766">
        <v>0</v>
      </c>
      <c r="B1766">
        <v>0</v>
      </c>
      <c r="C1766">
        <v>0</v>
      </c>
      <c r="D1766">
        <v>0</v>
      </c>
      <c r="E1766" s="17">
        <v>0</v>
      </c>
      <c r="F1766">
        <v>0</v>
      </c>
      <c r="G1766">
        <v>0</v>
      </c>
      <c r="H1766">
        <v>0</v>
      </c>
      <c r="I1766" t="s">
        <v>29</v>
      </c>
      <c r="J1766" t="s">
        <v>35</v>
      </c>
    </row>
    <row r="1767" spans="1:10" x14ac:dyDescent="0.3">
      <c r="A1767">
        <v>0</v>
      </c>
      <c r="B1767">
        <v>0</v>
      </c>
      <c r="C1767">
        <v>0</v>
      </c>
      <c r="D1767">
        <v>0</v>
      </c>
      <c r="E1767" s="17">
        <v>0</v>
      </c>
      <c r="F1767">
        <v>0</v>
      </c>
      <c r="G1767">
        <v>0</v>
      </c>
      <c r="H1767">
        <v>0</v>
      </c>
      <c r="I1767" t="s">
        <v>29</v>
      </c>
      <c r="J1767" t="s">
        <v>35</v>
      </c>
    </row>
    <row r="1768" spans="1:10" x14ac:dyDescent="0.3">
      <c r="A1768">
        <v>0</v>
      </c>
      <c r="B1768">
        <v>0</v>
      </c>
      <c r="C1768">
        <v>0</v>
      </c>
      <c r="D1768">
        <v>0</v>
      </c>
      <c r="E1768" s="17">
        <v>0</v>
      </c>
      <c r="F1768">
        <v>0</v>
      </c>
      <c r="G1768">
        <v>0</v>
      </c>
      <c r="H1768">
        <v>0</v>
      </c>
      <c r="I1768" t="s">
        <v>29</v>
      </c>
      <c r="J1768" t="s">
        <v>35</v>
      </c>
    </row>
    <row r="1769" spans="1:10" x14ac:dyDescent="0.3">
      <c r="A1769">
        <v>0</v>
      </c>
      <c r="B1769">
        <v>0</v>
      </c>
      <c r="C1769">
        <v>0</v>
      </c>
      <c r="D1769">
        <v>0</v>
      </c>
      <c r="E1769" s="17">
        <v>0</v>
      </c>
      <c r="F1769">
        <v>0</v>
      </c>
      <c r="G1769">
        <v>0</v>
      </c>
      <c r="H1769">
        <v>0</v>
      </c>
      <c r="I1769" t="s">
        <v>29</v>
      </c>
      <c r="J1769" t="s">
        <v>35</v>
      </c>
    </row>
    <row r="1770" spans="1:10" x14ac:dyDescent="0.3">
      <c r="A1770" s="4" cm="1">
        <f t="array" ref="A1770:H1789">'M49-M54 Report'!A321:H340</f>
        <v>0</v>
      </c>
      <c r="B1770">
        <v>0</v>
      </c>
      <c r="C1770">
        <v>0</v>
      </c>
      <c r="D1770">
        <v>0</v>
      </c>
      <c r="E1770" s="17">
        <v>0</v>
      </c>
      <c r="F1770">
        <v>0</v>
      </c>
      <c r="G1770">
        <v>0</v>
      </c>
      <c r="H1770">
        <v>0</v>
      </c>
      <c r="I1770" t="s">
        <v>30</v>
      </c>
      <c r="J1770" t="s">
        <v>35</v>
      </c>
    </row>
    <row r="1771" spans="1:10" x14ac:dyDescent="0.3">
      <c r="A1771">
        <v>0</v>
      </c>
      <c r="B1771">
        <v>0</v>
      </c>
      <c r="C1771">
        <v>0</v>
      </c>
      <c r="D1771">
        <v>0</v>
      </c>
      <c r="E1771" s="17">
        <v>0</v>
      </c>
      <c r="F1771">
        <v>0</v>
      </c>
      <c r="G1771">
        <v>0</v>
      </c>
      <c r="H1771">
        <v>0</v>
      </c>
      <c r="I1771" t="s">
        <v>30</v>
      </c>
      <c r="J1771" t="s">
        <v>35</v>
      </c>
    </row>
    <row r="1772" spans="1:10" x14ac:dyDescent="0.3">
      <c r="A1772">
        <v>0</v>
      </c>
      <c r="B1772">
        <v>0</v>
      </c>
      <c r="C1772">
        <v>0</v>
      </c>
      <c r="D1772">
        <v>0</v>
      </c>
      <c r="E1772" s="17">
        <v>0</v>
      </c>
      <c r="F1772">
        <v>0</v>
      </c>
      <c r="G1772">
        <v>0</v>
      </c>
      <c r="H1772">
        <v>0</v>
      </c>
      <c r="I1772" t="s">
        <v>30</v>
      </c>
      <c r="J1772" t="s">
        <v>35</v>
      </c>
    </row>
    <row r="1773" spans="1:10" x14ac:dyDescent="0.3">
      <c r="A1773">
        <v>0</v>
      </c>
      <c r="B1773">
        <v>0</v>
      </c>
      <c r="C1773">
        <v>0</v>
      </c>
      <c r="D1773">
        <v>0</v>
      </c>
      <c r="E1773" s="17">
        <v>0</v>
      </c>
      <c r="F1773">
        <v>0</v>
      </c>
      <c r="G1773">
        <v>0</v>
      </c>
      <c r="H1773">
        <v>0</v>
      </c>
      <c r="I1773" t="s">
        <v>30</v>
      </c>
      <c r="J1773" t="s">
        <v>35</v>
      </c>
    </row>
    <row r="1774" spans="1:10" x14ac:dyDescent="0.3">
      <c r="A1774">
        <v>0</v>
      </c>
      <c r="B1774">
        <v>0</v>
      </c>
      <c r="C1774">
        <v>0</v>
      </c>
      <c r="D1774">
        <v>0</v>
      </c>
      <c r="E1774" s="17">
        <v>0</v>
      </c>
      <c r="F1774">
        <v>0</v>
      </c>
      <c r="G1774">
        <v>0</v>
      </c>
      <c r="H1774">
        <v>0</v>
      </c>
      <c r="I1774" t="s">
        <v>30</v>
      </c>
      <c r="J1774" t="s">
        <v>35</v>
      </c>
    </row>
    <row r="1775" spans="1:10" x14ac:dyDescent="0.3">
      <c r="A1775">
        <v>0</v>
      </c>
      <c r="B1775">
        <v>0</v>
      </c>
      <c r="C1775">
        <v>0</v>
      </c>
      <c r="D1775">
        <v>0</v>
      </c>
      <c r="E1775" s="17">
        <v>0</v>
      </c>
      <c r="F1775">
        <v>0</v>
      </c>
      <c r="G1775">
        <v>0</v>
      </c>
      <c r="H1775">
        <v>0</v>
      </c>
      <c r="I1775" t="s">
        <v>30</v>
      </c>
      <c r="J1775" t="s">
        <v>35</v>
      </c>
    </row>
    <row r="1776" spans="1:10" x14ac:dyDescent="0.3">
      <c r="A1776">
        <v>0</v>
      </c>
      <c r="B1776">
        <v>0</v>
      </c>
      <c r="C1776">
        <v>0</v>
      </c>
      <c r="D1776">
        <v>0</v>
      </c>
      <c r="E1776" s="17">
        <v>0</v>
      </c>
      <c r="F1776">
        <v>0</v>
      </c>
      <c r="G1776">
        <v>0</v>
      </c>
      <c r="H1776">
        <v>0</v>
      </c>
      <c r="I1776" t="s">
        <v>30</v>
      </c>
      <c r="J1776" t="s">
        <v>35</v>
      </c>
    </row>
    <row r="1777" spans="1:10" x14ac:dyDescent="0.3">
      <c r="A1777">
        <v>0</v>
      </c>
      <c r="B1777">
        <v>0</v>
      </c>
      <c r="C1777">
        <v>0</v>
      </c>
      <c r="D1777">
        <v>0</v>
      </c>
      <c r="E1777" s="17">
        <v>0</v>
      </c>
      <c r="F1777">
        <v>0</v>
      </c>
      <c r="G1777">
        <v>0</v>
      </c>
      <c r="H1777">
        <v>0</v>
      </c>
      <c r="I1777" t="s">
        <v>30</v>
      </c>
      <c r="J1777" t="s">
        <v>35</v>
      </c>
    </row>
    <row r="1778" spans="1:10" x14ac:dyDescent="0.3">
      <c r="A1778">
        <v>0</v>
      </c>
      <c r="B1778">
        <v>0</v>
      </c>
      <c r="C1778">
        <v>0</v>
      </c>
      <c r="D1778">
        <v>0</v>
      </c>
      <c r="E1778" s="17">
        <v>0</v>
      </c>
      <c r="F1778">
        <v>0</v>
      </c>
      <c r="G1778">
        <v>0</v>
      </c>
      <c r="H1778">
        <v>0</v>
      </c>
      <c r="I1778" t="s">
        <v>30</v>
      </c>
      <c r="J1778" t="s">
        <v>35</v>
      </c>
    </row>
    <row r="1779" spans="1:10" x14ac:dyDescent="0.3">
      <c r="A1779">
        <v>0</v>
      </c>
      <c r="B1779">
        <v>0</v>
      </c>
      <c r="C1779">
        <v>0</v>
      </c>
      <c r="D1779">
        <v>0</v>
      </c>
      <c r="E1779" s="17">
        <v>0</v>
      </c>
      <c r="F1779">
        <v>0</v>
      </c>
      <c r="G1779">
        <v>0</v>
      </c>
      <c r="H1779">
        <v>0</v>
      </c>
      <c r="I1779" t="s">
        <v>30</v>
      </c>
      <c r="J1779" t="s">
        <v>35</v>
      </c>
    </row>
    <row r="1780" spans="1:10" x14ac:dyDescent="0.3">
      <c r="A1780">
        <v>0</v>
      </c>
      <c r="B1780">
        <v>0</v>
      </c>
      <c r="C1780">
        <v>0</v>
      </c>
      <c r="D1780">
        <v>0</v>
      </c>
      <c r="E1780" s="17">
        <v>0</v>
      </c>
      <c r="F1780">
        <v>0</v>
      </c>
      <c r="G1780">
        <v>0</v>
      </c>
      <c r="H1780">
        <v>0</v>
      </c>
      <c r="I1780" t="s">
        <v>30</v>
      </c>
      <c r="J1780" t="s">
        <v>35</v>
      </c>
    </row>
    <row r="1781" spans="1:10" x14ac:dyDescent="0.3">
      <c r="A1781">
        <v>0</v>
      </c>
      <c r="B1781">
        <v>0</v>
      </c>
      <c r="C1781">
        <v>0</v>
      </c>
      <c r="D1781">
        <v>0</v>
      </c>
      <c r="E1781" s="17">
        <v>0</v>
      </c>
      <c r="F1781">
        <v>0</v>
      </c>
      <c r="G1781">
        <v>0</v>
      </c>
      <c r="H1781">
        <v>0</v>
      </c>
      <c r="I1781" t="s">
        <v>30</v>
      </c>
      <c r="J1781" t="s">
        <v>35</v>
      </c>
    </row>
    <row r="1782" spans="1:10" x14ac:dyDescent="0.3">
      <c r="A1782">
        <v>0</v>
      </c>
      <c r="B1782">
        <v>0</v>
      </c>
      <c r="C1782">
        <v>0</v>
      </c>
      <c r="D1782">
        <v>0</v>
      </c>
      <c r="E1782" s="17">
        <v>0</v>
      </c>
      <c r="F1782">
        <v>0</v>
      </c>
      <c r="G1782">
        <v>0</v>
      </c>
      <c r="H1782">
        <v>0</v>
      </c>
      <c r="I1782" t="s">
        <v>30</v>
      </c>
      <c r="J1782" t="s">
        <v>35</v>
      </c>
    </row>
    <row r="1783" spans="1:10" x14ac:dyDescent="0.3">
      <c r="A1783">
        <v>0</v>
      </c>
      <c r="B1783">
        <v>0</v>
      </c>
      <c r="C1783">
        <v>0</v>
      </c>
      <c r="D1783">
        <v>0</v>
      </c>
      <c r="E1783" s="17">
        <v>0</v>
      </c>
      <c r="F1783">
        <v>0</v>
      </c>
      <c r="G1783">
        <v>0</v>
      </c>
      <c r="H1783">
        <v>0</v>
      </c>
      <c r="I1783" t="s">
        <v>30</v>
      </c>
      <c r="J1783" t="s">
        <v>35</v>
      </c>
    </row>
    <row r="1784" spans="1:10" x14ac:dyDescent="0.3">
      <c r="A1784">
        <v>0</v>
      </c>
      <c r="B1784">
        <v>0</v>
      </c>
      <c r="C1784">
        <v>0</v>
      </c>
      <c r="D1784">
        <v>0</v>
      </c>
      <c r="E1784" s="17">
        <v>0</v>
      </c>
      <c r="F1784">
        <v>0</v>
      </c>
      <c r="G1784">
        <v>0</v>
      </c>
      <c r="H1784">
        <v>0</v>
      </c>
      <c r="I1784" t="s">
        <v>30</v>
      </c>
      <c r="J1784" t="s">
        <v>35</v>
      </c>
    </row>
    <row r="1785" spans="1:10" x14ac:dyDescent="0.3">
      <c r="A1785">
        <v>0</v>
      </c>
      <c r="B1785">
        <v>0</v>
      </c>
      <c r="C1785">
        <v>0</v>
      </c>
      <c r="D1785">
        <v>0</v>
      </c>
      <c r="E1785" s="17">
        <v>0</v>
      </c>
      <c r="F1785">
        <v>0</v>
      </c>
      <c r="G1785">
        <v>0</v>
      </c>
      <c r="H1785">
        <v>0</v>
      </c>
      <c r="I1785" t="s">
        <v>30</v>
      </c>
      <c r="J1785" t="s">
        <v>35</v>
      </c>
    </row>
    <row r="1786" spans="1:10" x14ac:dyDescent="0.3">
      <c r="A1786">
        <v>0</v>
      </c>
      <c r="B1786">
        <v>0</v>
      </c>
      <c r="C1786">
        <v>0</v>
      </c>
      <c r="D1786">
        <v>0</v>
      </c>
      <c r="E1786" s="17">
        <v>0</v>
      </c>
      <c r="F1786">
        <v>0</v>
      </c>
      <c r="G1786">
        <v>0</v>
      </c>
      <c r="H1786">
        <v>0</v>
      </c>
      <c r="I1786" t="s">
        <v>30</v>
      </c>
      <c r="J1786" t="s">
        <v>35</v>
      </c>
    </row>
    <row r="1787" spans="1:10" x14ac:dyDescent="0.3">
      <c r="A1787">
        <v>0</v>
      </c>
      <c r="B1787">
        <v>0</v>
      </c>
      <c r="C1787">
        <v>0</v>
      </c>
      <c r="D1787">
        <v>0</v>
      </c>
      <c r="E1787" s="17">
        <v>0</v>
      </c>
      <c r="F1787">
        <v>0</v>
      </c>
      <c r="G1787">
        <v>0</v>
      </c>
      <c r="H1787">
        <v>0</v>
      </c>
      <c r="I1787" t="s">
        <v>30</v>
      </c>
      <c r="J1787" t="s">
        <v>35</v>
      </c>
    </row>
    <row r="1788" spans="1:10" x14ac:dyDescent="0.3">
      <c r="A1788">
        <v>0</v>
      </c>
      <c r="B1788">
        <v>0</v>
      </c>
      <c r="C1788">
        <v>0</v>
      </c>
      <c r="D1788">
        <v>0</v>
      </c>
      <c r="E1788" s="17">
        <v>0</v>
      </c>
      <c r="F1788">
        <v>0</v>
      </c>
      <c r="G1788">
        <v>0</v>
      </c>
      <c r="H1788">
        <v>0</v>
      </c>
      <c r="I1788" t="s">
        <v>30</v>
      </c>
      <c r="J1788" t="s">
        <v>35</v>
      </c>
    </row>
    <row r="1789" spans="1:10" x14ac:dyDescent="0.3">
      <c r="A1789">
        <v>0</v>
      </c>
      <c r="B1789">
        <v>0</v>
      </c>
      <c r="C1789">
        <v>0</v>
      </c>
      <c r="D1789">
        <v>0</v>
      </c>
      <c r="E1789" s="17">
        <v>0</v>
      </c>
      <c r="F1789">
        <v>0</v>
      </c>
      <c r="G1789">
        <v>0</v>
      </c>
      <c r="H1789">
        <v>0</v>
      </c>
      <c r="I1789" t="s">
        <v>30</v>
      </c>
      <c r="J1789" t="s">
        <v>35</v>
      </c>
    </row>
    <row r="1790" spans="1:10" x14ac:dyDescent="0.3">
      <c r="A1790" s="4" cm="1">
        <f t="array" ref="A1790:H1809">'M55-M60 Report'!A321:H340</f>
        <v>0</v>
      </c>
      <c r="B1790">
        <v>0</v>
      </c>
      <c r="C1790">
        <v>0</v>
      </c>
      <c r="D1790">
        <v>0</v>
      </c>
      <c r="E1790" s="17">
        <v>0</v>
      </c>
      <c r="F1790">
        <v>0</v>
      </c>
      <c r="G1790">
        <v>0</v>
      </c>
      <c r="H1790">
        <v>0</v>
      </c>
      <c r="I1790" t="s">
        <v>31</v>
      </c>
      <c r="J1790" t="s">
        <v>35</v>
      </c>
    </row>
    <row r="1791" spans="1:10" x14ac:dyDescent="0.3">
      <c r="A1791">
        <v>0</v>
      </c>
      <c r="B1791">
        <v>0</v>
      </c>
      <c r="C1791">
        <v>0</v>
      </c>
      <c r="D1791">
        <v>0</v>
      </c>
      <c r="E1791" s="17">
        <v>0</v>
      </c>
      <c r="F1791">
        <v>0</v>
      </c>
      <c r="G1791">
        <v>0</v>
      </c>
      <c r="H1791">
        <v>0</v>
      </c>
      <c r="I1791" t="s">
        <v>31</v>
      </c>
      <c r="J1791" t="s">
        <v>35</v>
      </c>
    </row>
    <row r="1792" spans="1:10" x14ac:dyDescent="0.3">
      <c r="A1792">
        <v>0</v>
      </c>
      <c r="B1792">
        <v>0</v>
      </c>
      <c r="C1792">
        <v>0</v>
      </c>
      <c r="D1792">
        <v>0</v>
      </c>
      <c r="E1792" s="17">
        <v>0</v>
      </c>
      <c r="F1792">
        <v>0</v>
      </c>
      <c r="G1792">
        <v>0</v>
      </c>
      <c r="H1792">
        <v>0</v>
      </c>
      <c r="I1792" t="s">
        <v>31</v>
      </c>
      <c r="J1792" t="s">
        <v>35</v>
      </c>
    </row>
    <row r="1793" spans="1:10" x14ac:dyDescent="0.3">
      <c r="A1793">
        <v>0</v>
      </c>
      <c r="B1793">
        <v>0</v>
      </c>
      <c r="C1793">
        <v>0</v>
      </c>
      <c r="D1793">
        <v>0</v>
      </c>
      <c r="E1793" s="17">
        <v>0</v>
      </c>
      <c r="F1793">
        <v>0</v>
      </c>
      <c r="G1793">
        <v>0</v>
      </c>
      <c r="H1793">
        <v>0</v>
      </c>
      <c r="I1793" t="s">
        <v>31</v>
      </c>
      <c r="J1793" t="s">
        <v>35</v>
      </c>
    </row>
    <row r="1794" spans="1:10" x14ac:dyDescent="0.3">
      <c r="A1794">
        <v>0</v>
      </c>
      <c r="B1794">
        <v>0</v>
      </c>
      <c r="C1794">
        <v>0</v>
      </c>
      <c r="D1794">
        <v>0</v>
      </c>
      <c r="E1794" s="17">
        <v>0</v>
      </c>
      <c r="F1794">
        <v>0</v>
      </c>
      <c r="G1794">
        <v>0</v>
      </c>
      <c r="H1794">
        <v>0</v>
      </c>
      <c r="I1794" t="s">
        <v>31</v>
      </c>
      <c r="J1794" t="s">
        <v>35</v>
      </c>
    </row>
    <row r="1795" spans="1:10" x14ac:dyDescent="0.3">
      <c r="A1795">
        <v>0</v>
      </c>
      <c r="B1795">
        <v>0</v>
      </c>
      <c r="C1795">
        <v>0</v>
      </c>
      <c r="D1795">
        <v>0</v>
      </c>
      <c r="E1795" s="17">
        <v>0</v>
      </c>
      <c r="F1795">
        <v>0</v>
      </c>
      <c r="G1795">
        <v>0</v>
      </c>
      <c r="H1795">
        <v>0</v>
      </c>
      <c r="I1795" t="s">
        <v>31</v>
      </c>
      <c r="J1795" t="s">
        <v>35</v>
      </c>
    </row>
    <row r="1796" spans="1:10" x14ac:dyDescent="0.3">
      <c r="A1796">
        <v>0</v>
      </c>
      <c r="B1796">
        <v>0</v>
      </c>
      <c r="C1796">
        <v>0</v>
      </c>
      <c r="D1796">
        <v>0</v>
      </c>
      <c r="E1796" s="17">
        <v>0</v>
      </c>
      <c r="F1796">
        <v>0</v>
      </c>
      <c r="G1796">
        <v>0</v>
      </c>
      <c r="H1796">
        <v>0</v>
      </c>
      <c r="I1796" t="s">
        <v>31</v>
      </c>
      <c r="J1796" t="s">
        <v>35</v>
      </c>
    </row>
    <row r="1797" spans="1:10" x14ac:dyDescent="0.3">
      <c r="A1797">
        <v>0</v>
      </c>
      <c r="B1797">
        <v>0</v>
      </c>
      <c r="C1797">
        <v>0</v>
      </c>
      <c r="D1797">
        <v>0</v>
      </c>
      <c r="E1797" s="17">
        <v>0</v>
      </c>
      <c r="F1797">
        <v>0</v>
      </c>
      <c r="G1797">
        <v>0</v>
      </c>
      <c r="H1797">
        <v>0</v>
      </c>
      <c r="I1797" t="s">
        <v>31</v>
      </c>
      <c r="J1797" t="s">
        <v>35</v>
      </c>
    </row>
    <row r="1798" spans="1:10" x14ac:dyDescent="0.3">
      <c r="A1798">
        <v>0</v>
      </c>
      <c r="B1798">
        <v>0</v>
      </c>
      <c r="C1798">
        <v>0</v>
      </c>
      <c r="D1798">
        <v>0</v>
      </c>
      <c r="E1798" s="17">
        <v>0</v>
      </c>
      <c r="F1798">
        <v>0</v>
      </c>
      <c r="G1798">
        <v>0</v>
      </c>
      <c r="H1798">
        <v>0</v>
      </c>
      <c r="I1798" t="s">
        <v>31</v>
      </c>
      <c r="J1798" t="s">
        <v>35</v>
      </c>
    </row>
    <row r="1799" spans="1:10" x14ac:dyDescent="0.3">
      <c r="A1799">
        <v>0</v>
      </c>
      <c r="B1799">
        <v>0</v>
      </c>
      <c r="C1799">
        <v>0</v>
      </c>
      <c r="D1799">
        <v>0</v>
      </c>
      <c r="E1799" s="17">
        <v>0</v>
      </c>
      <c r="F1799">
        <v>0</v>
      </c>
      <c r="G1799">
        <v>0</v>
      </c>
      <c r="H1799">
        <v>0</v>
      </c>
      <c r="I1799" t="s">
        <v>31</v>
      </c>
      <c r="J1799" t="s">
        <v>35</v>
      </c>
    </row>
    <row r="1800" spans="1:10" x14ac:dyDescent="0.3">
      <c r="A1800">
        <v>0</v>
      </c>
      <c r="B1800">
        <v>0</v>
      </c>
      <c r="C1800">
        <v>0</v>
      </c>
      <c r="D1800">
        <v>0</v>
      </c>
      <c r="E1800" s="17">
        <v>0</v>
      </c>
      <c r="F1800">
        <v>0</v>
      </c>
      <c r="G1800">
        <v>0</v>
      </c>
      <c r="H1800">
        <v>0</v>
      </c>
      <c r="I1800" t="s">
        <v>31</v>
      </c>
      <c r="J1800" t="s">
        <v>35</v>
      </c>
    </row>
    <row r="1801" spans="1:10" x14ac:dyDescent="0.3">
      <c r="A1801">
        <v>0</v>
      </c>
      <c r="B1801">
        <v>0</v>
      </c>
      <c r="C1801">
        <v>0</v>
      </c>
      <c r="D1801">
        <v>0</v>
      </c>
      <c r="E1801" s="17">
        <v>0</v>
      </c>
      <c r="F1801">
        <v>0</v>
      </c>
      <c r="G1801">
        <v>0</v>
      </c>
      <c r="H1801">
        <v>0</v>
      </c>
      <c r="I1801" t="s">
        <v>31</v>
      </c>
      <c r="J1801" t="s">
        <v>35</v>
      </c>
    </row>
    <row r="1802" spans="1:10" x14ac:dyDescent="0.3">
      <c r="A1802">
        <v>0</v>
      </c>
      <c r="B1802">
        <v>0</v>
      </c>
      <c r="C1802">
        <v>0</v>
      </c>
      <c r="D1802">
        <v>0</v>
      </c>
      <c r="E1802" s="17">
        <v>0</v>
      </c>
      <c r="F1802">
        <v>0</v>
      </c>
      <c r="G1802">
        <v>0</v>
      </c>
      <c r="H1802">
        <v>0</v>
      </c>
      <c r="I1802" t="s">
        <v>31</v>
      </c>
      <c r="J1802" t="s">
        <v>35</v>
      </c>
    </row>
    <row r="1803" spans="1:10" x14ac:dyDescent="0.3">
      <c r="A1803">
        <v>0</v>
      </c>
      <c r="B1803">
        <v>0</v>
      </c>
      <c r="C1803">
        <v>0</v>
      </c>
      <c r="D1803">
        <v>0</v>
      </c>
      <c r="E1803" s="17">
        <v>0</v>
      </c>
      <c r="F1803">
        <v>0</v>
      </c>
      <c r="G1803">
        <v>0</v>
      </c>
      <c r="H1803">
        <v>0</v>
      </c>
      <c r="I1803" t="s">
        <v>31</v>
      </c>
      <c r="J1803" t="s">
        <v>35</v>
      </c>
    </row>
    <row r="1804" spans="1:10" x14ac:dyDescent="0.3">
      <c r="A1804">
        <v>0</v>
      </c>
      <c r="B1804">
        <v>0</v>
      </c>
      <c r="C1804">
        <v>0</v>
      </c>
      <c r="D1804">
        <v>0</v>
      </c>
      <c r="E1804" s="17">
        <v>0</v>
      </c>
      <c r="F1804">
        <v>0</v>
      </c>
      <c r="G1804">
        <v>0</v>
      </c>
      <c r="H1804">
        <v>0</v>
      </c>
      <c r="I1804" t="s">
        <v>31</v>
      </c>
      <c r="J1804" t="s">
        <v>35</v>
      </c>
    </row>
    <row r="1805" spans="1:10" x14ac:dyDescent="0.3">
      <c r="A1805">
        <v>0</v>
      </c>
      <c r="B1805">
        <v>0</v>
      </c>
      <c r="C1805">
        <v>0</v>
      </c>
      <c r="D1805">
        <v>0</v>
      </c>
      <c r="E1805" s="17">
        <v>0</v>
      </c>
      <c r="F1805">
        <v>0</v>
      </c>
      <c r="G1805">
        <v>0</v>
      </c>
      <c r="H1805">
        <v>0</v>
      </c>
      <c r="I1805" t="s">
        <v>31</v>
      </c>
      <c r="J1805" t="s">
        <v>35</v>
      </c>
    </row>
    <row r="1806" spans="1:10" x14ac:dyDescent="0.3">
      <c r="A1806">
        <v>0</v>
      </c>
      <c r="B1806">
        <v>0</v>
      </c>
      <c r="C1806">
        <v>0</v>
      </c>
      <c r="D1806">
        <v>0</v>
      </c>
      <c r="E1806" s="17">
        <v>0</v>
      </c>
      <c r="F1806">
        <v>0</v>
      </c>
      <c r="G1806">
        <v>0</v>
      </c>
      <c r="H1806">
        <v>0</v>
      </c>
      <c r="I1806" t="s">
        <v>31</v>
      </c>
      <c r="J1806" t="s">
        <v>35</v>
      </c>
    </row>
    <row r="1807" spans="1:10" x14ac:dyDescent="0.3">
      <c r="A1807">
        <v>0</v>
      </c>
      <c r="B1807">
        <v>0</v>
      </c>
      <c r="C1807">
        <v>0</v>
      </c>
      <c r="D1807">
        <v>0</v>
      </c>
      <c r="E1807" s="17">
        <v>0</v>
      </c>
      <c r="F1807">
        <v>0</v>
      </c>
      <c r="G1807">
        <v>0</v>
      </c>
      <c r="H1807">
        <v>0</v>
      </c>
      <c r="I1807" t="s">
        <v>31</v>
      </c>
      <c r="J1807" t="s">
        <v>35</v>
      </c>
    </row>
    <row r="1808" spans="1:10" x14ac:dyDescent="0.3">
      <c r="A1808">
        <v>0</v>
      </c>
      <c r="B1808">
        <v>0</v>
      </c>
      <c r="C1808">
        <v>0</v>
      </c>
      <c r="D1808">
        <v>0</v>
      </c>
      <c r="E1808" s="17">
        <v>0</v>
      </c>
      <c r="F1808">
        <v>0</v>
      </c>
      <c r="G1808">
        <v>0</v>
      </c>
      <c r="H1808">
        <v>0</v>
      </c>
      <c r="I1808" t="s">
        <v>31</v>
      </c>
      <c r="J1808" t="s">
        <v>35</v>
      </c>
    </row>
    <row r="1809" spans="1:10" x14ac:dyDescent="0.3">
      <c r="A1809">
        <v>0</v>
      </c>
      <c r="B1809">
        <v>0</v>
      </c>
      <c r="C1809">
        <v>0</v>
      </c>
      <c r="D1809">
        <v>0</v>
      </c>
      <c r="E1809" s="17">
        <v>0</v>
      </c>
      <c r="F1809">
        <v>0</v>
      </c>
      <c r="G1809">
        <v>0</v>
      </c>
      <c r="H1809">
        <v>0</v>
      </c>
      <c r="I1809" t="s">
        <v>31</v>
      </c>
      <c r="J1809" t="s">
        <v>35</v>
      </c>
    </row>
    <row r="1810" spans="1:10" x14ac:dyDescent="0.3">
      <c r="A1810" s="4" cm="1">
        <f t="array" ref="A1810:H1829">'M61-M66 Report'!A321:H340</f>
        <v>0</v>
      </c>
      <c r="B1810">
        <v>0</v>
      </c>
      <c r="C1810">
        <v>0</v>
      </c>
      <c r="D1810">
        <v>0</v>
      </c>
      <c r="E1810" s="17">
        <v>0</v>
      </c>
      <c r="F1810">
        <v>0</v>
      </c>
      <c r="G1810">
        <v>0</v>
      </c>
      <c r="H1810">
        <v>0</v>
      </c>
      <c r="I1810" t="s">
        <v>1128</v>
      </c>
      <c r="J1810" t="s">
        <v>35</v>
      </c>
    </row>
    <row r="1811" spans="1:10" x14ac:dyDescent="0.3">
      <c r="A1811">
        <v>0</v>
      </c>
      <c r="B1811">
        <v>0</v>
      </c>
      <c r="C1811">
        <v>0</v>
      </c>
      <c r="D1811">
        <v>0</v>
      </c>
      <c r="E1811" s="17">
        <v>0</v>
      </c>
      <c r="F1811">
        <v>0</v>
      </c>
      <c r="G1811">
        <v>0</v>
      </c>
      <c r="H1811">
        <v>0</v>
      </c>
      <c r="I1811" t="s">
        <v>1128</v>
      </c>
      <c r="J1811" t="s">
        <v>35</v>
      </c>
    </row>
    <row r="1812" spans="1:10" x14ac:dyDescent="0.3">
      <c r="A1812">
        <v>0</v>
      </c>
      <c r="B1812">
        <v>0</v>
      </c>
      <c r="C1812">
        <v>0</v>
      </c>
      <c r="D1812">
        <v>0</v>
      </c>
      <c r="E1812" s="17">
        <v>0</v>
      </c>
      <c r="F1812">
        <v>0</v>
      </c>
      <c r="G1812">
        <v>0</v>
      </c>
      <c r="H1812">
        <v>0</v>
      </c>
      <c r="I1812" t="s">
        <v>1128</v>
      </c>
      <c r="J1812" t="s">
        <v>35</v>
      </c>
    </row>
    <row r="1813" spans="1:10" x14ac:dyDescent="0.3">
      <c r="A1813">
        <v>0</v>
      </c>
      <c r="B1813">
        <v>0</v>
      </c>
      <c r="C1813">
        <v>0</v>
      </c>
      <c r="D1813">
        <v>0</v>
      </c>
      <c r="E1813" s="17">
        <v>0</v>
      </c>
      <c r="F1813">
        <v>0</v>
      </c>
      <c r="G1813">
        <v>0</v>
      </c>
      <c r="H1813">
        <v>0</v>
      </c>
      <c r="I1813" t="s">
        <v>1128</v>
      </c>
      <c r="J1813" t="s">
        <v>35</v>
      </c>
    </row>
    <row r="1814" spans="1:10" x14ac:dyDescent="0.3">
      <c r="A1814">
        <v>0</v>
      </c>
      <c r="B1814">
        <v>0</v>
      </c>
      <c r="C1814">
        <v>0</v>
      </c>
      <c r="D1814">
        <v>0</v>
      </c>
      <c r="E1814" s="17">
        <v>0</v>
      </c>
      <c r="F1814">
        <v>0</v>
      </c>
      <c r="G1814">
        <v>0</v>
      </c>
      <c r="H1814">
        <v>0</v>
      </c>
      <c r="I1814" t="s">
        <v>1128</v>
      </c>
      <c r="J1814" t="s">
        <v>35</v>
      </c>
    </row>
    <row r="1815" spans="1:10" x14ac:dyDescent="0.3">
      <c r="A1815">
        <v>0</v>
      </c>
      <c r="B1815">
        <v>0</v>
      </c>
      <c r="C1815">
        <v>0</v>
      </c>
      <c r="D1815">
        <v>0</v>
      </c>
      <c r="E1815" s="17">
        <v>0</v>
      </c>
      <c r="F1815">
        <v>0</v>
      </c>
      <c r="G1815">
        <v>0</v>
      </c>
      <c r="H1815">
        <v>0</v>
      </c>
      <c r="I1815" t="s">
        <v>1128</v>
      </c>
      <c r="J1815" t="s">
        <v>35</v>
      </c>
    </row>
    <row r="1816" spans="1:10" x14ac:dyDescent="0.3">
      <c r="A1816">
        <v>0</v>
      </c>
      <c r="B1816">
        <v>0</v>
      </c>
      <c r="C1816">
        <v>0</v>
      </c>
      <c r="D1816">
        <v>0</v>
      </c>
      <c r="E1816" s="17">
        <v>0</v>
      </c>
      <c r="F1816">
        <v>0</v>
      </c>
      <c r="G1816">
        <v>0</v>
      </c>
      <c r="H1816">
        <v>0</v>
      </c>
      <c r="I1816" t="s">
        <v>1128</v>
      </c>
      <c r="J1816" t="s">
        <v>35</v>
      </c>
    </row>
    <row r="1817" spans="1:10" x14ac:dyDescent="0.3">
      <c r="A1817">
        <v>0</v>
      </c>
      <c r="B1817">
        <v>0</v>
      </c>
      <c r="C1817">
        <v>0</v>
      </c>
      <c r="D1817">
        <v>0</v>
      </c>
      <c r="E1817" s="17">
        <v>0</v>
      </c>
      <c r="F1817">
        <v>0</v>
      </c>
      <c r="G1817">
        <v>0</v>
      </c>
      <c r="H1817">
        <v>0</v>
      </c>
      <c r="I1817" t="s">
        <v>1128</v>
      </c>
      <c r="J1817" t="s">
        <v>35</v>
      </c>
    </row>
    <row r="1818" spans="1:10" x14ac:dyDescent="0.3">
      <c r="A1818">
        <v>0</v>
      </c>
      <c r="B1818">
        <v>0</v>
      </c>
      <c r="C1818">
        <v>0</v>
      </c>
      <c r="D1818">
        <v>0</v>
      </c>
      <c r="E1818" s="17">
        <v>0</v>
      </c>
      <c r="F1818">
        <v>0</v>
      </c>
      <c r="G1818">
        <v>0</v>
      </c>
      <c r="H1818">
        <v>0</v>
      </c>
      <c r="I1818" t="s">
        <v>1128</v>
      </c>
      <c r="J1818" t="s">
        <v>35</v>
      </c>
    </row>
    <row r="1819" spans="1:10" x14ac:dyDescent="0.3">
      <c r="A1819">
        <v>0</v>
      </c>
      <c r="B1819">
        <v>0</v>
      </c>
      <c r="C1819">
        <v>0</v>
      </c>
      <c r="D1819">
        <v>0</v>
      </c>
      <c r="E1819" s="17">
        <v>0</v>
      </c>
      <c r="F1819">
        <v>0</v>
      </c>
      <c r="G1819">
        <v>0</v>
      </c>
      <c r="H1819">
        <v>0</v>
      </c>
      <c r="I1819" t="s">
        <v>1128</v>
      </c>
      <c r="J1819" t="s">
        <v>35</v>
      </c>
    </row>
    <row r="1820" spans="1:10" x14ac:dyDescent="0.3">
      <c r="A1820">
        <v>0</v>
      </c>
      <c r="B1820">
        <v>0</v>
      </c>
      <c r="C1820">
        <v>0</v>
      </c>
      <c r="D1820">
        <v>0</v>
      </c>
      <c r="E1820" s="17">
        <v>0</v>
      </c>
      <c r="F1820">
        <v>0</v>
      </c>
      <c r="G1820">
        <v>0</v>
      </c>
      <c r="H1820">
        <v>0</v>
      </c>
      <c r="I1820" t="s">
        <v>1128</v>
      </c>
      <c r="J1820" t="s">
        <v>35</v>
      </c>
    </row>
    <row r="1821" spans="1:10" x14ac:dyDescent="0.3">
      <c r="A1821">
        <v>0</v>
      </c>
      <c r="B1821">
        <v>0</v>
      </c>
      <c r="C1821">
        <v>0</v>
      </c>
      <c r="D1821">
        <v>0</v>
      </c>
      <c r="E1821" s="17">
        <v>0</v>
      </c>
      <c r="F1821">
        <v>0</v>
      </c>
      <c r="G1821">
        <v>0</v>
      </c>
      <c r="H1821">
        <v>0</v>
      </c>
      <c r="I1821" t="s">
        <v>1128</v>
      </c>
      <c r="J1821" t="s">
        <v>35</v>
      </c>
    </row>
    <row r="1822" spans="1:10" x14ac:dyDescent="0.3">
      <c r="A1822">
        <v>0</v>
      </c>
      <c r="B1822">
        <v>0</v>
      </c>
      <c r="C1822">
        <v>0</v>
      </c>
      <c r="D1822">
        <v>0</v>
      </c>
      <c r="E1822" s="17">
        <v>0</v>
      </c>
      <c r="F1822">
        <v>0</v>
      </c>
      <c r="G1822">
        <v>0</v>
      </c>
      <c r="H1822">
        <v>0</v>
      </c>
      <c r="I1822" t="s">
        <v>1128</v>
      </c>
      <c r="J1822" t="s">
        <v>35</v>
      </c>
    </row>
    <row r="1823" spans="1:10" x14ac:dyDescent="0.3">
      <c r="A1823">
        <v>0</v>
      </c>
      <c r="B1823">
        <v>0</v>
      </c>
      <c r="C1823">
        <v>0</v>
      </c>
      <c r="D1823">
        <v>0</v>
      </c>
      <c r="E1823" s="17">
        <v>0</v>
      </c>
      <c r="F1823">
        <v>0</v>
      </c>
      <c r="G1823">
        <v>0</v>
      </c>
      <c r="H1823">
        <v>0</v>
      </c>
      <c r="I1823" t="s">
        <v>1128</v>
      </c>
      <c r="J1823" t="s">
        <v>35</v>
      </c>
    </row>
    <row r="1824" spans="1:10" x14ac:dyDescent="0.3">
      <c r="A1824">
        <v>0</v>
      </c>
      <c r="B1824">
        <v>0</v>
      </c>
      <c r="C1824">
        <v>0</v>
      </c>
      <c r="D1824">
        <v>0</v>
      </c>
      <c r="E1824" s="17">
        <v>0</v>
      </c>
      <c r="F1824">
        <v>0</v>
      </c>
      <c r="G1824">
        <v>0</v>
      </c>
      <c r="H1824">
        <v>0</v>
      </c>
      <c r="I1824" t="s">
        <v>1128</v>
      </c>
      <c r="J1824" t="s">
        <v>35</v>
      </c>
    </row>
    <row r="1825" spans="1:10" x14ac:dyDescent="0.3">
      <c r="A1825">
        <v>0</v>
      </c>
      <c r="B1825">
        <v>0</v>
      </c>
      <c r="C1825">
        <v>0</v>
      </c>
      <c r="D1825">
        <v>0</v>
      </c>
      <c r="E1825" s="17">
        <v>0</v>
      </c>
      <c r="F1825">
        <v>0</v>
      </c>
      <c r="G1825">
        <v>0</v>
      </c>
      <c r="H1825">
        <v>0</v>
      </c>
      <c r="I1825" t="s">
        <v>1128</v>
      </c>
      <c r="J1825" t="s">
        <v>35</v>
      </c>
    </row>
    <row r="1826" spans="1:10" x14ac:dyDescent="0.3">
      <c r="A1826">
        <v>0</v>
      </c>
      <c r="B1826">
        <v>0</v>
      </c>
      <c r="C1826">
        <v>0</v>
      </c>
      <c r="D1826">
        <v>0</v>
      </c>
      <c r="E1826" s="17">
        <v>0</v>
      </c>
      <c r="F1826">
        <v>0</v>
      </c>
      <c r="G1826">
        <v>0</v>
      </c>
      <c r="H1826">
        <v>0</v>
      </c>
      <c r="I1826" t="s">
        <v>1128</v>
      </c>
      <c r="J1826" t="s">
        <v>35</v>
      </c>
    </row>
    <row r="1827" spans="1:10" x14ac:dyDescent="0.3">
      <c r="A1827">
        <v>0</v>
      </c>
      <c r="B1827">
        <v>0</v>
      </c>
      <c r="C1827">
        <v>0</v>
      </c>
      <c r="D1827">
        <v>0</v>
      </c>
      <c r="E1827" s="17">
        <v>0</v>
      </c>
      <c r="F1827">
        <v>0</v>
      </c>
      <c r="G1827">
        <v>0</v>
      </c>
      <c r="H1827">
        <v>0</v>
      </c>
      <c r="I1827" t="s">
        <v>1128</v>
      </c>
      <c r="J1827" t="s">
        <v>35</v>
      </c>
    </row>
    <row r="1828" spans="1:10" x14ac:dyDescent="0.3">
      <c r="A1828">
        <v>0</v>
      </c>
      <c r="B1828">
        <v>0</v>
      </c>
      <c r="C1828">
        <v>0</v>
      </c>
      <c r="D1828">
        <v>0</v>
      </c>
      <c r="E1828" s="17">
        <v>0</v>
      </c>
      <c r="F1828">
        <v>0</v>
      </c>
      <c r="G1828">
        <v>0</v>
      </c>
      <c r="H1828">
        <v>0</v>
      </c>
      <c r="I1828" t="s">
        <v>1128</v>
      </c>
      <c r="J1828" t="s">
        <v>35</v>
      </c>
    </row>
    <row r="1829" spans="1:10" x14ac:dyDescent="0.3">
      <c r="A1829">
        <v>0</v>
      </c>
      <c r="B1829">
        <v>0</v>
      </c>
      <c r="C1829">
        <v>0</v>
      </c>
      <c r="D1829">
        <v>0</v>
      </c>
      <c r="E1829" s="17">
        <v>0</v>
      </c>
      <c r="F1829">
        <v>0</v>
      </c>
      <c r="G1829">
        <v>0</v>
      </c>
      <c r="H1829">
        <v>0</v>
      </c>
      <c r="I1829" t="s">
        <v>1128</v>
      </c>
      <c r="J1829" t="s">
        <v>35</v>
      </c>
    </row>
    <row r="1830" spans="1:10" x14ac:dyDescent="0.3">
      <c r="A1830" s="4" cm="1">
        <f t="array" ref="A1830:H1849">'M67-M72 Report'!A321:H340</f>
        <v>0</v>
      </c>
      <c r="B1830">
        <v>0</v>
      </c>
      <c r="C1830">
        <v>0</v>
      </c>
      <c r="D1830">
        <v>0</v>
      </c>
      <c r="E1830" s="17">
        <v>0</v>
      </c>
      <c r="F1830">
        <v>0</v>
      </c>
      <c r="G1830">
        <v>0</v>
      </c>
      <c r="H1830">
        <v>0</v>
      </c>
      <c r="I1830" t="s">
        <v>1129</v>
      </c>
      <c r="J1830" t="s">
        <v>35</v>
      </c>
    </row>
    <row r="1831" spans="1:10" x14ac:dyDescent="0.3">
      <c r="A1831">
        <v>0</v>
      </c>
      <c r="B1831">
        <v>0</v>
      </c>
      <c r="C1831">
        <v>0</v>
      </c>
      <c r="D1831">
        <v>0</v>
      </c>
      <c r="E1831" s="17">
        <v>0</v>
      </c>
      <c r="F1831">
        <v>0</v>
      </c>
      <c r="G1831">
        <v>0</v>
      </c>
      <c r="H1831">
        <v>0</v>
      </c>
      <c r="I1831" t="s">
        <v>1129</v>
      </c>
      <c r="J1831" t="s">
        <v>35</v>
      </c>
    </row>
    <row r="1832" spans="1:10" x14ac:dyDescent="0.3">
      <c r="A1832">
        <v>0</v>
      </c>
      <c r="B1832">
        <v>0</v>
      </c>
      <c r="C1832">
        <v>0</v>
      </c>
      <c r="D1832">
        <v>0</v>
      </c>
      <c r="E1832" s="17">
        <v>0</v>
      </c>
      <c r="F1832">
        <v>0</v>
      </c>
      <c r="G1832">
        <v>0</v>
      </c>
      <c r="H1832">
        <v>0</v>
      </c>
      <c r="I1832" t="s">
        <v>1129</v>
      </c>
      <c r="J1832" t="s">
        <v>35</v>
      </c>
    </row>
    <row r="1833" spans="1:10" x14ac:dyDescent="0.3">
      <c r="A1833">
        <v>0</v>
      </c>
      <c r="B1833">
        <v>0</v>
      </c>
      <c r="C1833">
        <v>0</v>
      </c>
      <c r="D1833">
        <v>0</v>
      </c>
      <c r="E1833" s="17">
        <v>0</v>
      </c>
      <c r="F1833">
        <v>0</v>
      </c>
      <c r="G1833">
        <v>0</v>
      </c>
      <c r="H1833">
        <v>0</v>
      </c>
      <c r="I1833" t="s">
        <v>1129</v>
      </c>
      <c r="J1833" t="s">
        <v>35</v>
      </c>
    </row>
    <row r="1834" spans="1:10" x14ac:dyDescent="0.3">
      <c r="A1834">
        <v>0</v>
      </c>
      <c r="B1834">
        <v>0</v>
      </c>
      <c r="C1834">
        <v>0</v>
      </c>
      <c r="D1834">
        <v>0</v>
      </c>
      <c r="E1834" s="17">
        <v>0</v>
      </c>
      <c r="F1834">
        <v>0</v>
      </c>
      <c r="G1834">
        <v>0</v>
      </c>
      <c r="H1834">
        <v>0</v>
      </c>
      <c r="I1834" t="s">
        <v>1129</v>
      </c>
      <c r="J1834" t="s">
        <v>35</v>
      </c>
    </row>
    <row r="1835" spans="1:10" x14ac:dyDescent="0.3">
      <c r="A1835">
        <v>0</v>
      </c>
      <c r="B1835">
        <v>0</v>
      </c>
      <c r="C1835">
        <v>0</v>
      </c>
      <c r="D1835">
        <v>0</v>
      </c>
      <c r="E1835" s="17">
        <v>0</v>
      </c>
      <c r="F1835">
        <v>0</v>
      </c>
      <c r="G1835">
        <v>0</v>
      </c>
      <c r="H1835">
        <v>0</v>
      </c>
      <c r="I1835" t="s">
        <v>1129</v>
      </c>
      <c r="J1835" t="s">
        <v>35</v>
      </c>
    </row>
    <row r="1836" spans="1:10" x14ac:dyDescent="0.3">
      <c r="A1836">
        <v>0</v>
      </c>
      <c r="B1836">
        <v>0</v>
      </c>
      <c r="C1836">
        <v>0</v>
      </c>
      <c r="D1836">
        <v>0</v>
      </c>
      <c r="E1836" s="17">
        <v>0</v>
      </c>
      <c r="F1836">
        <v>0</v>
      </c>
      <c r="G1836">
        <v>0</v>
      </c>
      <c r="H1836">
        <v>0</v>
      </c>
      <c r="I1836" t="s">
        <v>1129</v>
      </c>
      <c r="J1836" t="s">
        <v>35</v>
      </c>
    </row>
    <row r="1837" spans="1:10" x14ac:dyDescent="0.3">
      <c r="A1837">
        <v>0</v>
      </c>
      <c r="B1837">
        <v>0</v>
      </c>
      <c r="C1837">
        <v>0</v>
      </c>
      <c r="D1837">
        <v>0</v>
      </c>
      <c r="E1837" s="17">
        <v>0</v>
      </c>
      <c r="F1837">
        <v>0</v>
      </c>
      <c r="G1837">
        <v>0</v>
      </c>
      <c r="H1837">
        <v>0</v>
      </c>
      <c r="I1837" t="s">
        <v>1129</v>
      </c>
      <c r="J1837" t="s">
        <v>35</v>
      </c>
    </row>
    <row r="1838" spans="1:10" x14ac:dyDescent="0.3">
      <c r="A1838">
        <v>0</v>
      </c>
      <c r="B1838">
        <v>0</v>
      </c>
      <c r="C1838">
        <v>0</v>
      </c>
      <c r="D1838">
        <v>0</v>
      </c>
      <c r="E1838" s="17">
        <v>0</v>
      </c>
      <c r="F1838">
        <v>0</v>
      </c>
      <c r="G1838">
        <v>0</v>
      </c>
      <c r="H1838">
        <v>0</v>
      </c>
      <c r="I1838" t="s">
        <v>1129</v>
      </c>
      <c r="J1838" t="s">
        <v>35</v>
      </c>
    </row>
    <row r="1839" spans="1:10" x14ac:dyDescent="0.3">
      <c r="A1839">
        <v>0</v>
      </c>
      <c r="B1839">
        <v>0</v>
      </c>
      <c r="C1839">
        <v>0</v>
      </c>
      <c r="D1839">
        <v>0</v>
      </c>
      <c r="E1839" s="17">
        <v>0</v>
      </c>
      <c r="F1839">
        <v>0</v>
      </c>
      <c r="G1839">
        <v>0</v>
      </c>
      <c r="H1839">
        <v>0</v>
      </c>
      <c r="I1839" t="s">
        <v>1129</v>
      </c>
      <c r="J1839" t="s">
        <v>35</v>
      </c>
    </row>
    <row r="1840" spans="1:10" x14ac:dyDescent="0.3">
      <c r="A1840">
        <v>0</v>
      </c>
      <c r="B1840">
        <v>0</v>
      </c>
      <c r="C1840">
        <v>0</v>
      </c>
      <c r="D1840">
        <v>0</v>
      </c>
      <c r="E1840" s="17">
        <v>0</v>
      </c>
      <c r="F1840">
        <v>0</v>
      </c>
      <c r="G1840">
        <v>0</v>
      </c>
      <c r="H1840">
        <v>0</v>
      </c>
      <c r="I1840" t="s">
        <v>1129</v>
      </c>
      <c r="J1840" t="s">
        <v>35</v>
      </c>
    </row>
    <row r="1841" spans="1:10" x14ac:dyDescent="0.3">
      <c r="A1841">
        <v>0</v>
      </c>
      <c r="B1841">
        <v>0</v>
      </c>
      <c r="C1841">
        <v>0</v>
      </c>
      <c r="D1841">
        <v>0</v>
      </c>
      <c r="E1841" s="17">
        <v>0</v>
      </c>
      <c r="F1841">
        <v>0</v>
      </c>
      <c r="G1841">
        <v>0</v>
      </c>
      <c r="H1841">
        <v>0</v>
      </c>
      <c r="I1841" t="s">
        <v>1129</v>
      </c>
      <c r="J1841" t="s">
        <v>35</v>
      </c>
    </row>
    <row r="1842" spans="1:10" x14ac:dyDescent="0.3">
      <c r="A1842">
        <v>0</v>
      </c>
      <c r="B1842">
        <v>0</v>
      </c>
      <c r="C1842">
        <v>0</v>
      </c>
      <c r="D1842">
        <v>0</v>
      </c>
      <c r="E1842" s="17">
        <v>0</v>
      </c>
      <c r="F1842">
        <v>0</v>
      </c>
      <c r="G1842">
        <v>0</v>
      </c>
      <c r="H1842">
        <v>0</v>
      </c>
      <c r="I1842" t="s">
        <v>1129</v>
      </c>
      <c r="J1842" t="s">
        <v>35</v>
      </c>
    </row>
    <row r="1843" spans="1:10" x14ac:dyDescent="0.3">
      <c r="A1843">
        <v>0</v>
      </c>
      <c r="B1843">
        <v>0</v>
      </c>
      <c r="C1843">
        <v>0</v>
      </c>
      <c r="D1843">
        <v>0</v>
      </c>
      <c r="E1843" s="17">
        <v>0</v>
      </c>
      <c r="F1843">
        <v>0</v>
      </c>
      <c r="G1843">
        <v>0</v>
      </c>
      <c r="H1843">
        <v>0</v>
      </c>
      <c r="I1843" t="s">
        <v>1129</v>
      </c>
      <c r="J1843" t="s">
        <v>35</v>
      </c>
    </row>
    <row r="1844" spans="1:10" x14ac:dyDescent="0.3">
      <c r="A1844">
        <v>0</v>
      </c>
      <c r="B1844">
        <v>0</v>
      </c>
      <c r="C1844">
        <v>0</v>
      </c>
      <c r="D1844">
        <v>0</v>
      </c>
      <c r="E1844" s="17">
        <v>0</v>
      </c>
      <c r="F1844">
        <v>0</v>
      </c>
      <c r="G1844">
        <v>0</v>
      </c>
      <c r="H1844">
        <v>0</v>
      </c>
      <c r="I1844" t="s">
        <v>1129</v>
      </c>
      <c r="J1844" t="s">
        <v>35</v>
      </c>
    </row>
    <row r="1845" spans="1:10" x14ac:dyDescent="0.3">
      <c r="A1845">
        <v>0</v>
      </c>
      <c r="B1845">
        <v>0</v>
      </c>
      <c r="C1845">
        <v>0</v>
      </c>
      <c r="D1845">
        <v>0</v>
      </c>
      <c r="E1845" s="17">
        <v>0</v>
      </c>
      <c r="F1845">
        <v>0</v>
      </c>
      <c r="G1845">
        <v>0</v>
      </c>
      <c r="H1845">
        <v>0</v>
      </c>
      <c r="I1845" t="s">
        <v>1129</v>
      </c>
      <c r="J1845" t="s">
        <v>35</v>
      </c>
    </row>
    <row r="1846" spans="1:10" x14ac:dyDescent="0.3">
      <c r="A1846">
        <v>0</v>
      </c>
      <c r="B1846">
        <v>0</v>
      </c>
      <c r="C1846">
        <v>0</v>
      </c>
      <c r="D1846">
        <v>0</v>
      </c>
      <c r="E1846" s="17">
        <v>0</v>
      </c>
      <c r="F1846">
        <v>0</v>
      </c>
      <c r="G1846">
        <v>0</v>
      </c>
      <c r="H1846">
        <v>0</v>
      </c>
      <c r="I1846" t="s">
        <v>1129</v>
      </c>
      <c r="J1846" t="s">
        <v>35</v>
      </c>
    </row>
    <row r="1847" spans="1:10" x14ac:dyDescent="0.3">
      <c r="A1847">
        <v>0</v>
      </c>
      <c r="B1847">
        <v>0</v>
      </c>
      <c r="C1847">
        <v>0</v>
      </c>
      <c r="D1847">
        <v>0</v>
      </c>
      <c r="E1847" s="17">
        <v>0</v>
      </c>
      <c r="F1847">
        <v>0</v>
      </c>
      <c r="G1847">
        <v>0</v>
      </c>
      <c r="H1847">
        <v>0</v>
      </c>
      <c r="I1847" t="s">
        <v>1129</v>
      </c>
      <c r="J1847" t="s">
        <v>35</v>
      </c>
    </row>
    <row r="1848" spans="1:10" x14ac:dyDescent="0.3">
      <c r="A1848">
        <v>0</v>
      </c>
      <c r="B1848">
        <v>0</v>
      </c>
      <c r="C1848">
        <v>0</v>
      </c>
      <c r="D1848">
        <v>0</v>
      </c>
      <c r="E1848" s="17">
        <v>0</v>
      </c>
      <c r="F1848">
        <v>0</v>
      </c>
      <c r="G1848">
        <v>0</v>
      </c>
      <c r="H1848">
        <v>0</v>
      </c>
      <c r="I1848" t="s">
        <v>1129</v>
      </c>
      <c r="J1848" t="s">
        <v>35</v>
      </c>
    </row>
    <row r="1849" spans="1:10" x14ac:dyDescent="0.3">
      <c r="A1849">
        <v>0</v>
      </c>
      <c r="B1849">
        <v>0</v>
      </c>
      <c r="C1849">
        <v>0</v>
      </c>
      <c r="D1849">
        <v>0</v>
      </c>
      <c r="E1849" s="17">
        <v>0</v>
      </c>
      <c r="F1849">
        <v>0</v>
      </c>
      <c r="G1849">
        <v>0</v>
      </c>
      <c r="H1849">
        <v>0</v>
      </c>
      <c r="I1849" t="s">
        <v>1129</v>
      </c>
      <c r="J1849" t="s">
        <v>35</v>
      </c>
    </row>
  </sheetData>
  <phoneticPr fontId="2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FB857-FD63-4272-98F2-46B73271C930}">
  <sheetPr>
    <tabColor rgb="FFFFFF00"/>
  </sheetPr>
  <dimension ref="A1:AG383"/>
  <sheetViews>
    <sheetView workbookViewId="0">
      <pane xSplit="3" ySplit="6" topLeftCell="R283" activePane="bottomRight" state="frozen"/>
      <selection pane="topRight" activeCell="D1" sqref="D1"/>
      <selection pane="bottomLeft" activeCell="A7" sqref="A7"/>
      <selection pane="bottomRight" activeCell="AF334" sqref="AF334:AG334"/>
    </sheetView>
  </sheetViews>
  <sheetFormatPr defaultColWidth="8.83203125" defaultRowHeight="14" x14ac:dyDescent="0.3"/>
  <cols>
    <col min="3" max="3" width="15.1640625" customWidth="1"/>
    <col min="5" max="6" width="10" bestFit="1" customWidth="1"/>
    <col min="7" max="7" width="10.1640625" bestFit="1" customWidth="1"/>
    <col min="8" max="12" width="10" bestFit="1" customWidth="1"/>
    <col min="13" max="13" width="12.5" customWidth="1"/>
    <col min="14" max="23" width="10" bestFit="1" customWidth="1"/>
    <col min="24" max="27" width="9.83203125" bestFit="1" customWidth="1"/>
    <col min="28" max="33" width="10.08203125" bestFit="1" customWidth="1"/>
  </cols>
  <sheetData>
    <row r="1" spans="1:33" x14ac:dyDescent="0.3">
      <c r="A1" s="41" t="s">
        <v>1154</v>
      </c>
    </row>
    <row r="2" spans="1:33" x14ac:dyDescent="0.3">
      <c r="A2" t="s">
        <v>1173</v>
      </c>
    </row>
    <row r="3" spans="1:33" x14ac:dyDescent="0.3">
      <c r="C3">
        <f>SUM(C7:C334)</f>
        <v>0</v>
      </c>
    </row>
    <row r="4" spans="1:33" x14ac:dyDescent="0.3">
      <c r="E4" t="str" cm="1">
        <f t="array" ref="E4:AG6">TRANSPOSE(Period_sum!H37:J65)</f>
        <v>M1-M6</v>
      </c>
      <c r="F4" t="str">
        <v>M1-M12</v>
      </c>
      <c r="G4" t="str">
        <v>M1-M18</v>
      </c>
      <c r="H4" t="str">
        <v>M1-M24</v>
      </c>
      <c r="I4" t="str">
        <v>M7-M12</v>
      </c>
      <c r="J4" t="str">
        <v>M13-M18</v>
      </c>
      <c r="K4" t="str">
        <v>M13-M24</v>
      </c>
      <c r="L4" t="str">
        <v>M19-M24</v>
      </c>
      <c r="M4" t="str">
        <v>M19-M36</v>
      </c>
      <c r="N4" t="str">
        <v>M25-M30</v>
      </c>
      <c r="O4" t="str">
        <v>M31-M36</v>
      </c>
      <c r="P4" t="str">
        <v>M25-M36</v>
      </c>
      <c r="Q4" t="str">
        <v>M25-M48</v>
      </c>
      <c r="R4" t="str">
        <v>M37-M42</v>
      </c>
      <c r="S4" t="str">
        <v>M37-M48</v>
      </c>
      <c r="T4" t="str">
        <v>M37-M54</v>
      </c>
      <c r="U4" t="str">
        <v>M37-M60</v>
      </c>
      <c r="V4" t="str">
        <v>M1-M30</v>
      </c>
      <c r="W4" t="str">
        <v>M31-M60</v>
      </c>
      <c r="X4" t="str">
        <v>M37-M72</v>
      </c>
      <c r="Y4" t="str">
        <v>M43-M48</v>
      </c>
      <c r="Z4" t="str">
        <v>M49-M54</v>
      </c>
      <c r="AA4" t="str">
        <v>M49-M60</v>
      </c>
      <c r="AB4" t="str">
        <v>M49-M72</v>
      </c>
      <c r="AC4" t="str">
        <v>M55-M60</v>
      </c>
      <c r="AD4" t="str">
        <v>M61-M66</v>
      </c>
      <c r="AE4" t="str">
        <v>M61-M72</v>
      </c>
      <c r="AF4" t="str">
        <v>M1-M60</v>
      </c>
      <c r="AG4" t="str">
        <v>M1-M72</v>
      </c>
    </row>
    <row r="5" spans="1:33" x14ac:dyDescent="0.3">
      <c r="E5" s="17">
        <v>44743</v>
      </c>
      <c r="F5" s="17">
        <v>44743</v>
      </c>
      <c r="G5" s="17">
        <v>44743</v>
      </c>
      <c r="H5" s="17">
        <v>44743</v>
      </c>
      <c r="I5" s="17">
        <v>44927</v>
      </c>
      <c r="J5" s="17">
        <v>45108</v>
      </c>
      <c r="K5" s="17">
        <v>45108</v>
      </c>
      <c r="L5" s="17">
        <v>45292</v>
      </c>
      <c r="M5" s="17">
        <v>45292</v>
      </c>
      <c r="N5" s="17">
        <v>45474</v>
      </c>
      <c r="O5" s="17">
        <v>45658</v>
      </c>
      <c r="P5" s="17">
        <v>45474</v>
      </c>
      <c r="Q5" s="17">
        <v>45474</v>
      </c>
      <c r="R5" s="17">
        <v>45839</v>
      </c>
      <c r="S5" s="17">
        <v>45839</v>
      </c>
      <c r="T5" s="17">
        <v>45839</v>
      </c>
      <c r="U5" s="17">
        <v>45839</v>
      </c>
      <c r="V5" s="17">
        <v>44743</v>
      </c>
      <c r="W5" s="17">
        <v>45658</v>
      </c>
      <c r="X5" s="17">
        <v>45839</v>
      </c>
      <c r="Y5" s="17">
        <v>46023</v>
      </c>
      <c r="Z5" s="17">
        <v>46204</v>
      </c>
      <c r="AA5" s="17">
        <v>46204</v>
      </c>
      <c r="AB5" s="17">
        <v>46204</v>
      </c>
      <c r="AC5" s="17">
        <v>46388</v>
      </c>
      <c r="AD5" s="17">
        <v>46569</v>
      </c>
      <c r="AE5" s="17">
        <v>46569</v>
      </c>
      <c r="AF5" s="17">
        <v>44743</v>
      </c>
      <c r="AG5" s="17">
        <v>44743</v>
      </c>
    </row>
    <row r="6" spans="1:33" x14ac:dyDescent="0.3">
      <c r="B6" t="s">
        <v>1142</v>
      </c>
      <c r="C6" t="s">
        <v>1140</v>
      </c>
      <c r="D6">
        <f>SUM(C7:C60)</f>
        <v>0</v>
      </c>
      <c r="E6" s="17">
        <v>44926</v>
      </c>
      <c r="F6" s="17">
        <v>45107</v>
      </c>
      <c r="G6" s="17">
        <v>45291</v>
      </c>
      <c r="H6" s="17">
        <v>45473</v>
      </c>
      <c r="I6" s="17">
        <v>45107</v>
      </c>
      <c r="J6" s="17">
        <v>45291</v>
      </c>
      <c r="K6" s="17">
        <v>45473</v>
      </c>
      <c r="L6" s="17">
        <v>45473</v>
      </c>
      <c r="M6" s="17">
        <v>45838</v>
      </c>
      <c r="N6" s="17">
        <v>45657</v>
      </c>
      <c r="O6" s="17">
        <v>45838</v>
      </c>
      <c r="P6" s="17">
        <v>45838</v>
      </c>
      <c r="Q6" s="17">
        <v>46203</v>
      </c>
      <c r="R6" s="17">
        <v>46022</v>
      </c>
      <c r="S6" s="17">
        <v>46203</v>
      </c>
      <c r="T6" s="17">
        <v>46387</v>
      </c>
      <c r="U6" s="17">
        <v>46568</v>
      </c>
      <c r="V6" s="17">
        <v>45657</v>
      </c>
      <c r="W6" s="17">
        <v>46568</v>
      </c>
      <c r="X6" s="17">
        <v>46934</v>
      </c>
      <c r="Y6" s="17">
        <v>46203</v>
      </c>
      <c r="Z6" s="17">
        <v>46387</v>
      </c>
      <c r="AA6" s="17">
        <v>46568</v>
      </c>
      <c r="AB6" s="17">
        <v>46934</v>
      </c>
      <c r="AC6" s="17">
        <v>46568</v>
      </c>
      <c r="AD6" s="17">
        <v>46752</v>
      </c>
      <c r="AE6" s="17">
        <v>46934</v>
      </c>
      <c r="AF6" s="17">
        <v>46568</v>
      </c>
      <c r="AG6" s="17">
        <v>46934</v>
      </c>
    </row>
    <row r="7" spans="1:33" x14ac:dyDescent="0.3">
      <c r="A7" t="s">
        <v>1201</v>
      </c>
      <c r="B7" s="20" t="str">
        <f>'Accounting table'!B6</f>
        <v>4011</v>
      </c>
      <c r="C7" s="36">
        <f>IF(B7="",0,SUMIFS(Raindance!O:O,Raindance!B:B,B7))</f>
        <v>0</v>
      </c>
      <c r="E7">
        <f>IF($B7="",0,SUMIFS(Raindance!$O:$O,Raindance!$B:$B,$B7,Raindance!$R:$R,"&gt;="&amp;E$5,Raindance!$R:$R,"&lt;="&amp;E$6))</f>
        <v>0</v>
      </c>
      <c r="F7">
        <f>IF($B7="",0,SUMIFS(Raindance!$O:$O,Raindance!$B:$B,$B7,Raindance!$R:$R,"&gt;="&amp;F$5,Raindance!$R:$R,"&lt;="&amp;F$6))</f>
        <v>0</v>
      </c>
      <c r="G7">
        <f>IF($B7="",0,SUMIFS(Raindance!$O:$O,Raindance!$B:$B,$B7,Raindance!$R:$R,"&gt;="&amp;G$5,Raindance!$R:$R,"&lt;="&amp;G$6))</f>
        <v>0</v>
      </c>
      <c r="H7">
        <f>IF($B7="",0,SUMIFS(Raindance!$O:$O,Raindance!$B:$B,$B7,Raindance!$R:$R,"&gt;="&amp;H$5,Raindance!$R:$R,"&lt;="&amp;H$6))</f>
        <v>0</v>
      </c>
      <c r="I7">
        <f>IF($B7="",0,SUMIFS(Raindance!$O:$O,Raindance!$B:$B,$B7,Raindance!$R:$R,"&gt;="&amp;I$5,Raindance!$R:$R,"&lt;="&amp;I$6))</f>
        <v>0</v>
      </c>
      <c r="J7">
        <f>IF($B7="",0,SUMIFS(Raindance!$O:$O,Raindance!$B:$B,$B7,Raindance!$R:$R,"&gt;="&amp;J$5,Raindance!$R:$R,"&lt;="&amp;J$6))</f>
        <v>0</v>
      </c>
      <c r="K7">
        <f>IF($B7="",0,SUMIFS(Raindance!$O:$O,Raindance!$B:$B,$B7,Raindance!$R:$R,"&gt;="&amp;K$5,Raindance!$R:$R,"&lt;="&amp;K$6))</f>
        <v>0</v>
      </c>
      <c r="L7">
        <f>IF($B7="",0,SUMIFS(Raindance!$O:$O,Raindance!$B:$B,$B7,Raindance!$R:$R,"&gt;="&amp;L$5,Raindance!$R:$R,"&lt;="&amp;L$6))</f>
        <v>0</v>
      </c>
      <c r="M7">
        <f>IF($B7="",0,SUMIFS(Raindance!$O:$O,Raindance!$B:$B,$B7,Raindance!$R:$R,"&gt;="&amp;M$5,Raindance!$R:$R,"&lt;="&amp;M$6))</f>
        <v>0</v>
      </c>
      <c r="N7">
        <f>IF($B7="",0,SUMIFS(Raindance!$O:$O,Raindance!$B:$B,$B7,Raindance!$R:$R,"&gt;="&amp;N$5,Raindance!$R:$R,"&lt;="&amp;N$6))</f>
        <v>0</v>
      </c>
      <c r="O7">
        <f>IF($B7="",0,SUMIFS(Raindance!$O:$O,Raindance!$B:$B,$B7,Raindance!$R:$R,"&gt;="&amp;O$5,Raindance!$R:$R,"&lt;="&amp;O$6))</f>
        <v>0</v>
      </c>
      <c r="P7">
        <f>IF($B7="",0,SUMIFS(Raindance!$O:$O,Raindance!$B:$B,$B7,Raindance!$R:$R,"&gt;="&amp;P$5,Raindance!$R:$R,"&lt;="&amp;P$6))</f>
        <v>0</v>
      </c>
      <c r="Q7">
        <f>IF($B7="",0,SUMIFS(Raindance!$O:$O,Raindance!$B:$B,$B7,Raindance!$R:$R,"&gt;="&amp;Q$5,Raindance!$R:$R,"&lt;="&amp;Q$6))</f>
        <v>0</v>
      </c>
      <c r="R7">
        <f>IF($B7="",0,SUMIFS(Raindance!$O:$O,Raindance!$B:$B,$B7,Raindance!$R:$R,"&gt;="&amp;R$5,Raindance!$R:$R,"&lt;="&amp;R$6))</f>
        <v>0</v>
      </c>
      <c r="S7">
        <f>IF($B7="",0,SUMIFS(Raindance!$O:$O,Raindance!$B:$B,$B7,Raindance!$R:$R,"&gt;="&amp;S$5,Raindance!$R:$R,"&lt;="&amp;S$6))</f>
        <v>0</v>
      </c>
      <c r="T7">
        <f>IF($B7="",0,SUMIFS(Raindance!$O:$O,Raindance!$B:$B,$B7,Raindance!$R:$R,"&gt;="&amp;T$5,Raindance!$R:$R,"&lt;="&amp;T$6))</f>
        <v>0</v>
      </c>
      <c r="U7">
        <f>IF($B7="",0,SUMIFS(Raindance!$O:$O,Raindance!$B:$B,$B7,Raindance!$R:$R,"&gt;="&amp;U$5,Raindance!$R:$R,"&lt;="&amp;U$6))</f>
        <v>0</v>
      </c>
      <c r="V7">
        <f>IF($B7="",0,SUMIFS(Raindance!$O:$O,Raindance!$B:$B,$B7,Raindance!$R:$R,"&gt;="&amp;V$5,Raindance!$R:$R,"&lt;="&amp;V$6))</f>
        <v>0</v>
      </c>
      <c r="W7">
        <f>IF($B7="",0,SUMIFS(Raindance!$O:$O,Raindance!$B:$B,$B7,Raindance!$R:$R,"&gt;="&amp;W$5,Raindance!$R:$R,"&lt;="&amp;W$6))</f>
        <v>0</v>
      </c>
      <c r="X7">
        <f>IF($B7="",0,SUMIFS(Raindance!$O:$O,Raindance!$B:$B,$B7,Raindance!$R:$R,"&gt;="&amp;X$5,Raindance!$R:$R,"&lt;="&amp;X$6))</f>
        <v>0</v>
      </c>
      <c r="Y7">
        <f>IF($B7="",0,SUMIFS(Raindance!$O:$O,Raindance!$B:$B,$B7,Raindance!$R:$R,"&gt;="&amp;Y$5,Raindance!$R:$R,"&lt;="&amp;Y$6))</f>
        <v>0</v>
      </c>
      <c r="Z7">
        <f>IF($B7="",0,SUMIFS(Raindance!$O:$O,Raindance!$B:$B,$B7,Raindance!$R:$R,"&gt;="&amp;Z$5,Raindance!$R:$R,"&lt;="&amp;Z$6))</f>
        <v>0</v>
      </c>
      <c r="AA7">
        <f>IF($B7="",0,SUMIFS(Raindance!$O:$O,Raindance!$B:$B,$B7,Raindance!$R:$R,"&gt;="&amp;AA$5,Raindance!$R:$R,"&lt;="&amp;AA$6))</f>
        <v>0</v>
      </c>
      <c r="AB7">
        <f>IF($B7="",0,SUMIFS(Raindance!$O:$O,Raindance!$B:$B,$B7,Raindance!$R:$R,"&gt;="&amp;AB$5,Raindance!$R:$R,"&lt;="&amp;AB$6))</f>
        <v>0</v>
      </c>
      <c r="AC7">
        <f>IF($B7="",0,SUMIFS(Raindance!$O:$O,Raindance!$B:$B,$B7,Raindance!$R:$R,"&gt;="&amp;AC$5,Raindance!$R:$R,"&lt;="&amp;AC$6))</f>
        <v>0</v>
      </c>
      <c r="AD7">
        <f>IF($B7="",0,SUMIFS(Raindance!$O:$O,Raindance!$B:$B,$B7,Raindance!$R:$R,"&gt;="&amp;AD$5,Raindance!$R:$R,"&lt;="&amp;AD$6))</f>
        <v>0</v>
      </c>
      <c r="AE7">
        <f>IF($B7="",0,SUMIFS(Raindance!$O:$O,Raindance!$B:$B,$B7,Raindance!$R:$R,"&gt;="&amp;AE$5,Raindance!$R:$R,"&lt;="&amp;AE$6))</f>
        <v>0</v>
      </c>
      <c r="AF7">
        <f>IF($B7="",0,SUMIFS(Raindance!$O:$O,Raindance!$B:$B,$B7,Raindance!$R:$R,"&gt;="&amp;AF$5,Raindance!$R:$R,"&lt;="&amp;AF$6))</f>
        <v>0</v>
      </c>
      <c r="AG7">
        <f>IF($B7="",0,SUMIFS(Raindance!$O:$O,Raindance!$B:$B,$B7,Raindance!$R:$R,"&gt;="&amp;AG$5,Raindance!$R:$R,"&lt;="&amp;AG$6))</f>
        <v>0</v>
      </c>
    </row>
    <row r="8" spans="1:33" x14ac:dyDescent="0.3">
      <c r="A8" t="s">
        <v>1201</v>
      </c>
      <c r="B8" s="20" t="str">
        <f>'Accounting table'!B7</f>
        <v>4012</v>
      </c>
      <c r="C8" s="36">
        <f>IF(B8="",0,SUMIFS(Raindance!O:O,Raindance!B:B,B8))</f>
        <v>0</v>
      </c>
      <c r="E8">
        <f>IF($B8="",0,SUMIFS(Raindance!$O:$O,Raindance!$B:$B,$B8,Raindance!$R:$R,"&gt;="&amp;E$5,Raindance!$R:$R,"&lt;="&amp;E$6))</f>
        <v>0</v>
      </c>
      <c r="F8">
        <f>IF($B8="",0,SUMIFS(Raindance!$O:$O,Raindance!$B:$B,$B8,Raindance!$R:$R,"&gt;="&amp;F$5,Raindance!$R:$R,"&lt;="&amp;F$6))</f>
        <v>0</v>
      </c>
      <c r="G8">
        <f>IF($B8="",0,SUMIFS(Raindance!$O:$O,Raindance!$B:$B,$B8,Raindance!$R:$R,"&gt;="&amp;G$5,Raindance!$R:$R,"&lt;="&amp;G$6))</f>
        <v>0</v>
      </c>
      <c r="H8">
        <f>IF($B8="",0,SUMIFS(Raindance!$O:$O,Raindance!$B:$B,$B8,Raindance!$R:$R,"&gt;="&amp;H$5,Raindance!$R:$R,"&lt;="&amp;H$6))</f>
        <v>0</v>
      </c>
      <c r="I8">
        <f>IF($B8="",0,SUMIFS(Raindance!$O:$O,Raindance!$B:$B,$B8,Raindance!$R:$R,"&gt;="&amp;I$5,Raindance!$R:$R,"&lt;="&amp;I$6))</f>
        <v>0</v>
      </c>
      <c r="J8">
        <f>IF($B8="",0,SUMIFS(Raindance!$O:$O,Raindance!$B:$B,$B8,Raindance!$R:$R,"&gt;="&amp;J$5,Raindance!$R:$R,"&lt;="&amp;J$6))</f>
        <v>0</v>
      </c>
      <c r="K8">
        <f>IF($B8="",0,SUMIFS(Raindance!$O:$O,Raindance!$B:$B,$B8,Raindance!$R:$R,"&gt;="&amp;K$5,Raindance!$R:$R,"&lt;="&amp;K$6))</f>
        <v>0</v>
      </c>
      <c r="L8">
        <f>IF($B8="",0,SUMIFS(Raindance!$O:$O,Raindance!$B:$B,$B8,Raindance!$R:$R,"&gt;="&amp;L$5,Raindance!$R:$R,"&lt;="&amp;L$6))</f>
        <v>0</v>
      </c>
      <c r="M8">
        <f>IF($B8="",0,SUMIFS(Raindance!$O:$O,Raindance!$B:$B,$B8,Raindance!$R:$R,"&gt;="&amp;M$5,Raindance!$R:$R,"&lt;="&amp;M$6))</f>
        <v>0</v>
      </c>
      <c r="N8">
        <f>IF($B8="",0,SUMIFS(Raindance!$O:$O,Raindance!$B:$B,$B8,Raindance!$R:$R,"&gt;="&amp;N$5,Raindance!$R:$R,"&lt;="&amp;N$6))</f>
        <v>0</v>
      </c>
      <c r="O8">
        <f>IF($B8="",0,SUMIFS(Raindance!$O:$O,Raindance!$B:$B,$B8,Raindance!$R:$R,"&gt;="&amp;O$5,Raindance!$R:$R,"&lt;="&amp;O$6))</f>
        <v>0</v>
      </c>
      <c r="P8">
        <f>IF($B8="",0,SUMIFS(Raindance!$O:$O,Raindance!$B:$B,$B8,Raindance!$R:$R,"&gt;="&amp;P$5,Raindance!$R:$R,"&lt;="&amp;P$6))</f>
        <v>0</v>
      </c>
      <c r="Q8">
        <f>IF($B8="",0,SUMIFS(Raindance!$O:$O,Raindance!$B:$B,$B8,Raindance!$R:$R,"&gt;="&amp;Q$5,Raindance!$R:$R,"&lt;="&amp;Q$6))</f>
        <v>0</v>
      </c>
      <c r="R8">
        <f>IF($B8="",0,SUMIFS(Raindance!$O:$O,Raindance!$B:$B,$B8,Raindance!$R:$R,"&gt;="&amp;R$5,Raindance!$R:$R,"&lt;="&amp;R$6))</f>
        <v>0</v>
      </c>
      <c r="S8">
        <f>IF($B8="",0,SUMIFS(Raindance!$O:$O,Raindance!$B:$B,$B8,Raindance!$R:$R,"&gt;="&amp;S$5,Raindance!$R:$R,"&lt;="&amp;S$6))</f>
        <v>0</v>
      </c>
      <c r="T8">
        <f>IF($B8="",0,SUMIFS(Raindance!$O:$O,Raindance!$B:$B,$B8,Raindance!$R:$R,"&gt;="&amp;T$5,Raindance!$R:$R,"&lt;="&amp;T$6))</f>
        <v>0</v>
      </c>
      <c r="U8">
        <f>IF($B8="",0,SUMIFS(Raindance!$O:$O,Raindance!$B:$B,$B8,Raindance!$R:$R,"&gt;="&amp;U$5,Raindance!$R:$R,"&lt;="&amp;U$6))</f>
        <v>0</v>
      </c>
      <c r="V8">
        <f>IF($B8="",0,SUMIFS(Raindance!$O:$O,Raindance!$B:$B,$B8,Raindance!$R:$R,"&gt;="&amp;V$5,Raindance!$R:$R,"&lt;="&amp;V$6))</f>
        <v>0</v>
      </c>
      <c r="W8">
        <f>IF($B8="",0,SUMIFS(Raindance!$O:$O,Raindance!$B:$B,$B8,Raindance!$R:$R,"&gt;="&amp;W$5,Raindance!$R:$R,"&lt;="&amp;W$6))</f>
        <v>0</v>
      </c>
      <c r="X8">
        <f>IF($B8="",0,SUMIFS(Raindance!$O:$O,Raindance!$B:$B,$B8,Raindance!$R:$R,"&gt;="&amp;X$5,Raindance!$R:$R,"&lt;="&amp;X$6))</f>
        <v>0</v>
      </c>
      <c r="Y8">
        <f>IF($B8="",0,SUMIFS(Raindance!$O:$O,Raindance!$B:$B,$B8,Raindance!$R:$R,"&gt;="&amp;Y$5,Raindance!$R:$R,"&lt;="&amp;Y$6))</f>
        <v>0</v>
      </c>
      <c r="Z8">
        <f>IF($B8="",0,SUMIFS(Raindance!$O:$O,Raindance!$B:$B,$B8,Raindance!$R:$R,"&gt;="&amp;Z$5,Raindance!$R:$R,"&lt;="&amp;Z$6))</f>
        <v>0</v>
      </c>
      <c r="AA8">
        <f>IF($B8="",0,SUMIFS(Raindance!$O:$O,Raindance!$B:$B,$B8,Raindance!$R:$R,"&gt;="&amp;AA$5,Raindance!$R:$R,"&lt;="&amp;AA$6))</f>
        <v>0</v>
      </c>
      <c r="AB8">
        <f>IF($B8="",0,SUMIFS(Raindance!$O:$O,Raindance!$B:$B,$B8,Raindance!$R:$R,"&gt;="&amp;AB$5,Raindance!$R:$R,"&lt;="&amp;AB$6))</f>
        <v>0</v>
      </c>
      <c r="AC8">
        <f>IF($B8="",0,SUMIFS(Raindance!$O:$O,Raindance!$B:$B,$B8,Raindance!$R:$R,"&gt;="&amp;AC$5,Raindance!$R:$R,"&lt;="&amp;AC$6))</f>
        <v>0</v>
      </c>
      <c r="AD8">
        <f>IF($B8="",0,SUMIFS(Raindance!$O:$O,Raindance!$B:$B,$B8,Raindance!$R:$R,"&gt;="&amp;AD$5,Raindance!$R:$R,"&lt;="&amp;AD$6))</f>
        <v>0</v>
      </c>
      <c r="AE8">
        <f>IF($B8="",0,SUMIFS(Raindance!$O:$O,Raindance!$B:$B,$B8,Raindance!$R:$R,"&gt;="&amp;AE$5,Raindance!$R:$R,"&lt;="&amp;AE$6))</f>
        <v>0</v>
      </c>
      <c r="AF8">
        <f>IF($B8="",0,SUMIFS(Raindance!$O:$O,Raindance!$B:$B,$B8,Raindance!$R:$R,"&gt;="&amp;AF$5,Raindance!$R:$R,"&lt;="&amp;AF$6))</f>
        <v>0</v>
      </c>
      <c r="AG8">
        <f>IF($B8="",0,SUMIFS(Raindance!$O:$O,Raindance!$B:$B,$B8,Raindance!$R:$R,"&gt;="&amp;AG$5,Raindance!$R:$R,"&lt;="&amp;AG$6))</f>
        <v>0</v>
      </c>
    </row>
    <row r="9" spans="1:33" x14ac:dyDescent="0.3">
      <c r="A9" t="s">
        <v>1201</v>
      </c>
      <c r="B9" s="20">
        <f>'Accounting table'!B8</f>
        <v>4021</v>
      </c>
      <c r="C9" s="36">
        <f>IF(B9="",0,SUMIFS(Raindance!O:O,Raindance!B:B,B9))</f>
        <v>0</v>
      </c>
      <c r="E9">
        <f>IF($B9="",0,SUMIFS(Raindance!$O:$O,Raindance!$B:$B,$B9,Raindance!$R:$R,"&gt;="&amp;E$5,Raindance!$R:$R,"&lt;="&amp;E$6))</f>
        <v>0</v>
      </c>
      <c r="F9">
        <f>IF($B9="",0,SUMIFS(Raindance!$O:$O,Raindance!$B:$B,$B9,Raindance!$R:$R,"&gt;="&amp;F$5,Raindance!$R:$R,"&lt;="&amp;F$6))</f>
        <v>0</v>
      </c>
      <c r="G9">
        <f>IF($B9="",0,SUMIFS(Raindance!$O:$O,Raindance!$B:$B,$B9,Raindance!$R:$R,"&gt;="&amp;G$5,Raindance!$R:$R,"&lt;="&amp;G$6))</f>
        <v>0</v>
      </c>
      <c r="H9">
        <f>IF($B9="",0,SUMIFS(Raindance!$O:$O,Raindance!$B:$B,$B9,Raindance!$R:$R,"&gt;="&amp;H$5,Raindance!$R:$R,"&lt;="&amp;H$6))</f>
        <v>0</v>
      </c>
      <c r="I9">
        <f>IF($B9="",0,SUMIFS(Raindance!$O:$O,Raindance!$B:$B,$B9,Raindance!$R:$R,"&gt;="&amp;I$5,Raindance!$R:$R,"&lt;="&amp;I$6))</f>
        <v>0</v>
      </c>
      <c r="J9">
        <f>IF($B9="",0,SUMIFS(Raindance!$O:$O,Raindance!$B:$B,$B9,Raindance!$R:$R,"&gt;="&amp;J$5,Raindance!$R:$R,"&lt;="&amp;J$6))</f>
        <v>0</v>
      </c>
      <c r="K9">
        <f>IF($B9="",0,SUMIFS(Raindance!$O:$O,Raindance!$B:$B,$B9,Raindance!$R:$R,"&gt;="&amp;K$5,Raindance!$R:$R,"&lt;="&amp;K$6))</f>
        <v>0</v>
      </c>
      <c r="L9">
        <f>IF($B9="",0,SUMIFS(Raindance!$O:$O,Raindance!$B:$B,$B9,Raindance!$R:$R,"&gt;="&amp;L$5,Raindance!$R:$R,"&lt;="&amp;L$6))</f>
        <v>0</v>
      </c>
      <c r="M9">
        <f>IF($B9="",0,SUMIFS(Raindance!$O:$O,Raindance!$B:$B,$B9,Raindance!$R:$R,"&gt;="&amp;M$5,Raindance!$R:$R,"&lt;="&amp;M$6))</f>
        <v>0</v>
      </c>
      <c r="N9">
        <f>IF($B9="",0,SUMIFS(Raindance!$O:$O,Raindance!$B:$B,$B9,Raindance!$R:$R,"&gt;="&amp;N$5,Raindance!$R:$R,"&lt;="&amp;N$6))</f>
        <v>0</v>
      </c>
      <c r="O9">
        <f>IF($B9="",0,SUMIFS(Raindance!$O:$O,Raindance!$B:$B,$B9,Raindance!$R:$R,"&gt;="&amp;O$5,Raindance!$R:$R,"&lt;="&amp;O$6))</f>
        <v>0</v>
      </c>
      <c r="P9">
        <f>IF($B9="",0,SUMIFS(Raindance!$O:$O,Raindance!$B:$B,$B9,Raindance!$R:$R,"&gt;="&amp;P$5,Raindance!$R:$R,"&lt;="&amp;P$6))</f>
        <v>0</v>
      </c>
      <c r="Q9">
        <f>IF($B9="",0,SUMIFS(Raindance!$O:$O,Raindance!$B:$B,$B9,Raindance!$R:$R,"&gt;="&amp;Q$5,Raindance!$R:$R,"&lt;="&amp;Q$6))</f>
        <v>0</v>
      </c>
      <c r="R9">
        <f>IF($B9="",0,SUMIFS(Raindance!$O:$O,Raindance!$B:$B,$B9,Raindance!$R:$R,"&gt;="&amp;R$5,Raindance!$R:$R,"&lt;="&amp;R$6))</f>
        <v>0</v>
      </c>
      <c r="S9">
        <f>IF($B9="",0,SUMIFS(Raindance!$O:$O,Raindance!$B:$B,$B9,Raindance!$R:$R,"&gt;="&amp;S$5,Raindance!$R:$R,"&lt;="&amp;S$6))</f>
        <v>0</v>
      </c>
      <c r="T9">
        <f>IF($B9="",0,SUMIFS(Raindance!$O:$O,Raindance!$B:$B,$B9,Raindance!$R:$R,"&gt;="&amp;T$5,Raindance!$R:$R,"&lt;="&amp;T$6))</f>
        <v>0</v>
      </c>
      <c r="U9">
        <f>IF($B9="",0,SUMIFS(Raindance!$O:$O,Raindance!$B:$B,$B9,Raindance!$R:$R,"&gt;="&amp;U$5,Raindance!$R:$R,"&lt;="&amp;U$6))</f>
        <v>0</v>
      </c>
      <c r="V9">
        <f>IF($B9="",0,SUMIFS(Raindance!$O:$O,Raindance!$B:$B,$B9,Raindance!$R:$R,"&gt;="&amp;V$5,Raindance!$R:$R,"&lt;="&amp;V$6))</f>
        <v>0</v>
      </c>
      <c r="W9">
        <f>IF($B9="",0,SUMIFS(Raindance!$O:$O,Raindance!$B:$B,$B9,Raindance!$R:$R,"&gt;="&amp;W$5,Raindance!$R:$R,"&lt;="&amp;W$6))</f>
        <v>0</v>
      </c>
      <c r="X9">
        <f>IF($B9="",0,SUMIFS(Raindance!$O:$O,Raindance!$B:$B,$B9,Raindance!$R:$R,"&gt;="&amp;X$5,Raindance!$R:$R,"&lt;="&amp;X$6))</f>
        <v>0</v>
      </c>
      <c r="Y9">
        <f>IF($B9="",0,SUMIFS(Raindance!$O:$O,Raindance!$B:$B,$B9,Raindance!$R:$R,"&gt;="&amp;Y$5,Raindance!$R:$R,"&lt;="&amp;Y$6))</f>
        <v>0</v>
      </c>
      <c r="Z9">
        <f>IF($B9="",0,SUMIFS(Raindance!$O:$O,Raindance!$B:$B,$B9,Raindance!$R:$R,"&gt;="&amp;Z$5,Raindance!$R:$R,"&lt;="&amp;Z$6))</f>
        <v>0</v>
      </c>
      <c r="AA9">
        <f>IF($B9="",0,SUMIFS(Raindance!$O:$O,Raindance!$B:$B,$B9,Raindance!$R:$R,"&gt;="&amp;AA$5,Raindance!$R:$R,"&lt;="&amp;AA$6))</f>
        <v>0</v>
      </c>
      <c r="AB9">
        <f>IF($B9="",0,SUMIFS(Raindance!$O:$O,Raindance!$B:$B,$B9,Raindance!$R:$R,"&gt;="&amp;AB$5,Raindance!$R:$R,"&lt;="&amp;AB$6))</f>
        <v>0</v>
      </c>
      <c r="AC9">
        <f>IF($B9="",0,SUMIFS(Raindance!$O:$O,Raindance!$B:$B,$B9,Raindance!$R:$R,"&gt;="&amp;AC$5,Raindance!$R:$R,"&lt;="&amp;AC$6))</f>
        <v>0</v>
      </c>
      <c r="AD9">
        <f>IF($B9="",0,SUMIFS(Raindance!$O:$O,Raindance!$B:$B,$B9,Raindance!$R:$R,"&gt;="&amp;AD$5,Raindance!$R:$R,"&lt;="&amp;AD$6))</f>
        <v>0</v>
      </c>
      <c r="AE9">
        <f>IF($B9="",0,SUMIFS(Raindance!$O:$O,Raindance!$B:$B,$B9,Raindance!$R:$R,"&gt;="&amp;AE$5,Raindance!$R:$R,"&lt;="&amp;AE$6))</f>
        <v>0</v>
      </c>
      <c r="AF9">
        <f>IF($B9="",0,SUMIFS(Raindance!$O:$O,Raindance!$B:$B,$B9,Raindance!$R:$R,"&gt;="&amp;AF$5,Raindance!$R:$R,"&lt;="&amp;AF$6))</f>
        <v>0</v>
      </c>
      <c r="AG9">
        <f>IF($B9="",0,SUMIFS(Raindance!$O:$O,Raindance!$B:$B,$B9,Raindance!$R:$R,"&gt;="&amp;AG$5,Raindance!$R:$R,"&lt;="&amp;AG$6))</f>
        <v>0</v>
      </c>
    </row>
    <row r="10" spans="1:33" x14ac:dyDescent="0.3">
      <c r="A10" t="s">
        <v>1201</v>
      </c>
      <c r="B10" s="20">
        <f>'Accounting table'!B9</f>
        <v>4022</v>
      </c>
      <c r="C10" s="36">
        <f>IF(B10="",0,SUMIFS(Raindance!O:O,Raindance!B:B,B10))</f>
        <v>0</v>
      </c>
      <c r="E10">
        <f>IF($B10="",0,SUMIFS(Raindance!$O:$O,Raindance!$B:$B,$B10,Raindance!$R:$R,"&gt;="&amp;E$5,Raindance!$R:$R,"&lt;="&amp;E$6))</f>
        <v>0</v>
      </c>
      <c r="F10">
        <f>IF($B10="",0,SUMIFS(Raindance!$O:$O,Raindance!$B:$B,$B10,Raindance!$R:$R,"&gt;="&amp;F$5,Raindance!$R:$R,"&lt;="&amp;F$6))</f>
        <v>0</v>
      </c>
      <c r="G10">
        <f>IF($B10="",0,SUMIFS(Raindance!$O:$O,Raindance!$B:$B,$B10,Raindance!$R:$R,"&gt;="&amp;G$5,Raindance!$R:$R,"&lt;="&amp;G$6))</f>
        <v>0</v>
      </c>
      <c r="H10">
        <f>IF($B10="",0,SUMIFS(Raindance!$O:$O,Raindance!$B:$B,$B10,Raindance!$R:$R,"&gt;="&amp;H$5,Raindance!$R:$R,"&lt;="&amp;H$6))</f>
        <v>0</v>
      </c>
      <c r="I10">
        <f>IF($B10="",0,SUMIFS(Raindance!$O:$O,Raindance!$B:$B,$B10,Raindance!$R:$R,"&gt;="&amp;I$5,Raindance!$R:$R,"&lt;="&amp;I$6))</f>
        <v>0</v>
      </c>
      <c r="J10">
        <f>IF($B10="",0,SUMIFS(Raindance!$O:$O,Raindance!$B:$B,$B10,Raindance!$R:$R,"&gt;="&amp;J$5,Raindance!$R:$R,"&lt;="&amp;J$6))</f>
        <v>0</v>
      </c>
      <c r="K10">
        <f>IF($B10="",0,SUMIFS(Raindance!$O:$O,Raindance!$B:$B,$B10,Raindance!$R:$R,"&gt;="&amp;K$5,Raindance!$R:$R,"&lt;="&amp;K$6))</f>
        <v>0</v>
      </c>
      <c r="L10">
        <f>IF($B10="",0,SUMIFS(Raindance!$O:$O,Raindance!$B:$B,$B10,Raindance!$R:$R,"&gt;="&amp;L$5,Raindance!$R:$R,"&lt;="&amp;L$6))</f>
        <v>0</v>
      </c>
      <c r="M10">
        <f>IF($B10="",0,SUMIFS(Raindance!$O:$O,Raindance!$B:$B,$B10,Raindance!$R:$R,"&gt;="&amp;M$5,Raindance!$R:$R,"&lt;="&amp;M$6))</f>
        <v>0</v>
      </c>
      <c r="N10">
        <f>IF($B10="",0,SUMIFS(Raindance!$O:$O,Raindance!$B:$B,$B10,Raindance!$R:$R,"&gt;="&amp;N$5,Raindance!$R:$R,"&lt;="&amp;N$6))</f>
        <v>0</v>
      </c>
      <c r="O10">
        <f>IF($B10="",0,SUMIFS(Raindance!$O:$O,Raindance!$B:$B,$B10,Raindance!$R:$R,"&gt;="&amp;O$5,Raindance!$R:$R,"&lt;="&amp;O$6))</f>
        <v>0</v>
      </c>
      <c r="P10">
        <f>IF($B10="",0,SUMIFS(Raindance!$O:$O,Raindance!$B:$B,$B10,Raindance!$R:$R,"&gt;="&amp;P$5,Raindance!$R:$R,"&lt;="&amp;P$6))</f>
        <v>0</v>
      </c>
      <c r="Q10">
        <f>IF($B10="",0,SUMIFS(Raindance!$O:$O,Raindance!$B:$B,$B10,Raindance!$R:$R,"&gt;="&amp;Q$5,Raindance!$R:$R,"&lt;="&amp;Q$6))</f>
        <v>0</v>
      </c>
      <c r="R10">
        <f>IF($B10="",0,SUMIFS(Raindance!$O:$O,Raindance!$B:$B,$B10,Raindance!$R:$R,"&gt;="&amp;R$5,Raindance!$R:$R,"&lt;="&amp;R$6))</f>
        <v>0</v>
      </c>
      <c r="S10">
        <f>IF($B10="",0,SUMIFS(Raindance!$O:$O,Raindance!$B:$B,$B10,Raindance!$R:$R,"&gt;="&amp;S$5,Raindance!$R:$R,"&lt;="&amp;S$6))</f>
        <v>0</v>
      </c>
      <c r="T10">
        <f>IF($B10="",0,SUMIFS(Raindance!$O:$O,Raindance!$B:$B,$B10,Raindance!$R:$R,"&gt;="&amp;T$5,Raindance!$R:$R,"&lt;="&amp;T$6))</f>
        <v>0</v>
      </c>
      <c r="U10">
        <f>IF($B10="",0,SUMIFS(Raindance!$O:$O,Raindance!$B:$B,$B10,Raindance!$R:$R,"&gt;="&amp;U$5,Raindance!$R:$R,"&lt;="&amp;U$6))</f>
        <v>0</v>
      </c>
      <c r="V10">
        <f>IF($B10="",0,SUMIFS(Raindance!$O:$O,Raindance!$B:$B,$B10,Raindance!$R:$R,"&gt;="&amp;V$5,Raindance!$R:$R,"&lt;="&amp;V$6))</f>
        <v>0</v>
      </c>
      <c r="W10">
        <f>IF($B10="",0,SUMIFS(Raindance!$O:$O,Raindance!$B:$B,$B10,Raindance!$R:$R,"&gt;="&amp;W$5,Raindance!$R:$R,"&lt;="&amp;W$6))</f>
        <v>0</v>
      </c>
      <c r="X10">
        <f>IF($B10="",0,SUMIFS(Raindance!$O:$O,Raindance!$B:$B,$B10,Raindance!$R:$R,"&gt;="&amp;X$5,Raindance!$R:$R,"&lt;="&amp;X$6))</f>
        <v>0</v>
      </c>
      <c r="Y10">
        <f>IF($B10="",0,SUMIFS(Raindance!$O:$O,Raindance!$B:$B,$B10,Raindance!$R:$R,"&gt;="&amp;Y$5,Raindance!$R:$R,"&lt;="&amp;Y$6))</f>
        <v>0</v>
      </c>
      <c r="Z10">
        <f>IF($B10="",0,SUMIFS(Raindance!$O:$O,Raindance!$B:$B,$B10,Raindance!$R:$R,"&gt;="&amp;Z$5,Raindance!$R:$R,"&lt;="&amp;Z$6))</f>
        <v>0</v>
      </c>
      <c r="AA10">
        <f>IF($B10="",0,SUMIFS(Raindance!$O:$O,Raindance!$B:$B,$B10,Raindance!$R:$R,"&gt;="&amp;AA$5,Raindance!$R:$R,"&lt;="&amp;AA$6))</f>
        <v>0</v>
      </c>
      <c r="AB10">
        <f>IF($B10="",0,SUMIFS(Raindance!$O:$O,Raindance!$B:$B,$B10,Raindance!$R:$R,"&gt;="&amp;AB$5,Raindance!$R:$R,"&lt;="&amp;AB$6))</f>
        <v>0</v>
      </c>
      <c r="AC10">
        <f>IF($B10="",0,SUMIFS(Raindance!$O:$O,Raindance!$B:$B,$B10,Raindance!$R:$R,"&gt;="&amp;AC$5,Raindance!$R:$R,"&lt;="&amp;AC$6))</f>
        <v>0</v>
      </c>
      <c r="AD10">
        <f>IF($B10="",0,SUMIFS(Raindance!$O:$O,Raindance!$B:$B,$B10,Raindance!$R:$R,"&gt;="&amp;AD$5,Raindance!$R:$R,"&lt;="&amp;AD$6))</f>
        <v>0</v>
      </c>
      <c r="AE10">
        <f>IF($B10="",0,SUMIFS(Raindance!$O:$O,Raindance!$B:$B,$B10,Raindance!$R:$R,"&gt;="&amp;AE$5,Raindance!$R:$R,"&lt;="&amp;AE$6))</f>
        <v>0</v>
      </c>
      <c r="AF10">
        <f>IF($B10="",0,SUMIFS(Raindance!$O:$O,Raindance!$B:$B,$B10,Raindance!$R:$R,"&gt;="&amp;AF$5,Raindance!$R:$R,"&lt;="&amp;AF$6))</f>
        <v>0</v>
      </c>
      <c r="AG10">
        <f>IF($B10="",0,SUMIFS(Raindance!$O:$O,Raindance!$B:$B,$B10,Raindance!$R:$R,"&gt;="&amp;AG$5,Raindance!$R:$R,"&lt;="&amp;AG$6))</f>
        <v>0</v>
      </c>
    </row>
    <row r="11" spans="1:33" x14ac:dyDescent="0.3">
      <c r="A11" t="s">
        <v>1201</v>
      </c>
      <c r="B11" s="20">
        <f>'Accounting table'!B10</f>
        <v>4023</v>
      </c>
      <c r="C11" s="36">
        <f>IF(B11="",0,SUMIFS(Raindance!O:O,Raindance!B:B,B11))</f>
        <v>0</v>
      </c>
      <c r="E11">
        <f>IF($B11="",0,SUMIFS(Raindance!$O:$O,Raindance!$B:$B,$B11,Raindance!$R:$R,"&gt;="&amp;E$5,Raindance!$R:$R,"&lt;="&amp;E$6))</f>
        <v>0</v>
      </c>
      <c r="F11">
        <f>IF($B11="",0,SUMIFS(Raindance!$O:$O,Raindance!$B:$B,$B11,Raindance!$R:$R,"&gt;="&amp;F$5,Raindance!$R:$R,"&lt;="&amp;F$6))</f>
        <v>0</v>
      </c>
      <c r="G11">
        <f>IF($B11="",0,SUMIFS(Raindance!$O:$O,Raindance!$B:$B,$B11,Raindance!$R:$R,"&gt;="&amp;G$5,Raindance!$R:$R,"&lt;="&amp;G$6))</f>
        <v>0</v>
      </c>
      <c r="H11">
        <f>IF($B11="",0,SUMIFS(Raindance!$O:$O,Raindance!$B:$B,$B11,Raindance!$R:$R,"&gt;="&amp;H$5,Raindance!$R:$R,"&lt;="&amp;H$6))</f>
        <v>0</v>
      </c>
      <c r="I11">
        <f>IF($B11="",0,SUMIFS(Raindance!$O:$O,Raindance!$B:$B,$B11,Raindance!$R:$R,"&gt;="&amp;I$5,Raindance!$R:$R,"&lt;="&amp;I$6))</f>
        <v>0</v>
      </c>
      <c r="J11">
        <f>IF($B11="",0,SUMIFS(Raindance!$O:$O,Raindance!$B:$B,$B11,Raindance!$R:$R,"&gt;="&amp;J$5,Raindance!$R:$R,"&lt;="&amp;J$6))</f>
        <v>0</v>
      </c>
      <c r="K11">
        <f>IF($B11="",0,SUMIFS(Raindance!$O:$O,Raindance!$B:$B,$B11,Raindance!$R:$R,"&gt;="&amp;K$5,Raindance!$R:$R,"&lt;="&amp;K$6))</f>
        <v>0</v>
      </c>
      <c r="L11">
        <f>IF($B11="",0,SUMIFS(Raindance!$O:$O,Raindance!$B:$B,$B11,Raindance!$R:$R,"&gt;="&amp;L$5,Raindance!$R:$R,"&lt;="&amp;L$6))</f>
        <v>0</v>
      </c>
      <c r="M11">
        <f>IF($B11="",0,SUMIFS(Raindance!$O:$O,Raindance!$B:$B,$B11,Raindance!$R:$R,"&gt;="&amp;M$5,Raindance!$R:$R,"&lt;="&amp;M$6))</f>
        <v>0</v>
      </c>
      <c r="N11">
        <f>IF($B11="",0,SUMIFS(Raindance!$O:$O,Raindance!$B:$B,$B11,Raindance!$R:$R,"&gt;="&amp;N$5,Raindance!$R:$R,"&lt;="&amp;N$6))</f>
        <v>0</v>
      </c>
      <c r="O11">
        <f>IF($B11="",0,SUMIFS(Raindance!$O:$O,Raindance!$B:$B,$B11,Raindance!$R:$R,"&gt;="&amp;O$5,Raindance!$R:$R,"&lt;="&amp;O$6))</f>
        <v>0</v>
      </c>
      <c r="P11">
        <f>IF($B11="",0,SUMIFS(Raindance!$O:$O,Raindance!$B:$B,$B11,Raindance!$R:$R,"&gt;="&amp;P$5,Raindance!$R:$R,"&lt;="&amp;P$6))</f>
        <v>0</v>
      </c>
      <c r="Q11">
        <f>IF($B11="",0,SUMIFS(Raindance!$O:$O,Raindance!$B:$B,$B11,Raindance!$R:$R,"&gt;="&amp;Q$5,Raindance!$R:$R,"&lt;="&amp;Q$6))</f>
        <v>0</v>
      </c>
      <c r="R11">
        <f>IF($B11="",0,SUMIFS(Raindance!$O:$O,Raindance!$B:$B,$B11,Raindance!$R:$R,"&gt;="&amp;R$5,Raindance!$R:$R,"&lt;="&amp;R$6))</f>
        <v>0</v>
      </c>
      <c r="S11">
        <f>IF($B11="",0,SUMIFS(Raindance!$O:$O,Raindance!$B:$B,$B11,Raindance!$R:$R,"&gt;="&amp;S$5,Raindance!$R:$R,"&lt;="&amp;S$6))</f>
        <v>0</v>
      </c>
      <c r="T11">
        <f>IF($B11="",0,SUMIFS(Raindance!$O:$O,Raindance!$B:$B,$B11,Raindance!$R:$R,"&gt;="&amp;T$5,Raindance!$R:$R,"&lt;="&amp;T$6))</f>
        <v>0</v>
      </c>
      <c r="U11">
        <f>IF($B11="",0,SUMIFS(Raindance!$O:$O,Raindance!$B:$B,$B11,Raindance!$R:$R,"&gt;="&amp;U$5,Raindance!$R:$R,"&lt;="&amp;U$6))</f>
        <v>0</v>
      </c>
      <c r="V11">
        <f>IF($B11="",0,SUMIFS(Raindance!$O:$O,Raindance!$B:$B,$B11,Raindance!$R:$R,"&gt;="&amp;V$5,Raindance!$R:$R,"&lt;="&amp;V$6))</f>
        <v>0</v>
      </c>
      <c r="W11">
        <f>IF($B11="",0,SUMIFS(Raindance!$O:$O,Raindance!$B:$B,$B11,Raindance!$R:$R,"&gt;="&amp;W$5,Raindance!$R:$R,"&lt;="&amp;W$6))</f>
        <v>0</v>
      </c>
      <c r="X11">
        <f>IF($B11="",0,SUMIFS(Raindance!$O:$O,Raindance!$B:$B,$B11,Raindance!$R:$R,"&gt;="&amp;X$5,Raindance!$R:$R,"&lt;="&amp;X$6))</f>
        <v>0</v>
      </c>
      <c r="Y11">
        <f>IF($B11="",0,SUMIFS(Raindance!$O:$O,Raindance!$B:$B,$B11,Raindance!$R:$R,"&gt;="&amp;Y$5,Raindance!$R:$R,"&lt;="&amp;Y$6))</f>
        <v>0</v>
      </c>
      <c r="Z11">
        <f>IF($B11="",0,SUMIFS(Raindance!$O:$O,Raindance!$B:$B,$B11,Raindance!$R:$R,"&gt;="&amp;Z$5,Raindance!$R:$R,"&lt;="&amp;Z$6))</f>
        <v>0</v>
      </c>
      <c r="AA11">
        <f>IF($B11="",0,SUMIFS(Raindance!$O:$O,Raindance!$B:$B,$B11,Raindance!$R:$R,"&gt;="&amp;AA$5,Raindance!$R:$R,"&lt;="&amp;AA$6))</f>
        <v>0</v>
      </c>
      <c r="AB11">
        <f>IF($B11="",0,SUMIFS(Raindance!$O:$O,Raindance!$B:$B,$B11,Raindance!$R:$R,"&gt;="&amp;AB$5,Raindance!$R:$R,"&lt;="&amp;AB$6))</f>
        <v>0</v>
      </c>
      <c r="AC11">
        <f>IF($B11="",0,SUMIFS(Raindance!$O:$O,Raindance!$B:$B,$B11,Raindance!$R:$R,"&gt;="&amp;AC$5,Raindance!$R:$R,"&lt;="&amp;AC$6))</f>
        <v>0</v>
      </c>
      <c r="AD11">
        <f>IF($B11="",0,SUMIFS(Raindance!$O:$O,Raindance!$B:$B,$B11,Raindance!$R:$R,"&gt;="&amp;AD$5,Raindance!$R:$R,"&lt;="&amp;AD$6))</f>
        <v>0</v>
      </c>
      <c r="AE11">
        <f>IF($B11="",0,SUMIFS(Raindance!$O:$O,Raindance!$B:$B,$B11,Raindance!$R:$R,"&gt;="&amp;AE$5,Raindance!$R:$R,"&lt;="&amp;AE$6))</f>
        <v>0</v>
      </c>
      <c r="AF11">
        <f>IF($B11="",0,SUMIFS(Raindance!$O:$O,Raindance!$B:$B,$B11,Raindance!$R:$R,"&gt;="&amp;AF$5,Raindance!$R:$R,"&lt;="&amp;AF$6))</f>
        <v>0</v>
      </c>
      <c r="AG11">
        <f>IF($B11="",0,SUMIFS(Raindance!$O:$O,Raindance!$B:$B,$B11,Raindance!$R:$R,"&gt;="&amp;AG$5,Raindance!$R:$R,"&lt;="&amp;AG$6))</f>
        <v>0</v>
      </c>
    </row>
    <row r="12" spans="1:33" x14ac:dyDescent="0.3">
      <c r="A12" t="s">
        <v>1201</v>
      </c>
      <c r="B12" s="20">
        <f>'Accounting table'!B11</f>
        <v>4025</v>
      </c>
      <c r="C12" s="36">
        <f>IF(B12="",0,SUMIFS(Raindance!O:O,Raindance!B:B,B12))</f>
        <v>0</v>
      </c>
      <c r="E12">
        <f>IF($B12="",0,SUMIFS(Raindance!$O:$O,Raindance!$B:$B,$B12,Raindance!$R:$R,"&gt;="&amp;E$5,Raindance!$R:$R,"&lt;="&amp;E$6))</f>
        <v>0</v>
      </c>
      <c r="F12">
        <f>IF($B12="",0,SUMIFS(Raindance!$O:$O,Raindance!$B:$B,$B12,Raindance!$R:$R,"&gt;="&amp;F$5,Raindance!$R:$R,"&lt;="&amp;F$6))</f>
        <v>0</v>
      </c>
      <c r="G12">
        <f>IF($B12="",0,SUMIFS(Raindance!$O:$O,Raindance!$B:$B,$B12,Raindance!$R:$R,"&gt;="&amp;G$5,Raindance!$R:$R,"&lt;="&amp;G$6))</f>
        <v>0</v>
      </c>
      <c r="H12">
        <f>IF($B12="",0,SUMIFS(Raindance!$O:$O,Raindance!$B:$B,$B12,Raindance!$R:$R,"&gt;="&amp;H$5,Raindance!$R:$R,"&lt;="&amp;H$6))</f>
        <v>0</v>
      </c>
      <c r="I12">
        <f>IF($B12="",0,SUMIFS(Raindance!$O:$O,Raindance!$B:$B,$B12,Raindance!$R:$R,"&gt;="&amp;I$5,Raindance!$R:$R,"&lt;="&amp;I$6))</f>
        <v>0</v>
      </c>
      <c r="J12">
        <f>IF($B12="",0,SUMIFS(Raindance!$O:$O,Raindance!$B:$B,$B12,Raindance!$R:$R,"&gt;="&amp;J$5,Raindance!$R:$R,"&lt;="&amp;J$6))</f>
        <v>0</v>
      </c>
      <c r="K12">
        <f>IF($B12="",0,SUMIFS(Raindance!$O:$O,Raindance!$B:$B,$B12,Raindance!$R:$R,"&gt;="&amp;K$5,Raindance!$R:$R,"&lt;="&amp;K$6))</f>
        <v>0</v>
      </c>
      <c r="L12">
        <f>IF($B12="",0,SUMIFS(Raindance!$O:$O,Raindance!$B:$B,$B12,Raindance!$R:$R,"&gt;="&amp;L$5,Raindance!$R:$R,"&lt;="&amp;L$6))</f>
        <v>0</v>
      </c>
      <c r="M12">
        <f>IF($B12="",0,SUMIFS(Raindance!$O:$O,Raindance!$B:$B,$B12,Raindance!$R:$R,"&gt;="&amp;M$5,Raindance!$R:$R,"&lt;="&amp;M$6))</f>
        <v>0</v>
      </c>
      <c r="N12">
        <f>IF($B12="",0,SUMIFS(Raindance!$O:$O,Raindance!$B:$B,$B12,Raindance!$R:$R,"&gt;="&amp;N$5,Raindance!$R:$R,"&lt;="&amp;N$6))</f>
        <v>0</v>
      </c>
      <c r="O12">
        <f>IF($B12="",0,SUMIFS(Raindance!$O:$O,Raindance!$B:$B,$B12,Raindance!$R:$R,"&gt;="&amp;O$5,Raindance!$R:$R,"&lt;="&amp;O$6))</f>
        <v>0</v>
      </c>
      <c r="P12">
        <f>IF($B12="",0,SUMIFS(Raindance!$O:$O,Raindance!$B:$B,$B12,Raindance!$R:$R,"&gt;="&amp;P$5,Raindance!$R:$R,"&lt;="&amp;P$6))</f>
        <v>0</v>
      </c>
      <c r="Q12">
        <f>IF($B12="",0,SUMIFS(Raindance!$O:$O,Raindance!$B:$B,$B12,Raindance!$R:$R,"&gt;="&amp;Q$5,Raindance!$R:$R,"&lt;="&amp;Q$6))</f>
        <v>0</v>
      </c>
      <c r="R12">
        <f>IF($B12="",0,SUMIFS(Raindance!$O:$O,Raindance!$B:$B,$B12,Raindance!$R:$R,"&gt;="&amp;R$5,Raindance!$R:$R,"&lt;="&amp;R$6))</f>
        <v>0</v>
      </c>
      <c r="S12">
        <f>IF($B12="",0,SUMIFS(Raindance!$O:$O,Raindance!$B:$B,$B12,Raindance!$R:$R,"&gt;="&amp;S$5,Raindance!$R:$R,"&lt;="&amp;S$6))</f>
        <v>0</v>
      </c>
      <c r="T12">
        <f>IF($B12="",0,SUMIFS(Raindance!$O:$O,Raindance!$B:$B,$B12,Raindance!$R:$R,"&gt;="&amp;T$5,Raindance!$R:$R,"&lt;="&amp;T$6))</f>
        <v>0</v>
      </c>
      <c r="U12">
        <f>IF($B12="",0,SUMIFS(Raindance!$O:$O,Raindance!$B:$B,$B12,Raindance!$R:$R,"&gt;="&amp;U$5,Raindance!$R:$R,"&lt;="&amp;U$6))</f>
        <v>0</v>
      </c>
      <c r="V12">
        <f>IF($B12="",0,SUMIFS(Raindance!$O:$O,Raindance!$B:$B,$B12,Raindance!$R:$R,"&gt;="&amp;V$5,Raindance!$R:$R,"&lt;="&amp;V$6))</f>
        <v>0</v>
      </c>
      <c r="W12">
        <f>IF($B12="",0,SUMIFS(Raindance!$O:$O,Raindance!$B:$B,$B12,Raindance!$R:$R,"&gt;="&amp;W$5,Raindance!$R:$R,"&lt;="&amp;W$6))</f>
        <v>0</v>
      </c>
      <c r="X12">
        <f>IF($B12="",0,SUMIFS(Raindance!$O:$O,Raindance!$B:$B,$B12,Raindance!$R:$R,"&gt;="&amp;X$5,Raindance!$R:$R,"&lt;="&amp;X$6))</f>
        <v>0</v>
      </c>
      <c r="Y12">
        <f>IF($B12="",0,SUMIFS(Raindance!$O:$O,Raindance!$B:$B,$B12,Raindance!$R:$R,"&gt;="&amp;Y$5,Raindance!$R:$R,"&lt;="&amp;Y$6))</f>
        <v>0</v>
      </c>
      <c r="Z12">
        <f>IF($B12="",0,SUMIFS(Raindance!$O:$O,Raindance!$B:$B,$B12,Raindance!$R:$R,"&gt;="&amp;Z$5,Raindance!$R:$R,"&lt;="&amp;Z$6))</f>
        <v>0</v>
      </c>
      <c r="AA12">
        <f>IF($B12="",0,SUMIFS(Raindance!$O:$O,Raindance!$B:$B,$B12,Raindance!$R:$R,"&gt;="&amp;AA$5,Raindance!$R:$R,"&lt;="&amp;AA$6))</f>
        <v>0</v>
      </c>
      <c r="AB12">
        <f>IF($B12="",0,SUMIFS(Raindance!$O:$O,Raindance!$B:$B,$B12,Raindance!$R:$R,"&gt;="&amp;AB$5,Raindance!$R:$R,"&lt;="&amp;AB$6))</f>
        <v>0</v>
      </c>
      <c r="AC12">
        <f>IF($B12="",0,SUMIFS(Raindance!$O:$O,Raindance!$B:$B,$B12,Raindance!$R:$R,"&gt;="&amp;AC$5,Raindance!$R:$R,"&lt;="&amp;AC$6))</f>
        <v>0</v>
      </c>
      <c r="AD12">
        <f>IF($B12="",0,SUMIFS(Raindance!$O:$O,Raindance!$B:$B,$B12,Raindance!$R:$R,"&gt;="&amp;AD$5,Raindance!$R:$R,"&lt;="&amp;AD$6))</f>
        <v>0</v>
      </c>
      <c r="AE12">
        <f>IF($B12="",0,SUMIFS(Raindance!$O:$O,Raindance!$B:$B,$B12,Raindance!$R:$R,"&gt;="&amp;AE$5,Raindance!$R:$R,"&lt;="&amp;AE$6))</f>
        <v>0</v>
      </c>
      <c r="AF12">
        <f>IF($B12="",0,SUMIFS(Raindance!$O:$O,Raindance!$B:$B,$B12,Raindance!$R:$R,"&gt;="&amp;AF$5,Raindance!$R:$R,"&lt;="&amp;AF$6))</f>
        <v>0</v>
      </c>
      <c r="AG12">
        <f>IF($B12="",0,SUMIFS(Raindance!$O:$O,Raindance!$B:$B,$B12,Raindance!$R:$R,"&gt;="&amp;AG$5,Raindance!$R:$R,"&lt;="&amp;AG$6))</f>
        <v>0</v>
      </c>
    </row>
    <row r="13" spans="1:33" x14ac:dyDescent="0.3">
      <c r="A13" t="s">
        <v>1201</v>
      </c>
      <c r="B13" s="20">
        <f>'Accounting table'!B12</f>
        <v>4026</v>
      </c>
      <c r="C13" s="36">
        <f>IF(B13="",0,SUMIFS(Raindance!O:O,Raindance!B:B,B13))</f>
        <v>0</v>
      </c>
      <c r="E13">
        <f>IF($B13="",0,SUMIFS(Raindance!$O:$O,Raindance!$B:$B,$B13,Raindance!$R:$R,"&gt;="&amp;E$5,Raindance!$R:$R,"&lt;="&amp;E$6))</f>
        <v>0</v>
      </c>
      <c r="F13">
        <f>IF($B13="",0,SUMIFS(Raindance!$O:$O,Raindance!$B:$B,$B13,Raindance!$R:$R,"&gt;="&amp;F$5,Raindance!$R:$R,"&lt;="&amp;F$6))</f>
        <v>0</v>
      </c>
      <c r="G13">
        <f>IF($B13="",0,SUMIFS(Raindance!$O:$O,Raindance!$B:$B,$B13,Raindance!$R:$R,"&gt;="&amp;G$5,Raindance!$R:$R,"&lt;="&amp;G$6))</f>
        <v>0</v>
      </c>
      <c r="H13">
        <f>IF($B13="",0,SUMIFS(Raindance!$O:$O,Raindance!$B:$B,$B13,Raindance!$R:$R,"&gt;="&amp;H$5,Raindance!$R:$R,"&lt;="&amp;H$6))</f>
        <v>0</v>
      </c>
      <c r="I13">
        <f>IF($B13="",0,SUMIFS(Raindance!$O:$O,Raindance!$B:$B,$B13,Raindance!$R:$R,"&gt;="&amp;I$5,Raindance!$R:$R,"&lt;="&amp;I$6))</f>
        <v>0</v>
      </c>
      <c r="J13">
        <f>IF($B13="",0,SUMIFS(Raindance!$O:$O,Raindance!$B:$B,$B13,Raindance!$R:$R,"&gt;="&amp;J$5,Raindance!$R:$R,"&lt;="&amp;J$6))</f>
        <v>0</v>
      </c>
      <c r="K13">
        <f>IF($B13="",0,SUMIFS(Raindance!$O:$O,Raindance!$B:$B,$B13,Raindance!$R:$R,"&gt;="&amp;K$5,Raindance!$R:$R,"&lt;="&amp;K$6))</f>
        <v>0</v>
      </c>
      <c r="L13">
        <f>IF($B13="",0,SUMIFS(Raindance!$O:$O,Raindance!$B:$B,$B13,Raindance!$R:$R,"&gt;="&amp;L$5,Raindance!$R:$R,"&lt;="&amp;L$6))</f>
        <v>0</v>
      </c>
      <c r="M13">
        <f>IF($B13="",0,SUMIFS(Raindance!$O:$O,Raindance!$B:$B,$B13,Raindance!$R:$R,"&gt;="&amp;M$5,Raindance!$R:$R,"&lt;="&amp;M$6))</f>
        <v>0</v>
      </c>
      <c r="N13">
        <f>IF($B13="",0,SUMIFS(Raindance!$O:$O,Raindance!$B:$B,$B13,Raindance!$R:$R,"&gt;="&amp;N$5,Raindance!$R:$R,"&lt;="&amp;N$6))</f>
        <v>0</v>
      </c>
      <c r="O13">
        <f>IF($B13="",0,SUMIFS(Raindance!$O:$O,Raindance!$B:$B,$B13,Raindance!$R:$R,"&gt;="&amp;O$5,Raindance!$R:$R,"&lt;="&amp;O$6))</f>
        <v>0</v>
      </c>
      <c r="P13">
        <f>IF($B13="",0,SUMIFS(Raindance!$O:$O,Raindance!$B:$B,$B13,Raindance!$R:$R,"&gt;="&amp;P$5,Raindance!$R:$R,"&lt;="&amp;P$6))</f>
        <v>0</v>
      </c>
      <c r="Q13">
        <f>IF($B13="",0,SUMIFS(Raindance!$O:$O,Raindance!$B:$B,$B13,Raindance!$R:$R,"&gt;="&amp;Q$5,Raindance!$R:$R,"&lt;="&amp;Q$6))</f>
        <v>0</v>
      </c>
      <c r="R13">
        <f>IF($B13="",0,SUMIFS(Raindance!$O:$O,Raindance!$B:$B,$B13,Raindance!$R:$R,"&gt;="&amp;R$5,Raindance!$R:$R,"&lt;="&amp;R$6))</f>
        <v>0</v>
      </c>
      <c r="S13">
        <f>IF($B13="",0,SUMIFS(Raindance!$O:$O,Raindance!$B:$B,$B13,Raindance!$R:$R,"&gt;="&amp;S$5,Raindance!$R:$R,"&lt;="&amp;S$6))</f>
        <v>0</v>
      </c>
      <c r="T13">
        <f>IF($B13="",0,SUMIFS(Raindance!$O:$O,Raindance!$B:$B,$B13,Raindance!$R:$R,"&gt;="&amp;T$5,Raindance!$R:$R,"&lt;="&amp;T$6))</f>
        <v>0</v>
      </c>
      <c r="U13">
        <f>IF($B13="",0,SUMIFS(Raindance!$O:$O,Raindance!$B:$B,$B13,Raindance!$R:$R,"&gt;="&amp;U$5,Raindance!$R:$R,"&lt;="&amp;U$6))</f>
        <v>0</v>
      </c>
      <c r="V13">
        <f>IF($B13="",0,SUMIFS(Raindance!$O:$O,Raindance!$B:$B,$B13,Raindance!$R:$R,"&gt;="&amp;V$5,Raindance!$R:$R,"&lt;="&amp;V$6))</f>
        <v>0</v>
      </c>
      <c r="W13">
        <f>IF($B13="",0,SUMIFS(Raindance!$O:$O,Raindance!$B:$B,$B13,Raindance!$R:$R,"&gt;="&amp;W$5,Raindance!$R:$R,"&lt;="&amp;W$6))</f>
        <v>0</v>
      </c>
      <c r="X13">
        <f>IF($B13="",0,SUMIFS(Raindance!$O:$O,Raindance!$B:$B,$B13,Raindance!$R:$R,"&gt;="&amp;X$5,Raindance!$R:$R,"&lt;="&amp;X$6))</f>
        <v>0</v>
      </c>
      <c r="Y13">
        <f>IF($B13="",0,SUMIFS(Raindance!$O:$O,Raindance!$B:$B,$B13,Raindance!$R:$R,"&gt;="&amp;Y$5,Raindance!$R:$R,"&lt;="&amp;Y$6))</f>
        <v>0</v>
      </c>
      <c r="Z13">
        <f>IF($B13="",0,SUMIFS(Raindance!$O:$O,Raindance!$B:$B,$B13,Raindance!$R:$R,"&gt;="&amp;Z$5,Raindance!$R:$R,"&lt;="&amp;Z$6))</f>
        <v>0</v>
      </c>
      <c r="AA13">
        <f>IF($B13="",0,SUMIFS(Raindance!$O:$O,Raindance!$B:$B,$B13,Raindance!$R:$R,"&gt;="&amp;AA$5,Raindance!$R:$R,"&lt;="&amp;AA$6))</f>
        <v>0</v>
      </c>
      <c r="AB13">
        <f>IF($B13="",0,SUMIFS(Raindance!$O:$O,Raindance!$B:$B,$B13,Raindance!$R:$R,"&gt;="&amp;AB$5,Raindance!$R:$R,"&lt;="&amp;AB$6))</f>
        <v>0</v>
      </c>
      <c r="AC13">
        <f>IF($B13="",0,SUMIFS(Raindance!$O:$O,Raindance!$B:$B,$B13,Raindance!$R:$R,"&gt;="&amp;AC$5,Raindance!$R:$R,"&lt;="&amp;AC$6))</f>
        <v>0</v>
      </c>
      <c r="AD13">
        <f>IF($B13="",0,SUMIFS(Raindance!$O:$O,Raindance!$B:$B,$B13,Raindance!$R:$R,"&gt;="&amp;AD$5,Raindance!$R:$R,"&lt;="&amp;AD$6))</f>
        <v>0</v>
      </c>
      <c r="AE13">
        <f>IF($B13="",0,SUMIFS(Raindance!$O:$O,Raindance!$B:$B,$B13,Raindance!$R:$R,"&gt;="&amp;AE$5,Raindance!$R:$R,"&lt;="&amp;AE$6))</f>
        <v>0</v>
      </c>
      <c r="AF13">
        <f>IF($B13="",0,SUMIFS(Raindance!$O:$O,Raindance!$B:$B,$B13,Raindance!$R:$R,"&gt;="&amp;AF$5,Raindance!$R:$R,"&lt;="&amp;AF$6))</f>
        <v>0</v>
      </c>
      <c r="AG13">
        <f>IF($B13="",0,SUMIFS(Raindance!$O:$O,Raindance!$B:$B,$B13,Raindance!$R:$R,"&gt;="&amp;AG$5,Raindance!$R:$R,"&lt;="&amp;AG$6))</f>
        <v>0</v>
      </c>
    </row>
    <row r="14" spans="1:33" x14ac:dyDescent="0.3">
      <c r="A14" t="s">
        <v>1201</v>
      </c>
      <c r="B14" s="20">
        <f>'Accounting table'!B13</f>
        <v>4027</v>
      </c>
      <c r="C14" s="36">
        <f>IF(B14="",0,SUMIFS(Raindance!O:O,Raindance!B:B,B14))</f>
        <v>0</v>
      </c>
      <c r="E14">
        <f>IF($B14="",0,SUMIFS(Raindance!$O:$O,Raindance!$B:$B,$B14,Raindance!$R:$R,"&gt;="&amp;E$5,Raindance!$R:$R,"&lt;="&amp;E$6))</f>
        <v>0</v>
      </c>
      <c r="F14">
        <f>IF($B14="",0,SUMIFS(Raindance!$O:$O,Raindance!$B:$B,$B14,Raindance!$R:$R,"&gt;="&amp;F$5,Raindance!$R:$R,"&lt;="&amp;F$6))</f>
        <v>0</v>
      </c>
      <c r="G14">
        <f>IF($B14="",0,SUMIFS(Raindance!$O:$O,Raindance!$B:$B,$B14,Raindance!$R:$R,"&gt;="&amp;G$5,Raindance!$R:$R,"&lt;="&amp;G$6))</f>
        <v>0</v>
      </c>
      <c r="H14">
        <f>IF($B14="",0,SUMIFS(Raindance!$O:$O,Raindance!$B:$B,$B14,Raindance!$R:$R,"&gt;="&amp;H$5,Raindance!$R:$R,"&lt;="&amp;H$6))</f>
        <v>0</v>
      </c>
      <c r="I14">
        <f>IF($B14="",0,SUMIFS(Raindance!$O:$O,Raindance!$B:$B,$B14,Raindance!$R:$R,"&gt;="&amp;I$5,Raindance!$R:$R,"&lt;="&amp;I$6))</f>
        <v>0</v>
      </c>
      <c r="J14">
        <f>IF($B14="",0,SUMIFS(Raindance!$O:$O,Raindance!$B:$B,$B14,Raindance!$R:$R,"&gt;="&amp;J$5,Raindance!$R:$R,"&lt;="&amp;J$6))</f>
        <v>0</v>
      </c>
      <c r="K14">
        <f>IF($B14="",0,SUMIFS(Raindance!$O:$O,Raindance!$B:$B,$B14,Raindance!$R:$R,"&gt;="&amp;K$5,Raindance!$R:$R,"&lt;="&amp;K$6))</f>
        <v>0</v>
      </c>
      <c r="L14">
        <f>IF($B14="",0,SUMIFS(Raindance!$O:$O,Raindance!$B:$B,$B14,Raindance!$R:$R,"&gt;="&amp;L$5,Raindance!$R:$R,"&lt;="&amp;L$6))</f>
        <v>0</v>
      </c>
      <c r="M14">
        <f>IF($B14="",0,SUMIFS(Raindance!$O:$O,Raindance!$B:$B,$B14,Raindance!$R:$R,"&gt;="&amp;M$5,Raindance!$R:$R,"&lt;="&amp;M$6))</f>
        <v>0</v>
      </c>
      <c r="N14">
        <f>IF($B14="",0,SUMIFS(Raindance!$O:$O,Raindance!$B:$B,$B14,Raindance!$R:$R,"&gt;="&amp;N$5,Raindance!$R:$R,"&lt;="&amp;N$6))</f>
        <v>0</v>
      </c>
      <c r="O14">
        <f>IF($B14="",0,SUMIFS(Raindance!$O:$O,Raindance!$B:$B,$B14,Raindance!$R:$R,"&gt;="&amp;O$5,Raindance!$R:$R,"&lt;="&amp;O$6))</f>
        <v>0</v>
      </c>
      <c r="P14">
        <f>IF($B14="",0,SUMIFS(Raindance!$O:$O,Raindance!$B:$B,$B14,Raindance!$R:$R,"&gt;="&amp;P$5,Raindance!$R:$R,"&lt;="&amp;P$6))</f>
        <v>0</v>
      </c>
      <c r="Q14">
        <f>IF($B14="",0,SUMIFS(Raindance!$O:$O,Raindance!$B:$B,$B14,Raindance!$R:$R,"&gt;="&amp;Q$5,Raindance!$R:$R,"&lt;="&amp;Q$6))</f>
        <v>0</v>
      </c>
      <c r="R14">
        <f>IF($B14="",0,SUMIFS(Raindance!$O:$O,Raindance!$B:$B,$B14,Raindance!$R:$R,"&gt;="&amp;R$5,Raindance!$R:$R,"&lt;="&amp;R$6))</f>
        <v>0</v>
      </c>
      <c r="S14">
        <f>IF($B14="",0,SUMIFS(Raindance!$O:$O,Raindance!$B:$B,$B14,Raindance!$R:$R,"&gt;="&amp;S$5,Raindance!$R:$R,"&lt;="&amp;S$6))</f>
        <v>0</v>
      </c>
      <c r="T14">
        <f>IF($B14="",0,SUMIFS(Raindance!$O:$O,Raindance!$B:$B,$B14,Raindance!$R:$R,"&gt;="&amp;T$5,Raindance!$R:$R,"&lt;="&amp;T$6))</f>
        <v>0</v>
      </c>
      <c r="U14">
        <f>IF($B14="",0,SUMIFS(Raindance!$O:$O,Raindance!$B:$B,$B14,Raindance!$R:$R,"&gt;="&amp;U$5,Raindance!$R:$R,"&lt;="&amp;U$6))</f>
        <v>0</v>
      </c>
      <c r="V14">
        <f>IF($B14="",0,SUMIFS(Raindance!$O:$O,Raindance!$B:$B,$B14,Raindance!$R:$R,"&gt;="&amp;V$5,Raindance!$R:$R,"&lt;="&amp;V$6))</f>
        <v>0</v>
      </c>
      <c r="W14">
        <f>IF($B14="",0,SUMIFS(Raindance!$O:$O,Raindance!$B:$B,$B14,Raindance!$R:$R,"&gt;="&amp;W$5,Raindance!$R:$R,"&lt;="&amp;W$6))</f>
        <v>0</v>
      </c>
      <c r="X14">
        <f>IF($B14="",0,SUMIFS(Raindance!$O:$O,Raindance!$B:$B,$B14,Raindance!$R:$R,"&gt;="&amp;X$5,Raindance!$R:$R,"&lt;="&amp;X$6))</f>
        <v>0</v>
      </c>
      <c r="Y14">
        <f>IF($B14="",0,SUMIFS(Raindance!$O:$O,Raindance!$B:$B,$B14,Raindance!$R:$R,"&gt;="&amp;Y$5,Raindance!$R:$R,"&lt;="&amp;Y$6))</f>
        <v>0</v>
      </c>
      <c r="Z14">
        <f>IF($B14="",0,SUMIFS(Raindance!$O:$O,Raindance!$B:$B,$B14,Raindance!$R:$R,"&gt;="&amp;Z$5,Raindance!$R:$R,"&lt;="&amp;Z$6))</f>
        <v>0</v>
      </c>
      <c r="AA14">
        <f>IF($B14="",0,SUMIFS(Raindance!$O:$O,Raindance!$B:$B,$B14,Raindance!$R:$R,"&gt;="&amp;AA$5,Raindance!$R:$R,"&lt;="&amp;AA$6))</f>
        <v>0</v>
      </c>
      <c r="AB14">
        <f>IF($B14="",0,SUMIFS(Raindance!$O:$O,Raindance!$B:$B,$B14,Raindance!$R:$R,"&gt;="&amp;AB$5,Raindance!$R:$R,"&lt;="&amp;AB$6))</f>
        <v>0</v>
      </c>
      <c r="AC14">
        <f>IF($B14="",0,SUMIFS(Raindance!$O:$O,Raindance!$B:$B,$B14,Raindance!$R:$R,"&gt;="&amp;AC$5,Raindance!$R:$R,"&lt;="&amp;AC$6))</f>
        <v>0</v>
      </c>
      <c r="AD14">
        <f>IF($B14="",0,SUMIFS(Raindance!$O:$O,Raindance!$B:$B,$B14,Raindance!$R:$R,"&gt;="&amp;AD$5,Raindance!$R:$R,"&lt;="&amp;AD$6))</f>
        <v>0</v>
      </c>
      <c r="AE14">
        <f>IF($B14="",0,SUMIFS(Raindance!$O:$O,Raindance!$B:$B,$B14,Raindance!$R:$R,"&gt;="&amp;AE$5,Raindance!$R:$R,"&lt;="&amp;AE$6))</f>
        <v>0</v>
      </c>
      <c r="AF14">
        <f>IF($B14="",0,SUMIFS(Raindance!$O:$O,Raindance!$B:$B,$B14,Raindance!$R:$R,"&gt;="&amp;AF$5,Raindance!$R:$R,"&lt;="&amp;AF$6))</f>
        <v>0</v>
      </c>
      <c r="AG14">
        <f>IF($B14="",0,SUMIFS(Raindance!$O:$O,Raindance!$B:$B,$B14,Raindance!$R:$R,"&gt;="&amp;AG$5,Raindance!$R:$R,"&lt;="&amp;AG$6))</f>
        <v>0</v>
      </c>
    </row>
    <row r="15" spans="1:33" x14ac:dyDescent="0.3">
      <c r="A15" t="s">
        <v>1201</v>
      </c>
      <c r="B15" s="20">
        <f>'Accounting table'!B14</f>
        <v>4031</v>
      </c>
      <c r="C15" s="36">
        <f>IF(B15="",0,SUMIFS(Raindance!O:O,Raindance!B:B,B15))</f>
        <v>0</v>
      </c>
      <c r="E15">
        <f>IF($B15="",0,SUMIFS(Raindance!$O:$O,Raindance!$B:$B,$B15,Raindance!$R:$R,"&gt;="&amp;E$5,Raindance!$R:$R,"&lt;="&amp;E$6))</f>
        <v>0</v>
      </c>
      <c r="F15">
        <f>IF($B15="",0,SUMIFS(Raindance!$O:$O,Raindance!$B:$B,$B15,Raindance!$R:$R,"&gt;="&amp;F$5,Raindance!$R:$R,"&lt;="&amp;F$6))</f>
        <v>0</v>
      </c>
      <c r="G15">
        <f>IF($B15="",0,SUMIFS(Raindance!$O:$O,Raindance!$B:$B,$B15,Raindance!$R:$R,"&gt;="&amp;G$5,Raindance!$R:$R,"&lt;="&amp;G$6))</f>
        <v>0</v>
      </c>
      <c r="H15">
        <f>IF($B15="",0,SUMIFS(Raindance!$O:$O,Raindance!$B:$B,$B15,Raindance!$R:$R,"&gt;="&amp;H$5,Raindance!$R:$R,"&lt;="&amp;H$6))</f>
        <v>0</v>
      </c>
      <c r="I15">
        <f>IF($B15="",0,SUMIFS(Raindance!$O:$O,Raindance!$B:$B,$B15,Raindance!$R:$R,"&gt;="&amp;I$5,Raindance!$R:$R,"&lt;="&amp;I$6))</f>
        <v>0</v>
      </c>
      <c r="J15">
        <f>IF($B15="",0,SUMIFS(Raindance!$O:$O,Raindance!$B:$B,$B15,Raindance!$R:$R,"&gt;="&amp;J$5,Raindance!$R:$R,"&lt;="&amp;J$6))</f>
        <v>0</v>
      </c>
      <c r="K15">
        <f>IF($B15="",0,SUMIFS(Raindance!$O:$O,Raindance!$B:$B,$B15,Raindance!$R:$R,"&gt;="&amp;K$5,Raindance!$R:$R,"&lt;="&amp;K$6))</f>
        <v>0</v>
      </c>
      <c r="L15">
        <f>IF($B15="",0,SUMIFS(Raindance!$O:$O,Raindance!$B:$B,$B15,Raindance!$R:$R,"&gt;="&amp;L$5,Raindance!$R:$R,"&lt;="&amp;L$6))</f>
        <v>0</v>
      </c>
      <c r="M15">
        <f>IF($B15="",0,SUMIFS(Raindance!$O:$O,Raindance!$B:$B,$B15,Raindance!$R:$R,"&gt;="&amp;M$5,Raindance!$R:$R,"&lt;="&amp;M$6))</f>
        <v>0</v>
      </c>
      <c r="N15">
        <f>IF($B15="",0,SUMIFS(Raindance!$O:$O,Raindance!$B:$B,$B15,Raindance!$R:$R,"&gt;="&amp;N$5,Raindance!$R:$R,"&lt;="&amp;N$6))</f>
        <v>0</v>
      </c>
      <c r="O15">
        <f>IF($B15="",0,SUMIFS(Raindance!$O:$O,Raindance!$B:$B,$B15,Raindance!$R:$R,"&gt;="&amp;O$5,Raindance!$R:$R,"&lt;="&amp;O$6))</f>
        <v>0</v>
      </c>
      <c r="P15">
        <f>IF($B15="",0,SUMIFS(Raindance!$O:$O,Raindance!$B:$B,$B15,Raindance!$R:$R,"&gt;="&amp;P$5,Raindance!$R:$R,"&lt;="&amp;P$6))</f>
        <v>0</v>
      </c>
      <c r="Q15">
        <f>IF($B15="",0,SUMIFS(Raindance!$O:$O,Raindance!$B:$B,$B15,Raindance!$R:$R,"&gt;="&amp;Q$5,Raindance!$R:$R,"&lt;="&amp;Q$6))</f>
        <v>0</v>
      </c>
      <c r="R15">
        <f>IF($B15="",0,SUMIFS(Raindance!$O:$O,Raindance!$B:$B,$B15,Raindance!$R:$R,"&gt;="&amp;R$5,Raindance!$R:$R,"&lt;="&amp;R$6))</f>
        <v>0</v>
      </c>
      <c r="S15">
        <f>IF($B15="",0,SUMIFS(Raindance!$O:$O,Raindance!$B:$B,$B15,Raindance!$R:$R,"&gt;="&amp;S$5,Raindance!$R:$R,"&lt;="&amp;S$6))</f>
        <v>0</v>
      </c>
      <c r="T15">
        <f>IF($B15="",0,SUMIFS(Raindance!$O:$O,Raindance!$B:$B,$B15,Raindance!$R:$R,"&gt;="&amp;T$5,Raindance!$R:$R,"&lt;="&amp;T$6))</f>
        <v>0</v>
      </c>
      <c r="U15">
        <f>IF($B15="",0,SUMIFS(Raindance!$O:$O,Raindance!$B:$B,$B15,Raindance!$R:$R,"&gt;="&amp;U$5,Raindance!$R:$R,"&lt;="&amp;U$6))</f>
        <v>0</v>
      </c>
      <c r="V15">
        <f>IF($B15="",0,SUMIFS(Raindance!$O:$O,Raindance!$B:$B,$B15,Raindance!$R:$R,"&gt;="&amp;V$5,Raindance!$R:$R,"&lt;="&amp;V$6))</f>
        <v>0</v>
      </c>
      <c r="W15">
        <f>IF($B15="",0,SUMIFS(Raindance!$O:$O,Raindance!$B:$B,$B15,Raindance!$R:$R,"&gt;="&amp;W$5,Raindance!$R:$R,"&lt;="&amp;W$6))</f>
        <v>0</v>
      </c>
      <c r="X15">
        <f>IF($B15="",0,SUMIFS(Raindance!$O:$O,Raindance!$B:$B,$B15,Raindance!$R:$R,"&gt;="&amp;X$5,Raindance!$R:$R,"&lt;="&amp;X$6))</f>
        <v>0</v>
      </c>
      <c r="Y15">
        <f>IF($B15="",0,SUMIFS(Raindance!$O:$O,Raindance!$B:$B,$B15,Raindance!$R:$R,"&gt;="&amp;Y$5,Raindance!$R:$R,"&lt;="&amp;Y$6))</f>
        <v>0</v>
      </c>
      <c r="Z15">
        <f>IF($B15="",0,SUMIFS(Raindance!$O:$O,Raindance!$B:$B,$B15,Raindance!$R:$R,"&gt;="&amp;Z$5,Raindance!$R:$R,"&lt;="&amp;Z$6))</f>
        <v>0</v>
      </c>
      <c r="AA15">
        <f>IF($B15="",0,SUMIFS(Raindance!$O:$O,Raindance!$B:$B,$B15,Raindance!$R:$R,"&gt;="&amp;AA$5,Raindance!$R:$R,"&lt;="&amp;AA$6))</f>
        <v>0</v>
      </c>
      <c r="AB15">
        <f>IF($B15="",0,SUMIFS(Raindance!$O:$O,Raindance!$B:$B,$B15,Raindance!$R:$R,"&gt;="&amp;AB$5,Raindance!$R:$R,"&lt;="&amp;AB$6))</f>
        <v>0</v>
      </c>
      <c r="AC15">
        <f>IF($B15="",0,SUMIFS(Raindance!$O:$O,Raindance!$B:$B,$B15,Raindance!$R:$R,"&gt;="&amp;AC$5,Raindance!$R:$R,"&lt;="&amp;AC$6))</f>
        <v>0</v>
      </c>
      <c r="AD15">
        <f>IF($B15="",0,SUMIFS(Raindance!$O:$O,Raindance!$B:$B,$B15,Raindance!$R:$R,"&gt;="&amp;AD$5,Raindance!$R:$R,"&lt;="&amp;AD$6))</f>
        <v>0</v>
      </c>
      <c r="AE15">
        <f>IF($B15="",0,SUMIFS(Raindance!$O:$O,Raindance!$B:$B,$B15,Raindance!$R:$R,"&gt;="&amp;AE$5,Raindance!$R:$R,"&lt;="&amp;AE$6))</f>
        <v>0</v>
      </c>
      <c r="AF15">
        <f>IF($B15="",0,SUMIFS(Raindance!$O:$O,Raindance!$B:$B,$B15,Raindance!$R:$R,"&gt;="&amp;AF$5,Raindance!$R:$R,"&lt;="&amp;AF$6))</f>
        <v>0</v>
      </c>
      <c r="AG15">
        <f>IF($B15="",0,SUMIFS(Raindance!$O:$O,Raindance!$B:$B,$B15,Raindance!$R:$R,"&gt;="&amp;AG$5,Raindance!$R:$R,"&lt;="&amp;AG$6))</f>
        <v>0</v>
      </c>
    </row>
    <row r="16" spans="1:33" x14ac:dyDescent="0.3">
      <c r="A16" t="s">
        <v>1201</v>
      </c>
      <c r="B16" s="20">
        <f>'Accounting table'!B15</f>
        <v>4035</v>
      </c>
      <c r="C16" s="36">
        <f>IF(B16="",0,SUMIFS(Raindance!O:O,Raindance!B:B,B16))</f>
        <v>0</v>
      </c>
      <c r="E16">
        <f>IF($B16="",0,SUMIFS(Raindance!$O:$O,Raindance!$B:$B,$B16,Raindance!$R:$R,"&gt;="&amp;E$5,Raindance!$R:$R,"&lt;="&amp;E$6))</f>
        <v>0</v>
      </c>
      <c r="F16">
        <f>IF($B16="",0,SUMIFS(Raindance!$O:$O,Raindance!$B:$B,$B16,Raindance!$R:$R,"&gt;="&amp;F$5,Raindance!$R:$R,"&lt;="&amp;F$6))</f>
        <v>0</v>
      </c>
      <c r="G16">
        <f>IF($B16="",0,SUMIFS(Raindance!$O:$O,Raindance!$B:$B,$B16,Raindance!$R:$R,"&gt;="&amp;G$5,Raindance!$R:$R,"&lt;="&amp;G$6))</f>
        <v>0</v>
      </c>
      <c r="H16">
        <f>IF($B16="",0,SUMIFS(Raindance!$O:$O,Raindance!$B:$B,$B16,Raindance!$R:$R,"&gt;="&amp;H$5,Raindance!$R:$R,"&lt;="&amp;H$6))</f>
        <v>0</v>
      </c>
      <c r="I16">
        <f>IF($B16="",0,SUMIFS(Raindance!$O:$O,Raindance!$B:$B,$B16,Raindance!$R:$R,"&gt;="&amp;I$5,Raindance!$R:$R,"&lt;="&amp;I$6))</f>
        <v>0</v>
      </c>
      <c r="J16">
        <f>IF($B16="",0,SUMIFS(Raindance!$O:$O,Raindance!$B:$B,$B16,Raindance!$R:$R,"&gt;="&amp;J$5,Raindance!$R:$R,"&lt;="&amp;J$6))</f>
        <v>0</v>
      </c>
      <c r="K16">
        <f>IF($B16="",0,SUMIFS(Raindance!$O:$O,Raindance!$B:$B,$B16,Raindance!$R:$R,"&gt;="&amp;K$5,Raindance!$R:$R,"&lt;="&amp;K$6))</f>
        <v>0</v>
      </c>
      <c r="L16">
        <f>IF($B16="",0,SUMIFS(Raindance!$O:$O,Raindance!$B:$B,$B16,Raindance!$R:$R,"&gt;="&amp;L$5,Raindance!$R:$R,"&lt;="&amp;L$6))</f>
        <v>0</v>
      </c>
      <c r="M16">
        <f>IF($B16="",0,SUMIFS(Raindance!$O:$O,Raindance!$B:$B,$B16,Raindance!$R:$R,"&gt;="&amp;M$5,Raindance!$R:$R,"&lt;="&amp;M$6))</f>
        <v>0</v>
      </c>
      <c r="N16">
        <f>IF($B16="",0,SUMIFS(Raindance!$O:$O,Raindance!$B:$B,$B16,Raindance!$R:$R,"&gt;="&amp;N$5,Raindance!$R:$R,"&lt;="&amp;N$6))</f>
        <v>0</v>
      </c>
      <c r="O16">
        <f>IF($B16="",0,SUMIFS(Raindance!$O:$O,Raindance!$B:$B,$B16,Raindance!$R:$R,"&gt;="&amp;O$5,Raindance!$R:$R,"&lt;="&amp;O$6))</f>
        <v>0</v>
      </c>
      <c r="P16">
        <f>IF($B16="",0,SUMIFS(Raindance!$O:$O,Raindance!$B:$B,$B16,Raindance!$R:$R,"&gt;="&amp;P$5,Raindance!$R:$R,"&lt;="&amp;P$6))</f>
        <v>0</v>
      </c>
      <c r="Q16">
        <f>IF($B16="",0,SUMIFS(Raindance!$O:$O,Raindance!$B:$B,$B16,Raindance!$R:$R,"&gt;="&amp;Q$5,Raindance!$R:$R,"&lt;="&amp;Q$6))</f>
        <v>0</v>
      </c>
      <c r="R16">
        <f>IF($B16="",0,SUMIFS(Raindance!$O:$O,Raindance!$B:$B,$B16,Raindance!$R:$R,"&gt;="&amp;R$5,Raindance!$R:$R,"&lt;="&amp;R$6))</f>
        <v>0</v>
      </c>
      <c r="S16">
        <f>IF($B16="",0,SUMIFS(Raindance!$O:$O,Raindance!$B:$B,$B16,Raindance!$R:$R,"&gt;="&amp;S$5,Raindance!$R:$R,"&lt;="&amp;S$6))</f>
        <v>0</v>
      </c>
      <c r="T16">
        <f>IF($B16="",0,SUMIFS(Raindance!$O:$O,Raindance!$B:$B,$B16,Raindance!$R:$R,"&gt;="&amp;T$5,Raindance!$R:$R,"&lt;="&amp;T$6))</f>
        <v>0</v>
      </c>
      <c r="U16">
        <f>IF($B16="",0,SUMIFS(Raindance!$O:$O,Raindance!$B:$B,$B16,Raindance!$R:$R,"&gt;="&amp;U$5,Raindance!$R:$R,"&lt;="&amp;U$6))</f>
        <v>0</v>
      </c>
      <c r="V16">
        <f>IF($B16="",0,SUMIFS(Raindance!$O:$O,Raindance!$B:$B,$B16,Raindance!$R:$R,"&gt;="&amp;V$5,Raindance!$R:$R,"&lt;="&amp;V$6))</f>
        <v>0</v>
      </c>
      <c r="W16">
        <f>IF($B16="",0,SUMIFS(Raindance!$O:$O,Raindance!$B:$B,$B16,Raindance!$R:$R,"&gt;="&amp;W$5,Raindance!$R:$R,"&lt;="&amp;W$6))</f>
        <v>0</v>
      </c>
      <c r="X16">
        <f>IF($B16="",0,SUMIFS(Raindance!$O:$O,Raindance!$B:$B,$B16,Raindance!$R:$R,"&gt;="&amp;X$5,Raindance!$R:$R,"&lt;="&amp;X$6))</f>
        <v>0</v>
      </c>
      <c r="Y16">
        <f>IF($B16="",0,SUMIFS(Raindance!$O:$O,Raindance!$B:$B,$B16,Raindance!$R:$R,"&gt;="&amp;Y$5,Raindance!$R:$R,"&lt;="&amp;Y$6))</f>
        <v>0</v>
      </c>
      <c r="Z16">
        <f>IF($B16="",0,SUMIFS(Raindance!$O:$O,Raindance!$B:$B,$B16,Raindance!$R:$R,"&gt;="&amp;Z$5,Raindance!$R:$R,"&lt;="&amp;Z$6))</f>
        <v>0</v>
      </c>
      <c r="AA16">
        <f>IF($B16="",0,SUMIFS(Raindance!$O:$O,Raindance!$B:$B,$B16,Raindance!$R:$R,"&gt;="&amp;AA$5,Raindance!$R:$R,"&lt;="&amp;AA$6))</f>
        <v>0</v>
      </c>
      <c r="AB16">
        <f>IF($B16="",0,SUMIFS(Raindance!$O:$O,Raindance!$B:$B,$B16,Raindance!$R:$R,"&gt;="&amp;AB$5,Raindance!$R:$R,"&lt;="&amp;AB$6))</f>
        <v>0</v>
      </c>
      <c r="AC16">
        <f>IF($B16="",0,SUMIFS(Raindance!$O:$O,Raindance!$B:$B,$B16,Raindance!$R:$R,"&gt;="&amp;AC$5,Raindance!$R:$R,"&lt;="&amp;AC$6))</f>
        <v>0</v>
      </c>
      <c r="AD16">
        <f>IF($B16="",0,SUMIFS(Raindance!$O:$O,Raindance!$B:$B,$B16,Raindance!$R:$R,"&gt;="&amp;AD$5,Raindance!$R:$R,"&lt;="&amp;AD$6))</f>
        <v>0</v>
      </c>
      <c r="AE16">
        <f>IF($B16="",0,SUMIFS(Raindance!$O:$O,Raindance!$B:$B,$B16,Raindance!$R:$R,"&gt;="&amp;AE$5,Raindance!$R:$R,"&lt;="&amp;AE$6))</f>
        <v>0</v>
      </c>
      <c r="AF16">
        <f>IF($B16="",0,SUMIFS(Raindance!$O:$O,Raindance!$B:$B,$B16,Raindance!$R:$R,"&gt;="&amp;AF$5,Raindance!$R:$R,"&lt;="&amp;AF$6))</f>
        <v>0</v>
      </c>
      <c r="AG16">
        <f>IF($B16="",0,SUMIFS(Raindance!$O:$O,Raindance!$B:$B,$B16,Raindance!$R:$R,"&gt;="&amp;AG$5,Raindance!$R:$R,"&lt;="&amp;AG$6))</f>
        <v>0</v>
      </c>
    </row>
    <row r="17" spans="1:33" x14ac:dyDescent="0.3">
      <c r="A17" t="s">
        <v>1201</v>
      </c>
      <c r="B17" s="20" t="str">
        <f>'Accounting table'!B16</f>
        <v>4312</v>
      </c>
      <c r="C17" s="36">
        <f>IF(B17="",0,SUMIFS(Raindance!O:O,Raindance!B:B,B17))</f>
        <v>0</v>
      </c>
      <c r="E17">
        <f>IF($B17="",0,SUMIFS(Raindance!$O:$O,Raindance!$B:$B,$B17,Raindance!$R:$R,"&gt;="&amp;E$5,Raindance!$R:$R,"&lt;="&amp;E$6))</f>
        <v>0</v>
      </c>
      <c r="F17">
        <f>IF($B17="",0,SUMIFS(Raindance!$O:$O,Raindance!$B:$B,$B17,Raindance!$R:$R,"&gt;="&amp;F$5,Raindance!$R:$R,"&lt;="&amp;F$6))</f>
        <v>0</v>
      </c>
      <c r="G17">
        <f>IF($B17="",0,SUMIFS(Raindance!$O:$O,Raindance!$B:$B,$B17,Raindance!$R:$R,"&gt;="&amp;G$5,Raindance!$R:$R,"&lt;="&amp;G$6))</f>
        <v>0</v>
      </c>
      <c r="H17">
        <f>IF($B17="",0,SUMIFS(Raindance!$O:$O,Raindance!$B:$B,$B17,Raindance!$R:$R,"&gt;="&amp;H$5,Raindance!$R:$R,"&lt;="&amp;H$6))</f>
        <v>0</v>
      </c>
      <c r="I17">
        <f>IF($B17="",0,SUMIFS(Raindance!$O:$O,Raindance!$B:$B,$B17,Raindance!$R:$R,"&gt;="&amp;I$5,Raindance!$R:$R,"&lt;="&amp;I$6))</f>
        <v>0</v>
      </c>
      <c r="J17">
        <f>IF($B17="",0,SUMIFS(Raindance!$O:$O,Raindance!$B:$B,$B17,Raindance!$R:$R,"&gt;="&amp;J$5,Raindance!$R:$R,"&lt;="&amp;J$6))</f>
        <v>0</v>
      </c>
      <c r="K17">
        <f>IF($B17="",0,SUMIFS(Raindance!$O:$O,Raindance!$B:$B,$B17,Raindance!$R:$R,"&gt;="&amp;K$5,Raindance!$R:$R,"&lt;="&amp;K$6))</f>
        <v>0</v>
      </c>
      <c r="L17">
        <f>IF($B17="",0,SUMIFS(Raindance!$O:$O,Raindance!$B:$B,$B17,Raindance!$R:$R,"&gt;="&amp;L$5,Raindance!$R:$R,"&lt;="&amp;L$6))</f>
        <v>0</v>
      </c>
      <c r="M17">
        <f>IF($B17="",0,SUMIFS(Raindance!$O:$O,Raindance!$B:$B,$B17,Raindance!$R:$R,"&gt;="&amp;M$5,Raindance!$R:$R,"&lt;="&amp;M$6))</f>
        <v>0</v>
      </c>
      <c r="N17">
        <f>IF($B17="",0,SUMIFS(Raindance!$O:$O,Raindance!$B:$B,$B17,Raindance!$R:$R,"&gt;="&amp;N$5,Raindance!$R:$R,"&lt;="&amp;N$6))</f>
        <v>0</v>
      </c>
      <c r="O17">
        <f>IF($B17="",0,SUMIFS(Raindance!$O:$O,Raindance!$B:$B,$B17,Raindance!$R:$R,"&gt;="&amp;O$5,Raindance!$R:$R,"&lt;="&amp;O$6))</f>
        <v>0</v>
      </c>
      <c r="P17">
        <f>IF($B17="",0,SUMIFS(Raindance!$O:$O,Raindance!$B:$B,$B17,Raindance!$R:$R,"&gt;="&amp;P$5,Raindance!$R:$R,"&lt;="&amp;P$6))</f>
        <v>0</v>
      </c>
      <c r="Q17">
        <f>IF($B17="",0,SUMIFS(Raindance!$O:$O,Raindance!$B:$B,$B17,Raindance!$R:$R,"&gt;="&amp;Q$5,Raindance!$R:$R,"&lt;="&amp;Q$6))</f>
        <v>0</v>
      </c>
      <c r="R17">
        <f>IF($B17="",0,SUMIFS(Raindance!$O:$O,Raindance!$B:$B,$B17,Raindance!$R:$R,"&gt;="&amp;R$5,Raindance!$R:$R,"&lt;="&amp;R$6))</f>
        <v>0</v>
      </c>
      <c r="S17">
        <f>IF($B17="",0,SUMIFS(Raindance!$O:$O,Raindance!$B:$B,$B17,Raindance!$R:$R,"&gt;="&amp;S$5,Raindance!$R:$R,"&lt;="&amp;S$6))</f>
        <v>0</v>
      </c>
      <c r="T17">
        <f>IF($B17="",0,SUMIFS(Raindance!$O:$O,Raindance!$B:$B,$B17,Raindance!$R:$R,"&gt;="&amp;T$5,Raindance!$R:$R,"&lt;="&amp;T$6))</f>
        <v>0</v>
      </c>
      <c r="U17">
        <f>IF($B17="",0,SUMIFS(Raindance!$O:$O,Raindance!$B:$B,$B17,Raindance!$R:$R,"&gt;="&amp;U$5,Raindance!$R:$R,"&lt;="&amp;U$6))</f>
        <v>0</v>
      </c>
      <c r="V17">
        <f>IF($B17="",0,SUMIFS(Raindance!$O:$O,Raindance!$B:$B,$B17,Raindance!$R:$R,"&gt;="&amp;V$5,Raindance!$R:$R,"&lt;="&amp;V$6))</f>
        <v>0</v>
      </c>
      <c r="W17">
        <f>IF($B17="",0,SUMIFS(Raindance!$O:$O,Raindance!$B:$B,$B17,Raindance!$R:$R,"&gt;="&amp;W$5,Raindance!$R:$R,"&lt;="&amp;W$6))</f>
        <v>0</v>
      </c>
      <c r="X17">
        <f>IF($B17="",0,SUMIFS(Raindance!$O:$O,Raindance!$B:$B,$B17,Raindance!$R:$R,"&gt;="&amp;X$5,Raindance!$R:$R,"&lt;="&amp;X$6))</f>
        <v>0</v>
      </c>
      <c r="Y17">
        <f>IF($B17="",0,SUMIFS(Raindance!$O:$O,Raindance!$B:$B,$B17,Raindance!$R:$R,"&gt;="&amp;Y$5,Raindance!$R:$R,"&lt;="&amp;Y$6))</f>
        <v>0</v>
      </c>
      <c r="Z17">
        <f>IF($B17="",0,SUMIFS(Raindance!$O:$O,Raindance!$B:$B,$B17,Raindance!$R:$R,"&gt;="&amp;Z$5,Raindance!$R:$R,"&lt;="&amp;Z$6))</f>
        <v>0</v>
      </c>
      <c r="AA17">
        <f>IF($B17="",0,SUMIFS(Raindance!$O:$O,Raindance!$B:$B,$B17,Raindance!$R:$R,"&gt;="&amp;AA$5,Raindance!$R:$R,"&lt;="&amp;AA$6))</f>
        <v>0</v>
      </c>
      <c r="AB17">
        <f>IF($B17="",0,SUMIFS(Raindance!$O:$O,Raindance!$B:$B,$B17,Raindance!$R:$R,"&gt;="&amp;AB$5,Raindance!$R:$R,"&lt;="&amp;AB$6))</f>
        <v>0</v>
      </c>
      <c r="AC17">
        <f>IF($B17="",0,SUMIFS(Raindance!$O:$O,Raindance!$B:$B,$B17,Raindance!$R:$R,"&gt;="&amp;AC$5,Raindance!$R:$R,"&lt;="&amp;AC$6))</f>
        <v>0</v>
      </c>
      <c r="AD17">
        <f>IF($B17="",0,SUMIFS(Raindance!$O:$O,Raindance!$B:$B,$B17,Raindance!$R:$R,"&gt;="&amp;AD$5,Raindance!$R:$R,"&lt;="&amp;AD$6))</f>
        <v>0</v>
      </c>
      <c r="AE17">
        <f>IF($B17="",0,SUMIFS(Raindance!$O:$O,Raindance!$B:$B,$B17,Raindance!$R:$R,"&gt;="&amp;AE$5,Raindance!$R:$R,"&lt;="&amp;AE$6))</f>
        <v>0</v>
      </c>
      <c r="AF17">
        <f>IF($B17="",0,SUMIFS(Raindance!$O:$O,Raindance!$B:$B,$B17,Raindance!$R:$R,"&gt;="&amp;AF$5,Raindance!$R:$R,"&lt;="&amp;AF$6))</f>
        <v>0</v>
      </c>
      <c r="AG17">
        <f>IF($B17="",0,SUMIFS(Raindance!$O:$O,Raindance!$B:$B,$B17,Raindance!$R:$R,"&gt;="&amp;AG$5,Raindance!$R:$R,"&lt;="&amp;AG$6))</f>
        <v>0</v>
      </c>
    </row>
    <row r="18" spans="1:33" x14ac:dyDescent="0.3">
      <c r="A18" t="s">
        <v>1201</v>
      </c>
      <c r="B18" s="20">
        <f>'Accounting table'!B17</f>
        <v>0</v>
      </c>
      <c r="C18" s="36">
        <f>IF(B18="",0,SUMIFS(Raindance!O:O,Raindance!B:B,B18))</f>
        <v>0</v>
      </c>
      <c r="E18">
        <f>IF($B18="",0,SUMIFS(Raindance!$O:$O,Raindance!$B:$B,$B18,Raindance!$R:$R,"&gt;="&amp;E$5,Raindance!$R:$R,"&lt;="&amp;E$6))</f>
        <v>0</v>
      </c>
      <c r="F18">
        <f>IF($B18="",0,SUMIFS(Raindance!$O:$O,Raindance!$B:$B,$B18,Raindance!$R:$R,"&gt;="&amp;F$5,Raindance!$R:$R,"&lt;="&amp;F$6))</f>
        <v>0</v>
      </c>
      <c r="G18">
        <f>IF($B18="",0,SUMIFS(Raindance!$O:$O,Raindance!$B:$B,$B18,Raindance!$R:$R,"&gt;="&amp;G$5,Raindance!$R:$R,"&lt;="&amp;G$6))</f>
        <v>0</v>
      </c>
      <c r="H18">
        <f>IF($B18="",0,SUMIFS(Raindance!$O:$O,Raindance!$B:$B,$B18,Raindance!$R:$R,"&gt;="&amp;H$5,Raindance!$R:$R,"&lt;="&amp;H$6))</f>
        <v>0</v>
      </c>
      <c r="I18">
        <f>IF($B18="",0,SUMIFS(Raindance!$O:$O,Raindance!$B:$B,$B18,Raindance!$R:$R,"&gt;="&amp;I$5,Raindance!$R:$R,"&lt;="&amp;I$6))</f>
        <v>0</v>
      </c>
      <c r="J18">
        <f>IF($B18="",0,SUMIFS(Raindance!$O:$O,Raindance!$B:$B,$B18,Raindance!$R:$R,"&gt;="&amp;J$5,Raindance!$R:$R,"&lt;="&amp;J$6))</f>
        <v>0</v>
      </c>
      <c r="K18">
        <f>IF($B18="",0,SUMIFS(Raindance!$O:$O,Raindance!$B:$B,$B18,Raindance!$R:$R,"&gt;="&amp;K$5,Raindance!$R:$R,"&lt;="&amp;K$6))</f>
        <v>0</v>
      </c>
      <c r="L18">
        <f>IF($B18="",0,SUMIFS(Raindance!$O:$O,Raindance!$B:$B,$B18,Raindance!$R:$R,"&gt;="&amp;L$5,Raindance!$R:$R,"&lt;="&amp;L$6))</f>
        <v>0</v>
      </c>
      <c r="M18">
        <f>IF($B18="",0,SUMIFS(Raindance!$O:$O,Raindance!$B:$B,$B18,Raindance!$R:$R,"&gt;="&amp;M$5,Raindance!$R:$R,"&lt;="&amp;M$6))</f>
        <v>0</v>
      </c>
      <c r="N18">
        <f>IF($B18="",0,SUMIFS(Raindance!$O:$O,Raindance!$B:$B,$B18,Raindance!$R:$R,"&gt;="&amp;N$5,Raindance!$R:$R,"&lt;="&amp;N$6))</f>
        <v>0</v>
      </c>
      <c r="O18">
        <f>IF($B18="",0,SUMIFS(Raindance!$O:$O,Raindance!$B:$B,$B18,Raindance!$R:$R,"&gt;="&amp;O$5,Raindance!$R:$R,"&lt;="&amp;O$6))</f>
        <v>0</v>
      </c>
      <c r="P18">
        <f>IF($B18="",0,SUMIFS(Raindance!$O:$O,Raindance!$B:$B,$B18,Raindance!$R:$R,"&gt;="&amp;P$5,Raindance!$R:$R,"&lt;="&amp;P$6))</f>
        <v>0</v>
      </c>
      <c r="Q18">
        <f>IF($B18="",0,SUMIFS(Raindance!$O:$O,Raindance!$B:$B,$B18,Raindance!$R:$R,"&gt;="&amp;Q$5,Raindance!$R:$R,"&lt;="&amp;Q$6))</f>
        <v>0</v>
      </c>
      <c r="R18">
        <f>IF($B18="",0,SUMIFS(Raindance!$O:$O,Raindance!$B:$B,$B18,Raindance!$R:$R,"&gt;="&amp;R$5,Raindance!$R:$R,"&lt;="&amp;R$6))</f>
        <v>0</v>
      </c>
      <c r="S18">
        <f>IF($B18="",0,SUMIFS(Raindance!$O:$O,Raindance!$B:$B,$B18,Raindance!$R:$R,"&gt;="&amp;S$5,Raindance!$R:$R,"&lt;="&amp;S$6))</f>
        <v>0</v>
      </c>
      <c r="T18">
        <f>IF($B18="",0,SUMIFS(Raindance!$O:$O,Raindance!$B:$B,$B18,Raindance!$R:$R,"&gt;="&amp;T$5,Raindance!$R:$R,"&lt;="&amp;T$6))</f>
        <v>0</v>
      </c>
      <c r="U18">
        <f>IF($B18="",0,SUMIFS(Raindance!$O:$O,Raindance!$B:$B,$B18,Raindance!$R:$R,"&gt;="&amp;U$5,Raindance!$R:$R,"&lt;="&amp;U$6))</f>
        <v>0</v>
      </c>
      <c r="V18">
        <f>IF($B18="",0,SUMIFS(Raindance!$O:$O,Raindance!$B:$B,$B18,Raindance!$R:$R,"&gt;="&amp;V$5,Raindance!$R:$R,"&lt;="&amp;V$6))</f>
        <v>0</v>
      </c>
      <c r="W18">
        <f>IF($B18="",0,SUMIFS(Raindance!$O:$O,Raindance!$B:$B,$B18,Raindance!$R:$R,"&gt;="&amp;W$5,Raindance!$R:$R,"&lt;="&amp;W$6))</f>
        <v>0</v>
      </c>
      <c r="X18">
        <f>IF($B18="",0,SUMIFS(Raindance!$O:$O,Raindance!$B:$B,$B18,Raindance!$R:$R,"&gt;="&amp;X$5,Raindance!$R:$R,"&lt;="&amp;X$6))</f>
        <v>0</v>
      </c>
      <c r="Y18">
        <f>IF($B18="",0,SUMIFS(Raindance!$O:$O,Raindance!$B:$B,$B18,Raindance!$R:$R,"&gt;="&amp;Y$5,Raindance!$R:$R,"&lt;="&amp;Y$6))</f>
        <v>0</v>
      </c>
      <c r="Z18">
        <f>IF($B18="",0,SUMIFS(Raindance!$O:$O,Raindance!$B:$B,$B18,Raindance!$R:$R,"&gt;="&amp;Z$5,Raindance!$R:$R,"&lt;="&amp;Z$6))</f>
        <v>0</v>
      </c>
      <c r="AA18">
        <f>IF($B18="",0,SUMIFS(Raindance!$O:$O,Raindance!$B:$B,$B18,Raindance!$R:$R,"&gt;="&amp;AA$5,Raindance!$R:$R,"&lt;="&amp;AA$6))</f>
        <v>0</v>
      </c>
      <c r="AB18">
        <f>IF($B18="",0,SUMIFS(Raindance!$O:$O,Raindance!$B:$B,$B18,Raindance!$R:$R,"&gt;="&amp;AB$5,Raindance!$R:$R,"&lt;="&amp;AB$6))</f>
        <v>0</v>
      </c>
      <c r="AC18">
        <f>IF($B18="",0,SUMIFS(Raindance!$O:$O,Raindance!$B:$B,$B18,Raindance!$R:$R,"&gt;="&amp;AC$5,Raindance!$R:$R,"&lt;="&amp;AC$6))</f>
        <v>0</v>
      </c>
      <c r="AD18">
        <f>IF($B18="",0,SUMIFS(Raindance!$O:$O,Raindance!$B:$B,$B18,Raindance!$R:$R,"&gt;="&amp;AD$5,Raindance!$R:$R,"&lt;="&amp;AD$6))</f>
        <v>0</v>
      </c>
      <c r="AE18">
        <f>IF($B18="",0,SUMIFS(Raindance!$O:$O,Raindance!$B:$B,$B18,Raindance!$R:$R,"&gt;="&amp;AE$5,Raindance!$R:$R,"&lt;="&amp;AE$6))</f>
        <v>0</v>
      </c>
      <c r="AF18">
        <f>IF($B18="",0,SUMIFS(Raindance!$O:$O,Raindance!$B:$B,$B18,Raindance!$R:$R,"&gt;="&amp;AF$5,Raindance!$R:$R,"&lt;="&amp;AF$6))</f>
        <v>0</v>
      </c>
      <c r="AG18">
        <f>IF($B18="",0,SUMIFS(Raindance!$O:$O,Raindance!$B:$B,$B18,Raindance!$R:$R,"&gt;="&amp;AG$5,Raindance!$R:$R,"&lt;="&amp;AG$6))</f>
        <v>0</v>
      </c>
    </row>
    <row r="19" spans="1:33" x14ac:dyDescent="0.3">
      <c r="A19" t="s">
        <v>1201</v>
      </c>
      <c r="B19" s="20">
        <f>'Accounting table'!B18</f>
        <v>0</v>
      </c>
      <c r="C19" s="36">
        <f>IF(B19="",0,SUMIFS(Raindance!O:O,Raindance!B:B,B19))</f>
        <v>0</v>
      </c>
      <c r="E19">
        <f>IF($B19="",0,SUMIFS(Raindance!$O:$O,Raindance!$B:$B,$B19,Raindance!$R:$R,"&gt;="&amp;E$5,Raindance!$R:$R,"&lt;="&amp;E$6))</f>
        <v>0</v>
      </c>
      <c r="F19">
        <f>IF($B19="",0,SUMIFS(Raindance!$O:$O,Raindance!$B:$B,$B19,Raindance!$R:$R,"&gt;="&amp;F$5,Raindance!$R:$R,"&lt;="&amp;F$6))</f>
        <v>0</v>
      </c>
      <c r="G19">
        <f>IF($B19="",0,SUMIFS(Raindance!$O:$O,Raindance!$B:$B,$B19,Raindance!$R:$R,"&gt;="&amp;G$5,Raindance!$R:$R,"&lt;="&amp;G$6))</f>
        <v>0</v>
      </c>
      <c r="H19">
        <f>IF($B19="",0,SUMIFS(Raindance!$O:$O,Raindance!$B:$B,$B19,Raindance!$R:$R,"&gt;="&amp;H$5,Raindance!$R:$R,"&lt;="&amp;H$6))</f>
        <v>0</v>
      </c>
      <c r="I19">
        <f>IF($B19="",0,SUMIFS(Raindance!$O:$O,Raindance!$B:$B,$B19,Raindance!$R:$R,"&gt;="&amp;I$5,Raindance!$R:$R,"&lt;="&amp;I$6))</f>
        <v>0</v>
      </c>
      <c r="J19">
        <f>IF($B19="",0,SUMIFS(Raindance!$O:$O,Raindance!$B:$B,$B19,Raindance!$R:$R,"&gt;="&amp;J$5,Raindance!$R:$R,"&lt;="&amp;J$6))</f>
        <v>0</v>
      </c>
      <c r="K19">
        <f>IF($B19="",0,SUMIFS(Raindance!$O:$O,Raindance!$B:$B,$B19,Raindance!$R:$R,"&gt;="&amp;K$5,Raindance!$R:$R,"&lt;="&amp;K$6))</f>
        <v>0</v>
      </c>
      <c r="L19">
        <f>IF($B19="",0,SUMIFS(Raindance!$O:$O,Raindance!$B:$B,$B19,Raindance!$R:$R,"&gt;="&amp;L$5,Raindance!$R:$R,"&lt;="&amp;L$6))</f>
        <v>0</v>
      </c>
      <c r="M19">
        <f>IF($B19="",0,SUMIFS(Raindance!$O:$O,Raindance!$B:$B,$B19,Raindance!$R:$R,"&gt;="&amp;M$5,Raindance!$R:$R,"&lt;="&amp;M$6))</f>
        <v>0</v>
      </c>
      <c r="N19">
        <f>IF($B19="",0,SUMIFS(Raindance!$O:$O,Raindance!$B:$B,$B19,Raindance!$R:$R,"&gt;="&amp;N$5,Raindance!$R:$R,"&lt;="&amp;N$6))</f>
        <v>0</v>
      </c>
      <c r="O19">
        <f>IF($B19="",0,SUMIFS(Raindance!$O:$O,Raindance!$B:$B,$B19,Raindance!$R:$R,"&gt;="&amp;O$5,Raindance!$R:$R,"&lt;="&amp;O$6))</f>
        <v>0</v>
      </c>
      <c r="P19">
        <f>IF($B19="",0,SUMIFS(Raindance!$O:$O,Raindance!$B:$B,$B19,Raindance!$R:$R,"&gt;="&amp;P$5,Raindance!$R:$R,"&lt;="&amp;P$6))</f>
        <v>0</v>
      </c>
      <c r="Q19">
        <f>IF($B19="",0,SUMIFS(Raindance!$O:$O,Raindance!$B:$B,$B19,Raindance!$R:$R,"&gt;="&amp;Q$5,Raindance!$R:$R,"&lt;="&amp;Q$6))</f>
        <v>0</v>
      </c>
      <c r="R19">
        <f>IF($B19="",0,SUMIFS(Raindance!$O:$O,Raindance!$B:$B,$B19,Raindance!$R:$R,"&gt;="&amp;R$5,Raindance!$R:$R,"&lt;="&amp;R$6))</f>
        <v>0</v>
      </c>
      <c r="S19">
        <f>IF($B19="",0,SUMIFS(Raindance!$O:$O,Raindance!$B:$B,$B19,Raindance!$R:$R,"&gt;="&amp;S$5,Raindance!$R:$R,"&lt;="&amp;S$6))</f>
        <v>0</v>
      </c>
      <c r="T19">
        <f>IF($B19="",0,SUMIFS(Raindance!$O:$O,Raindance!$B:$B,$B19,Raindance!$R:$R,"&gt;="&amp;T$5,Raindance!$R:$R,"&lt;="&amp;T$6))</f>
        <v>0</v>
      </c>
      <c r="U19">
        <f>IF($B19="",0,SUMIFS(Raindance!$O:$O,Raindance!$B:$B,$B19,Raindance!$R:$R,"&gt;="&amp;U$5,Raindance!$R:$R,"&lt;="&amp;U$6))</f>
        <v>0</v>
      </c>
      <c r="V19">
        <f>IF($B19="",0,SUMIFS(Raindance!$O:$O,Raindance!$B:$B,$B19,Raindance!$R:$R,"&gt;="&amp;V$5,Raindance!$R:$R,"&lt;="&amp;V$6))</f>
        <v>0</v>
      </c>
      <c r="W19">
        <f>IF($B19="",0,SUMIFS(Raindance!$O:$O,Raindance!$B:$B,$B19,Raindance!$R:$R,"&gt;="&amp;W$5,Raindance!$R:$R,"&lt;="&amp;W$6))</f>
        <v>0</v>
      </c>
      <c r="X19">
        <f>IF($B19="",0,SUMIFS(Raindance!$O:$O,Raindance!$B:$B,$B19,Raindance!$R:$R,"&gt;="&amp;X$5,Raindance!$R:$R,"&lt;="&amp;X$6))</f>
        <v>0</v>
      </c>
      <c r="Y19">
        <f>IF($B19="",0,SUMIFS(Raindance!$O:$O,Raindance!$B:$B,$B19,Raindance!$R:$R,"&gt;="&amp;Y$5,Raindance!$R:$R,"&lt;="&amp;Y$6))</f>
        <v>0</v>
      </c>
      <c r="Z19">
        <f>IF($B19="",0,SUMIFS(Raindance!$O:$O,Raindance!$B:$B,$B19,Raindance!$R:$R,"&gt;="&amp;Z$5,Raindance!$R:$R,"&lt;="&amp;Z$6))</f>
        <v>0</v>
      </c>
      <c r="AA19">
        <f>IF($B19="",0,SUMIFS(Raindance!$O:$O,Raindance!$B:$B,$B19,Raindance!$R:$R,"&gt;="&amp;AA$5,Raindance!$R:$R,"&lt;="&amp;AA$6))</f>
        <v>0</v>
      </c>
      <c r="AB19">
        <f>IF($B19="",0,SUMIFS(Raindance!$O:$O,Raindance!$B:$B,$B19,Raindance!$R:$R,"&gt;="&amp;AB$5,Raindance!$R:$R,"&lt;="&amp;AB$6))</f>
        <v>0</v>
      </c>
      <c r="AC19">
        <f>IF($B19="",0,SUMIFS(Raindance!$O:$O,Raindance!$B:$B,$B19,Raindance!$R:$R,"&gt;="&amp;AC$5,Raindance!$R:$R,"&lt;="&amp;AC$6))</f>
        <v>0</v>
      </c>
      <c r="AD19">
        <f>IF($B19="",0,SUMIFS(Raindance!$O:$O,Raindance!$B:$B,$B19,Raindance!$R:$R,"&gt;="&amp;AD$5,Raindance!$R:$R,"&lt;="&amp;AD$6))</f>
        <v>0</v>
      </c>
      <c r="AE19">
        <f>IF($B19="",0,SUMIFS(Raindance!$O:$O,Raindance!$B:$B,$B19,Raindance!$R:$R,"&gt;="&amp;AE$5,Raindance!$R:$R,"&lt;="&amp;AE$6))</f>
        <v>0</v>
      </c>
      <c r="AF19">
        <f>IF($B19="",0,SUMIFS(Raindance!$O:$O,Raindance!$B:$B,$B19,Raindance!$R:$R,"&gt;="&amp;AF$5,Raindance!$R:$R,"&lt;="&amp;AF$6))</f>
        <v>0</v>
      </c>
      <c r="AG19">
        <f>IF($B19="",0,SUMIFS(Raindance!$O:$O,Raindance!$B:$B,$B19,Raindance!$R:$R,"&gt;="&amp;AG$5,Raindance!$R:$R,"&lt;="&amp;AG$6))</f>
        <v>0</v>
      </c>
    </row>
    <row r="20" spans="1:33" x14ac:dyDescent="0.3">
      <c r="A20" t="s">
        <v>1201</v>
      </c>
      <c r="B20" s="20">
        <f>'Accounting table'!B19</f>
        <v>0</v>
      </c>
      <c r="C20" s="36">
        <f>IF(B20="",0,SUMIFS(Raindance!O:O,Raindance!B:B,B20))</f>
        <v>0</v>
      </c>
      <c r="E20">
        <f>IF($B20="",0,SUMIFS(Raindance!$O:$O,Raindance!$B:$B,$B20,Raindance!$R:$R,"&gt;="&amp;E$5,Raindance!$R:$R,"&lt;="&amp;E$6))</f>
        <v>0</v>
      </c>
      <c r="F20">
        <f>IF($B20="",0,SUMIFS(Raindance!$O:$O,Raindance!$B:$B,$B20,Raindance!$R:$R,"&gt;="&amp;F$5,Raindance!$R:$R,"&lt;="&amp;F$6))</f>
        <v>0</v>
      </c>
      <c r="G20">
        <f>IF($B20="",0,SUMIFS(Raindance!$O:$O,Raindance!$B:$B,$B20,Raindance!$R:$R,"&gt;="&amp;G$5,Raindance!$R:$R,"&lt;="&amp;G$6))</f>
        <v>0</v>
      </c>
      <c r="H20">
        <f>IF($B20="",0,SUMIFS(Raindance!$O:$O,Raindance!$B:$B,$B20,Raindance!$R:$R,"&gt;="&amp;H$5,Raindance!$R:$R,"&lt;="&amp;H$6))</f>
        <v>0</v>
      </c>
      <c r="I20">
        <f>IF($B20="",0,SUMIFS(Raindance!$O:$O,Raindance!$B:$B,$B20,Raindance!$R:$R,"&gt;="&amp;I$5,Raindance!$R:$R,"&lt;="&amp;I$6))</f>
        <v>0</v>
      </c>
      <c r="J20">
        <f>IF($B20="",0,SUMIFS(Raindance!$O:$O,Raindance!$B:$B,$B20,Raindance!$R:$R,"&gt;="&amp;J$5,Raindance!$R:$R,"&lt;="&amp;J$6))</f>
        <v>0</v>
      </c>
      <c r="K20">
        <f>IF($B20="",0,SUMIFS(Raindance!$O:$O,Raindance!$B:$B,$B20,Raindance!$R:$R,"&gt;="&amp;K$5,Raindance!$R:$R,"&lt;="&amp;K$6))</f>
        <v>0</v>
      </c>
      <c r="L20">
        <f>IF($B20="",0,SUMIFS(Raindance!$O:$O,Raindance!$B:$B,$B20,Raindance!$R:$R,"&gt;="&amp;L$5,Raindance!$R:$R,"&lt;="&amp;L$6))</f>
        <v>0</v>
      </c>
      <c r="M20">
        <f>IF($B20="",0,SUMIFS(Raindance!$O:$O,Raindance!$B:$B,$B20,Raindance!$R:$R,"&gt;="&amp;M$5,Raindance!$R:$R,"&lt;="&amp;M$6))</f>
        <v>0</v>
      </c>
      <c r="N20">
        <f>IF($B20="",0,SUMIFS(Raindance!$O:$O,Raindance!$B:$B,$B20,Raindance!$R:$R,"&gt;="&amp;N$5,Raindance!$R:$R,"&lt;="&amp;N$6))</f>
        <v>0</v>
      </c>
      <c r="O20">
        <f>IF($B20="",0,SUMIFS(Raindance!$O:$O,Raindance!$B:$B,$B20,Raindance!$R:$R,"&gt;="&amp;O$5,Raindance!$R:$R,"&lt;="&amp;O$6))</f>
        <v>0</v>
      </c>
      <c r="P20">
        <f>IF($B20="",0,SUMIFS(Raindance!$O:$O,Raindance!$B:$B,$B20,Raindance!$R:$R,"&gt;="&amp;P$5,Raindance!$R:$R,"&lt;="&amp;P$6))</f>
        <v>0</v>
      </c>
      <c r="Q20">
        <f>IF($B20="",0,SUMIFS(Raindance!$O:$O,Raindance!$B:$B,$B20,Raindance!$R:$R,"&gt;="&amp;Q$5,Raindance!$R:$R,"&lt;="&amp;Q$6))</f>
        <v>0</v>
      </c>
      <c r="R20">
        <f>IF($B20="",0,SUMIFS(Raindance!$O:$O,Raindance!$B:$B,$B20,Raindance!$R:$R,"&gt;="&amp;R$5,Raindance!$R:$R,"&lt;="&amp;R$6))</f>
        <v>0</v>
      </c>
      <c r="S20">
        <f>IF($B20="",0,SUMIFS(Raindance!$O:$O,Raindance!$B:$B,$B20,Raindance!$R:$R,"&gt;="&amp;S$5,Raindance!$R:$R,"&lt;="&amp;S$6))</f>
        <v>0</v>
      </c>
      <c r="T20">
        <f>IF($B20="",0,SUMIFS(Raindance!$O:$O,Raindance!$B:$B,$B20,Raindance!$R:$R,"&gt;="&amp;T$5,Raindance!$R:$R,"&lt;="&amp;T$6))</f>
        <v>0</v>
      </c>
      <c r="U20">
        <f>IF($B20="",0,SUMIFS(Raindance!$O:$O,Raindance!$B:$B,$B20,Raindance!$R:$R,"&gt;="&amp;U$5,Raindance!$R:$R,"&lt;="&amp;U$6))</f>
        <v>0</v>
      </c>
      <c r="V20">
        <f>IF($B20="",0,SUMIFS(Raindance!$O:$O,Raindance!$B:$B,$B20,Raindance!$R:$R,"&gt;="&amp;V$5,Raindance!$R:$R,"&lt;="&amp;V$6))</f>
        <v>0</v>
      </c>
      <c r="W20">
        <f>IF($B20="",0,SUMIFS(Raindance!$O:$O,Raindance!$B:$B,$B20,Raindance!$R:$R,"&gt;="&amp;W$5,Raindance!$R:$R,"&lt;="&amp;W$6))</f>
        <v>0</v>
      </c>
      <c r="X20">
        <f>IF($B20="",0,SUMIFS(Raindance!$O:$O,Raindance!$B:$B,$B20,Raindance!$R:$R,"&gt;="&amp;X$5,Raindance!$R:$R,"&lt;="&amp;X$6))</f>
        <v>0</v>
      </c>
      <c r="Y20">
        <f>IF($B20="",0,SUMIFS(Raindance!$O:$O,Raindance!$B:$B,$B20,Raindance!$R:$R,"&gt;="&amp;Y$5,Raindance!$R:$R,"&lt;="&amp;Y$6))</f>
        <v>0</v>
      </c>
      <c r="Z20">
        <f>IF($B20="",0,SUMIFS(Raindance!$O:$O,Raindance!$B:$B,$B20,Raindance!$R:$R,"&gt;="&amp;Z$5,Raindance!$R:$R,"&lt;="&amp;Z$6))</f>
        <v>0</v>
      </c>
      <c r="AA20">
        <f>IF($B20="",0,SUMIFS(Raindance!$O:$O,Raindance!$B:$B,$B20,Raindance!$R:$R,"&gt;="&amp;AA$5,Raindance!$R:$R,"&lt;="&amp;AA$6))</f>
        <v>0</v>
      </c>
      <c r="AB20">
        <f>IF($B20="",0,SUMIFS(Raindance!$O:$O,Raindance!$B:$B,$B20,Raindance!$R:$R,"&gt;="&amp;AB$5,Raindance!$R:$R,"&lt;="&amp;AB$6))</f>
        <v>0</v>
      </c>
      <c r="AC20">
        <f>IF($B20="",0,SUMIFS(Raindance!$O:$O,Raindance!$B:$B,$B20,Raindance!$R:$R,"&gt;="&amp;AC$5,Raindance!$R:$R,"&lt;="&amp;AC$6))</f>
        <v>0</v>
      </c>
      <c r="AD20">
        <f>IF($B20="",0,SUMIFS(Raindance!$O:$O,Raindance!$B:$B,$B20,Raindance!$R:$R,"&gt;="&amp;AD$5,Raindance!$R:$R,"&lt;="&amp;AD$6))</f>
        <v>0</v>
      </c>
      <c r="AE20">
        <f>IF($B20="",0,SUMIFS(Raindance!$O:$O,Raindance!$B:$B,$B20,Raindance!$R:$R,"&gt;="&amp;AE$5,Raindance!$R:$R,"&lt;="&amp;AE$6))</f>
        <v>0</v>
      </c>
      <c r="AF20">
        <f>IF($B20="",0,SUMIFS(Raindance!$O:$O,Raindance!$B:$B,$B20,Raindance!$R:$R,"&gt;="&amp;AF$5,Raindance!$R:$R,"&lt;="&amp;AF$6))</f>
        <v>0</v>
      </c>
      <c r="AG20">
        <f>IF($B20="",0,SUMIFS(Raindance!$O:$O,Raindance!$B:$B,$B20,Raindance!$R:$R,"&gt;="&amp;AG$5,Raindance!$R:$R,"&lt;="&amp;AG$6))</f>
        <v>0</v>
      </c>
    </row>
    <row r="21" spans="1:33" x14ac:dyDescent="0.3">
      <c r="A21" t="s">
        <v>1201</v>
      </c>
      <c r="B21" s="20">
        <f>'Accounting table'!B20</f>
        <v>0</v>
      </c>
      <c r="C21" s="36">
        <f>IF(B21="",0,SUMIFS(Raindance!O:O,Raindance!B:B,B21))</f>
        <v>0</v>
      </c>
      <c r="E21">
        <f>IF($B21="",0,SUMIFS(Raindance!$O:$O,Raindance!$B:$B,$B21,Raindance!$R:$R,"&gt;="&amp;E$5,Raindance!$R:$R,"&lt;="&amp;E$6))</f>
        <v>0</v>
      </c>
      <c r="F21">
        <f>IF($B21="",0,SUMIFS(Raindance!$O:$O,Raindance!$B:$B,$B21,Raindance!$R:$R,"&gt;="&amp;F$5,Raindance!$R:$R,"&lt;="&amp;F$6))</f>
        <v>0</v>
      </c>
      <c r="G21">
        <f>IF($B21="",0,SUMIFS(Raindance!$O:$O,Raindance!$B:$B,$B21,Raindance!$R:$R,"&gt;="&amp;G$5,Raindance!$R:$R,"&lt;="&amp;G$6))</f>
        <v>0</v>
      </c>
      <c r="H21">
        <f>IF($B21="",0,SUMIFS(Raindance!$O:$O,Raindance!$B:$B,$B21,Raindance!$R:$R,"&gt;="&amp;H$5,Raindance!$R:$R,"&lt;="&amp;H$6))</f>
        <v>0</v>
      </c>
      <c r="I21">
        <f>IF($B21="",0,SUMIFS(Raindance!$O:$O,Raindance!$B:$B,$B21,Raindance!$R:$R,"&gt;="&amp;I$5,Raindance!$R:$R,"&lt;="&amp;I$6))</f>
        <v>0</v>
      </c>
      <c r="J21">
        <f>IF($B21="",0,SUMIFS(Raindance!$O:$O,Raindance!$B:$B,$B21,Raindance!$R:$R,"&gt;="&amp;J$5,Raindance!$R:$R,"&lt;="&amp;J$6))</f>
        <v>0</v>
      </c>
      <c r="K21">
        <f>IF($B21="",0,SUMIFS(Raindance!$O:$O,Raindance!$B:$B,$B21,Raindance!$R:$R,"&gt;="&amp;K$5,Raindance!$R:$R,"&lt;="&amp;K$6))</f>
        <v>0</v>
      </c>
      <c r="L21">
        <f>IF($B21="",0,SUMIFS(Raindance!$O:$O,Raindance!$B:$B,$B21,Raindance!$R:$R,"&gt;="&amp;L$5,Raindance!$R:$R,"&lt;="&amp;L$6))</f>
        <v>0</v>
      </c>
      <c r="M21">
        <f>IF($B21="",0,SUMIFS(Raindance!$O:$O,Raindance!$B:$B,$B21,Raindance!$R:$R,"&gt;="&amp;M$5,Raindance!$R:$R,"&lt;="&amp;M$6))</f>
        <v>0</v>
      </c>
      <c r="N21">
        <f>IF($B21="",0,SUMIFS(Raindance!$O:$O,Raindance!$B:$B,$B21,Raindance!$R:$R,"&gt;="&amp;N$5,Raindance!$R:$R,"&lt;="&amp;N$6))</f>
        <v>0</v>
      </c>
      <c r="O21">
        <f>IF($B21="",0,SUMIFS(Raindance!$O:$O,Raindance!$B:$B,$B21,Raindance!$R:$R,"&gt;="&amp;O$5,Raindance!$R:$R,"&lt;="&amp;O$6))</f>
        <v>0</v>
      </c>
      <c r="P21">
        <f>IF($B21="",0,SUMIFS(Raindance!$O:$O,Raindance!$B:$B,$B21,Raindance!$R:$R,"&gt;="&amp;P$5,Raindance!$R:$R,"&lt;="&amp;P$6))</f>
        <v>0</v>
      </c>
      <c r="Q21">
        <f>IF($B21="",0,SUMIFS(Raindance!$O:$O,Raindance!$B:$B,$B21,Raindance!$R:$R,"&gt;="&amp;Q$5,Raindance!$R:$R,"&lt;="&amp;Q$6))</f>
        <v>0</v>
      </c>
      <c r="R21">
        <f>IF($B21="",0,SUMIFS(Raindance!$O:$O,Raindance!$B:$B,$B21,Raindance!$R:$R,"&gt;="&amp;R$5,Raindance!$R:$R,"&lt;="&amp;R$6))</f>
        <v>0</v>
      </c>
      <c r="S21">
        <f>IF($B21="",0,SUMIFS(Raindance!$O:$O,Raindance!$B:$B,$B21,Raindance!$R:$R,"&gt;="&amp;S$5,Raindance!$R:$R,"&lt;="&amp;S$6))</f>
        <v>0</v>
      </c>
      <c r="T21">
        <f>IF($B21="",0,SUMIFS(Raindance!$O:$O,Raindance!$B:$B,$B21,Raindance!$R:$R,"&gt;="&amp;T$5,Raindance!$R:$R,"&lt;="&amp;T$6))</f>
        <v>0</v>
      </c>
      <c r="U21">
        <f>IF($B21="",0,SUMIFS(Raindance!$O:$O,Raindance!$B:$B,$B21,Raindance!$R:$R,"&gt;="&amp;U$5,Raindance!$R:$R,"&lt;="&amp;U$6))</f>
        <v>0</v>
      </c>
      <c r="V21">
        <f>IF($B21="",0,SUMIFS(Raindance!$O:$O,Raindance!$B:$B,$B21,Raindance!$R:$R,"&gt;="&amp;V$5,Raindance!$R:$R,"&lt;="&amp;V$6))</f>
        <v>0</v>
      </c>
      <c r="W21">
        <f>IF($B21="",0,SUMIFS(Raindance!$O:$O,Raindance!$B:$B,$B21,Raindance!$R:$R,"&gt;="&amp;W$5,Raindance!$R:$R,"&lt;="&amp;W$6))</f>
        <v>0</v>
      </c>
      <c r="X21">
        <f>IF($B21="",0,SUMIFS(Raindance!$O:$O,Raindance!$B:$B,$B21,Raindance!$R:$R,"&gt;="&amp;X$5,Raindance!$R:$R,"&lt;="&amp;X$6))</f>
        <v>0</v>
      </c>
      <c r="Y21">
        <f>IF($B21="",0,SUMIFS(Raindance!$O:$O,Raindance!$B:$B,$B21,Raindance!$R:$R,"&gt;="&amp;Y$5,Raindance!$R:$R,"&lt;="&amp;Y$6))</f>
        <v>0</v>
      </c>
      <c r="Z21">
        <f>IF($B21="",0,SUMIFS(Raindance!$O:$O,Raindance!$B:$B,$B21,Raindance!$R:$R,"&gt;="&amp;Z$5,Raindance!$R:$R,"&lt;="&amp;Z$6))</f>
        <v>0</v>
      </c>
      <c r="AA21">
        <f>IF($B21="",0,SUMIFS(Raindance!$O:$O,Raindance!$B:$B,$B21,Raindance!$R:$R,"&gt;="&amp;AA$5,Raindance!$R:$R,"&lt;="&amp;AA$6))</f>
        <v>0</v>
      </c>
      <c r="AB21">
        <f>IF($B21="",0,SUMIFS(Raindance!$O:$O,Raindance!$B:$B,$B21,Raindance!$R:$R,"&gt;="&amp;AB$5,Raindance!$R:$R,"&lt;="&amp;AB$6))</f>
        <v>0</v>
      </c>
      <c r="AC21">
        <f>IF($B21="",0,SUMIFS(Raindance!$O:$O,Raindance!$B:$B,$B21,Raindance!$R:$R,"&gt;="&amp;AC$5,Raindance!$R:$R,"&lt;="&amp;AC$6))</f>
        <v>0</v>
      </c>
      <c r="AD21">
        <f>IF($B21="",0,SUMIFS(Raindance!$O:$O,Raindance!$B:$B,$B21,Raindance!$R:$R,"&gt;="&amp;AD$5,Raindance!$R:$R,"&lt;="&amp;AD$6))</f>
        <v>0</v>
      </c>
      <c r="AE21">
        <f>IF($B21="",0,SUMIFS(Raindance!$O:$O,Raindance!$B:$B,$B21,Raindance!$R:$R,"&gt;="&amp;AE$5,Raindance!$R:$R,"&lt;="&amp;AE$6))</f>
        <v>0</v>
      </c>
      <c r="AF21">
        <f>IF($B21="",0,SUMIFS(Raindance!$O:$O,Raindance!$B:$B,$B21,Raindance!$R:$R,"&gt;="&amp;AF$5,Raindance!$R:$R,"&lt;="&amp;AF$6))</f>
        <v>0</v>
      </c>
      <c r="AG21">
        <f>IF($B21="",0,SUMIFS(Raindance!$O:$O,Raindance!$B:$B,$B21,Raindance!$R:$R,"&gt;="&amp;AG$5,Raindance!$R:$R,"&lt;="&amp;AG$6))</f>
        <v>0</v>
      </c>
    </row>
    <row r="22" spans="1:33" x14ac:dyDescent="0.3">
      <c r="A22" t="s">
        <v>1201</v>
      </c>
      <c r="B22" s="20">
        <f>'Accounting table'!B21</f>
        <v>0</v>
      </c>
      <c r="C22" s="36">
        <f>IF(B22="",0,SUMIFS(Raindance!O:O,Raindance!B:B,B22))</f>
        <v>0</v>
      </c>
      <c r="E22">
        <f>IF($B22="",0,SUMIFS(Raindance!$O:$O,Raindance!$B:$B,$B22,Raindance!$R:$R,"&gt;="&amp;E$5,Raindance!$R:$R,"&lt;="&amp;E$6))</f>
        <v>0</v>
      </c>
      <c r="F22">
        <f>IF($B22="",0,SUMIFS(Raindance!$O:$O,Raindance!$B:$B,$B22,Raindance!$R:$R,"&gt;="&amp;F$5,Raindance!$R:$R,"&lt;="&amp;F$6))</f>
        <v>0</v>
      </c>
      <c r="G22">
        <f>IF($B22="",0,SUMIFS(Raindance!$O:$O,Raindance!$B:$B,$B22,Raindance!$R:$R,"&gt;="&amp;G$5,Raindance!$R:$R,"&lt;="&amp;G$6))</f>
        <v>0</v>
      </c>
      <c r="H22">
        <f>IF($B22="",0,SUMIFS(Raindance!$O:$O,Raindance!$B:$B,$B22,Raindance!$R:$R,"&gt;="&amp;H$5,Raindance!$R:$R,"&lt;="&amp;H$6))</f>
        <v>0</v>
      </c>
      <c r="I22">
        <f>IF($B22="",0,SUMIFS(Raindance!$O:$O,Raindance!$B:$B,$B22,Raindance!$R:$R,"&gt;="&amp;I$5,Raindance!$R:$R,"&lt;="&amp;I$6))</f>
        <v>0</v>
      </c>
      <c r="J22">
        <f>IF($B22="",0,SUMIFS(Raindance!$O:$O,Raindance!$B:$B,$B22,Raindance!$R:$R,"&gt;="&amp;J$5,Raindance!$R:$R,"&lt;="&amp;J$6))</f>
        <v>0</v>
      </c>
      <c r="K22">
        <f>IF($B22="",0,SUMIFS(Raindance!$O:$O,Raindance!$B:$B,$B22,Raindance!$R:$R,"&gt;="&amp;K$5,Raindance!$R:$R,"&lt;="&amp;K$6))</f>
        <v>0</v>
      </c>
      <c r="L22">
        <f>IF($B22="",0,SUMIFS(Raindance!$O:$O,Raindance!$B:$B,$B22,Raindance!$R:$R,"&gt;="&amp;L$5,Raindance!$R:$R,"&lt;="&amp;L$6))</f>
        <v>0</v>
      </c>
      <c r="M22">
        <f>IF($B22="",0,SUMIFS(Raindance!$O:$O,Raindance!$B:$B,$B22,Raindance!$R:$R,"&gt;="&amp;M$5,Raindance!$R:$R,"&lt;="&amp;M$6))</f>
        <v>0</v>
      </c>
      <c r="N22">
        <f>IF($B22="",0,SUMIFS(Raindance!$O:$O,Raindance!$B:$B,$B22,Raindance!$R:$R,"&gt;="&amp;N$5,Raindance!$R:$R,"&lt;="&amp;N$6))</f>
        <v>0</v>
      </c>
      <c r="O22">
        <f>IF($B22="",0,SUMIFS(Raindance!$O:$O,Raindance!$B:$B,$B22,Raindance!$R:$R,"&gt;="&amp;O$5,Raindance!$R:$R,"&lt;="&amp;O$6))</f>
        <v>0</v>
      </c>
      <c r="P22">
        <f>IF($B22="",0,SUMIFS(Raindance!$O:$O,Raindance!$B:$B,$B22,Raindance!$R:$R,"&gt;="&amp;P$5,Raindance!$R:$R,"&lt;="&amp;P$6))</f>
        <v>0</v>
      </c>
      <c r="Q22">
        <f>IF($B22="",0,SUMIFS(Raindance!$O:$O,Raindance!$B:$B,$B22,Raindance!$R:$R,"&gt;="&amp;Q$5,Raindance!$R:$R,"&lt;="&amp;Q$6))</f>
        <v>0</v>
      </c>
      <c r="R22">
        <f>IF($B22="",0,SUMIFS(Raindance!$O:$O,Raindance!$B:$B,$B22,Raindance!$R:$R,"&gt;="&amp;R$5,Raindance!$R:$R,"&lt;="&amp;R$6))</f>
        <v>0</v>
      </c>
      <c r="S22">
        <f>IF($B22="",0,SUMIFS(Raindance!$O:$O,Raindance!$B:$B,$B22,Raindance!$R:$R,"&gt;="&amp;S$5,Raindance!$R:$R,"&lt;="&amp;S$6))</f>
        <v>0</v>
      </c>
      <c r="T22">
        <f>IF($B22="",0,SUMIFS(Raindance!$O:$O,Raindance!$B:$B,$B22,Raindance!$R:$R,"&gt;="&amp;T$5,Raindance!$R:$R,"&lt;="&amp;T$6))</f>
        <v>0</v>
      </c>
      <c r="U22">
        <f>IF($B22="",0,SUMIFS(Raindance!$O:$O,Raindance!$B:$B,$B22,Raindance!$R:$R,"&gt;="&amp;U$5,Raindance!$R:$R,"&lt;="&amp;U$6))</f>
        <v>0</v>
      </c>
      <c r="V22">
        <f>IF($B22="",0,SUMIFS(Raindance!$O:$O,Raindance!$B:$B,$B22,Raindance!$R:$R,"&gt;="&amp;V$5,Raindance!$R:$R,"&lt;="&amp;V$6))</f>
        <v>0</v>
      </c>
      <c r="W22">
        <f>IF($B22="",0,SUMIFS(Raindance!$O:$O,Raindance!$B:$B,$B22,Raindance!$R:$R,"&gt;="&amp;W$5,Raindance!$R:$R,"&lt;="&amp;W$6))</f>
        <v>0</v>
      </c>
      <c r="X22">
        <f>IF($B22="",0,SUMIFS(Raindance!$O:$O,Raindance!$B:$B,$B22,Raindance!$R:$R,"&gt;="&amp;X$5,Raindance!$R:$R,"&lt;="&amp;X$6))</f>
        <v>0</v>
      </c>
      <c r="Y22">
        <f>IF($B22="",0,SUMIFS(Raindance!$O:$O,Raindance!$B:$B,$B22,Raindance!$R:$R,"&gt;="&amp;Y$5,Raindance!$R:$R,"&lt;="&amp;Y$6))</f>
        <v>0</v>
      </c>
      <c r="Z22">
        <f>IF($B22="",0,SUMIFS(Raindance!$O:$O,Raindance!$B:$B,$B22,Raindance!$R:$R,"&gt;="&amp;Z$5,Raindance!$R:$R,"&lt;="&amp;Z$6))</f>
        <v>0</v>
      </c>
      <c r="AA22">
        <f>IF($B22="",0,SUMIFS(Raindance!$O:$O,Raindance!$B:$B,$B22,Raindance!$R:$R,"&gt;="&amp;AA$5,Raindance!$R:$R,"&lt;="&amp;AA$6))</f>
        <v>0</v>
      </c>
      <c r="AB22">
        <f>IF($B22="",0,SUMIFS(Raindance!$O:$O,Raindance!$B:$B,$B22,Raindance!$R:$R,"&gt;="&amp;AB$5,Raindance!$R:$R,"&lt;="&amp;AB$6))</f>
        <v>0</v>
      </c>
      <c r="AC22">
        <f>IF($B22="",0,SUMIFS(Raindance!$O:$O,Raindance!$B:$B,$B22,Raindance!$R:$R,"&gt;="&amp;AC$5,Raindance!$R:$R,"&lt;="&amp;AC$6))</f>
        <v>0</v>
      </c>
      <c r="AD22">
        <f>IF($B22="",0,SUMIFS(Raindance!$O:$O,Raindance!$B:$B,$B22,Raindance!$R:$R,"&gt;="&amp;AD$5,Raindance!$R:$R,"&lt;="&amp;AD$6))</f>
        <v>0</v>
      </c>
      <c r="AE22">
        <f>IF($B22="",0,SUMIFS(Raindance!$O:$O,Raindance!$B:$B,$B22,Raindance!$R:$R,"&gt;="&amp;AE$5,Raindance!$R:$R,"&lt;="&amp;AE$6))</f>
        <v>0</v>
      </c>
      <c r="AF22">
        <f>IF($B22="",0,SUMIFS(Raindance!$O:$O,Raindance!$B:$B,$B22,Raindance!$R:$R,"&gt;="&amp;AF$5,Raindance!$R:$R,"&lt;="&amp;AF$6))</f>
        <v>0</v>
      </c>
      <c r="AG22">
        <f>IF($B22="",0,SUMIFS(Raindance!$O:$O,Raindance!$B:$B,$B22,Raindance!$R:$R,"&gt;="&amp;AG$5,Raindance!$R:$R,"&lt;="&amp;AG$6))</f>
        <v>0</v>
      </c>
    </row>
    <row r="23" spans="1:33" x14ac:dyDescent="0.3">
      <c r="A23" t="s">
        <v>1201</v>
      </c>
      <c r="B23" s="20">
        <f>'Accounting table'!B22</f>
        <v>0</v>
      </c>
      <c r="C23" s="36">
        <f>IF(B23="",0,SUMIFS(Raindance!O:O,Raindance!B:B,B23))</f>
        <v>0</v>
      </c>
      <c r="E23">
        <f>IF($B23="",0,SUMIFS(Raindance!$O:$O,Raindance!$B:$B,$B23,Raindance!$R:$R,"&gt;="&amp;E$5,Raindance!$R:$R,"&lt;="&amp;E$6))</f>
        <v>0</v>
      </c>
      <c r="F23">
        <f>IF($B23="",0,SUMIFS(Raindance!$O:$O,Raindance!$B:$B,$B23,Raindance!$R:$R,"&gt;="&amp;F$5,Raindance!$R:$R,"&lt;="&amp;F$6))</f>
        <v>0</v>
      </c>
      <c r="G23">
        <f>IF($B23="",0,SUMIFS(Raindance!$O:$O,Raindance!$B:$B,$B23,Raindance!$R:$R,"&gt;="&amp;G$5,Raindance!$R:$R,"&lt;="&amp;G$6))</f>
        <v>0</v>
      </c>
      <c r="H23">
        <f>IF($B23="",0,SUMIFS(Raindance!$O:$O,Raindance!$B:$B,$B23,Raindance!$R:$R,"&gt;="&amp;H$5,Raindance!$R:$R,"&lt;="&amp;H$6))</f>
        <v>0</v>
      </c>
      <c r="I23">
        <f>IF($B23="",0,SUMIFS(Raindance!$O:$O,Raindance!$B:$B,$B23,Raindance!$R:$R,"&gt;="&amp;I$5,Raindance!$R:$R,"&lt;="&amp;I$6))</f>
        <v>0</v>
      </c>
      <c r="J23">
        <f>IF($B23="",0,SUMIFS(Raindance!$O:$O,Raindance!$B:$B,$B23,Raindance!$R:$R,"&gt;="&amp;J$5,Raindance!$R:$R,"&lt;="&amp;J$6))</f>
        <v>0</v>
      </c>
      <c r="K23">
        <f>IF($B23="",0,SUMIFS(Raindance!$O:$O,Raindance!$B:$B,$B23,Raindance!$R:$R,"&gt;="&amp;K$5,Raindance!$R:$R,"&lt;="&amp;K$6))</f>
        <v>0</v>
      </c>
      <c r="L23">
        <f>IF($B23="",0,SUMIFS(Raindance!$O:$O,Raindance!$B:$B,$B23,Raindance!$R:$R,"&gt;="&amp;L$5,Raindance!$R:$R,"&lt;="&amp;L$6))</f>
        <v>0</v>
      </c>
      <c r="M23">
        <f>IF($B23="",0,SUMIFS(Raindance!$O:$O,Raindance!$B:$B,$B23,Raindance!$R:$R,"&gt;="&amp;M$5,Raindance!$R:$R,"&lt;="&amp;M$6))</f>
        <v>0</v>
      </c>
      <c r="N23">
        <f>IF($B23="",0,SUMIFS(Raindance!$O:$O,Raindance!$B:$B,$B23,Raindance!$R:$R,"&gt;="&amp;N$5,Raindance!$R:$R,"&lt;="&amp;N$6))</f>
        <v>0</v>
      </c>
      <c r="O23">
        <f>IF($B23="",0,SUMIFS(Raindance!$O:$O,Raindance!$B:$B,$B23,Raindance!$R:$R,"&gt;="&amp;O$5,Raindance!$R:$R,"&lt;="&amp;O$6))</f>
        <v>0</v>
      </c>
      <c r="P23">
        <f>IF($B23="",0,SUMIFS(Raindance!$O:$O,Raindance!$B:$B,$B23,Raindance!$R:$R,"&gt;="&amp;P$5,Raindance!$R:$R,"&lt;="&amp;P$6))</f>
        <v>0</v>
      </c>
      <c r="Q23">
        <f>IF($B23="",0,SUMIFS(Raindance!$O:$O,Raindance!$B:$B,$B23,Raindance!$R:$R,"&gt;="&amp;Q$5,Raindance!$R:$R,"&lt;="&amp;Q$6))</f>
        <v>0</v>
      </c>
      <c r="R23">
        <f>IF($B23="",0,SUMIFS(Raindance!$O:$O,Raindance!$B:$B,$B23,Raindance!$R:$R,"&gt;="&amp;R$5,Raindance!$R:$R,"&lt;="&amp;R$6))</f>
        <v>0</v>
      </c>
      <c r="S23">
        <f>IF($B23="",0,SUMIFS(Raindance!$O:$O,Raindance!$B:$B,$B23,Raindance!$R:$R,"&gt;="&amp;S$5,Raindance!$R:$R,"&lt;="&amp;S$6))</f>
        <v>0</v>
      </c>
      <c r="T23">
        <f>IF($B23="",0,SUMIFS(Raindance!$O:$O,Raindance!$B:$B,$B23,Raindance!$R:$R,"&gt;="&amp;T$5,Raindance!$R:$R,"&lt;="&amp;T$6))</f>
        <v>0</v>
      </c>
      <c r="U23">
        <f>IF($B23="",0,SUMIFS(Raindance!$O:$O,Raindance!$B:$B,$B23,Raindance!$R:$R,"&gt;="&amp;U$5,Raindance!$R:$R,"&lt;="&amp;U$6))</f>
        <v>0</v>
      </c>
      <c r="V23">
        <f>IF($B23="",0,SUMIFS(Raindance!$O:$O,Raindance!$B:$B,$B23,Raindance!$R:$R,"&gt;="&amp;V$5,Raindance!$R:$R,"&lt;="&amp;V$6))</f>
        <v>0</v>
      </c>
      <c r="W23">
        <f>IF($B23="",0,SUMIFS(Raindance!$O:$O,Raindance!$B:$B,$B23,Raindance!$R:$R,"&gt;="&amp;W$5,Raindance!$R:$R,"&lt;="&amp;W$6))</f>
        <v>0</v>
      </c>
      <c r="X23">
        <f>IF($B23="",0,SUMIFS(Raindance!$O:$O,Raindance!$B:$B,$B23,Raindance!$R:$R,"&gt;="&amp;X$5,Raindance!$R:$R,"&lt;="&amp;X$6))</f>
        <v>0</v>
      </c>
      <c r="Y23">
        <f>IF($B23="",0,SUMIFS(Raindance!$O:$O,Raindance!$B:$B,$B23,Raindance!$R:$R,"&gt;="&amp;Y$5,Raindance!$R:$R,"&lt;="&amp;Y$6))</f>
        <v>0</v>
      </c>
      <c r="Z23">
        <f>IF($B23="",0,SUMIFS(Raindance!$O:$O,Raindance!$B:$B,$B23,Raindance!$R:$R,"&gt;="&amp;Z$5,Raindance!$R:$R,"&lt;="&amp;Z$6))</f>
        <v>0</v>
      </c>
      <c r="AA23">
        <f>IF($B23="",0,SUMIFS(Raindance!$O:$O,Raindance!$B:$B,$B23,Raindance!$R:$R,"&gt;="&amp;AA$5,Raindance!$R:$R,"&lt;="&amp;AA$6))</f>
        <v>0</v>
      </c>
      <c r="AB23">
        <f>IF($B23="",0,SUMIFS(Raindance!$O:$O,Raindance!$B:$B,$B23,Raindance!$R:$R,"&gt;="&amp;AB$5,Raindance!$R:$R,"&lt;="&amp;AB$6))</f>
        <v>0</v>
      </c>
      <c r="AC23">
        <f>IF($B23="",0,SUMIFS(Raindance!$O:$O,Raindance!$B:$B,$B23,Raindance!$R:$R,"&gt;="&amp;AC$5,Raindance!$R:$R,"&lt;="&amp;AC$6))</f>
        <v>0</v>
      </c>
      <c r="AD23">
        <f>IF($B23="",0,SUMIFS(Raindance!$O:$O,Raindance!$B:$B,$B23,Raindance!$R:$R,"&gt;="&amp;AD$5,Raindance!$R:$R,"&lt;="&amp;AD$6))</f>
        <v>0</v>
      </c>
      <c r="AE23">
        <f>IF($B23="",0,SUMIFS(Raindance!$O:$O,Raindance!$B:$B,$B23,Raindance!$R:$R,"&gt;="&amp;AE$5,Raindance!$R:$R,"&lt;="&amp;AE$6))</f>
        <v>0</v>
      </c>
      <c r="AF23">
        <f>IF($B23="",0,SUMIFS(Raindance!$O:$O,Raindance!$B:$B,$B23,Raindance!$R:$R,"&gt;="&amp;AF$5,Raindance!$R:$R,"&lt;="&amp;AF$6))</f>
        <v>0</v>
      </c>
      <c r="AG23">
        <f>IF($B23="",0,SUMIFS(Raindance!$O:$O,Raindance!$B:$B,$B23,Raindance!$R:$R,"&gt;="&amp;AG$5,Raindance!$R:$R,"&lt;="&amp;AG$6))</f>
        <v>0</v>
      </c>
    </row>
    <row r="24" spans="1:33" x14ac:dyDescent="0.3">
      <c r="A24" t="s">
        <v>1201</v>
      </c>
      <c r="B24" s="20">
        <f>'Accounting table'!B23</f>
        <v>0</v>
      </c>
      <c r="C24" s="36">
        <f>IF(B24="",0,SUMIFS(Raindance!O:O,Raindance!B:B,B24))</f>
        <v>0</v>
      </c>
      <c r="E24">
        <f>IF($B24="",0,SUMIFS(Raindance!$O:$O,Raindance!$B:$B,$B24,Raindance!$R:$R,"&gt;="&amp;E$5,Raindance!$R:$R,"&lt;="&amp;E$6))</f>
        <v>0</v>
      </c>
      <c r="F24">
        <f>IF($B24="",0,SUMIFS(Raindance!$O:$O,Raindance!$B:$B,$B24,Raindance!$R:$R,"&gt;="&amp;F$5,Raindance!$R:$R,"&lt;="&amp;F$6))</f>
        <v>0</v>
      </c>
      <c r="G24">
        <f>IF($B24="",0,SUMIFS(Raindance!$O:$O,Raindance!$B:$B,$B24,Raindance!$R:$R,"&gt;="&amp;G$5,Raindance!$R:$R,"&lt;="&amp;G$6))</f>
        <v>0</v>
      </c>
      <c r="H24">
        <f>IF($B24="",0,SUMIFS(Raindance!$O:$O,Raindance!$B:$B,$B24,Raindance!$R:$R,"&gt;="&amp;H$5,Raindance!$R:$R,"&lt;="&amp;H$6))</f>
        <v>0</v>
      </c>
      <c r="I24">
        <f>IF($B24="",0,SUMIFS(Raindance!$O:$O,Raindance!$B:$B,$B24,Raindance!$R:$R,"&gt;="&amp;I$5,Raindance!$R:$R,"&lt;="&amp;I$6))</f>
        <v>0</v>
      </c>
      <c r="J24">
        <f>IF($B24="",0,SUMIFS(Raindance!$O:$O,Raindance!$B:$B,$B24,Raindance!$R:$R,"&gt;="&amp;J$5,Raindance!$R:$R,"&lt;="&amp;J$6))</f>
        <v>0</v>
      </c>
      <c r="K24">
        <f>IF($B24="",0,SUMIFS(Raindance!$O:$O,Raindance!$B:$B,$B24,Raindance!$R:$R,"&gt;="&amp;K$5,Raindance!$R:$R,"&lt;="&amp;K$6))</f>
        <v>0</v>
      </c>
      <c r="L24">
        <f>IF($B24="",0,SUMIFS(Raindance!$O:$O,Raindance!$B:$B,$B24,Raindance!$R:$R,"&gt;="&amp;L$5,Raindance!$R:$R,"&lt;="&amp;L$6))</f>
        <v>0</v>
      </c>
      <c r="M24">
        <f>IF($B24="",0,SUMIFS(Raindance!$O:$O,Raindance!$B:$B,$B24,Raindance!$R:$R,"&gt;="&amp;M$5,Raindance!$R:$R,"&lt;="&amp;M$6))</f>
        <v>0</v>
      </c>
      <c r="N24">
        <f>IF($B24="",0,SUMIFS(Raindance!$O:$O,Raindance!$B:$B,$B24,Raindance!$R:$R,"&gt;="&amp;N$5,Raindance!$R:$R,"&lt;="&amp;N$6))</f>
        <v>0</v>
      </c>
      <c r="O24">
        <f>IF($B24="",0,SUMIFS(Raindance!$O:$O,Raindance!$B:$B,$B24,Raindance!$R:$R,"&gt;="&amp;O$5,Raindance!$R:$R,"&lt;="&amp;O$6))</f>
        <v>0</v>
      </c>
      <c r="P24">
        <f>IF($B24="",0,SUMIFS(Raindance!$O:$O,Raindance!$B:$B,$B24,Raindance!$R:$R,"&gt;="&amp;P$5,Raindance!$R:$R,"&lt;="&amp;P$6))</f>
        <v>0</v>
      </c>
      <c r="Q24">
        <f>IF($B24="",0,SUMIFS(Raindance!$O:$O,Raindance!$B:$B,$B24,Raindance!$R:$R,"&gt;="&amp;Q$5,Raindance!$R:$R,"&lt;="&amp;Q$6))</f>
        <v>0</v>
      </c>
      <c r="R24">
        <f>IF($B24="",0,SUMIFS(Raindance!$O:$O,Raindance!$B:$B,$B24,Raindance!$R:$R,"&gt;="&amp;R$5,Raindance!$R:$R,"&lt;="&amp;R$6))</f>
        <v>0</v>
      </c>
      <c r="S24">
        <f>IF($B24="",0,SUMIFS(Raindance!$O:$O,Raindance!$B:$B,$B24,Raindance!$R:$R,"&gt;="&amp;S$5,Raindance!$R:$R,"&lt;="&amp;S$6))</f>
        <v>0</v>
      </c>
      <c r="T24">
        <f>IF($B24="",0,SUMIFS(Raindance!$O:$O,Raindance!$B:$B,$B24,Raindance!$R:$R,"&gt;="&amp;T$5,Raindance!$R:$R,"&lt;="&amp;T$6))</f>
        <v>0</v>
      </c>
      <c r="U24">
        <f>IF($B24="",0,SUMIFS(Raindance!$O:$O,Raindance!$B:$B,$B24,Raindance!$R:$R,"&gt;="&amp;U$5,Raindance!$R:$R,"&lt;="&amp;U$6))</f>
        <v>0</v>
      </c>
      <c r="V24">
        <f>IF($B24="",0,SUMIFS(Raindance!$O:$O,Raindance!$B:$B,$B24,Raindance!$R:$R,"&gt;="&amp;V$5,Raindance!$R:$R,"&lt;="&amp;V$6))</f>
        <v>0</v>
      </c>
      <c r="W24">
        <f>IF($B24="",0,SUMIFS(Raindance!$O:$O,Raindance!$B:$B,$B24,Raindance!$R:$R,"&gt;="&amp;W$5,Raindance!$R:$R,"&lt;="&amp;W$6))</f>
        <v>0</v>
      </c>
      <c r="X24">
        <f>IF($B24="",0,SUMIFS(Raindance!$O:$O,Raindance!$B:$B,$B24,Raindance!$R:$R,"&gt;="&amp;X$5,Raindance!$R:$R,"&lt;="&amp;X$6))</f>
        <v>0</v>
      </c>
      <c r="Y24">
        <f>IF($B24="",0,SUMIFS(Raindance!$O:$O,Raindance!$B:$B,$B24,Raindance!$R:$R,"&gt;="&amp;Y$5,Raindance!$R:$R,"&lt;="&amp;Y$6))</f>
        <v>0</v>
      </c>
      <c r="Z24">
        <f>IF($B24="",0,SUMIFS(Raindance!$O:$O,Raindance!$B:$B,$B24,Raindance!$R:$R,"&gt;="&amp;Z$5,Raindance!$R:$R,"&lt;="&amp;Z$6))</f>
        <v>0</v>
      </c>
      <c r="AA24">
        <f>IF($B24="",0,SUMIFS(Raindance!$O:$O,Raindance!$B:$B,$B24,Raindance!$R:$R,"&gt;="&amp;AA$5,Raindance!$R:$R,"&lt;="&amp;AA$6))</f>
        <v>0</v>
      </c>
      <c r="AB24">
        <f>IF($B24="",0,SUMIFS(Raindance!$O:$O,Raindance!$B:$B,$B24,Raindance!$R:$R,"&gt;="&amp;AB$5,Raindance!$R:$R,"&lt;="&amp;AB$6))</f>
        <v>0</v>
      </c>
      <c r="AC24">
        <f>IF($B24="",0,SUMIFS(Raindance!$O:$O,Raindance!$B:$B,$B24,Raindance!$R:$R,"&gt;="&amp;AC$5,Raindance!$R:$R,"&lt;="&amp;AC$6))</f>
        <v>0</v>
      </c>
      <c r="AD24">
        <f>IF($B24="",0,SUMIFS(Raindance!$O:$O,Raindance!$B:$B,$B24,Raindance!$R:$R,"&gt;="&amp;AD$5,Raindance!$R:$R,"&lt;="&amp;AD$6))</f>
        <v>0</v>
      </c>
      <c r="AE24">
        <f>IF($B24="",0,SUMIFS(Raindance!$O:$O,Raindance!$B:$B,$B24,Raindance!$R:$R,"&gt;="&amp;AE$5,Raindance!$R:$R,"&lt;="&amp;AE$6))</f>
        <v>0</v>
      </c>
      <c r="AF24">
        <f>IF($B24="",0,SUMIFS(Raindance!$O:$O,Raindance!$B:$B,$B24,Raindance!$R:$R,"&gt;="&amp;AF$5,Raindance!$R:$R,"&lt;="&amp;AF$6))</f>
        <v>0</v>
      </c>
      <c r="AG24">
        <f>IF($B24="",0,SUMIFS(Raindance!$O:$O,Raindance!$B:$B,$B24,Raindance!$R:$R,"&gt;="&amp;AG$5,Raindance!$R:$R,"&lt;="&amp;AG$6))</f>
        <v>0</v>
      </c>
    </row>
    <row r="25" spans="1:33" x14ac:dyDescent="0.3">
      <c r="A25" t="s">
        <v>1201</v>
      </c>
      <c r="B25" s="20">
        <f>'Accounting table'!B24</f>
        <v>0</v>
      </c>
      <c r="C25" s="36">
        <f>IF(B25="",0,SUMIFS(Raindance!O:O,Raindance!B:B,B25))</f>
        <v>0</v>
      </c>
      <c r="E25">
        <f>IF($B25="",0,SUMIFS(Raindance!$O:$O,Raindance!$B:$B,$B25,Raindance!$R:$R,"&gt;="&amp;E$5,Raindance!$R:$R,"&lt;="&amp;E$6))</f>
        <v>0</v>
      </c>
      <c r="F25">
        <f>IF($B25="",0,SUMIFS(Raindance!$O:$O,Raindance!$B:$B,$B25,Raindance!$R:$R,"&gt;="&amp;F$5,Raindance!$R:$R,"&lt;="&amp;F$6))</f>
        <v>0</v>
      </c>
      <c r="G25">
        <f>IF($B25="",0,SUMIFS(Raindance!$O:$O,Raindance!$B:$B,$B25,Raindance!$R:$R,"&gt;="&amp;G$5,Raindance!$R:$R,"&lt;="&amp;G$6))</f>
        <v>0</v>
      </c>
      <c r="H25">
        <f>IF($B25="",0,SUMIFS(Raindance!$O:$O,Raindance!$B:$B,$B25,Raindance!$R:$R,"&gt;="&amp;H$5,Raindance!$R:$R,"&lt;="&amp;H$6))</f>
        <v>0</v>
      </c>
      <c r="I25">
        <f>IF($B25="",0,SUMIFS(Raindance!$O:$O,Raindance!$B:$B,$B25,Raindance!$R:$R,"&gt;="&amp;I$5,Raindance!$R:$R,"&lt;="&amp;I$6))</f>
        <v>0</v>
      </c>
      <c r="J25">
        <f>IF($B25="",0,SUMIFS(Raindance!$O:$O,Raindance!$B:$B,$B25,Raindance!$R:$R,"&gt;="&amp;J$5,Raindance!$R:$R,"&lt;="&amp;J$6))</f>
        <v>0</v>
      </c>
      <c r="K25">
        <f>IF($B25="",0,SUMIFS(Raindance!$O:$O,Raindance!$B:$B,$B25,Raindance!$R:$R,"&gt;="&amp;K$5,Raindance!$R:$R,"&lt;="&amp;K$6))</f>
        <v>0</v>
      </c>
      <c r="L25">
        <f>IF($B25="",0,SUMIFS(Raindance!$O:$O,Raindance!$B:$B,$B25,Raindance!$R:$R,"&gt;="&amp;L$5,Raindance!$R:$R,"&lt;="&amp;L$6))</f>
        <v>0</v>
      </c>
      <c r="M25">
        <f>IF($B25="",0,SUMIFS(Raindance!$O:$O,Raindance!$B:$B,$B25,Raindance!$R:$R,"&gt;="&amp;M$5,Raindance!$R:$R,"&lt;="&amp;M$6))</f>
        <v>0</v>
      </c>
      <c r="N25">
        <f>IF($B25="",0,SUMIFS(Raindance!$O:$O,Raindance!$B:$B,$B25,Raindance!$R:$R,"&gt;="&amp;N$5,Raindance!$R:$R,"&lt;="&amp;N$6))</f>
        <v>0</v>
      </c>
      <c r="O25">
        <f>IF($B25="",0,SUMIFS(Raindance!$O:$O,Raindance!$B:$B,$B25,Raindance!$R:$R,"&gt;="&amp;O$5,Raindance!$R:$R,"&lt;="&amp;O$6))</f>
        <v>0</v>
      </c>
      <c r="P25">
        <f>IF($B25="",0,SUMIFS(Raindance!$O:$O,Raindance!$B:$B,$B25,Raindance!$R:$R,"&gt;="&amp;P$5,Raindance!$R:$R,"&lt;="&amp;P$6))</f>
        <v>0</v>
      </c>
      <c r="Q25">
        <f>IF($B25="",0,SUMIFS(Raindance!$O:$O,Raindance!$B:$B,$B25,Raindance!$R:$R,"&gt;="&amp;Q$5,Raindance!$R:$R,"&lt;="&amp;Q$6))</f>
        <v>0</v>
      </c>
      <c r="R25">
        <f>IF($B25="",0,SUMIFS(Raindance!$O:$O,Raindance!$B:$B,$B25,Raindance!$R:$R,"&gt;="&amp;R$5,Raindance!$R:$R,"&lt;="&amp;R$6))</f>
        <v>0</v>
      </c>
      <c r="S25">
        <f>IF($B25="",0,SUMIFS(Raindance!$O:$O,Raindance!$B:$B,$B25,Raindance!$R:$R,"&gt;="&amp;S$5,Raindance!$R:$R,"&lt;="&amp;S$6))</f>
        <v>0</v>
      </c>
      <c r="T25">
        <f>IF($B25="",0,SUMIFS(Raindance!$O:$O,Raindance!$B:$B,$B25,Raindance!$R:$R,"&gt;="&amp;T$5,Raindance!$R:$R,"&lt;="&amp;T$6))</f>
        <v>0</v>
      </c>
      <c r="U25">
        <f>IF($B25="",0,SUMIFS(Raindance!$O:$O,Raindance!$B:$B,$B25,Raindance!$R:$R,"&gt;="&amp;U$5,Raindance!$R:$R,"&lt;="&amp;U$6))</f>
        <v>0</v>
      </c>
      <c r="V25">
        <f>IF($B25="",0,SUMIFS(Raindance!$O:$O,Raindance!$B:$B,$B25,Raindance!$R:$R,"&gt;="&amp;V$5,Raindance!$R:$R,"&lt;="&amp;V$6))</f>
        <v>0</v>
      </c>
      <c r="W25">
        <f>IF($B25="",0,SUMIFS(Raindance!$O:$O,Raindance!$B:$B,$B25,Raindance!$R:$R,"&gt;="&amp;W$5,Raindance!$R:$R,"&lt;="&amp;W$6))</f>
        <v>0</v>
      </c>
      <c r="X25">
        <f>IF($B25="",0,SUMIFS(Raindance!$O:$O,Raindance!$B:$B,$B25,Raindance!$R:$R,"&gt;="&amp;X$5,Raindance!$R:$R,"&lt;="&amp;X$6))</f>
        <v>0</v>
      </c>
      <c r="Y25">
        <f>IF($B25="",0,SUMIFS(Raindance!$O:$O,Raindance!$B:$B,$B25,Raindance!$R:$R,"&gt;="&amp;Y$5,Raindance!$R:$R,"&lt;="&amp;Y$6))</f>
        <v>0</v>
      </c>
      <c r="Z25">
        <f>IF($B25="",0,SUMIFS(Raindance!$O:$O,Raindance!$B:$B,$B25,Raindance!$R:$R,"&gt;="&amp;Z$5,Raindance!$R:$R,"&lt;="&amp;Z$6))</f>
        <v>0</v>
      </c>
      <c r="AA25">
        <f>IF($B25="",0,SUMIFS(Raindance!$O:$O,Raindance!$B:$B,$B25,Raindance!$R:$R,"&gt;="&amp;AA$5,Raindance!$R:$R,"&lt;="&amp;AA$6))</f>
        <v>0</v>
      </c>
      <c r="AB25">
        <f>IF($B25="",0,SUMIFS(Raindance!$O:$O,Raindance!$B:$B,$B25,Raindance!$R:$R,"&gt;="&amp;AB$5,Raindance!$R:$R,"&lt;="&amp;AB$6))</f>
        <v>0</v>
      </c>
      <c r="AC25">
        <f>IF($B25="",0,SUMIFS(Raindance!$O:$O,Raindance!$B:$B,$B25,Raindance!$R:$R,"&gt;="&amp;AC$5,Raindance!$R:$R,"&lt;="&amp;AC$6))</f>
        <v>0</v>
      </c>
      <c r="AD25">
        <f>IF($B25="",0,SUMIFS(Raindance!$O:$O,Raindance!$B:$B,$B25,Raindance!$R:$R,"&gt;="&amp;AD$5,Raindance!$R:$R,"&lt;="&amp;AD$6))</f>
        <v>0</v>
      </c>
      <c r="AE25">
        <f>IF($B25="",0,SUMIFS(Raindance!$O:$O,Raindance!$B:$B,$B25,Raindance!$R:$R,"&gt;="&amp;AE$5,Raindance!$R:$R,"&lt;="&amp;AE$6))</f>
        <v>0</v>
      </c>
      <c r="AF25">
        <f>IF($B25="",0,SUMIFS(Raindance!$O:$O,Raindance!$B:$B,$B25,Raindance!$R:$R,"&gt;="&amp;AF$5,Raindance!$R:$R,"&lt;="&amp;AF$6))</f>
        <v>0</v>
      </c>
      <c r="AG25">
        <f>IF($B25="",0,SUMIFS(Raindance!$O:$O,Raindance!$B:$B,$B25,Raindance!$R:$R,"&gt;="&amp;AG$5,Raindance!$R:$R,"&lt;="&amp;AG$6))</f>
        <v>0</v>
      </c>
    </row>
    <row r="26" spans="1:33" x14ac:dyDescent="0.3">
      <c r="A26" t="s">
        <v>1201</v>
      </c>
      <c r="B26" s="20">
        <f>'Accounting table'!B25</f>
        <v>0</v>
      </c>
      <c r="C26" s="36">
        <f>IF(B26="",0,SUMIFS(Raindance!O:O,Raindance!B:B,B26))</f>
        <v>0</v>
      </c>
      <c r="E26">
        <f>IF($B26="",0,SUMIFS(Raindance!$O:$O,Raindance!$B:$B,$B26,Raindance!$R:$R,"&gt;="&amp;E$5,Raindance!$R:$R,"&lt;="&amp;E$6))</f>
        <v>0</v>
      </c>
      <c r="F26">
        <f>IF($B26="",0,SUMIFS(Raindance!$O:$O,Raindance!$B:$B,$B26,Raindance!$R:$R,"&gt;="&amp;F$5,Raindance!$R:$R,"&lt;="&amp;F$6))</f>
        <v>0</v>
      </c>
      <c r="G26">
        <f>IF($B26="",0,SUMIFS(Raindance!$O:$O,Raindance!$B:$B,$B26,Raindance!$R:$R,"&gt;="&amp;G$5,Raindance!$R:$R,"&lt;="&amp;G$6))</f>
        <v>0</v>
      </c>
      <c r="H26">
        <f>IF($B26="",0,SUMIFS(Raindance!$O:$O,Raindance!$B:$B,$B26,Raindance!$R:$R,"&gt;="&amp;H$5,Raindance!$R:$R,"&lt;="&amp;H$6))</f>
        <v>0</v>
      </c>
      <c r="I26">
        <f>IF($B26="",0,SUMIFS(Raindance!$O:$O,Raindance!$B:$B,$B26,Raindance!$R:$R,"&gt;="&amp;I$5,Raindance!$R:$R,"&lt;="&amp;I$6))</f>
        <v>0</v>
      </c>
      <c r="J26">
        <f>IF($B26="",0,SUMIFS(Raindance!$O:$O,Raindance!$B:$B,$B26,Raindance!$R:$R,"&gt;="&amp;J$5,Raindance!$R:$R,"&lt;="&amp;J$6))</f>
        <v>0</v>
      </c>
      <c r="K26">
        <f>IF($B26="",0,SUMIFS(Raindance!$O:$O,Raindance!$B:$B,$B26,Raindance!$R:$R,"&gt;="&amp;K$5,Raindance!$R:$R,"&lt;="&amp;K$6))</f>
        <v>0</v>
      </c>
      <c r="L26">
        <f>IF($B26="",0,SUMIFS(Raindance!$O:$O,Raindance!$B:$B,$B26,Raindance!$R:$R,"&gt;="&amp;L$5,Raindance!$R:$R,"&lt;="&amp;L$6))</f>
        <v>0</v>
      </c>
      <c r="M26">
        <f>IF($B26="",0,SUMIFS(Raindance!$O:$O,Raindance!$B:$B,$B26,Raindance!$R:$R,"&gt;="&amp;M$5,Raindance!$R:$R,"&lt;="&amp;M$6))</f>
        <v>0</v>
      </c>
      <c r="N26">
        <f>IF($B26="",0,SUMIFS(Raindance!$O:$O,Raindance!$B:$B,$B26,Raindance!$R:$R,"&gt;="&amp;N$5,Raindance!$R:$R,"&lt;="&amp;N$6))</f>
        <v>0</v>
      </c>
      <c r="O26">
        <f>IF($B26="",0,SUMIFS(Raindance!$O:$O,Raindance!$B:$B,$B26,Raindance!$R:$R,"&gt;="&amp;O$5,Raindance!$R:$R,"&lt;="&amp;O$6))</f>
        <v>0</v>
      </c>
      <c r="P26">
        <f>IF($B26="",0,SUMIFS(Raindance!$O:$O,Raindance!$B:$B,$B26,Raindance!$R:$R,"&gt;="&amp;P$5,Raindance!$R:$R,"&lt;="&amp;P$6))</f>
        <v>0</v>
      </c>
      <c r="Q26">
        <f>IF($B26="",0,SUMIFS(Raindance!$O:$O,Raindance!$B:$B,$B26,Raindance!$R:$R,"&gt;="&amp;Q$5,Raindance!$R:$R,"&lt;="&amp;Q$6))</f>
        <v>0</v>
      </c>
      <c r="R26">
        <f>IF($B26="",0,SUMIFS(Raindance!$O:$O,Raindance!$B:$B,$B26,Raindance!$R:$R,"&gt;="&amp;R$5,Raindance!$R:$R,"&lt;="&amp;R$6))</f>
        <v>0</v>
      </c>
      <c r="S26">
        <f>IF($B26="",0,SUMIFS(Raindance!$O:$O,Raindance!$B:$B,$B26,Raindance!$R:$R,"&gt;="&amp;S$5,Raindance!$R:$R,"&lt;="&amp;S$6))</f>
        <v>0</v>
      </c>
      <c r="T26">
        <f>IF($B26="",0,SUMIFS(Raindance!$O:$O,Raindance!$B:$B,$B26,Raindance!$R:$R,"&gt;="&amp;T$5,Raindance!$R:$R,"&lt;="&amp;T$6))</f>
        <v>0</v>
      </c>
      <c r="U26">
        <f>IF($B26="",0,SUMIFS(Raindance!$O:$O,Raindance!$B:$B,$B26,Raindance!$R:$R,"&gt;="&amp;U$5,Raindance!$R:$R,"&lt;="&amp;U$6))</f>
        <v>0</v>
      </c>
      <c r="V26">
        <f>IF($B26="",0,SUMIFS(Raindance!$O:$O,Raindance!$B:$B,$B26,Raindance!$R:$R,"&gt;="&amp;V$5,Raindance!$R:$R,"&lt;="&amp;V$6))</f>
        <v>0</v>
      </c>
      <c r="W26">
        <f>IF($B26="",0,SUMIFS(Raindance!$O:$O,Raindance!$B:$B,$B26,Raindance!$R:$R,"&gt;="&amp;W$5,Raindance!$R:$R,"&lt;="&amp;W$6))</f>
        <v>0</v>
      </c>
      <c r="X26">
        <f>IF($B26="",0,SUMIFS(Raindance!$O:$O,Raindance!$B:$B,$B26,Raindance!$R:$R,"&gt;="&amp;X$5,Raindance!$R:$R,"&lt;="&amp;X$6))</f>
        <v>0</v>
      </c>
      <c r="Y26">
        <f>IF($B26="",0,SUMIFS(Raindance!$O:$O,Raindance!$B:$B,$B26,Raindance!$R:$R,"&gt;="&amp;Y$5,Raindance!$R:$R,"&lt;="&amp;Y$6))</f>
        <v>0</v>
      </c>
      <c r="Z26">
        <f>IF($B26="",0,SUMIFS(Raindance!$O:$O,Raindance!$B:$B,$B26,Raindance!$R:$R,"&gt;="&amp;Z$5,Raindance!$R:$R,"&lt;="&amp;Z$6))</f>
        <v>0</v>
      </c>
      <c r="AA26">
        <f>IF($B26="",0,SUMIFS(Raindance!$O:$O,Raindance!$B:$B,$B26,Raindance!$R:$R,"&gt;="&amp;AA$5,Raindance!$R:$R,"&lt;="&amp;AA$6))</f>
        <v>0</v>
      </c>
      <c r="AB26">
        <f>IF($B26="",0,SUMIFS(Raindance!$O:$O,Raindance!$B:$B,$B26,Raindance!$R:$R,"&gt;="&amp;AB$5,Raindance!$R:$R,"&lt;="&amp;AB$6))</f>
        <v>0</v>
      </c>
      <c r="AC26">
        <f>IF($B26="",0,SUMIFS(Raindance!$O:$O,Raindance!$B:$B,$B26,Raindance!$R:$R,"&gt;="&amp;AC$5,Raindance!$R:$R,"&lt;="&amp;AC$6))</f>
        <v>0</v>
      </c>
      <c r="AD26">
        <f>IF($B26="",0,SUMIFS(Raindance!$O:$O,Raindance!$B:$B,$B26,Raindance!$R:$R,"&gt;="&amp;AD$5,Raindance!$R:$R,"&lt;="&amp;AD$6))</f>
        <v>0</v>
      </c>
      <c r="AE26">
        <f>IF($B26="",0,SUMIFS(Raindance!$O:$O,Raindance!$B:$B,$B26,Raindance!$R:$R,"&gt;="&amp;AE$5,Raindance!$R:$R,"&lt;="&amp;AE$6))</f>
        <v>0</v>
      </c>
      <c r="AF26">
        <f>IF($B26="",0,SUMIFS(Raindance!$O:$O,Raindance!$B:$B,$B26,Raindance!$R:$R,"&gt;="&amp;AF$5,Raindance!$R:$R,"&lt;="&amp;AF$6))</f>
        <v>0</v>
      </c>
      <c r="AG26">
        <f>IF($B26="",0,SUMIFS(Raindance!$O:$O,Raindance!$B:$B,$B26,Raindance!$R:$R,"&gt;="&amp;AG$5,Raindance!$R:$R,"&lt;="&amp;AG$6))</f>
        <v>0</v>
      </c>
    </row>
    <row r="27" spans="1:33" x14ac:dyDescent="0.3">
      <c r="A27" t="s">
        <v>1201</v>
      </c>
      <c r="B27" s="20">
        <f>'Accounting table'!B26</f>
        <v>0</v>
      </c>
      <c r="C27" s="36">
        <f>IF(B27="",0,SUMIFS(Raindance!O:O,Raindance!B:B,B27))</f>
        <v>0</v>
      </c>
      <c r="E27">
        <f>IF($B27="",0,SUMIFS(Raindance!$O:$O,Raindance!$B:$B,$B27,Raindance!$R:$R,"&gt;="&amp;E$5,Raindance!$R:$R,"&lt;="&amp;E$6))</f>
        <v>0</v>
      </c>
      <c r="F27">
        <f>IF($B27="",0,SUMIFS(Raindance!$O:$O,Raindance!$B:$B,$B27,Raindance!$R:$R,"&gt;="&amp;F$5,Raindance!$R:$R,"&lt;="&amp;F$6))</f>
        <v>0</v>
      </c>
      <c r="G27">
        <f>IF($B27="",0,SUMIFS(Raindance!$O:$O,Raindance!$B:$B,$B27,Raindance!$R:$R,"&gt;="&amp;G$5,Raindance!$R:$R,"&lt;="&amp;G$6))</f>
        <v>0</v>
      </c>
      <c r="H27">
        <f>IF($B27="",0,SUMIFS(Raindance!$O:$O,Raindance!$B:$B,$B27,Raindance!$R:$R,"&gt;="&amp;H$5,Raindance!$R:$R,"&lt;="&amp;H$6))</f>
        <v>0</v>
      </c>
      <c r="I27">
        <f>IF($B27="",0,SUMIFS(Raindance!$O:$O,Raindance!$B:$B,$B27,Raindance!$R:$R,"&gt;="&amp;I$5,Raindance!$R:$R,"&lt;="&amp;I$6))</f>
        <v>0</v>
      </c>
      <c r="J27">
        <f>IF($B27="",0,SUMIFS(Raindance!$O:$O,Raindance!$B:$B,$B27,Raindance!$R:$R,"&gt;="&amp;J$5,Raindance!$R:$R,"&lt;="&amp;J$6))</f>
        <v>0</v>
      </c>
      <c r="K27">
        <f>IF($B27="",0,SUMIFS(Raindance!$O:$O,Raindance!$B:$B,$B27,Raindance!$R:$R,"&gt;="&amp;K$5,Raindance!$R:$R,"&lt;="&amp;K$6))</f>
        <v>0</v>
      </c>
      <c r="L27">
        <f>IF($B27="",0,SUMIFS(Raindance!$O:$O,Raindance!$B:$B,$B27,Raindance!$R:$R,"&gt;="&amp;L$5,Raindance!$R:$R,"&lt;="&amp;L$6))</f>
        <v>0</v>
      </c>
      <c r="M27">
        <f>IF($B27="",0,SUMIFS(Raindance!$O:$O,Raindance!$B:$B,$B27,Raindance!$R:$R,"&gt;="&amp;M$5,Raindance!$R:$R,"&lt;="&amp;M$6))</f>
        <v>0</v>
      </c>
      <c r="N27">
        <f>IF($B27="",0,SUMIFS(Raindance!$O:$O,Raindance!$B:$B,$B27,Raindance!$R:$R,"&gt;="&amp;N$5,Raindance!$R:$R,"&lt;="&amp;N$6))</f>
        <v>0</v>
      </c>
      <c r="O27">
        <f>IF($B27="",0,SUMIFS(Raindance!$O:$O,Raindance!$B:$B,$B27,Raindance!$R:$R,"&gt;="&amp;O$5,Raindance!$R:$R,"&lt;="&amp;O$6))</f>
        <v>0</v>
      </c>
      <c r="P27">
        <f>IF($B27="",0,SUMIFS(Raindance!$O:$O,Raindance!$B:$B,$B27,Raindance!$R:$R,"&gt;="&amp;P$5,Raindance!$R:$R,"&lt;="&amp;P$6))</f>
        <v>0</v>
      </c>
      <c r="Q27">
        <f>IF($B27="",0,SUMIFS(Raindance!$O:$O,Raindance!$B:$B,$B27,Raindance!$R:$R,"&gt;="&amp;Q$5,Raindance!$R:$R,"&lt;="&amp;Q$6))</f>
        <v>0</v>
      </c>
      <c r="R27">
        <f>IF($B27="",0,SUMIFS(Raindance!$O:$O,Raindance!$B:$B,$B27,Raindance!$R:$R,"&gt;="&amp;R$5,Raindance!$R:$R,"&lt;="&amp;R$6))</f>
        <v>0</v>
      </c>
      <c r="S27">
        <f>IF($B27="",0,SUMIFS(Raindance!$O:$O,Raindance!$B:$B,$B27,Raindance!$R:$R,"&gt;="&amp;S$5,Raindance!$R:$R,"&lt;="&amp;S$6))</f>
        <v>0</v>
      </c>
      <c r="T27">
        <f>IF($B27="",0,SUMIFS(Raindance!$O:$O,Raindance!$B:$B,$B27,Raindance!$R:$R,"&gt;="&amp;T$5,Raindance!$R:$R,"&lt;="&amp;T$6))</f>
        <v>0</v>
      </c>
      <c r="U27">
        <f>IF($B27="",0,SUMIFS(Raindance!$O:$O,Raindance!$B:$B,$B27,Raindance!$R:$R,"&gt;="&amp;U$5,Raindance!$R:$R,"&lt;="&amp;U$6))</f>
        <v>0</v>
      </c>
      <c r="V27">
        <f>IF($B27="",0,SUMIFS(Raindance!$O:$O,Raindance!$B:$B,$B27,Raindance!$R:$R,"&gt;="&amp;V$5,Raindance!$R:$R,"&lt;="&amp;V$6))</f>
        <v>0</v>
      </c>
      <c r="W27">
        <f>IF($B27="",0,SUMIFS(Raindance!$O:$O,Raindance!$B:$B,$B27,Raindance!$R:$R,"&gt;="&amp;W$5,Raindance!$R:$R,"&lt;="&amp;W$6))</f>
        <v>0</v>
      </c>
      <c r="X27">
        <f>IF($B27="",0,SUMIFS(Raindance!$O:$O,Raindance!$B:$B,$B27,Raindance!$R:$R,"&gt;="&amp;X$5,Raindance!$R:$R,"&lt;="&amp;X$6))</f>
        <v>0</v>
      </c>
      <c r="Y27">
        <f>IF($B27="",0,SUMIFS(Raindance!$O:$O,Raindance!$B:$B,$B27,Raindance!$R:$R,"&gt;="&amp;Y$5,Raindance!$R:$R,"&lt;="&amp;Y$6))</f>
        <v>0</v>
      </c>
      <c r="Z27">
        <f>IF($B27="",0,SUMIFS(Raindance!$O:$O,Raindance!$B:$B,$B27,Raindance!$R:$R,"&gt;="&amp;Z$5,Raindance!$R:$R,"&lt;="&amp;Z$6))</f>
        <v>0</v>
      </c>
      <c r="AA27">
        <f>IF($B27="",0,SUMIFS(Raindance!$O:$O,Raindance!$B:$B,$B27,Raindance!$R:$R,"&gt;="&amp;AA$5,Raindance!$R:$R,"&lt;="&amp;AA$6))</f>
        <v>0</v>
      </c>
      <c r="AB27">
        <f>IF($B27="",0,SUMIFS(Raindance!$O:$O,Raindance!$B:$B,$B27,Raindance!$R:$R,"&gt;="&amp;AB$5,Raindance!$R:$R,"&lt;="&amp;AB$6))</f>
        <v>0</v>
      </c>
      <c r="AC27">
        <f>IF($B27="",0,SUMIFS(Raindance!$O:$O,Raindance!$B:$B,$B27,Raindance!$R:$R,"&gt;="&amp;AC$5,Raindance!$R:$R,"&lt;="&amp;AC$6))</f>
        <v>0</v>
      </c>
      <c r="AD27">
        <f>IF($B27="",0,SUMIFS(Raindance!$O:$O,Raindance!$B:$B,$B27,Raindance!$R:$R,"&gt;="&amp;AD$5,Raindance!$R:$R,"&lt;="&amp;AD$6))</f>
        <v>0</v>
      </c>
      <c r="AE27">
        <f>IF($B27="",0,SUMIFS(Raindance!$O:$O,Raindance!$B:$B,$B27,Raindance!$R:$R,"&gt;="&amp;AE$5,Raindance!$R:$R,"&lt;="&amp;AE$6))</f>
        <v>0</v>
      </c>
      <c r="AF27">
        <f>IF($B27="",0,SUMIFS(Raindance!$O:$O,Raindance!$B:$B,$B27,Raindance!$R:$R,"&gt;="&amp;AF$5,Raindance!$R:$R,"&lt;="&amp;AF$6))</f>
        <v>0</v>
      </c>
      <c r="AG27">
        <f>IF($B27="",0,SUMIFS(Raindance!$O:$O,Raindance!$B:$B,$B27,Raindance!$R:$R,"&gt;="&amp;AG$5,Raindance!$R:$R,"&lt;="&amp;AG$6))</f>
        <v>0</v>
      </c>
    </row>
    <row r="28" spans="1:33" x14ac:dyDescent="0.3">
      <c r="A28" t="s">
        <v>1201</v>
      </c>
      <c r="B28" s="20">
        <f>'Accounting table'!B27</f>
        <v>0</v>
      </c>
      <c r="C28" s="36">
        <f>IF(B28="",0,SUMIFS(Raindance!O:O,Raindance!B:B,B28))</f>
        <v>0</v>
      </c>
      <c r="E28">
        <f>IF($B28="",0,SUMIFS(Raindance!$O:$O,Raindance!$B:$B,$B28,Raindance!$R:$R,"&gt;="&amp;E$5,Raindance!$R:$R,"&lt;="&amp;E$6))</f>
        <v>0</v>
      </c>
      <c r="F28">
        <f>IF($B28="",0,SUMIFS(Raindance!$O:$O,Raindance!$B:$B,$B28,Raindance!$R:$R,"&gt;="&amp;F$5,Raindance!$R:$R,"&lt;="&amp;F$6))</f>
        <v>0</v>
      </c>
      <c r="G28">
        <f>IF($B28="",0,SUMIFS(Raindance!$O:$O,Raindance!$B:$B,$B28,Raindance!$R:$R,"&gt;="&amp;G$5,Raindance!$R:$R,"&lt;="&amp;G$6))</f>
        <v>0</v>
      </c>
      <c r="H28">
        <f>IF($B28="",0,SUMIFS(Raindance!$O:$O,Raindance!$B:$B,$B28,Raindance!$R:$R,"&gt;="&amp;H$5,Raindance!$R:$R,"&lt;="&amp;H$6))</f>
        <v>0</v>
      </c>
      <c r="I28">
        <f>IF($B28="",0,SUMIFS(Raindance!$O:$O,Raindance!$B:$B,$B28,Raindance!$R:$R,"&gt;="&amp;I$5,Raindance!$R:$R,"&lt;="&amp;I$6))</f>
        <v>0</v>
      </c>
      <c r="J28">
        <f>IF($B28="",0,SUMIFS(Raindance!$O:$O,Raindance!$B:$B,$B28,Raindance!$R:$R,"&gt;="&amp;J$5,Raindance!$R:$R,"&lt;="&amp;J$6))</f>
        <v>0</v>
      </c>
      <c r="K28">
        <f>IF($B28="",0,SUMIFS(Raindance!$O:$O,Raindance!$B:$B,$B28,Raindance!$R:$R,"&gt;="&amp;K$5,Raindance!$R:$R,"&lt;="&amp;K$6))</f>
        <v>0</v>
      </c>
      <c r="L28">
        <f>IF($B28="",0,SUMIFS(Raindance!$O:$O,Raindance!$B:$B,$B28,Raindance!$R:$R,"&gt;="&amp;L$5,Raindance!$R:$R,"&lt;="&amp;L$6))</f>
        <v>0</v>
      </c>
      <c r="M28">
        <f>IF($B28="",0,SUMIFS(Raindance!$O:$O,Raindance!$B:$B,$B28,Raindance!$R:$R,"&gt;="&amp;M$5,Raindance!$R:$R,"&lt;="&amp;M$6))</f>
        <v>0</v>
      </c>
      <c r="N28">
        <f>IF($B28="",0,SUMIFS(Raindance!$O:$O,Raindance!$B:$B,$B28,Raindance!$R:$R,"&gt;="&amp;N$5,Raindance!$R:$R,"&lt;="&amp;N$6))</f>
        <v>0</v>
      </c>
      <c r="O28">
        <f>IF($B28="",0,SUMIFS(Raindance!$O:$O,Raindance!$B:$B,$B28,Raindance!$R:$R,"&gt;="&amp;O$5,Raindance!$R:$R,"&lt;="&amp;O$6))</f>
        <v>0</v>
      </c>
      <c r="P28">
        <f>IF($B28="",0,SUMIFS(Raindance!$O:$O,Raindance!$B:$B,$B28,Raindance!$R:$R,"&gt;="&amp;P$5,Raindance!$R:$R,"&lt;="&amp;P$6))</f>
        <v>0</v>
      </c>
      <c r="Q28">
        <f>IF($B28="",0,SUMIFS(Raindance!$O:$O,Raindance!$B:$B,$B28,Raindance!$R:$R,"&gt;="&amp;Q$5,Raindance!$R:$R,"&lt;="&amp;Q$6))</f>
        <v>0</v>
      </c>
      <c r="R28">
        <f>IF($B28="",0,SUMIFS(Raindance!$O:$O,Raindance!$B:$B,$B28,Raindance!$R:$R,"&gt;="&amp;R$5,Raindance!$R:$R,"&lt;="&amp;R$6))</f>
        <v>0</v>
      </c>
      <c r="S28">
        <f>IF($B28="",0,SUMIFS(Raindance!$O:$O,Raindance!$B:$B,$B28,Raindance!$R:$R,"&gt;="&amp;S$5,Raindance!$R:$R,"&lt;="&amp;S$6))</f>
        <v>0</v>
      </c>
      <c r="T28">
        <f>IF($B28="",0,SUMIFS(Raindance!$O:$O,Raindance!$B:$B,$B28,Raindance!$R:$R,"&gt;="&amp;T$5,Raindance!$R:$R,"&lt;="&amp;T$6))</f>
        <v>0</v>
      </c>
      <c r="U28">
        <f>IF($B28="",0,SUMIFS(Raindance!$O:$O,Raindance!$B:$B,$B28,Raindance!$R:$R,"&gt;="&amp;U$5,Raindance!$R:$R,"&lt;="&amp;U$6))</f>
        <v>0</v>
      </c>
      <c r="V28">
        <f>IF($B28="",0,SUMIFS(Raindance!$O:$O,Raindance!$B:$B,$B28,Raindance!$R:$R,"&gt;="&amp;V$5,Raindance!$R:$R,"&lt;="&amp;V$6))</f>
        <v>0</v>
      </c>
      <c r="W28">
        <f>IF($B28="",0,SUMIFS(Raindance!$O:$O,Raindance!$B:$B,$B28,Raindance!$R:$R,"&gt;="&amp;W$5,Raindance!$R:$R,"&lt;="&amp;W$6))</f>
        <v>0</v>
      </c>
      <c r="X28">
        <f>IF($B28="",0,SUMIFS(Raindance!$O:$O,Raindance!$B:$B,$B28,Raindance!$R:$R,"&gt;="&amp;X$5,Raindance!$R:$R,"&lt;="&amp;X$6))</f>
        <v>0</v>
      </c>
      <c r="Y28">
        <f>IF($B28="",0,SUMIFS(Raindance!$O:$O,Raindance!$B:$B,$B28,Raindance!$R:$R,"&gt;="&amp;Y$5,Raindance!$R:$R,"&lt;="&amp;Y$6))</f>
        <v>0</v>
      </c>
      <c r="Z28">
        <f>IF($B28="",0,SUMIFS(Raindance!$O:$O,Raindance!$B:$B,$B28,Raindance!$R:$R,"&gt;="&amp;Z$5,Raindance!$R:$R,"&lt;="&amp;Z$6))</f>
        <v>0</v>
      </c>
      <c r="AA28">
        <f>IF($B28="",0,SUMIFS(Raindance!$O:$O,Raindance!$B:$B,$B28,Raindance!$R:$R,"&gt;="&amp;AA$5,Raindance!$R:$R,"&lt;="&amp;AA$6))</f>
        <v>0</v>
      </c>
      <c r="AB28">
        <f>IF($B28="",0,SUMIFS(Raindance!$O:$O,Raindance!$B:$B,$B28,Raindance!$R:$R,"&gt;="&amp;AB$5,Raindance!$R:$R,"&lt;="&amp;AB$6))</f>
        <v>0</v>
      </c>
      <c r="AC28">
        <f>IF($B28="",0,SUMIFS(Raindance!$O:$O,Raindance!$B:$B,$B28,Raindance!$R:$R,"&gt;="&amp;AC$5,Raindance!$R:$R,"&lt;="&amp;AC$6))</f>
        <v>0</v>
      </c>
      <c r="AD28">
        <f>IF($B28="",0,SUMIFS(Raindance!$O:$O,Raindance!$B:$B,$B28,Raindance!$R:$R,"&gt;="&amp;AD$5,Raindance!$R:$R,"&lt;="&amp;AD$6))</f>
        <v>0</v>
      </c>
      <c r="AE28">
        <f>IF($B28="",0,SUMIFS(Raindance!$O:$O,Raindance!$B:$B,$B28,Raindance!$R:$R,"&gt;="&amp;AE$5,Raindance!$R:$R,"&lt;="&amp;AE$6))</f>
        <v>0</v>
      </c>
      <c r="AF28">
        <f>IF($B28="",0,SUMIFS(Raindance!$O:$O,Raindance!$B:$B,$B28,Raindance!$R:$R,"&gt;="&amp;AF$5,Raindance!$R:$R,"&lt;="&amp;AF$6))</f>
        <v>0</v>
      </c>
      <c r="AG28">
        <f>IF($B28="",0,SUMIFS(Raindance!$O:$O,Raindance!$B:$B,$B28,Raindance!$R:$R,"&gt;="&amp;AG$5,Raindance!$R:$R,"&lt;="&amp;AG$6))</f>
        <v>0</v>
      </c>
    </row>
    <row r="29" spans="1:33" x14ac:dyDescent="0.3">
      <c r="A29" t="s">
        <v>1201</v>
      </c>
      <c r="B29" s="20">
        <f>'Accounting table'!B28</f>
        <v>0</v>
      </c>
      <c r="C29" s="36">
        <f>IF(B29="",0,SUMIFS(Raindance!O:O,Raindance!B:B,B29))</f>
        <v>0</v>
      </c>
      <c r="E29">
        <f>IF($B29="",0,SUMIFS(Raindance!$O:$O,Raindance!$B:$B,$B29,Raindance!$R:$R,"&gt;="&amp;E$5,Raindance!$R:$R,"&lt;="&amp;E$6))</f>
        <v>0</v>
      </c>
      <c r="F29">
        <f>IF($B29="",0,SUMIFS(Raindance!$O:$O,Raindance!$B:$B,$B29,Raindance!$R:$R,"&gt;="&amp;F$5,Raindance!$R:$R,"&lt;="&amp;F$6))</f>
        <v>0</v>
      </c>
      <c r="G29">
        <f>IF($B29="",0,SUMIFS(Raindance!$O:$O,Raindance!$B:$B,$B29,Raindance!$R:$R,"&gt;="&amp;G$5,Raindance!$R:$R,"&lt;="&amp;G$6))</f>
        <v>0</v>
      </c>
      <c r="H29">
        <f>IF($B29="",0,SUMIFS(Raindance!$O:$O,Raindance!$B:$B,$B29,Raindance!$R:$R,"&gt;="&amp;H$5,Raindance!$R:$R,"&lt;="&amp;H$6))</f>
        <v>0</v>
      </c>
      <c r="I29">
        <f>IF($B29="",0,SUMIFS(Raindance!$O:$O,Raindance!$B:$B,$B29,Raindance!$R:$R,"&gt;="&amp;I$5,Raindance!$R:$R,"&lt;="&amp;I$6))</f>
        <v>0</v>
      </c>
      <c r="J29">
        <f>IF($B29="",0,SUMIFS(Raindance!$O:$O,Raindance!$B:$B,$B29,Raindance!$R:$R,"&gt;="&amp;J$5,Raindance!$R:$R,"&lt;="&amp;J$6))</f>
        <v>0</v>
      </c>
      <c r="K29">
        <f>IF($B29="",0,SUMIFS(Raindance!$O:$O,Raindance!$B:$B,$B29,Raindance!$R:$R,"&gt;="&amp;K$5,Raindance!$R:$R,"&lt;="&amp;K$6))</f>
        <v>0</v>
      </c>
      <c r="L29">
        <f>IF($B29="",0,SUMIFS(Raindance!$O:$O,Raindance!$B:$B,$B29,Raindance!$R:$R,"&gt;="&amp;L$5,Raindance!$R:$R,"&lt;="&amp;L$6))</f>
        <v>0</v>
      </c>
      <c r="M29">
        <f>IF($B29="",0,SUMIFS(Raindance!$O:$O,Raindance!$B:$B,$B29,Raindance!$R:$R,"&gt;="&amp;M$5,Raindance!$R:$R,"&lt;="&amp;M$6))</f>
        <v>0</v>
      </c>
      <c r="N29">
        <f>IF($B29="",0,SUMIFS(Raindance!$O:$O,Raindance!$B:$B,$B29,Raindance!$R:$R,"&gt;="&amp;N$5,Raindance!$R:$R,"&lt;="&amp;N$6))</f>
        <v>0</v>
      </c>
      <c r="O29">
        <f>IF($B29="",0,SUMIFS(Raindance!$O:$O,Raindance!$B:$B,$B29,Raindance!$R:$R,"&gt;="&amp;O$5,Raindance!$R:$R,"&lt;="&amp;O$6))</f>
        <v>0</v>
      </c>
      <c r="P29">
        <f>IF($B29="",0,SUMIFS(Raindance!$O:$O,Raindance!$B:$B,$B29,Raindance!$R:$R,"&gt;="&amp;P$5,Raindance!$R:$R,"&lt;="&amp;P$6))</f>
        <v>0</v>
      </c>
      <c r="Q29">
        <f>IF($B29="",0,SUMIFS(Raindance!$O:$O,Raindance!$B:$B,$B29,Raindance!$R:$R,"&gt;="&amp;Q$5,Raindance!$R:$R,"&lt;="&amp;Q$6))</f>
        <v>0</v>
      </c>
      <c r="R29">
        <f>IF($B29="",0,SUMIFS(Raindance!$O:$O,Raindance!$B:$B,$B29,Raindance!$R:$R,"&gt;="&amp;R$5,Raindance!$R:$R,"&lt;="&amp;R$6))</f>
        <v>0</v>
      </c>
      <c r="S29">
        <f>IF($B29="",0,SUMIFS(Raindance!$O:$O,Raindance!$B:$B,$B29,Raindance!$R:$R,"&gt;="&amp;S$5,Raindance!$R:$R,"&lt;="&amp;S$6))</f>
        <v>0</v>
      </c>
      <c r="T29">
        <f>IF($B29="",0,SUMIFS(Raindance!$O:$O,Raindance!$B:$B,$B29,Raindance!$R:$R,"&gt;="&amp;T$5,Raindance!$R:$R,"&lt;="&amp;T$6))</f>
        <v>0</v>
      </c>
      <c r="U29">
        <f>IF($B29="",0,SUMIFS(Raindance!$O:$O,Raindance!$B:$B,$B29,Raindance!$R:$R,"&gt;="&amp;U$5,Raindance!$R:$R,"&lt;="&amp;U$6))</f>
        <v>0</v>
      </c>
      <c r="V29">
        <f>IF($B29="",0,SUMIFS(Raindance!$O:$O,Raindance!$B:$B,$B29,Raindance!$R:$R,"&gt;="&amp;V$5,Raindance!$R:$R,"&lt;="&amp;V$6))</f>
        <v>0</v>
      </c>
      <c r="W29">
        <f>IF($B29="",0,SUMIFS(Raindance!$O:$O,Raindance!$B:$B,$B29,Raindance!$R:$R,"&gt;="&amp;W$5,Raindance!$R:$R,"&lt;="&amp;W$6))</f>
        <v>0</v>
      </c>
      <c r="X29">
        <f>IF($B29="",0,SUMIFS(Raindance!$O:$O,Raindance!$B:$B,$B29,Raindance!$R:$R,"&gt;="&amp;X$5,Raindance!$R:$R,"&lt;="&amp;X$6))</f>
        <v>0</v>
      </c>
      <c r="Y29">
        <f>IF($B29="",0,SUMIFS(Raindance!$O:$O,Raindance!$B:$B,$B29,Raindance!$R:$R,"&gt;="&amp;Y$5,Raindance!$R:$R,"&lt;="&amp;Y$6))</f>
        <v>0</v>
      </c>
      <c r="Z29">
        <f>IF($B29="",0,SUMIFS(Raindance!$O:$O,Raindance!$B:$B,$B29,Raindance!$R:$R,"&gt;="&amp;Z$5,Raindance!$R:$R,"&lt;="&amp;Z$6))</f>
        <v>0</v>
      </c>
      <c r="AA29">
        <f>IF($B29="",0,SUMIFS(Raindance!$O:$O,Raindance!$B:$B,$B29,Raindance!$R:$R,"&gt;="&amp;AA$5,Raindance!$R:$R,"&lt;="&amp;AA$6))</f>
        <v>0</v>
      </c>
      <c r="AB29">
        <f>IF($B29="",0,SUMIFS(Raindance!$O:$O,Raindance!$B:$B,$B29,Raindance!$R:$R,"&gt;="&amp;AB$5,Raindance!$R:$R,"&lt;="&amp;AB$6))</f>
        <v>0</v>
      </c>
      <c r="AC29">
        <f>IF($B29="",0,SUMIFS(Raindance!$O:$O,Raindance!$B:$B,$B29,Raindance!$R:$R,"&gt;="&amp;AC$5,Raindance!$R:$R,"&lt;="&amp;AC$6))</f>
        <v>0</v>
      </c>
      <c r="AD29">
        <f>IF($B29="",0,SUMIFS(Raindance!$O:$O,Raindance!$B:$B,$B29,Raindance!$R:$R,"&gt;="&amp;AD$5,Raindance!$R:$R,"&lt;="&amp;AD$6))</f>
        <v>0</v>
      </c>
      <c r="AE29">
        <f>IF($B29="",0,SUMIFS(Raindance!$O:$O,Raindance!$B:$B,$B29,Raindance!$R:$R,"&gt;="&amp;AE$5,Raindance!$R:$R,"&lt;="&amp;AE$6))</f>
        <v>0</v>
      </c>
      <c r="AF29">
        <f>IF($B29="",0,SUMIFS(Raindance!$O:$O,Raindance!$B:$B,$B29,Raindance!$R:$R,"&gt;="&amp;AF$5,Raindance!$R:$R,"&lt;="&amp;AF$6))</f>
        <v>0</v>
      </c>
      <c r="AG29">
        <f>IF($B29="",0,SUMIFS(Raindance!$O:$O,Raindance!$B:$B,$B29,Raindance!$R:$R,"&gt;="&amp;AG$5,Raindance!$R:$R,"&lt;="&amp;AG$6))</f>
        <v>0</v>
      </c>
    </row>
    <row r="30" spans="1:33" x14ac:dyDescent="0.3">
      <c r="A30" t="s">
        <v>1201</v>
      </c>
      <c r="B30" s="20">
        <f>'Accounting table'!B29</f>
        <v>0</v>
      </c>
      <c r="C30" s="36">
        <f>IF(B30="",0,SUMIFS(Raindance!O:O,Raindance!B:B,B30))</f>
        <v>0</v>
      </c>
      <c r="E30">
        <f>IF($B30="",0,SUMIFS(Raindance!$O:$O,Raindance!$B:$B,$B30,Raindance!$R:$R,"&gt;="&amp;E$5,Raindance!$R:$R,"&lt;="&amp;E$6))</f>
        <v>0</v>
      </c>
      <c r="F30">
        <f>IF($B30="",0,SUMIFS(Raindance!$O:$O,Raindance!$B:$B,$B30,Raindance!$R:$R,"&gt;="&amp;F$5,Raindance!$R:$R,"&lt;="&amp;F$6))</f>
        <v>0</v>
      </c>
      <c r="G30">
        <f>IF($B30="",0,SUMIFS(Raindance!$O:$O,Raindance!$B:$B,$B30,Raindance!$R:$R,"&gt;="&amp;G$5,Raindance!$R:$R,"&lt;="&amp;G$6))</f>
        <v>0</v>
      </c>
      <c r="H30">
        <f>IF($B30="",0,SUMIFS(Raindance!$O:$O,Raindance!$B:$B,$B30,Raindance!$R:$R,"&gt;="&amp;H$5,Raindance!$R:$R,"&lt;="&amp;H$6))</f>
        <v>0</v>
      </c>
      <c r="I30">
        <f>IF($B30="",0,SUMIFS(Raindance!$O:$O,Raindance!$B:$B,$B30,Raindance!$R:$R,"&gt;="&amp;I$5,Raindance!$R:$R,"&lt;="&amp;I$6))</f>
        <v>0</v>
      </c>
      <c r="J30">
        <f>IF($B30="",0,SUMIFS(Raindance!$O:$O,Raindance!$B:$B,$B30,Raindance!$R:$R,"&gt;="&amp;J$5,Raindance!$R:$R,"&lt;="&amp;J$6))</f>
        <v>0</v>
      </c>
      <c r="K30">
        <f>IF($B30="",0,SUMIFS(Raindance!$O:$O,Raindance!$B:$B,$B30,Raindance!$R:$R,"&gt;="&amp;K$5,Raindance!$R:$R,"&lt;="&amp;K$6))</f>
        <v>0</v>
      </c>
      <c r="L30">
        <f>IF($B30="",0,SUMIFS(Raindance!$O:$O,Raindance!$B:$B,$B30,Raindance!$R:$R,"&gt;="&amp;L$5,Raindance!$R:$R,"&lt;="&amp;L$6))</f>
        <v>0</v>
      </c>
      <c r="M30">
        <f>IF($B30="",0,SUMIFS(Raindance!$O:$O,Raindance!$B:$B,$B30,Raindance!$R:$R,"&gt;="&amp;M$5,Raindance!$R:$R,"&lt;="&amp;M$6))</f>
        <v>0</v>
      </c>
      <c r="N30">
        <f>IF($B30="",0,SUMIFS(Raindance!$O:$O,Raindance!$B:$B,$B30,Raindance!$R:$R,"&gt;="&amp;N$5,Raindance!$R:$R,"&lt;="&amp;N$6))</f>
        <v>0</v>
      </c>
      <c r="O30">
        <f>IF($B30="",0,SUMIFS(Raindance!$O:$O,Raindance!$B:$B,$B30,Raindance!$R:$R,"&gt;="&amp;O$5,Raindance!$R:$R,"&lt;="&amp;O$6))</f>
        <v>0</v>
      </c>
      <c r="P30">
        <f>IF($B30="",0,SUMIFS(Raindance!$O:$O,Raindance!$B:$B,$B30,Raindance!$R:$R,"&gt;="&amp;P$5,Raindance!$R:$R,"&lt;="&amp;P$6))</f>
        <v>0</v>
      </c>
      <c r="Q30">
        <f>IF($B30="",0,SUMIFS(Raindance!$O:$O,Raindance!$B:$B,$B30,Raindance!$R:$R,"&gt;="&amp;Q$5,Raindance!$R:$R,"&lt;="&amp;Q$6))</f>
        <v>0</v>
      </c>
      <c r="R30">
        <f>IF($B30="",0,SUMIFS(Raindance!$O:$O,Raindance!$B:$B,$B30,Raindance!$R:$R,"&gt;="&amp;R$5,Raindance!$R:$R,"&lt;="&amp;R$6))</f>
        <v>0</v>
      </c>
      <c r="S30">
        <f>IF($B30="",0,SUMIFS(Raindance!$O:$O,Raindance!$B:$B,$B30,Raindance!$R:$R,"&gt;="&amp;S$5,Raindance!$R:$R,"&lt;="&amp;S$6))</f>
        <v>0</v>
      </c>
      <c r="T30">
        <f>IF($B30="",0,SUMIFS(Raindance!$O:$O,Raindance!$B:$B,$B30,Raindance!$R:$R,"&gt;="&amp;T$5,Raindance!$R:$R,"&lt;="&amp;T$6))</f>
        <v>0</v>
      </c>
      <c r="U30">
        <f>IF($B30="",0,SUMIFS(Raindance!$O:$O,Raindance!$B:$B,$B30,Raindance!$R:$R,"&gt;="&amp;U$5,Raindance!$R:$R,"&lt;="&amp;U$6))</f>
        <v>0</v>
      </c>
      <c r="V30">
        <f>IF($B30="",0,SUMIFS(Raindance!$O:$O,Raindance!$B:$B,$B30,Raindance!$R:$R,"&gt;="&amp;V$5,Raindance!$R:$R,"&lt;="&amp;V$6))</f>
        <v>0</v>
      </c>
      <c r="W30">
        <f>IF($B30="",0,SUMIFS(Raindance!$O:$O,Raindance!$B:$B,$B30,Raindance!$R:$R,"&gt;="&amp;W$5,Raindance!$R:$R,"&lt;="&amp;W$6))</f>
        <v>0</v>
      </c>
      <c r="X30">
        <f>IF($B30="",0,SUMIFS(Raindance!$O:$O,Raindance!$B:$B,$B30,Raindance!$R:$R,"&gt;="&amp;X$5,Raindance!$R:$R,"&lt;="&amp;X$6))</f>
        <v>0</v>
      </c>
      <c r="Y30">
        <f>IF($B30="",0,SUMIFS(Raindance!$O:$O,Raindance!$B:$B,$B30,Raindance!$R:$R,"&gt;="&amp;Y$5,Raindance!$R:$R,"&lt;="&amp;Y$6))</f>
        <v>0</v>
      </c>
      <c r="Z30">
        <f>IF($B30="",0,SUMIFS(Raindance!$O:$O,Raindance!$B:$B,$B30,Raindance!$R:$R,"&gt;="&amp;Z$5,Raindance!$R:$R,"&lt;="&amp;Z$6))</f>
        <v>0</v>
      </c>
      <c r="AA30">
        <f>IF($B30="",0,SUMIFS(Raindance!$O:$O,Raindance!$B:$B,$B30,Raindance!$R:$R,"&gt;="&amp;AA$5,Raindance!$R:$R,"&lt;="&amp;AA$6))</f>
        <v>0</v>
      </c>
      <c r="AB30">
        <f>IF($B30="",0,SUMIFS(Raindance!$O:$O,Raindance!$B:$B,$B30,Raindance!$R:$R,"&gt;="&amp;AB$5,Raindance!$R:$R,"&lt;="&amp;AB$6))</f>
        <v>0</v>
      </c>
      <c r="AC30">
        <f>IF($B30="",0,SUMIFS(Raindance!$O:$O,Raindance!$B:$B,$B30,Raindance!$R:$R,"&gt;="&amp;AC$5,Raindance!$R:$R,"&lt;="&amp;AC$6))</f>
        <v>0</v>
      </c>
      <c r="AD30">
        <f>IF($B30="",0,SUMIFS(Raindance!$O:$O,Raindance!$B:$B,$B30,Raindance!$R:$R,"&gt;="&amp;AD$5,Raindance!$R:$R,"&lt;="&amp;AD$6))</f>
        <v>0</v>
      </c>
      <c r="AE30">
        <f>IF($B30="",0,SUMIFS(Raindance!$O:$O,Raindance!$B:$B,$B30,Raindance!$R:$R,"&gt;="&amp;AE$5,Raindance!$R:$R,"&lt;="&amp;AE$6))</f>
        <v>0</v>
      </c>
      <c r="AF30">
        <f>IF($B30="",0,SUMIFS(Raindance!$O:$O,Raindance!$B:$B,$B30,Raindance!$R:$R,"&gt;="&amp;AF$5,Raindance!$R:$R,"&lt;="&amp;AF$6))</f>
        <v>0</v>
      </c>
      <c r="AG30">
        <f>IF($B30="",0,SUMIFS(Raindance!$O:$O,Raindance!$B:$B,$B30,Raindance!$R:$R,"&gt;="&amp;AG$5,Raindance!$R:$R,"&lt;="&amp;AG$6))</f>
        <v>0</v>
      </c>
    </row>
    <row r="31" spans="1:33" x14ac:dyDescent="0.3">
      <c r="A31" t="s">
        <v>1201</v>
      </c>
      <c r="B31" s="20">
        <f>'Accounting table'!B30</f>
        <v>0</v>
      </c>
      <c r="C31" s="36">
        <f>IF(B31="",0,SUMIFS(Raindance!O:O,Raindance!B:B,B31))</f>
        <v>0</v>
      </c>
      <c r="E31">
        <f>IF($B31="",0,SUMIFS(Raindance!$O:$O,Raindance!$B:$B,$B31,Raindance!$R:$R,"&gt;="&amp;E$5,Raindance!$R:$R,"&lt;="&amp;E$6))</f>
        <v>0</v>
      </c>
      <c r="F31">
        <f>IF($B31="",0,SUMIFS(Raindance!$O:$O,Raindance!$B:$B,$B31,Raindance!$R:$R,"&gt;="&amp;F$5,Raindance!$R:$R,"&lt;="&amp;F$6))</f>
        <v>0</v>
      </c>
      <c r="G31">
        <f>IF($B31="",0,SUMIFS(Raindance!$O:$O,Raindance!$B:$B,$B31,Raindance!$R:$R,"&gt;="&amp;G$5,Raindance!$R:$R,"&lt;="&amp;G$6))</f>
        <v>0</v>
      </c>
      <c r="H31">
        <f>IF($B31="",0,SUMIFS(Raindance!$O:$O,Raindance!$B:$B,$B31,Raindance!$R:$R,"&gt;="&amp;H$5,Raindance!$R:$R,"&lt;="&amp;H$6))</f>
        <v>0</v>
      </c>
      <c r="I31">
        <f>IF($B31="",0,SUMIFS(Raindance!$O:$O,Raindance!$B:$B,$B31,Raindance!$R:$R,"&gt;="&amp;I$5,Raindance!$R:$R,"&lt;="&amp;I$6))</f>
        <v>0</v>
      </c>
      <c r="J31">
        <f>IF($B31="",0,SUMIFS(Raindance!$O:$O,Raindance!$B:$B,$B31,Raindance!$R:$R,"&gt;="&amp;J$5,Raindance!$R:$R,"&lt;="&amp;J$6))</f>
        <v>0</v>
      </c>
      <c r="K31">
        <f>IF($B31="",0,SUMIFS(Raindance!$O:$O,Raindance!$B:$B,$B31,Raindance!$R:$R,"&gt;="&amp;K$5,Raindance!$R:$R,"&lt;="&amp;K$6))</f>
        <v>0</v>
      </c>
      <c r="L31">
        <f>IF($B31="",0,SUMIFS(Raindance!$O:$O,Raindance!$B:$B,$B31,Raindance!$R:$R,"&gt;="&amp;L$5,Raindance!$R:$R,"&lt;="&amp;L$6))</f>
        <v>0</v>
      </c>
      <c r="M31">
        <f>IF($B31="",0,SUMIFS(Raindance!$O:$O,Raindance!$B:$B,$B31,Raindance!$R:$R,"&gt;="&amp;M$5,Raindance!$R:$R,"&lt;="&amp;M$6))</f>
        <v>0</v>
      </c>
      <c r="N31">
        <f>IF($B31="",0,SUMIFS(Raindance!$O:$O,Raindance!$B:$B,$B31,Raindance!$R:$R,"&gt;="&amp;N$5,Raindance!$R:$R,"&lt;="&amp;N$6))</f>
        <v>0</v>
      </c>
      <c r="O31">
        <f>IF($B31="",0,SUMIFS(Raindance!$O:$O,Raindance!$B:$B,$B31,Raindance!$R:$R,"&gt;="&amp;O$5,Raindance!$R:$R,"&lt;="&amp;O$6))</f>
        <v>0</v>
      </c>
      <c r="P31">
        <f>IF($B31="",0,SUMIFS(Raindance!$O:$O,Raindance!$B:$B,$B31,Raindance!$R:$R,"&gt;="&amp;P$5,Raindance!$R:$R,"&lt;="&amp;P$6))</f>
        <v>0</v>
      </c>
      <c r="Q31">
        <f>IF($B31="",0,SUMIFS(Raindance!$O:$O,Raindance!$B:$B,$B31,Raindance!$R:$R,"&gt;="&amp;Q$5,Raindance!$R:$R,"&lt;="&amp;Q$6))</f>
        <v>0</v>
      </c>
      <c r="R31">
        <f>IF($B31="",0,SUMIFS(Raindance!$O:$O,Raindance!$B:$B,$B31,Raindance!$R:$R,"&gt;="&amp;R$5,Raindance!$R:$R,"&lt;="&amp;R$6))</f>
        <v>0</v>
      </c>
      <c r="S31">
        <f>IF($B31="",0,SUMIFS(Raindance!$O:$O,Raindance!$B:$B,$B31,Raindance!$R:$R,"&gt;="&amp;S$5,Raindance!$R:$R,"&lt;="&amp;S$6))</f>
        <v>0</v>
      </c>
      <c r="T31">
        <f>IF($B31="",0,SUMIFS(Raindance!$O:$O,Raindance!$B:$B,$B31,Raindance!$R:$R,"&gt;="&amp;T$5,Raindance!$R:$R,"&lt;="&amp;T$6))</f>
        <v>0</v>
      </c>
      <c r="U31">
        <f>IF($B31="",0,SUMIFS(Raindance!$O:$O,Raindance!$B:$B,$B31,Raindance!$R:$R,"&gt;="&amp;U$5,Raindance!$R:$R,"&lt;="&amp;U$6))</f>
        <v>0</v>
      </c>
      <c r="V31">
        <f>IF($B31="",0,SUMIFS(Raindance!$O:$O,Raindance!$B:$B,$B31,Raindance!$R:$R,"&gt;="&amp;V$5,Raindance!$R:$R,"&lt;="&amp;V$6))</f>
        <v>0</v>
      </c>
      <c r="W31">
        <f>IF($B31="",0,SUMIFS(Raindance!$O:$O,Raindance!$B:$B,$B31,Raindance!$R:$R,"&gt;="&amp;W$5,Raindance!$R:$R,"&lt;="&amp;W$6))</f>
        <v>0</v>
      </c>
      <c r="X31">
        <f>IF($B31="",0,SUMIFS(Raindance!$O:$O,Raindance!$B:$B,$B31,Raindance!$R:$R,"&gt;="&amp;X$5,Raindance!$R:$R,"&lt;="&amp;X$6))</f>
        <v>0</v>
      </c>
      <c r="Y31">
        <f>IF($B31="",0,SUMIFS(Raindance!$O:$O,Raindance!$B:$B,$B31,Raindance!$R:$R,"&gt;="&amp;Y$5,Raindance!$R:$R,"&lt;="&amp;Y$6))</f>
        <v>0</v>
      </c>
      <c r="Z31">
        <f>IF($B31="",0,SUMIFS(Raindance!$O:$O,Raindance!$B:$B,$B31,Raindance!$R:$R,"&gt;="&amp;Z$5,Raindance!$R:$R,"&lt;="&amp;Z$6))</f>
        <v>0</v>
      </c>
      <c r="AA31">
        <f>IF($B31="",0,SUMIFS(Raindance!$O:$O,Raindance!$B:$B,$B31,Raindance!$R:$R,"&gt;="&amp;AA$5,Raindance!$R:$R,"&lt;="&amp;AA$6))</f>
        <v>0</v>
      </c>
      <c r="AB31">
        <f>IF($B31="",0,SUMIFS(Raindance!$O:$O,Raindance!$B:$B,$B31,Raindance!$R:$R,"&gt;="&amp;AB$5,Raindance!$R:$R,"&lt;="&amp;AB$6))</f>
        <v>0</v>
      </c>
      <c r="AC31">
        <f>IF($B31="",0,SUMIFS(Raindance!$O:$O,Raindance!$B:$B,$B31,Raindance!$R:$R,"&gt;="&amp;AC$5,Raindance!$R:$R,"&lt;="&amp;AC$6))</f>
        <v>0</v>
      </c>
      <c r="AD31">
        <f>IF($B31="",0,SUMIFS(Raindance!$O:$O,Raindance!$B:$B,$B31,Raindance!$R:$R,"&gt;="&amp;AD$5,Raindance!$R:$R,"&lt;="&amp;AD$6))</f>
        <v>0</v>
      </c>
      <c r="AE31">
        <f>IF($B31="",0,SUMIFS(Raindance!$O:$O,Raindance!$B:$B,$B31,Raindance!$R:$R,"&gt;="&amp;AE$5,Raindance!$R:$R,"&lt;="&amp;AE$6))</f>
        <v>0</v>
      </c>
      <c r="AF31">
        <f>IF($B31="",0,SUMIFS(Raindance!$O:$O,Raindance!$B:$B,$B31,Raindance!$R:$R,"&gt;="&amp;AF$5,Raindance!$R:$R,"&lt;="&amp;AF$6))</f>
        <v>0</v>
      </c>
      <c r="AG31">
        <f>IF($B31="",0,SUMIFS(Raindance!$O:$O,Raindance!$B:$B,$B31,Raindance!$R:$R,"&gt;="&amp;AG$5,Raindance!$R:$R,"&lt;="&amp;AG$6))</f>
        <v>0</v>
      </c>
    </row>
    <row r="32" spans="1:33" x14ac:dyDescent="0.3">
      <c r="A32" t="s">
        <v>1201</v>
      </c>
      <c r="B32" s="20">
        <f>'Accounting table'!B31</f>
        <v>0</v>
      </c>
      <c r="C32" s="36">
        <f>IF(B32="",0,SUMIFS(Raindance!O:O,Raindance!B:B,B32))</f>
        <v>0</v>
      </c>
      <c r="E32">
        <f>IF($B32="",0,SUMIFS(Raindance!$O:$O,Raindance!$B:$B,$B32,Raindance!$R:$R,"&gt;="&amp;E$5,Raindance!$R:$R,"&lt;="&amp;E$6))</f>
        <v>0</v>
      </c>
      <c r="F32">
        <f>IF($B32="",0,SUMIFS(Raindance!$O:$O,Raindance!$B:$B,$B32,Raindance!$R:$R,"&gt;="&amp;F$5,Raindance!$R:$R,"&lt;="&amp;F$6))</f>
        <v>0</v>
      </c>
      <c r="G32">
        <f>IF($B32="",0,SUMIFS(Raindance!$O:$O,Raindance!$B:$B,$B32,Raindance!$R:$R,"&gt;="&amp;G$5,Raindance!$R:$R,"&lt;="&amp;G$6))</f>
        <v>0</v>
      </c>
      <c r="H32">
        <f>IF($B32="",0,SUMIFS(Raindance!$O:$O,Raindance!$B:$B,$B32,Raindance!$R:$R,"&gt;="&amp;H$5,Raindance!$R:$R,"&lt;="&amp;H$6))</f>
        <v>0</v>
      </c>
      <c r="I32">
        <f>IF($B32="",0,SUMIFS(Raindance!$O:$O,Raindance!$B:$B,$B32,Raindance!$R:$R,"&gt;="&amp;I$5,Raindance!$R:$R,"&lt;="&amp;I$6))</f>
        <v>0</v>
      </c>
      <c r="J32">
        <f>IF($B32="",0,SUMIFS(Raindance!$O:$O,Raindance!$B:$B,$B32,Raindance!$R:$R,"&gt;="&amp;J$5,Raindance!$R:$R,"&lt;="&amp;J$6))</f>
        <v>0</v>
      </c>
      <c r="K32">
        <f>IF($B32="",0,SUMIFS(Raindance!$O:$O,Raindance!$B:$B,$B32,Raindance!$R:$R,"&gt;="&amp;K$5,Raindance!$R:$R,"&lt;="&amp;K$6))</f>
        <v>0</v>
      </c>
      <c r="L32">
        <f>IF($B32="",0,SUMIFS(Raindance!$O:$O,Raindance!$B:$B,$B32,Raindance!$R:$R,"&gt;="&amp;L$5,Raindance!$R:$R,"&lt;="&amp;L$6))</f>
        <v>0</v>
      </c>
      <c r="M32">
        <f>IF($B32="",0,SUMIFS(Raindance!$O:$O,Raindance!$B:$B,$B32,Raindance!$R:$R,"&gt;="&amp;M$5,Raindance!$R:$R,"&lt;="&amp;M$6))</f>
        <v>0</v>
      </c>
      <c r="N32">
        <f>IF($B32="",0,SUMIFS(Raindance!$O:$O,Raindance!$B:$B,$B32,Raindance!$R:$R,"&gt;="&amp;N$5,Raindance!$R:$R,"&lt;="&amp;N$6))</f>
        <v>0</v>
      </c>
      <c r="O32">
        <f>IF($B32="",0,SUMIFS(Raindance!$O:$O,Raindance!$B:$B,$B32,Raindance!$R:$R,"&gt;="&amp;O$5,Raindance!$R:$R,"&lt;="&amp;O$6))</f>
        <v>0</v>
      </c>
      <c r="P32">
        <f>IF($B32="",0,SUMIFS(Raindance!$O:$O,Raindance!$B:$B,$B32,Raindance!$R:$R,"&gt;="&amp;P$5,Raindance!$R:$R,"&lt;="&amp;P$6))</f>
        <v>0</v>
      </c>
      <c r="Q32">
        <f>IF($B32="",0,SUMIFS(Raindance!$O:$O,Raindance!$B:$B,$B32,Raindance!$R:$R,"&gt;="&amp;Q$5,Raindance!$R:$R,"&lt;="&amp;Q$6))</f>
        <v>0</v>
      </c>
      <c r="R32">
        <f>IF($B32="",0,SUMIFS(Raindance!$O:$O,Raindance!$B:$B,$B32,Raindance!$R:$R,"&gt;="&amp;R$5,Raindance!$R:$R,"&lt;="&amp;R$6))</f>
        <v>0</v>
      </c>
      <c r="S32">
        <f>IF($B32="",0,SUMIFS(Raindance!$O:$O,Raindance!$B:$B,$B32,Raindance!$R:$R,"&gt;="&amp;S$5,Raindance!$R:$R,"&lt;="&amp;S$6))</f>
        <v>0</v>
      </c>
      <c r="T32">
        <f>IF($B32="",0,SUMIFS(Raindance!$O:$O,Raindance!$B:$B,$B32,Raindance!$R:$R,"&gt;="&amp;T$5,Raindance!$R:$R,"&lt;="&amp;T$6))</f>
        <v>0</v>
      </c>
      <c r="U32">
        <f>IF($B32="",0,SUMIFS(Raindance!$O:$O,Raindance!$B:$B,$B32,Raindance!$R:$R,"&gt;="&amp;U$5,Raindance!$R:$R,"&lt;="&amp;U$6))</f>
        <v>0</v>
      </c>
      <c r="V32">
        <f>IF($B32="",0,SUMIFS(Raindance!$O:$O,Raindance!$B:$B,$B32,Raindance!$R:$R,"&gt;="&amp;V$5,Raindance!$R:$R,"&lt;="&amp;V$6))</f>
        <v>0</v>
      </c>
      <c r="W32">
        <f>IF($B32="",0,SUMIFS(Raindance!$O:$O,Raindance!$B:$B,$B32,Raindance!$R:$R,"&gt;="&amp;W$5,Raindance!$R:$R,"&lt;="&amp;W$6))</f>
        <v>0</v>
      </c>
      <c r="X32">
        <f>IF($B32="",0,SUMIFS(Raindance!$O:$O,Raindance!$B:$B,$B32,Raindance!$R:$R,"&gt;="&amp;X$5,Raindance!$R:$R,"&lt;="&amp;X$6))</f>
        <v>0</v>
      </c>
      <c r="Y32">
        <f>IF($B32="",0,SUMIFS(Raindance!$O:$O,Raindance!$B:$B,$B32,Raindance!$R:$R,"&gt;="&amp;Y$5,Raindance!$R:$R,"&lt;="&amp;Y$6))</f>
        <v>0</v>
      </c>
      <c r="Z32">
        <f>IF($B32="",0,SUMIFS(Raindance!$O:$O,Raindance!$B:$B,$B32,Raindance!$R:$R,"&gt;="&amp;Z$5,Raindance!$R:$R,"&lt;="&amp;Z$6))</f>
        <v>0</v>
      </c>
      <c r="AA32">
        <f>IF($B32="",0,SUMIFS(Raindance!$O:$O,Raindance!$B:$B,$B32,Raindance!$R:$R,"&gt;="&amp;AA$5,Raindance!$R:$R,"&lt;="&amp;AA$6))</f>
        <v>0</v>
      </c>
      <c r="AB32">
        <f>IF($B32="",0,SUMIFS(Raindance!$O:$O,Raindance!$B:$B,$B32,Raindance!$R:$R,"&gt;="&amp;AB$5,Raindance!$R:$R,"&lt;="&amp;AB$6))</f>
        <v>0</v>
      </c>
      <c r="AC32">
        <f>IF($B32="",0,SUMIFS(Raindance!$O:$O,Raindance!$B:$B,$B32,Raindance!$R:$R,"&gt;="&amp;AC$5,Raindance!$R:$R,"&lt;="&amp;AC$6))</f>
        <v>0</v>
      </c>
      <c r="AD32">
        <f>IF($B32="",0,SUMIFS(Raindance!$O:$O,Raindance!$B:$B,$B32,Raindance!$R:$R,"&gt;="&amp;AD$5,Raindance!$R:$R,"&lt;="&amp;AD$6))</f>
        <v>0</v>
      </c>
      <c r="AE32">
        <f>IF($B32="",0,SUMIFS(Raindance!$O:$O,Raindance!$B:$B,$B32,Raindance!$R:$R,"&gt;="&amp;AE$5,Raindance!$R:$R,"&lt;="&amp;AE$6))</f>
        <v>0</v>
      </c>
      <c r="AF32">
        <f>IF($B32="",0,SUMIFS(Raindance!$O:$O,Raindance!$B:$B,$B32,Raindance!$R:$R,"&gt;="&amp;AF$5,Raindance!$R:$R,"&lt;="&amp;AF$6))</f>
        <v>0</v>
      </c>
      <c r="AG32">
        <f>IF($B32="",0,SUMIFS(Raindance!$O:$O,Raindance!$B:$B,$B32,Raindance!$R:$R,"&gt;="&amp;AG$5,Raindance!$R:$R,"&lt;="&amp;AG$6))</f>
        <v>0</v>
      </c>
    </row>
    <row r="33" spans="1:33" x14ac:dyDescent="0.3">
      <c r="A33" t="s">
        <v>1201</v>
      </c>
      <c r="B33" s="20">
        <f>'Accounting table'!B32</f>
        <v>0</v>
      </c>
      <c r="C33" s="36">
        <f>IF(B33="",0,SUMIFS(Raindance!O:O,Raindance!B:B,B33))</f>
        <v>0</v>
      </c>
      <c r="E33">
        <f>IF($B33="",0,SUMIFS(Raindance!$O:$O,Raindance!$B:$B,$B33,Raindance!$R:$R,"&gt;="&amp;E$5,Raindance!$R:$R,"&lt;="&amp;E$6))</f>
        <v>0</v>
      </c>
      <c r="F33">
        <f>IF($B33="",0,SUMIFS(Raindance!$O:$O,Raindance!$B:$B,$B33,Raindance!$R:$R,"&gt;="&amp;F$5,Raindance!$R:$R,"&lt;="&amp;F$6))</f>
        <v>0</v>
      </c>
      <c r="G33">
        <f>IF($B33="",0,SUMIFS(Raindance!$O:$O,Raindance!$B:$B,$B33,Raindance!$R:$R,"&gt;="&amp;G$5,Raindance!$R:$R,"&lt;="&amp;G$6))</f>
        <v>0</v>
      </c>
      <c r="H33">
        <f>IF($B33="",0,SUMIFS(Raindance!$O:$O,Raindance!$B:$B,$B33,Raindance!$R:$R,"&gt;="&amp;H$5,Raindance!$R:$R,"&lt;="&amp;H$6))</f>
        <v>0</v>
      </c>
      <c r="I33">
        <f>IF($B33="",0,SUMIFS(Raindance!$O:$O,Raindance!$B:$B,$B33,Raindance!$R:$R,"&gt;="&amp;I$5,Raindance!$R:$R,"&lt;="&amp;I$6))</f>
        <v>0</v>
      </c>
      <c r="J33">
        <f>IF($B33="",0,SUMIFS(Raindance!$O:$O,Raindance!$B:$B,$B33,Raindance!$R:$R,"&gt;="&amp;J$5,Raindance!$R:$R,"&lt;="&amp;J$6))</f>
        <v>0</v>
      </c>
      <c r="K33">
        <f>IF($B33="",0,SUMIFS(Raindance!$O:$O,Raindance!$B:$B,$B33,Raindance!$R:$R,"&gt;="&amp;K$5,Raindance!$R:$R,"&lt;="&amp;K$6))</f>
        <v>0</v>
      </c>
      <c r="L33">
        <f>IF($B33="",0,SUMIFS(Raindance!$O:$O,Raindance!$B:$B,$B33,Raindance!$R:$R,"&gt;="&amp;L$5,Raindance!$R:$R,"&lt;="&amp;L$6))</f>
        <v>0</v>
      </c>
      <c r="M33">
        <f>IF($B33="",0,SUMIFS(Raindance!$O:$O,Raindance!$B:$B,$B33,Raindance!$R:$R,"&gt;="&amp;M$5,Raindance!$R:$R,"&lt;="&amp;M$6))</f>
        <v>0</v>
      </c>
      <c r="N33">
        <f>IF($B33="",0,SUMIFS(Raindance!$O:$O,Raindance!$B:$B,$B33,Raindance!$R:$R,"&gt;="&amp;N$5,Raindance!$R:$R,"&lt;="&amp;N$6))</f>
        <v>0</v>
      </c>
      <c r="O33">
        <f>IF($B33="",0,SUMIFS(Raindance!$O:$O,Raindance!$B:$B,$B33,Raindance!$R:$R,"&gt;="&amp;O$5,Raindance!$R:$R,"&lt;="&amp;O$6))</f>
        <v>0</v>
      </c>
      <c r="P33">
        <f>IF($B33="",0,SUMIFS(Raindance!$O:$O,Raindance!$B:$B,$B33,Raindance!$R:$R,"&gt;="&amp;P$5,Raindance!$R:$R,"&lt;="&amp;P$6))</f>
        <v>0</v>
      </c>
      <c r="Q33">
        <f>IF($B33="",0,SUMIFS(Raindance!$O:$O,Raindance!$B:$B,$B33,Raindance!$R:$R,"&gt;="&amp;Q$5,Raindance!$R:$R,"&lt;="&amp;Q$6))</f>
        <v>0</v>
      </c>
      <c r="R33">
        <f>IF($B33="",0,SUMIFS(Raindance!$O:$O,Raindance!$B:$B,$B33,Raindance!$R:$R,"&gt;="&amp;R$5,Raindance!$R:$R,"&lt;="&amp;R$6))</f>
        <v>0</v>
      </c>
      <c r="S33">
        <f>IF($B33="",0,SUMIFS(Raindance!$O:$O,Raindance!$B:$B,$B33,Raindance!$R:$R,"&gt;="&amp;S$5,Raindance!$R:$R,"&lt;="&amp;S$6))</f>
        <v>0</v>
      </c>
      <c r="T33">
        <f>IF($B33="",0,SUMIFS(Raindance!$O:$O,Raindance!$B:$B,$B33,Raindance!$R:$R,"&gt;="&amp;T$5,Raindance!$R:$R,"&lt;="&amp;T$6))</f>
        <v>0</v>
      </c>
      <c r="U33">
        <f>IF($B33="",0,SUMIFS(Raindance!$O:$O,Raindance!$B:$B,$B33,Raindance!$R:$R,"&gt;="&amp;U$5,Raindance!$R:$R,"&lt;="&amp;U$6))</f>
        <v>0</v>
      </c>
      <c r="V33">
        <f>IF($B33="",0,SUMIFS(Raindance!$O:$O,Raindance!$B:$B,$B33,Raindance!$R:$R,"&gt;="&amp;V$5,Raindance!$R:$R,"&lt;="&amp;V$6))</f>
        <v>0</v>
      </c>
      <c r="W33">
        <f>IF($B33="",0,SUMIFS(Raindance!$O:$O,Raindance!$B:$B,$B33,Raindance!$R:$R,"&gt;="&amp;W$5,Raindance!$R:$R,"&lt;="&amp;W$6))</f>
        <v>0</v>
      </c>
      <c r="X33">
        <f>IF($B33="",0,SUMIFS(Raindance!$O:$O,Raindance!$B:$B,$B33,Raindance!$R:$R,"&gt;="&amp;X$5,Raindance!$R:$R,"&lt;="&amp;X$6))</f>
        <v>0</v>
      </c>
      <c r="Y33">
        <f>IF($B33="",0,SUMIFS(Raindance!$O:$O,Raindance!$B:$B,$B33,Raindance!$R:$R,"&gt;="&amp;Y$5,Raindance!$R:$R,"&lt;="&amp;Y$6))</f>
        <v>0</v>
      </c>
      <c r="Z33">
        <f>IF($B33="",0,SUMIFS(Raindance!$O:$O,Raindance!$B:$B,$B33,Raindance!$R:$R,"&gt;="&amp;Z$5,Raindance!$R:$R,"&lt;="&amp;Z$6))</f>
        <v>0</v>
      </c>
      <c r="AA33">
        <f>IF($B33="",0,SUMIFS(Raindance!$O:$O,Raindance!$B:$B,$B33,Raindance!$R:$R,"&gt;="&amp;AA$5,Raindance!$R:$R,"&lt;="&amp;AA$6))</f>
        <v>0</v>
      </c>
      <c r="AB33">
        <f>IF($B33="",0,SUMIFS(Raindance!$O:$O,Raindance!$B:$B,$B33,Raindance!$R:$R,"&gt;="&amp;AB$5,Raindance!$R:$R,"&lt;="&amp;AB$6))</f>
        <v>0</v>
      </c>
      <c r="AC33">
        <f>IF($B33="",0,SUMIFS(Raindance!$O:$O,Raindance!$B:$B,$B33,Raindance!$R:$R,"&gt;="&amp;AC$5,Raindance!$R:$R,"&lt;="&amp;AC$6))</f>
        <v>0</v>
      </c>
      <c r="AD33">
        <f>IF($B33="",0,SUMIFS(Raindance!$O:$O,Raindance!$B:$B,$B33,Raindance!$R:$R,"&gt;="&amp;AD$5,Raindance!$R:$R,"&lt;="&amp;AD$6))</f>
        <v>0</v>
      </c>
      <c r="AE33">
        <f>IF($B33="",0,SUMIFS(Raindance!$O:$O,Raindance!$B:$B,$B33,Raindance!$R:$R,"&gt;="&amp;AE$5,Raindance!$R:$R,"&lt;="&amp;AE$6))</f>
        <v>0</v>
      </c>
      <c r="AF33">
        <f>IF($B33="",0,SUMIFS(Raindance!$O:$O,Raindance!$B:$B,$B33,Raindance!$R:$R,"&gt;="&amp;AF$5,Raindance!$R:$R,"&lt;="&amp;AF$6))</f>
        <v>0</v>
      </c>
      <c r="AG33">
        <f>IF($B33="",0,SUMIFS(Raindance!$O:$O,Raindance!$B:$B,$B33,Raindance!$R:$R,"&gt;="&amp;AG$5,Raindance!$R:$R,"&lt;="&amp;AG$6))</f>
        <v>0</v>
      </c>
    </row>
    <row r="34" spans="1:33" x14ac:dyDescent="0.3">
      <c r="A34" t="s">
        <v>1201</v>
      </c>
      <c r="B34" s="20">
        <f>'Accounting table'!B33</f>
        <v>0</v>
      </c>
      <c r="C34" s="36">
        <f>IF(B34="",0,SUMIFS(Raindance!O:O,Raindance!B:B,B34))</f>
        <v>0</v>
      </c>
      <c r="E34">
        <f>IF($B34="",0,SUMIFS(Raindance!$O:$O,Raindance!$B:$B,$B34,Raindance!$R:$R,"&gt;="&amp;E$5,Raindance!$R:$R,"&lt;="&amp;E$6))</f>
        <v>0</v>
      </c>
      <c r="F34">
        <f>IF($B34="",0,SUMIFS(Raindance!$O:$O,Raindance!$B:$B,$B34,Raindance!$R:$R,"&gt;="&amp;F$5,Raindance!$R:$R,"&lt;="&amp;F$6))</f>
        <v>0</v>
      </c>
      <c r="G34">
        <f>IF($B34="",0,SUMIFS(Raindance!$O:$O,Raindance!$B:$B,$B34,Raindance!$R:$R,"&gt;="&amp;G$5,Raindance!$R:$R,"&lt;="&amp;G$6))</f>
        <v>0</v>
      </c>
      <c r="H34">
        <f>IF($B34="",0,SUMIFS(Raindance!$O:$O,Raindance!$B:$B,$B34,Raindance!$R:$R,"&gt;="&amp;H$5,Raindance!$R:$R,"&lt;="&amp;H$6))</f>
        <v>0</v>
      </c>
      <c r="I34">
        <f>IF($B34="",0,SUMIFS(Raindance!$O:$O,Raindance!$B:$B,$B34,Raindance!$R:$R,"&gt;="&amp;I$5,Raindance!$R:$R,"&lt;="&amp;I$6))</f>
        <v>0</v>
      </c>
      <c r="J34">
        <f>IF($B34="",0,SUMIFS(Raindance!$O:$O,Raindance!$B:$B,$B34,Raindance!$R:$R,"&gt;="&amp;J$5,Raindance!$R:$R,"&lt;="&amp;J$6))</f>
        <v>0</v>
      </c>
      <c r="K34">
        <f>IF($B34="",0,SUMIFS(Raindance!$O:$O,Raindance!$B:$B,$B34,Raindance!$R:$R,"&gt;="&amp;K$5,Raindance!$R:$R,"&lt;="&amp;K$6))</f>
        <v>0</v>
      </c>
      <c r="L34">
        <f>IF($B34="",0,SUMIFS(Raindance!$O:$O,Raindance!$B:$B,$B34,Raindance!$R:$R,"&gt;="&amp;L$5,Raindance!$R:$R,"&lt;="&amp;L$6))</f>
        <v>0</v>
      </c>
      <c r="M34">
        <f>IF($B34="",0,SUMIFS(Raindance!$O:$O,Raindance!$B:$B,$B34,Raindance!$R:$R,"&gt;="&amp;M$5,Raindance!$R:$R,"&lt;="&amp;M$6))</f>
        <v>0</v>
      </c>
      <c r="N34">
        <f>IF($B34="",0,SUMIFS(Raindance!$O:$O,Raindance!$B:$B,$B34,Raindance!$R:$R,"&gt;="&amp;N$5,Raindance!$R:$R,"&lt;="&amp;N$6))</f>
        <v>0</v>
      </c>
      <c r="O34">
        <f>IF($B34="",0,SUMIFS(Raindance!$O:$O,Raindance!$B:$B,$B34,Raindance!$R:$R,"&gt;="&amp;O$5,Raindance!$R:$R,"&lt;="&amp;O$6))</f>
        <v>0</v>
      </c>
      <c r="P34">
        <f>IF($B34="",0,SUMIFS(Raindance!$O:$O,Raindance!$B:$B,$B34,Raindance!$R:$R,"&gt;="&amp;P$5,Raindance!$R:$R,"&lt;="&amp;P$6))</f>
        <v>0</v>
      </c>
      <c r="Q34">
        <f>IF($B34="",0,SUMIFS(Raindance!$O:$O,Raindance!$B:$B,$B34,Raindance!$R:$R,"&gt;="&amp;Q$5,Raindance!$R:$R,"&lt;="&amp;Q$6))</f>
        <v>0</v>
      </c>
      <c r="R34">
        <f>IF($B34="",0,SUMIFS(Raindance!$O:$O,Raindance!$B:$B,$B34,Raindance!$R:$R,"&gt;="&amp;R$5,Raindance!$R:$R,"&lt;="&amp;R$6))</f>
        <v>0</v>
      </c>
      <c r="S34">
        <f>IF($B34="",0,SUMIFS(Raindance!$O:$O,Raindance!$B:$B,$B34,Raindance!$R:$R,"&gt;="&amp;S$5,Raindance!$R:$R,"&lt;="&amp;S$6))</f>
        <v>0</v>
      </c>
      <c r="T34">
        <f>IF($B34="",0,SUMIFS(Raindance!$O:$O,Raindance!$B:$B,$B34,Raindance!$R:$R,"&gt;="&amp;T$5,Raindance!$R:$R,"&lt;="&amp;T$6))</f>
        <v>0</v>
      </c>
      <c r="U34">
        <f>IF($B34="",0,SUMIFS(Raindance!$O:$O,Raindance!$B:$B,$B34,Raindance!$R:$R,"&gt;="&amp;U$5,Raindance!$R:$R,"&lt;="&amp;U$6))</f>
        <v>0</v>
      </c>
      <c r="V34">
        <f>IF($B34="",0,SUMIFS(Raindance!$O:$O,Raindance!$B:$B,$B34,Raindance!$R:$R,"&gt;="&amp;V$5,Raindance!$R:$R,"&lt;="&amp;V$6))</f>
        <v>0</v>
      </c>
      <c r="W34">
        <f>IF($B34="",0,SUMIFS(Raindance!$O:$O,Raindance!$B:$B,$B34,Raindance!$R:$R,"&gt;="&amp;W$5,Raindance!$R:$R,"&lt;="&amp;W$6))</f>
        <v>0</v>
      </c>
      <c r="X34">
        <f>IF($B34="",0,SUMIFS(Raindance!$O:$O,Raindance!$B:$B,$B34,Raindance!$R:$R,"&gt;="&amp;X$5,Raindance!$R:$R,"&lt;="&amp;X$6))</f>
        <v>0</v>
      </c>
      <c r="Y34">
        <f>IF($B34="",0,SUMIFS(Raindance!$O:$O,Raindance!$B:$B,$B34,Raindance!$R:$R,"&gt;="&amp;Y$5,Raindance!$R:$R,"&lt;="&amp;Y$6))</f>
        <v>0</v>
      </c>
      <c r="Z34">
        <f>IF($B34="",0,SUMIFS(Raindance!$O:$O,Raindance!$B:$B,$B34,Raindance!$R:$R,"&gt;="&amp;Z$5,Raindance!$R:$R,"&lt;="&amp;Z$6))</f>
        <v>0</v>
      </c>
      <c r="AA34">
        <f>IF($B34="",0,SUMIFS(Raindance!$O:$O,Raindance!$B:$B,$B34,Raindance!$R:$R,"&gt;="&amp;AA$5,Raindance!$R:$R,"&lt;="&amp;AA$6))</f>
        <v>0</v>
      </c>
      <c r="AB34">
        <f>IF($B34="",0,SUMIFS(Raindance!$O:$O,Raindance!$B:$B,$B34,Raindance!$R:$R,"&gt;="&amp;AB$5,Raindance!$R:$R,"&lt;="&amp;AB$6))</f>
        <v>0</v>
      </c>
      <c r="AC34">
        <f>IF($B34="",0,SUMIFS(Raindance!$O:$O,Raindance!$B:$B,$B34,Raindance!$R:$R,"&gt;="&amp;AC$5,Raindance!$R:$R,"&lt;="&amp;AC$6))</f>
        <v>0</v>
      </c>
      <c r="AD34">
        <f>IF($B34="",0,SUMIFS(Raindance!$O:$O,Raindance!$B:$B,$B34,Raindance!$R:$R,"&gt;="&amp;AD$5,Raindance!$R:$R,"&lt;="&amp;AD$6))</f>
        <v>0</v>
      </c>
      <c r="AE34">
        <f>IF($B34="",0,SUMIFS(Raindance!$O:$O,Raindance!$B:$B,$B34,Raindance!$R:$R,"&gt;="&amp;AE$5,Raindance!$R:$R,"&lt;="&amp;AE$6))</f>
        <v>0</v>
      </c>
      <c r="AF34">
        <f>IF($B34="",0,SUMIFS(Raindance!$O:$O,Raindance!$B:$B,$B34,Raindance!$R:$R,"&gt;="&amp;AF$5,Raindance!$R:$R,"&lt;="&amp;AF$6))</f>
        <v>0</v>
      </c>
      <c r="AG34">
        <f>IF($B34="",0,SUMIFS(Raindance!$O:$O,Raindance!$B:$B,$B34,Raindance!$R:$R,"&gt;="&amp;AG$5,Raindance!$R:$R,"&lt;="&amp;AG$6))</f>
        <v>0</v>
      </c>
    </row>
    <row r="35" spans="1:33" x14ac:dyDescent="0.3">
      <c r="A35" t="s">
        <v>1201</v>
      </c>
      <c r="B35" s="20">
        <f>'Accounting table'!B34</f>
        <v>0</v>
      </c>
      <c r="C35" s="36">
        <f>IF(B35="",0,SUMIFS(Raindance!O:O,Raindance!B:B,B35))</f>
        <v>0</v>
      </c>
      <c r="E35">
        <f>IF($B35="",0,SUMIFS(Raindance!$O:$O,Raindance!$B:$B,$B35,Raindance!$R:$R,"&gt;="&amp;E$5,Raindance!$R:$R,"&lt;="&amp;E$6))</f>
        <v>0</v>
      </c>
      <c r="F35">
        <f>IF($B35="",0,SUMIFS(Raindance!$O:$O,Raindance!$B:$B,$B35,Raindance!$R:$R,"&gt;="&amp;F$5,Raindance!$R:$R,"&lt;="&amp;F$6))</f>
        <v>0</v>
      </c>
      <c r="G35">
        <f>IF($B35="",0,SUMIFS(Raindance!$O:$O,Raindance!$B:$B,$B35,Raindance!$R:$R,"&gt;="&amp;G$5,Raindance!$R:$R,"&lt;="&amp;G$6))</f>
        <v>0</v>
      </c>
      <c r="H35">
        <f>IF($B35="",0,SUMIFS(Raindance!$O:$O,Raindance!$B:$B,$B35,Raindance!$R:$R,"&gt;="&amp;H$5,Raindance!$R:$R,"&lt;="&amp;H$6))</f>
        <v>0</v>
      </c>
      <c r="I35">
        <f>IF($B35="",0,SUMIFS(Raindance!$O:$O,Raindance!$B:$B,$B35,Raindance!$R:$R,"&gt;="&amp;I$5,Raindance!$R:$R,"&lt;="&amp;I$6))</f>
        <v>0</v>
      </c>
      <c r="J35">
        <f>IF($B35="",0,SUMIFS(Raindance!$O:$O,Raindance!$B:$B,$B35,Raindance!$R:$R,"&gt;="&amp;J$5,Raindance!$R:$R,"&lt;="&amp;J$6))</f>
        <v>0</v>
      </c>
      <c r="K35">
        <f>IF($B35="",0,SUMIFS(Raindance!$O:$O,Raindance!$B:$B,$B35,Raindance!$R:$R,"&gt;="&amp;K$5,Raindance!$R:$R,"&lt;="&amp;K$6))</f>
        <v>0</v>
      </c>
      <c r="L35">
        <f>IF($B35="",0,SUMIFS(Raindance!$O:$O,Raindance!$B:$B,$B35,Raindance!$R:$R,"&gt;="&amp;L$5,Raindance!$R:$R,"&lt;="&amp;L$6))</f>
        <v>0</v>
      </c>
      <c r="M35">
        <f>IF($B35="",0,SUMIFS(Raindance!$O:$O,Raindance!$B:$B,$B35,Raindance!$R:$R,"&gt;="&amp;M$5,Raindance!$R:$R,"&lt;="&amp;M$6))</f>
        <v>0</v>
      </c>
      <c r="N35">
        <f>IF($B35="",0,SUMIFS(Raindance!$O:$O,Raindance!$B:$B,$B35,Raindance!$R:$R,"&gt;="&amp;N$5,Raindance!$R:$R,"&lt;="&amp;N$6))</f>
        <v>0</v>
      </c>
      <c r="O35">
        <f>IF($B35="",0,SUMIFS(Raindance!$O:$O,Raindance!$B:$B,$B35,Raindance!$R:$R,"&gt;="&amp;O$5,Raindance!$R:$R,"&lt;="&amp;O$6))</f>
        <v>0</v>
      </c>
      <c r="P35">
        <f>IF($B35="",0,SUMIFS(Raindance!$O:$O,Raindance!$B:$B,$B35,Raindance!$R:$R,"&gt;="&amp;P$5,Raindance!$R:$R,"&lt;="&amp;P$6))</f>
        <v>0</v>
      </c>
      <c r="Q35">
        <f>IF($B35="",0,SUMIFS(Raindance!$O:$O,Raindance!$B:$B,$B35,Raindance!$R:$R,"&gt;="&amp;Q$5,Raindance!$R:$R,"&lt;="&amp;Q$6))</f>
        <v>0</v>
      </c>
      <c r="R35">
        <f>IF($B35="",0,SUMIFS(Raindance!$O:$O,Raindance!$B:$B,$B35,Raindance!$R:$R,"&gt;="&amp;R$5,Raindance!$R:$R,"&lt;="&amp;R$6))</f>
        <v>0</v>
      </c>
      <c r="S35">
        <f>IF($B35="",0,SUMIFS(Raindance!$O:$O,Raindance!$B:$B,$B35,Raindance!$R:$R,"&gt;="&amp;S$5,Raindance!$R:$R,"&lt;="&amp;S$6))</f>
        <v>0</v>
      </c>
      <c r="T35">
        <f>IF($B35="",0,SUMIFS(Raindance!$O:$O,Raindance!$B:$B,$B35,Raindance!$R:$R,"&gt;="&amp;T$5,Raindance!$R:$R,"&lt;="&amp;T$6))</f>
        <v>0</v>
      </c>
      <c r="U35">
        <f>IF($B35="",0,SUMIFS(Raindance!$O:$O,Raindance!$B:$B,$B35,Raindance!$R:$R,"&gt;="&amp;U$5,Raindance!$R:$R,"&lt;="&amp;U$6))</f>
        <v>0</v>
      </c>
      <c r="V35">
        <f>IF($B35="",0,SUMIFS(Raindance!$O:$O,Raindance!$B:$B,$B35,Raindance!$R:$R,"&gt;="&amp;V$5,Raindance!$R:$R,"&lt;="&amp;V$6))</f>
        <v>0</v>
      </c>
      <c r="W35">
        <f>IF($B35="",0,SUMIFS(Raindance!$O:$O,Raindance!$B:$B,$B35,Raindance!$R:$R,"&gt;="&amp;W$5,Raindance!$R:$R,"&lt;="&amp;W$6))</f>
        <v>0</v>
      </c>
      <c r="X35">
        <f>IF($B35="",0,SUMIFS(Raindance!$O:$O,Raindance!$B:$B,$B35,Raindance!$R:$R,"&gt;="&amp;X$5,Raindance!$R:$R,"&lt;="&amp;X$6))</f>
        <v>0</v>
      </c>
      <c r="Y35">
        <f>IF($B35="",0,SUMIFS(Raindance!$O:$O,Raindance!$B:$B,$B35,Raindance!$R:$R,"&gt;="&amp;Y$5,Raindance!$R:$R,"&lt;="&amp;Y$6))</f>
        <v>0</v>
      </c>
      <c r="Z35">
        <f>IF($B35="",0,SUMIFS(Raindance!$O:$O,Raindance!$B:$B,$B35,Raindance!$R:$R,"&gt;="&amp;Z$5,Raindance!$R:$R,"&lt;="&amp;Z$6))</f>
        <v>0</v>
      </c>
      <c r="AA35">
        <f>IF($B35="",0,SUMIFS(Raindance!$O:$O,Raindance!$B:$B,$B35,Raindance!$R:$R,"&gt;="&amp;AA$5,Raindance!$R:$R,"&lt;="&amp;AA$6))</f>
        <v>0</v>
      </c>
      <c r="AB35">
        <f>IF($B35="",0,SUMIFS(Raindance!$O:$O,Raindance!$B:$B,$B35,Raindance!$R:$R,"&gt;="&amp;AB$5,Raindance!$R:$R,"&lt;="&amp;AB$6))</f>
        <v>0</v>
      </c>
      <c r="AC35">
        <f>IF($B35="",0,SUMIFS(Raindance!$O:$O,Raindance!$B:$B,$B35,Raindance!$R:$R,"&gt;="&amp;AC$5,Raindance!$R:$R,"&lt;="&amp;AC$6))</f>
        <v>0</v>
      </c>
      <c r="AD35">
        <f>IF($B35="",0,SUMIFS(Raindance!$O:$O,Raindance!$B:$B,$B35,Raindance!$R:$R,"&gt;="&amp;AD$5,Raindance!$R:$R,"&lt;="&amp;AD$6))</f>
        <v>0</v>
      </c>
      <c r="AE35">
        <f>IF($B35="",0,SUMIFS(Raindance!$O:$O,Raindance!$B:$B,$B35,Raindance!$R:$R,"&gt;="&amp;AE$5,Raindance!$R:$R,"&lt;="&amp;AE$6))</f>
        <v>0</v>
      </c>
      <c r="AF35">
        <f>IF($B35="",0,SUMIFS(Raindance!$O:$O,Raindance!$B:$B,$B35,Raindance!$R:$R,"&gt;="&amp;AF$5,Raindance!$R:$R,"&lt;="&amp;AF$6))</f>
        <v>0</v>
      </c>
      <c r="AG35">
        <f>IF($B35="",0,SUMIFS(Raindance!$O:$O,Raindance!$B:$B,$B35,Raindance!$R:$R,"&gt;="&amp;AG$5,Raindance!$R:$R,"&lt;="&amp;AG$6))</f>
        <v>0</v>
      </c>
    </row>
    <row r="36" spans="1:33" x14ac:dyDescent="0.3">
      <c r="A36" t="s">
        <v>1201</v>
      </c>
      <c r="B36" s="20">
        <f>'Accounting table'!B35</f>
        <v>0</v>
      </c>
      <c r="C36" s="36">
        <f>IF(B36="",0,SUMIFS(Raindance!O:O,Raindance!B:B,B36))</f>
        <v>0</v>
      </c>
      <c r="E36">
        <f>IF($B36="",0,SUMIFS(Raindance!$O:$O,Raindance!$B:$B,$B36,Raindance!$R:$R,"&gt;="&amp;E$5,Raindance!$R:$R,"&lt;="&amp;E$6))</f>
        <v>0</v>
      </c>
      <c r="F36">
        <f>IF($B36="",0,SUMIFS(Raindance!$O:$O,Raindance!$B:$B,$B36,Raindance!$R:$R,"&gt;="&amp;F$5,Raindance!$R:$R,"&lt;="&amp;F$6))</f>
        <v>0</v>
      </c>
      <c r="G36">
        <f>IF($B36="",0,SUMIFS(Raindance!$O:$O,Raindance!$B:$B,$B36,Raindance!$R:$R,"&gt;="&amp;G$5,Raindance!$R:$R,"&lt;="&amp;G$6))</f>
        <v>0</v>
      </c>
      <c r="H36">
        <f>IF($B36="",0,SUMIFS(Raindance!$O:$O,Raindance!$B:$B,$B36,Raindance!$R:$R,"&gt;="&amp;H$5,Raindance!$R:$R,"&lt;="&amp;H$6))</f>
        <v>0</v>
      </c>
      <c r="I36">
        <f>IF($B36="",0,SUMIFS(Raindance!$O:$O,Raindance!$B:$B,$B36,Raindance!$R:$R,"&gt;="&amp;I$5,Raindance!$R:$R,"&lt;="&amp;I$6))</f>
        <v>0</v>
      </c>
      <c r="J36">
        <f>IF($B36="",0,SUMIFS(Raindance!$O:$O,Raindance!$B:$B,$B36,Raindance!$R:$R,"&gt;="&amp;J$5,Raindance!$R:$R,"&lt;="&amp;J$6))</f>
        <v>0</v>
      </c>
      <c r="K36">
        <f>IF($B36="",0,SUMIFS(Raindance!$O:$O,Raindance!$B:$B,$B36,Raindance!$R:$R,"&gt;="&amp;K$5,Raindance!$R:$R,"&lt;="&amp;K$6))</f>
        <v>0</v>
      </c>
      <c r="L36">
        <f>IF($B36="",0,SUMIFS(Raindance!$O:$O,Raindance!$B:$B,$B36,Raindance!$R:$R,"&gt;="&amp;L$5,Raindance!$R:$R,"&lt;="&amp;L$6))</f>
        <v>0</v>
      </c>
      <c r="M36">
        <f>IF($B36="",0,SUMIFS(Raindance!$O:$O,Raindance!$B:$B,$B36,Raindance!$R:$R,"&gt;="&amp;M$5,Raindance!$R:$R,"&lt;="&amp;M$6))</f>
        <v>0</v>
      </c>
      <c r="N36">
        <f>IF($B36="",0,SUMIFS(Raindance!$O:$O,Raindance!$B:$B,$B36,Raindance!$R:$R,"&gt;="&amp;N$5,Raindance!$R:$R,"&lt;="&amp;N$6))</f>
        <v>0</v>
      </c>
      <c r="O36">
        <f>IF($B36="",0,SUMIFS(Raindance!$O:$O,Raindance!$B:$B,$B36,Raindance!$R:$R,"&gt;="&amp;O$5,Raindance!$R:$R,"&lt;="&amp;O$6))</f>
        <v>0</v>
      </c>
      <c r="P36">
        <f>IF($B36="",0,SUMIFS(Raindance!$O:$O,Raindance!$B:$B,$B36,Raindance!$R:$R,"&gt;="&amp;P$5,Raindance!$R:$R,"&lt;="&amp;P$6))</f>
        <v>0</v>
      </c>
      <c r="Q36">
        <f>IF($B36="",0,SUMIFS(Raindance!$O:$O,Raindance!$B:$B,$B36,Raindance!$R:$R,"&gt;="&amp;Q$5,Raindance!$R:$R,"&lt;="&amp;Q$6))</f>
        <v>0</v>
      </c>
      <c r="R36">
        <f>IF($B36="",0,SUMIFS(Raindance!$O:$O,Raindance!$B:$B,$B36,Raindance!$R:$R,"&gt;="&amp;R$5,Raindance!$R:$R,"&lt;="&amp;R$6))</f>
        <v>0</v>
      </c>
      <c r="S36">
        <f>IF($B36="",0,SUMIFS(Raindance!$O:$O,Raindance!$B:$B,$B36,Raindance!$R:$R,"&gt;="&amp;S$5,Raindance!$R:$R,"&lt;="&amp;S$6))</f>
        <v>0</v>
      </c>
      <c r="T36">
        <f>IF($B36="",0,SUMIFS(Raindance!$O:$O,Raindance!$B:$B,$B36,Raindance!$R:$R,"&gt;="&amp;T$5,Raindance!$R:$R,"&lt;="&amp;T$6))</f>
        <v>0</v>
      </c>
      <c r="U36">
        <f>IF($B36="",0,SUMIFS(Raindance!$O:$O,Raindance!$B:$B,$B36,Raindance!$R:$R,"&gt;="&amp;U$5,Raindance!$R:$R,"&lt;="&amp;U$6))</f>
        <v>0</v>
      </c>
      <c r="V36">
        <f>IF($B36="",0,SUMIFS(Raindance!$O:$O,Raindance!$B:$B,$B36,Raindance!$R:$R,"&gt;="&amp;V$5,Raindance!$R:$R,"&lt;="&amp;V$6))</f>
        <v>0</v>
      </c>
      <c r="W36">
        <f>IF($B36="",0,SUMIFS(Raindance!$O:$O,Raindance!$B:$B,$B36,Raindance!$R:$R,"&gt;="&amp;W$5,Raindance!$R:$R,"&lt;="&amp;W$6))</f>
        <v>0</v>
      </c>
      <c r="X36">
        <f>IF($B36="",0,SUMIFS(Raindance!$O:$O,Raindance!$B:$B,$B36,Raindance!$R:$R,"&gt;="&amp;X$5,Raindance!$R:$R,"&lt;="&amp;X$6))</f>
        <v>0</v>
      </c>
      <c r="Y36">
        <f>IF($B36="",0,SUMIFS(Raindance!$O:$O,Raindance!$B:$B,$B36,Raindance!$R:$R,"&gt;="&amp;Y$5,Raindance!$R:$R,"&lt;="&amp;Y$6))</f>
        <v>0</v>
      </c>
      <c r="Z36">
        <f>IF($B36="",0,SUMIFS(Raindance!$O:$O,Raindance!$B:$B,$B36,Raindance!$R:$R,"&gt;="&amp;Z$5,Raindance!$R:$R,"&lt;="&amp;Z$6))</f>
        <v>0</v>
      </c>
      <c r="AA36">
        <f>IF($B36="",0,SUMIFS(Raindance!$O:$O,Raindance!$B:$B,$B36,Raindance!$R:$R,"&gt;="&amp;AA$5,Raindance!$R:$R,"&lt;="&amp;AA$6))</f>
        <v>0</v>
      </c>
      <c r="AB36">
        <f>IF($B36="",0,SUMIFS(Raindance!$O:$O,Raindance!$B:$B,$B36,Raindance!$R:$R,"&gt;="&amp;AB$5,Raindance!$R:$R,"&lt;="&amp;AB$6))</f>
        <v>0</v>
      </c>
      <c r="AC36">
        <f>IF($B36="",0,SUMIFS(Raindance!$O:$O,Raindance!$B:$B,$B36,Raindance!$R:$R,"&gt;="&amp;AC$5,Raindance!$R:$R,"&lt;="&amp;AC$6))</f>
        <v>0</v>
      </c>
      <c r="AD36">
        <f>IF($B36="",0,SUMIFS(Raindance!$O:$O,Raindance!$B:$B,$B36,Raindance!$R:$R,"&gt;="&amp;AD$5,Raindance!$R:$R,"&lt;="&amp;AD$6))</f>
        <v>0</v>
      </c>
      <c r="AE36">
        <f>IF($B36="",0,SUMIFS(Raindance!$O:$O,Raindance!$B:$B,$B36,Raindance!$R:$R,"&gt;="&amp;AE$5,Raindance!$R:$R,"&lt;="&amp;AE$6))</f>
        <v>0</v>
      </c>
      <c r="AF36">
        <f>IF($B36="",0,SUMIFS(Raindance!$O:$O,Raindance!$B:$B,$B36,Raindance!$R:$R,"&gt;="&amp;AF$5,Raindance!$R:$R,"&lt;="&amp;AF$6))</f>
        <v>0</v>
      </c>
      <c r="AG36">
        <f>IF($B36="",0,SUMIFS(Raindance!$O:$O,Raindance!$B:$B,$B36,Raindance!$R:$R,"&gt;="&amp;AG$5,Raindance!$R:$R,"&lt;="&amp;AG$6))</f>
        <v>0</v>
      </c>
    </row>
    <row r="37" spans="1:33" x14ac:dyDescent="0.3">
      <c r="A37" t="s">
        <v>1201</v>
      </c>
      <c r="B37" s="20">
        <f>'Accounting table'!B36</f>
        <v>0</v>
      </c>
      <c r="C37" s="36">
        <f>IF(B37="",0,SUMIFS(Raindance!O:O,Raindance!B:B,B37))</f>
        <v>0</v>
      </c>
      <c r="E37">
        <f>IF($B37="",0,SUMIFS(Raindance!$O:$O,Raindance!$B:$B,$B37,Raindance!$R:$R,"&gt;="&amp;E$5,Raindance!$R:$R,"&lt;="&amp;E$6))</f>
        <v>0</v>
      </c>
      <c r="F37">
        <f>IF($B37="",0,SUMIFS(Raindance!$O:$O,Raindance!$B:$B,$B37,Raindance!$R:$R,"&gt;="&amp;F$5,Raindance!$R:$R,"&lt;="&amp;F$6))</f>
        <v>0</v>
      </c>
      <c r="G37">
        <f>IF($B37="",0,SUMIFS(Raindance!$O:$O,Raindance!$B:$B,$B37,Raindance!$R:$R,"&gt;="&amp;G$5,Raindance!$R:$R,"&lt;="&amp;G$6))</f>
        <v>0</v>
      </c>
      <c r="H37">
        <f>IF($B37="",0,SUMIFS(Raindance!$O:$O,Raindance!$B:$B,$B37,Raindance!$R:$R,"&gt;="&amp;H$5,Raindance!$R:$R,"&lt;="&amp;H$6))</f>
        <v>0</v>
      </c>
      <c r="I37">
        <f>IF($B37="",0,SUMIFS(Raindance!$O:$O,Raindance!$B:$B,$B37,Raindance!$R:$R,"&gt;="&amp;I$5,Raindance!$R:$R,"&lt;="&amp;I$6))</f>
        <v>0</v>
      </c>
      <c r="J37">
        <f>IF($B37="",0,SUMIFS(Raindance!$O:$O,Raindance!$B:$B,$B37,Raindance!$R:$R,"&gt;="&amp;J$5,Raindance!$R:$R,"&lt;="&amp;J$6))</f>
        <v>0</v>
      </c>
      <c r="K37">
        <f>IF($B37="",0,SUMIFS(Raindance!$O:$O,Raindance!$B:$B,$B37,Raindance!$R:$R,"&gt;="&amp;K$5,Raindance!$R:$R,"&lt;="&amp;K$6))</f>
        <v>0</v>
      </c>
      <c r="L37">
        <f>IF($B37="",0,SUMIFS(Raindance!$O:$O,Raindance!$B:$B,$B37,Raindance!$R:$R,"&gt;="&amp;L$5,Raindance!$R:$R,"&lt;="&amp;L$6))</f>
        <v>0</v>
      </c>
      <c r="M37">
        <f>IF($B37="",0,SUMIFS(Raindance!$O:$O,Raindance!$B:$B,$B37,Raindance!$R:$R,"&gt;="&amp;M$5,Raindance!$R:$R,"&lt;="&amp;M$6))</f>
        <v>0</v>
      </c>
      <c r="N37">
        <f>IF($B37="",0,SUMIFS(Raindance!$O:$O,Raindance!$B:$B,$B37,Raindance!$R:$R,"&gt;="&amp;N$5,Raindance!$R:$R,"&lt;="&amp;N$6))</f>
        <v>0</v>
      </c>
      <c r="O37">
        <f>IF($B37="",0,SUMIFS(Raindance!$O:$O,Raindance!$B:$B,$B37,Raindance!$R:$R,"&gt;="&amp;O$5,Raindance!$R:$R,"&lt;="&amp;O$6))</f>
        <v>0</v>
      </c>
      <c r="P37">
        <f>IF($B37="",0,SUMIFS(Raindance!$O:$O,Raindance!$B:$B,$B37,Raindance!$R:$R,"&gt;="&amp;P$5,Raindance!$R:$R,"&lt;="&amp;P$6))</f>
        <v>0</v>
      </c>
      <c r="Q37">
        <f>IF($B37="",0,SUMIFS(Raindance!$O:$O,Raindance!$B:$B,$B37,Raindance!$R:$R,"&gt;="&amp;Q$5,Raindance!$R:$R,"&lt;="&amp;Q$6))</f>
        <v>0</v>
      </c>
      <c r="R37">
        <f>IF($B37="",0,SUMIFS(Raindance!$O:$O,Raindance!$B:$B,$B37,Raindance!$R:$R,"&gt;="&amp;R$5,Raindance!$R:$R,"&lt;="&amp;R$6))</f>
        <v>0</v>
      </c>
      <c r="S37">
        <f>IF($B37="",0,SUMIFS(Raindance!$O:$O,Raindance!$B:$B,$B37,Raindance!$R:$R,"&gt;="&amp;S$5,Raindance!$R:$R,"&lt;="&amp;S$6))</f>
        <v>0</v>
      </c>
      <c r="T37">
        <f>IF($B37="",0,SUMIFS(Raindance!$O:$O,Raindance!$B:$B,$B37,Raindance!$R:$R,"&gt;="&amp;T$5,Raindance!$R:$R,"&lt;="&amp;T$6))</f>
        <v>0</v>
      </c>
      <c r="U37">
        <f>IF($B37="",0,SUMIFS(Raindance!$O:$O,Raindance!$B:$B,$B37,Raindance!$R:$R,"&gt;="&amp;U$5,Raindance!$R:$R,"&lt;="&amp;U$6))</f>
        <v>0</v>
      </c>
      <c r="V37">
        <f>IF($B37="",0,SUMIFS(Raindance!$O:$O,Raindance!$B:$B,$B37,Raindance!$R:$R,"&gt;="&amp;V$5,Raindance!$R:$R,"&lt;="&amp;V$6))</f>
        <v>0</v>
      </c>
      <c r="W37">
        <f>IF($B37="",0,SUMIFS(Raindance!$O:$O,Raindance!$B:$B,$B37,Raindance!$R:$R,"&gt;="&amp;W$5,Raindance!$R:$R,"&lt;="&amp;W$6))</f>
        <v>0</v>
      </c>
      <c r="X37">
        <f>IF($B37="",0,SUMIFS(Raindance!$O:$O,Raindance!$B:$B,$B37,Raindance!$R:$R,"&gt;="&amp;X$5,Raindance!$R:$R,"&lt;="&amp;X$6))</f>
        <v>0</v>
      </c>
      <c r="Y37">
        <f>IF($B37="",0,SUMIFS(Raindance!$O:$O,Raindance!$B:$B,$B37,Raindance!$R:$R,"&gt;="&amp;Y$5,Raindance!$R:$R,"&lt;="&amp;Y$6))</f>
        <v>0</v>
      </c>
      <c r="Z37">
        <f>IF($B37="",0,SUMIFS(Raindance!$O:$O,Raindance!$B:$B,$B37,Raindance!$R:$R,"&gt;="&amp;Z$5,Raindance!$R:$R,"&lt;="&amp;Z$6))</f>
        <v>0</v>
      </c>
      <c r="AA37">
        <f>IF($B37="",0,SUMIFS(Raindance!$O:$O,Raindance!$B:$B,$B37,Raindance!$R:$R,"&gt;="&amp;AA$5,Raindance!$R:$R,"&lt;="&amp;AA$6))</f>
        <v>0</v>
      </c>
      <c r="AB37">
        <f>IF($B37="",0,SUMIFS(Raindance!$O:$O,Raindance!$B:$B,$B37,Raindance!$R:$R,"&gt;="&amp;AB$5,Raindance!$R:$R,"&lt;="&amp;AB$6))</f>
        <v>0</v>
      </c>
      <c r="AC37">
        <f>IF($B37="",0,SUMIFS(Raindance!$O:$O,Raindance!$B:$B,$B37,Raindance!$R:$R,"&gt;="&amp;AC$5,Raindance!$R:$R,"&lt;="&amp;AC$6))</f>
        <v>0</v>
      </c>
      <c r="AD37">
        <f>IF($B37="",0,SUMIFS(Raindance!$O:$O,Raindance!$B:$B,$B37,Raindance!$R:$R,"&gt;="&amp;AD$5,Raindance!$R:$R,"&lt;="&amp;AD$6))</f>
        <v>0</v>
      </c>
      <c r="AE37">
        <f>IF($B37="",0,SUMIFS(Raindance!$O:$O,Raindance!$B:$B,$B37,Raindance!$R:$R,"&gt;="&amp;AE$5,Raindance!$R:$R,"&lt;="&amp;AE$6))</f>
        <v>0</v>
      </c>
      <c r="AF37">
        <f>IF($B37="",0,SUMIFS(Raindance!$O:$O,Raindance!$B:$B,$B37,Raindance!$R:$R,"&gt;="&amp;AF$5,Raindance!$R:$R,"&lt;="&amp;AF$6))</f>
        <v>0</v>
      </c>
      <c r="AG37">
        <f>IF($B37="",0,SUMIFS(Raindance!$O:$O,Raindance!$B:$B,$B37,Raindance!$R:$R,"&gt;="&amp;AG$5,Raindance!$R:$R,"&lt;="&amp;AG$6))</f>
        <v>0</v>
      </c>
    </row>
    <row r="38" spans="1:33" x14ac:dyDescent="0.3">
      <c r="A38" t="s">
        <v>1201</v>
      </c>
      <c r="B38" s="20">
        <f>'Accounting table'!B37</f>
        <v>0</v>
      </c>
      <c r="C38" s="36">
        <f>IF(B38="",0,SUMIFS(Raindance!O:O,Raindance!B:B,B38))</f>
        <v>0</v>
      </c>
      <c r="E38">
        <f>IF($B38="",0,SUMIFS(Raindance!$O:$O,Raindance!$B:$B,$B38,Raindance!$R:$R,"&gt;="&amp;E$5,Raindance!$R:$R,"&lt;="&amp;E$6))</f>
        <v>0</v>
      </c>
      <c r="F38">
        <f>IF($B38="",0,SUMIFS(Raindance!$O:$O,Raindance!$B:$B,$B38,Raindance!$R:$R,"&gt;="&amp;F$5,Raindance!$R:$R,"&lt;="&amp;F$6))</f>
        <v>0</v>
      </c>
      <c r="G38">
        <f>IF($B38="",0,SUMIFS(Raindance!$O:$O,Raindance!$B:$B,$B38,Raindance!$R:$R,"&gt;="&amp;G$5,Raindance!$R:$R,"&lt;="&amp;G$6))</f>
        <v>0</v>
      </c>
      <c r="H38">
        <f>IF($B38="",0,SUMIFS(Raindance!$O:$O,Raindance!$B:$B,$B38,Raindance!$R:$R,"&gt;="&amp;H$5,Raindance!$R:$R,"&lt;="&amp;H$6))</f>
        <v>0</v>
      </c>
      <c r="I38">
        <f>IF($B38="",0,SUMIFS(Raindance!$O:$O,Raindance!$B:$B,$B38,Raindance!$R:$R,"&gt;="&amp;I$5,Raindance!$R:$R,"&lt;="&amp;I$6))</f>
        <v>0</v>
      </c>
      <c r="J38">
        <f>IF($B38="",0,SUMIFS(Raindance!$O:$O,Raindance!$B:$B,$B38,Raindance!$R:$R,"&gt;="&amp;J$5,Raindance!$R:$R,"&lt;="&amp;J$6))</f>
        <v>0</v>
      </c>
      <c r="K38">
        <f>IF($B38="",0,SUMIFS(Raindance!$O:$O,Raindance!$B:$B,$B38,Raindance!$R:$R,"&gt;="&amp;K$5,Raindance!$R:$R,"&lt;="&amp;K$6))</f>
        <v>0</v>
      </c>
      <c r="L38">
        <f>IF($B38="",0,SUMIFS(Raindance!$O:$O,Raindance!$B:$B,$B38,Raindance!$R:$R,"&gt;="&amp;L$5,Raindance!$R:$R,"&lt;="&amp;L$6))</f>
        <v>0</v>
      </c>
      <c r="M38">
        <f>IF($B38="",0,SUMIFS(Raindance!$O:$O,Raindance!$B:$B,$B38,Raindance!$R:$R,"&gt;="&amp;M$5,Raindance!$R:$R,"&lt;="&amp;M$6))</f>
        <v>0</v>
      </c>
      <c r="N38">
        <f>IF($B38="",0,SUMIFS(Raindance!$O:$O,Raindance!$B:$B,$B38,Raindance!$R:$R,"&gt;="&amp;N$5,Raindance!$R:$R,"&lt;="&amp;N$6))</f>
        <v>0</v>
      </c>
      <c r="O38">
        <f>IF($B38="",0,SUMIFS(Raindance!$O:$O,Raindance!$B:$B,$B38,Raindance!$R:$R,"&gt;="&amp;O$5,Raindance!$R:$R,"&lt;="&amp;O$6))</f>
        <v>0</v>
      </c>
      <c r="P38">
        <f>IF($B38="",0,SUMIFS(Raindance!$O:$O,Raindance!$B:$B,$B38,Raindance!$R:$R,"&gt;="&amp;P$5,Raindance!$R:$R,"&lt;="&amp;P$6))</f>
        <v>0</v>
      </c>
      <c r="Q38">
        <f>IF($B38="",0,SUMIFS(Raindance!$O:$O,Raindance!$B:$B,$B38,Raindance!$R:$R,"&gt;="&amp;Q$5,Raindance!$R:$R,"&lt;="&amp;Q$6))</f>
        <v>0</v>
      </c>
      <c r="R38">
        <f>IF($B38="",0,SUMIFS(Raindance!$O:$O,Raindance!$B:$B,$B38,Raindance!$R:$R,"&gt;="&amp;R$5,Raindance!$R:$R,"&lt;="&amp;R$6))</f>
        <v>0</v>
      </c>
      <c r="S38">
        <f>IF($B38="",0,SUMIFS(Raindance!$O:$O,Raindance!$B:$B,$B38,Raindance!$R:$R,"&gt;="&amp;S$5,Raindance!$R:$R,"&lt;="&amp;S$6))</f>
        <v>0</v>
      </c>
      <c r="T38">
        <f>IF($B38="",0,SUMIFS(Raindance!$O:$O,Raindance!$B:$B,$B38,Raindance!$R:$R,"&gt;="&amp;T$5,Raindance!$R:$R,"&lt;="&amp;T$6))</f>
        <v>0</v>
      </c>
      <c r="U38">
        <f>IF($B38="",0,SUMIFS(Raindance!$O:$O,Raindance!$B:$B,$B38,Raindance!$R:$R,"&gt;="&amp;U$5,Raindance!$R:$R,"&lt;="&amp;U$6))</f>
        <v>0</v>
      </c>
      <c r="V38">
        <f>IF($B38="",0,SUMIFS(Raindance!$O:$O,Raindance!$B:$B,$B38,Raindance!$R:$R,"&gt;="&amp;V$5,Raindance!$R:$R,"&lt;="&amp;V$6))</f>
        <v>0</v>
      </c>
      <c r="W38">
        <f>IF($B38="",0,SUMIFS(Raindance!$O:$O,Raindance!$B:$B,$B38,Raindance!$R:$R,"&gt;="&amp;W$5,Raindance!$R:$R,"&lt;="&amp;W$6))</f>
        <v>0</v>
      </c>
      <c r="X38">
        <f>IF($B38="",0,SUMIFS(Raindance!$O:$O,Raindance!$B:$B,$B38,Raindance!$R:$R,"&gt;="&amp;X$5,Raindance!$R:$R,"&lt;="&amp;X$6))</f>
        <v>0</v>
      </c>
      <c r="Y38">
        <f>IF($B38="",0,SUMIFS(Raindance!$O:$O,Raindance!$B:$B,$B38,Raindance!$R:$R,"&gt;="&amp;Y$5,Raindance!$R:$R,"&lt;="&amp;Y$6))</f>
        <v>0</v>
      </c>
      <c r="Z38">
        <f>IF($B38="",0,SUMIFS(Raindance!$O:$O,Raindance!$B:$B,$B38,Raindance!$R:$R,"&gt;="&amp;Z$5,Raindance!$R:$R,"&lt;="&amp;Z$6))</f>
        <v>0</v>
      </c>
      <c r="AA38">
        <f>IF($B38="",0,SUMIFS(Raindance!$O:$O,Raindance!$B:$B,$B38,Raindance!$R:$R,"&gt;="&amp;AA$5,Raindance!$R:$R,"&lt;="&amp;AA$6))</f>
        <v>0</v>
      </c>
      <c r="AB38">
        <f>IF($B38="",0,SUMIFS(Raindance!$O:$O,Raindance!$B:$B,$B38,Raindance!$R:$R,"&gt;="&amp;AB$5,Raindance!$R:$R,"&lt;="&amp;AB$6))</f>
        <v>0</v>
      </c>
      <c r="AC38">
        <f>IF($B38="",0,SUMIFS(Raindance!$O:$O,Raindance!$B:$B,$B38,Raindance!$R:$R,"&gt;="&amp;AC$5,Raindance!$R:$R,"&lt;="&amp;AC$6))</f>
        <v>0</v>
      </c>
      <c r="AD38">
        <f>IF($B38="",0,SUMIFS(Raindance!$O:$O,Raindance!$B:$B,$B38,Raindance!$R:$R,"&gt;="&amp;AD$5,Raindance!$R:$R,"&lt;="&amp;AD$6))</f>
        <v>0</v>
      </c>
      <c r="AE38">
        <f>IF($B38="",0,SUMIFS(Raindance!$O:$O,Raindance!$B:$B,$B38,Raindance!$R:$R,"&gt;="&amp;AE$5,Raindance!$R:$R,"&lt;="&amp;AE$6))</f>
        <v>0</v>
      </c>
      <c r="AF38">
        <f>IF($B38="",0,SUMIFS(Raindance!$O:$O,Raindance!$B:$B,$B38,Raindance!$R:$R,"&gt;="&amp;AF$5,Raindance!$R:$R,"&lt;="&amp;AF$6))</f>
        <v>0</v>
      </c>
      <c r="AG38">
        <f>IF($B38="",0,SUMIFS(Raindance!$O:$O,Raindance!$B:$B,$B38,Raindance!$R:$R,"&gt;="&amp;AG$5,Raindance!$R:$R,"&lt;="&amp;AG$6))</f>
        <v>0</v>
      </c>
    </row>
    <row r="39" spans="1:33" x14ac:dyDescent="0.3">
      <c r="A39" t="s">
        <v>1201</v>
      </c>
      <c r="B39" s="20">
        <f>'Accounting table'!B38</f>
        <v>0</v>
      </c>
      <c r="C39" s="36">
        <f>IF(B39="",0,SUMIFS(Raindance!O:O,Raindance!B:B,B39))</f>
        <v>0</v>
      </c>
      <c r="E39">
        <f>IF($B39="",0,SUMIFS(Raindance!$O:$O,Raindance!$B:$B,$B39,Raindance!$R:$R,"&gt;="&amp;E$5,Raindance!$R:$R,"&lt;="&amp;E$6))</f>
        <v>0</v>
      </c>
      <c r="F39">
        <f>IF($B39="",0,SUMIFS(Raindance!$O:$O,Raindance!$B:$B,$B39,Raindance!$R:$R,"&gt;="&amp;F$5,Raindance!$R:$R,"&lt;="&amp;F$6))</f>
        <v>0</v>
      </c>
      <c r="G39">
        <f>IF($B39="",0,SUMIFS(Raindance!$O:$O,Raindance!$B:$B,$B39,Raindance!$R:$R,"&gt;="&amp;G$5,Raindance!$R:$R,"&lt;="&amp;G$6))</f>
        <v>0</v>
      </c>
      <c r="H39">
        <f>IF($B39="",0,SUMIFS(Raindance!$O:$O,Raindance!$B:$B,$B39,Raindance!$R:$R,"&gt;="&amp;H$5,Raindance!$R:$R,"&lt;="&amp;H$6))</f>
        <v>0</v>
      </c>
      <c r="I39">
        <f>IF($B39="",0,SUMIFS(Raindance!$O:$O,Raindance!$B:$B,$B39,Raindance!$R:$R,"&gt;="&amp;I$5,Raindance!$R:$R,"&lt;="&amp;I$6))</f>
        <v>0</v>
      </c>
      <c r="J39">
        <f>IF($B39="",0,SUMIFS(Raindance!$O:$O,Raindance!$B:$B,$B39,Raindance!$R:$R,"&gt;="&amp;J$5,Raindance!$R:$R,"&lt;="&amp;J$6))</f>
        <v>0</v>
      </c>
      <c r="K39">
        <f>IF($B39="",0,SUMIFS(Raindance!$O:$O,Raindance!$B:$B,$B39,Raindance!$R:$R,"&gt;="&amp;K$5,Raindance!$R:$R,"&lt;="&amp;K$6))</f>
        <v>0</v>
      </c>
      <c r="L39">
        <f>IF($B39="",0,SUMIFS(Raindance!$O:$O,Raindance!$B:$B,$B39,Raindance!$R:$R,"&gt;="&amp;L$5,Raindance!$R:$R,"&lt;="&amp;L$6))</f>
        <v>0</v>
      </c>
      <c r="M39">
        <f>IF($B39="",0,SUMIFS(Raindance!$O:$O,Raindance!$B:$B,$B39,Raindance!$R:$R,"&gt;="&amp;M$5,Raindance!$R:$R,"&lt;="&amp;M$6))</f>
        <v>0</v>
      </c>
      <c r="N39">
        <f>IF($B39="",0,SUMIFS(Raindance!$O:$O,Raindance!$B:$B,$B39,Raindance!$R:$R,"&gt;="&amp;N$5,Raindance!$R:$R,"&lt;="&amp;N$6))</f>
        <v>0</v>
      </c>
      <c r="O39">
        <f>IF($B39="",0,SUMIFS(Raindance!$O:$O,Raindance!$B:$B,$B39,Raindance!$R:$R,"&gt;="&amp;O$5,Raindance!$R:$R,"&lt;="&amp;O$6))</f>
        <v>0</v>
      </c>
      <c r="P39">
        <f>IF($B39="",0,SUMIFS(Raindance!$O:$O,Raindance!$B:$B,$B39,Raindance!$R:$R,"&gt;="&amp;P$5,Raindance!$R:$R,"&lt;="&amp;P$6))</f>
        <v>0</v>
      </c>
      <c r="Q39">
        <f>IF($B39="",0,SUMIFS(Raindance!$O:$O,Raindance!$B:$B,$B39,Raindance!$R:$R,"&gt;="&amp;Q$5,Raindance!$R:$R,"&lt;="&amp;Q$6))</f>
        <v>0</v>
      </c>
      <c r="R39">
        <f>IF($B39="",0,SUMIFS(Raindance!$O:$O,Raindance!$B:$B,$B39,Raindance!$R:$R,"&gt;="&amp;R$5,Raindance!$R:$R,"&lt;="&amp;R$6))</f>
        <v>0</v>
      </c>
      <c r="S39">
        <f>IF($B39="",0,SUMIFS(Raindance!$O:$O,Raindance!$B:$B,$B39,Raindance!$R:$R,"&gt;="&amp;S$5,Raindance!$R:$R,"&lt;="&amp;S$6))</f>
        <v>0</v>
      </c>
      <c r="T39">
        <f>IF($B39="",0,SUMIFS(Raindance!$O:$O,Raindance!$B:$B,$B39,Raindance!$R:$R,"&gt;="&amp;T$5,Raindance!$R:$R,"&lt;="&amp;T$6))</f>
        <v>0</v>
      </c>
      <c r="U39">
        <f>IF($B39="",0,SUMIFS(Raindance!$O:$O,Raindance!$B:$B,$B39,Raindance!$R:$R,"&gt;="&amp;U$5,Raindance!$R:$R,"&lt;="&amp;U$6))</f>
        <v>0</v>
      </c>
      <c r="V39">
        <f>IF($B39="",0,SUMIFS(Raindance!$O:$O,Raindance!$B:$B,$B39,Raindance!$R:$R,"&gt;="&amp;V$5,Raindance!$R:$R,"&lt;="&amp;V$6))</f>
        <v>0</v>
      </c>
      <c r="W39">
        <f>IF($B39="",0,SUMIFS(Raindance!$O:$O,Raindance!$B:$B,$B39,Raindance!$R:$R,"&gt;="&amp;W$5,Raindance!$R:$R,"&lt;="&amp;W$6))</f>
        <v>0</v>
      </c>
      <c r="X39">
        <f>IF($B39="",0,SUMIFS(Raindance!$O:$O,Raindance!$B:$B,$B39,Raindance!$R:$R,"&gt;="&amp;X$5,Raindance!$R:$R,"&lt;="&amp;X$6))</f>
        <v>0</v>
      </c>
      <c r="Y39">
        <f>IF($B39="",0,SUMIFS(Raindance!$O:$O,Raindance!$B:$B,$B39,Raindance!$R:$R,"&gt;="&amp;Y$5,Raindance!$R:$R,"&lt;="&amp;Y$6))</f>
        <v>0</v>
      </c>
      <c r="Z39">
        <f>IF($B39="",0,SUMIFS(Raindance!$O:$O,Raindance!$B:$B,$B39,Raindance!$R:$R,"&gt;="&amp;Z$5,Raindance!$R:$R,"&lt;="&amp;Z$6))</f>
        <v>0</v>
      </c>
      <c r="AA39">
        <f>IF($B39="",0,SUMIFS(Raindance!$O:$O,Raindance!$B:$B,$B39,Raindance!$R:$R,"&gt;="&amp;AA$5,Raindance!$R:$R,"&lt;="&amp;AA$6))</f>
        <v>0</v>
      </c>
      <c r="AB39">
        <f>IF($B39="",0,SUMIFS(Raindance!$O:$O,Raindance!$B:$B,$B39,Raindance!$R:$R,"&gt;="&amp;AB$5,Raindance!$R:$R,"&lt;="&amp;AB$6))</f>
        <v>0</v>
      </c>
      <c r="AC39">
        <f>IF($B39="",0,SUMIFS(Raindance!$O:$O,Raindance!$B:$B,$B39,Raindance!$R:$R,"&gt;="&amp;AC$5,Raindance!$R:$R,"&lt;="&amp;AC$6))</f>
        <v>0</v>
      </c>
      <c r="AD39">
        <f>IF($B39="",0,SUMIFS(Raindance!$O:$O,Raindance!$B:$B,$B39,Raindance!$R:$R,"&gt;="&amp;AD$5,Raindance!$R:$R,"&lt;="&amp;AD$6))</f>
        <v>0</v>
      </c>
      <c r="AE39">
        <f>IF($B39="",0,SUMIFS(Raindance!$O:$O,Raindance!$B:$B,$B39,Raindance!$R:$R,"&gt;="&amp;AE$5,Raindance!$R:$R,"&lt;="&amp;AE$6))</f>
        <v>0</v>
      </c>
      <c r="AF39">
        <f>IF($B39="",0,SUMIFS(Raindance!$O:$O,Raindance!$B:$B,$B39,Raindance!$R:$R,"&gt;="&amp;AF$5,Raindance!$R:$R,"&lt;="&amp;AF$6))</f>
        <v>0</v>
      </c>
      <c r="AG39">
        <f>IF($B39="",0,SUMIFS(Raindance!$O:$O,Raindance!$B:$B,$B39,Raindance!$R:$R,"&gt;="&amp;AG$5,Raindance!$R:$R,"&lt;="&amp;AG$6))</f>
        <v>0</v>
      </c>
    </row>
    <row r="40" spans="1:33" x14ac:dyDescent="0.3">
      <c r="A40" t="s">
        <v>1201</v>
      </c>
      <c r="B40" s="20">
        <f>'Accounting table'!B39</f>
        <v>0</v>
      </c>
      <c r="C40" s="36">
        <f>IF(B40="",0,SUMIFS(Raindance!O:O,Raindance!B:B,B40))</f>
        <v>0</v>
      </c>
      <c r="E40">
        <f>IF($B40="",0,SUMIFS(Raindance!$O:$O,Raindance!$B:$B,$B40,Raindance!$R:$R,"&gt;="&amp;E$5,Raindance!$R:$R,"&lt;="&amp;E$6))</f>
        <v>0</v>
      </c>
      <c r="F40">
        <f>IF($B40="",0,SUMIFS(Raindance!$O:$O,Raindance!$B:$B,$B40,Raindance!$R:$R,"&gt;="&amp;F$5,Raindance!$R:$R,"&lt;="&amp;F$6))</f>
        <v>0</v>
      </c>
      <c r="G40">
        <f>IF($B40="",0,SUMIFS(Raindance!$O:$O,Raindance!$B:$B,$B40,Raindance!$R:$R,"&gt;="&amp;G$5,Raindance!$R:$R,"&lt;="&amp;G$6))</f>
        <v>0</v>
      </c>
      <c r="H40">
        <f>IF($B40="",0,SUMIFS(Raindance!$O:$O,Raindance!$B:$B,$B40,Raindance!$R:$R,"&gt;="&amp;H$5,Raindance!$R:$R,"&lt;="&amp;H$6))</f>
        <v>0</v>
      </c>
      <c r="I40">
        <f>IF($B40="",0,SUMIFS(Raindance!$O:$O,Raindance!$B:$B,$B40,Raindance!$R:$R,"&gt;="&amp;I$5,Raindance!$R:$R,"&lt;="&amp;I$6))</f>
        <v>0</v>
      </c>
      <c r="J40">
        <f>IF($B40="",0,SUMIFS(Raindance!$O:$O,Raindance!$B:$B,$B40,Raindance!$R:$R,"&gt;="&amp;J$5,Raindance!$R:$R,"&lt;="&amp;J$6))</f>
        <v>0</v>
      </c>
      <c r="K40">
        <f>IF($B40="",0,SUMIFS(Raindance!$O:$O,Raindance!$B:$B,$B40,Raindance!$R:$R,"&gt;="&amp;K$5,Raindance!$R:$R,"&lt;="&amp;K$6))</f>
        <v>0</v>
      </c>
      <c r="L40">
        <f>IF($B40="",0,SUMIFS(Raindance!$O:$O,Raindance!$B:$B,$B40,Raindance!$R:$R,"&gt;="&amp;L$5,Raindance!$R:$R,"&lt;="&amp;L$6))</f>
        <v>0</v>
      </c>
      <c r="M40">
        <f>IF($B40="",0,SUMIFS(Raindance!$O:$O,Raindance!$B:$B,$B40,Raindance!$R:$R,"&gt;="&amp;M$5,Raindance!$R:$R,"&lt;="&amp;M$6))</f>
        <v>0</v>
      </c>
      <c r="N40">
        <f>IF($B40="",0,SUMIFS(Raindance!$O:$O,Raindance!$B:$B,$B40,Raindance!$R:$R,"&gt;="&amp;N$5,Raindance!$R:$R,"&lt;="&amp;N$6))</f>
        <v>0</v>
      </c>
      <c r="O40">
        <f>IF($B40="",0,SUMIFS(Raindance!$O:$O,Raindance!$B:$B,$B40,Raindance!$R:$R,"&gt;="&amp;O$5,Raindance!$R:$R,"&lt;="&amp;O$6))</f>
        <v>0</v>
      </c>
      <c r="P40">
        <f>IF($B40="",0,SUMIFS(Raindance!$O:$O,Raindance!$B:$B,$B40,Raindance!$R:$R,"&gt;="&amp;P$5,Raindance!$R:$R,"&lt;="&amp;P$6))</f>
        <v>0</v>
      </c>
      <c r="Q40">
        <f>IF($B40="",0,SUMIFS(Raindance!$O:$O,Raindance!$B:$B,$B40,Raindance!$R:$R,"&gt;="&amp;Q$5,Raindance!$R:$R,"&lt;="&amp;Q$6))</f>
        <v>0</v>
      </c>
      <c r="R40">
        <f>IF($B40="",0,SUMIFS(Raindance!$O:$O,Raindance!$B:$B,$B40,Raindance!$R:$R,"&gt;="&amp;R$5,Raindance!$R:$R,"&lt;="&amp;R$6))</f>
        <v>0</v>
      </c>
      <c r="S40">
        <f>IF($B40="",0,SUMIFS(Raindance!$O:$O,Raindance!$B:$B,$B40,Raindance!$R:$R,"&gt;="&amp;S$5,Raindance!$R:$R,"&lt;="&amp;S$6))</f>
        <v>0</v>
      </c>
      <c r="T40">
        <f>IF($B40="",0,SUMIFS(Raindance!$O:$O,Raindance!$B:$B,$B40,Raindance!$R:$R,"&gt;="&amp;T$5,Raindance!$R:$R,"&lt;="&amp;T$6))</f>
        <v>0</v>
      </c>
      <c r="U40">
        <f>IF($B40="",0,SUMIFS(Raindance!$O:$O,Raindance!$B:$B,$B40,Raindance!$R:$R,"&gt;="&amp;U$5,Raindance!$R:$R,"&lt;="&amp;U$6))</f>
        <v>0</v>
      </c>
      <c r="V40">
        <f>IF($B40="",0,SUMIFS(Raindance!$O:$O,Raindance!$B:$B,$B40,Raindance!$R:$R,"&gt;="&amp;V$5,Raindance!$R:$R,"&lt;="&amp;V$6))</f>
        <v>0</v>
      </c>
      <c r="W40">
        <f>IF($B40="",0,SUMIFS(Raindance!$O:$O,Raindance!$B:$B,$B40,Raindance!$R:$R,"&gt;="&amp;W$5,Raindance!$R:$R,"&lt;="&amp;W$6))</f>
        <v>0</v>
      </c>
      <c r="X40">
        <f>IF($B40="",0,SUMIFS(Raindance!$O:$O,Raindance!$B:$B,$B40,Raindance!$R:$R,"&gt;="&amp;X$5,Raindance!$R:$R,"&lt;="&amp;X$6))</f>
        <v>0</v>
      </c>
      <c r="Y40">
        <f>IF($B40="",0,SUMIFS(Raindance!$O:$O,Raindance!$B:$B,$B40,Raindance!$R:$R,"&gt;="&amp;Y$5,Raindance!$R:$R,"&lt;="&amp;Y$6))</f>
        <v>0</v>
      </c>
      <c r="Z40">
        <f>IF($B40="",0,SUMIFS(Raindance!$O:$O,Raindance!$B:$B,$B40,Raindance!$R:$R,"&gt;="&amp;Z$5,Raindance!$R:$R,"&lt;="&amp;Z$6))</f>
        <v>0</v>
      </c>
      <c r="AA40">
        <f>IF($B40="",0,SUMIFS(Raindance!$O:$O,Raindance!$B:$B,$B40,Raindance!$R:$R,"&gt;="&amp;AA$5,Raindance!$R:$R,"&lt;="&amp;AA$6))</f>
        <v>0</v>
      </c>
      <c r="AB40">
        <f>IF($B40="",0,SUMIFS(Raindance!$O:$O,Raindance!$B:$B,$B40,Raindance!$R:$R,"&gt;="&amp;AB$5,Raindance!$R:$R,"&lt;="&amp;AB$6))</f>
        <v>0</v>
      </c>
      <c r="AC40">
        <f>IF($B40="",0,SUMIFS(Raindance!$O:$O,Raindance!$B:$B,$B40,Raindance!$R:$R,"&gt;="&amp;AC$5,Raindance!$R:$R,"&lt;="&amp;AC$6))</f>
        <v>0</v>
      </c>
      <c r="AD40">
        <f>IF($B40="",0,SUMIFS(Raindance!$O:$O,Raindance!$B:$B,$B40,Raindance!$R:$R,"&gt;="&amp;AD$5,Raindance!$R:$R,"&lt;="&amp;AD$6))</f>
        <v>0</v>
      </c>
      <c r="AE40">
        <f>IF($B40="",0,SUMIFS(Raindance!$O:$O,Raindance!$B:$B,$B40,Raindance!$R:$R,"&gt;="&amp;AE$5,Raindance!$R:$R,"&lt;="&amp;AE$6))</f>
        <v>0</v>
      </c>
      <c r="AF40">
        <f>IF($B40="",0,SUMIFS(Raindance!$O:$O,Raindance!$B:$B,$B40,Raindance!$R:$R,"&gt;="&amp;AF$5,Raindance!$R:$R,"&lt;="&amp;AF$6))</f>
        <v>0</v>
      </c>
      <c r="AG40">
        <f>IF($B40="",0,SUMIFS(Raindance!$O:$O,Raindance!$B:$B,$B40,Raindance!$R:$R,"&gt;="&amp;AG$5,Raindance!$R:$R,"&lt;="&amp;AG$6))</f>
        <v>0</v>
      </c>
    </row>
    <row r="41" spans="1:33" x14ac:dyDescent="0.3">
      <c r="A41" t="s">
        <v>1201</v>
      </c>
      <c r="B41" s="20">
        <f>'Accounting table'!B40</f>
        <v>0</v>
      </c>
      <c r="C41" s="36">
        <f>IF(B41="",0,SUMIFS(Raindance!O:O,Raindance!B:B,B41))</f>
        <v>0</v>
      </c>
      <c r="E41">
        <f>IF($B41="",0,SUMIFS(Raindance!$O:$O,Raindance!$B:$B,$B41,Raindance!$R:$R,"&gt;="&amp;E$5,Raindance!$R:$R,"&lt;="&amp;E$6))</f>
        <v>0</v>
      </c>
      <c r="F41">
        <f>IF($B41="",0,SUMIFS(Raindance!$O:$O,Raindance!$B:$B,$B41,Raindance!$R:$R,"&gt;="&amp;F$5,Raindance!$R:$R,"&lt;="&amp;F$6))</f>
        <v>0</v>
      </c>
      <c r="G41">
        <f>IF($B41="",0,SUMIFS(Raindance!$O:$O,Raindance!$B:$B,$B41,Raindance!$R:$R,"&gt;="&amp;G$5,Raindance!$R:$R,"&lt;="&amp;G$6))</f>
        <v>0</v>
      </c>
      <c r="H41">
        <f>IF($B41="",0,SUMIFS(Raindance!$O:$O,Raindance!$B:$B,$B41,Raindance!$R:$R,"&gt;="&amp;H$5,Raindance!$R:$R,"&lt;="&amp;H$6))</f>
        <v>0</v>
      </c>
      <c r="I41">
        <f>IF($B41="",0,SUMIFS(Raindance!$O:$O,Raindance!$B:$B,$B41,Raindance!$R:$R,"&gt;="&amp;I$5,Raindance!$R:$R,"&lt;="&amp;I$6))</f>
        <v>0</v>
      </c>
      <c r="J41">
        <f>IF($B41="",0,SUMIFS(Raindance!$O:$O,Raindance!$B:$B,$B41,Raindance!$R:$R,"&gt;="&amp;J$5,Raindance!$R:$R,"&lt;="&amp;J$6))</f>
        <v>0</v>
      </c>
      <c r="K41">
        <f>IF($B41="",0,SUMIFS(Raindance!$O:$O,Raindance!$B:$B,$B41,Raindance!$R:$R,"&gt;="&amp;K$5,Raindance!$R:$R,"&lt;="&amp;K$6))</f>
        <v>0</v>
      </c>
      <c r="L41">
        <f>IF($B41="",0,SUMIFS(Raindance!$O:$O,Raindance!$B:$B,$B41,Raindance!$R:$R,"&gt;="&amp;L$5,Raindance!$R:$R,"&lt;="&amp;L$6))</f>
        <v>0</v>
      </c>
      <c r="M41">
        <f>IF($B41="",0,SUMIFS(Raindance!$O:$O,Raindance!$B:$B,$B41,Raindance!$R:$R,"&gt;="&amp;M$5,Raindance!$R:$R,"&lt;="&amp;M$6))</f>
        <v>0</v>
      </c>
      <c r="N41">
        <f>IF($B41="",0,SUMIFS(Raindance!$O:$O,Raindance!$B:$B,$B41,Raindance!$R:$R,"&gt;="&amp;N$5,Raindance!$R:$R,"&lt;="&amp;N$6))</f>
        <v>0</v>
      </c>
      <c r="O41">
        <f>IF($B41="",0,SUMIFS(Raindance!$O:$O,Raindance!$B:$B,$B41,Raindance!$R:$R,"&gt;="&amp;O$5,Raindance!$R:$R,"&lt;="&amp;O$6))</f>
        <v>0</v>
      </c>
      <c r="P41">
        <f>IF($B41="",0,SUMIFS(Raindance!$O:$O,Raindance!$B:$B,$B41,Raindance!$R:$R,"&gt;="&amp;P$5,Raindance!$R:$R,"&lt;="&amp;P$6))</f>
        <v>0</v>
      </c>
      <c r="Q41">
        <f>IF($B41="",0,SUMIFS(Raindance!$O:$O,Raindance!$B:$B,$B41,Raindance!$R:$R,"&gt;="&amp;Q$5,Raindance!$R:$R,"&lt;="&amp;Q$6))</f>
        <v>0</v>
      </c>
      <c r="R41">
        <f>IF($B41="",0,SUMIFS(Raindance!$O:$O,Raindance!$B:$B,$B41,Raindance!$R:$R,"&gt;="&amp;R$5,Raindance!$R:$R,"&lt;="&amp;R$6))</f>
        <v>0</v>
      </c>
      <c r="S41">
        <f>IF($B41="",0,SUMIFS(Raindance!$O:$O,Raindance!$B:$B,$B41,Raindance!$R:$R,"&gt;="&amp;S$5,Raindance!$R:$R,"&lt;="&amp;S$6))</f>
        <v>0</v>
      </c>
      <c r="T41">
        <f>IF($B41="",0,SUMIFS(Raindance!$O:$O,Raindance!$B:$B,$B41,Raindance!$R:$R,"&gt;="&amp;T$5,Raindance!$R:$R,"&lt;="&amp;T$6))</f>
        <v>0</v>
      </c>
      <c r="U41">
        <f>IF($B41="",0,SUMIFS(Raindance!$O:$O,Raindance!$B:$B,$B41,Raindance!$R:$R,"&gt;="&amp;U$5,Raindance!$R:$R,"&lt;="&amp;U$6))</f>
        <v>0</v>
      </c>
      <c r="V41">
        <f>IF($B41="",0,SUMIFS(Raindance!$O:$O,Raindance!$B:$B,$B41,Raindance!$R:$R,"&gt;="&amp;V$5,Raindance!$R:$R,"&lt;="&amp;V$6))</f>
        <v>0</v>
      </c>
      <c r="W41">
        <f>IF($B41="",0,SUMIFS(Raindance!$O:$O,Raindance!$B:$B,$B41,Raindance!$R:$R,"&gt;="&amp;W$5,Raindance!$R:$R,"&lt;="&amp;W$6))</f>
        <v>0</v>
      </c>
      <c r="X41">
        <f>IF($B41="",0,SUMIFS(Raindance!$O:$O,Raindance!$B:$B,$B41,Raindance!$R:$R,"&gt;="&amp;X$5,Raindance!$R:$R,"&lt;="&amp;X$6))</f>
        <v>0</v>
      </c>
      <c r="Y41">
        <f>IF($B41="",0,SUMIFS(Raindance!$O:$O,Raindance!$B:$B,$B41,Raindance!$R:$R,"&gt;="&amp;Y$5,Raindance!$R:$R,"&lt;="&amp;Y$6))</f>
        <v>0</v>
      </c>
      <c r="Z41">
        <f>IF($B41="",0,SUMIFS(Raindance!$O:$O,Raindance!$B:$B,$B41,Raindance!$R:$R,"&gt;="&amp;Z$5,Raindance!$R:$R,"&lt;="&amp;Z$6))</f>
        <v>0</v>
      </c>
      <c r="AA41">
        <f>IF($B41="",0,SUMIFS(Raindance!$O:$O,Raindance!$B:$B,$B41,Raindance!$R:$R,"&gt;="&amp;AA$5,Raindance!$R:$R,"&lt;="&amp;AA$6))</f>
        <v>0</v>
      </c>
      <c r="AB41">
        <f>IF($B41="",0,SUMIFS(Raindance!$O:$O,Raindance!$B:$B,$B41,Raindance!$R:$R,"&gt;="&amp;AB$5,Raindance!$R:$R,"&lt;="&amp;AB$6))</f>
        <v>0</v>
      </c>
      <c r="AC41">
        <f>IF($B41="",0,SUMIFS(Raindance!$O:$O,Raindance!$B:$B,$B41,Raindance!$R:$R,"&gt;="&amp;AC$5,Raindance!$R:$R,"&lt;="&amp;AC$6))</f>
        <v>0</v>
      </c>
      <c r="AD41">
        <f>IF($B41="",0,SUMIFS(Raindance!$O:$O,Raindance!$B:$B,$B41,Raindance!$R:$R,"&gt;="&amp;AD$5,Raindance!$R:$R,"&lt;="&amp;AD$6))</f>
        <v>0</v>
      </c>
      <c r="AE41">
        <f>IF($B41="",0,SUMIFS(Raindance!$O:$O,Raindance!$B:$B,$B41,Raindance!$R:$R,"&gt;="&amp;AE$5,Raindance!$R:$R,"&lt;="&amp;AE$6))</f>
        <v>0</v>
      </c>
      <c r="AF41">
        <f>IF($B41="",0,SUMIFS(Raindance!$O:$O,Raindance!$B:$B,$B41,Raindance!$R:$R,"&gt;="&amp;AF$5,Raindance!$R:$R,"&lt;="&amp;AF$6))</f>
        <v>0</v>
      </c>
      <c r="AG41">
        <f>IF($B41="",0,SUMIFS(Raindance!$O:$O,Raindance!$B:$B,$B41,Raindance!$R:$R,"&gt;="&amp;AG$5,Raindance!$R:$R,"&lt;="&amp;AG$6))</f>
        <v>0</v>
      </c>
    </row>
    <row r="42" spans="1:33" x14ac:dyDescent="0.3">
      <c r="A42" t="s">
        <v>1201</v>
      </c>
      <c r="B42" s="20">
        <f>'Accounting table'!B41</f>
        <v>0</v>
      </c>
      <c r="C42" s="36">
        <f>IF(B42="",0,SUMIFS(Raindance!O:O,Raindance!B:B,B42))</f>
        <v>0</v>
      </c>
      <c r="E42">
        <f>IF($B42="",0,SUMIFS(Raindance!$O:$O,Raindance!$B:$B,$B42,Raindance!$R:$R,"&gt;="&amp;E$5,Raindance!$R:$R,"&lt;="&amp;E$6))</f>
        <v>0</v>
      </c>
      <c r="F42">
        <f>IF($B42="",0,SUMIFS(Raindance!$O:$O,Raindance!$B:$B,$B42,Raindance!$R:$R,"&gt;="&amp;F$5,Raindance!$R:$R,"&lt;="&amp;F$6))</f>
        <v>0</v>
      </c>
      <c r="G42">
        <f>IF($B42="",0,SUMIFS(Raindance!$O:$O,Raindance!$B:$B,$B42,Raindance!$R:$R,"&gt;="&amp;G$5,Raindance!$R:$R,"&lt;="&amp;G$6))</f>
        <v>0</v>
      </c>
      <c r="H42">
        <f>IF($B42="",0,SUMIFS(Raindance!$O:$O,Raindance!$B:$B,$B42,Raindance!$R:$R,"&gt;="&amp;H$5,Raindance!$R:$R,"&lt;="&amp;H$6))</f>
        <v>0</v>
      </c>
      <c r="I42">
        <f>IF($B42="",0,SUMIFS(Raindance!$O:$O,Raindance!$B:$B,$B42,Raindance!$R:$R,"&gt;="&amp;I$5,Raindance!$R:$R,"&lt;="&amp;I$6))</f>
        <v>0</v>
      </c>
      <c r="J42">
        <f>IF($B42="",0,SUMIFS(Raindance!$O:$O,Raindance!$B:$B,$B42,Raindance!$R:$R,"&gt;="&amp;J$5,Raindance!$R:$R,"&lt;="&amp;J$6))</f>
        <v>0</v>
      </c>
      <c r="K42">
        <f>IF($B42="",0,SUMIFS(Raindance!$O:$O,Raindance!$B:$B,$B42,Raindance!$R:$R,"&gt;="&amp;K$5,Raindance!$R:$R,"&lt;="&amp;K$6))</f>
        <v>0</v>
      </c>
      <c r="L42">
        <f>IF($B42="",0,SUMIFS(Raindance!$O:$O,Raindance!$B:$B,$B42,Raindance!$R:$R,"&gt;="&amp;L$5,Raindance!$R:$R,"&lt;="&amp;L$6))</f>
        <v>0</v>
      </c>
      <c r="M42">
        <f>IF($B42="",0,SUMIFS(Raindance!$O:$O,Raindance!$B:$B,$B42,Raindance!$R:$R,"&gt;="&amp;M$5,Raindance!$R:$R,"&lt;="&amp;M$6))</f>
        <v>0</v>
      </c>
      <c r="N42">
        <f>IF($B42="",0,SUMIFS(Raindance!$O:$O,Raindance!$B:$B,$B42,Raindance!$R:$R,"&gt;="&amp;N$5,Raindance!$R:$R,"&lt;="&amp;N$6))</f>
        <v>0</v>
      </c>
      <c r="O42">
        <f>IF($B42="",0,SUMIFS(Raindance!$O:$O,Raindance!$B:$B,$B42,Raindance!$R:$R,"&gt;="&amp;O$5,Raindance!$R:$R,"&lt;="&amp;O$6))</f>
        <v>0</v>
      </c>
      <c r="P42">
        <f>IF($B42="",0,SUMIFS(Raindance!$O:$O,Raindance!$B:$B,$B42,Raindance!$R:$R,"&gt;="&amp;P$5,Raindance!$R:$R,"&lt;="&amp;P$6))</f>
        <v>0</v>
      </c>
      <c r="Q42">
        <f>IF($B42="",0,SUMIFS(Raindance!$O:$O,Raindance!$B:$B,$B42,Raindance!$R:$R,"&gt;="&amp;Q$5,Raindance!$R:$R,"&lt;="&amp;Q$6))</f>
        <v>0</v>
      </c>
      <c r="R42">
        <f>IF($B42="",0,SUMIFS(Raindance!$O:$O,Raindance!$B:$B,$B42,Raindance!$R:$R,"&gt;="&amp;R$5,Raindance!$R:$R,"&lt;="&amp;R$6))</f>
        <v>0</v>
      </c>
      <c r="S42">
        <f>IF($B42="",0,SUMIFS(Raindance!$O:$O,Raindance!$B:$B,$B42,Raindance!$R:$R,"&gt;="&amp;S$5,Raindance!$R:$R,"&lt;="&amp;S$6))</f>
        <v>0</v>
      </c>
      <c r="T42">
        <f>IF($B42="",0,SUMIFS(Raindance!$O:$O,Raindance!$B:$B,$B42,Raindance!$R:$R,"&gt;="&amp;T$5,Raindance!$R:$R,"&lt;="&amp;T$6))</f>
        <v>0</v>
      </c>
      <c r="U42">
        <f>IF($B42="",0,SUMIFS(Raindance!$O:$O,Raindance!$B:$B,$B42,Raindance!$R:$R,"&gt;="&amp;U$5,Raindance!$R:$R,"&lt;="&amp;U$6))</f>
        <v>0</v>
      </c>
      <c r="V42">
        <f>IF($B42="",0,SUMIFS(Raindance!$O:$O,Raindance!$B:$B,$B42,Raindance!$R:$R,"&gt;="&amp;V$5,Raindance!$R:$R,"&lt;="&amp;V$6))</f>
        <v>0</v>
      </c>
      <c r="W42">
        <f>IF($B42="",0,SUMIFS(Raindance!$O:$O,Raindance!$B:$B,$B42,Raindance!$R:$R,"&gt;="&amp;W$5,Raindance!$R:$R,"&lt;="&amp;W$6))</f>
        <v>0</v>
      </c>
      <c r="X42">
        <f>IF($B42="",0,SUMIFS(Raindance!$O:$O,Raindance!$B:$B,$B42,Raindance!$R:$R,"&gt;="&amp;X$5,Raindance!$R:$R,"&lt;="&amp;X$6))</f>
        <v>0</v>
      </c>
      <c r="Y42">
        <f>IF($B42="",0,SUMIFS(Raindance!$O:$O,Raindance!$B:$B,$B42,Raindance!$R:$R,"&gt;="&amp;Y$5,Raindance!$R:$R,"&lt;="&amp;Y$6))</f>
        <v>0</v>
      </c>
      <c r="Z42">
        <f>IF($B42="",0,SUMIFS(Raindance!$O:$O,Raindance!$B:$B,$B42,Raindance!$R:$R,"&gt;="&amp;Z$5,Raindance!$R:$R,"&lt;="&amp;Z$6))</f>
        <v>0</v>
      </c>
      <c r="AA42">
        <f>IF($B42="",0,SUMIFS(Raindance!$O:$O,Raindance!$B:$B,$B42,Raindance!$R:$R,"&gt;="&amp;AA$5,Raindance!$R:$R,"&lt;="&amp;AA$6))</f>
        <v>0</v>
      </c>
      <c r="AB42">
        <f>IF($B42="",0,SUMIFS(Raindance!$O:$O,Raindance!$B:$B,$B42,Raindance!$R:$R,"&gt;="&amp;AB$5,Raindance!$R:$R,"&lt;="&amp;AB$6))</f>
        <v>0</v>
      </c>
      <c r="AC42">
        <f>IF($B42="",0,SUMIFS(Raindance!$O:$O,Raindance!$B:$B,$B42,Raindance!$R:$R,"&gt;="&amp;AC$5,Raindance!$R:$R,"&lt;="&amp;AC$6))</f>
        <v>0</v>
      </c>
      <c r="AD42">
        <f>IF($B42="",0,SUMIFS(Raindance!$O:$O,Raindance!$B:$B,$B42,Raindance!$R:$R,"&gt;="&amp;AD$5,Raindance!$R:$R,"&lt;="&amp;AD$6))</f>
        <v>0</v>
      </c>
      <c r="AE42">
        <f>IF($B42="",0,SUMIFS(Raindance!$O:$O,Raindance!$B:$B,$B42,Raindance!$R:$R,"&gt;="&amp;AE$5,Raindance!$R:$R,"&lt;="&amp;AE$6))</f>
        <v>0</v>
      </c>
      <c r="AF42">
        <f>IF($B42="",0,SUMIFS(Raindance!$O:$O,Raindance!$B:$B,$B42,Raindance!$R:$R,"&gt;="&amp;AF$5,Raindance!$R:$R,"&lt;="&amp;AF$6))</f>
        <v>0</v>
      </c>
      <c r="AG42">
        <f>IF($B42="",0,SUMIFS(Raindance!$O:$O,Raindance!$B:$B,$B42,Raindance!$R:$R,"&gt;="&amp;AG$5,Raindance!$R:$R,"&lt;="&amp;AG$6))</f>
        <v>0</v>
      </c>
    </row>
    <row r="43" spans="1:33" x14ac:dyDescent="0.3">
      <c r="A43" t="s">
        <v>1201</v>
      </c>
      <c r="B43" s="20">
        <f>'Accounting table'!B42</f>
        <v>0</v>
      </c>
      <c r="C43" s="36">
        <f>IF(B43="",0,SUMIFS(Raindance!O:O,Raindance!B:B,B43))</f>
        <v>0</v>
      </c>
      <c r="E43">
        <f>IF($B43="",0,SUMIFS(Raindance!$O:$O,Raindance!$B:$B,$B43,Raindance!$R:$R,"&gt;="&amp;E$5,Raindance!$R:$R,"&lt;="&amp;E$6))</f>
        <v>0</v>
      </c>
      <c r="F43">
        <f>IF($B43="",0,SUMIFS(Raindance!$O:$O,Raindance!$B:$B,$B43,Raindance!$R:$R,"&gt;="&amp;F$5,Raindance!$R:$R,"&lt;="&amp;F$6))</f>
        <v>0</v>
      </c>
      <c r="G43">
        <f>IF($B43="",0,SUMIFS(Raindance!$O:$O,Raindance!$B:$B,$B43,Raindance!$R:$R,"&gt;="&amp;G$5,Raindance!$R:$R,"&lt;="&amp;G$6))</f>
        <v>0</v>
      </c>
      <c r="H43">
        <f>IF($B43="",0,SUMIFS(Raindance!$O:$O,Raindance!$B:$B,$B43,Raindance!$R:$R,"&gt;="&amp;H$5,Raindance!$R:$R,"&lt;="&amp;H$6))</f>
        <v>0</v>
      </c>
      <c r="I43">
        <f>IF($B43="",0,SUMIFS(Raindance!$O:$O,Raindance!$B:$B,$B43,Raindance!$R:$R,"&gt;="&amp;I$5,Raindance!$R:$R,"&lt;="&amp;I$6))</f>
        <v>0</v>
      </c>
      <c r="J43">
        <f>IF($B43="",0,SUMIFS(Raindance!$O:$O,Raindance!$B:$B,$B43,Raindance!$R:$R,"&gt;="&amp;J$5,Raindance!$R:$R,"&lt;="&amp;J$6))</f>
        <v>0</v>
      </c>
      <c r="K43">
        <f>IF($B43="",0,SUMIFS(Raindance!$O:$O,Raindance!$B:$B,$B43,Raindance!$R:$R,"&gt;="&amp;K$5,Raindance!$R:$R,"&lt;="&amp;K$6))</f>
        <v>0</v>
      </c>
      <c r="L43">
        <f>IF($B43="",0,SUMIFS(Raindance!$O:$O,Raindance!$B:$B,$B43,Raindance!$R:$R,"&gt;="&amp;L$5,Raindance!$R:$R,"&lt;="&amp;L$6))</f>
        <v>0</v>
      </c>
      <c r="M43">
        <f>IF($B43="",0,SUMIFS(Raindance!$O:$O,Raindance!$B:$B,$B43,Raindance!$R:$R,"&gt;="&amp;M$5,Raindance!$R:$R,"&lt;="&amp;M$6))</f>
        <v>0</v>
      </c>
      <c r="N43">
        <f>IF($B43="",0,SUMIFS(Raindance!$O:$O,Raindance!$B:$B,$B43,Raindance!$R:$R,"&gt;="&amp;N$5,Raindance!$R:$R,"&lt;="&amp;N$6))</f>
        <v>0</v>
      </c>
      <c r="O43">
        <f>IF($B43="",0,SUMIFS(Raindance!$O:$O,Raindance!$B:$B,$B43,Raindance!$R:$R,"&gt;="&amp;O$5,Raindance!$R:$R,"&lt;="&amp;O$6))</f>
        <v>0</v>
      </c>
      <c r="P43">
        <f>IF($B43="",0,SUMIFS(Raindance!$O:$O,Raindance!$B:$B,$B43,Raindance!$R:$R,"&gt;="&amp;P$5,Raindance!$R:$R,"&lt;="&amp;P$6))</f>
        <v>0</v>
      </c>
      <c r="Q43">
        <f>IF($B43="",0,SUMIFS(Raindance!$O:$O,Raindance!$B:$B,$B43,Raindance!$R:$R,"&gt;="&amp;Q$5,Raindance!$R:$R,"&lt;="&amp;Q$6))</f>
        <v>0</v>
      </c>
      <c r="R43">
        <f>IF($B43="",0,SUMIFS(Raindance!$O:$O,Raindance!$B:$B,$B43,Raindance!$R:$R,"&gt;="&amp;R$5,Raindance!$R:$R,"&lt;="&amp;R$6))</f>
        <v>0</v>
      </c>
      <c r="S43">
        <f>IF($B43="",0,SUMIFS(Raindance!$O:$O,Raindance!$B:$B,$B43,Raindance!$R:$R,"&gt;="&amp;S$5,Raindance!$R:$R,"&lt;="&amp;S$6))</f>
        <v>0</v>
      </c>
      <c r="T43">
        <f>IF($B43="",0,SUMIFS(Raindance!$O:$O,Raindance!$B:$B,$B43,Raindance!$R:$R,"&gt;="&amp;T$5,Raindance!$R:$R,"&lt;="&amp;T$6))</f>
        <v>0</v>
      </c>
      <c r="U43">
        <f>IF($B43="",0,SUMIFS(Raindance!$O:$O,Raindance!$B:$B,$B43,Raindance!$R:$R,"&gt;="&amp;U$5,Raindance!$R:$R,"&lt;="&amp;U$6))</f>
        <v>0</v>
      </c>
      <c r="V43">
        <f>IF($B43="",0,SUMIFS(Raindance!$O:$O,Raindance!$B:$B,$B43,Raindance!$R:$R,"&gt;="&amp;V$5,Raindance!$R:$R,"&lt;="&amp;V$6))</f>
        <v>0</v>
      </c>
      <c r="W43">
        <f>IF($B43="",0,SUMIFS(Raindance!$O:$O,Raindance!$B:$B,$B43,Raindance!$R:$R,"&gt;="&amp;W$5,Raindance!$R:$R,"&lt;="&amp;W$6))</f>
        <v>0</v>
      </c>
      <c r="X43">
        <f>IF($B43="",0,SUMIFS(Raindance!$O:$O,Raindance!$B:$B,$B43,Raindance!$R:$R,"&gt;="&amp;X$5,Raindance!$R:$R,"&lt;="&amp;X$6))</f>
        <v>0</v>
      </c>
      <c r="Y43">
        <f>IF($B43="",0,SUMIFS(Raindance!$O:$O,Raindance!$B:$B,$B43,Raindance!$R:$R,"&gt;="&amp;Y$5,Raindance!$R:$R,"&lt;="&amp;Y$6))</f>
        <v>0</v>
      </c>
      <c r="Z43">
        <f>IF($B43="",0,SUMIFS(Raindance!$O:$O,Raindance!$B:$B,$B43,Raindance!$R:$R,"&gt;="&amp;Z$5,Raindance!$R:$R,"&lt;="&amp;Z$6))</f>
        <v>0</v>
      </c>
      <c r="AA43">
        <f>IF($B43="",0,SUMIFS(Raindance!$O:$O,Raindance!$B:$B,$B43,Raindance!$R:$R,"&gt;="&amp;AA$5,Raindance!$R:$R,"&lt;="&amp;AA$6))</f>
        <v>0</v>
      </c>
      <c r="AB43">
        <f>IF($B43="",0,SUMIFS(Raindance!$O:$O,Raindance!$B:$B,$B43,Raindance!$R:$R,"&gt;="&amp;AB$5,Raindance!$R:$R,"&lt;="&amp;AB$6))</f>
        <v>0</v>
      </c>
      <c r="AC43">
        <f>IF($B43="",0,SUMIFS(Raindance!$O:$O,Raindance!$B:$B,$B43,Raindance!$R:$R,"&gt;="&amp;AC$5,Raindance!$R:$R,"&lt;="&amp;AC$6))</f>
        <v>0</v>
      </c>
      <c r="AD43">
        <f>IF($B43="",0,SUMIFS(Raindance!$O:$O,Raindance!$B:$B,$B43,Raindance!$R:$R,"&gt;="&amp;AD$5,Raindance!$R:$R,"&lt;="&amp;AD$6))</f>
        <v>0</v>
      </c>
      <c r="AE43">
        <f>IF($B43="",0,SUMIFS(Raindance!$O:$O,Raindance!$B:$B,$B43,Raindance!$R:$R,"&gt;="&amp;AE$5,Raindance!$R:$R,"&lt;="&amp;AE$6))</f>
        <v>0</v>
      </c>
      <c r="AF43">
        <f>IF($B43="",0,SUMIFS(Raindance!$O:$O,Raindance!$B:$B,$B43,Raindance!$R:$R,"&gt;="&amp;AF$5,Raindance!$R:$R,"&lt;="&amp;AF$6))</f>
        <v>0</v>
      </c>
      <c r="AG43">
        <f>IF($B43="",0,SUMIFS(Raindance!$O:$O,Raindance!$B:$B,$B43,Raindance!$R:$R,"&gt;="&amp;AG$5,Raindance!$R:$R,"&lt;="&amp;AG$6))</f>
        <v>0</v>
      </c>
    </row>
    <row r="44" spans="1:33" x14ac:dyDescent="0.3">
      <c r="A44" t="s">
        <v>1201</v>
      </c>
      <c r="B44" s="20">
        <f>'Accounting table'!B43</f>
        <v>0</v>
      </c>
      <c r="C44" s="36">
        <f>IF(B44="",0,SUMIFS(Raindance!O:O,Raindance!B:B,B44))</f>
        <v>0</v>
      </c>
      <c r="E44">
        <f>IF($B44="",0,SUMIFS(Raindance!$O:$O,Raindance!$B:$B,$B44,Raindance!$R:$R,"&gt;="&amp;E$5,Raindance!$R:$R,"&lt;="&amp;E$6))</f>
        <v>0</v>
      </c>
      <c r="F44">
        <f>IF($B44="",0,SUMIFS(Raindance!$O:$O,Raindance!$B:$B,$B44,Raindance!$R:$R,"&gt;="&amp;F$5,Raindance!$R:$R,"&lt;="&amp;F$6))</f>
        <v>0</v>
      </c>
      <c r="G44">
        <f>IF($B44="",0,SUMIFS(Raindance!$O:$O,Raindance!$B:$B,$B44,Raindance!$R:$R,"&gt;="&amp;G$5,Raindance!$R:$R,"&lt;="&amp;G$6))</f>
        <v>0</v>
      </c>
      <c r="H44">
        <f>IF($B44="",0,SUMIFS(Raindance!$O:$O,Raindance!$B:$B,$B44,Raindance!$R:$R,"&gt;="&amp;H$5,Raindance!$R:$R,"&lt;="&amp;H$6))</f>
        <v>0</v>
      </c>
      <c r="I44">
        <f>IF($B44="",0,SUMIFS(Raindance!$O:$O,Raindance!$B:$B,$B44,Raindance!$R:$R,"&gt;="&amp;I$5,Raindance!$R:$R,"&lt;="&amp;I$6))</f>
        <v>0</v>
      </c>
      <c r="J44">
        <f>IF($B44="",0,SUMIFS(Raindance!$O:$O,Raindance!$B:$B,$B44,Raindance!$R:$R,"&gt;="&amp;J$5,Raindance!$R:$R,"&lt;="&amp;J$6))</f>
        <v>0</v>
      </c>
      <c r="K44">
        <f>IF($B44="",0,SUMIFS(Raindance!$O:$O,Raindance!$B:$B,$B44,Raindance!$R:$R,"&gt;="&amp;K$5,Raindance!$R:$R,"&lt;="&amp;K$6))</f>
        <v>0</v>
      </c>
      <c r="L44">
        <f>IF($B44="",0,SUMIFS(Raindance!$O:$O,Raindance!$B:$B,$B44,Raindance!$R:$R,"&gt;="&amp;L$5,Raindance!$R:$R,"&lt;="&amp;L$6))</f>
        <v>0</v>
      </c>
      <c r="M44">
        <f>IF($B44="",0,SUMIFS(Raindance!$O:$O,Raindance!$B:$B,$B44,Raindance!$R:$R,"&gt;="&amp;M$5,Raindance!$R:$R,"&lt;="&amp;M$6))</f>
        <v>0</v>
      </c>
      <c r="N44">
        <f>IF($B44="",0,SUMIFS(Raindance!$O:$O,Raindance!$B:$B,$B44,Raindance!$R:$R,"&gt;="&amp;N$5,Raindance!$R:$R,"&lt;="&amp;N$6))</f>
        <v>0</v>
      </c>
      <c r="O44">
        <f>IF($B44="",0,SUMIFS(Raindance!$O:$O,Raindance!$B:$B,$B44,Raindance!$R:$R,"&gt;="&amp;O$5,Raindance!$R:$R,"&lt;="&amp;O$6))</f>
        <v>0</v>
      </c>
      <c r="P44">
        <f>IF($B44="",0,SUMIFS(Raindance!$O:$O,Raindance!$B:$B,$B44,Raindance!$R:$R,"&gt;="&amp;P$5,Raindance!$R:$R,"&lt;="&amp;P$6))</f>
        <v>0</v>
      </c>
      <c r="Q44">
        <f>IF($B44="",0,SUMIFS(Raindance!$O:$O,Raindance!$B:$B,$B44,Raindance!$R:$R,"&gt;="&amp;Q$5,Raindance!$R:$R,"&lt;="&amp;Q$6))</f>
        <v>0</v>
      </c>
      <c r="R44">
        <f>IF($B44="",0,SUMIFS(Raindance!$O:$O,Raindance!$B:$B,$B44,Raindance!$R:$R,"&gt;="&amp;R$5,Raindance!$R:$R,"&lt;="&amp;R$6))</f>
        <v>0</v>
      </c>
      <c r="S44">
        <f>IF($B44="",0,SUMIFS(Raindance!$O:$O,Raindance!$B:$B,$B44,Raindance!$R:$R,"&gt;="&amp;S$5,Raindance!$R:$R,"&lt;="&amp;S$6))</f>
        <v>0</v>
      </c>
      <c r="T44">
        <f>IF($B44="",0,SUMIFS(Raindance!$O:$O,Raindance!$B:$B,$B44,Raindance!$R:$R,"&gt;="&amp;T$5,Raindance!$R:$R,"&lt;="&amp;T$6))</f>
        <v>0</v>
      </c>
      <c r="U44">
        <f>IF($B44="",0,SUMIFS(Raindance!$O:$O,Raindance!$B:$B,$B44,Raindance!$R:$R,"&gt;="&amp;U$5,Raindance!$R:$R,"&lt;="&amp;U$6))</f>
        <v>0</v>
      </c>
      <c r="V44">
        <f>IF($B44="",0,SUMIFS(Raindance!$O:$O,Raindance!$B:$B,$B44,Raindance!$R:$R,"&gt;="&amp;V$5,Raindance!$R:$R,"&lt;="&amp;V$6))</f>
        <v>0</v>
      </c>
      <c r="W44">
        <f>IF($B44="",0,SUMIFS(Raindance!$O:$O,Raindance!$B:$B,$B44,Raindance!$R:$R,"&gt;="&amp;W$5,Raindance!$R:$R,"&lt;="&amp;W$6))</f>
        <v>0</v>
      </c>
      <c r="X44">
        <f>IF($B44="",0,SUMIFS(Raindance!$O:$O,Raindance!$B:$B,$B44,Raindance!$R:$R,"&gt;="&amp;X$5,Raindance!$R:$R,"&lt;="&amp;X$6))</f>
        <v>0</v>
      </c>
      <c r="Y44">
        <f>IF($B44="",0,SUMIFS(Raindance!$O:$O,Raindance!$B:$B,$B44,Raindance!$R:$R,"&gt;="&amp;Y$5,Raindance!$R:$R,"&lt;="&amp;Y$6))</f>
        <v>0</v>
      </c>
      <c r="Z44">
        <f>IF($B44="",0,SUMIFS(Raindance!$O:$O,Raindance!$B:$B,$B44,Raindance!$R:$R,"&gt;="&amp;Z$5,Raindance!$R:$R,"&lt;="&amp;Z$6))</f>
        <v>0</v>
      </c>
      <c r="AA44">
        <f>IF($B44="",0,SUMIFS(Raindance!$O:$O,Raindance!$B:$B,$B44,Raindance!$R:$R,"&gt;="&amp;AA$5,Raindance!$R:$R,"&lt;="&amp;AA$6))</f>
        <v>0</v>
      </c>
      <c r="AB44">
        <f>IF($B44="",0,SUMIFS(Raindance!$O:$O,Raindance!$B:$B,$B44,Raindance!$R:$R,"&gt;="&amp;AB$5,Raindance!$R:$R,"&lt;="&amp;AB$6))</f>
        <v>0</v>
      </c>
      <c r="AC44">
        <f>IF($B44="",0,SUMIFS(Raindance!$O:$O,Raindance!$B:$B,$B44,Raindance!$R:$R,"&gt;="&amp;AC$5,Raindance!$R:$R,"&lt;="&amp;AC$6))</f>
        <v>0</v>
      </c>
      <c r="AD44">
        <f>IF($B44="",0,SUMIFS(Raindance!$O:$O,Raindance!$B:$B,$B44,Raindance!$R:$R,"&gt;="&amp;AD$5,Raindance!$R:$R,"&lt;="&amp;AD$6))</f>
        <v>0</v>
      </c>
      <c r="AE44">
        <f>IF($B44="",0,SUMIFS(Raindance!$O:$O,Raindance!$B:$B,$B44,Raindance!$R:$R,"&gt;="&amp;AE$5,Raindance!$R:$R,"&lt;="&amp;AE$6))</f>
        <v>0</v>
      </c>
      <c r="AF44">
        <f>IF($B44="",0,SUMIFS(Raindance!$O:$O,Raindance!$B:$B,$B44,Raindance!$R:$R,"&gt;="&amp;AF$5,Raindance!$R:$R,"&lt;="&amp;AF$6))</f>
        <v>0</v>
      </c>
      <c r="AG44">
        <f>IF($B44="",0,SUMIFS(Raindance!$O:$O,Raindance!$B:$B,$B44,Raindance!$R:$R,"&gt;="&amp;AG$5,Raindance!$R:$R,"&lt;="&amp;AG$6))</f>
        <v>0</v>
      </c>
    </row>
    <row r="45" spans="1:33" x14ac:dyDescent="0.3">
      <c r="A45" t="s">
        <v>1201</v>
      </c>
      <c r="B45" s="20">
        <f>'Accounting table'!B44</f>
        <v>0</v>
      </c>
      <c r="C45" s="36">
        <f>IF(B45="",0,SUMIFS(Raindance!O:O,Raindance!B:B,B45))</f>
        <v>0</v>
      </c>
      <c r="E45">
        <f>IF($B45="",0,SUMIFS(Raindance!$O:$O,Raindance!$B:$B,$B45,Raindance!$R:$R,"&gt;="&amp;E$5,Raindance!$R:$R,"&lt;="&amp;E$6))</f>
        <v>0</v>
      </c>
      <c r="F45">
        <f>IF($B45="",0,SUMIFS(Raindance!$O:$O,Raindance!$B:$B,$B45,Raindance!$R:$R,"&gt;="&amp;F$5,Raindance!$R:$R,"&lt;="&amp;F$6))</f>
        <v>0</v>
      </c>
      <c r="G45">
        <f>IF($B45="",0,SUMIFS(Raindance!$O:$O,Raindance!$B:$B,$B45,Raindance!$R:$R,"&gt;="&amp;G$5,Raindance!$R:$R,"&lt;="&amp;G$6))</f>
        <v>0</v>
      </c>
      <c r="H45">
        <f>IF($B45="",0,SUMIFS(Raindance!$O:$O,Raindance!$B:$B,$B45,Raindance!$R:$R,"&gt;="&amp;H$5,Raindance!$R:$R,"&lt;="&amp;H$6))</f>
        <v>0</v>
      </c>
      <c r="I45">
        <f>IF($B45="",0,SUMIFS(Raindance!$O:$O,Raindance!$B:$B,$B45,Raindance!$R:$R,"&gt;="&amp;I$5,Raindance!$R:$R,"&lt;="&amp;I$6))</f>
        <v>0</v>
      </c>
      <c r="J45">
        <f>IF($B45="",0,SUMIFS(Raindance!$O:$O,Raindance!$B:$B,$B45,Raindance!$R:$R,"&gt;="&amp;J$5,Raindance!$R:$R,"&lt;="&amp;J$6))</f>
        <v>0</v>
      </c>
      <c r="K45">
        <f>IF($B45="",0,SUMIFS(Raindance!$O:$O,Raindance!$B:$B,$B45,Raindance!$R:$R,"&gt;="&amp;K$5,Raindance!$R:$R,"&lt;="&amp;K$6))</f>
        <v>0</v>
      </c>
      <c r="L45">
        <f>IF($B45="",0,SUMIFS(Raindance!$O:$O,Raindance!$B:$B,$B45,Raindance!$R:$R,"&gt;="&amp;L$5,Raindance!$R:$R,"&lt;="&amp;L$6))</f>
        <v>0</v>
      </c>
      <c r="M45">
        <f>IF($B45="",0,SUMIFS(Raindance!$O:$O,Raindance!$B:$B,$B45,Raindance!$R:$R,"&gt;="&amp;M$5,Raindance!$R:$R,"&lt;="&amp;M$6))</f>
        <v>0</v>
      </c>
      <c r="N45">
        <f>IF($B45="",0,SUMIFS(Raindance!$O:$O,Raindance!$B:$B,$B45,Raindance!$R:$R,"&gt;="&amp;N$5,Raindance!$R:$R,"&lt;="&amp;N$6))</f>
        <v>0</v>
      </c>
      <c r="O45">
        <f>IF($B45="",0,SUMIFS(Raindance!$O:$O,Raindance!$B:$B,$B45,Raindance!$R:$R,"&gt;="&amp;O$5,Raindance!$R:$R,"&lt;="&amp;O$6))</f>
        <v>0</v>
      </c>
      <c r="P45">
        <f>IF($B45="",0,SUMIFS(Raindance!$O:$O,Raindance!$B:$B,$B45,Raindance!$R:$R,"&gt;="&amp;P$5,Raindance!$R:$R,"&lt;="&amp;P$6))</f>
        <v>0</v>
      </c>
      <c r="Q45">
        <f>IF($B45="",0,SUMIFS(Raindance!$O:$O,Raindance!$B:$B,$B45,Raindance!$R:$R,"&gt;="&amp;Q$5,Raindance!$R:$R,"&lt;="&amp;Q$6))</f>
        <v>0</v>
      </c>
      <c r="R45">
        <f>IF($B45="",0,SUMIFS(Raindance!$O:$O,Raindance!$B:$B,$B45,Raindance!$R:$R,"&gt;="&amp;R$5,Raindance!$R:$R,"&lt;="&amp;R$6))</f>
        <v>0</v>
      </c>
      <c r="S45">
        <f>IF($B45="",0,SUMIFS(Raindance!$O:$O,Raindance!$B:$B,$B45,Raindance!$R:$R,"&gt;="&amp;S$5,Raindance!$R:$R,"&lt;="&amp;S$6))</f>
        <v>0</v>
      </c>
      <c r="T45">
        <f>IF($B45="",0,SUMIFS(Raindance!$O:$O,Raindance!$B:$B,$B45,Raindance!$R:$R,"&gt;="&amp;T$5,Raindance!$R:$R,"&lt;="&amp;T$6))</f>
        <v>0</v>
      </c>
      <c r="U45">
        <f>IF($B45="",0,SUMIFS(Raindance!$O:$O,Raindance!$B:$B,$B45,Raindance!$R:$R,"&gt;="&amp;U$5,Raindance!$R:$R,"&lt;="&amp;U$6))</f>
        <v>0</v>
      </c>
      <c r="V45">
        <f>IF($B45="",0,SUMIFS(Raindance!$O:$O,Raindance!$B:$B,$B45,Raindance!$R:$R,"&gt;="&amp;V$5,Raindance!$R:$R,"&lt;="&amp;V$6))</f>
        <v>0</v>
      </c>
      <c r="W45">
        <f>IF($B45="",0,SUMIFS(Raindance!$O:$O,Raindance!$B:$B,$B45,Raindance!$R:$R,"&gt;="&amp;W$5,Raindance!$R:$R,"&lt;="&amp;W$6))</f>
        <v>0</v>
      </c>
      <c r="X45">
        <f>IF($B45="",0,SUMIFS(Raindance!$O:$O,Raindance!$B:$B,$B45,Raindance!$R:$R,"&gt;="&amp;X$5,Raindance!$R:$R,"&lt;="&amp;X$6))</f>
        <v>0</v>
      </c>
      <c r="Y45">
        <f>IF($B45="",0,SUMIFS(Raindance!$O:$O,Raindance!$B:$B,$B45,Raindance!$R:$R,"&gt;="&amp;Y$5,Raindance!$R:$R,"&lt;="&amp;Y$6))</f>
        <v>0</v>
      </c>
      <c r="Z45">
        <f>IF($B45="",0,SUMIFS(Raindance!$O:$O,Raindance!$B:$B,$B45,Raindance!$R:$R,"&gt;="&amp;Z$5,Raindance!$R:$R,"&lt;="&amp;Z$6))</f>
        <v>0</v>
      </c>
      <c r="AA45">
        <f>IF($B45="",0,SUMIFS(Raindance!$O:$O,Raindance!$B:$B,$B45,Raindance!$R:$R,"&gt;="&amp;AA$5,Raindance!$R:$R,"&lt;="&amp;AA$6))</f>
        <v>0</v>
      </c>
      <c r="AB45">
        <f>IF($B45="",0,SUMIFS(Raindance!$O:$O,Raindance!$B:$B,$B45,Raindance!$R:$R,"&gt;="&amp;AB$5,Raindance!$R:$R,"&lt;="&amp;AB$6))</f>
        <v>0</v>
      </c>
      <c r="AC45">
        <f>IF($B45="",0,SUMIFS(Raindance!$O:$O,Raindance!$B:$B,$B45,Raindance!$R:$R,"&gt;="&amp;AC$5,Raindance!$R:$R,"&lt;="&amp;AC$6))</f>
        <v>0</v>
      </c>
      <c r="AD45">
        <f>IF($B45="",0,SUMIFS(Raindance!$O:$O,Raindance!$B:$B,$B45,Raindance!$R:$R,"&gt;="&amp;AD$5,Raindance!$R:$R,"&lt;="&amp;AD$6))</f>
        <v>0</v>
      </c>
      <c r="AE45">
        <f>IF($B45="",0,SUMIFS(Raindance!$O:$O,Raindance!$B:$B,$B45,Raindance!$R:$R,"&gt;="&amp;AE$5,Raindance!$R:$R,"&lt;="&amp;AE$6))</f>
        <v>0</v>
      </c>
      <c r="AF45">
        <f>IF($B45="",0,SUMIFS(Raindance!$O:$O,Raindance!$B:$B,$B45,Raindance!$R:$R,"&gt;="&amp;AF$5,Raindance!$R:$R,"&lt;="&amp;AF$6))</f>
        <v>0</v>
      </c>
      <c r="AG45">
        <f>IF($B45="",0,SUMIFS(Raindance!$O:$O,Raindance!$B:$B,$B45,Raindance!$R:$R,"&gt;="&amp;AG$5,Raindance!$R:$R,"&lt;="&amp;AG$6))</f>
        <v>0</v>
      </c>
    </row>
    <row r="46" spans="1:33" x14ac:dyDescent="0.3">
      <c r="A46" t="s">
        <v>1201</v>
      </c>
      <c r="B46" s="20">
        <f>'Accounting table'!B45</f>
        <v>0</v>
      </c>
      <c r="C46" s="36">
        <f>IF(B46="",0,SUMIFS(Raindance!O:O,Raindance!B:B,B46))</f>
        <v>0</v>
      </c>
      <c r="E46">
        <f>IF($B46="",0,SUMIFS(Raindance!$O:$O,Raindance!$B:$B,$B46,Raindance!$R:$R,"&gt;="&amp;E$5,Raindance!$R:$R,"&lt;="&amp;E$6))</f>
        <v>0</v>
      </c>
      <c r="F46">
        <f>IF($B46="",0,SUMIFS(Raindance!$O:$O,Raindance!$B:$B,$B46,Raindance!$R:$R,"&gt;="&amp;F$5,Raindance!$R:$R,"&lt;="&amp;F$6))</f>
        <v>0</v>
      </c>
      <c r="G46">
        <f>IF($B46="",0,SUMIFS(Raindance!$O:$O,Raindance!$B:$B,$B46,Raindance!$R:$R,"&gt;="&amp;G$5,Raindance!$R:$R,"&lt;="&amp;G$6))</f>
        <v>0</v>
      </c>
      <c r="H46">
        <f>IF($B46="",0,SUMIFS(Raindance!$O:$O,Raindance!$B:$B,$B46,Raindance!$R:$R,"&gt;="&amp;H$5,Raindance!$R:$R,"&lt;="&amp;H$6))</f>
        <v>0</v>
      </c>
      <c r="I46">
        <f>IF($B46="",0,SUMIFS(Raindance!$O:$O,Raindance!$B:$B,$B46,Raindance!$R:$R,"&gt;="&amp;I$5,Raindance!$R:$R,"&lt;="&amp;I$6))</f>
        <v>0</v>
      </c>
      <c r="J46">
        <f>IF($B46="",0,SUMIFS(Raindance!$O:$O,Raindance!$B:$B,$B46,Raindance!$R:$R,"&gt;="&amp;J$5,Raindance!$R:$R,"&lt;="&amp;J$6))</f>
        <v>0</v>
      </c>
      <c r="K46">
        <f>IF($B46="",0,SUMIFS(Raindance!$O:$O,Raindance!$B:$B,$B46,Raindance!$R:$R,"&gt;="&amp;K$5,Raindance!$R:$R,"&lt;="&amp;K$6))</f>
        <v>0</v>
      </c>
      <c r="L46">
        <f>IF($B46="",0,SUMIFS(Raindance!$O:$O,Raindance!$B:$B,$B46,Raindance!$R:$R,"&gt;="&amp;L$5,Raindance!$R:$R,"&lt;="&amp;L$6))</f>
        <v>0</v>
      </c>
      <c r="M46">
        <f>IF($B46="",0,SUMIFS(Raindance!$O:$O,Raindance!$B:$B,$B46,Raindance!$R:$R,"&gt;="&amp;M$5,Raindance!$R:$R,"&lt;="&amp;M$6))</f>
        <v>0</v>
      </c>
      <c r="N46">
        <f>IF($B46="",0,SUMIFS(Raindance!$O:$O,Raindance!$B:$B,$B46,Raindance!$R:$R,"&gt;="&amp;N$5,Raindance!$R:$R,"&lt;="&amp;N$6))</f>
        <v>0</v>
      </c>
      <c r="O46">
        <f>IF($B46="",0,SUMIFS(Raindance!$O:$O,Raindance!$B:$B,$B46,Raindance!$R:$R,"&gt;="&amp;O$5,Raindance!$R:$R,"&lt;="&amp;O$6))</f>
        <v>0</v>
      </c>
      <c r="P46">
        <f>IF($B46="",0,SUMIFS(Raindance!$O:$O,Raindance!$B:$B,$B46,Raindance!$R:$R,"&gt;="&amp;P$5,Raindance!$R:$R,"&lt;="&amp;P$6))</f>
        <v>0</v>
      </c>
      <c r="Q46">
        <f>IF($B46="",0,SUMIFS(Raindance!$O:$O,Raindance!$B:$B,$B46,Raindance!$R:$R,"&gt;="&amp;Q$5,Raindance!$R:$R,"&lt;="&amp;Q$6))</f>
        <v>0</v>
      </c>
      <c r="R46">
        <f>IF($B46="",0,SUMIFS(Raindance!$O:$O,Raindance!$B:$B,$B46,Raindance!$R:$R,"&gt;="&amp;R$5,Raindance!$R:$R,"&lt;="&amp;R$6))</f>
        <v>0</v>
      </c>
      <c r="S46">
        <f>IF($B46="",0,SUMIFS(Raindance!$O:$O,Raindance!$B:$B,$B46,Raindance!$R:$R,"&gt;="&amp;S$5,Raindance!$R:$R,"&lt;="&amp;S$6))</f>
        <v>0</v>
      </c>
      <c r="T46">
        <f>IF($B46="",0,SUMIFS(Raindance!$O:$O,Raindance!$B:$B,$B46,Raindance!$R:$R,"&gt;="&amp;T$5,Raindance!$R:$R,"&lt;="&amp;T$6))</f>
        <v>0</v>
      </c>
      <c r="U46">
        <f>IF($B46="",0,SUMIFS(Raindance!$O:$O,Raindance!$B:$B,$B46,Raindance!$R:$R,"&gt;="&amp;U$5,Raindance!$R:$R,"&lt;="&amp;U$6))</f>
        <v>0</v>
      </c>
      <c r="V46">
        <f>IF($B46="",0,SUMIFS(Raindance!$O:$O,Raindance!$B:$B,$B46,Raindance!$R:$R,"&gt;="&amp;V$5,Raindance!$R:$R,"&lt;="&amp;V$6))</f>
        <v>0</v>
      </c>
      <c r="W46">
        <f>IF($B46="",0,SUMIFS(Raindance!$O:$O,Raindance!$B:$B,$B46,Raindance!$R:$R,"&gt;="&amp;W$5,Raindance!$R:$R,"&lt;="&amp;W$6))</f>
        <v>0</v>
      </c>
      <c r="X46">
        <f>IF($B46="",0,SUMIFS(Raindance!$O:$O,Raindance!$B:$B,$B46,Raindance!$R:$R,"&gt;="&amp;X$5,Raindance!$R:$R,"&lt;="&amp;X$6))</f>
        <v>0</v>
      </c>
      <c r="Y46">
        <f>IF($B46="",0,SUMIFS(Raindance!$O:$O,Raindance!$B:$B,$B46,Raindance!$R:$R,"&gt;="&amp;Y$5,Raindance!$R:$R,"&lt;="&amp;Y$6))</f>
        <v>0</v>
      </c>
      <c r="Z46">
        <f>IF($B46="",0,SUMIFS(Raindance!$O:$O,Raindance!$B:$B,$B46,Raindance!$R:$R,"&gt;="&amp;Z$5,Raindance!$R:$R,"&lt;="&amp;Z$6))</f>
        <v>0</v>
      </c>
      <c r="AA46">
        <f>IF($B46="",0,SUMIFS(Raindance!$O:$O,Raindance!$B:$B,$B46,Raindance!$R:$R,"&gt;="&amp;AA$5,Raindance!$R:$R,"&lt;="&amp;AA$6))</f>
        <v>0</v>
      </c>
      <c r="AB46">
        <f>IF($B46="",0,SUMIFS(Raindance!$O:$O,Raindance!$B:$B,$B46,Raindance!$R:$R,"&gt;="&amp;AB$5,Raindance!$R:$R,"&lt;="&amp;AB$6))</f>
        <v>0</v>
      </c>
      <c r="AC46">
        <f>IF($B46="",0,SUMIFS(Raindance!$O:$O,Raindance!$B:$B,$B46,Raindance!$R:$R,"&gt;="&amp;AC$5,Raindance!$R:$R,"&lt;="&amp;AC$6))</f>
        <v>0</v>
      </c>
      <c r="AD46">
        <f>IF($B46="",0,SUMIFS(Raindance!$O:$O,Raindance!$B:$B,$B46,Raindance!$R:$R,"&gt;="&amp;AD$5,Raindance!$R:$R,"&lt;="&amp;AD$6))</f>
        <v>0</v>
      </c>
      <c r="AE46">
        <f>IF($B46="",0,SUMIFS(Raindance!$O:$O,Raindance!$B:$B,$B46,Raindance!$R:$R,"&gt;="&amp;AE$5,Raindance!$R:$R,"&lt;="&amp;AE$6))</f>
        <v>0</v>
      </c>
      <c r="AF46">
        <f>IF($B46="",0,SUMIFS(Raindance!$O:$O,Raindance!$B:$B,$B46,Raindance!$R:$R,"&gt;="&amp;AF$5,Raindance!$R:$R,"&lt;="&amp;AF$6))</f>
        <v>0</v>
      </c>
      <c r="AG46">
        <f>IF($B46="",0,SUMIFS(Raindance!$O:$O,Raindance!$B:$B,$B46,Raindance!$R:$R,"&gt;="&amp;AG$5,Raindance!$R:$R,"&lt;="&amp;AG$6))</f>
        <v>0</v>
      </c>
    </row>
    <row r="47" spans="1:33" x14ac:dyDescent="0.3">
      <c r="A47" t="s">
        <v>1201</v>
      </c>
      <c r="B47" s="20">
        <f>'Accounting table'!B46</f>
        <v>0</v>
      </c>
      <c r="C47" s="36">
        <f>IF(B47="",0,SUMIFS(Raindance!O:O,Raindance!B:B,B47))</f>
        <v>0</v>
      </c>
      <c r="E47">
        <f>IF($B47="",0,SUMIFS(Raindance!$O:$O,Raindance!$B:$B,$B47,Raindance!$R:$R,"&gt;="&amp;E$5,Raindance!$R:$R,"&lt;="&amp;E$6))</f>
        <v>0</v>
      </c>
      <c r="F47">
        <f>IF($B47="",0,SUMIFS(Raindance!$O:$O,Raindance!$B:$B,$B47,Raindance!$R:$R,"&gt;="&amp;F$5,Raindance!$R:$R,"&lt;="&amp;F$6))</f>
        <v>0</v>
      </c>
      <c r="G47">
        <f>IF($B47="",0,SUMIFS(Raindance!$O:$O,Raindance!$B:$B,$B47,Raindance!$R:$R,"&gt;="&amp;G$5,Raindance!$R:$R,"&lt;="&amp;G$6))</f>
        <v>0</v>
      </c>
      <c r="H47">
        <f>IF($B47="",0,SUMIFS(Raindance!$O:$O,Raindance!$B:$B,$B47,Raindance!$R:$R,"&gt;="&amp;H$5,Raindance!$R:$R,"&lt;="&amp;H$6))</f>
        <v>0</v>
      </c>
      <c r="I47">
        <f>IF($B47="",0,SUMIFS(Raindance!$O:$O,Raindance!$B:$B,$B47,Raindance!$R:$R,"&gt;="&amp;I$5,Raindance!$R:$R,"&lt;="&amp;I$6))</f>
        <v>0</v>
      </c>
      <c r="J47">
        <f>IF($B47="",0,SUMIFS(Raindance!$O:$O,Raindance!$B:$B,$B47,Raindance!$R:$R,"&gt;="&amp;J$5,Raindance!$R:$R,"&lt;="&amp;J$6))</f>
        <v>0</v>
      </c>
      <c r="K47">
        <f>IF($B47="",0,SUMIFS(Raindance!$O:$O,Raindance!$B:$B,$B47,Raindance!$R:$R,"&gt;="&amp;K$5,Raindance!$R:$R,"&lt;="&amp;K$6))</f>
        <v>0</v>
      </c>
      <c r="L47">
        <f>IF($B47="",0,SUMIFS(Raindance!$O:$O,Raindance!$B:$B,$B47,Raindance!$R:$R,"&gt;="&amp;L$5,Raindance!$R:$R,"&lt;="&amp;L$6))</f>
        <v>0</v>
      </c>
      <c r="M47">
        <f>IF($B47="",0,SUMIFS(Raindance!$O:$O,Raindance!$B:$B,$B47,Raindance!$R:$R,"&gt;="&amp;M$5,Raindance!$R:$R,"&lt;="&amp;M$6))</f>
        <v>0</v>
      </c>
      <c r="N47">
        <f>IF($B47="",0,SUMIFS(Raindance!$O:$O,Raindance!$B:$B,$B47,Raindance!$R:$R,"&gt;="&amp;N$5,Raindance!$R:$R,"&lt;="&amp;N$6))</f>
        <v>0</v>
      </c>
      <c r="O47">
        <f>IF($B47="",0,SUMIFS(Raindance!$O:$O,Raindance!$B:$B,$B47,Raindance!$R:$R,"&gt;="&amp;O$5,Raindance!$R:$R,"&lt;="&amp;O$6))</f>
        <v>0</v>
      </c>
      <c r="P47">
        <f>IF($B47="",0,SUMIFS(Raindance!$O:$O,Raindance!$B:$B,$B47,Raindance!$R:$R,"&gt;="&amp;P$5,Raindance!$R:$R,"&lt;="&amp;P$6))</f>
        <v>0</v>
      </c>
      <c r="Q47">
        <f>IF($B47="",0,SUMIFS(Raindance!$O:$O,Raindance!$B:$B,$B47,Raindance!$R:$R,"&gt;="&amp;Q$5,Raindance!$R:$R,"&lt;="&amp;Q$6))</f>
        <v>0</v>
      </c>
      <c r="R47">
        <f>IF($B47="",0,SUMIFS(Raindance!$O:$O,Raindance!$B:$B,$B47,Raindance!$R:$R,"&gt;="&amp;R$5,Raindance!$R:$R,"&lt;="&amp;R$6))</f>
        <v>0</v>
      </c>
      <c r="S47">
        <f>IF($B47="",0,SUMIFS(Raindance!$O:$O,Raindance!$B:$B,$B47,Raindance!$R:$R,"&gt;="&amp;S$5,Raindance!$R:$R,"&lt;="&amp;S$6))</f>
        <v>0</v>
      </c>
      <c r="T47">
        <f>IF($B47="",0,SUMIFS(Raindance!$O:$O,Raindance!$B:$B,$B47,Raindance!$R:$R,"&gt;="&amp;T$5,Raindance!$R:$R,"&lt;="&amp;T$6))</f>
        <v>0</v>
      </c>
      <c r="U47">
        <f>IF($B47="",0,SUMIFS(Raindance!$O:$O,Raindance!$B:$B,$B47,Raindance!$R:$R,"&gt;="&amp;U$5,Raindance!$R:$R,"&lt;="&amp;U$6))</f>
        <v>0</v>
      </c>
      <c r="V47">
        <f>IF($B47="",0,SUMIFS(Raindance!$O:$O,Raindance!$B:$B,$B47,Raindance!$R:$R,"&gt;="&amp;V$5,Raindance!$R:$R,"&lt;="&amp;V$6))</f>
        <v>0</v>
      </c>
      <c r="W47">
        <f>IF($B47="",0,SUMIFS(Raindance!$O:$O,Raindance!$B:$B,$B47,Raindance!$R:$R,"&gt;="&amp;W$5,Raindance!$R:$R,"&lt;="&amp;W$6))</f>
        <v>0</v>
      </c>
      <c r="X47">
        <f>IF($B47="",0,SUMIFS(Raindance!$O:$O,Raindance!$B:$B,$B47,Raindance!$R:$R,"&gt;="&amp;X$5,Raindance!$R:$R,"&lt;="&amp;X$6))</f>
        <v>0</v>
      </c>
      <c r="Y47">
        <f>IF($B47="",0,SUMIFS(Raindance!$O:$O,Raindance!$B:$B,$B47,Raindance!$R:$R,"&gt;="&amp;Y$5,Raindance!$R:$R,"&lt;="&amp;Y$6))</f>
        <v>0</v>
      </c>
      <c r="Z47">
        <f>IF($B47="",0,SUMIFS(Raindance!$O:$O,Raindance!$B:$B,$B47,Raindance!$R:$R,"&gt;="&amp;Z$5,Raindance!$R:$R,"&lt;="&amp;Z$6))</f>
        <v>0</v>
      </c>
      <c r="AA47">
        <f>IF($B47="",0,SUMIFS(Raindance!$O:$O,Raindance!$B:$B,$B47,Raindance!$R:$R,"&gt;="&amp;AA$5,Raindance!$R:$R,"&lt;="&amp;AA$6))</f>
        <v>0</v>
      </c>
      <c r="AB47">
        <f>IF($B47="",0,SUMIFS(Raindance!$O:$O,Raindance!$B:$B,$B47,Raindance!$R:$R,"&gt;="&amp;AB$5,Raindance!$R:$R,"&lt;="&amp;AB$6))</f>
        <v>0</v>
      </c>
      <c r="AC47">
        <f>IF($B47="",0,SUMIFS(Raindance!$O:$O,Raindance!$B:$B,$B47,Raindance!$R:$R,"&gt;="&amp;AC$5,Raindance!$R:$R,"&lt;="&amp;AC$6))</f>
        <v>0</v>
      </c>
      <c r="AD47">
        <f>IF($B47="",0,SUMIFS(Raindance!$O:$O,Raindance!$B:$B,$B47,Raindance!$R:$R,"&gt;="&amp;AD$5,Raindance!$R:$R,"&lt;="&amp;AD$6))</f>
        <v>0</v>
      </c>
      <c r="AE47">
        <f>IF($B47="",0,SUMIFS(Raindance!$O:$O,Raindance!$B:$B,$B47,Raindance!$R:$R,"&gt;="&amp;AE$5,Raindance!$R:$R,"&lt;="&amp;AE$6))</f>
        <v>0</v>
      </c>
      <c r="AF47">
        <f>IF($B47="",0,SUMIFS(Raindance!$O:$O,Raindance!$B:$B,$B47,Raindance!$R:$R,"&gt;="&amp;AF$5,Raindance!$R:$R,"&lt;="&amp;AF$6))</f>
        <v>0</v>
      </c>
      <c r="AG47">
        <f>IF($B47="",0,SUMIFS(Raindance!$O:$O,Raindance!$B:$B,$B47,Raindance!$R:$R,"&gt;="&amp;AG$5,Raindance!$R:$R,"&lt;="&amp;AG$6))</f>
        <v>0</v>
      </c>
    </row>
    <row r="48" spans="1:33" x14ac:dyDescent="0.3">
      <c r="A48" t="s">
        <v>1201</v>
      </c>
      <c r="B48" s="20">
        <f>'Accounting table'!B47</f>
        <v>0</v>
      </c>
      <c r="C48" s="36">
        <f>IF(B48="",0,SUMIFS(Raindance!O:O,Raindance!B:B,B48))</f>
        <v>0</v>
      </c>
      <c r="E48">
        <f>IF($B48="",0,SUMIFS(Raindance!$O:$O,Raindance!$B:$B,$B48,Raindance!$R:$R,"&gt;="&amp;E$5,Raindance!$R:$R,"&lt;="&amp;E$6))</f>
        <v>0</v>
      </c>
      <c r="F48">
        <f>IF($B48="",0,SUMIFS(Raindance!$O:$O,Raindance!$B:$B,$B48,Raindance!$R:$R,"&gt;="&amp;F$5,Raindance!$R:$R,"&lt;="&amp;F$6))</f>
        <v>0</v>
      </c>
      <c r="G48">
        <f>IF($B48="",0,SUMIFS(Raindance!$O:$O,Raindance!$B:$B,$B48,Raindance!$R:$R,"&gt;="&amp;G$5,Raindance!$R:$R,"&lt;="&amp;G$6))</f>
        <v>0</v>
      </c>
      <c r="H48">
        <f>IF($B48="",0,SUMIFS(Raindance!$O:$O,Raindance!$B:$B,$B48,Raindance!$R:$R,"&gt;="&amp;H$5,Raindance!$R:$R,"&lt;="&amp;H$6))</f>
        <v>0</v>
      </c>
      <c r="I48">
        <f>IF($B48="",0,SUMIFS(Raindance!$O:$O,Raindance!$B:$B,$B48,Raindance!$R:$R,"&gt;="&amp;I$5,Raindance!$R:$R,"&lt;="&amp;I$6))</f>
        <v>0</v>
      </c>
      <c r="J48">
        <f>IF($B48="",0,SUMIFS(Raindance!$O:$O,Raindance!$B:$B,$B48,Raindance!$R:$R,"&gt;="&amp;J$5,Raindance!$R:$R,"&lt;="&amp;J$6))</f>
        <v>0</v>
      </c>
      <c r="K48">
        <f>IF($B48="",0,SUMIFS(Raindance!$O:$O,Raindance!$B:$B,$B48,Raindance!$R:$R,"&gt;="&amp;K$5,Raindance!$R:$R,"&lt;="&amp;K$6))</f>
        <v>0</v>
      </c>
      <c r="L48">
        <f>IF($B48="",0,SUMIFS(Raindance!$O:$O,Raindance!$B:$B,$B48,Raindance!$R:$R,"&gt;="&amp;L$5,Raindance!$R:$R,"&lt;="&amp;L$6))</f>
        <v>0</v>
      </c>
      <c r="M48">
        <f>IF($B48="",0,SUMIFS(Raindance!$O:$O,Raindance!$B:$B,$B48,Raindance!$R:$R,"&gt;="&amp;M$5,Raindance!$R:$R,"&lt;="&amp;M$6))</f>
        <v>0</v>
      </c>
      <c r="N48">
        <f>IF($B48="",0,SUMIFS(Raindance!$O:$O,Raindance!$B:$B,$B48,Raindance!$R:$R,"&gt;="&amp;N$5,Raindance!$R:$R,"&lt;="&amp;N$6))</f>
        <v>0</v>
      </c>
      <c r="O48">
        <f>IF($B48="",0,SUMIFS(Raindance!$O:$O,Raindance!$B:$B,$B48,Raindance!$R:$R,"&gt;="&amp;O$5,Raindance!$R:$R,"&lt;="&amp;O$6))</f>
        <v>0</v>
      </c>
      <c r="P48">
        <f>IF($B48="",0,SUMIFS(Raindance!$O:$O,Raindance!$B:$B,$B48,Raindance!$R:$R,"&gt;="&amp;P$5,Raindance!$R:$R,"&lt;="&amp;P$6))</f>
        <v>0</v>
      </c>
      <c r="Q48">
        <f>IF($B48="",0,SUMIFS(Raindance!$O:$O,Raindance!$B:$B,$B48,Raindance!$R:$R,"&gt;="&amp;Q$5,Raindance!$R:$R,"&lt;="&amp;Q$6))</f>
        <v>0</v>
      </c>
      <c r="R48">
        <f>IF($B48="",0,SUMIFS(Raindance!$O:$O,Raindance!$B:$B,$B48,Raindance!$R:$R,"&gt;="&amp;R$5,Raindance!$R:$R,"&lt;="&amp;R$6))</f>
        <v>0</v>
      </c>
      <c r="S48">
        <f>IF($B48="",0,SUMIFS(Raindance!$O:$O,Raindance!$B:$B,$B48,Raindance!$R:$R,"&gt;="&amp;S$5,Raindance!$R:$R,"&lt;="&amp;S$6))</f>
        <v>0</v>
      </c>
      <c r="T48">
        <f>IF($B48="",0,SUMIFS(Raindance!$O:$O,Raindance!$B:$B,$B48,Raindance!$R:$R,"&gt;="&amp;T$5,Raindance!$R:$R,"&lt;="&amp;T$6))</f>
        <v>0</v>
      </c>
      <c r="U48">
        <f>IF($B48="",0,SUMIFS(Raindance!$O:$O,Raindance!$B:$B,$B48,Raindance!$R:$R,"&gt;="&amp;U$5,Raindance!$R:$R,"&lt;="&amp;U$6))</f>
        <v>0</v>
      </c>
      <c r="V48">
        <f>IF($B48="",0,SUMIFS(Raindance!$O:$O,Raindance!$B:$B,$B48,Raindance!$R:$R,"&gt;="&amp;V$5,Raindance!$R:$R,"&lt;="&amp;V$6))</f>
        <v>0</v>
      </c>
      <c r="W48">
        <f>IF($B48="",0,SUMIFS(Raindance!$O:$O,Raindance!$B:$B,$B48,Raindance!$R:$R,"&gt;="&amp;W$5,Raindance!$R:$R,"&lt;="&amp;W$6))</f>
        <v>0</v>
      </c>
      <c r="X48">
        <f>IF($B48="",0,SUMIFS(Raindance!$O:$O,Raindance!$B:$B,$B48,Raindance!$R:$R,"&gt;="&amp;X$5,Raindance!$R:$R,"&lt;="&amp;X$6))</f>
        <v>0</v>
      </c>
      <c r="Y48">
        <f>IF($B48="",0,SUMIFS(Raindance!$O:$O,Raindance!$B:$B,$B48,Raindance!$R:$R,"&gt;="&amp;Y$5,Raindance!$R:$R,"&lt;="&amp;Y$6))</f>
        <v>0</v>
      </c>
      <c r="Z48">
        <f>IF($B48="",0,SUMIFS(Raindance!$O:$O,Raindance!$B:$B,$B48,Raindance!$R:$R,"&gt;="&amp;Z$5,Raindance!$R:$R,"&lt;="&amp;Z$6))</f>
        <v>0</v>
      </c>
      <c r="AA48">
        <f>IF($B48="",0,SUMIFS(Raindance!$O:$O,Raindance!$B:$B,$B48,Raindance!$R:$R,"&gt;="&amp;AA$5,Raindance!$R:$R,"&lt;="&amp;AA$6))</f>
        <v>0</v>
      </c>
      <c r="AB48">
        <f>IF($B48="",0,SUMIFS(Raindance!$O:$O,Raindance!$B:$B,$B48,Raindance!$R:$R,"&gt;="&amp;AB$5,Raindance!$R:$R,"&lt;="&amp;AB$6))</f>
        <v>0</v>
      </c>
      <c r="AC48">
        <f>IF($B48="",0,SUMIFS(Raindance!$O:$O,Raindance!$B:$B,$B48,Raindance!$R:$R,"&gt;="&amp;AC$5,Raindance!$R:$R,"&lt;="&amp;AC$6))</f>
        <v>0</v>
      </c>
      <c r="AD48">
        <f>IF($B48="",0,SUMIFS(Raindance!$O:$O,Raindance!$B:$B,$B48,Raindance!$R:$R,"&gt;="&amp;AD$5,Raindance!$R:$R,"&lt;="&amp;AD$6))</f>
        <v>0</v>
      </c>
      <c r="AE48">
        <f>IF($B48="",0,SUMIFS(Raindance!$O:$O,Raindance!$B:$B,$B48,Raindance!$R:$R,"&gt;="&amp;AE$5,Raindance!$R:$R,"&lt;="&amp;AE$6))</f>
        <v>0</v>
      </c>
      <c r="AF48">
        <f>IF($B48="",0,SUMIFS(Raindance!$O:$O,Raindance!$B:$B,$B48,Raindance!$R:$R,"&gt;="&amp;AF$5,Raindance!$R:$R,"&lt;="&amp;AF$6))</f>
        <v>0</v>
      </c>
      <c r="AG48">
        <f>IF($B48="",0,SUMIFS(Raindance!$O:$O,Raindance!$B:$B,$B48,Raindance!$R:$R,"&gt;="&amp;AG$5,Raindance!$R:$R,"&lt;="&amp;AG$6))</f>
        <v>0</v>
      </c>
    </row>
    <row r="49" spans="1:33" x14ac:dyDescent="0.3">
      <c r="A49" t="s">
        <v>1201</v>
      </c>
      <c r="B49" s="20">
        <f>'Accounting table'!B48</f>
        <v>0</v>
      </c>
      <c r="C49" s="36">
        <f>IF(B49="",0,SUMIFS(Raindance!O:O,Raindance!B:B,B49))</f>
        <v>0</v>
      </c>
      <c r="E49">
        <f>IF($B49="",0,SUMIFS(Raindance!$O:$O,Raindance!$B:$B,$B49,Raindance!$R:$R,"&gt;="&amp;E$5,Raindance!$R:$R,"&lt;="&amp;E$6))</f>
        <v>0</v>
      </c>
      <c r="F49">
        <f>IF($B49="",0,SUMIFS(Raindance!$O:$O,Raindance!$B:$B,$B49,Raindance!$R:$R,"&gt;="&amp;F$5,Raindance!$R:$R,"&lt;="&amp;F$6))</f>
        <v>0</v>
      </c>
      <c r="G49">
        <f>IF($B49="",0,SUMIFS(Raindance!$O:$O,Raindance!$B:$B,$B49,Raindance!$R:$R,"&gt;="&amp;G$5,Raindance!$R:$R,"&lt;="&amp;G$6))</f>
        <v>0</v>
      </c>
      <c r="H49">
        <f>IF($B49="",0,SUMIFS(Raindance!$O:$O,Raindance!$B:$B,$B49,Raindance!$R:$R,"&gt;="&amp;H$5,Raindance!$R:$R,"&lt;="&amp;H$6))</f>
        <v>0</v>
      </c>
      <c r="I49">
        <f>IF($B49="",0,SUMIFS(Raindance!$O:$O,Raindance!$B:$B,$B49,Raindance!$R:$R,"&gt;="&amp;I$5,Raindance!$R:$R,"&lt;="&amp;I$6))</f>
        <v>0</v>
      </c>
      <c r="J49">
        <f>IF($B49="",0,SUMIFS(Raindance!$O:$O,Raindance!$B:$B,$B49,Raindance!$R:$R,"&gt;="&amp;J$5,Raindance!$R:$R,"&lt;="&amp;J$6))</f>
        <v>0</v>
      </c>
      <c r="K49">
        <f>IF($B49="",0,SUMIFS(Raindance!$O:$O,Raindance!$B:$B,$B49,Raindance!$R:$R,"&gt;="&amp;K$5,Raindance!$R:$R,"&lt;="&amp;K$6))</f>
        <v>0</v>
      </c>
      <c r="L49">
        <f>IF($B49="",0,SUMIFS(Raindance!$O:$O,Raindance!$B:$B,$B49,Raindance!$R:$R,"&gt;="&amp;L$5,Raindance!$R:$R,"&lt;="&amp;L$6))</f>
        <v>0</v>
      </c>
      <c r="M49">
        <f>IF($B49="",0,SUMIFS(Raindance!$O:$O,Raindance!$B:$B,$B49,Raindance!$R:$R,"&gt;="&amp;M$5,Raindance!$R:$R,"&lt;="&amp;M$6))</f>
        <v>0</v>
      </c>
      <c r="N49">
        <f>IF($B49="",0,SUMIFS(Raindance!$O:$O,Raindance!$B:$B,$B49,Raindance!$R:$R,"&gt;="&amp;N$5,Raindance!$R:$R,"&lt;="&amp;N$6))</f>
        <v>0</v>
      </c>
      <c r="O49">
        <f>IF($B49="",0,SUMIFS(Raindance!$O:$O,Raindance!$B:$B,$B49,Raindance!$R:$R,"&gt;="&amp;O$5,Raindance!$R:$R,"&lt;="&amp;O$6))</f>
        <v>0</v>
      </c>
      <c r="P49">
        <f>IF($B49="",0,SUMIFS(Raindance!$O:$O,Raindance!$B:$B,$B49,Raindance!$R:$R,"&gt;="&amp;P$5,Raindance!$R:$R,"&lt;="&amp;P$6))</f>
        <v>0</v>
      </c>
      <c r="Q49">
        <f>IF($B49="",0,SUMIFS(Raindance!$O:$O,Raindance!$B:$B,$B49,Raindance!$R:$R,"&gt;="&amp;Q$5,Raindance!$R:$R,"&lt;="&amp;Q$6))</f>
        <v>0</v>
      </c>
      <c r="R49">
        <f>IF($B49="",0,SUMIFS(Raindance!$O:$O,Raindance!$B:$B,$B49,Raindance!$R:$R,"&gt;="&amp;R$5,Raindance!$R:$R,"&lt;="&amp;R$6))</f>
        <v>0</v>
      </c>
      <c r="S49">
        <f>IF($B49="",0,SUMIFS(Raindance!$O:$O,Raindance!$B:$B,$B49,Raindance!$R:$R,"&gt;="&amp;S$5,Raindance!$R:$R,"&lt;="&amp;S$6))</f>
        <v>0</v>
      </c>
      <c r="T49">
        <f>IF($B49="",0,SUMIFS(Raindance!$O:$O,Raindance!$B:$B,$B49,Raindance!$R:$R,"&gt;="&amp;T$5,Raindance!$R:$R,"&lt;="&amp;T$6))</f>
        <v>0</v>
      </c>
      <c r="U49">
        <f>IF($B49="",0,SUMIFS(Raindance!$O:$O,Raindance!$B:$B,$B49,Raindance!$R:$R,"&gt;="&amp;U$5,Raindance!$R:$R,"&lt;="&amp;U$6))</f>
        <v>0</v>
      </c>
      <c r="V49">
        <f>IF($B49="",0,SUMIFS(Raindance!$O:$O,Raindance!$B:$B,$B49,Raindance!$R:$R,"&gt;="&amp;V$5,Raindance!$R:$R,"&lt;="&amp;V$6))</f>
        <v>0</v>
      </c>
      <c r="W49">
        <f>IF($B49="",0,SUMIFS(Raindance!$O:$O,Raindance!$B:$B,$B49,Raindance!$R:$R,"&gt;="&amp;W$5,Raindance!$R:$R,"&lt;="&amp;W$6))</f>
        <v>0</v>
      </c>
      <c r="X49">
        <f>IF($B49="",0,SUMIFS(Raindance!$O:$O,Raindance!$B:$B,$B49,Raindance!$R:$R,"&gt;="&amp;X$5,Raindance!$R:$R,"&lt;="&amp;X$6))</f>
        <v>0</v>
      </c>
      <c r="Y49">
        <f>IF($B49="",0,SUMIFS(Raindance!$O:$O,Raindance!$B:$B,$B49,Raindance!$R:$R,"&gt;="&amp;Y$5,Raindance!$R:$R,"&lt;="&amp;Y$6))</f>
        <v>0</v>
      </c>
      <c r="Z49">
        <f>IF($B49="",0,SUMIFS(Raindance!$O:$O,Raindance!$B:$B,$B49,Raindance!$R:$R,"&gt;="&amp;Z$5,Raindance!$R:$R,"&lt;="&amp;Z$6))</f>
        <v>0</v>
      </c>
      <c r="AA49">
        <f>IF($B49="",0,SUMIFS(Raindance!$O:$O,Raindance!$B:$B,$B49,Raindance!$R:$R,"&gt;="&amp;AA$5,Raindance!$R:$R,"&lt;="&amp;AA$6))</f>
        <v>0</v>
      </c>
      <c r="AB49">
        <f>IF($B49="",0,SUMIFS(Raindance!$O:$O,Raindance!$B:$B,$B49,Raindance!$R:$R,"&gt;="&amp;AB$5,Raindance!$R:$R,"&lt;="&amp;AB$6))</f>
        <v>0</v>
      </c>
      <c r="AC49">
        <f>IF($B49="",0,SUMIFS(Raindance!$O:$O,Raindance!$B:$B,$B49,Raindance!$R:$R,"&gt;="&amp;AC$5,Raindance!$R:$R,"&lt;="&amp;AC$6))</f>
        <v>0</v>
      </c>
      <c r="AD49">
        <f>IF($B49="",0,SUMIFS(Raindance!$O:$O,Raindance!$B:$B,$B49,Raindance!$R:$R,"&gt;="&amp;AD$5,Raindance!$R:$R,"&lt;="&amp;AD$6))</f>
        <v>0</v>
      </c>
      <c r="AE49">
        <f>IF($B49="",0,SUMIFS(Raindance!$O:$O,Raindance!$B:$B,$B49,Raindance!$R:$R,"&gt;="&amp;AE$5,Raindance!$R:$R,"&lt;="&amp;AE$6))</f>
        <v>0</v>
      </c>
      <c r="AF49">
        <f>IF($B49="",0,SUMIFS(Raindance!$O:$O,Raindance!$B:$B,$B49,Raindance!$R:$R,"&gt;="&amp;AF$5,Raindance!$R:$R,"&lt;="&amp;AF$6))</f>
        <v>0</v>
      </c>
      <c r="AG49">
        <f>IF($B49="",0,SUMIFS(Raindance!$O:$O,Raindance!$B:$B,$B49,Raindance!$R:$R,"&gt;="&amp;AG$5,Raindance!$R:$R,"&lt;="&amp;AG$6))</f>
        <v>0</v>
      </c>
    </row>
    <row r="50" spans="1:33" x14ac:dyDescent="0.3">
      <c r="A50" t="s">
        <v>1201</v>
      </c>
      <c r="B50" s="20">
        <f>'Accounting table'!B49</f>
        <v>0</v>
      </c>
      <c r="C50" s="36">
        <f>IF(B50="",0,SUMIFS(Raindance!O:O,Raindance!B:B,B50))</f>
        <v>0</v>
      </c>
      <c r="E50">
        <f>IF($B50="",0,SUMIFS(Raindance!$O:$O,Raindance!$B:$B,$B50,Raindance!$R:$R,"&gt;="&amp;E$5,Raindance!$R:$R,"&lt;="&amp;E$6))</f>
        <v>0</v>
      </c>
      <c r="F50">
        <f>IF($B50="",0,SUMIFS(Raindance!$O:$O,Raindance!$B:$B,$B50,Raindance!$R:$R,"&gt;="&amp;F$5,Raindance!$R:$R,"&lt;="&amp;F$6))</f>
        <v>0</v>
      </c>
      <c r="G50">
        <f>IF($B50="",0,SUMIFS(Raindance!$O:$O,Raindance!$B:$B,$B50,Raindance!$R:$R,"&gt;="&amp;G$5,Raindance!$R:$R,"&lt;="&amp;G$6))</f>
        <v>0</v>
      </c>
      <c r="H50">
        <f>IF($B50="",0,SUMIFS(Raindance!$O:$O,Raindance!$B:$B,$B50,Raindance!$R:$R,"&gt;="&amp;H$5,Raindance!$R:$R,"&lt;="&amp;H$6))</f>
        <v>0</v>
      </c>
      <c r="I50">
        <f>IF($B50="",0,SUMIFS(Raindance!$O:$O,Raindance!$B:$B,$B50,Raindance!$R:$R,"&gt;="&amp;I$5,Raindance!$R:$R,"&lt;="&amp;I$6))</f>
        <v>0</v>
      </c>
      <c r="J50">
        <f>IF($B50="",0,SUMIFS(Raindance!$O:$O,Raindance!$B:$B,$B50,Raindance!$R:$R,"&gt;="&amp;J$5,Raindance!$R:$R,"&lt;="&amp;J$6))</f>
        <v>0</v>
      </c>
      <c r="K50">
        <f>IF($B50="",0,SUMIFS(Raindance!$O:$O,Raindance!$B:$B,$B50,Raindance!$R:$R,"&gt;="&amp;K$5,Raindance!$R:$R,"&lt;="&amp;K$6))</f>
        <v>0</v>
      </c>
      <c r="L50">
        <f>IF($B50="",0,SUMIFS(Raindance!$O:$O,Raindance!$B:$B,$B50,Raindance!$R:$R,"&gt;="&amp;L$5,Raindance!$R:$R,"&lt;="&amp;L$6))</f>
        <v>0</v>
      </c>
      <c r="M50">
        <f>IF($B50="",0,SUMIFS(Raindance!$O:$O,Raindance!$B:$B,$B50,Raindance!$R:$R,"&gt;="&amp;M$5,Raindance!$R:$R,"&lt;="&amp;M$6))</f>
        <v>0</v>
      </c>
      <c r="N50">
        <f>IF($B50="",0,SUMIFS(Raindance!$O:$O,Raindance!$B:$B,$B50,Raindance!$R:$R,"&gt;="&amp;N$5,Raindance!$R:$R,"&lt;="&amp;N$6))</f>
        <v>0</v>
      </c>
      <c r="O50">
        <f>IF($B50="",0,SUMIFS(Raindance!$O:$O,Raindance!$B:$B,$B50,Raindance!$R:$R,"&gt;="&amp;O$5,Raindance!$R:$R,"&lt;="&amp;O$6))</f>
        <v>0</v>
      </c>
      <c r="P50">
        <f>IF($B50="",0,SUMIFS(Raindance!$O:$O,Raindance!$B:$B,$B50,Raindance!$R:$R,"&gt;="&amp;P$5,Raindance!$R:$R,"&lt;="&amp;P$6))</f>
        <v>0</v>
      </c>
      <c r="Q50">
        <f>IF($B50="",0,SUMIFS(Raindance!$O:$O,Raindance!$B:$B,$B50,Raindance!$R:$R,"&gt;="&amp;Q$5,Raindance!$R:$R,"&lt;="&amp;Q$6))</f>
        <v>0</v>
      </c>
      <c r="R50">
        <f>IF($B50="",0,SUMIFS(Raindance!$O:$O,Raindance!$B:$B,$B50,Raindance!$R:$R,"&gt;="&amp;R$5,Raindance!$R:$R,"&lt;="&amp;R$6))</f>
        <v>0</v>
      </c>
      <c r="S50">
        <f>IF($B50="",0,SUMIFS(Raindance!$O:$O,Raindance!$B:$B,$B50,Raindance!$R:$R,"&gt;="&amp;S$5,Raindance!$R:$R,"&lt;="&amp;S$6))</f>
        <v>0</v>
      </c>
      <c r="T50">
        <f>IF($B50="",0,SUMIFS(Raindance!$O:$O,Raindance!$B:$B,$B50,Raindance!$R:$R,"&gt;="&amp;T$5,Raindance!$R:$R,"&lt;="&amp;T$6))</f>
        <v>0</v>
      </c>
      <c r="U50">
        <f>IF($B50="",0,SUMIFS(Raindance!$O:$O,Raindance!$B:$B,$B50,Raindance!$R:$R,"&gt;="&amp;U$5,Raindance!$R:$R,"&lt;="&amp;U$6))</f>
        <v>0</v>
      </c>
      <c r="V50">
        <f>IF($B50="",0,SUMIFS(Raindance!$O:$O,Raindance!$B:$B,$B50,Raindance!$R:$R,"&gt;="&amp;V$5,Raindance!$R:$R,"&lt;="&amp;V$6))</f>
        <v>0</v>
      </c>
      <c r="W50">
        <f>IF($B50="",0,SUMIFS(Raindance!$O:$O,Raindance!$B:$B,$B50,Raindance!$R:$R,"&gt;="&amp;W$5,Raindance!$R:$R,"&lt;="&amp;W$6))</f>
        <v>0</v>
      </c>
      <c r="X50">
        <f>IF($B50="",0,SUMIFS(Raindance!$O:$O,Raindance!$B:$B,$B50,Raindance!$R:$R,"&gt;="&amp;X$5,Raindance!$R:$R,"&lt;="&amp;X$6))</f>
        <v>0</v>
      </c>
      <c r="Y50">
        <f>IF($B50="",0,SUMIFS(Raindance!$O:$O,Raindance!$B:$B,$B50,Raindance!$R:$R,"&gt;="&amp;Y$5,Raindance!$R:$R,"&lt;="&amp;Y$6))</f>
        <v>0</v>
      </c>
      <c r="Z50">
        <f>IF($B50="",0,SUMIFS(Raindance!$O:$O,Raindance!$B:$B,$B50,Raindance!$R:$R,"&gt;="&amp;Z$5,Raindance!$R:$R,"&lt;="&amp;Z$6))</f>
        <v>0</v>
      </c>
      <c r="AA50">
        <f>IF($B50="",0,SUMIFS(Raindance!$O:$O,Raindance!$B:$B,$B50,Raindance!$R:$R,"&gt;="&amp;AA$5,Raindance!$R:$R,"&lt;="&amp;AA$6))</f>
        <v>0</v>
      </c>
      <c r="AB50">
        <f>IF($B50="",0,SUMIFS(Raindance!$O:$O,Raindance!$B:$B,$B50,Raindance!$R:$R,"&gt;="&amp;AB$5,Raindance!$R:$R,"&lt;="&amp;AB$6))</f>
        <v>0</v>
      </c>
      <c r="AC50">
        <f>IF($B50="",0,SUMIFS(Raindance!$O:$O,Raindance!$B:$B,$B50,Raindance!$R:$R,"&gt;="&amp;AC$5,Raindance!$R:$R,"&lt;="&amp;AC$6))</f>
        <v>0</v>
      </c>
      <c r="AD50">
        <f>IF($B50="",0,SUMIFS(Raindance!$O:$O,Raindance!$B:$B,$B50,Raindance!$R:$R,"&gt;="&amp;AD$5,Raindance!$R:$R,"&lt;="&amp;AD$6))</f>
        <v>0</v>
      </c>
      <c r="AE50">
        <f>IF($B50="",0,SUMIFS(Raindance!$O:$O,Raindance!$B:$B,$B50,Raindance!$R:$R,"&gt;="&amp;AE$5,Raindance!$R:$R,"&lt;="&amp;AE$6))</f>
        <v>0</v>
      </c>
      <c r="AF50">
        <f>IF($B50="",0,SUMIFS(Raindance!$O:$O,Raindance!$B:$B,$B50,Raindance!$R:$R,"&gt;="&amp;AF$5,Raindance!$R:$R,"&lt;="&amp;AF$6))</f>
        <v>0</v>
      </c>
      <c r="AG50">
        <f>IF($B50="",0,SUMIFS(Raindance!$O:$O,Raindance!$B:$B,$B50,Raindance!$R:$R,"&gt;="&amp;AG$5,Raindance!$R:$R,"&lt;="&amp;AG$6))</f>
        <v>0</v>
      </c>
    </row>
    <row r="51" spans="1:33" x14ac:dyDescent="0.3">
      <c r="A51" t="s">
        <v>1201</v>
      </c>
      <c r="B51" s="20">
        <f>'Accounting table'!B50</f>
        <v>0</v>
      </c>
      <c r="C51" s="36">
        <f>IF(B51="",0,SUMIFS(Raindance!O:O,Raindance!B:B,B51))</f>
        <v>0</v>
      </c>
      <c r="E51">
        <f>IF($B51="",0,SUMIFS(Raindance!$O:$O,Raindance!$B:$B,$B51,Raindance!$R:$R,"&gt;="&amp;E$5,Raindance!$R:$R,"&lt;="&amp;E$6))</f>
        <v>0</v>
      </c>
      <c r="F51">
        <f>IF($B51="",0,SUMIFS(Raindance!$O:$O,Raindance!$B:$B,$B51,Raindance!$R:$R,"&gt;="&amp;F$5,Raindance!$R:$R,"&lt;="&amp;F$6))</f>
        <v>0</v>
      </c>
      <c r="G51">
        <f>IF($B51="",0,SUMIFS(Raindance!$O:$O,Raindance!$B:$B,$B51,Raindance!$R:$R,"&gt;="&amp;G$5,Raindance!$R:$R,"&lt;="&amp;G$6))</f>
        <v>0</v>
      </c>
      <c r="H51">
        <f>IF($B51="",0,SUMIFS(Raindance!$O:$O,Raindance!$B:$B,$B51,Raindance!$R:$R,"&gt;="&amp;H$5,Raindance!$R:$R,"&lt;="&amp;H$6))</f>
        <v>0</v>
      </c>
      <c r="I51">
        <f>IF($B51="",0,SUMIFS(Raindance!$O:$O,Raindance!$B:$B,$B51,Raindance!$R:$R,"&gt;="&amp;I$5,Raindance!$R:$R,"&lt;="&amp;I$6))</f>
        <v>0</v>
      </c>
      <c r="J51">
        <f>IF($B51="",0,SUMIFS(Raindance!$O:$O,Raindance!$B:$B,$B51,Raindance!$R:$R,"&gt;="&amp;J$5,Raindance!$R:$R,"&lt;="&amp;J$6))</f>
        <v>0</v>
      </c>
      <c r="K51">
        <f>IF($B51="",0,SUMIFS(Raindance!$O:$O,Raindance!$B:$B,$B51,Raindance!$R:$R,"&gt;="&amp;K$5,Raindance!$R:$R,"&lt;="&amp;K$6))</f>
        <v>0</v>
      </c>
      <c r="L51">
        <f>IF($B51="",0,SUMIFS(Raindance!$O:$O,Raindance!$B:$B,$B51,Raindance!$R:$R,"&gt;="&amp;L$5,Raindance!$R:$R,"&lt;="&amp;L$6))</f>
        <v>0</v>
      </c>
      <c r="M51">
        <f>IF($B51="",0,SUMIFS(Raindance!$O:$O,Raindance!$B:$B,$B51,Raindance!$R:$R,"&gt;="&amp;M$5,Raindance!$R:$R,"&lt;="&amp;M$6))</f>
        <v>0</v>
      </c>
      <c r="N51">
        <f>IF($B51="",0,SUMIFS(Raindance!$O:$O,Raindance!$B:$B,$B51,Raindance!$R:$R,"&gt;="&amp;N$5,Raindance!$R:$R,"&lt;="&amp;N$6))</f>
        <v>0</v>
      </c>
      <c r="O51">
        <f>IF($B51="",0,SUMIFS(Raindance!$O:$O,Raindance!$B:$B,$B51,Raindance!$R:$R,"&gt;="&amp;O$5,Raindance!$R:$R,"&lt;="&amp;O$6))</f>
        <v>0</v>
      </c>
      <c r="P51">
        <f>IF($B51="",0,SUMIFS(Raindance!$O:$O,Raindance!$B:$B,$B51,Raindance!$R:$R,"&gt;="&amp;P$5,Raindance!$R:$R,"&lt;="&amp;P$6))</f>
        <v>0</v>
      </c>
      <c r="Q51">
        <f>IF($B51="",0,SUMIFS(Raindance!$O:$O,Raindance!$B:$B,$B51,Raindance!$R:$R,"&gt;="&amp;Q$5,Raindance!$R:$R,"&lt;="&amp;Q$6))</f>
        <v>0</v>
      </c>
      <c r="R51">
        <f>IF($B51="",0,SUMIFS(Raindance!$O:$O,Raindance!$B:$B,$B51,Raindance!$R:$R,"&gt;="&amp;R$5,Raindance!$R:$R,"&lt;="&amp;R$6))</f>
        <v>0</v>
      </c>
      <c r="S51">
        <f>IF($B51="",0,SUMIFS(Raindance!$O:$O,Raindance!$B:$B,$B51,Raindance!$R:$R,"&gt;="&amp;S$5,Raindance!$R:$R,"&lt;="&amp;S$6))</f>
        <v>0</v>
      </c>
      <c r="T51">
        <f>IF($B51="",0,SUMIFS(Raindance!$O:$O,Raindance!$B:$B,$B51,Raindance!$R:$R,"&gt;="&amp;T$5,Raindance!$R:$R,"&lt;="&amp;T$6))</f>
        <v>0</v>
      </c>
      <c r="U51">
        <f>IF($B51="",0,SUMIFS(Raindance!$O:$O,Raindance!$B:$B,$B51,Raindance!$R:$R,"&gt;="&amp;U$5,Raindance!$R:$R,"&lt;="&amp;U$6))</f>
        <v>0</v>
      </c>
      <c r="V51">
        <f>IF($B51="",0,SUMIFS(Raindance!$O:$O,Raindance!$B:$B,$B51,Raindance!$R:$R,"&gt;="&amp;V$5,Raindance!$R:$R,"&lt;="&amp;V$6))</f>
        <v>0</v>
      </c>
      <c r="W51">
        <f>IF($B51="",0,SUMIFS(Raindance!$O:$O,Raindance!$B:$B,$B51,Raindance!$R:$R,"&gt;="&amp;W$5,Raindance!$R:$R,"&lt;="&amp;W$6))</f>
        <v>0</v>
      </c>
      <c r="X51">
        <f>IF($B51="",0,SUMIFS(Raindance!$O:$O,Raindance!$B:$B,$B51,Raindance!$R:$R,"&gt;="&amp;X$5,Raindance!$R:$R,"&lt;="&amp;X$6))</f>
        <v>0</v>
      </c>
      <c r="Y51">
        <f>IF($B51="",0,SUMIFS(Raindance!$O:$O,Raindance!$B:$B,$B51,Raindance!$R:$R,"&gt;="&amp;Y$5,Raindance!$R:$R,"&lt;="&amp;Y$6))</f>
        <v>0</v>
      </c>
      <c r="Z51">
        <f>IF($B51="",0,SUMIFS(Raindance!$O:$O,Raindance!$B:$B,$B51,Raindance!$R:$R,"&gt;="&amp;Z$5,Raindance!$R:$R,"&lt;="&amp;Z$6))</f>
        <v>0</v>
      </c>
      <c r="AA51">
        <f>IF($B51="",0,SUMIFS(Raindance!$O:$O,Raindance!$B:$B,$B51,Raindance!$R:$R,"&gt;="&amp;AA$5,Raindance!$R:$R,"&lt;="&amp;AA$6))</f>
        <v>0</v>
      </c>
      <c r="AB51">
        <f>IF($B51="",0,SUMIFS(Raindance!$O:$O,Raindance!$B:$B,$B51,Raindance!$R:$R,"&gt;="&amp;AB$5,Raindance!$R:$R,"&lt;="&amp;AB$6))</f>
        <v>0</v>
      </c>
      <c r="AC51">
        <f>IF($B51="",0,SUMIFS(Raindance!$O:$O,Raindance!$B:$B,$B51,Raindance!$R:$R,"&gt;="&amp;AC$5,Raindance!$R:$R,"&lt;="&amp;AC$6))</f>
        <v>0</v>
      </c>
      <c r="AD51">
        <f>IF($B51="",0,SUMIFS(Raindance!$O:$O,Raindance!$B:$B,$B51,Raindance!$R:$R,"&gt;="&amp;AD$5,Raindance!$R:$R,"&lt;="&amp;AD$6))</f>
        <v>0</v>
      </c>
      <c r="AE51">
        <f>IF($B51="",0,SUMIFS(Raindance!$O:$O,Raindance!$B:$B,$B51,Raindance!$R:$R,"&gt;="&amp;AE$5,Raindance!$R:$R,"&lt;="&amp;AE$6))</f>
        <v>0</v>
      </c>
      <c r="AF51">
        <f>IF($B51="",0,SUMIFS(Raindance!$O:$O,Raindance!$B:$B,$B51,Raindance!$R:$R,"&gt;="&amp;AF$5,Raindance!$R:$R,"&lt;="&amp;AF$6))</f>
        <v>0</v>
      </c>
      <c r="AG51">
        <f>IF($B51="",0,SUMIFS(Raindance!$O:$O,Raindance!$B:$B,$B51,Raindance!$R:$R,"&gt;="&amp;AG$5,Raindance!$R:$R,"&lt;="&amp;AG$6))</f>
        <v>0</v>
      </c>
    </row>
    <row r="52" spans="1:33" x14ac:dyDescent="0.3">
      <c r="A52" t="s">
        <v>1201</v>
      </c>
      <c r="B52" s="20">
        <f>'Accounting table'!B51</f>
        <v>0</v>
      </c>
      <c r="C52" s="36">
        <f>IF(B52="",0,SUMIFS(Raindance!O:O,Raindance!B:B,B52))</f>
        <v>0</v>
      </c>
      <c r="E52">
        <f>IF($B52="",0,SUMIFS(Raindance!$O:$O,Raindance!$B:$B,$B52,Raindance!$R:$R,"&gt;="&amp;E$5,Raindance!$R:$R,"&lt;="&amp;E$6))</f>
        <v>0</v>
      </c>
      <c r="F52">
        <f>IF($B52="",0,SUMIFS(Raindance!$O:$O,Raindance!$B:$B,$B52,Raindance!$R:$R,"&gt;="&amp;F$5,Raindance!$R:$R,"&lt;="&amp;F$6))</f>
        <v>0</v>
      </c>
      <c r="G52">
        <f>IF($B52="",0,SUMIFS(Raindance!$O:$O,Raindance!$B:$B,$B52,Raindance!$R:$R,"&gt;="&amp;G$5,Raindance!$R:$R,"&lt;="&amp;G$6))</f>
        <v>0</v>
      </c>
      <c r="H52">
        <f>IF($B52="",0,SUMIFS(Raindance!$O:$O,Raindance!$B:$B,$B52,Raindance!$R:$R,"&gt;="&amp;H$5,Raindance!$R:$R,"&lt;="&amp;H$6))</f>
        <v>0</v>
      </c>
      <c r="I52">
        <f>IF($B52="",0,SUMIFS(Raindance!$O:$O,Raindance!$B:$B,$B52,Raindance!$R:$R,"&gt;="&amp;I$5,Raindance!$R:$R,"&lt;="&amp;I$6))</f>
        <v>0</v>
      </c>
      <c r="J52">
        <f>IF($B52="",0,SUMIFS(Raindance!$O:$O,Raindance!$B:$B,$B52,Raindance!$R:$R,"&gt;="&amp;J$5,Raindance!$R:$R,"&lt;="&amp;J$6))</f>
        <v>0</v>
      </c>
      <c r="K52">
        <f>IF($B52="",0,SUMIFS(Raindance!$O:$O,Raindance!$B:$B,$B52,Raindance!$R:$R,"&gt;="&amp;K$5,Raindance!$R:$R,"&lt;="&amp;K$6))</f>
        <v>0</v>
      </c>
      <c r="L52">
        <f>IF($B52="",0,SUMIFS(Raindance!$O:$O,Raindance!$B:$B,$B52,Raindance!$R:$R,"&gt;="&amp;L$5,Raindance!$R:$R,"&lt;="&amp;L$6))</f>
        <v>0</v>
      </c>
      <c r="M52">
        <f>IF($B52="",0,SUMIFS(Raindance!$O:$O,Raindance!$B:$B,$B52,Raindance!$R:$R,"&gt;="&amp;M$5,Raindance!$R:$R,"&lt;="&amp;M$6))</f>
        <v>0</v>
      </c>
      <c r="N52">
        <f>IF($B52="",0,SUMIFS(Raindance!$O:$O,Raindance!$B:$B,$B52,Raindance!$R:$R,"&gt;="&amp;N$5,Raindance!$R:$R,"&lt;="&amp;N$6))</f>
        <v>0</v>
      </c>
      <c r="O52">
        <f>IF($B52="",0,SUMIFS(Raindance!$O:$O,Raindance!$B:$B,$B52,Raindance!$R:$R,"&gt;="&amp;O$5,Raindance!$R:$R,"&lt;="&amp;O$6))</f>
        <v>0</v>
      </c>
      <c r="P52">
        <f>IF($B52="",0,SUMIFS(Raindance!$O:$O,Raindance!$B:$B,$B52,Raindance!$R:$R,"&gt;="&amp;P$5,Raindance!$R:$R,"&lt;="&amp;P$6))</f>
        <v>0</v>
      </c>
      <c r="Q52">
        <f>IF($B52="",0,SUMIFS(Raindance!$O:$O,Raindance!$B:$B,$B52,Raindance!$R:$R,"&gt;="&amp;Q$5,Raindance!$R:$R,"&lt;="&amp;Q$6))</f>
        <v>0</v>
      </c>
      <c r="R52">
        <f>IF($B52="",0,SUMIFS(Raindance!$O:$O,Raindance!$B:$B,$B52,Raindance!$R:$R,"&gt;="&amp;R$5,Raindance!$R:$R,"&lt;="&amp;R$6))</f>
        <v>0</v>
      </c>
      <c r="S52">
        <f>IF($B52="",0,SUMIFS(Raindance!$O:$O,Raindance!$B:$B,$B52,Raindance!$R:$R,"&gt;="&amp;S$5,Raindance!$R:$R,"&lt;="&amp;S$6))</f>
        <v>0</v>
      </c>
      <c r="T52">
        <f>IF($B52="",0,SUMIFS(Raindance!$O:$O,Raindance!$B:$B,$B52,Raindance!$R:$R,"&gt;="&amp;T$5,Raindance!$R:$R,"&lt;="&amp;T$6))</f>
        <v>0</v>
      </c>
      <c r="U52">
        <f>IF($B52="",0,SUMIFS(Raindance!$O:$O,Raindance!$B:$B,$B52,Raindance!$R:$R,"&gt;="&amp;U$5,Raindance!$R:$R,"&lt;="&amp;U$6))</f>
        <v>0</v>
      </c>
      <c r="V52">
        <f>IF($B52="",0,SUMIFS(Raindance!$O:$O,Raindance!$B:$B,$B52,Raindance!$R:$R,"&gt;="&amp;V$5,Raindance!$R:$R,"&lt;="&amp;V$6))</f>
        <v>0</v>
      </c>
      <c r="W52">
        <f>IF($B52="",0,SUMIFS(Raindance!$O:$O,Raindance!$B:$B,$B52,Raindance!$R:$R,"&gt;="&amp;W$5,Raindance!$R:$R,"&lt;="&amp;W$6))</f>
        <v>0</v>
      </c>
      <c r="X52">
        <f>IF($B52="",0,SUMIFS(Raindance!$O:$O,Raindance!$B:$B,$B52,Raindance!$R:$R,"&gt;="&amp;X$5,Raindance!$R:$R,"&lt;="&amp;X$6))</f>
        <v>0</v>
      </c>
      <c r="Y52">
        <f>IF($B52="",0,SUMIFS(Raindance!$O:$O,Raindance!$B:$B,$B52,Raindance!$R:$R,"&gt;="&amp;Y$5,Raindance!$R:$R,"&lt;="&amp;Y$6))</f>
        <v>0</v>
      </c>
      <c r="Z52">
        <f>IF($B52="",0,SUMIFS(Raindance!$O:$O,Raindance!$B:$B,$B52,Raindance!$R:$R,"&gt;="&amp;Z$5,Raindance!$R:$R,"&lt;="&amp;Z$6))</f>
        <v>0</v>
      </c>
      <c r="AA52">
        <f>IF($B52="",0,SUMIFS(Raindance!$O:$O,Raindance!$B:$B,$B52,Raindance!$R:$R,"&gt;="&amp;AA$5,Raindance!$R:$R,"&lt;="&amp;AA$6))</f>
        <v>0</v>
      </c>
      <c r="AB52">
        <f>IF($B52="",0,SUMIFS(Raindance!$O:$O,Raindance!$B:$B,$B52,Raindance!$R:$R,"&gt;="&amp;AB$5,Raindance!$R:$R,"&lt;="&amp;AB$6))</f>
        <v>0</v>
      </c>
      <c r="AC52">
        <f>IF($B52="",0,SUMIFS(Raindance!$O:$O,Raindance!$B:$B,$B52,Raindance!$R:$R,"&gt;="&amp;AC$5,Raindance!$R:$R,"&lt;="&amp;AC$6))</f>
        <v>0</v>
      </c>
      <c r="AD52">
        <f>IF($B52="",0,SUMIFS(Raindance!$O:$O,Raindance!$B:$B,$B52,Raindance!$R:$R,"&gt;="&amp;AD$5,Raindance!$R:$R,"&lt;="&amp;AD$6))</f>
        <v>0</v>
      </c>
      <c r="AE52">
        <f>IF($B52="",0,SUMIFS(Raindance!$O:$O,Raindance!$B:$B,$B52,Raindance!$R:$R,"&gt;="&amp;AE$5,Raindance!$R:$R,"&lt;="&amp;AE$6))</f>
        <v>0</v>
      </c>
      <c r="AF52">
        <f>IF($B52="",0,SUMIFS(Raindance!$O:$O,Raindance!$B:$B,$B52,Raindance!$R:$R,"&gt;="&amp;AF$5,Raindance!$R:$R,"&lt;="&amp;AF$6))</f>
        <v>0</v>
      </c>
      <c r="AG52">
        <f>IF($B52="",0,SUMIFS(Raindance!$O:$O,Raindance!$B:$B,$B52,Raindance!$R:$R,"&gt;="&amp;AG$5,Raindance!$R:$R,"&lt;="&amp;AG$6))</f>
        <v>0</v>
      </c>
    </row>
    <row r="53" spans="1:33" x14ac:dyDescent="0.3">
      <c r="A53" t="s">
        <v>1201</v>
      </c>
      <c r="B53" s="20">
        <f>'Accounting table'!B52</f>
        <v>0</v>
      </c>
      <c r="C53" s="36">
        <f>IF(B53="",0,SUMIFS(Raindance!O:O,Raindance!B:B,B53))</f>
        <v>0</v>
      </c>
      <c r="E53">
        <f>IF($B53="",0,SUMIFS(Raindance!$O:$O,Raindance!$B:$B,$B53,Raindance!$R:$R,"&gt;="&amp;E$5,Raindance!$R:$R,"&lt;="&amp;E$6))</f>
        <v>0</v>
      </c>
      <c r="F53">
        <f>IF($B53="",0,SUMIFS(Raindance!$O:$O,Raindance!$B:$B,$B53,Raindance!$R:$R,"&gt;="&amp;F$5,Raindance!$R:$R,"&lt;="&amp;F$6))</f>
        <v>0</v>
      </c>
      <c r="G53">
        <f>IF($B53="",0,SUMIFS(Raindance!$O:$O,Raindance!$B:$B,$B53,Raindance!$R:$R,"&gt;="&amp;G$5,Raindance!$R:$R,"&lt;="&amp;G$6))</f>
        <v>0</v>
      </c>
      <c r="H53">
        <f>IF($B53="",0,SUMIFS(Raindance!$O:$O,Raindance!$B:$B,$B53,Raindance!$R:$R,"&gt;="&amp;H$5,Raindance!$R:$R,"&lt;="&amp;H$6))</f>
        <v>0</v>
      </c>
      <c r="I53">
        <f>IF($B53="",0,SUMIFS(Raindance!$O:$O,Raindance!$B:$B,$B53,Raindance!$R:$R,"&gt;="&amp;I$5,Raindance!$R:$R,"&lt;="&amp;I$6))</f>
        <v>0</v>
      </c>
      <c r="J53">
        <f>IF($B53="",0,SUMIFS(Raindance!$O:$O,Raindance!$B:$B,$B53,Raindance!$R:$R,"&gt;="&amp;J$5,Raindance!$R:$R,"&lt;="&amp;J$6))</f>
        <v>0</v>
      </c>
      <c r="K53">
        <f>IF($B53="",0,SUMIFS(Raindance!$O:$O,Raindance!$B:$B,$B53,Raindance!$R:$R,"&gt;="&amp;K$5,Raindance!$R:$R,"&lt;="&amp;K$6))</f>
        <v>0</v>
      </c>
      <c r="L53">
        <f>IF($B53="",0,SUMIFS(Raindance!$O:$O,Raindance!$B:$B,$B53,Raindance!$R:$R,"&gt;="&amp;L$5,Raindance!$R:$R,"&lt;="&amp;L$6))</f>
        <v>0</v>
      </c>
      <c r="M53">
        <f>IF($B53="",0,SUMIFS(Raindance!$O:$O,Raindance!$B:$B,$B53,Raindance!$R:$R,"&gt;="&amp;M$5,Raindance!$R:$R,"&lt;="&amp;M$6))</f>
        <v>0</v>
      </c>
      <c r="N53">
        <f>IF($B53="",0,SUMIFS(Raindance!$O:$O,Raindance!$B:$B,$B53,Raindance!$R:$R,"&gt;="&amp;N$5,Raindance!$R:$R,"&lt;="&amp;N$6))</f>
        <v>0</v>
      </c>
      <c r="O53">
        <f>IF($B53="",0,SUMIFS(Raindance!$O:$O,Raindance!$B:$B,$B53,Raindance!$R:$R,"&gt;="&amp;O$5,Raindance!$R:$R,"&lt;="&amp;O$6))</f>
        <v>0</v>
      </c>
      <c r="P53">
        <f>IF($B53="",0,SUMIFS(Raindance!$O:$O,Raindance!$B:$B,$B53,Raindance!$R:$R,"&gt;="&amp;P$5,Raindance!$R:$R,"&lt;="&amp;P$6))</f>
        <v>0</v>
      </c>
      <c r="Q53">
        <f>IF($B53="",0,SUMIFS(Raindance!$O:$O,Raindance!$B:$B,$B53,Raindance!$R:$R,"&gt;="&amp;Q$5,Raindance!$R:$R,"&lt;="&amp;Q$6))</f>
        <v>0</v>
      </c>
      <c r="R53">
        <f>IF($B53="",0,SUMIFS(Raindance!$O:$O,Raindance!$B:$B,$B53,Raindance!$R:$R,"&gt;="&amp;R$5,Raindance!$R:$R,"&lt;="&amp;R$6))</f>
        <v>0</v>
      </c>
      <c r="S53">
        <f>IF($B53="",0,SUMIFS(Raindance!$O:$O,Raindance!$B:$B,$B53,Raindance!$R:$R,"&gt;="&amp;S$5,Raindance!$R:$R,"&lt;="&amp;S$6))</f>
        <v>0</v>
      </c>
      <c r="T53">
        <f>IF($B53="",0,SUMIFS(Raindance!$O:$O,Raindance!$B:$B,$B53,Raindance!$R:$R,"&gt;="&amp;T$5,Raindance!$R:$R,"&lt;="&amp;T$6))</f>
        <v>0</v>
      </c>
      <c r="U53">
        <f>IF($B53="",0,SUMIFS(Raindance!$O:$O,Raindance!$B:$B,$B53,Raindance!$R:$R,"&gt;="&amp;U$5,Raindance!$R:$R,"&lt;="&amp;U$6))</f>
        <v>0</v>
      </c>
      <c r="V53">
        <f>IF($B53="",0,SUMIFS(Raindance!$O:$O,Raindance!$B:$B,$B53,Raindance!$R:$R,"&gt;="&amp;V$5,Raindance!$R:$R,"&lt;="&amp;V$6))</f>
        <v>0</v>
      </c>
      <c r="W53">
        <f>IF($B53="",0,SUMIFS(Raindance!$O:$O,Raindance!$B:$B,$B53,Raindance!$R:$R,"&gt;="&amp;W$5,Raindance!$R:$R,"&lt;="&amp;W$6))</f>
        <v>0</v>
      </c>
      <c r="X53">
        <f>IF($B53="",0,SUMIFS(Raindance!$O:$O,Raindance!$B:$B,$B53,Raindance!$R:$R,"&gt;="&amp;X$5,Raindance!$R:$R,"&lt;="&amp;X$6))</f>
        <v>0</v>
      </c>
      <c r="Y53">
        <f>IF($B53="",0,SUMIFS(Raindance!$O:$O,Raindance!$B:$B,$B53,Raindance!$R:$R,"&gt;="&amp;Y$5,Raindance!$R:$R,"&lt;="&amp;Y$6))</f>
        <v>0</v>
      </c>
      <c r="Z53">
        <f>IF($B53="",0,SUMIFS(Raindance!$O:$O,Raindance!$B:$B,$B53,Raindance!$R:$R,"&gt;="&amp;Z$5,Raindance!$R:$R,"&lt;="&amp;Z$6))</f>
        <v>0</v>
      </c>
      <c r="AA53">
        <f>IF($B53="",0,SUMIFS(Raindance!$O:$O,Raindance!$B:$B,$B53,Raindance!$R:$R,"&gt;="&amp;AA$5,Raindance!$R:$R,"&lt;="&amp;AA$6))</f>
        <v>0</v>
      </c>
      <c r="AB53">
        <f>IF($B53="",0,SUMIFS(Raindance!$O:$O,Raindance!$B:$B,$B53,Raindance!$R:$R,"&gt;="&amp;AB$5,Raindance!$R:$R,"&lt;="&amp;AB$6))</f>
        <v>0</v>
      </c>
      <c r="AC53">
        <f>IF($B53="",0,SUMIFS(Raindance!$O:$O,Raindance!$B:$B,$B53,Raindance!$R:$R,"&gt;="&amp;AC$5,Raindance!$R:$R,"&lt;="&amp;AC$6))</f>
        <v>0</v>
      </c>
      <c r="AD53">
        <f>IF($B53="",0,SUMIFS(Raindance!$O:$O,Raindance!$B:$B,$B53,Raindance!$R:$R,"&gt;="&amp;AD$5,Raindance!$R:$R,"&lt;="&amp;AD$6))</f>
        <v>0</v>
      </c>
      <c r="AE53">
        <f>IF($B53="",0,SUMIFS(Raindance!$O:$O,Raindance!$B:$B,$B53,Raindance!$R:$R,"&gt;="&amp;AE$5,Raindance!$R:$R,"&lt;="&amp;AE$6))</f>
        <v>0</v>
      </c>
      <c r="AF53">
        <f>IF($B53="",0,SUMIFS(Raindance!$O:$O,Raindance!$B:$B,$B53,Raindance!$R:$R,"&gt;="&amp;AF$5,Raindance!$R:$R,"&lt;="&amp;AF$6))</f>
        <v>0</v>
      </c>
      <c r="AG53">
        <f>IF($B53="",0,SUMIFS(Raindance!$O:$O,Raindance!$B:$B,$B53,Raindance!$R:$R,"&gt;="&amp;AG$5,Raindance!$R:$R,"&lt;="&amp;AG$6))</f>
        <v>0</v>
      </c>
    </row>
    <row r="54" spans="1:33" x14ac:dyDescent="0.3">
      <c r="A54" t="s">
        <v>1201</v>
      </c>
      <c r="B54" s="20">
        <f>'Accounting table'!B53</f>
        <v>0</v>
      </c>
      <c r="C54" s="36">
        <f>IF(B54="",0,SUMIFS(Raindance!O:O,Raindance!B:B,B54))</f>
        <v>0</v>
      </c>
      <c r="E54">
        <f>IF($B54="",0,SUMIFS(Raindance!$O:$O,Raindance!$B:$B,$B54,Raindance!$R:$R,"&gt;="&amp;E$5,Raindance!$R:$R,"&lt;="&amp;E$6))</f>
        <v>0</v>
      </c>
      <c r="F54">
        <f>IF($B54="",0,SUMIFS(Raindance!$O:$O,Raindance!$B:$B,$B54,Raindance!$R:$R,"&gt;="&amp;F$5,Raindance!$R:$R,"&lt;="&amp;F$6))</f>
        <v>0</v>
      </c>
      <c r="G54">
        <f>IF($B54="",0,SUMIFS(Raindance!$O:$O,Raindance!$B:$B,$B54,Raindance!$R:$R,"&gt;="&amp;G$5,Raindance!$R:$R,"&lt;="&amp;G$6))</f>
        <v>0</v>
      </c>
      <c r="H54">
        <f>IF($B54="",0,SUMIFS(Raindance!$O:$O,Raindance!$B:$B,$B54,Raindance!$R:$R,"&gt;="&amp;H$5,Raindance!$R:$R,"&lt;="&amp;H$6))</f>
        <v>0</v>
      </c>
      <c r="I54">
        <f>IF($B54="",0,SUMIFS(Raindance!$O:$O,Raindance!$B:$B,$B54,Raindance!$R:$R,"&gt;="&amp;I$5,Raindance!$R:$R,"&lt;="&amp;I$6))</f>
        <v>0</v>
      </c>
      <c r="J54">
        <f>IF($B54="",0,SUMIFS(Raindance!$O:$O,Raindance!$B:$B,$B54,Raindance!$R:$R,"&gt;="&amp;J$5,Raindance!$R:$R,"&lt;="&amp;J$6))</f>
        <v>0</v>
      </c>
      <c r="K54">
        <f>IF($B54="",0,SUMIFS(Raindance!$O:$O,Raindance!$B:$B,$B54,Raindance!$R:$R,"&gt;="&amp;K$5,Raindance!$R:$R,"&lt;="&amp;K$6))</f>
        <v>0</v>
      </c>
      <c r="L54">
        <f>IF($B54="",0,SUMIFS(Raindance!$O:$O,Raindance!$B:$B,$B54,Raindance!$R:$R,"&gt;="&amp;L$5,Raindance!$R:$R,"&lt;="&amp;L$6))</f>
        <v>0</v>
      </c>
      <c r="M54">
        <f>IF($B54="",0,SUMIFS(Raindance!$O:$O,Raindance!$B:$B,$B54,Raindance!$R:$R,"&gt;="&amp;M$5,Raindance!$R:$R,"&lt;="&amp;M$6))</f>
        <v>0</v>
      </c>
      <c r="N54">
        <f>IF($B54="",0,SUMIFS(Raindance!$O:$O,Raindance!$B:$B,$B54,Raindance!$R:$R,"&gt;="&amp;N$5,Raindance!$R:$R,"&lt;="&amp;N$6))</f>
        <v>0</v>
      </c>
      <c r="O54">
        <f>IF($B54="",0,SUMIFS(Raindance!$O:$O,Raindance!$B:$B,$B54,Raindance!$R:$R,"&gt;="&amp;O$5,Raindance!$R:$R,"&lt;="&amp;O$6))</f>
        <v>0</v>
      </c>
      <c r="P54">
        <f>IF($B54="",0,SUMIFS(Raindance!$O:$O,Raindance!$B:$B,$B54,Raindance!$R:$R,"&gt;="&amp;P$5,Raindance!$R:$R,"&lt;="&amp;P$6))</f>
        <v>0</v>
      </c>
      <c r="Q54">
        <f>IF($B54="",0,SUMIFS(Raindance!$O:$O,Raindance!$B:$B,$B54,Raindance!$R:$R,"&gt;="&amp;Q$5,Raindance!$R:$R,"&lt;="&amp;Q$6))</f>
        <v>0</v>
      </c>
      <c r="R54">
        <f>IF($B54="",0,SUMIFS(Raindance!$O:$O,Raindance!$B:$B,$B54,Raindance!$R:$R,"&gt;="&amp;R$5,Raindance!$R:$R,"&lt;="&amp;R$6))</f>
        <v>0</v>
      </c>
      <c r="S54">
        <f>IF($B54="",0,SUMIFS(Raindance!$O:$O,Raindance!$B:$B,$B54,Raindance!$R:$R,"&gt;="&amp;S$5,Raindance!$R:$R,"&lt;="&amp;S$6))</f>
        <v>0</v>
      </c>
      <c r="T54">
        <f>IF($B54="",0,SUMIFS(Raindance!$O:$O,Raindance!$B:$B,$B54,Raindance!$R:$R,"&gt;="&amp;T$5,Raindance!$R:$R,"&lt;="&amp;T$6))</f>
        <v>0</v>
      </c>
      <c r="U54">
        <f>IF($B54="",0,SUMIFS(Raindance!$O:$O,Raindance!$B:$B,$B54,Raindance!$R:$R,"&gt;="&amp;U$5,Raindance!$R:$R,"&lt;="&amp;U$6))</f>
        <v>0</v>
      </c>
      <c r="V54">
        <f>IF($B54="",0,SUMIFS(Raindance!$O:$O,Raindance!$B:$B,$B54,Raindance!$R:$R,"&gt;="&amp;V$5,Raindance!$R:$R,"&lt;="&amp;V$6))</f>
        <v>0</v>
      </c>
      <c r="W54">
        <f>IF($B54="",0,SUMIFS(Raindance!$O:$O,Raindance!$B:$B,$B54,Raindance!$R:$R,"&gt;="&amp;W$5,Raindance!$R:$R,"&lt;="&amp;W$6))</f>
        <v>0</v>
      </c>
      <c r="X54">
        <f>IF($B54="",0,SUMIFS(Raindance!$O:$O,Raindance!$B:$B,$B54,Raindance!$R:$R,"&gt;="&amp;X$5,Raindance!$R:$R,"&lt;="&amp;X$6))</f>
        <v>0</v>
      </c>
      <c r="Y54">
        <f>IF($B54="",0,SUMIFS(Raindance!$O:$O,Raindance!$B:$B,$B54,Raindance!$R:$R,"&gt;="&amp;Y$5,Raindance!$R:$R,"&lt;="&amp;Y$6))</f>
        <v>0</v>
      </c>
      <c r="Z54">
        <f>IF($B54="",0,SUMIFS(Raindance!$O:$O,Raindance!$B:$B,$B54,Raindance!$R:$R,"&gt;="&amp;Z$5,Raindance!$R:$R,"&lt;="&amp;Z$6))</f>
        <v>0</v>
      </c>
      <c r="AA54">
        <f>IF($B54="",0,SUMIFS(Raindance!$O:$O,Raindance!$B:$B,$B54,Raindance!$R:$R,"&gt;="&amp;AA$5,Raindance!$R:$R,"&lt;="&amp;AA$6))</f>
        <v>0</v>
      </c>
      <c r="AB54">
        <f>IF($B54="",0,SUMIFS(Raindance!$O:$O,Raindance!$B:$B,$B54,Raindance!$R:$R,"&gt;="&amp;AB$5,Raindance!$R:$R,"&lt;="&amp;AB$6))</f>
        <v>0</v>
      </c>
      <c r="AC54">
        <f>IF($B54="",0,SUMIFS(Raindance!$O:$O,Raindance!$B:$B,$B54,Raindance!$R:$R,"&gt;="&amp;AC$5,Raindance!$R:$R,"&lt;="&amp;AC$6))</f>
        <v>0</v>
      </c>
      <c r="AD54">
        <f>IF($B54="",0,SUMIFS(Raindance!$O:$O,Raindance!$B:$B,$B54,Raindance!$R:$R,"&gt;="&amp;AD$5,Raindance!$R:$R,"&lt;="&amp;AD$6))</f>
        <v>0</v>
      </c>
      <c r="AE54">
        <f>IF($B54="",0,SUMIFS(Raindance!$O:$O,Raindance!$B:$B,$B54,Raindance!$R:$R,"&gt;="&amp;AE$5,Raindance!$R:$R,"&lt;="&amp;AE$6))</f>
        <v>0</v>
      </c>
      <c r="AF54">
        <f>IF($B54="",0,SUMIFS(Raindance!$O:$O,Raindance!$B:$B,$B54,Raindance!$R:$R,"&gt;="&amp;AF$5,Raindance!$R:$R,"&lt;="&amp;AF$6))</f>
        <v>0</v>
      </c>
      <c r="AG54">
        <f>IF($B54="",0,SUMIFS(Raindance!$O:$O,Raindance!$B:$B,$B54,Raindance!$R:$R,"&gt;="&amp;AG$5,Raindance!$R:$R,"&lt;="&amp;AG$6))</f>
        <v>0</v>
      </c>
    </row>
    <row r="55" spans="1:33" x14ac:dyDescent="0.3">
      <c r="A55" t="s">
        <v>1201</v>
      </c>
      <c r="B55" s="20">
        <f>'Accounting table'!B54</f>
        <v>0</v>
      </c>
      <c r="C55" s="36">
        <f>IF(B55="",0,SUMIFS(Raindance!O:O,Raindance!B:B,B55))</f>
        <v>0</v>
      </c>
      <c r="E55">
        <f>IF($B55="",0,SUMIFS(Raindance!$O:$O,Raindance!$B:$B,$B55,Raindance!$R:$R,"&gt;="&amp;E$5,Raindance!$R:$R,"&lt;="&amp;E$6))</f>
        <v>0</v>
      </c>
      <c r="F55">
        <f>IF($B55="",0,SUMIFS(Raindance!$O:$O,Raindance!$B:$B,$B55,Raindance!$R:$R,"&gt;="&amp;F$5,Raindance!$R:$R,"&lt;="&amp;F$6))</f>
        <v>0</v>
      </c>
      <c r="G55">
        <f>IF($B55="",0,SUMIFS(Raindance!$O:$O,Raindance!$B:$B,$B55,Raindance!$R:$R,"&gt;="&amp;G$5,Raindance!$R:$R,"&lt;="&amp;G$6))</f>
        <v>0</v>
      </c>
      <c r="H55">
        <f>IF($B55="",0,SUMIFS(Raindance!$O:$O,Raindance!$B:$B,$B55,Raindance!$R:$R,"&gt;="&amp;H$5,Raindance!$R:$R,"&lt;="&amp;H$6))</f>
        <v>0</v>
      </c>
      <c r="I55">
        <f>IF($B55="",0,SUMIFS(Raindance!$O:$O,Raindance!$B:$B,$B55,Raindance!$R:$R,"&gt;="&amp;I$5,Raindance!$R:$R,"&lt;="&amp;I$6))</f>
        <v>0</v>
      </c>
      <c r="J55">
        <f>IF($B55="",0,SUMIFS(Raindance!$O:$O,Raindance!$B:$B,$B55,Raindance!$R:$R,"&gt;="&amp;J$5,Raindance!$R:$R,"&lt;="&amp;J$6))</f>
        <v>0</v>
      </c>
      <c r="K55">
        <f>IF($B55="",0,SUMIFS(Raindance!$O:$O,Raindance!$B:$B,$B55,Raindance!$R:$R,"&gt;="&amp;K$5,Raindance!$R:$R,"&lt;="&amp;K$6))</f>
        <v>0</v>
      </c>
      <c r="L55">
        <f>IF($B55="",0,SUMIFS(Raindance!$O:$O,Raindance!$B:$B,$B55,Raindance!$R:$R,"&gt;="&amp;L$5,Raindance!$R:$R,"&lt;="&amp;L$6))</f>
        <v>0</v>
      </c>
      <c r="M55">
        <f>IF($B55="",0,SUMIFS(Raindance!$O:$O,Raindance!$B:$B,$B55,Raindance!$R:$R,"&gt;="&amp;M$5,Raindance!$R:$R,"&lt;="&amp;M$6))</f>
        <v>0</v>
      </c>
      <c r="N55">
        <f>IF($B55="",0,SUMIFS(Raindance!$O:$O,Raindance!$B:$B,$B55,Raindance!$R:$R,"&gt;="&amp;N$5,Raindance!$R:$R,"&lt;="&amp;N$6))</f>
        <v>0</v>
      </c>
      <c r="O55">
        <f>IF($B55="",0,SUMIFS(Raindance!$O:$O,Raindance!$B:$B,$B55,Raindance!$R:$R,"&gt;="&amp;O$5,Raindance!$R:$R,"&lt;="&amp;O$6))</f>
        <v>0</v>
      </c>
      <c r="P55">
        <f>IF($B55="",0,SUMIFS(Raindance!$O:$O,Raindance!$B:$B,$B55,Raindance!$R:$R,"&gt;="&amp;P$5,Raindance!$R:$R,"&lt;="&amp;P$6))</f>
        <v>0</v>
      </c>
      <c r="Q55">
        <f>IF($B55="",0,SUMIFS(Raindance!$O:$O,Raindance!$B:$B,$B55,Raindance!$R:$R,"&gt;="&amp;Q$5,Raindance!$R:$R,"&lt;="&amp;Q$6))</f>
        <v>0</v>
      </c>
      <c r="R55">
        <f>IF($B55="",0,SUMIFS(Raindance!$O:$O,Raindance!$B:$B,$B55,Raindance!$R:$R,"&gt;="&amp;R$5,Raindance!$R:$R,"&lt;="&amp;R$6))</f>
        <v>0</v>
      </c>
      <c r="S55">
        <f>IF($B55="",0,SUMIFS(Raindance!$O:$O,Raindance!$B:$B,$B55,Raindance!$R:$R,"&gt;="&amp;S$5,Raindance!$R:$R,"&lt;="&amp;S$6))</f>
        <v>0</v>
      </c>
      <c r="T55">
        <f>IF($B55="",0,SUMIFS(Raindance!$O:$O,Raindance!$B:$B,$B55,Raindance!$R:$R,"&gt;="&amp;T$5,Raindance!$R:$R,"&lt;="&amp;T$6))</f>
        <v>0</v>
      </c>
      <c r="U55">
        <f>IF($B55="",0,SUMIFS(Raindance!$O:$O,Raindance!$B:$B,$B55,Raindance!$R:$R,"&gt;="&amp;U$5,Raindance!$R:$R,"&lt;="&amp;U$6))</f>
        <v>0</v>
      </c>
      <c r="V55">
        <f>IF($B55="",0,SUMIFS(Raindance!$O:$O,Raindance!$B:$B,$B55,Raindance!$R:$R,"&gt;="&amp;V$5,Raindance!$R:$R,"&lt;="&amp;V$6))</f>
        <v>0</v>
      </c>
      <c r="W55">
        <f>IF($B55="",0,SUMIFS(Raindance!$O:$O,Raindance!$B:$B,$B55,Raindance!$R:$R,"&gt;="&amp;W$5,Raindance!$R:$R,"&lt;="&amp;W$6))</f>
        <v>0</v>
      </c>
      <c r="X55">
        <f>IF($B55="",0,SUMIFS(Raindance!$O:$O,Raindance!$B:$B,$B55,Raindance!$R:$R,"&gt;="&amp;X$5,Raindance!$R:$R,"&lt;="&amp;X$6))</f>
        <v>0</v>
      </c>
      <c r="Y55">
        <f>IF($B55="",0,SUMIFS(Raindance!$O:$O,Raindance!$B:$B,$B55,Raindance!$R:$R,"&gt;="&amp;Y$5,Raindance!$R:$R,"&lt;="&amp;Y$6))</f>
        <v>0</v>
      </c>
      <c r="Z55">
        <f>IF($B55="",0,SUMIFS(Raindance!$O:$O,Raindance!$B:$B,$B55,Raindance!$R:$R,"&gt;="&amp;Z$5,Raindance!$R:$R,"&lt;="&amp;Z$6))</f>
        <v>0</v>
      </c>
      <c r="AA55">
        <f>IF($B55="",0,SUMIFS(Raindance!$O:$O,Raindance!$B:$B,$B55,Raindance!$R:$R,"&gt;="&amp;AA$5,Raindance!$R:$R,"&lt;="&amp;AA$6))</f>
        <v>0</v>
      </c>
      <c r="AB55">
        <f>IF($B55="",0,SUMIFS(Raindance!$O:$O,Raindance!$B:$B,$B55,Raindance!$R:$R,"&gt;="&amp;AB$5,Raindance!$R:$R,"&lt;="&amp;AB$6))</f>
        <v>0</v>
      </c>
      <c r="AC55">
        <f>IF($B55="",0,SUMIFS(Raindance!$O:$O,Raindance!$B:$B,$B55,Raindance!$R:$R,"&gt;="&amp;AC$5,Raindance!$R:$R,"&lt;="&amp;AC$6))</f>
        <v>0</v>
      </c>
      <c r="AD55">
        <f>IF($B55="",0,SUMIFS(Raindance!$O:$O,Raindance!$B:$B,$B55,Raindance!$R:$R,"&gt;="&amp;AD$5,Raindance!$R:$R,"&lt;="&amp;AD$6))</f>
        <v>0</v>
      </c>
      <c r="AE55">
        <f>IF($B55="",0,SUMIFS(Raindance!$O:$O,Raindance!$B:$B,$B55,Raindance!$R:$R,"&gt;="&amp;AE$5,Raindance!$R:$R,"&lt;="&amp;AE$6))</f>
        <v>0</v>
      </c>
      <c r="AF55">
        <f>IF($B55="",0,SUMIFS(Raindance!$O:$O,Raindance!$B:$B,$B55,Raindance!$R:$R,"&gt;="&amp;AF$5,Raindance!$R:$R,"&lt;="&amp;AF$6))</f>
        <v>0</v>
      </c>
      <c r="AG55">
        <f>IF($B55="",0,SUMIFS(Raindance!$O:$O,Raindance!$B:$B,$B55,Raindance!$R:$R,"&gt;="&amp;AG$5,Raindance!$R:$R,"&lt;="&amp;AG$6))</f>
        <v>0</v>
      </c>
    </row>
    <row r="56" spans="1:33" x14ac:dyDescent="0.3">
      <c r="A56" t="s">
        <v>1201</v>
      </c>
      <c r="B56" s="20">
        <f>'Accounting table'!B55</f>
        <v>0</v>
      </c>
      <c r="C56" s="36">
        <f>IF(B56="",0,SUMIFS(Raindance!O:O,Raindance!B:B,B56))</f>
        <v>0</v>
      </c>
      <c r="E56">
        <f>IF($B56="",0,SUMIFS(Raindance!$O:$O,Raindance!$B:$B,$B56,Raindance!$R:$R,"&gt;="&amp;E$5,Raindance!$R:$R,"&lt;="&amp;E$6))</f>
        <v>0</v>
      </c>
      <c r="F56">
        <f>IF($B56="",0,SUMIFS(Raindance!$O:$O,Raindance!$B:$B,$B56,Raindance!$R:$R,"&gt;="&amp;F$5,Raindance!$R:$R,"&lt;="&amp;F$6))</f>
        <v>0</v>
      </c>
      <c r="G56">
        <f>IF($B56="",0,SUMIFS(Raindance!$O:$O,Raindance!$B:$B,$B56,Raindance!$R:$R,"&gt;="&amp;G$5,Raindance!$R:$R,"&lt;="&amp;G$6))</f>
        <v>0</v>
      </c>
      <c r="H56">
        <f>IF($B56="",0,SUMIFS(Raindance!$O:$O,Raindance!$B:$B,$B56,Raindance!$R:$R,"&gt;="&amp;H$5,Raindance!$R:$R,"&lt;="&amp;H$6))</f>
        <v>0</v>
      </c>
      <c r="I56">
        <f>IF($B56="",0,SUMIFS(Raindance!$O:$O,Raindance!$B:$B,$B56,Raindance!$R:$R,"&gt;="&amp;I$5,Raindance!$R:$R,"&lt;="&amp;I$6))</f>
        <v>0</v>
      </c>
      <c r="J56">
        <f>IF($B56="",0,SUMIFS(Raindance!$O:$O,Raindance!$B:$B,$B56,Raindance!$R:$R,"&gt;="&amp;J$5,Raindance!$R:$R,"&lt;="&amp;J$6))</f>
        <v>0</v>
      </c>
      <c r="K56">
        <f>IF($B56="",0,SUMIFS(Raindance!$O:$O,Raindance!$B:$B,$B56,Raindance!$R:$R,"&gt;="&amp;K$5,Raindance!$R:$R,"&lt;="&amp;K$6))</f>
        <v>0</v>
      </c>
      <c r="L56">
        <f>IF($B56="",0,SUMIFS(Raindance!$O:$O,Raindance!$B:$B,$B56,Raindance!$R:$R,"&gt;="&amp;L$5,Raindance!$R:$R,"&lt;="&amp;L$6))</f>
        <v>0</v>
      </c>
      <c r="M56">
        <f>IF($B56="",0,SUMIFS(Raindance!$O:$O,Raindance!$B:$B,$B56,Raindance!$R:$R,"&gt;="&amp;M$5,Raindance!$R:$R,"&lt;="&amp;M$6))</f>
        <v>0</v>
      </c>
      <c r="N56">
        <f>IF($B56="",0,SUMIFS(Raindance!$O:$O,Raindance!$B:$B,$B56,Raindance!$R:$R,"&gt;="&amp;N$5,Raindance!$R:$R,"&lt;="&amp;N$6))</f>
        <v>0</v>
      </c>
      <c r="O56">
        <f>IF($B56="",0,SUMIFS(Raindance!$O:$O,Raindance!$B:$B,$B56,Raindance!$R:$R,"&gt;="&amp;O$5,Raindance!$R:$R,"&lt;="&amp;O$6))</f>
        <v>0</v>
      </c>
      <c r="P56">
        <f>IF($B56="",0,SUMIFS(Raindance!$O:$O,Raindance!$B:$B,$B56,Raindance!$R:$R,"&gt;="&amp;P$5,Raindance!$R:$R,"&lt;="&amp;P$6))</f>
        <v>0</v>
      </c>
      <c r="Q56">
        <f>IF($B56="",0,SUMIFS(Raindance!$O:$O,Raindance!$B:$B,$B56,Raindance!$R:$R,"&gt;="&amp;Q$5,Raindance!$R:$R,"&lt;="&amp;Q$6))</f>
        <v>0</v>
      </c>
      <c r="R56">
        <f>IF($B56="",0,SUMIFS(Raindance!$O:$O,Raindance!$B:$B,$B56,Raindance!$R:$R,"&gt;="&amp;R$5,Raindance!$R:$R,"&lt;="&amp;R$6))</f>
        <v>0</v>
      </c>
      <c r="S56">
        <f>IF($B56="",0,SUMIFS(Raindance!$O:$O,Raindance!$B:$B,$B56,Raindance!$R:$R,"&gt;="&amp;S$5,Raindance!$R:$R,"&lt;="&amp;S$6))</f>
        <v>0</v>
      </c>
      <c r="T56">
        <f>IF($B56="",0,SUMIFS(Raindance!$O:$O,Raindance!$B:$B,$B56,Raindance!$R:$R,"&gt;="&amp;T$5,Raindance!$R:$R,"&lt;="&amp;T$6))</f>
        <v>0</v>
      </c>
      <c r="U56">
        <f>IF($B56="",0,SUMIFS(Raindance!$O:$O,Raindance!$B:$B,$B56,Raindance!$R:$R,"&gt;="&amp;U$5,Raindance!$R:$R,"&lt;="&amp;U$6))</f>
        <v>0</v>
      </c>
      <c r="V56">
        <f>IF($B56="",0,SUMIFS(Raindance!$O:$O,Raindance!$B:$B,$B56,Raindance!$R:$R,"&gt;="&amp;V$5,Raindance!$R:$R,"&lt;="&amp;V$6))</f>
        <v>0</v>
      </c>
      <c r="W56">
        <f>IF($B56="",0,SUMIFS(Raindance!$O:$O,Raindance!$B:$B,$B56,Raindance!$R:$R,"&gt;="&amp;W$5,Raindance!$R:$R,"&lt;="&amp;W$6))</f>
        <v>0</v>
      </c>
      <c r="X56">
        <f>IF($B56="",0,SUMIFS(Raindance!$O:$O,Raindance!$B:$B,$B56,Raindance!$R:$R,"&gt;="&amp;X$5,Raindance!$R:$R,"&lt;="&amp;X$6))</f>
        <v>0</v>
      </c>
      <c r="Y56">
        <f>IF($B56="",0,SUMIFS(Raindance!$O:$O,Raindance!$B:$B,$B56,Raindance!$R:$R,"&gt;="&amp;Y$5,Raindance!$R:$R,"&lt;="&amp;Y$6))</f>
        <v>0</v>
      </c>
      <c r="Z56">
        <f>IF($B56="",0,SUMIFS(Raindance!$O:$O,Raindance!$B:$B,$B56,Raindance!$R:$R,"&gt;="&amp;Z$5,Raindance!$R:$R,"&lt;="&amp;Z$6))</f>
        <v>0</v>
      </c>
      <c r="AA56">
        <f>IF($B56="",0,SUMIFS(Raindance!$O:$O,Raindance!$B:$B,$B56,Raindance!$R:$R,"&gt;="&amp;AA$5,Raindance!$R:$R,"&lt;="&amp;AA$6))</f>
        <v>0</v>
      </c>
      <c r="AB56">
        <f>IF($B56="",0,SUMIFS(Raindance!$O:$O,Raindance!$B:$B,$B56,Raindance!$R:$R,"&gt;="&amp;AB$5,Raindance!$R:$R,"&lt;="&amp;AB$6))</f>
        <v>0</v>
      </c>
      <c r="AC56">
        <f>IF($B56="",0,SUMIFS(Raindance!$O:$O,Raindance!$B:$B,$B56,Raindance!$R:$R,"&gt;="&amp;AC$5,Raindance!$R:$R,"&lt;="&amp;AC$6))</f>
        <v>0</v>
      </c>
      <c r="AD56">
        <f>IF($B56="",0,SUMIFS(Raindance!$O:$O,Raindance!$B:$B,$B56,Raindance!$R:$R,"&gt;="&amp;AD$5,Raindance!$R:$R,"&lt;="&amp;AD$6))</f>
        <v>0</v>
      </c>
      <c r="AE56">
        <f>IF($B56="",0,SUMIFS(Raindance!$O:$O,Raindance!$B:$B,$B56,Raindance!$R:$R,"&gt;="&amp;AE$5,Raindance!$R:$R,"&lt;="&amp;AE$6))</f>
        <v>0</v>
      </c>
      <c r="AF56">
        <f>IF($B56="",0,SUMIFS(Raindance!$O:$O,Raindance!$B:$B,$B56,Raindance!$R:$R,"&gt;="&amp;AF$5,Raindance!$R:$R,"&lt;="&amp;AF$6))</f>
        <v>0</v>
      </c>
      <c r="AG56">
        <f>IF($B56="",0,SUMIFS(Raindance!$O:$O,Raindance!$B:$B,$B56,Raindance!$R:$R,"&gt;="&amp;AG$5,Raindance!$R:$R,"&lt;="&amp;AG$6))</f>
        <v>0</v>
      </c>
    </row>
    <row r="57" spans="1:33" x14ac:dyDescent="0.3">
      <c r="A57" t="s">
        <v>1201</v>
      </c>
      <c r="B57" s="20">
        <f>'Accounting table'!B56</f>
        <v>0</v>
      </c>
      <c r="C57" s="36">
        <f>IF(B57="",0,SUMIFS(Raindance!O:O,Raindance!B:B,B57))</f>
        <v>0</v>
      </c>
      <c r="E57">
        <f>IF($B57="",0,SUMIFS(Raindance!$O:$O,Raindance!$B:$B,$B57,Raindance!$R:$R,"&gt;="&amp;E$5,Raindance!$R:$R,"&lt;="&amp;E$6))</f>
        <v>0</v>
      </c>
      <c r="F57">
        <f>IF($B57="",0,SUMIFS(Raindance!$O:$O,Raindance!$B:$B,$B57,Raindance!$R:$R,"&gt;="&amp;F$5,Raindance!$R:$R,"&lt;="&amp;F$6))</f>
        <v>0</v>
      </c>
      <c r="G57">
        <f>IF($B57="",0,SUMIFS(Raindance!$O:$O,Raindance!$B:$B,$B57,Raindance!$R:$R,"&gt;="&amp;G$5,Raindance!$R:$R,"&lt;="&amp;G$6))</f>
        <v>0</v>
      </c>
      <c r="H57">
        <f>IF($B57="",0,SUMIFS(Raindance!$O:$O,Raindance!$B:$B,$B57,Raindance!$R:$R,"&gt;="&amp;H$5,Raindance!$R:$R,"&lt;="&amp;H$6))</f>
        <v>0</v>
      </c>
      <c r="I57">
        <f>IF($B57="",0,SUMIFS(Raindance!$O:$O,Raindance!$B:$B,$B57,Raindance!$R:$R,"&gt;="&amp;I$5,Raindance!$R:$R,"&lt;="&amp;I$6))</f>
        <v>0</v>
      </c>
      <c r="J57">
        <f>IF($B57="",0,SUMIFS(Raindance!$O:$O,Raindance!$B:$B,$B57,Raindance!$R:$R,"&gt;="&amp;J$5,Raindance!$R:$R,"&lt;="&amp;J$6))</f>
        <v>0</v>
      </c>
      <c r="K57">
        <f>IF($B57="",0,SUMIFS(Raindance!$O:$O,Raindance!$B:$B,$B57,Raindance!$R:$R,"&gt;="&amp;K$5,Raindance!$R:$R,"&lt;="&amp;K$6))</f>
        <v>0</v>
      </c>
      <c r="L57">
        <f>IF($B57="",0,SUMIFS(Raindance!$O:$O,Raindance!$B:$B,$B57,Raindance!$R:$R,"&gt;="&amp;L$5,Raindance!$R:$R,"&lt;="&amp;L$6))</f>
        <v>0</v>
      </c>
      <c r="M57">
        <f>IF($B57="",0,SUMIFS(Raindance!$O:$O,Raindance!$B:$B,$B57,Raindance!$R:$R,"&gt;="&amp;M$5,Raindance!$R:$R,"&lt;="&amp;M$6))</f>
        <v>0</v>
      </c>
      <c r="N57">
        <f>IF($B57="",0,SUMIFS(Raindance!$O:$O,Raindance!$B:$B,$B57,Raindance!$R:$R,"&gt;="&amp;N$5,Raindance!$R:$R,"&lt;="&amp;N$6))</f>
        <v>0</v>
      </c>
      <c r="O57">
        <f>IF($B57="",0,SUMIFS(Raindance!$O:$O,Raindance!$B:$B,$B57,Raindance!$R:$R,"&gt;="&amp;O$5,Raindance!$R:$R,"&lt;="&amp;O$6))</f>
        <v>0</v>
      </c>
      <c r="P57">
        <f>IF($B57="",0,SUMIFS(Raindance!$O:$O,Raindance!$B:$B,$B57,Raindance!$R:$R,"&gt;="&amp;P$5,Raindance!$R:$R,"&lt;="&amp;P$6))</f>
        <v>0</v>
      </c>
      <c r="Q57">
        <f>IF($B57="",0,SUMIFS(Raindance!$O:$O,Raindance!$B:$B,$B57,Raindance!$R:$R,"&gt;="&amp;Q$5,Raindance!$R:$R,"&lt;="&amp;Q$6))</f>
        <v>0</v>
      </c>
      <c r="R57">
        <f>IF($B57="",0,SUMIFS(Raindance!$O:$O,Raindance!$B:$B,$B57,Raindance!$R:$R,"&gt;="&amp;R$5,Raindance!$R:$R,"&lt;="&amp;R$6))</f>
        <v>0</v>
      </c>
      <c r="S57">
        <f>IF($B57="",0,SUMIFS(Raindance!$O:$O,Raindance!$B:$B,$B57,Raindance!$R:$R,"&gt;="&amp;S$5,Raindance!$R:$R,"&lt;="&amp;S$6))</f>
        <v>0</v>
      </c>
      <c r="T57">
        <f>IF($B57="",0,SUMIFS(Raindance!$O:$O,Raindance!$B:$B,$B57,Raindance!$R:$R,"&gt;="&amp;T$5,Raindance!$R:$R,"&lt;="&amp;T$6))</f>
        <v>0</v>
      </c>
      <c r="U57">
        <f>IF($B57="",0,SUMIFS(Raindance!$O:$O,Raindance!$B:$B,$B57,Raindance!$R:$R,"&gt;="&amp;U$5,Raindance!$R:$R,"&lt;="&amp;U$6))</f>
        <v>0</v>
      </c>
      <c r="V57">
        <f>IF($B57="",0,SUMIFS(Raindance!$O:$O,Raindance!$B:$B,$B57,Raindance!$R:$R,"&gt;="&amp;V$5,Raindance!$R:$R,"&lt;="&amp;V$6))</f>
        <v>0</v>
      </c>
      <c r="W57">
        <f>IF($B57="",0,SUMIFS(Raindance!$O:$O,Raindance!$B:$B,$B57,Raindance!$R:$R,"&gt;="&amp;W$5,Raindance!$R:$R,"&lt;="&amp;W$6))</f>
        <v>0</v>
      </c>
      <c r="X57">
        <f>IF($B57="",0,SUMIFS(Raindance!$O:$O,Raindance!$B:$B,$B57,Raindance!$R:$R,"&gt;="&amp;X$5,Raindance!$R:$R,"&lt;="&amp;X$6))</f>
        <v>0</v>
      </c>
      <c r="Y57">
        <f>IF($B57="",0,SUMIFS(Raindance!$O:$O,Raindance!$B:$B,$B57,Raindance!$R:$R,"&gt;="&amp;Y$5,Raindance!$R:$R,"&lt;="&amp;Y$6))</f>
        <v>0</v>
      </c>
      <c r="Z57">
        <f>IF($B57="",0,SUMIFS(Raindance!$O:$O,Raindance!$B:$B,$B57,Raindance!$R:$R,"&gt;="&amp;Z$5,Raindance!$R:$R,"&lt;="&amp;Z$6))</f>
        <v>0</v>
      </c>
      <c r="AA57">
        <f>IF($B57="",0,SUMIFS(Raindance!$O:$O,Raindance!$B:$B,$B57,Raindance!$R:$R,"&gt;="&amp;AA$5,Raindance!$R:$R,"&lt;="&amp;AA$6))</f>
        <v>0</v>
      </c>
      <c r="AB57">
        <f>IF($B57="",0,SUMIFS(Raindance!$O:$O,Raindance!$B:$B,$B57,Raindance!$R:$R,"&gt;="&amp;AB$5,Raindance!$R:$R,"&lt;="&amp;AB$6))</f>
        <v>0</v>
      </c>
      <c r="AC57">
        <f>IF($B57="",0,SUMIFS(Raindance!$O:$O,Raindance!$B:$B,$B57,Raindance!$R:$R,"&gt;="&amp;AC$5,Raindance!$R:$R,"&lt;="&amp;AC$6))</f>
        <v>0</v>
      </c>
      <c r="AD57">
        <f>IF($B57="",0,SUMIFS(Raindance!$O:$O,Raindance!$B:$B,$B57,Raindance!$R:$R,"&gt;="&amp;AD$5,Raindance!$R:$R,"&lt;="&amp;AD$6))</f>
        <v>0</v>
      </c>
      <c r="AE57">
        <f>IF($B57="",0,SUMIFS(Raindance!$O:$O,Raindance!$B:$B,$B57,Raindance!$R:$R,"&gt;="&amp;AE$5,Raindance!$R:$R,"&lt;="&amp;AE$6))</f>
        <v>0</v>
      </c>
      <c r="AF57">
        <f>IF($B57="",0,SUMIFS(Raindance!$O:$O,Raindance!$B:$B,$B57,Raindance!$R:$R,"&gt;="&amp;AF$5,Raindance!$R:$R,"&lt;="&amp;AF$6))</f>
        <v>0</v>
      </c>
      <c r="AG57">
        <f>IF($B57="",0,SUMIFS(Raindance!$O:$O,Raindance!$B:$B,$B57,Raindance!$R:$R,"&gt;="&amp;AG$5,Raindance!$R:$R,"&lt;="&amp;AG$6))</f>
        <v>0</v>
      </c>
    </row>
    <row r="58" spans="1:33" x14ac:dyDescent="0.3">
      <c r="A58" t="s">
        <v>1201</v>
      </c>
      <c r="B58" s="20">
        <f>'Accounting table'!B57</f>
        <v>0</v>
      </c>
      <c r="C58" s="36">
        <f>IF(B58="",0,SUMIFS(Raindance!O:O,Raindance!B:B,B58))</f>
        <v>0</v>
      </c>
      <c r="E58">
        <f>IF($B58="",0,SUMIFS(Raindance!$O:$O,Raindance!$B:$B,$B58,Raindance!$R:$R,"&gt;="&amp;E$5,Raindance!$R:$R,"&lt;="&amp;E$6))</f>
        <v>0</v>
      </c>
      <c r="F58">
        <f>IF($B58="",0,SUMIFS(Raindance!$O:$O,Raindance!$B:$B,$B58,Raindance!$R:$R,"&gt;="&amp;F$5,Raindance!$R:$R,"&lt;="&amp;F$6))</f>
        <v>0</v>
      </c>
      <c r="G58">
        <f>IF($B58="",0,SUMIFS(Raindance!$O:$O,Raindance!$B:$B,$B58,Raindance!$R:$R,"&gt;="&amp;G$5,Raindance!$R:$R,"&lt;="&amp;G$6))</f>
        <v>0</v>
      </c>
      <c r="H58">
        <f>IF($B58="",0,SUMIFS(Raindance!$O:$O,Raindance!$B:$B,$B58,Raindance!$R:$R,"&gt;="&amp;H$5,Raindance!$R:$R,"&lt;="&amp;H$6))</f>
        <v>0</v>
      </c>
      <c r="I58">
        <f>IF($B58="",0,SUMIFS(Raindance!$O:$O,Raindance!$B:$B,$B58,Raindance!$R:$R,"&gt;="&amp;I$5,Raindance!$R:$R,"&lt;="&amp;I$6))</f>
        <v>0</v>
      </c>
      <c r="J58">
        <f>IF($B58="",0,SUMIFS(Raindance!$O:$O,Raindance!$B:$B,$B58,Raindance!$R:$R,"&gt;="&amp;J$5,Raindance!$R:$R,"&lt;="&amp;J$6))</f>
        <v>0</v>
      </c>
      <c r="K58">
        <f>IF($B58="",0,SUMIFS(Raindance!$O:$O,Raindance!$B:$B,$B58,Raindance!$R:$R,"&gt;="&amp;K$5,Raindance!$R:$R,"&lt;="&amp;K$6))</f>
        <v>0</v>
      </c>
      <c r="L58">
        <f>IF($B58="",0,SUMIFS(Raindance!$O:$O,Raindance!$B:$B,$B58,Raindance!$R:$R,"&gt;="&amp;L$5,Raindance!$R:$R,"&lt;="&amp;L$6))</f>
        <v>0</v>
      </c>
      <c r="M58">
        <f>IF($B58="",0,SUMIFS(Raindance!$O:$O,Raindance!$B:$B,$B58,Raindance!$R:$R,"&gt;="&amp;M$5,Raindance!$R:$R,"&lt;="&amp;M$6))</f>
        <v>0</v>
      </c>
      <c r="N58">
        <f>IF($B58="",0,SUMIFS(Raindance!$O:$O,Raindance!$B:$B,$B58,Raindance!$R:$R,"&gt;="&amp;N$5,Raindance!$R:$R,"&lt;="&amp;N$6))</f>
        <v>0</v>
      </c>
      <c r="O58">
        <f>IF($B58="",0,SUMIFS(Raindance!$O:$O,Raindance!$B:$B,$B58,Raindance!$R:$R,"&gt;="&amp;O$5,Raindance!$R:$R,"&lt;="&amp;O$6))</f>
        <v>0</v>
      </c>
      <c r="P58">
        <f>IF($B58="",0,SUMIFS(Raindance!$O:$O,Raindance!$B:$B,$B58,Raindance!$R:$R,"&gt;="&amp;P$5,Raindance!$R:$R,"&lt;="&amp;P$6))</f>
        <v>0</v>
      </c>
      <c r="Q58">
        <f>IF($B58="",0,SUMIFS(Raindance!$O:$O,Raindance!$B:$B,$B58,Raindance!$R:$R,"&gt;="&amp;Q$5,Raindance!$R:$R,"&lt;="&amp;Q$6))</f>
        <v>0</v>
      </c>
      <c r="R58">
        <f>IF($B58="",0,SUMIFS(Raindance!$O:$O,Raindance!$B:$B,$B58,Raindance!$R:$R,"&gt;="&amp;R$5,Raindance!$R:$R,"&lt;="&amp;R$6))</f>
        <v>0</v>
      </c>
      <c r="S58">
        <f>IF($B58="",0,SUMIFS(Raindance!$O:$O,Raindance!$B:$B,$B58,Raindance!$R:$R,"&gt;="&amp;S$5,Raindance!$R:$R,"&lt;="&amp;S$6))</f>
        <v>0</v>
      </c>
      <c r="T58">
        <f>IF($B58="",0,SUMIFS(Raindance!$O:$O,Raindance!$B:$B,$B58,Raindance!$R:$R,"&gt;="&amp;T$5,Raindance!$R:$R,"&lt;="&amp;T$6))</f>
        <v>0</v>
      </c>
      <c r="U58">
        <f>IF($B58="",0,SUMIFS(Raindance!$O:$O,Raindance!$B:$B,$B58,Raindance!$R:$R,"&gt;="&amp;U$5,Raindance!$R:$R,"&lt;="&amp;U$6))</f>
        <v>0</v>
      </c>
      <c r="V58">
        <f>IF($B58="",0,SUMIFS(Raindance!$O:$O,Raindance!$B:$B,$B58,Raindance!$R:$R,"&gt;="&amp;V$5,Raindance!$R:$R,"&lt;="&amp;V$6))</f>
        <v>0</v>
      </c>
      <c r="W58">
        <f>IF($B58="",0,SUMIFS(Raindance!$O:$O,Raindance!$B:$B,$B58,Raindance!$R:$R,"&gt;="&amp;W$5,Raindance!$R:$R,"&lt;="&amp;W$6))</f>
        <v>0</v>
      </c>
      <c r="X58">
        <f>IF($B58="",0,SUMIFS(Raindance!$O:$O,Raindance!$B:$B,$B58,Raindance!$R:$R,"&gt;="&amp;X$5,Raindance!$R:$R,"&lt;="&amp;X$6))</f>
        <v>0</v>
      </c>
      <c r="Y58">
        <f>IF($B58="",0,SUMIFS(Raindance!$O:$O,Raindance!$B:$B,$B58,Raindance!$R:$R,"&gt;="&amp;Y$5,Raindance!$R:$R,"&lt;="&amp;Y$6))</f>
        <v>0</v>
      </c>
      <c r="Z58">
        <f>IF($B58="",0,SUMIFS(Raindance!$O:$O,Raindance!$B:$B,$B58,Raindance!$R:$R,"&gt;="&amp;Z$5,Raindance!$R:$R,"&lt;="&amp;Z$6))</f>
        <v>0</v>
      </c>
      <c r="AA58">
        <f>IF($B58="",0,SUMIFS(Raindance!$O:$O,Raindance!$B:$B,$B58,Raindance!$R:$R,"&gt;="&amp;AA$5,Raindance!$R:$R,"&lt;="&amp;AA$6))</f>
        <v>0</v>
      </c>
      <c r="AB58">
        <f>IF($B58="",0,SUMIFS(Raindance!$O:$O,Raindance!$B:$B,$B58,Raindance!$R:$R,"&gt;="&amp;AB$5,Raindance!$R:$R,"&lt;="&amp;AB$6))</f>
        <v>0</v>
      </c>
      <c r="AC58">
        <f>IF($B58="",0,SUMIFS(Raindance!$O:$O,Raindance!$B:$B,$B58,Raindance!$R:$R,"&gt;="&amp;AC$5,Raindance!$R:$R,"&lt;="&amp;AC$6))</f>
        <v>0</v>
      </c>
      <c r="AD58">
        <f>IF($B58="",0,SUMIFS(Raindance!$O:$O,Raindance!$B:$B,$B58,Raindance!$R:$R,"&gt;="&amp;AD$5,Raindance!$R:$R,"&lt;="&amp;AD$6))</f>
        <v>0</v>
      </c>
      <c r="AE58">
        <f>IF($B58="",0,SUMIFS(Raindance!$O:$O,Raindance!$B:$B,$B58,Raindance!$R:$R,"&gt;="&amp;AE$5,Raindance!$R:$R,"&lt;="&amp;AE$6))</f>
        <v>0</v>
      </c>
      <c r="AF58">
        <f>IF($B58="",0,SUMIFS(Raindance!$O:$O,Raindance!$B:$B,$B58,Raindance!$R:$R,"&gt;="&amp;AF$5,Raindance!$R:$R,"&lt;="&amp;AF$6))</f>
        <v>0</v>
      </c>
      <c r="AG58">
        <f>IF($B58="",0,SUMIFS(Raindance!$O:$O,Raindance!$B:$B,$B58,Raindance!$R:$R,"&gt;="&amp;AG$5,Raindance!$R:$R,"&lt;="&amp;AG$6))</f>
        <v>0</v>
      </c>
    </row>
    <row r="59" spans="1:33" x14ac:dyDescent="0.3">
      <c r="A59" t="s">
        <v>1201</v>
      </c>
      <c r="B59" s="20">
        <f>'Accounting table'!B58</f>
        <v>0</v>
      </c>
      <c r="C59" s="36">
        <f>IF(B59="",0,SUMIFS(Raindance!O:O,Raindance!B:B,B59))</f>
        <v>0</v>
      </c>
      <c r="E59">
        <f>IF($B59="",0,SUMIFS(Raindance!$O:$O,Raindance!$B:$B,$B59,Raindance!$R:$R,"&gt;="&amp;E$5,Raindance!$R:$R,"&lt;="&amp;E$6))</f>
        <v>0</v>
      </c>
      <c r="F59">
        <f>IF($B59="",0,SUMIFS(Raindance!$O:$O,Raindance!$B:$B,$B59,Raindance!$R:$R,"&gt;="&amp;F$5,Raindance!$R:$R,"&lt;="&amp;F$6))</f>
        <v>0</v>
      </c>
      <c r="G59">
        <f>IF($B59="",0,SUMIFS(Raindance!$O:$O,Raindance!$B:$B,$B59,Raindance!$R:$R,"&gt;="&amp;G$5,Raindance!$R:$R,"&lt;="&amp;G$6))</f>
        <v>0</v>
      </c>
      <c r="H59">
        <f>IF($B59="",0,SUMIFS(Raindance!$O:$O,Raindance!$B:$B,$B59,Raindance!$R:$R,"&gt;="&amp;H$5,Raindance!$R:$R,"&lt;="&amp;H$6))</f>
        <v>0</v>
      </c>
      <c r="I59">
        <f>IF($B59="",0,SUMIFS(Raindance!$O:$O,Raindance!$B:$B,$B59,Raindance!$R:$R,"&gt;="&amp;I$5,Raindance!$R:$R,"&lt;="&amp;I$6))</f>
        <v>0</v>
      </c>
      <c r="J59">
        <f>IF($B59="",0,SUMIFS(Raindance!$O:$O,Raindance!$B:$B,$B59,Raindance!$R:$R,"&gt;="&amp;J$5,Raindance!$R:$R,"&lt;="&amp;J$6))</f>
        <v>0</v>
      </c>
      <c r="K59">
        <f>IF($B59="",0,SUMIFS(Raindance!$O:$O,Raindance!$B:$B,$B59,Raindance!$R:$R,"&gt;="&amp;K$5,Raindance!$R:$R,"&lt;="&amp;K$6))</f>
        <v>0</v>
      </c>
      <c r="L59">
        <f>IF($B59="",0,SUMIFS(Raindance!$O:$O,Raindance!$B:$B,$B59,Raindance!$R:$R,"&gt;="&amp;L$5,Raindance!$R:$R,"&lt;="&amp;L$6))</f>
        <v>0</v>
      </c>
      <c r="M59">
        <f>IF($B59="",0,SUMIFS(Raindance!$O:$O,Raindance!$B:$B,$B59,Raindance!$R:$R,"&gt;="&amp;M$5,Raindance!$R:$R,"&lt;="&amp;M$6))</f>
        <v>0</v>
      </c>
      <c r="N59">
        <f>IF($B59="",0,SUMIFS(Raindance!$O:$O,Raindance!$B:$B,$B59,Raindance!$R:$R,"&gt;="&amp;N$5,Raindance!$R:$R,"&lt;="&amp;N$6))</f>
        <v>0</v>
      </c>
      <c r="O59">
        <f>IF($B59="",0,SUMIFS(Raindance!$O:$O,Raindance!$B:$B,$B59,Raindance!$R:$R,"&gt;="&amp;O$5,Raindance!$R:$R,"&lt;="&amp;O$6))</f>
        <v>0</v>
      </c>
      <c r="P59">
        <f>IF($B59="",0,SUMIFS(Raindance!$O:$O,Raindance!$B:$B,$B59,Raindance!$R:$R,"&gt;="&amp;P$5,Raindance!$R:$R,"&lt;="&amp;P$6))</f>
        <v>0</v>
      </c>
      <c r="Q59">
        <f>IF($B59="",0,SUMIFS(Raindance!$O:$O,Raindance!$B:$B,$B59,Raindance!$R:$R,"&gt;="&amp;Q$5,Raindance!$R:$R,"&lt;="&amp;Q$6))</f>
        <v>0</v>
      </c>
      <c r="R59">
        <f>IF($B59="",0,SUMIFS(Raindance!$O:$O,Raindance!$B:$B,$B59,Raindance!$R:$R,"&gt;="&amp;R$5,Raindance!$R:$R,"&lt;="&amp;R$6))</f>
        <v>0</v>
      </c>
      <c r="S59">
        <f>IF($B59="",0,SUMIFS(Raindance!$O:$O,Raindance!$B:$B,$B59,Raindance!$R:$R,"&gt;="&amp;S$5,Raindance!$R:$R,"&lt;="&amp;S$6))</f>
        <v>0</v>
      </c>
      <c r="T59">
        <f>IF($B59="",0,SUMIFS(Raindance!$O:$O,Raindance!$B:$B,$B59,Raindance!$R:$R,"&gt;="&amp;T$5,Raindance!$R:$R,"&lt;="&amp;T$6))</f>
        <v>0</v>
      </c>
      <c r="U59">
        <f>IF($B59="",0,SUMIFS(Raindance!$O:$O,Raindance!$B:$B,$B59,Raindance!$R:$R,"&gt;="&amp;U$5,Raindance!$R:$R,"&lt;="&amp;U$6))</f>
        <v>0</v>
      </c>
      <c r="V59">
        <f>IF($B59="",0,SUMIFS(Raindance!$O:$O,Raindance!$B:$B,$B59,Raindance!$R:$R,"&gt;="&amp;V$5,Raindance!$R:$R,"&lt;="&amp;V$6))</f>
        <v>0</v>
      </c>
      <c r="W59">
        <f>IF($B59="",0,SUMIFS(Raindance!$O:$O,Raindance!$B:$B,$B59,Raindance!$R:$R,"&gt;="&amp;W$5,Raindance!$R:$R,"&lt;="&amp;W$6))</f>
        <v>0</v>
      </c>
      <c r="X59">
        <f>IF($B59="",0,SUMIFS(Raindance!$O:$O,Raindance!$B:$B,$B59,Raindance!$R:$R,"&gt;="&amp;X$5,Raindance!$R:$R,"&lt;="&amp;X$6))</f>
        <v>0</v>
      </c>
      <c r="Y59">
        <f>IF($B59="",0,SUMIFS(Raindance!$O:$O,Raindance!$B:$B,$B59,Raindance!$R:$R,"&gt;="&amp;Y$5,Raindance!$R:$R,"&lt;="&amp;Y$6))</f>
        <v>0</v>
      </c>
      <c r="Z59">
        <f>IF($B59="",0,SUMIFS(Raindance!$O:$O,Raindance!$B:$B,$B59,Raindance!$R:$R,"&gt;="&amp;Z$5,Raindance!$R:$R,"&lt;="&amp;Z$6))</f>
        <v>0</v>
      </c>
      <c r="AA59">
        <f>IF($B59="",0,SUMIFS(Raindance!$O:$O,Raindance!$B:$B,$B59,Raindance!$R:$R,"&gt;="&amp;AA$5,Raindance!$R:$R,"&lt;="&amp;AA$6))</f>
        <v>0</v>
      </c>
      <c r="AB59">
        <f>IF($B59="",0,SUMIFS(Raindance!$O:$O,Raindance!$B:$B,$B59,Raindance!$R:$R,"&gt;="&amp;AB$5,Raindance!$R:$R,"&lt;="&amp;AB$6))</f>
        <v>0</v>
      </c>
      <c r="AC59">
        <f>IF($B59="",0,SUMIFS(Raindance!$O:$O,Raindance!$B:$B,$B59,Raindance!$R:$R,"&gt;="&amp;AC$5,Raindance!$R:$R,"&lt;="&amp;AC$6))</f>
        <v>0</v>
      </c>
      <c r="AD59">
        <f>IF($B59="",0,SUMIFS(Raindance!$O:$O,Raindance!$B:$B,$B59,Raindance!$R:$R,"&gt;="&amp;AD$5,Raindance!$R:$R,"&lt;="&amp;AD$6))</f>
        <v>0</v>
      </c>
      <c r="AE59">
        <f>IF($B59="",0,SUMIFS(Raindance!$O:$O,Raindance!$B:$B,$B59,Raindance!$R:$R,"&gt;="&amp;AE$5,Raindance!$R:$R,"&lt;="&amp;AE$6))</f>
        <v>0</v>
      </c>
      <c r="AF59">
        <f>IF($B59="",0,SUMIFS(Raindance!$O:$O,Raindance!$B:$B,$B59,Raindance!$R:$R,"&gt;="&amp;AF$5,Raindance!$R:$R,"&lt;="&amp;AF$6))</f>
        <v>0</v>
      </c>
      <c r="AG59">
        <f>IF($B59="",0,SUMIFS(Raindance!$O:$O,Raindance!$B:$B,$B59,Raindance!$R:$R,"&gt;="&amp;AG$5,Raindance!$R:$R,"&lt;="&amp;AG$6))</f>
        <v>0</v>
      </c>
    </row>
    <row r="60" spans="1:33" x14ac:dyDescent="0.3">
      <c r="A60" t="s">
        <v>1201</v>
      </c>
      <c r="B60" s="20">
        <f>'Accounting table'!B59</f>
        <v>0</v>
      </c>
      <c r="C60" s="36">
        <f>IF(B60="",0,SUMIFS(Raindance!O:O,Raindance!B:B,B60))</f>
        <v>0</v>
      </c>
      <c r="E60">
        <f>IF($B60="",0,SUMIFS(Raindance!$O:$O,Raindance!$B:$B,$B60,Raindance!$R:$R,"&gt;="&amp;E$5,Raindance!$R:$R,"&lt;="&amp;E$6))</f>
        <v>0</v>
      </c>
      <c r="F60">
        <f>IF($B60="",0,SUMIFS(Raindance!$O:$O,Raindance!$B:$B,$B60,Raindance!$R:$R,"&gt;="&amp;F$5,Raindance!$R:$R,"&lt;="&amp;F$6))</f>
        <v>0</v>
      </c>
      <c r="G60">
        <f>IF($B60="",0,SUMIFS(Raindance!$O:$O,Raindance!$B:$B,$B60,Raindance!$R:$R,"&gt;="&amp;G$5,Raindance!$R:$R,"&lt;="&amp;G$6))</f>
        <v>0</v>
      </c>
      <c r="H60">
        <f>IF($B60="",0,SUMIFS(Raindance!$O:$O,Raindance!$B:$B,$B60,Raindance!$R:$R,"&gt;="&amp;H$5,Raindance!$R:$R,"&lt;="&amp;H$6))</f>
        <v>0</v>
      </c>
      <c r="I60">
        <f>IF($B60="",0,SUMIFS(Raindance!$O:$O,Raindance!$B:$B,$B60,Raindance!$R:$R,"&gt;="&amp;I$5,Raindance!$R:$R,"&lt;="&amp;I$6))</f>
        <v>0</v>
      </c>
      <c r="J60">
        <f>IF($B60="",0,SUMIFS(Raindance!$O:$O,Raindance!$B:$B,$B60,Raindance!$R:$R,"&gt;="&amp;J$5,Raindance!$R:$R,"&lt;="&amp;J$6))</f>
        <v>0</v>
      </c>
      <c r="K60">
        <f>IF($B60="",0,SUMIFS(Raindance!$O:$O,Raindance!$B:$B,$B60,Raindance!$R:$R,"&gt;="&amp;K$5,Raindance!$R:$R,"&lt;="&amp;K$6))</f>
        <v>0</v>
      </c>
      <c r="L60">
        <f>IF($B60="",0,SUMIFS(Raindance!$O:$O,Raindance!$B:$B,$B60,Raindance!$R:$R,"&gt;="&amp;L$5,Raindance!$R:$R,"&lt;="&amp;L$6))</f>
        <v>0</v>
      </c>
      <c r="M60">
        <f>IF($B60="",0,SUMIFS(Raindance!$O:$O,Raindance!$B:$B,$B60,Raindance!$R:$R,"&gt;="&amp;M$5,Raindance!$R:$R,"&lt;="&amp;M$6))</f>
        <v>0</v>
      </c>
      <c r="N60">
        <f>IF($B60="",0,SUMIFS(Raindance!$O:$O,Raindance!$B:$B,$B60,Raindance!$R:$R,"&gt;="&amp;N$5,Raindance!$R:$R,"&lt;="&amp;N$6))</f>
        <v>0</v>
      </c>
      <c r="O60">
        <f>IF($B60="",0,SUMIFS(Raindance!$O:$O,Raindance!$B:$B,$B60,Raindance!$R:$R,"&gt;="&amp;O$5,Raindance!$R:$R,"&lt;="&amp;O$6))</f>
        <v>0</v>
      </c>
      <c r="P60">
        <f>IF($B60="",0,SUMIFS(Raindance!$O:$O,Raindance!$B:$B,$B60,Raindance!$R:$R,"&gt;="&amp;P$5,Raindance!$R:$R,"&lt;="&amp;P$6))</f>
        <v>0</v>
      </c>
      <c r="Q60">
        <f>IF($B60="",0,SUMIFS(Raindance!$O:$O,Raindance!$B:$B,$B60,Raindance!$R:$R,"&gt;="&amp;Q$5,Raindance!$R:$R,"&lt;="&amp;Q$6))</f>
        <v>0</v>
      </c>
      <c r="R60">
        <f>IF($B60="",0,SUMIFS(Raindance!$O:$O,Raindance!$B:$B,$B60,Raindance!$R:$R,"&gt;="&amp;R$5,Raindance!$R:$R,"&lt;="&amp;R$6))</f>
        <v>0</v>
      </c>
      <c r="S60">
        <f>IF($B60="",0,SUMIFS(Raindance!$O:$O,Raindance!$B:$B,$B60,Raindance!$R:$R,"&gt;="&amp;S$5,Raindance!$R:$R,"&lt;="&amp;S$6))</f>
        <v>0</v>
      </c>
      <c r="T60">
        <f>IF($B60="",0,SUMIFS(Raindance!$O:$O,Raindance!$B:$B,$B60,Raindance!$R:$R,"&gt;="&amp;T$5,Raindance!$R:$R,"&lt;="&amp;T$6))</f>
        <v>0</v>
      </c>
      <c r="U60">
        <f>IF($B60="",0,SUMIFS(Raindance!$O:$O,Raindance!$B:$B,$B60,Raindance!$R:$R,"&gt;="&amp;U$5,Raindance!$R:$R,"&lt;="&amp;U$6))</f>
        <v>0</v>
      </c>
      <c r="V60">
        <f>IF($B60="",0,SUMIFS(Raindance!$O:$O,Raindance!$B:$B,$B60,Raindance!$R:$R,"&gt;="&amp;V$5,Raindance!$R:$R,"&lt;="&amp;V$6))</f>
        <v>0</v>
      </c>
      <c r="W60">
        <f>IF($B60="",0,SUMIFS(Raindance!$O:$O,Raindance!$B:$B,$B60,Raindance!$R:$R,"&gt;="&amp;W$5,Raindance!$R:$R,"&lt;="&amp;W$6))</f>
        <v>0</v>
      </c>
      <c r="X60">
        <f>IF($B60="",0,SUMIFS(Raindance!$O:$O,Raindance!$B:$B,$B60,Raindance!$R:$R,"&gt;="&amp;X$5,Raindance!$R:$R,"&lt;="&amp;X$6))</f>
        <v>0</v>
      </c>
      <c r="Y60">
        <f>IF($B60="",0,SUMIFS(Raindance!$O:$O,Raindance!$B:$B,$B60,Raindance!$R:$R,"&gt;="&amp;Y$5,Raindance!$R:$R,"&lt;="&amp;Y$6))</f>
        <v>0</v>
      </c>
      <c r="Z60">
        <f>IF($B60="",0,SUMIFS(Raindance!$O:$O,Raindance!$B:$B,$B60,Raindance!$R:$R,"&gt;="&amp;Z$5,Raindance!$R:$R,"&lt;="&amp;Z$6))</f>
        <v>0</v>
      </c>
      <c r="AA60">
        <f>IF($B60="",0,SUMIFS(Raindance!$O:$O,Raindance!$B:$B,$B60,Raindance!$R:$R,"&gt;="&amp;AA$5,Raindance!$R:$R,"&lt;="&amp;AA$6))</f>
        <v>0</v>
      </c>
      <c r="AB60">
        <f>IF($B60="",0,SUMIFS(Raindance!$O:$O,Raindance!$B:$B,$B60,Raindance!$R:$R,"&gt;="&amp;AB$5,Raindance!$R:$R,"&lt;="&amp;AB$6))</f>
        <v>0</v>
      </c>
      <c r="AC60">
        <f>IF($B60="",0,SUMIFS(Raindance!$O:$O,Raindance!$B:$B,$B60,Raindance!$R:$R,"&gt;="&amp;AC$5,Raindance!$R:$R,"&lt;="&amp;AC$6))</f>
        <v>0</v>
      </c>
      <c r="AD60">
        <f>IF($B60="",0,SUMIFS(Raindance!$O:$O,Raindance!$B:$B,$B60,Raindance!$R:$R,"&gt;="&amp;AD$5,Raindance!$R:$R,"&lt;="&amp;AD$6))</f>
        <v>0</v>
      </c>
      <c r="AE60">
        <f>IF($B60="",0,SUMIFS(Raindance!$O:$O,Raindance!$B:$B,$B60,Raindance!$R:$R,"&gt;="&amp;AE$5,Raindance!$R:$R,"&lt;="&amp;AE$6))</f>
        <v>0</v>
      </c>
      <c r="AF60">
        <f>IF($B60="",0,SUMIFS(Raindance!$O:$O,Raindance!$B:$B,$B60,Raindance!$R:$R,"&gt;="&amp;AF$5,Raindance!$R:$R,"&lt;="&amp;AF$6))</f>
        <v>0</v>
      </c>
      <c r="AG60">
        <f>IF($B60="",0,SUMIFS(Raindance!$O:$O,Raindance!$B:$B,$B60,Raindance!$R:$R,"&gt;="&amp;AG$5,Raindance!$R:$R,"&lt;="&amp;AG$6))</f>
        <v>0</v>
      </c>
    </row>
    <row r="61" spans="1:33" ht="16" thickBot="1" x14ac:dyDescent="0.4">
      <c r="E61" s="37">
        <f>SUM(E7:E60)</f>
        <v>0</v>
      </c>
      <c r="F61" s="37">
        <f t="shared" ref="F61:AG61" si="0">SUM(F7:F60)</f>
        <v>0</v>
      </c>
      <c r="G61" s="37">
        <f t="shared" si="0"/>
        <v>0</v>
      </c>
      <c r="H61" s="37">
        <f t="shared" si="0"/>
        <v>0</v>
      </c>
      <c r="I61" s="37">
        <f t="shared" si="0"/>
        <v>0</v>
      </c>
      <c r="J61" s="37">
        <f t="shared" si="0"/>
        <v>0</v>
      </c>
      <c r="K61" s="37">
        <f t="shared" si="0"/>
        <v>0</v>
      </c>
      <c r="L61" s="37">
        <f t="shared" si="0"/>
        <v>0</v>
      </c>
      <c r="M61" s="37">
        <f t="shared" si="0"/>
        <v>0</v>
      </c>
      <c r="N61" s="37">
        <f t="shared" si="0"/>
        <v>0</v>
      </c>
      <c r="O61" s="37">
        <f t="shared" si="0"/>
        <v>0</v>
      </c>
      <c r="P61" s="37">
        <f t="shared" si="0"/>
        <v>0</v>
      </c>
      <c r="Q61" s="37">
        <f t="shared" si="0"/>
        <v>0</v>
      </c>
      <c r="R61" s="37">
        <f t="shared" si="0"/>
        <v>0</v>
      </c>
      <c r="S61" s="37">
        <f t="shared" si="0"/>
        <v>0</v>
      </c>
      <c r="T61" s="37">
        <f t="shared" si="0"/>
        <v>0</v>
      </c>
      <c r="U61" s="37">
        <f t="shared" si="0"/>
        <v>0</v>
      </c>
      <c r="V61" s="37">
        <f t="shared" si="0"/>
        <v>0</v>
      </c>
      <c r="W61" s="37">
        <f t="shared" si="0"/>
        <v>0</v>
      </c>
      <c r="X61" s="37">
        <f t="shared" si="0"/>
        <v>0</v>
      </c>
      <c r="Y61" s="37">
        <f t="shared" si="0"/>
        <v>0</v>
      </c>
      <c r="Z61" s="37">
        <f t="shared" si="0"/>
        <v>0</v>
      </c>
      <c r="AA61" s="37">
        <f t="shared" si="0"/>
        <v>0</v>
      </c>
      <c r="AB61" s="37">
        <f t="shared" si="0"/>
        <v>0</v>
      </c>
      <c r="AC61" s="37">
        <f t="shared" si="0"/>
        <v>0</v>
      </c>
      <c r="AD61" s="37">
        <f t="shared" si="0"/>
        <v>0</v>
      </c>
      <c r="AE61" s="37">
        <f t="shared" si="0"/>
        <v>0</v>
      </c>
      <c r="AF61" s="37">
        <f t="shared" si="0"/>
        <v>0</v>
      </c>
      <c r="AG61" s="37">
        <f t="shared" si="0"/>
        <v>0</v>
      </c>
    </row>
    <row r="62" spans="1:33" s="38" customFormat="1" ht="14.5" thickTop="1" x14ac:dyDescent="0.3">
      <c r="B62" s="38" t="s">
        <v>1142</v>
      </c>
      <c r="C62" s="38" t="s">
        <v>106</v>
      </c>
      <c r="D62" s="38">
        <f>SUM(C63:C100)</f>
        <v>0</v>
      </c>
    </row>
    <row r="63" spans="1:33" x14ac:dyDescent="0.3">
      <c r="A63" t="s">
        <v>106</v>
      </c>
      <c r="B63" s="20" t="str">
        <f>'Accounting table'!D6</f>
        <v>5511</v>
      </c>
      <c r="C63" s="36">
        <f>IF(B63="",0,SUMIFS(Raindance!O:O,Raindance!B:B,B63))</f>
        <v>0</v>
      </c>
      <c r="E63">
        <f>IF($B63="",0,SUMIFS(Raindance!$O:$O,Raindance!$B:$B,$B63,Raindance!$R:$R,"&gt;="&amp;E$5,Raindance!$R:$R,"&lt;="&amp;E$6))</f>
        <v>0</v>
      </c>
      <c r="F63">
        <f>IF($B63="",0,SUMIFS(Raindance!$O:$O,Raindance!$B:$B,$B63,Raindance!$R:$R,"&gt;="&amp;F$5,Raindance!$R:$R,"&lt;="&amp;F$6))</f>
        <v>0</v>
      </c>
      <c r="G63">
        <f>IF($B63="",0,SUMIFS(Raindance!$O:$O,Raindance!$B:$B,$B63,Raindance!$R:$R,"&gt;="&amp;G$5,Raindance!$R:$R,"&lt;="&amp;G$6))</f>
        <v>0</v>
      </c>
      <c r="H63">
        <f>IF($B63="",0,SUMIFS(Raindance!$O:$O,Raindance!$B:$B,$B63,Raindance!$R:$R,"&gt;="&amp;H$5,Raindance!$R:$R,"&lt;="&amp;H$6))</f>
        <v>0</v>
      </c>
      <c r="I63">
        <f>IF($B63="",0,SUMIFS(Raindance!$O:$O,Raindance!$B:$B,$B63,Raindance!$R:$R,"&gt;="&amp;I$5,Raindance!$R:$R,"&lt;="&amp;I$6))</f>
        <v>0</v>
      </c>
      <c r="J63">
        <f>IF($B63="",0,SUMIFS(Raindance!$O:$O,Raindance!$B:$B,$B63,Raindance!$R:$R,"&gt;="&amp;J$5,Raindance!$R:$R,"&lt;="&amp;J$6))</f>
        <v>0</v>
      </c>
      <c r="K63">
        <f>IF($B63="",0,SUMIFS(Raindance!$O:$O,Raindance!$B:$B,$B63,Raindance!$R:$R,"&gt;="&amp;K$5,Raindance!$R:$R,"&lt;="&amp;K$6))</f>
        <v>0</v>
      </c>
      <c r="L63">
        <f>IF($B63="",0,SUMIFS(Raindance!$O:$O,Raindance!$B:$B,$B63,Raindance!$R:$R,"&gt;="&amp;L$5,Raindance!$R:$R,"&lt;="&amp;L$6))</f>
        <v>0</v>
      </c>
      <c r="M63">
        <f>IF($B63="",0,SUMIFS(Raindance!$O:$O,Raindance!$B:$B,$B63,Raindance!$R:$R,"&gt;="&amp;M$5,Raindance!$R:$R,"&lt;="&amp;M$6))</f>
        <v>0</v>
      </c>
      <c r="N63">
        <f>IF($B63="",0,SUMIFS(Raindance!$O:$O,Raindance!$B:$B,$B63,Raindance!$R:$R,"&gt;="&amp;N$5,Raindance!$R:$R,"&lt;="&amp;N$6))</f>
        <v>0</v>
      </c>
      <c r="O63">
        <f>IF($B63="",0,SUMIFS(Raindance!$O:$O,Raindance!$B:$B,$B63,Raindance!$R:$R,"&gt;="&amp;O$5,Raindance!$R:$R,"&lt;="&amp;O$6))</f>
        <v>0</v>
      </c>
      <c r="P63">
        <f>IF($B63="",0,SUMIFS(Raindance!$O:$O,Raindance!$B:$B,$B63,Raindance!$R:$R,"&gt;="&amp;P$5,Raindance!$R:$R,"&lt;="&amp;P$6))</f>
        <v>0</v>
      </c>
      <c r="Q63">
        <f>IF($B63="",0,SUMIFS(Raindance!$O:$O,Raindance!$B:$B,$B63,Raindance!$R:$R,"&gt;="&amp;Q$5,Raindance!$R:$R,"&lt;="&amp;Q$6))</f>
        <v>0</v>
      </c>
      <c r="R63">
        <f>IF($B63="",0,SUMIFS(Raindance!$O:$O,Raindance!$B:$B,$B63,Raindance!$R:$R,"&gt;="&amp;R$5,Raindance!$R:$R,"&lt;="&amp;R$6))</f>
        <v>0</v>
      </c>
      <c r="S63">
        <f>IF($B63="",0,SUMIFS(Raindance!$O:$O,Raindance!$B:$B,$B63,Raindance!$R:$R,"&gt;="&amp;S$5,Raindance!$R:$R,"&lt;="&amp;S$6))</f>
        <v>0</v>
      </c>
      <c r="T63">
        <f>IF($B63="",0,SUMIFS(Raindance!$O:$O,Raindance!$B:$B,$B63,Raindance!$R:$R,"&gt;="&amp;T$5,Raindance!$R:$R,"&lt;="&amp;T$6))</f>
        <v>0</v>
      </c>
      <c r="U63">
        <f>IF($B63="",0,SUMIFS(Raindance!$O:$O,Raindance!$B:$B,$B63,Raindance!$R:$R,"&gt;="&amp;U$5,Raindance!$R:$R,"&lt;="&amp;U$6))</f>
        <v>0</v>
      </c>
      <c r="V63">
        <f>IF($B63="",0,SUMIFS(Raindance!$O:$O,Raindance!$B:$B,$B63,Raindance!$R:$R,"&gt;="&amp;V$5,Raindance!$R:$R,"&lt;="&amp;V$6))</f>
        <v>0</v>
      </c>
      <c r="W63">
        <f>IF($B63="",0,SUMIFS(Raindance!$O:$O,Raindance!$B:$B,$B63,Raindance!$R:$R,"&gt;="&amp;W$5,Raindance!$R:$R,"&lt;="&amp;W$6))</f>
        <v>0</v>
      </c>
      <c r="X63">
        <f>IF($B63="",0,SUMIFS(Raindance!$O:$O,Raindance!$B:$B,$B63,Raindance!$R:$R,"&gt;="&amp;X$5,Raindance!$R:$R,"&lt;="&amp;X$6))</f>
        <v>0</v>
      </c>
      <c r="Y63">
        <f>IF($B63="",0,SUMIFS(Raindance!$O:$O,Raindance!$B:$B,$B63,Raindance!$R:$R,"&gt;="&amp;Y$5,Raindance!$R:$R,"&lt;="&amp;Y$6))</f>
        <v>0</v>
      </c>
      <c r="Z63">
        <f>IF($B63="",0,SUMIFS(Raindance!$O:$O,Raindance!$B:$B,$B63,Raindance!$R:$R,"&gt;="&amp;Z$5,Raindance!$R:$R,"&lt;="&amp;Z$6))</f>
        <v>0</v>
      </c>
      <c r="AA63">
        <f>IF($B63="",0,SUMIFS(Raindance!$O:$O,Raindance!$B:$B,$B63,Raindance!$R:$R,"&gt;="&amp;AA$5,Raindance!$R:$R,"&lt;="&amp;AA$6))</f>
        <v>0</v>
      </c>
      <c r="AB63">
        <f>IF($B63="",0,SUMIFS(Raindance!$O:$O,Raindance!$B:$B,$B63,Raindance!$R:$R,"&gt;="&amp;AB$5,Raindance!$R:$R,"&lt;="&amp;AB$6))</f>
        <v>0</v>
      </c>
      <c r="AC63">
        <f>IF($B63="",0,SUMIFS(Raindance!$O:$O,Raindance!$B:$B,$B63,Raindance!$R:$R,"&gt;="&amp;AC$5,Raindance!$R:$R,"&lt;="&amp;AC$6))</f>
        <v>0</v>
      </c>
      <c r="AD63">
        <f>IF($B63="",0,SUMIFS(Raindance!$O:$O,Raindance!$B:$B,$B63,Raindance!$R:$R,"&gt;="&amp;AD$5,Raindance!$R:$R,"&lt;="&amp;AD$6))</f>
        <v>0</v>
      </c>
      <c r="AE63">
        <f>IF($B63="",0,SUMIFS(Raindance!$O:$O,Raindance!$B:$B,$B63,Raindance!$R:$R,"&gt;="&amp;AE$5,Raindance!$R:$R,"&lt;="&amp;AE$6))</f>
        <v>0</v>
      </c>
      <c r="AF63">
        <f>IF($B63="",0,SUMIFS(Raindance!$O:$O,Raindance!$B:$B,$B63,Raindance!$R:$R,"&gt;="&amp;AF$5,Raindance!$R:$R,"&lt;="&amp;AF$6))</f>
        <v>0</v>
      </c>
      <c r="AG63">
        <f>IF($B63="",0,SUMIFS(Raindance!$O:$O,Raindance!$B:$B,$B63,Raindance!$R:$R,"&gt;="&amp;AG$5,Raindance!$R:$R,"&lt;="&amp;AG$6))</f>
        <v>0</v>
      </c>
    </row>
    <row r="64" spans="1:33" x14ac:dyDescent="0.3">
      <c r="A64" t="s">
        <v>106</v>
      </c>
      <c r="B64" s="20" t="str">
        <f>'Accounting table'!D7</f>
        <v>5513</v>
      </c>
      <c r="C64" s="36">
        <f>IF(B64="",0,SUMIFS(Raindance!O:O,Raindance!B:B,B64))</f>
        <v>0</v>
      </c>
      <c r="E64">
        <f>IF($B64="",0,SUMIFS(Raindance!$O:$O,Raindance!$B:$B,$B64,Raindance!$R:$R,"&gt;="&amp;E$5,Raindance!$R:$R,"&lt;="&amp;E$6))</f>
        <v>0</v>
      </c>
      <c r="F64">
        <f>IF($B64="",0,SUMIFS(Raindance!$O:$O,Raindance!$B:$B,$B64,Raindance!$R:$R,"&gt;="&amp;F$5,Raindance!$R:$R,"&lt;="&amp;F$6))</f>
        <v>0</v>
      </c>
      <c r="G64">
        <f>IF($B64="",0,SUMIFS(Raindance!$O:$O,Raindance!$B:$B,$B64,Raindance!$R:$R,"&gt;="&amp;G$5,Raindance!$R:$R,"&lt;="&amp;G$6))</f>
        <v>0</v>
      </c>
      <c r="H64">
        <f>IF($B64="",0,SUMIFS(Raindance!$O:$O,Raindance!$B:$B,$B64,Raindance!$R:$R,"&gt;="&amp;H$5,Raindance!$R:$R,"&lt;="&amp;H$6))</f>
        <v>0</v>
      </c>
      <c r="I64">
        <f>IF($B64="",0,SUMIFS(Raindance!$O:$O,Raindance!$B:$B,$B64,Raindance!$R:$R,"&gt;="&amp;I$5,Raindance!$R:$R,"&lt;="&amp;I$6))</f>
        <v>0</v>
      </c>
      <c r="J64">
        <f>IF($B64="",0,SUMIFS(Raindance!$O:$O,Raindance!$B:$B,$B64,Raindance!$R:$R,"&gt;="&amp;J$5,Raindance!$R:$R,"&lt;="&amp;J$6))</f>
        <v>0</v>
      </c>
      <c r="K64">
        <f>IF($B64="",0,SUMIFS(Raindance!$O:$O,Raindance!$B:$B,$B64,Raindance!$R:$R,"&gt;="&amp;K$5,Raindance!$R:$R,"&lt;="&amp;K$6))</f>
        <v>0</v>
      </c>
      <c r="L64">
        <f>IF($B64="",0,SUMIFS(Raindance!$O:$O,Raindance!$B:$B,$B64,Raindance!$R:$R,"&gt;="&amp;L$5,Raindance!$R:$R,"&lt;="&amp;L$6))</f>
        <v>0</v>
      </c>
      <c r="M64">
        <f>IF($B64="",0,SUMIFS(Raindance!$O:$O,Raindance!$B:$B,$B64,Raindance!$R:$R,"&gt;="&amp;M$5,Raindance!$R:$R,"&lt;="&amp;M$6))</f>
        <v>0</v>
      </c>
      <c r="N64">
        <f>IF($B64="",0,SUMIFS(Raindance!$O:$O,Raindance!$B:$B,$B64,Raindance!$R:$R,"&gt;="&amp;N$5,Raindance!$R:$R,"&lt;="&amp;N$6))</f>
        <v>0</v>
      </c>
      <c r="O64">
        <f>IF($B64="",0,SUMIFS(Raindance!$O:$O,Raindance!$B:$B,$B64,Raindance!$R:$R,"&gt;="&amp;O$5,Raindance!$R:$R,"&lt;="&amp;O$6))</f>
        <v>0</v>
      </c>
      <c r="P64">
        <f>IF($B64="",0,SUMIFS(Raindance!$O:$O,Raindance!$B:$B,$B64,Raindance!$R:$R,"&gt;="&amp;P$5,Raindance!$R:$R,"&lt;="&amp;P$6))</f>
        <v>0</v>
      </c>
      <c r="Q64">
        <f>IF($B64="",0,SUMIFS(Raindance!$O:$O,Raindance!$B:$B,$B64,Raindance!$R:$R,"&gt;="&amp;Q$5,Raindance!$R:$R,"&lt;="&amp;Q$6))</f>
        <v>0</v>
      </c>
      <c r="R64">
        <f>IF($B64="",0,SUMIFS(Raindance!$O:$O,Raindance!$B:$B,$B64,Raindance!$R:$R,"&gt;="&amp;R$5,Raindance!$R:$R,"&lt;="&amp;R$6))</f>
        <v>0</v>
      </c>
      <c r="S64">
        <f>IF($B64="",0,SUMIFS(Raindance!$O:$O,Raindance!$B:$B,$B64,Raindance!$R:$R,"&gt;="&amp;S$5,Raindance!$R:$R,"&lt;="&amp;S$6))</f>
        <v>0</v>
      </c>
      <c r="T64">
        <f>IF($B64="",0,SUMIFS(Raindance!$O:$O,Raindance!$B:$B,$B64,Raindance!$R:$R,"&gt;="&amp;T$5,Raindance!$R:$R,"&lt;="&amp;T$6))</f>
        <v>0</v>
      </c>
      <c r="U64">
        <f>IF($B64="",0,SUMIFS(Raindance!$O:$O,Raindance!$B:$B,$B64,Raindance!$R:$R,"&gt;="&amp;U$5,Raindance!$R:$R,"&lt;="&amp;U$6))</f>
        <v>0</v>
      </c>
      <c r="V64">
        <f>IF($B64="",0,SUMIFS(Raindance!$O:$O,Raindance!$B:$B,$B64,Raindance!$R:$R,"&gt;="&amp;V$5,Raindance!$R:$R,"&lt;="&amp;V$6))</f>
        <v>0</v>
      </c>
      <c r="W64">
        <f>IF($B64="",0,SUMIFS(Raindance!$O:$O,Raindance!$B:$B,$B64,Raindance!$R:$R,"&gt;="&amp;W$5,Raindance!$R:$R,"&lt;="&amp;W$6))</f>
        <v>0</v>
      </c>
      <c r="X64">
        <f>IF($B64="",0,SUMIFS(Raindance!$O:$O,Raindance!$B:$B,$B64,Raindance!$R:$R,"&gt;="&amp;X$5,Raindance!$R:$R,"&lt;="&amp;X$6))</f>
        <v>0</v>
      </c>
      <c r="Y64">
        <f>IF($B64="",0,SUMIFS(Raindance!$O:$O,Raindance!$B:$B,$B64,Raindance!$R:$R,"&gt;="&amp;Y$5,Raindance!$R:$R,"&lt;="&amp;Y$6))</f>
        <v>0</v>
      </c>
      <c r="Z64">
        <f>IF($B64="",0,SUMIFS(Raindance!$O:$O,Raindance!$B:$B,$B64,Raindance!$R:$R,"&gt;="&amp;Z$5,Raindance!$R:$R,"&lt;="&amp;Z$6))</f>
        <v>0</v>
      </c>
      <c r="AA64">
        <f>IF($B64="",0,SUMIFS(Raindance!$O:$O,Raindance!$B:$B,$B64,Raindance!$R:$R,"&gt;="&amp;AA$5,Raindance!$R:$R,"&lt;="&amp;AA$6))</f>
        <v>0</v>
      </c>
      <c r="AB64">
        <f>IF($B64="",0,SUMIFS(Raindance!$O:$O,Raindance!$B:$B,$B64,Raindance!$R:$R,"&gt;="&amp;AB$5,Raindance!$R:$R,"&lt;="&amp;AB$6))</f>
        <v>0</v>
      </c>
      <c r="AC64">
        <f>IF($B64="",0,SUMIFS(Raindance!$O:$O,Raindance!$B:$B,$B64,Raindance!$R:$R,"&gt;="&amp;AC$5,Raindance!$R:$R,"&lt;="&amp;AC$6))</f>
        <v>0</v>
      </c>
      <c r="AD64">
        <f>IF($B64="",0,SUMIFS(Raindance!$O:$O,Raindance!$B:$B,$B64,Raindance!$R:$R,"&gt;="&amp;AD$5,Raindance!$R:$R,"&lt;="&amp;AD$6))</f>
        <v>0</v>
      </c>
      <c r="AE64">
        <f>IF($B64="",0,SUMIFS(Raindance!$O:$O,Raindance!$B:$B,$B64,Raindance!$R:$R,"&gt;="&amp;AE$5,Raindance!$R:$R,"&lt;="&amp;AE$6))</f>
        <v>0</v>
      </c>
      <c r="AF64">
        <f>IF($B64="",0,SUMIFS(Raindance!$O:$O,Raindance!$B:$B,$B64,Raindance!$R:$R,"&gt;="&amp;AF$5,Raindance!$R:$R,"&lt;="&amp;AF$6))</f>
        <v>0</v>
      </c>
      <c r="AG64">
        <f>IF($B64="",0,SUMIFS(Raindance!$O:$O,Raindance!$B:$B,$B64,Raindance!$R:$R,"&gt;="&amp;AG$5,Raindance!$R:$R,"&lt;="&amp;AG$6))</f>
        <v>0</v>
      </c>
    </row>
    <row r="65" spans="1:33" x14ac:dyDescent="0.3">
      <c r="A65" t="s">
        <v>106</v>
      </c>
      <c r="B65" s="20" t="str">
        <f>'Accounting table'!D8</f>
        <v>5518</v>
      </c>
      <c r="C65" s="36">
        <f>IF(B65="",0,SUMIFS(Raindance!O:O,Raindance!B:B,B65))</f>
        <v>0</v>
      </c>
      <c r="E65">
        <f>IF($B65="",0,SUMIFS(Raindance!$O:$O,Raindance!$B:$B,$B65,Raindance!$R:$R,"&gt;="&amp;E$5,Raindance!$R:$R,"&lt;="&amp;E$6))</f>
        <v>0</v>
      </c>
      <c r="F65">
        <f>IF($B65="",0,SUMIFS(Raindance!$O:$O,Raindance!$B:$B,$B65,Raindance!$R:$R,"&gt;="&amp;F$5,Raindance!$R:$R,"&lt;="&amp;F$6))</f>
        <v>0</v>
      </c>
      <c r="G65">
        <f>IF($B65="",0,SUMIFS(Raindance!$O:$O,Raindance!$B:$B,$B65,Raindance!$R:$R,"&gt;="&amp;G$5,Raindance!$R:$R,"&lt;="&amp;G$6))</f>
        <v>0</v>
      </c>
      <c r="H65">
        <f>IF($B65="",0,SUMIFS(Raindance!$O:$O,Raindance!$B:$B,$B65,Raindance!$R:$R,"&gt;="&amp;H$5,Raindance!$R:$R,"&lt;="&amp;H$6))</f>
        <v>0</v>
      </c>
      <c r="I65">
        <f>IF($B65="",0,SUMIFS(Raindance!$O:$O,Raindance!$B:$B,$B65,Raindance!$R:$R,"&gt;="&amp;I$5,Raindance!$R:$R,"&lt;="&amp;I$6))</f>
        <v>0</v>
      </c>
      <c r="J65">
        <f>IF($B65="",0,SUMIFS(Raindance!$O:$O,Raindance!$B:$B,$B65,Raindance!$R:$R,"&gt;="&amp;J$5,Raindance!$R:$R,"&lt;="&amp;J$6))</f>
        <v>0</v>
      </c>
      <c r="K65">
        <f>IF($B65="",0,SUMIFS(Raindance!$O:$O,Raindance!$B:$B,$B65,Raindance!$R:$R,"&gt;="&amp;K$5,Raindance!$R:$R,"&lt;="&amp;K$6))</f>
        <v>0</v>
      </c>
      <c r="L65">
        <f>IF($B65="",0,SUMIFS(Raindance!$O:$O,Raindance!$B:$B,$B65,Raindance!$R:$R,"&gt;="&amp;L$5,Raindance!$R:$R,"&lt;="&amp;L$6))</f>
        <v>0</v>
      </c>
      <c r="M65">
        <f>IF($B65="",0,SUMIFS(Raindance!$O:$O,Raindance!$B:$B,$B65,Raindance!$R:$R,"&gt;="&amp;M$5,Raindance!$R:$R,"&lt;="&amp;M$6))</f>
        <v>0</v>
      </c>
      <c r="N65">
        <f>IF($B65="",0,SUMIFS(Raindance!$O:$O,Raindance!$B:$B,$B65,Raindance!$R:$R,"&gt;="&amp;N$5,Raindance!$R:$R,"&lt;="&amp;N$6))</f>
        <v>0</v>
      </c>
      <c r="O65">
        <f>IF($B65="",0,SUMIFS(Raindance!$O:$O,Raindance!$B:$B,$B65,Raindance!$R:$R,"&gt;="&amp;O$5,Raindance!$R:$R,"&lt;="&amp;O$6))</f>
        <v>0</v>
      </c>
      <c r="P65">
        <f>IF($B65="",0,SUMIFS(Raindance!$O:$O,Raindance!$B:$B,$B65,Raindance!$R:$R,"&gt;="&amp;P$5,Raindance!$R:$R,"&lt;="&amp;P$6))</f>
        <v>0</v>
      </c>
      <c r="Q65">
        <f>IF($B65="",0,SUMIFS(Raindance!$O:$O,Raindance!$B:$B,$B65,Raindance!$R:$R,"&gt;="&amp;Q$5,Raindance!$R:$R,"&lt;="&amp;Q$6))</f>
        <v>0</v>
      </c>
      <c r="R65">
        <f>IF($B65="",0,SUMIFS(Raindance!$O:$O,Raindance!$B:$B,$B65,Raindance!$R:$R,"&gt;="&amp;R$5,Raindance!$R:$R,"&lt;="&amp;R$6))</f>
        <v>0</v>
      </c>
      <c r="S65">
        <f>IF($B65="",0,SUMIFS(Raindance!$O:$O,Raindance!$B:$B,$B65,Raindance!$R:$R,"&gt;="&amp;S$5,Raindance!$R:$R,"&lt;="&amp;S$6))</f>
        <v>0</v>
      </c>
      <c r="T65">
        <f>IF($B65="",0,SUMIFS(Raindance!$O:$O,Raindance!$B:$B,$B65,Raindance!$R:$R,"&gt;="&amp;T$5,Raindance!$R:$R,"&lt;="&amp;T$6))</f>
        <v>0</v>
      </c>
      <c r="U65">
        <f>IF($B65="",0,SUMIFS(Raindance!$O:$O,Raindance!$B:$B,$B65,Raindance!$R:$R,"&gt;="&amp;U$5,Raindance!$R:$R,"&lt;="&amp;U$6))</f>
        <v>0</v>
      </c>
      <c r="V65">
        <f>IF($B65="",0,SUMIFS(Raindance!$O:$O,Raindance!$B:$B,$B65,Raindance!$R:$R,"&gt;="&amp;V$5,Raindance!$R:$R,"&lt;="&amp;V$6))</f>
        <v>0</v>
      </c>
      <c r="W65">
        <f>IF($B65="",0,SUMIFS(Raindance!$O:$O,Raindance!$B:$B,$B65,Raindance!$R:$R,"&gt;="&amp;W$5,Raindance!$R:$R,"&lt;="&amp;W$6))</f>
        <v>0</v>
      </c>
      <c r="X65">
        <f>IF($B65="",0,SUMIFS(Raindance!$O:$O,Raindance!$B:$B,$B65,Raindance!$R:$R,"&gt;="&amp;X$5,Raindance!$R:$R,"&lt;="&amp;X$6))</f>
        <v>0</v>
      </c>
      <c r="Y65">
        <f>IF($B65="",0,SUMIFS(Raindance!$O:$O,Raindance!$B:$B,$B65,Raindance!$R:$R,"&gt;="&amp;Y$5,Raindance!$R:$R,"&lt;="&amp;Y$6))</f>
        <v>0</v>
      </c>
      <c r="Z65">
        <f>IF($B65="",0,SUMIFS(Raindance!$O:$O,Raindance!$B:$B,$B65,Raindance!$R:$R,"&gt;="&amp;Z$5,Raindance!$R:$R,"&lt;="&amp;Z$6))</f>
        <v>0</v>
      </c>
      <c r="AA65">
        <f>IF($B65="",0,SUMIFS(Raindance!$O:$O,Raindance!$B:$B,$B65,Raindance!$R:$R,"&gt;="&amp;AA$5,Raindance!$R:$R,"&lt;="&amp;AA$6))</f>
        <v>0</v>
      </c>
      <c r="AB65">
        <f>IF($B65="",0,SUMIFS(Raindance!$O:$O,Raindance!$B:$B,$B65,Raindance!$R:$R,"&gt;="&amp;AB$5,Raindance!$R:$R,"&lt;="&amp;AB$6))</f>
        <v>0</v>
      </c>
      <c r="AC65">
        <f>IF($B65="",0,SUMIFS(Raindance!$O:$O,Raindance!$B:$B,$B65,Raindance!$R:$R,"&gt;="&amp;AC$5,Raindance!$R:$R,"&lt;="&amp;AC$6))</f>
        <v>0</v>
      </c>
      <c r="AD65">
        <f>IF($B65="",0,SUMIFS(Raindance!$O:$O,Raindance!$B:$B,$B65,Raindance!$R:$R,"&gt;="&amp;AD$5,Raindance!$R:$R,"&lt;="&amp;AD$6))</f>
        <v>0</v>
      </c>
      <c r="AE65">
        <f>IF($B65="",0,SUMIFS(Raindance!$O:$O,Raindance!$B:$B,$B65,Raindance!$R:$R,"&gt;="&amp;AE$5,Raindance!$R:$R,"&lt;="&amp;AE$6))</f>
        <v>0</v>
      </c>
      <c r="AF65">
        <f>IF($B65="",0,SUMIFS(Raindance!$O:$O,Raindance!$B:$B,$B65,Raindance!$R:$R,"&gt;="&amp;AF$5,Raindance!$R:$R,"&lt;="&amp;AF$6))</f>
        <v>0</v>
      </c>
      <c r="AG65">
        <f>IF($B65="",0,SUMIFS(Raindance!$O:$O,Raindance!$B:$B,$B65,Raindance!$R:$R,"&gt;="&amp;AG$5,Raindance!$R:$R,"&lt;="&amp;AG$6))</f>
        <v>0</v>
      </c>
    </row>
    <row r="66" spans="1:33" x14ac:dyDescent="0.3">
      <c r="A66" t="s">
        <v>106</v>
      </c>
      <c r="B66" s="20" t="str">
        <f>'Accounting table'!D9</f>
        <v>4411</v>
      </c>
      <c r="C66" s="36">
        <f>IF(B66="",0,SUMIFS(Raindance!O:O,Raindance!B:B,B66))</f>
        <v>0</v>
      </c>
      <c r="E66">
        <f>IF($B66="",0,SUMIFS(Raindance!$O:$O,Raindance!$B:$B,$B66,Raindance!$R:$R,"&gt;="&amp;E$5,Raindance!$R:$R,"&lt;="&amp;E$6))</f>
        <v>0</v>
      </c>
      <c r="F66">
        <f>IF($B66="",0,SUMIFS(Raindance!$O:$O,Raindance!$B:$B,$B66,Raindance!$R:$R,"&gt;="&amp;F$5,Raindance!$R:$R,"&lt;="&amp;F$6))</f>
        <v>0</v>
      </c>
      <c r="G66">
        <f>IF($B66="",0,SUMIFS(Raindance!$O:$O,Raindance!$B:$B,$B66,Raindance!$R:$R,"&gt;="&amp;G$5,Raindance!$R:$R,"&lt;="&amp;G$6))</f>
        <v>0</v>
      </c>
      <c r="H66">
        <f>IF($B66="",0,SUMIFS(Raindance!$O:$O,Raindance!$B:$B,$B66,Raindance!$R:$R,"&gt;="&amp;H$5,Raindance!$R:$R,"&lt;="&amp;H$6))</f>
        <v>0</v>
      </c>
      <c r="I66">
        <f>IF($B66="",0,SUMIFS(Raindance!$O:$O,Raindance!$B:$B,$B66,Raindance!$R:$R,"&gt;="&amp;I$5,Raindance!$R:$R,"&lt;="&amp;I$6))</f>
        <v>0</v>
      </c>
      <c r="J66">
        <f>IF($B66="",0,SUMIFS(Raindance!$O:$O,Raindance!$B:$B,$B66,Raindance!$R:$R,"&gt;="&amp;J$5,Raindance!$R:$R,"&lt;="&amp;J$6))</f>
        <v>0</v>
      </c>
      <c r="K66">
        <f>IF($B66="",0,SUMIFS(Raindance!$O:$O,Raindance!$B:$B,$B66,Raindance!$R:$R,"&gt;="&amp;K$5,Raindance!$R:$R,"&lt;="&amp;K$6))</f>
        <v>0</v>
      </c>
      <c r="L66">
        <f>IF($B66="",0,SUMIFS(Raindance!$O:$O,Raindance!$B:$B,$B66,Raindance!$R:$R,"&gt;="&amp;L$5,Raindance!$R:$R,"&lt;="&amp;L$6))</f>
        <v>0</v>
      </c>
      <c r="M66">
        <f>IF($B66="",0,SUMIFS(Raindance!$O:$O,Raindance!$B:$B,$B66,Raindance!$R:$R,"&gt;="&amp;M$5,Raindance!$R:$R,"&lt;="&amp;M$6))</f>
        <v>0</v>
      </c>
      <c r="N66">
        <f>IF($B66="",0,SUMIFS(Raindance!$O:$O,Raindance!$B:$B,$B66,Raindance!$R:$R,"&gt;="&amp;N$5,Raindance!$R:$R,"&lt;="&amp;N$6))</f>
        <v>0</v>
      </c>
      <c r="O66">
        <f>IF($B66="",0,SUMIFS(Raindance!$O:$O,Raindance!$B:$B,$B66,Raindance!$R:$R,"&gt;="&amp;O$5,Raindance!$R:$R,"&lt;="&amp;O$6))</f>
        <v>0</v>
      </c>
      <c r="P66">
        <f>IF($B66="",0,SUMIFS(Raindance!$O:$O,Raindance!$B:$B,$B66,Raindance!$R:$R,"&gt;="&amp;P$5,Raindance!$R:$R,"&lt;="&amp;P$6))</f>
        <v>0</v>
      </c>
      <c r="Q66">
        <f>IF($B66="",0,SUMIFS(Raindance!$O:$O,Raindance!$B:$B,$B66,Raindance!$R:$R,"&gt;="&amp;Q$5,Raindance!$R:$R,"&lt;="&amp;Q$6))</f>
        <v>0</v>
      </c>
      <c r="R66">
        <f>IF($B66="",0,SUMIFS(Raindance!$O:$O,Raindance!$B:$B,$B66,Raindance!$R:$R,"&gt;="&amp;R$5,Raindance!$R:$R,"&lt;="&amp;R$6))</f>
        <v>0</v>
      </c>
      <c r="S66">
        <f>IF($B66="",0,SUMIFS(Raindance!$O:$O,Raindance!$B:$B,$B66,Raindance!$R:$R,"&gt;="&amp;S$5,Raindance!$R:$R,"&lt;="&amp;S$6))</f>
        <v>0</v>
      </c>
      <c r="T66">
        <f>IF($B66="",0,SUMIFS(Raindance!$O:$O,Raindance!$B:$B,$B66,Raindance!$R:$R,"&gt;="&amp;T$5,Raindance!$R:$R,"&lt;="&amp;T$6))</f>
        <v>0</v>
      </c>
      <c r="U66">
        <f>IF($B66="",0,SUMIFS(Raindance!$O:$O,Raindance!$B:$B,$B66,Raindance!$R:$R,"&gt;="&amp;U$5,Raindance!$R:$R,"&lt;="&amp;U$6))</f>
        <v>0</v>
      </c>
      <c r="V66">
        <f>IF($B66="",0,SUMIFS(Raindance!$O:$O,Raindance!$B:$B,$B66,Raindance!$R:$R,"&gt;="&amp;V$5,Raindance!$R:$R,"&lt;="&amp;V$6))</f>
        <v>0</v>
      </c>
      <c r="W66">
        <f>IF($B66="",0,SUMIFS(Raindance!$O:$O,Raindance!$B:$B,$B66,Raindance!$R:$R,"&gt;="&amp;W$5,Raindance!$R:$R,"&lt;="&amp;W$6))</f>
        <v>0</v>
      </c>
      <c r="X66">
        <f>IF($B66="",0,SUMIFS(Raindance!$O:$O,Raindance!$B:$B,$B66,Raindance!$R:$R,"&gt;="&amp;X$5,Raindance!$R:$R,"&lt;="&amp;X$6))</f>
        <v>0</v>
      </c>
      <c r="Y66">
        <f>IF($B66="",0,SUMIFS(Raindance!$O:$O,Raindance!$B:$B,$B66,Raindance!$R:$R,"&gt;="&amp;Y$5,Raindance!$R:$R,"&lt;="&amp;Y$6))</f>
        <v>0</v>
      </c>
      <c r="Z66">
        <f>IF($B66="",0,SUMIFS(Raindance!$O:$O,Raindance!$B:$B,$B66,Raindance!$R:$R,"&gt;="&amp;Z$5,Raindance!$R:$R,"&lt;="&amp;Z$6))</f>
        <v>0</v>
      </c>
      <c r="AA66">
        <f>IF($B66="",0,SUMIFS(Raindance!$O:$O,Raindance!$B:$B,$B66,Raindance!$R:$R,"&gt;="&amp;AA$5,Raindance!$R:$R,"&lt;="&amp;AA$6))</f>
        <v>0</v>
      </c>
      <c r="AB66">
        <f>IF($B66="",0,SUMIFS(Raindance!$O:$O,Raindance!$B:$B,$B66,Raindance!$R:$R,"&gt;="&amp;AB$5,Raindance!$R:$R,"&lt;="&amp;AB$6))</f>
        <v>0</v>
      </c>
      <c r="AC66">
        <f>IF($B66="",0,SUMIFS(Raindance!$O:$O,Raindance!$B:$B,$B66,Raindance!$R:$R,"&gt;="&amp;AC$5,Raindance!$R:$R,"&lt;="&amp;AC$6))</f>
        <v>0</v>
      </c>
      <c r="AD66">
        <f>IF($B66="",0,SUMIFS(Raindance!$O:$O,Raindance!$B:$B,$B66,Raindance!$R:$R,"&gt;="&amp;AD$5,Raindance!$R:$R,"&lt;="&amp;AD$6))</f>
        <v>0</v>
      </c>
      <c r="AE66">
        <f>IF($B66="",0,SUMIFS(Raindance!$O:$O,Raindance!$B:$B,$B66,Raindance!$R:$R,"&gt;="&amp;AE$5,Raindance!$R:$R,"&lt;="&amp;AE$6))</f>
        <v>0</v>
      </c>
      <c r="AF66">
        <f>IF($B66="",0,SUMIFS(Raindance!$O:$O,Raindance!$B:$B,$B66,Raindance!$R:$R,"&gt;="&amp;AF$5,Raindance!$R:$R,"&lt;="&amp;AF$6))</f>
        <v>0</v>
      </c>
      <c r="AG66">
        <f>IF($B66="",0,SUMIFS(Raindance!$O:$O,Raindance!$B:$B,$B66,Raindance!$R:$R,"&gt;="&amp;AG$5,Raindance!$R:$R,"&lt;="&amp;AG$6))</f>
        <v>0</v>
      </c>
    </row>
    <row r="67" spans="1:33" x14ac:dyDescent="0.3">
      <c r="A67" t="s">
        <v>106</v>
      </c>
      <c r="B67" s="20" t="str">
        <f>'Accounting table'!D10</f>
        <v>4412</v>
      </c>
      <c r="C67" s="36">
        <f>IF(B67="",0,SUMIFS(Raindance!O:O,Raindance!B:B,B67))</f>
        <v>0</v>
      </c>
      <c r="E67">
        <f>IF($B67="",0,SUMIFS(Raindance!$O:$O,Raindance!$B:$B,$B67,Raindance!$R:$R,"&gt;="&amp;E$5,Raindance!$R:$R,"&lt;="&amp;E$6))</f>
        <v>0</v>
      </c>
      <c r="F67">
        <f>IF($B67="",0,SUMIFS(Raindance!$O:$O,Raindance!$B:$B,$B67,Raindance!$R:$R,"&gt;="&amp;F$5,Raindance!$R:$R,"&lt;="&amp;F$6))</f>
        <v>0</v>
      </c>
      <c r="G67">
        <f>IF($B67="",0,SUMIFS(Raindance!$O:$O,Raindance!$B:$B,$B67,Raindance!$R:$R,"&gt;="&amp;G$5,Raindance!$R:$R,"&lt;="&amp;G$6))</f>
        <v>0</v>
      </c>
      <c r="H67">
        <f>IF($B67="",0,SUMIFS(Raindance!$O:$O,Raindance!$B:$B,$B67,Raindance!$R:$R,"&gt;="&amp;H$5,Raindance!$R:$R,"&lt;="&amp;H$6))</f>
        <v>0</v>
      </c>
      <c r="I67">
        <f>IF($B67="",0,SUMIFS(Raindance!$O:$O,Raindance!$B:$B,$B67,Raindance!$R:$R,"&gt;="&amp;I$5,Raindance!$R:$R,"&lt;="&amp;I$6))</f>
        <v>0</v>
      </c>
      <c r="J67">
        <f>IF($B67="",0,SUMIFS(Raindance!$O:$O,Raindance!$B:$B,$B67,Raindance!$R:$R,"&gt;="&amp;J$5,Raindance!$R:$R,"&lt;="&amp;J$6))</f>
        <v>0</v>
      </c>
      <c r="K67">
        <f>IF($B67="",0,SUMIFS(Raindance!$O:$O,Raindance!$B:$B,$B67,Raindance!$R:$R,"&gt;="&amp;K$5,Raindance!$R:$R,"&lt;="&amp;K$6))</f>
        <v>0</v>
      </c>
      <c r="L67">
        <f>IF($B67="",0,SUMIFS(Raindance!$O:$O,Raindance!$B:$B,$B67,Raindance!$R:$R,"&gt;="&amp;L$5,Raindance!$R:$R,"&lt;="&amp;L$6))</f>
        <v>0</v>
      </c>
      <c r="M67">
        <f>IF($B67="",0,SUMIFS(Raindance!$O:$O,Raindance!$B:$B,$B67,Raindance!$R:$R,"&gt;="&amp;M$5,Raindance!$R:$R,"&lt;="&amp;M$6))</f>
        <v>0</v>
      </c>
      <c r="N67">
        <f>IF($B67="",0,SUMIFS(Raindance!$O:$O,Raindance!$B:$B,$B67,Raindance!$R:$R,"&gt;="&amp;N$5,Raindance!$R:$R,"&lt;="&amp;N$6))</f>
        <v>0</v>
      </c>
      <c r="O67">
        <f>IF($B67="",0,SUMIFS(Raindance!$O:$O,Raindance!$B:$B,$B67,Raindance!$R:$R,"&gt;="&amp;O$5,Raindance!$R:$R,"&lt;="&amp;O$6))</f>
        <v>0</v>
      </c>
      <c r="P67">
        <f>IF($B67="",0,SUMIFS(Raindance!$O:$O,Raindance!$B:$B,$B67,Raindance!$R:$R,"&gt;="&amp;P$5,Raindance!$R:$R,"&lt;="&amp;P$6))</f>
        <v>0</v>
      </c>
      <c r="Q67">
        <f>IF($B67="",0,SUMIFS(Raindance!$O:$O,Raindance!$B:$B,$B67,Raindance!$R:$R,"&gt;="&amp;Q$5,Raindance!$R:$R,"&lt;="&amp;Q$6))</f>
        <v>0</v>
      </c>
      <c r="R67">
        <f>IF($B67="",0,SUMIFS(Raindance!$O:$O,Raindance!$B:$B,$B67,Raindance!$R:$R,"&gt;="&amp;R$5,Raindance!$R:$R,"&lt;="&amp;R$6))</f>
        <v>0</v>
      </c>
      <c r="S67">
        <f>IF($B67="",0,SUMIFS(Raindance!$O:$O,Raindance!$B:$B,$B67,Raindance!$R:$R,"&gt;="&amp;S$5,Raindance!$R:$R,"&lt;="&amp;S$6))</f>
        <v>0</v>
      </c>
      <c r="T67">
        <f>IF($B67="",0,SUMIFS(Raindance!$O:$O,Raindance!$B:$B,$B67,Raindance!$R:$R,"&gt;="&amp;T$5,Raindance!$R:$R,"&lt;="&amp;T$6))</f>
        <v>0</v>
      </c>
      <c r="U67">
        <f>IF($B67="",0,SUMIFS(Raindance!$O:$O,Raindance!$B:$B,$B67,Raindance!$R:$R,"&gt;="&amp;U$5,Raindance!$R:$R,"&lt;="&amp;U$6))</f>
        <v>0</v>
      </c>
      <c r="V67">
        <f>IF($B67="",0,SUMIFS(Raindance!$O:$O,Raindance!$B:$B,$B67,Raindance!$R:$R,"&gt;="&amp;V$5,Raindance!$R:$R,"&lt;="&amp;V$6))</f>
        <v>0</v>
      </c>
      <c r="W67">
        <f>IF($B67="",0,SUMIFS(Raindance!$O:$O,Raindance!$B:$B,$B67,Raindance!$R:$R,"&gt;="&amp;W$5,Raindance!$R:$R,"&lt;="&amp;W$6))</f>
        <v>0</v>
      </c>
      <c r="X67">
        <f>IF($B67="",0,SUMIFS(Raindance!$O:$O,Raindance!$B:$B,$B67,Raindance!$R:$R,"&gt;="&amp;X$5,Raindance!$R:$R,"&lt;="&amp;X$6))</f>
        <v>0</v>
      </c>
      <c r="Y67">
        <f>IF($B67="",0,SUMIFS(Raindance!$O:$O,Raindance!$B:$B,$B67,Raindance!$R:$R,"&gt;="&amp;Y$5,Raindance!$R:$R,"&lt;="&amp;Y$6))</f>
        <v>0</v>
      </c>
      <c r="Z67">
        <f>IF($B67="",0,SUMIFS(Raindance!$O:$O,Raindance!$B:$B,$B67,Raindance!$R:$R,"&gt;="&amp;Z$5,Raindance!$R:$R,"&lt;="&amp;Z$6))</f>
        <v>0</v>
      </c>
      <c r="AA67">
        <f>IF($B67="",0,SUMIFS(Raindance!$O:$O,Raindance!$B:$B,$B67,Raindance!$R:$R,"&gt;="&amp;AA$5,Raindance!$R:$R,"&lt;="&amp;AA$6))</f>
        <v>0</v>
      </c>
      <c r="AB67">
        <f>IF($B67="",0,SUMIFS(Raindance!$O:$O,Raindance!$B:$B,$B67,Raindance!$R:$R,"&gt;="&amp;AB$5,Raindance!$R:$R,"&lt;="&amp;AB$6))</f>
        <v>0</v>
      </c>
      <c r="AC67">
        <f>IF($B67="",0,SUMIFS(Raindance!$O:$O,Raindance!$B:$B,$B67,Raindance!$R:$R,"&gt;="&amp;AC$5,Raindance!$R:$R,"&lt;="&amp;AC$6))</f>
        <v>0</v>
      </c>
      <c r="AD67">
        <f>IF($B67="",0,SUMIFS(Raindance!$O:$O,Raindance!$B:$B,$B67,Raindance!$R:$R,"&gt;="&amp;AD$5,Raindance!$R:$R,"&lt;="&amp;AD$6))</f>
        <v>0</v>
      </c>
      <c r="AE67">
        <f>IF($B67="",0,SUMIFS(Raindance!$O:$O,Raindance!$B:$B,$B67,Raindance!$R:$R,"&gt;="&amp;AE$5,Raindance!$R:$R,"&lt;="&amp;AE$6))</f>
        <v>0</v>
      </c>
      <c r="AF67">
        <f>IF($B67="",0,SUMIFS(Raindance!$O:$O,Raindance!$B:$B,$B67,Raindance!$R:$R,"&gt;="&amp;AF$5,Raindance!$R:$R,"&lt;="&amp;AF$6))</f>
        <v>0</v>
      </c>
      <c r="AG67">
        <f>IF($B67="",0,SUMIFS(Raindance!$O:$O,Raindance!$B:$B,$B67,Raindance!$R:$R,"&gt;="&amp;AG$5,Raindance!$R:$R,"&lt;="&amp;AG$6))</f>
        <v>0</v>
      </c>
    </row>
    <row r="68" spans="1:33" x14ac:dyDescent="0.3">
      <c r="A68" t="s">
        <v>106</v>
      </c>
      <c r="B68" s="20" t="str">
        <f>'Accounting table'!D11</f>
        <v>4415</v>
      </c>
      <c r="C68" s="36">
        <f>IF(B68="",0,SUMIFS(Raindance!O:O,Raindance!B:B,B68))</f>
        <v>0</v>
      </c>
      <c r="E68">
        <f>IF($B68="",0,SUMIFS(Raindance!$O:$O,Raindance!$B:$B,$B68,Raindance!$R:$R,"&gt;="&amp;E$5,Raindance!$R:$R,"&lt;="&amp;E$6))</f>
        <v>0</v>
      </c>
      <c r="F68">
        <f>IF($B68="",0,SUMIFS(Raindance!$O:$O,Raindance!$B:$B,$B68,Raindance!$R:$R,"&gt;="&amp;F$5,Raindance!$R:$R,"&lt;="&amp;F$6))</f>
        <v>0</v>
      </c>
      <c r="G68">
        <f>IF($B68="",0,SUMIFS(Raindance!$O:$O,Raindance!$B:$B,$B68,Raindance!$R:$R,"&gt;="&amp;G$5,Raindance!$R:$R,"&lt;="&amp;G$6))</f>
        <v>0</v>
      </c>
      <c r="H68">
        <f>IF($B68="",0,SUMIFS(Raindance!$O:$O,Raindance!$B:$B,$B68,Raindance!$R:$R,"&gt;="&amp;H$5,Raindance!$R:$R,"&lt;="&amp;H$6))</f>
        <v>0</v>
      </c>
      <c r="I68">
        <f>IF($B68="",0,SUMIFS(Raindance!$O:$O,Raindance!$B:$B,$B68,Raindance!$R:$R,"&gt;="&amp;I$5,Raindance!$R:$R,"&lt;="&amp;I$6))</f>
        <v>0</v>
      </c>
      <c r="J68">
        <f>IF($B68="",0,SUMIFS(Raindance!$O:$O,Raindance!$B:$B,$B68,Raindance!$R:$R,"&gt;="&amp;J$5,Raindance!$R:$R,"&lt;="&amp;J$6))</f>
        <v>0</v>
      </c>
      <c r="K68">
        <f>IF($B68="",0,SUMIFS(Raindance!$O:$O,Raindance!$B:$B,$B68,Raindance!$R:$R,"&gt;="&amp;K$5,Raindance!$R:$R,"&lt;="&amp;K$6))</f>
        <v>0</v>
      </c>
      <c r="L68">
        <f>IF($B68="",0,SUMIFS(Raindance!$O:$O,Raindance!$B:$B,$B68,Raindance!$R:$R,"&gt;="&amp;L$5,Raindance!$R:$R,"&lt;="&amp;L$6))</f>
        <v>0</v>
      </c>
      <c r="M68">
        <f>IF($B68="",0,SUMIFS(Raindance!$O:$O,Raindance!$B:$B,$B68,Raindance!$R:$R,"&gt;="&amp;M$5,Raindance!$R:$R,"&lt;="&amp;M$6))</f>
        <v>0</v>
      </c>
      <c r="N68">
        <f>IF($B68="",0,SUMIFS(Raindance!$O:$O,Raindance!$B:$B,$B68,Raindance!$R:$R,"&gt;="&amp;N$5,Raindance!$R:$R,"&lt;="&amp;N$6))</f>
        <v>0</v>
      </c>
      <c r="O68">
        <f>IF($B68="",0,SUMIFS(Raindance!$O:$O,Raindance!$B:$B,$B68,Raindance!$R:$R,"&gt;="&amp;O$5,Raindance!$R:$R,"&lt;="&amp;O$6))</f>
        <v>0</v>
      </c>
      <c r="P68">
        <f>IF($B68="",0,SUMIFS(Raindance!$O:$O,Raindance!$B:$B,$B68,Raindance!$R:$R,"&gt;="&amp;P$5,Raindance!$R:$R,"&lt;="&amp;P$6))</f>
        <v>0</v>
      </c>
      <c r="Q68">
        <f>IF($B68="",0,SUMIFS(Raindance!$O:$O,Raindance!$B:$B,$B68,Raindance!$R:$R,"&gt;="&amp;Q$5,Raindance!$R:$R,"&lt;="&amp;Q$6))</f>
        <v>0</v>
      </c>
      <c r="R68">
        <f>IF($B68="",0,SUMIFS(Raindance!$O:$O,Raindance!$B:$B,$B68,Raindance!$R:$R,"&gt;="&amp;R$5,Raindance!$R:$R,"&lt;="&amp;R$6))</f>
        <v>0</v>
      </c>
      <c r="S68">
        <f>IF($B68="",0,SUMIFS(Raindance!$O:$O,Raindance!$B:$B,$B68,Raindance!$R:$R,"&gt;="&amp;S$5,Raindance!$R:$R,"&lt;="&amp;S$6))</f>
        <v>0</v>
      </c>
      <c r="T68">
        <f>IF($B68="",0,SUMIFS(Raindance!$O:$O,Raindance!$B:$B,$B68,Raindance!$R:$R,"&gt;="&amp;T$5,Raindance!$R:$R,"&lt;="&amp;T$6))</f>
        <v>0</v>
      </c>
      <c r="U68">
        <f>IF($B68="",0,SUMIFS(Raindance!$O:$O,Raindance!$B:$B,$B68,Raindance!$R:$R,"&gt;="&amp;U$5,Raindance!$R:$R,"&lt;="&amp;U$6))</f>
        <v>0</v>
      </c>
      <c r="V68">
        <f>IF($B68="",0,SUMIFS(Raindance!$O:$O,Raindance!$B:$B,$B68,Raindance!$R:$R,"&gt;="&amp;V$5,Raindance!$R:$R,"&lt;="&amp;V$6))</f>
        <v>0</v>
      </c>
      <c r="W68">
        <f>IF($B68="",0,SUMIFS(Raindance!$O:$O,Raindance!$B:$B,$B68,Raindance!$R:$R,"&gt;="&amp;W$5,Raindance!$R:$R,"&lt;="&amp;W$6))</f>
        <v>0</v>
      </c>
      <c r="X68">
        <f>IF($B68="",0,SUMIFS(Raindance!$O:$O,Raindance!$B:$B,$B68,Raindance!$R:$R,"&gt;="&amp;X$5,Raindance!$R:$R,"&lt;="&amp;X$6))</f>
        <v>0</v>
      </c>
      <c r="Y68">
        <f>IF($B68="",0,SUMIFS(Raindance!$O:$O,Raindance!$B:$B,$B68,Raindance!$R:$R,"&gt;="&amp;Y$5,Raindance!$R:$R,"&lt;="&amp;Y$6))</f>
        <v>0</v>
      </c>
      <c r="Z68">
        <f>IF($B68="",0,SUMIFS(Raindance!$O:$O,Raindance!$B:$B,$B68,Raindance!$R:$R,"&gt;="&amp;Z$5,Raindance!$R:$R,"&lt;="&amp;Z$6))</f>
        <v>0</v>
      </c>
      <c r="AA68">
        <f>IF($B68="",0,SUMIFS(Raindance!$O:$O,Raindance!$B:$B,$B68,Raindance!$R:$R,"&gt;="&amp;AA$5,Raindance!$R:$R,"&lt;="&amp;AA$6))</f>
        <v>0</v>
      </c>
      <c r="AB68">
        <f>IF($B68="",0,SUMIFS(Raindance!$O:$O,Raindance!$B:$B,$B68,Raindance!$R:$R,"&gt;="&amp;AB$5,Raindance!$R:$R,"&lt;="&amp;AB$6))</f>
        <v>0</v>
      </c>
      <c r="AC68">
        <f>IF($B68="",0,SUMIFS(Raindance!$O:$O,Raindance!$B:$B,$B68,Raindance!$R:$R,"&gt;="&amp;AC$5,Raindance!$R:$R,"&lt;="&amp;AC$6))</f>
        <v>0</v>
      </c>
      <c r="AD68">
        <f>IF($B68="",0,SUMIFS(Raindance!$O:$O,Raindance!$B:$B,$B68,Raindance!$R:$R,"&gt;="&amp;AD$5,Raindance!$R:$R,"&lt;="&amp;AD$6))</f>
        <v>0</v>
      </c>
      <c r="AE68">
        <f>IF($B68="",0,SUMIFS(Raindance!$O:$O,Raindance!$B:$B,$B68,Raindance!$R:$R,"&gt;="&amp;AE$5,Raindance!$R:$R,"&lt;="&amp;AE$6))</f>
        <v>0</v>
      </c>
      <c r="AF68">
        <f>IF($B68="",0,SUMIFS(Raindance!$O:$O,Raindance!$B:$B,$B68,Raindance!$R:$R,"&gt;="&amp;AF$5,Raindance!$R:$R,"&lt;="&amp;AF$6))</f>
        <v>0</v>
      </c>
      <c r="AG68">
        <f>IF($B68="",0,SUMIFS(Raindance!$O:$O,Raindance!$B:$B,$B68,Raindance!$R:$R,"&gt;="&amp;AG$5,Raindance!$R:$R,"&lt;="&amp;AG$6))</f>
        <v>0</v>
      </c>
    </row>
    <row r="69" spans="1:33" x14ac:dyDescent="0.3">
      <c r="A69" t="s">
        <v>106</v>
      </c>
      <c r="B69" s="20">
        <f>'Accounting table'!D12</f>
        <v>0</v>
      </c>
      <c r="C69" s="36">
        <f>IF(B69="",0,SUMIFS(Raindance!O:O,Raindance!B:B,B69))</f>
        <v>0</v>
      </c>
      <c r="E69">
        <f>IF($B69="",0,SUMIFS(Raindance!$O:$O,Raindance!$B:$B,$B69,Raindance!$R:$R,"&gt;="&amp;E$5,Raindance!$R:$R,"&lt;="&amp;E$6))</f>
        <v>0</v>
      </c>
      <c r="F69">
        <f>IF($B69="",0,SUMIFS(Raindance!$O:$O,Raindance!$B:$B,$B69,Raindance!$R:$R,"&gt;="&amp;F$5,Raindance!$R:$R,"&lt;="&amp;F$6))</f>
        <v>0</v>
      </c>
      <c r="G69">
        <f>IF($B69="",0,SUMIFS(Raindance!$O:$O,Raindance!$B:$B,$B69,Raindance!$R:$R,"&gt;="&amp;G$5,Raindance!$R:$R,"&lt;="&amp;G$6))</f>
        <v>0</v>
      </c>
      <c r="H69">
        <f>IF($B69="",0,SUMIFS(Raindance!$O:$O,Raindance!$B:$B,$B69,Raindance!$R:$R,"&gt;="&amp;H$5,Raindance!$R:$R,"&lt;="&amp;H$6))</f>
        <v>0</v>
      </c>
      <c r="I69">
        <f>IF($B69="",0,SUMIFS(Raindance!$O:$O,Raindance!$B:$B,$B69,Raindance!$R:$R,"&gt;="&amp;I$5,Raindance!$R:$R,"&lt;="&amp;I$6))</f>
        <v>0</v>
      </c>
      <c r="J69">
        <f>IF($B69="",0,SUMIFS(Raindance!$O:$O,Raindance!$B:$B,$B69,Raindance!$R:$R,"&gt;="&amp;J$5,Raindance!$R:$R,"&lt;="&amp;J$6))</f>
        <v>0</v>
      </c>
      <c r="K69">
        <f>IF($B69="",0,SUMIFS(Raindance!$O:$O,Raindance!$B:$B,$B69,Raindance!$R:$R,"&gt;="&amp;K$5,Raindance!$R:$R,"&lt;="&amp;K$6))</f>
        <v>0</v>
      </c>
      <c r="L69">
        <f>IF($B69="",0,SUMIFS(Raindance!$O:$O,Raindance!$B:$B,$B69,Raindance!$R:$R,"&gt;="&amp;L$5,Raindance!$R:$R,"&lt;="&amp;L$6))</f>
        <v>0</v>
      </c>
      <c r="M69">
        <f>IF($B69="",0,SUMIFS(Raindance!$O:$O,Raindance!$B:$B,$B69,Raindance!$R:$R,"&gt;="&amp;M$5,Raindance!$R:$R,"&lt;="&amp;M$6))</f>
        <v>0</v>
      </c>
      <c r="N69">
        <f>IF($B69="",0,SUMIFS(Raindance!$O:$O,Raindance!$B:$B,$B69,Raindance!$R:$R,"&gt;="&amp;N$5,Raindance!$R:$R,"&lt;="&amp;N$6))</f>
        <v>0</v>
      </c>
      <c r="O69">
        <f>IF($B69="",0,SUMIFS(Raindance!$O:$O,Raindance!$B:$B,$B69,Raindance!$R:$R,"&gt;="&amp;O$5,Raindance!$R:$R,"&lt;="&amp;O$6))</f>
        <v>0</v>
      </c>
      <c r="P69">
        <f>IF($B69="",0,SUMIFS(Raindance!$O:$O,Raindance!$B:$B,$B69,Raindance!$R:$R,"&gt;="&amp;P$5,Raindance!$R:$R,"&lt;="&amp;P$6))</f>
        <v>0</v>
      </c>
      <c r="Q69">
        <f>IF($B69="",0,SUMIFS(Raindance!$O:$O,Raindance!$B:$B,$B69,Raindance!$R:$R,"&gt;="&amp;Q$5,Raindance!$R:$R,"&lt;="&amp;Q$6))</f>
        <v>0</v>
      </c>
      <c r="R69">
        <f>IF($B69="",0,SUMIFS(Raindance!$O:$O,Raindance!$B:$B,$B69,Raindance!$R:$R,"&gt;="&amp;R$5,Raindance!$R:$R,"&lt;="&amp;R$6))</f>
        <v>0</v>
      </c>
      <c r="S69">
        <f>IF($B69="",0,SUMIFS(Raindance!$O:$O,Raindance!$B:$B,$B69,Raindance!$R:$R,"&gt;="&amp;S$5,Raindance!$R:$R,"&lt;="&amp;S$6))</f>
        <v>0</v>
      </c>
      <c r="T69">
        <f>IF($B69="",0,SUMIFS(Raindance!$O:$O,Raindance!$B:$B,$B69,Raindance!$R:$R,"&gt;="&amp;T$5,Raindance!$R:$R,"&lt;="&amp;T$6))</f>
        <v>0</v>
      </c>
      <c r="U69">
        <f>IF($B69="",0,SUMIFS(Raindance!$O:$O,Raindance!$B:$B,$B69,Raindance!$R:$R,"&gt;="&amp;U$5,Raindance!$R:$R,"&lt;="&amp;U$6))</f>
        <v>0</v>
      </c>
      <c r="V69">
        <f>IF($B69="",0,SUMIFS(Raindance!$O:$O,Raindance!$B:$B,$B69,Raindance!$R:$R,"&gt;="&amp;V$5,Raindance!$R:$R,"&lt;="&amp;V$6))</f>
        <v>0</v>
      </c>
      <c r="W69">
        <f>IF($B69="",0,SUMIFS(Raindance!$O:$O,Raindance!$B:$B,$B69,Raindance!$R:$R,"&gt;="&amp;W$5,Raindance!$R:$R,"&lt;="&amp;W$6))</f>
        <v>0</v>
      </c>
      <c r="X69">
        <f>IF($B69="",0,SUMIFS(Raindance!$O:$O,Raindance!$B:$B,$B69,Raindance!$R:$R,"&gt;="&amp;X$5,Raindance!$R:$R,"&lt;="&amp;X$6))</f>
        <v>0</v>
      </c>
      <c r="Y69">
        <f>IF($B69="",0,SUMIFS(Raindance!$O:$O,Raindance!$B:$B,$B69,Raindance!$R:$R,"&gt;="&amp;Y$5,Raindance!$R:$R,"&lt;="&amp;Y$6))</f>
        <v>0</v>
      </c>
      <c r="Z69">
        <f>IF($B69="",0,SUMIFS(Raindance!$O:$O,Raindance!$B:$B,$B69,Raindance!$R:$R,"&gt;="&amp;Z$5,Raindance!$R:$R,"&lt;="&amp;Z$6))</f>
        <v>0</v>
      </c>
      <c r="AA69">
        <f>IF($B69="",0,SUMIFS(Raindance!$O:$O,Raindance!$B:$B,$B69,Raindance!$R:$R,"&gt;="&amp;AA$5,Raindance!$R:$R,"&lt;="&amp;AA$6))</f>
        <v>0</v>
      </c>
      <c r="AB69">
        <f>IF($B69="",0,SUMIFS(Raindance!$O:$O,Raindance!$B:$B,$B69,Raindance!$R:$R,"&gt;="&amp;AB$5,Raindance!$R:$R,"&lt;="&amp;AB$6))</f>
        <v>0</v>
      </c>
      <c r="AC69">
        <f>IF($B69="",0,SUMIFS(Raindance!$O:$O,Raindance!$B:$B,$B69,Raindance!$R:$R,"&gt;="&amp;AC$5,Raindance!$R:$R,"&lt;="&amp;AC$6))</f>
        <v>0</v>
      </c>
      <c r="AD69">
        <f>IF($B69="",0,SUMIFS(Raindance!$O:$O,Raindance!$B:$B,$B69,Raindance!$R:$R,"&gt;="&amp;AD$5,Raindance!$R:$R,"&lt;="&amp;AD$6))</f>
        <v>0</v>
      </c>
      <c r="AE69">
        <f>IF($B69="",0,SUMIFS(Raindance!$O:$O,Raindance!$B:$B,$B69,Raindance!$R:$R,"&gt;="&amp;AE$5,Raindance!$R:$R,"&lt;="&amp;AE$6))</f>
        <v>0</v>
      </c>
      <c r="AF69">
        <f>IF($B69="",0,SUMIFS(Raindance!$O:$O,Raindance!$B:$B,$B69,Raindance!$R:$R,"&gt;="&amp;AF$5,Raindance!$R:$R,"&lt;="&amp;AF$6))</f>
        <v>0</v>
      </c>
      <c r="AG69">
        <f>IF($B69="",0,SUMIFS(Raindance!$O:$O,Raindance!$B:$B,$B69,Raindance!$R:$R,"&gt;="&amp;AG$5,Raindance!$R:$R,"&lt;="&amp;AG$6))</f>
        <v>0</v>
      </c>
    </row>
    <row r="70" spans="1:33" x14ac:dyDescent="0.3">
      <c r="A70" t="s">
        <v>106</v>
      </c>
      <c r="B70" s="20">
        <f>'Accounting table'!D13</f>
        <v>0</v>
      </c>
      <c r="C70" s="36">
        <f>IF(B70="",0,SUMIFS(Raindance!O:O,Raindance!B:B,B70))</f>
        <v>0</v>
      </c>
      <c r="E70">
        <f>IF($B70="",0,SUMIFS(Raindance!$O:$O,Raindance!$B:$B,$B70,Raindance!$R:$R,"&gt;="&amp;E$5,Raindance!$R:$R,"&lt;="&amp;E$6))</f>
        <v>0</v>
      </c>
      <c r="F70">
        <f>IF($B70="",0,SUMIFS(Raindance!$O:$O,Raindance!$B:$B,$B70,Raindance!$R:$R,"&gt;="&amp;F$5,Raindance!$R:$R,"&lt;="&amp;F$6))</f>
        <v>0</v>
      </c>
      <c r="G70">
        <f>IF($B70="",0,SUMIFS(Raindance!$O:$O,Raindance!$B:$B,$B70,Raindance!$R:$R,"&gt;="&amp;G$5,Raindance!$R:$R,"&lt;="&amp;G$6))</f>
        <v>0</v>
      </c>
      <c r="H70">
        <f>IF($B70="",0,SUMIFS(Raindance!$O:$O,Raindance!$B:$B,$B70,Raindance!$R:$R,"&gt;="&amp;H$5,Raindance!$R:$R,"&lt;="&amp;H$6))</f>
        <v>0</v>
      </c>
      <c r="I70">
        <f>IF($B70="",0,SUMIFS(Raindance!$O:$O,Raindance!$B:$B,$B70,Raindance!$R:$R,"&gt;="&amp;I$5,Raindance!$R:$R,"&lt;="&amp;I$6))</f>
        <v>0</v>
      </c>
      <c r="J70">
        <f>IF($B70="",0,SUMIFS(Raindance!$O:$O,Raindance!$B:$B,$B70,Raindance!$R:$R,"&gt;="&amp;J$5,Raindance!$R:$R,"&lt;="&amp;J$6))</f>
        <v>0</v>
      </c>
      <c r="K70">
        <f>IF($B70="",0,SUMIFS(Raindance!$O:$O,Raindance!$B:$B,$B70,Raindance!$R:$R,"&gt;="&amp;K$5,Raindance!$R:$R,"&lt;="&amp;K$6))</f>
        <v>0</v>
      </c>
      <c r="L70">
        <f>IF($B70="",0,SUMIFS(Raindance!$O:$O,Raindance!$B:$B,$B70,Raindance!$R:$R,"&gt;="&amp;L$5,Raindance!$R:$R,"&lt;="&amp;L$6))</f>
        <v>0</v>
      </c>
      <c r="M70">
        <f>IF($B70="",0,SUMIFS(Raindance!$O:$O,Raindance!$B:$B,$B70,Raindance!$R:$R,"&gt;="&amp;M$5,Raindance!$R:$R,"&lt;="&amp;M$6))</f>
        <v>0</v>
      </c>
      <c r="N70">
        <f>IF($B70="",0,SUMIFS(Raindance!$O:$O,Raindance!$B:$B,$B70,Raindance!$R:$R,"&gt;="&amp;N$5,Raindance!$R:$R,"&lt;="&amp;N$6))</f>
        <v>0</v>
      </c>
      <c r="O70">
        <f>IF($B70="",0,SUMIFS(Raindance!$O:$O,Raindance!$B:$B,$B70,Raindance!$R:$R,"&gt;="&amp;O$5,Raindance!$R:$R,"&lt;="&amp;O$6))</f>
        <v>0</v>
      </c>
      <c r="P70">
        <f>IF($B70="",0,SUMIFS(Raindance!$O:$O,Raindance!$B:$B,$B70,Raindance!$R:$R,"&gt;="&amp;P$5,Raindance!$R:$R,"&lt;="&amp;P$6))</f>
        <v>0</v>
      </c>
      <c r="Q70">
        <f>IF($B70="",0,SUMIFS(Raindance!$O:$O,Raindance!$B:$B,$B70,Raindance!$R:$R,"&gt;="&amp;Q$5,Raindance!$R:$R,"&lt;="&amp;Q$6))</f>
        <v>0</v>
      </c>
      <c r="R70">
        <f>IF($B70="",0,SUMIFS(Raindance!$O:$O,Raindance!$B:$B,$B70,Raindance!$R:$R,"&gt;="&amp;R$5,Raindance!$R:$R,"&lt;="&amp;R$6))</f>
        <v>0</v>
      </c>
      <c r="S70">
        <f>IF($B70="",0,SUMIFS(Raindance!$O:$O,Raindance!$B:$B,$B70,Raindance!$R:$R,"&gt;="&amp;S$5,Raindance!$R:$R,"&lt;="&amp;S$6))</f>
        <v>0</v>
      </c>
      <c r="T70">
        <f>IF($B70="",0,SUMIFS(Raindance!$O:$O,Raindance!$B:$B,$B70,Raindance!$R:$R,"&gt;="&amp;T$5,Raindance!$R:$R,"&lt;="&amp;T$6))</f>
        <v>0</v>
      </c>
      <c r="U70">
        <f>IF($B70="",0,SUMIFS(Raindance!$O:$O,Raindance!$B:$B,$B70,Raindance!$R:$R,"&gt;="&amp;U$5,Raindance!$R:$R,"&lt;="&amp;U$6))</f>
        <v>0</v>
      </c>
      <c r="V70">
        <f>IF($B70="",0,SUMIFS(Raindance!$O:$O,Raindance!$B:$B,$B70,Raindance!$R:$R,"&gt;="&amp;V$5,Raindance!$R:$R,"&lt;="&amp;V$6))</f>
        <v>0</v>
      </c>
      <c r="W70">
        <f>IF($B70="",0,SUMIFS(Raindance!$O:$O,Raindance!$B:$B,$B70,Raindance!$R:$R,"&gt;="&amp;W$5,Raindance!$R:$R,"&lt;="&amp;W$6))</f>
        <v>0</v>
      </c>
      <c r="X70">
        <f>IF($B70="",0,SUMIFS(Raindance!$O:$O,Raindance!$B:$B,$B70,Raindance!$R:$R,"&gt;="&amp;X$5,Raindance!$R:$R,"&lt;="&amp;X$6))</f>
        <v>0</v>
      </c>
      <c r="Y70">
        <f>IF($B70="",0,SUMIFS(Raindance!$O:$O,Raindance!$B:$B,$B70,Raindance!$R:$R,"&gt;="&amp;Y$5,Raindance!$R:$R,"&lt;="&amp;Y$6))</f>
        <v>0</v>
      </c>
      <c r="Z70">
        <f>IF($B70="",0,SUMIFS(Raindance!$O:$O,Raindance!$B:$B,$B70,Raindance!$R:$R,"&gt;="&amp;Z$5,Raindance!$R:$R,"&lt;="&amp;Z$6))</f>
        <v>0</v>
      </c>
      <c r="AA70">
        <f>IF($B70="",0,SUMIFS(Raindance!$O:$O,Raindance!$B:$B,$B70,Raindance!$R:$R,"&gt;="&amp;AA$5,Raindance!$R:$R,"&lt;="&amp;AA$6))</f>
        <v>0</v>
      </c>
      <c r="AB70">
        <f>IF($B70="",0,SUMIFS(Raindance!$O:$O,Raindance!$B:$B,$B70,Raindance!$R:$R,"&gt;="&amp;AB$5,Raindance!$R:$R,"&lt;="&amp;AB$6))</f>
        <v>0</v>
      </c>
      <c r="AC70">
        <f>IF($B70="",0,SUMIFS(Raindance!$O:$O,Raindance!$B:$B,$B70,Raindance!$R:$R,"&gt;="&amp;AC$5,Raindance!$R:$R,"&lt;="&amp;AC$6))</f>
        <v>0</v>
      </c>
      <c r="AD70">
        <f>IF($B70="",0,SUMIFS(Raindance!$O:$O,Raindance!$B:$B,$B70,Raindance!$R:$R,"&gt;="&amp;AD$5,Raindance!$R:$R,"&lt;="&amp;AD$6))</f>
        <v>0</v>
      </c>
      <c r="AE70">
        <f>IF($B70="",0,SUMIFS(Raindance!$O:$O,Raindance!$B:$B,$B70,Raindance!$R:$R,"&gt;="&amp;AE$5,Raindance!$R:$R,"&lt;="&amp;AE$6))</f>
        <v>0</v>
      </c>
      <c r="AF70">
        <f>IF($B70="",0,SUMIFS(Raindance!$O:$O,Raindance!$B:$B,$B70,Raindance!$R:$R,"&gt;="&amp;AF$5,Raindance!$R:$R,"&lt;="&amp;AF$6))</f>
        <v>0</v>
      </c>
      <c r="AG70">
        <f>IF($B70="",0,SUMIFS(Raindance!$O:$O,Raindance!$B:$B,$B70,Raindance!$R:$R,"&gt;="&amp;AG$5,Raindance!$R:$R,"&lt;="&amp;AG$6))</f>
        <v>0</v>
      </c>
    </row>
    <row r="71" spans="1:33" x14ac:dyDescent="0.3">
      <c r="A71" t="s">
        <v>106</v>
      </c>
      <c r="B71" s="20">
        <f>'Accounting table'!D14</f>
        <v>0</v>
      </c>
      <c r="C71" s="36">
        <f>IF(B71="",0,SUMIFS(Raindance!O:O,Raindance!B:B,B71))</f>
        <v>0</v>
      </c>
      <c r="E71">
        <f>IF($B71="",0,SUMIFS(Raindance!$O:$O,Raindance!$B:$B,$B71,Raindance!$R:$R,"&gt;="&amp;E$5,Raindance!$R:$R,"&lt;="&amp;E$6))</f>
        <v>0</v>
      </c>
      <c r="F71">
        <f>IF($B71="",0,SUMIFS(Raindance!$O:$O,Raindance!$B:$B,$B71,Raindance!$R:$R,"&gt;="&amp;F$5,Raindance!$R:$R,"&lt;="&amp;F$6))</f>
        <v>0</v>
      </c>
      <c r="G71">
        <f>IF($B71="",0,SUMIFS(Raindance!$O:$O,Raindance!$B:$B,$B71,Raindance!$R:$R,"&gt;="&amp;G$5,Raindance!$R:$R,"&lt;="&amp;G$6))</f>
        <v>0</v>
      </c>
      <c r="H71">
        <f>IF($B71="",0,SUMIFS(Raindance!$O:$O,Raindance!$B:$B,$B71,Raindance!$R:$R,"&gt;="&amp;H$5,Raindance!$R:$R,"&lt;="&amp;H$6))</f>
        <v>0</v>
      </c>
      <c r="I71">
        <f>IF($B71="",0,SUMIFS(Raindance!$O:$O,Raindance!$B:$B,$B71,Raindance!$R:$R,"&gt;="&amp;I$5,Raindance!$R:$R,"&lt;="&amp;I$6))</f>
        <v>0</v>
      </c>
      <c r="J71">
        <f>IF($B71="",0,SUMIFS(Raindance!$O:$O,Raindance!$B:$B,$B71,Raindance!$R:$R,"&gt;="&amp;J$5,Raindance!$R:$R,"&lt;="&amp;J$6))</f>
        <v>0</v>
      </c>
      <c r="K71">
        <f>IF($B71="",0,SUMIFS(Raindance!$O:$O,Raindance!$B:$B,$B71,Raindance!$R:$R,"&gt;="&amp;K$5,Raindance!$R:$R,"&lt;="&amp;K$6))</f>
        <v>0</v>
      </c>
      <c r="L71">
        <f>IF($B71="",0,SUMIFS(Raindance!$O:$O,Raindance!$B:$B,$B71,Raindance!$R:$R,"&gt;="&amp;L$5,Raindance!$R:$R,"&lt;="&amp;L$6))</f>
        <v>0</v>
      </c>
      <c r="M71">
        <f>IF($B71="",0,SUMIFS(Raindance!$O:$O,Raindance!$B:$B,$B71,Raindance!$R:$R,"&gt;="&amp;M$5,Raindance!$R:$R,"&lt;="&amp;M$6))</f>
        <v>0</v>
      </c>
      <c r="N71">
        <f>IF($B71="",0,SUMIFS(Raindance!$O:$O,Raindance!$B:$B,$B71,Raindance!$R:$R,"&gt;="&amp;N$5,Raindance!$R:$R,"&lt;="&amp;N$6))</f>
        <v>0</v>
      </c>
      <c r="O71">
        <f>IF($B71="",0,SUMIFS(Raindance!$O:$O,Raindance!$B:$B,$B71,Raindance!$R:$R,"&gt;="&amp;O$5,Raindance!$R:$R,"&lt;="&amp;O$6))</f>
        <v>0</v>
      </c>
      <c r="P71">
        <f>IF($B71="",0,SUMIFS(Raindance!$O:$O,Raindance!$B:$B,$B71,Raindance!$R:$R,"&gt;="&amp;P$5,Raindance!$R:$R,"&lt;="&amp;P$6))</f>
        <v>0</v>
      </c>
      <c r="Q71">
        <f>IF($B71="",0,SUMIFS(Raindance!$O:$O,Raindance!$B:$B,$B71,Raindance!$R:$R,"&gt;="&amp;Q$5,Raindance!$R:$R,"&lt;="&amp;Q$6))</f>
        <v>0</v>
      </c>
      <c r="R71">
        <f>IF($B71="",0,SUMIFS(Raindance!$O:$O,Raindance!$B:$B,$B71,Raindance!$R:$R,"&gt;="&amp;R$5,Raindance!$R:$R,"&lt;="&amp;R$6))</f>
        <v>0</v>
      </c>
      <c r="S71">
        <f>IF($B71="",0,SUMIFS(Raindance!$O:$O,Raindance!$B:$B,$B71,Raindance!$R:$R,"&gt;="&amp;S$5,Raindance!$R:$R,"&lt;="&amp;S$6))</f>
        <v>0</v>
      </c>
      <c r="T71">
        <f>IF($B71="",0,SUMIFS(Raindance!$O:$O,Raindance!$B:$B,$B71,Raindance!$R:$R,"&gt;="&amp;T$5,Raindance!$R:$R,"&lt;="&amp;T$6))</f>
        <v>0</v>
      </c>
      <c r="U71">
        <f>IF($B71="",0,SUMIFS(Raindance!$O:$O,Raindance!$B:$B,$B71,Raindance!$R:$R,"&gt;="&amp;U$5,Raindance!$R:$R,"&lt;="&amp;U$6))</f>
        <v>0</v>
      </c>
      <c r="V71">
        <f>IF($B71="",0,SUMIFS(Raindance!$O:$O,Raindance!$B:$B,$B71,Raindance!$R:$R,"&gt;="&amp;V$5,Raindance!$R:$R,"&lt;="&amp;V$6))</f>
        <v>0</v>
      </c>
      <c r="W71">
        <f>IF($B71="",0,SUMIFS(Raindance!$O:$O,Raindance!$B:$B,$B71,Raindance!$R:$R,"&gt;="&amp;W$5,Raindance!$R:$R,"&lt;="&amp;W$6))</f>
        <v>0</v>
      </c>
      <c r="X71">
        <f>IF($B71="",0,SUMIFS(Raindance!$O:$O,Raindance!$B:$B,$B71,Raindance!$R:$R,"&gt;="&amp;X$5,Raindance!$R:$R,"&lt;="&amp;X$6))</f>
        <v>0</v>
      </c>
      <c r="Y71">
        <f>IF($B71="",0,SUMIFS(Raindance!$O:$O,Raindance!$B:$B,$B71,Raindance!$R:$R,"&gt;="&amp;Y$5,Raindance!$R:$R,"&lt;="&amp;Y$6))</f>
        <v>0</v>
      </c>
      <c r="Z71">
        <f>IF($B71="",0,SUMIFS(Raindance!$O:$O,Raindance!$B:$B,$B71,Raindance!$R:$R,"&gt;="&amp;Z$5,Raindance!$R:$R,"&lt;="&amp;Z$6))</f>
        <v>0</v>
      </c>
      <c r="AA71">
        <f>IF($B71="",0,SUMIFS(Raindance!$O:$O,Raindance!$B:$B,$B71,Raindance!$R:$R,"&gt;="&amp;AA$5,Raindance!$R:$R,"&lt;="&amp;AA$6))</f>
        <v>0</v>
      </c>
      <c r="AB71">
        <f>IF($B71="",0,SUMIFS(Raindance!$O:$O,Raindance!$B:$B,$B71,Raindance!$R:$R,"&gt;="&amp;AB$5,Raindance!$R:$R,"&lt;="&amp;AB$6))</f>
        <v>0</v>
      </c>
      <c r="AC71">
        <f>IF($B71="",0,SUMIFS(Raindance!$O:$O,Raindance!$B:$B,$B71,Raindance!$R:$R,"&gt;="&amp;AC$5,Raindance!$R:$R,"&lt;="&amp;AC$6))</f>
        <v>0</v>
      </c>
      <c r="AD71">
        <f>IF($B71="",0,SUMIFS(Raindance!$O:$O,Raindance!$B:$B,$B71,Raindance!$R:$R,"&gt;="&amp;AD$5,Raindance!$R:$R,"&lt;="&amp;AD$6))</f>
        <v>0</v>
      </c>
      <c r="AE71">
        <f>IF($B71="",0,SUMIFS(Raindance!$O:$O,Raindance!$B:$B,$B71,Raindance!$R:$R,"&gt;="&amp;AE$5,Raindance!$R:$R,"&lt;="&amp;AE$6))</f>
        <v>0</v>
      </c>
      <c r="AF71">
        <f>IF($B71="",0,SUMIFS(Raindance!$O:$O,Raindance!$B:$B,$B71,Raindance!$R:$R,"&gt;="&amp;AF$5,Raindance!$R:$R,"&lt;="&amp;AF$6))</f>
        <v>0</v>
      </c>
      <c r="AG71">
        <f>IF($B71="",0,SUMIFS(Raindance!$O:$O,Raindance!$B:$B,$B71,Raindance!$R:$R,"&gt;="&amp;AG$5,Raindance!$R:$R,"&lt;="&amp;AG$6))</f>
        <v>0</v>
      </c>
    </row>
    <row r="72" spans="1:33" x14ac:dyDescent="0.3">
      <c r="A72" t="s">
        <v>106</v>
      </c>
      <c r="B72" s="20">
        <f>'Accounting table'!D15</f>
        <v>0</v>
      </c>
      <c r="C72" s="36">
        <f>IF(B72="",0,SUMIFS(Raindance!O:O,Raindance!B:B,B72))</f>
        <v>0</v>
      </c>
      <c r="E72">
        <f>IF($B72="",0,SUMIFS(Raindance!$O:$O,Raindance!$B:$B,$B72,Raindance!$R:$R,"&gt;="&amp;E$5,Raindance!$R:$R,"&lt;="&amp;E$6))</f>
        <v>0</v>
      </c>
      <c r="F72">
        <f>IF($B72="",0,SUMIFS(Raindance!$O:$O,Raindance!$B:$B,$B72,Raindance!$R:$R,"&gt;="&amp;F$5,Raindance!$R:$R,"&lt;="&amp;F$6))</f>
        <v>0</v>
      </c>
      <c r="G72">
        <f>IF($B72="",0,SUMIFS(Raindance!$O:$O,Raindance!$B:$B,$B72,Raindance!$R:$R,"&gt;="&amp;G$5,Raindance!$R:$R,"&lt;="&amp;G$6))</f>
        <v>0</v>
      </c>
      <c r="H72">
        <f>IF($B72="",0,SUMIFS(Raindance!$O:$O,Raindance!$B:$B,$B72,Raindance!$R:$R,"&gt;="&amp;H$5,Raindance!$R:$R,"&lt;="&amp;H$6))</f>
        <v>0</v>
      </c>
      <c r="I72">
        <f>IF($B72="",0,SUMIFS(Raindance!$O:$O,Raindance!$B:$B,$B72,Raindance!$R:$R,"&gt;="&amp;I$5,Raindance!$R:$R,"&lt;="&amp;I$6))</f>
        <v>0</v>
      </c>
      <c r="J72">
        <f>IF($B72="",0,SUMIFS(Raindance!$O:$O,Raindance!$B:$B,$B72,Raindance!$R:$R,"&gt;="&amp;J$5,Raindance!$R:$R,"&lt;="&amp;J$6))</f>
        <v>0</v>
      </c>
      <c r="K72">
        <f>IF($B72="",0,SUMIFS(Raindance!$O:$O,Raindance!$B:$B,$B72,Raindance!$R:$R,"&gt;="&amp;K$5,Raindance!$R:$R,"&lt;="&amp;K$6))</f>
        <v>0</v>
      </c>
      <c r="L72">
        <f>IF($B72="",0,SUMIFS(Raindance!$O:$O,Raindance!$B:$B,$B72,Raindance!$R:$R,"&gt;="&amp;L$5,Raindance!$R:$R,"&lt;="&amp;L$6))</f>
        <v>0</v>
      </c>
      <c r="M72">
        <f>IF($B72="",0,SUMIFS(Raindance!$O:$O,Raindance!$B:$B,$B72,Raindance!$R:$R,"&gt;="&amp;M$5,Raindance!$R:$R,"&lt;="&amp;M$6))</f>
        <v>0</v>
      </c>
      <c r="N72">
        <f>IF($B72="",0,SUMIFS(Raindance!$O:$O,Raindance!$B:$B,$B72,Raindance!$R:$R,"&gt;="&amp;N$5,Raindance!$R:$R,"&lt;="&amp;N$6))</f>
        <v>0</v>
      </c>
      <c r="O72">
        <f>IF($B72="",0,SUMIFS(Raindance!$O:$O,Raindance!$B:$B,$B72,Raindance!$R:$R,"&gt;="&amp;O$5,Raindance!$R:$R,"&lt;="&amp;O$6))</f>
        <v>0</v>
      </c>
      <c r="P72">
        <f>IF($B72="",0,SUMIFS(Raindance!$O:$O,Raindance!$B:$B,$B72,Raindance!$R:$R,"&gt;="&amp;P$5,Raindance!$R:$R,"&lt;="&amp;P$6))</f>
        <v>0</v>
      </c>
      <c r="Q72">
        <f>IF($B72="",0,SUMIFS(Raindance!$O:$O,Raindance!$B:$B,$B72,Raindance!$R:$R,"&gt;="&amp;Q$5,Raindance!$R:$R,"&lt;="&amp;Q$6))</f>
        <v>0</v>
      </c>
      <c r="R72">
        <f>IF($B72="",0,SUMIFS(Raindance!$O:$O,Raindance!$B:$B,$B72,Raindance!$R:$R,"&gt;="&amp;R$5,Raindance!$R:$R,"&lt;="&amp;R$6))</f>
        <v>0</v>
      </c>
      <c r="S72">
        <f>IF($B72="",0,SUMIFS(Raindance!$O:$O,Raindance!$B:$B,$B72,Raindance!$R:$R,"&gt;="&amp;S$5,Raindance!$R:$R,"&lt;="&amp;S$6))</f>
        <v>0</v>
      </c>
      <c r="T72">
        <f>IF($B72="",0,SUMIFS(Raindance!$O:$O,Raindance!$B:$B,$B72,Raindance!$R:$R,"&gt;="&amp;T$5,Raindance!$R:$R,"&lt;="&amp;T$6))</f>
        <v>0</v>
      </c>
      <c r="U72">
        <f>IF($B72="",0,SUMIFS(Raindance!$O:$O,Raindance!$B:$B,$B72,Raindance!$R:$R,"&gt;="&amp;U$5,Raindance!$R:$R,"&lt;="&amp;U$6))</f>
        <v>0</v>
      </c>
      <c r="V72">
        <f>IF($B72="",0,SUMIFS(Raindance!$O:$O,Raindance!$B:$B,$B72,Raindance!$R:$R,"&gt;="&amp;V$5,Raindance!$R:$R,"&lt;="&amp;V$6))</f>
        <v>0</v>
      </c>
      <c r="W72">
        <f>IF($B72="",0,SUMIFS(Raindance!$O:$O,Raindance!$B:$B,$B72,Raindance!$R:$R,"&gt;="&amp;W$5,Raindance!$R:$R,"&lt;="&amp;W$6))</f>
        <v>0</v>
      </c>
      <c r="X72">
        <f>IF($B72="",0,SUMIFS(Raindance!$O:$O,Raindance!$B:$B,$B72,Raindance!$R:$R,"&gt;="&amp;X$5,Raindance!$R:$R,"&lt;="&amp;X$6))</f>
        <v>0</v>
      </c>
      <c r="Y72">
        <f>IF($B72="",0,SUMIFS(Raindance!$O:$O,Raindance!$B:$B,$B72,Raindance!$R:$R,"&gt;="&amp;Y$5,Raindance!$R:$R,"&lt;="&amp;Y$6))</f>
        <v>0</v>
      </c>
      <c r="Z72">
        <f>IF($B72="",0,SUMIFS(Raindance!$O:$O,Raindance!$B:$B,$B72,Raindance!$R:$R,"&gt;="&amp;Z$5,Raindance!$R:$R,"&lt;="&amp;Z$6))</f>
        <v>0</v>
      </c>
      <c r="AA72">
        <f>IF($B72="",0,SUMIFS(Raindance!$O:$O,Raindance!$B:$B,$B72,Raindance!$R:$R,"&gt;="&amp;AA$5,Raindance!$R:$R,"&lt;="&amp;AA$6))</f>
        <v>0</v>
      </c>
      <c r="AB72">
        <f>IF($B72="",0,SUMIFS(Raindance!$O:$O,Raindance!$B:$B,$B72,Raindance!$R:$R,"&gt;="&amp;AB$5,Raindance!$R:$R,"&lt;="&amp;AB$6))</f>
        <v>0</v>
      </c>
      <c r="AC72">
        <f>IF($B72="",0,SUMIFS(Raindance!$O:$O,Raindance!$B:$B,$B72,Raindance!$R:$R,"&gt;="&amp;AC$5,Raindance!$R:$R,"&lt;="&amp;AC$6))</f>
        <v>0</v>
      </c>
      <c r="AD72">
        <f>IF($B72="",0,SUMIFS(Raindance!$O:$O,Raindance!$B:$B,$B72,Raindance!$R:$R,"&gt;="&amp;AD$5,Raindance!$R:$R,"&lt;="&amp;AD$6))</f>
        <v>0</v>
      </c>
      <c r="AE72">
        <f>IF($B72="",0,SUMIFS(Raindance!$O:$O,Raindance!$B:$B,$B72,Raindance!$R:$R,"&gt;="&amp;AE$5,Raindance!$R:$R,"&lt;="&amp;AE$6))</f>
        <v>0</v>
      </c>
      <c r="AF72">
        <f>IF($B72="",0,SUMIFS(Raindance!$O:$O,Raindance!$B:$B,$B72,Raindance!$R:$R,"&gt;="&amp;AF$5,Raindance!$R:$R,"&lt;="&amp;AF$6))</f>
        <v>0</v>
      </c>
      <c r="AG72">
        <f>IF($B72="",0,SUMIFS(Raindance!$O:$O,Raindance!$B:$B,$B72,Raindance!$R:$R,"&gt;="&amp;AG$5,Raindance!$R:$R,"&lt;="&amp;AG$6))</f>
        <v>0</v>
      </c>
    </row>
    <row r="73" spans="1:33" x14ac:dyDescent="0.3">
      <c r="A73" t="s">
        <v>106</v>
      </c>
      <c r="B73" s="20">
        <f>'Accounting table'!D16</f>
        <v>0</v>
      </c>
      <c r="C73" s="36">
        <f>IF(B73="",0,SUMIFS(Raindance!O:O,Raindance!B:B,B73))</f>
        <v>0</v>
      </c>
      <c r="E73">
        <f>IF($B73="",0,SUMIFS(Raindance!$O:$O,Raindance!$B:$B,$B73,Raindance!$R:$R,"&gt;="&amp;E$5,Raindance!$R:$R,"&lt;="&amp;E$6))</f>
        <v>0</v>
      </c>
      <c r="F73">
        <f>IF($B73="",0,SUMIFS(Raindance!$O:$O,Raindance!$B:$B,$B73,Raindance!$R:$R,"&gt;="&amp;F$5,Raindance!$R:$R,"&lt;="&amp;F$6))</f>
        <v>0</v>
      </c>
      <c r="G73">
        <f>IF($B73="",0,SUMIFS(Raindance!$O:$O,Raindance!$B:$B,$B73,Raindance!$R:$R,"&gt;="&amp;G$5,Raindance!$R:$R,"&lt;="&amp;G$6))</f>
        <v>0</v>
      </c>
      <c r="H73">
        <f>IF($B73="",0,SUMIFS(Raindance!$O:$O,Raindance!$B:$B,$B73,Raindance!$R:$R,"&gt;="&amp;H$5,Raindance!$R:$R,"&lt;="&amp;H$6))</f>
        <v>0</v>
      </c>
      <c r="I73">
        <f>IF($B73="",0,SUMIFS(Raindance!$O:$O,Raindance!$B:$B,$B73,Raindance!$R:$R,"&gt;="&amp;I$5,Raindance!$R:$R,"&lt;="&amp;I$6))</f>
        <v>0</v>
      </c>
      <c r="J73">
        <f>IF($B73="",0,SUMIFS(Raindance!$O:$O,Raindance!$B:$B,$B73,Raindance!$R:$R,"&gt;="&amp;J$5,Raindance!$R:$R,"&lt;="&amp;J$6))</f>
        <v>0</v>
      </c>
      <c r="K73">
        <f>IF($B73="",0,SUMIFS(Raindance!$O:$O,Raindance!$B:$B,$B73,Raindance!$R:$R,"&gt;="&amp;K$5,Raindance!$R:$R,"&lt;="&amp;K$6))</f>
        <v>0</v>
      </c>
      <c r="L73">
        <f>IF($B73="",0,SUMIFS(Raindance!$O:$O,Raindance!$B:$B,$B73,Raindance!$R:$R,"&gt;="&amp;L$5,Raindance!$R:$R,"&lt;="&amp;L$6))</f>
        <v>0</v>
      </c>
      <c r="M73">
        <f>IF($B73="",0,SUMIFS(Raindance!$O:$O,Raindance!$B:$B,$B73,Raindance!$R:$R,"&gt;="&amp;M$5,Raindance!$R:$R,"&lt;="&amp;M$6))</f>
        <v>0</v>
      </c>
      <c r="N73">
        <f>IF($B73="",0,SUMIFS(Raindance!$O:$O,Raindance!$B:$B,$B73,Raindance!$R:$R,"&gt;="&amp;N$5,Raindance!$R:$R,"&lt;="&amp;N$6))</f>
        <v>0</v>
      </c>
      <c r="O73">
        <f>IF($B73="",0,SUMIFS(Raindance!$O:$O,Raindance!$B:$B,$B73,Raindance!$R:$R,"&gt;="&amp;O$5,Raindance!$R:$R,"&lt;="&amp;O$6))</f>
        <v>0</v>
      </c>
      <c r="P73">
        <f>IF($B73="",0,SUMIFS(Raindance!$O:$O,Raindance!$B:$B,$B73,Raindance!$R:$R,"&gt;="&amp;P$5,Raindance!$R:$R,"&lt;="&amp;P$6))</f>
        <v>0</v>
      </c>
      <c r="Q73">
        <f>IF($B73="",0,SUMIFS(Raindance!$O:$O,Raindance!$B:$B,$B73,Raindance!$R:$R,"&gt;="&amp;Q$5,Raindance!$R:$R,"&lt;="&amp;Q$6))</f>
        <v>0</v>
      </c>
      <c r="R73">
        <f>IF($B73="",0,SUMIFS(Raindance!$O:$O,Raindance!$B:$B,$B73,Raindance!$R:$R,"&gt;="&amp;R$5,Raindance!$R:$R,"&lt;="&amp;R$6))</f>
        <v>0</v>
      </c>
      <c r="S73">
        <f>IF($B73="",0,SUMIFS(Raindance!$O:$O,Raindance!$B:$B,$B73,Raindance!$R:$R,"&gt;="&amp;S$5,Raindance!$R:$R,"&lt;="&amp;S$6))</f>
        <v>0</v>
      </c>
      <c r="T73">
        <f>IF($B73="",0,SUMIFS(Raindance!$O:$O,Raindance!$B:$B,$B73,Raindance!$R:$R,"&gt;="&amp;T$5,Raindance!$R:$R,"&lt;="&amp;T$6))</f>
        <v>0</v>
      </c>
      <c r="U73">
        <f>IF($B73="",0,SUMIFS(Raindance!$O:$O,Raindance!$B:$B,$B73,Raindance!$R:$R,"&gt;="&amp;U$5,Raindance!$R:$R,"&lt;="&amp;U$6))</f>
        <v>0</v>
      </c>
      <c r="V73">
        <f>IF($B73="",0,SUMIFS(Raindance!$O:$O,Raindance!$B:$B,$B73,Raindance!$R:$R,"&gt;="&amp;V$5,Raindance!$R:$R,"&lt;="&amp;V$6))</f>
        <v>0</v>
      </c>
      <c r="W73">
        <f>IF($B73="",0,SUMIFS(Raindance!$O:$O,Raindance!$B:$B,$B73,Raindance!$R:$R,"&gt;="&amp;W$5,Raindance!$R:$R,"&lt;="&amp;W$6))</f>
        <v>0</v>
      </c>
      <c r="X73">
        <f>IF($B73="",0,SUMIFS(Raindance!$O:$O,Raindance!$B:$B,$B73,Raindance!$R:$R,"&gt;="&amp;X$5,Raindance!$R:$R,"&lt;="&amp;X$6))</f>
        <v>0</v>
      </c>
      <c r="Y73">
        <f>IF($B73="",0,SUMIFS(Raindance!$O:$O,Raindance!$B:$B,$B73,Raindance!$R:$R,"&gt;="&amp;Y$5,Raindance!$R:$R,"&lt;="&amp;Y$6))</f>
        <v>0</v>
      </c>
      <c r="Z73">
        <f>IF($B73="",0,SUMIFS(Raindance!$O:$O,Raindance!$B:$B,$B73,Raindance!$R:$R,"&gt;="&amp;Z$5,Raindance!$R:$R,"&lt;="&amp;Z$6))</f>
        <v>0</v>
      </c>
      <c r="AA73">
        <f>IF($B73="",0,SUMIFS(Raindance!$O:$O,Raindance!$B:$B,$B73,Raindance!$R:$R,"&gt;="&amp;AA$5,Raindance!$R:$R,"&lt;="&amp;AA$6))</f>
        <v>0</v>
      </c>
      <c r="AB73">
        <f>IF($B73="",0,SUMIFS(Raindance!$O:$O,Raindance!$B:$B,$B73,Raindance!$R:$R,"&gt;="&amp;AB$5,Raindance!$R:$R,"&lt;="&amp;AB$6))</f>
        <v>0</v>
      </c>
      <c r="AC73">
        <f>IF($B73="",0,SUMIFS(Raindance!$O:$O,Raindance!$B:$B,$B73,Raindance!$R:$R,"&gt;="&amp;AC$5,Raindance!$R:$R,"&lt;="&amp;AC$6))</f>
        <v>0</v>
      </c>
      <c r="AD73">
        <f>IF($B73="",0,SUMIFS(Raindance!$O:$O,Raindance!$B:$B,$B73,Raindance!$R:$R,"&gt;="&amp;AD$5,Raindance!$R:$R,"&lt;="&amp;AD$6))</f>
        <v>0</v>
      </c>
      <c r="AE73">
        <f>IF($B73="",0,SUMIFS(Raindance!$O:$O,Raindance!$B:$B,$B73,Raindance!$R:$R,"&gt;="&amp;AE$5,Raindance!$R:$R,"&lt;="&amp;AE$6))</f>
        <v>0</v>
      </c>
      <c r="AF73">
        <f>IF($B73="",0,SUMIFS(Raindance!$O:$O,Raindance!$B:$B,$B73,Raindance!$R:$R,"&gt;="&amp;AF$5,Raindance!$R:$R,"&lt;="&amp;AF$6))</f>
        <v>0</v>
      </c>
      <c r="AG73">
        <f>IF($B73="",0,SUMIFS(Raindance!$O:$O,Raindance!$B:$B,$B73,Raindance!$R:$R,"&gt;="&amp;AG$5,Raindance!$R:$R,"&lt;="&amp;AG$6))</f>
        <v>0</v>
      </c>
    </row>
    <row r="74" spans="1:33" x14ac:dyDescent="0.3">
      <c r="A74" t="s">
        <v>106</v>
      </c>
      <c r="B74" s="20">
        <f>'Accounting table'!D17</f>
        <v>0</v>
      </c>
      <c r="C74" s="36">
        <f>IF(B74="",0,SUMIFS(Raindance!O:O,Raindance!B:B,B74))</f>
        <v>0</v>
      </c>
      <c r="E74">
        <f>IF($B74="",0,SUMIFS(Raindance!$O:$O,Raindance!$B:$B,$B74,Raindance!$R:$R,"&gt;="&amp;E$5,Raindance!$R:$R,"&lt;="&amp;E$6))</f>
        <v>0</v>
      </c>
      <c r="F74">
        <f>IF($B74="",0,SUMIFS(Raindance!$O:$O,Raindance!$B:$B,$B74,Raindance!$R:$R,"&gt;="&amp;F$5,Raindance!$R:$R,"&lt;="&amp;F$6))</f>
        <v>0</v>
      </c>
      <c r="G74">
        <f>IF($B74="",0,SUMIFS(Raindance!$O:$O,Raindance!$B:$B,$B74,Raindance!$R:$R,"&gt;="&amp;G$5,Raindance!$R:$R,"&lt;="&amp;G$6))</f>
        <v>0</v>
      </c>
      <c r="H74">
        <f>IF($B74="",0,SUMIFS(Raindance!$O:$O,Raindance!$B:$B,$B74,Raindance!$R:$R,"&gt;="&amp;H$5,Raindance!$R:$R,"&lt;="&amp;H$6))</f>
        <v>0</v>
      </c>
      <c r="I74">
        <f>IF($B74="",0,SUMIFS(Raindance!$O:$O,Raindance!$B:$B,$B74,Raindance!$R:$R,"&gt;="&amp;I$5,Raindance!$R:$R,"&lt;="&amp;I$6))</f>
        <v>0</v>
      </c>
      <c r="J74">
        <f>IF($B74="",0,SUMIFS(Raindance!$O:$O,Raindance!$B:$B,$B74,Raindance!$R:$R,"&gt;="&amp;J$5,Raindance!$R:$R,"&lt;="&amp;J$6))</f>
        <v>0</v>
      </c>
      <c r="K74">
        <f>IF($B74="",0,SUMIFS(Raindance!$O:$O,Raindance!$B:$B,$B74,Raindance!$R:$R,"&gt;="&amp;K$5,Raindance!$R:$R,"&lt;="&amp;K$6))</f>
        <v>0</v>
      </c>
      <c r="L74">
        <f>IF($B74="",0,SUMIFS(Raindance!$O:$O,Raindance!$B:$B,$B74,Raindance!$R:$R,"&gt;="&amp;L$5,Raindance!$R:$R,"&lt;="&amp;L$6))</f>
        <v>0</v>
      </c>
      <c r="M74">
        <f>IF($B74="",0,SUMIFS(Raindance!$O:$O,Raindance!$B:$B,$B74,Raindance!$R:$R,"&gt;="&amp;M$5,Raindance!$R:$R,"&lt;="&amp;M$6))</f>
        <v>0</v>
      </c>
      <c r="N74">
        <f>IF($B74="",0,SUMIFS(Raindance!$O:$O,Raindance!$B:$B,$B74,Raindance!$R:$R,"&gt;="&amp;N$5,Raindance!$R:$R,"&lt;="&amp;N$6))</f>
        <v>0</v>
      </c>
      <c r="O74">
        <f>IF($B74="",0,SUMIFS(Raindance!$O:$O,Raindance!$B:$B,$B74,Raindance!$R:$R,"&gt;="&amp;O$5,Raindance!$R:$R,"&lt;="&amp;O$6))</f>
        <v>0</v>
      </c>
      <c r="P74">
        <f>IF($B74="",0,SUMIFS(Raindance!$O:$O,Raindance!$B:$B,$B74,Raindance!$R:$R,"&gt;="&amp;P$5,Raindance!$R:$R,"&lt;="&amp;P$6))</f>
        <v>0</v>
      </c>
      <c r="Q74">
        <f>IF($B74="",0,SUMIFS(Raindance!$O:$O,Raindance!$B:$B,$B74,Raindance!$R:$R,"&gt;="&amp;Q$5,Raindance!$R:$R,"&lt;="&amp;Q$6))</f>
        <v>0</v>
      </c>
      <c r="R74">
        <f>IF($B74="",0,SUMIFS(Raindance!$O:$O,Raindance!$B:$B,$B74,Raindance!$R:$R,"&gt;="&amp;R$5,Raindance!$R:$R,"&lt;="&amp;R$6))</f>
        <v>0</v>
      </c>
      <c r="S74">
        <f>IF($B74="",0,SUMIFS(Raindance!$O:$O,Raindance!$B:$B,$B74,Raindance!$R:$R,"&gt;="&amp;S$5,Raindance!$R:$R,"&lt;="&amp;S$6))</f>
        <v>0</v>
      </c>
      <c r="T74">
        <f>IF($B74="",0,SUMIFS(Raindance!$O:$O,Raindance!$B:$B,$B74,Raindance!$R:$R,"&gt;="&amp;T$5,Raindance!$R:$R,"&lt;="&amp;T$6))</f>
        <v>0</v>
      </c>
      <c r="U74">
        <f>IF($B74="",0,SUMIFS(Raindance!$O:$O,Raindance!$B:$B,$B74,Raindance!$R:$R,"&gt;="&amp;U$5,Raindance!$R:$R,"&lt;="&amp;U$6))</f>
        <v>0</v>
      </c>
      <c r="V74">
        <f>IF($B74="",0,SUMIFS(Raindance!$O:$O,Raindance!$B:$B,$B74,Raindance!$R:$R,"&gt;="&amp;V$5,Raindance!$R:$R,"&lt;="&amp;V$6))</f>
        <v>0</v>
      </c>
      <c r="W74">
        <f>IF($B74="",0,SUMIFS(Raindance!$O:$O,Raindance!$B:$B,$B74,Raindance!$R:$R,"&gt;="&amp;W$5,Raindance!$R:$R,"&lt;="&amp;W$6))</f>
        <v>0</v>
      </c>
      <c r="X74">
        <f>IF($B74="",0,SUMIFS(Raindance!$O:$O,Raindance!$B:$B,$B74,Raindance!$R:$R,"&gt;="&amp;X$5,Raindance!$R:$R,"&lt;="&amp;X$6))</f>
        <v>0</v>
      </c>
      <c r="Y74">
        <f>IF($B74="",0,SUMIFS(Raindance!$O:$O,Raindance!$B:$B,$B74,Raindance!$R:$R,"&gt;="&amp;Y$5,Raindance!$R:$R,"&lt;="&amp;Y$6))</f>
        <v>0</v>
      </c>
      <c r="Z74">
        <f>IF($B74="",0,SUMIFS(Raindance!$O:$O,Raindance!$B:$B,$B74,Raindance!$R:$R,"&gt;="&amp;Z$5,Raindance!$R:$R,"&lt;="&amp;Z$6))</f>
        <v>0</v>
      </c>
      <c r="AA74">
        <f>IF($B74="",0,SUMIFS(Raindance!$O:$O,Raindance!$B:$B,$B74,Raindance!$R:$R,"&gt;="&amp;AA$5,Raindance!$R:$R,"&lt;="&amp;AA$6))</f>
        <v>0</v>
      </c>
      <c r="AB74">
        <f>IF($B74="",0,SUMIFS(Raindance!$O:$O,Raindance!$B:$B,$B74,Raindance!$R:$R,"&gt;="&amp;AB$5,Raindance!$R:$R,"&lt;="&amp;AB$6))</f>
        <v>0</v>
      </c>
      <c r="AC74">
        <f>IF($B74="",0,SUMIFS(Raindance!$O:$O,Raindance!$B:$B,$B74,Raindance!$R:$R,"&gt;="&amp;AC$5,Raindance!$R:$R,"&lt;="&amp;AC$6))</f>
        <v>0</v>
      </c>
      <c r="AD74">
        <f>IF($B74="",0,SUMIFS(Raindance!$O:$O,Raindance!$B:$B,$B74,Raindance!$R:$R,"&gt;="&amp;AD$5,Raindance!$R:$R,"&lt;="&amp;AD$6))</f>
        <v>0</v>
      </c>
      <c r="AE74">
        <f>IF($B74="",0,SUMIFS(Raindance!$O:$O,Raindance!$B:$B,$B74,Raindance!$R:$R,"&gt;="&amp;AE$5,Raindance!$R:$R,"&lt;="&amp;AE$6))</f>
        <v>0</v>
      </c>
      <c r="AF74">
        <f>IF($B74="",0,SUMIFS(Raindance!$O:$O,Raindance!$B:$B,$B74,Raindance!$R:$R,"&gt;="&amp;AF$5,Raindance!$R:$R,"&lt;="&amp;AF$6))</f>
        <v>0</v>
      </c>
      <c r="AG74">
        <f>IF($B74="",0,SUMIFS(Raindance!$O:$O,Raindance!$B:$B,$B74,Raindance!$R:$R,"&gt;="&amp;AG$5,Raindance!$R:$R,"&lt;="&amp;AG$6))</f>
        <v>0</v>
      </c>
    </row>
    <row r="75" spans="1:33" x14ac:dyDescent="0.3">
      <c r="A75" t="s">
        <v>106</v>
      </c>
      <c r="B75" s="20">
        <f>'Accounting table'!D18</f>
        <v>0</v>
      </c>
      <c r="C75" s="36">
        <f>IF(B75="",0,SUMIFS(Raindance!O:O,Raindance!B:B,B75))</f>
        <v>0</v>
      </c>
      <c r="E75">
        <f>IF($B75="",0,SUMIFS(Raindance!$O:$O,Raindance!$B:$B,$B75,Raindance!$R:$R,"&gt;="&amp;E$5,Raindance!$R:$R,"&lt;="&amp;E$6))</f>
        <v>0</v>
      </c>
      <c r="F75">
        <f>IF($B75="",0,SUMIFS(Raindance!$O:$O,Raindance!$B:$B,$B75,Raindance!$R:$R,"&gt;="&amp;F$5,Raindance!$R:$R,"&lt;="&amp;F$6))</f>
        <v>0</v>
      </c>
      <c r="G75">
        <f>IF($B75="",0,SUMIFS(Raindance!$O:$O,Raindance!$B:$B,$B75,Raindance!$R:$R,"&gt;="&amp;G$5,Raindance!$R:$R,"&lt;="&amp;G$6))</f>
        <v>0</v>
      </c>
      <c r="H75">
        <f>IF($B75="",0,SUMIFS(Raindance!$O:$O,Raindance!$B:$B,$B75,Raindance!$R:$R,"&gt;="&amp;H$5,Raindance!$R:$R,"&lt;="&amp;H$6))</f>
        <v>0</v>
      </c>
      <c r="I75">
        <f>IF($B75="",0,SUMIFS(Raindance!$O:$O,Raindance!$B:$B,$B75,Raindance!$R:$R,"&gt;="&amp;I$5,Raindance!$R:$R,"&lt;="&amp;I$6))</f>
        <v>0</v>
      </c>
      <c r="J75">
        <f>IF($B75="",0,SUMIFS(Raindance!$O:$O,Raindance!$B:$B,$B75,Raindance!$R:$R,"&gt;="&amp;J$5,Raindance!$R:$R,"&lt;="&amp;J$6))</f>
        <v>0</v>
      </c>
      <c r="K75">
        <f>IF($B75="",0,SUMIFS(Raindance!$O:$O,Raindance!$B:$B,$B75,Raindance!$R:$R,"&gt;="&amp;K$5,Raindance!$R:$R,"&lt;="&amp;K$6))</f>
        <v>0</v>
      </c>
      <c r="L75">
        <f>IF($B75="",0,SUMIFS(Raindance!$O:$O,Raindance!$B:$B,$B75,Raindance!$R:$R,"&gt;="&amp;L$5,Raindance!$R:$R,"&lt;="&amp;L$6))</f>
        <v>0</v>
      </c>
      <c r="M75">
        <f>IF($B75="",0,SUMIFS(Raindance!$O:$O,Raindance!$B:$B,$B75,Raindance!$R:$R,"&gt;="&amp;M$5,Raindance!$R:$R,"&lt;="&amp;M$6))</f>
        <v>0</v>
      </c>
      <c r="N75">
        <f>IF($B75="",0,SUMIFS(Raindance!$O:$O,Raindance!$B:$B,$B75,Raindance!$R:$R,"&gt;="&amp;N$5,Raindance!$R:$R,"&lt;="&amp;N$6))</f>
        <v>0</v>
      </c>
      <c r="O75">
        <f>IF($B75="",0,SUMIFS(Raindance!$O:$O,Raindance!$B:$B,$B75,Raindance!$R:$R,"&gt;="&amp;O$5,Raindance!$R:$R,"&lt;="&amp;O$6))</f>
        <v>0</v>
      </c>
      <c r="P75">
        <f>IF($B75="",0,SUMIFS(Raindance!$O:$O,Raindance!$B:$B,$B75,Raindance!$R:$R,"&gt;="&amp;P$5,Raindance!$R:$R,"&lt;="&amp;P$6))</f>
        <v>0</v>
      </c>
      <c r="Q75">
        <f>IF($B75="",0,SUMIFS(Raindance!$O:$O,Raindance!$B:$B,$B75,Raindance!$R:$R,"&gt;="&amp;Q$5,Raindance!$R:$R,"&lt;="&amp;Q$6))</f>
        <v>0</v>
      </c>
      <c r="R75">
        <f>IF($B75="",0,SUMIFS(Raindance!$O:$O,Raindance!$B:$B,$B75,Raindance!$R:$R,"&gt;="&amp;R$5,Raindance!$R:$R,"&lt;="&amp;R$6))</f>
        <v>0</v>
      </c>
      <c r="S75">
        <f>IF($B75="",0,SUMIFS(Raindance!$O:$O,Raindance!$B:$B,$B75,Raindance!$R:$R,"&gt;="&amp;S$5,Raindance!$R:$R,"&lt;="&amp;S$6))</f>
        <v>0</v>
      </c>
      <c r="T75">
        <f>IF($B75="",0,SUMIFS(Raindance!$O:$O,Raindance!$B:$B,$B75,Raindance!$R:$R,"&gt;="&amp;T$5,Raindance!$R:$R,"&lt;="&amp;T$6))</f>
        <v>0</v>
      </c>
      <c r="U75">
        <f>IF($B75="",0,SUMIFS(Raindance!$O:$O,Raindance!$B:$B,$B75,Raindance!$R:$R,"&gt;="&amp;U$5,Raindance!$R:$R,"&lt;="&amp;U$6))</f>
        <v>0</v>
      </c>
      <c r="V75">
        <f>IF($B75="",0,SUMIFS(Raindance!$O:$O,Raindance!$B:$B,$B75,Raindance!$R:$R,"&gt;="&amp;V$5,Raindance!$R:$R,"&lt;="&amp;V$6))</f>
        <v>0</v>
      </c>
      <c r="W75">
        <f>IF($B75="",0,SUMIFS(Raindance!$O:$O,Raindance!$B:$B,$B75,Raindance!$R:$R,"&gt;="&amp;W$5,Raindance!$R:$R,"&lt;="&amp;W$6))</f>
        <v>0</v>
      </c>
      <c r="X75">
        <f>IF($B75="",0,SUMIFS(Raindance!$O:$O,Raindance!$B:$B,$B75,Raindance!$R:$R,"&gt;="&amp;X$5,Raindance!$R:$R,"&lt;="&amp;X$6))</f>
        <v>0</v>
      </c>
      <c r="Y75">
        <f>IF($B75="",0,SUMIFS(Raindance!$O:$O,Raindance!$B:$B,$B75,Raindance!$R:$R,"&gt;="&amp;Y$5,Raindance!$R:$R,"&lt;="&amp;Y$6))</f>
        <v>0</v>
      </c>
      <c r="Z75">
        <f>IF($B75="",0,SUMIFS(Raindance!$O:$O,Raindance!$B:$B,$B75,Raindance!$R:$R,"&gt;="&amp;Z$5,Raindance!$R:$R,"&lt;="&amp;Z$6))</f>
        <v>0</v>
      </c>
      <c r="AA75">
        <f>IF($B75="",0,SUMIFS(Raindance!$O:$O,Raindance!$B:$B,$B75,Raindance!$R:$R,"&gt;="&amp;AA$5,Raindance!$R:$R,"&lt;="&amp;AA$6))</f>
        <v>0</v>
      </c>
      <c r="AB75">
        <f>IF($B75="",0,SUMIFS(Raindance!$O:$O,Raindance!$B:$B,$B75,Raindance!$R:$R,"&gt;="&amp;AB$5,Raindance!$R:$R,"&lt;="&amp;AB$6))</f>
        <v>0</v>
      </c>
      <c r="AC75">
        <f>IF($B75="",0,SUMIFS(Raindance!$O:$O,Raindance!$B:$B,$B75,Raindance!$R:$R,"&gt;="&amp;AC$5,Raindance!$R:$R,"&lt;="&amp;AC$6))</f>
        <v>0</v>
      </c>
      <c r="AD75">
        <f>IF($B75="",0,SUMIFS(Raindance!$O:$O,Raindance!$B:$B,$B75,Raindance!$R:$R,"&gt;="&amp;AD$5,Raindance!$R:$R,"&lt;="&amp;AD$6))</f>
        <v>0</v>
      </c>
      <c r="AE75">
        <f>IF($B75="",0,SUMIFS(Raindance!$O:$O,Raindance!$B:$B,$B75,Raindance!$R:$R,"&gt;="&amp;AE$5,Raindance!$R:$R,"&lt;="&amp;AE$6))</f>
        <v>0</v>
      </c>
      <c r="AF75">
        <f>IF($B75="",0,SUMIFS(Raindance!$O:$O,Raindance!$B:$B,$B75,Raindance!$R:$R,"&gt;="&amp;AF$5,Raindance!$R:$R,"&lt;="&amp;AF$6))</f>
        <v>0</v>
      </c>
      <c r="AG75">
        <f>IF($B75="",0,SUMIFS(Raindance!$O:$O,Raindance!$B:$B,$B75,Raindance!$R:$R,"&gt;="&amp;AG$5,Raindance!$R:$R,"&lt;="&amp;AG$6))</f>
        <v>0</v>
      </c>
    </row>
    <row r="76" spans="1:33" x14ac:dyDescent="0.3">
      <c r="A76" t="s">
        <v>106</v>
      </c>
      <c r="B76" s="20">
        <f>'Accounting table'!D19</f>
        <v>0</v>
      </c>
      <c r="C76" s="36">
        <f>IF(B76="",0,SUMIFS(Raindance!O:O,Raindance!B:B,B76))</f>
        <v>0</v>
      </c>
      <c r="E76">
        <f>IF($B76="",0,SUMIFS(Raindance!$O:$O,Raindance!$B:$B,$B76,Raindance!$R:$R,"&gt;="&amp;E$5,Raindance!$R:$R,"&lt;="&amp;E$6))</f>
        <v>0</v>
      </c>
      <c r="F76">
        <f>IF($B76="",0,SUMIFS(Raindance!$O:$O,Raindance!$B:$B,$B76,Raindance!$R:$R,"&gt;="&amp;F$5,Raindance!$R:$R,"&lt;="&amp;F$6))</f>
        <v>0</v>
      </c>
      <c r="G76">
        <f>IF($B76="",0,SUMIFS(Raindance!$O:$O,Raindance!$B:$B,$B76,Raindance!$R:$R,"&gt;="&amp;G$5,Raindance!$R:$R,"&lt;="&amp;G$6))</f>
        <v>0</v>
      </c>
      <c r="H76">
        <f>IF($B76="",0,SUMIFS(Raindance!$O:$O,Raindance!$B:$B,$B76,Raindance!$R:$R,"&gt;="&amp;H$5,Raindance!$R:$R,"&lt;="&amp;H$6))</f>
        <v>0</v>
      </c>
      <c r="I76">
        <f>IF($B76="",0,SUMIFS(Raindance!$O:$O,Raindance!$B:$B,$B76,Raindance!$R:$R,"&gt;="&amp;I$5,Raindance!$R:$R,"&lt;="&amp;I$6))</f>
        <v>0</v>
      </c>
      <c r="J76">
        <f>IF($B76="",0,SUMIFS(Raindance!$O:$O,Raindance!$B:$B,$B76,Raindance!$R:$R,"&gt;="&amp;J$5,Raindance!$R:$R,"&lt;="&amp;J$6))</f>
        <v>0</v>
      </c>
      <c r="K76">
        <f>IF($B76="",0,SUMIFS(Raindance!$O:$O,Raindance!$B:$B,$B76,Raindance!$R:$R,"&gt;="&amp;K$5,Raindance!$R:$R,"&lt;="&amp;K$6))</f>
        <v>0</v>
      </c>
      <c r="L76">
        <f>IF($B76="",0,SUMIFS(Raindance!$O:$O,Raindance!$B:$B,$B76,Raindance!$R:$R,"&gt;="&amp;L$5,Raindance!$R:$R,"&lt;="&amp;L$6))</f>
        <v>0</v>
      </c>
      <c r="M76">
        <f>IF($B76="",0,SUMIFS(Raindance!$O:$O,Raindance!$B:$B,$B76,Raindance!$R:$R,"&gt;="&amp;M$5,Raindance!$R:$R,"&lt;="&amp;M$6))</f>
        <v>0</v>
      </c>
      <c r="N76">
        <f>IF($B76="",0,SUMIFS(Raindance!$O:$O,Raindance!$B:$B,$B76,Raindance!$R:$R,"&gt;="&amp;N$5,Raindance!$R:$R,"&lt;="&amp;N$6))</f>
        <v>0</v>
      </c>
      <c r="O76">
        <f>IF($B76="",0,SUMIFS(Raindance!$O:$O,Raindance!$B:$B,$B76,Raindance!$R:$R,"&gt;="&amp;O$5,Raindance!$R:$R,"&lt;="&amp;O$6))</f>
        <v>0</v>
      </c>
      <c r="P76">
        <f>IF($B76="",0,SUMIFS(Raindance!$O:$O,Raindance!$B:$B,$B76,Raindance!$R:$R,"&gt;="&amp;P$5,Raindance!$R:$R,"&lt;="&amp;P$6))</f>
        <v>0</v>
      </c>
      <c r="Q76">
        <f>IF($B76="",0,SUMIFS(Raindance!$O:$O,Raindance!$B:$B,$B76,Raindance!$R:$R,"&gt;="&amp;Q$5,Raindance!$R:$R,"&lt;="&amp;Q$6))</f>
        <v>0</v>
      </c>
      <c r="R76">
        <f>IF($B76="",0,SUMIFS(Raindance!$O:$O,Raindance!$B:$B,$B76,Raindance!$R:$R,"&gt;="&amp;R$5,Raindance!$R:$R,"&lt;="&amp;R$6))</f>
        <v>0</v>
      </c>
      <c r="S76">
        <f>IF($B76="",0,SUMIFS(Raindance!$O:$O,Raindance!$B:$B,$B76,Raindance!$R:$R,"&gt;="&amp;S$5,Raindance!$R:$R,"&lt;="&amp;S$6))</f>
        <v>0</v>
      </c>
      <c r="T76">
        <f>IF($B76="",0,SUMIFS(Raindance!$O:$O,Raindance!$B:$B,$B76,Raindance!$R:$R,"&gt;="&amp;T$5,Raindance!$R:$R,"&lt;="&amp;T$6))</f>
        <v>0</v>
      </c>
      <c r="U76">
        <f>IF($B76="",0,SUMIFS(Raindance!$O:$O,Raindance!$B:$B,$B76,Raindance!$R:$R,"&gt;="&amp;U$5,Raindance!$R:$R,"&lt;="&amp;U$6))</f>
        <v>0</v>
      </c>
      <c r="V76">
        <f>IF($B76="",0,SUMIFS(Raindance!$O:$O,Raindance!$B:$B,$B76,Raindance!$R:$R,"&gt;="&amp;V$5,Raindance!$R:$R,"&lt;="&amp;V$6))</f>
        <v>0</v>
      </c>
      <c r="W76">
        <f>IF($B76="",0,SUMIFS(Raindance!$O:$O,Raindance!$B:$B,$B76,Raindance!$R:$R,"&gt;="&amp;W$5,Raindance!$R:$R,"&lt;="&amp;W$6))</f>
        <v>0</v>
      </c>
      <c r="X76">
        <f>IF($B76="",0,SUMIFS(Raindance!$O:$O,Raindance!$B:$B,$B76,Raindance!$R:$R,"&gt;="&amp;X$5,Raindance!$R:$R,"&lt;="&amp;X$6))</f>
        <v>0</v>
      </c>
      <c r="Y76">
        <f>IF($B76="",0,SUMIFS(Raindance!$O:$O,Raindance!$B:$B,$B76,Raindance!$R:$R,"&gt;="&amp;Y$5,Raindance!$R:$R,"&lt;="&amp;Y$6))</f>
        <v>0</v>
      </c>
      <c r="Z76">
        <f>IF($B76="",0,SUMIFS(Raindance!$O:$O,Raindance!$B:$B,$B76,Raindance!$R:$R,"&gt;="&amp;Z$5,Raindance!$R:$R,"&lt;="&amp;Z$6))</f>
        <v>0</v>
      </c>
      <c r="AA76">
        <f>IF($B76="",0,SUMIFS(Raindance!$O:$O,Raindance!$B:$B,$B76,Raindance!$R:$R,"&gt;="&amp;AA$5,Raindance!$R:$R,"&lt;="&amp;AA$6))</f>
        <v>0</v>
      </c>
      <c r="AB76">
        <f>IF($B76="",0,SUMIFS(Raindance!$O:$O,Raindance!$B:$B,$B76,Raindance!$R:$R,"&gt;="&amp;AB$5,Raindance!$R:$R,"&lt;="&amp;AB$6))</f>
        <v>0</v>
      </c>
      <c r="AC76">
        <f>IF($B76="",0,SUMIFS(Raindance!$O:$O,Raindance!$B:$B,$B76,Raindance!$R:$R,"&gt;="&amp;AC$5,Raindance!$R:$R,"&lt;="&amp;AC$6))</f>
        <v>0</v>
      </c>
      <c r="AD76">
        <f>IF($B76="",0,SUMIFS(Raindance!$O:$O,Raindance!$B:$B,$B76,Raindance!$R:$R,"&gt;="&amp;AD$5,Raindance!$R:$R,"&lt;="&amp;AD$6))</f>
        <v>0</v>
      </c>
      <c r="AE76">
        <f>IF($B76="",0,SUMIFS(Raindance!$O:$O,Raindance!$B:$B,$B76,Raindance!$R:$R,"&gt;="&amp;AE$5,Raindance!$R:$R,"&lt;="&amp;AE$6))</f>
        <v>0</v>
      </c>
      <c r="AF76">
        <f>IF($B76="",0,SUMIFS(Raindance!$O:$O,Raindance!$B:$B,$B76,Raindance!$R:$R,"&gt;="&amp;AF$5,Raindance!$R:$R,"&lt;="&amp;AF$6))</f>
        <v>0</v>
      </c>
      <c r="AG76">
        <f>IF($B76="",0,SUMIFS(Raindance!$O:$O,Raindance!$B:$B,$B76,Raindance!$R:$R,"&gt;="&amp;AG$5,Raindance!$R:$R,"&lt;="&amp;AG$6))</f>
        <v>0</v>
      </c>
    </row>
    <row r="77" spans="1:33" x14ac:dyDescent="0.3">
      <c r="A77" t="s">
        <v>106</v>
      </c>
      <c r="B77" s="20">
        <f>'Accounting table'!D20</f>
        <v>0</v>
      </c>
      <c r="C77" s="36">
        <f>IF(B77="",0,SUMIFS(Raindance!O:O,Raindance!B:B,B77))</f>
        <v>0</v>
      </c>
      <c r="E77">
        <f>IF($B77="",0,SUMIFS(Raindance!$O:$O,Raindance!$B:$B,$B77,Raindance!$R:$R,"&gt;="&amp;E$5,Raindance!$R:$R,"&lt;="&amp;E$6))</f>
        <v>0</v>
      </c>
      <c r="F77">
        <f>IF($B77="",0,SUMIFS(Raindance!$O:$O,Raindance!$B:$B,$B77,Raindance!$R:$R,"&gt;="&amp;F$5,Raindance!$R:$R,"&lt;="&amp;F$6))</f>
        <v>0</v>
      </c>
      <c r="G77">
        <f>IF($B77="",0,SUMIFS(Raindance!$O:$O,Raindance!$B:$B,$B77,Raindance!$R:$R,"&gt;="&amp;G$5,Raindance!$R:$R,"&lt;="&amp;G$6))</f>
        <v>0</v>
      </c>
      <c r="H77">
        <f>IF($B77="",0,SUMIFS(Raindance!$O:$O,Raindance!$B:$B,$B77,Raindance!$R:$R,"&gt;="&amp;H$5,Raindance!$R:$R,"&lt;="&amp;H$6))</f>
        <v>0</v>
      </c>
      <c r="I77">
        <f>IF($B77="",0,SUMIFS(Raindance!$O:$O,Raindance!$B:$B,$B77,Raindance!$R:$R,"&gt;="&amp;I$5,Raindance!$R:$R,"&lt;="&amp;I$6))</f>
        <v>0</v>
      </c>
      <c r="J77">
        <f>IF($B77="",0,SUMIFS(Raindance!$O:$O,Raindance!$B:$B,$B77,Raindance!$R:$R,"&gt;="&amp;J$5,Raindance!$R:$R,"&lt;="&amp;J$6))</f>
        <v>0</v>
      </c>
      <c r="K77">
        <f>IF($B77="",0,SUMIFS(Raindance!$O:$O,Raindance!$B:$B,$B77,Raindance!$R:$R,"&gt;="&amp;K$5,Raindance!$R:$R,"&lt;="&amp;K$6))</f>
        <v>0</v>
      </c>
      <c r="L77">
        <f>IF($B77="",0,SUMIFS(Raindance!$O:$O,Raindance!$B:$B,$B77,Raindance!$R:$R,"&gt;="&amp;L$5,Raindance!$R:$R,"&lt;="&amp;L$6))</f>
        <v>0</v>
      </c>
      <c r="M77">
        <f>IF($B77="",0,SUMIFS(Raindance!$O:$O,Raindance!$B:$B,$B77,Raindance!$R:$R,"&gt;="&amp;M$5,Raindance!$R:$R,"&lt;="&amp;M$6))</f>
        <v>0</v>
      </c>
      <c r="N77">
        <f>IF($B77="",0,SUMIFS(Raindance!$O:$O,Raindance!$B:$B,$B77,Raindance!$R:$R,"&gt;="&amp;N$5,Raindance!$R:$R,"&lt;="&amp;N$6))</f>
        <v>0</v>
      </c>
      <c r="O77">
        <f>IF($B77="",0,SUMIFS(Raindance!$O:$O,Raindance!$B:$B,$B77,Raindance!$R:$R,"&gt;="&amp;O$5,Raindance!$R:$R,"&lt;="&amp;O$6))</f>
        <v>0</v>
      </c>
      <c r="P77">
        <f>IF($B77="",0,SUMIFS(Raindance!$O:$O,Raindance!$B:$B,$B77,Raindance!$R:$R,"&gt;="&amp;P$5,Raindance!$R:$R,"&lt;="&amp;P$6))</f>
        <v>0</v>
      </c>
      <c r="Q77">
        <f>IF($B77="",0,SUMIFS(Raindance!$O:$O,Raindance!$B:$B,$B77,Raindance!$R:$R,"&gt;="&amp;Q$5,Raindance!$R:$R,"&lt;="&amp;Q$6))</f>
        <v>0</v>
      </c>
      <c r="R77">
        <f>IF($B77="",0,SUMIFS(Raindance!$O:$O,Raindance!$B:$B,$B77,Raindance!$R:$R,"&gt;="&amp;R$5,Raindance!$R:$R,"&lt;="&amp;R$6))</f>
        <v>0</v>
      </c>
      <c r="S77">
        <f>IF($B77="",0,SUMIFS(Raindance!$O:$O,Raindance!$B:$B,$B77,Raindance!$R:$R,"&gt;="&amp;S$5,Raindance!$R:$R,"&lt;="&amp;S$6))</f>
        <v>0</v>
      </c>
      <c r="T77">
        <f>IF($B77="",0,SUMIFS(Raindance!$O:$O,Raindance!$B:$B,$B77,Raindance!$R:$R,"&gt;="&amp;T$5,Raindance!$R:$R,"&lt;="&amp;T$6))</f>
        <v>0</v>
      </c>
      <c r="U77">
        <f>IF($B77="",0,SUMIFS(Raindance!$O:$O,Raindance!$B:$B,$B77,Raindance!$R:$R,"&gt;="&amp;U$5,Raindance!$R:$R,"&lt;="&amp;U$6))</f>
        <v>0</v>
      </c>
      <c r="V77">
        <f>IF($B77="",0,SUMIFS(Raindance!$O:$O,Raindance!$B:$B,$B77,Raindance!$R:$R,"&gt;="&amp;V$5,Raindance!$R:$R,"&lt;="&amp;V$6))</f>
        <v>0</v>
      </c>
      <c r="W77">
        <f>IF($B77="",0,SUMIFS(Raindance!$O:$O,Raindance!$B:$B,$B77,Raindance!$R:$R,"&gt;="&amp;W$5,Raindance!$R:$R,"&lt;="&amp;W$6))</f>
        <v>0</v>
      </c>
      <c r="X77">
        <f>IF($B77="",0,SUMIFS(Raindance!$O:$O,Raindance!$B:$B,$B77,Raindance!$R:$R,"&gt;="&amp;X$5,Raindance!$R:$R,"&lt;="&amp;X$6))</f>
        <v>0</v>
      </c>
      <c r="Y77">
        <f>IF($B77="",0,SUMIFS(Raindance!$O:$O,Raindance!$B:$B,$B77,Raindance!$R:$R,"&gt;="&amp;Y$5,Raindance!$R:$R,"&lt;="&amp;Y$6))</f>
        <v>0</v>
      </c>
      <c r="Z77">
        <f>IF($B77="",0,SUMIFS(Raindance!$O:$O,Raindance!$B:$B,$B77,Raindance!$R:$R,"&gt;="&amp;Z$5,Raindance!$R:$R,"&lt;="&amp;Z$6))</f>
        <v>0</v>
      </c>
      <c r="AA77">
        <f>IF($B77="",0,SUMIFS(Raindance!$O:$O,Raindance!$B:$B,$B77,Raindance!$R:$R,"&gt;="&amp;AA$5,Raindance!$R:$R,"&lt;="&amp;AA$6))</f>
        <v>0</v>
      </c>
      <c r="AB77">
        <f>IF($B77="",0,SUMIFS(Raindance!$O:$O,Raindance!$B:$B,$B77,Raindance!$R:$R,"&gt;="&amp;AB$5,Raindance!$R:$R,"&lt;="&amp;AB$6))</f>
        <v>0</v>
      </c>
      <c r="AC77">
        <f>IF($B77="",0,SUMIFS(Raindance!$O:$O,Raindance!$B:$B,$B77,Raindance!$R:$R,"&gt;="&amp;AC$5,Raindance!$R:$R,"&lt;="&amp;AC$6))</f>
        <v>0</v>
      </c>
      <c r="AD77">
        <f>IF($B77="",0,SUMIFS(Raindance!$O:$O,Raindance!$B:$B,$B77,Raindance!$R:$R,"&gt;="&amp;AD$5,Raindance!$R:$R,"&lt;="&amp;AD$6))</f>
        <v>0</v>
      </c>
      <c r="AE77">
        <f>IF($B77="",0,SUMIFS(Raindance!$O:$O,Raindance!$B:$B,$B77,Raindance!$R:$R,"&gt;="&amp;AE$5,Raindance!$R:$R,"&lt;="&amp;AE$6))</f>
        <v>0</v>
      </c>
      <c r="AF77">
        <f>IF($B77="",0,SUMIFS(Raindance!$O:$O,Raindance!$B:$B,$B77,Raindance!$R:$R,"&gt;="&amp;AF$5,Raindance!$R:$R,"&lt;="&amp;AF$6))</f>
        <v>0</v>
      </c>
      <c r="AG77">
        <f>IF($B77="",0,SUMIFS(Raindance!$O:$O,Raindance!$B:$B,$B77,Raindance!$R:$R,"&gt;="&amp;AG$5,Raindance!$R:$R,"&lt;="&amp;AG$6))</f>
        <v>0</v>
      </c>
    </row>
    <row r="78" spans="1:33" x14ac:dyDescent="0.3">
      <c r="A78" t="s">
        <v>106</v>
      </c>
      <c r="B78" s="20">
        <f>'Accounting table'!D21</f>
        <v>0</v>
      </c>
      <c r="C78" s="36">
        <f>IF(B78="",0,SUMIFS(Raindance!O:O,Raindance!B:B,B78))</f>
        <v>0</v>
      </c>
      <c r="E78">
        <f>IF($B78="",0,SUMIFS(Raindance!$O:$O,Raindance!$B:$B,$B78,Raindance!$R:$R,"&gt;="&amp;E$5,Raindance!$R:$R,"&lt;="&amp;E$6))</f>
        <v>0</v>
      </c>
      <c r="F78">
        <f>IF($B78="",0,SUMIFS(Raindance!$O:$O,Raindance!$B:$B,$B78,Raindance!$R:$R,"&gt;="&amp;F$5,Raindance!$R:$R,"&lt;="&amp;F$6))</f>
        <v>0</v>
      </c>
      <c r="G78">
        <f>IF($B78="",0,SUMIFS(Raindance!$O:$O,Raindance!$B:$B,$B78,Raindance!$R:$R,"&gt;="&amp;G$5,Raindance!$R:$R,"&lt;="&amp;G$6))</f>
        <v>0</v>
      </c>
      <c r="H78">
        <f>IF($B78="",0,SUMIFS(Raindance!$O:$O,Raindance!$B:$B,$B78,Raindance!$R:$R,"&gt;="&amp;H$5,Raindance!$R:$R,"&lt;="&amp;H$6))</f>
        <v>0</v>
      </c>
      <c r="I78">
        <f>IF($B78="",0,SUMIFS(Raindance!$O:$O,Raindance!$B:$B,$B78,Raindance!$R:$R,"&gt;="&amp;I$5,Raindance!$R:$R,"&lt;="&amp;I$6))</f>
        <v>0</v>
      </c>
      <c r="J78">
        <f>IF($B78="",0,SUMIFS(Raindance!$O:$O,Raindance!$B:$B,$B78,Raindance!$R:$R,"&gt;="&amp;J$5,Raindance!$R:$R,"&lt;="&amp;J$6))</f>
        <v>0</v>
      </c>
      <c r="K78">
        <f>IF($B78="",0,SUMIFS(Raindance!$O:$O,Raindance!$B:$B,$B78,Raindance!$R:$R,"&gt;="&amp;K$5,Raindance!$R:$R,"&lt;="&amp;K$6))</f>
        <v>0</v>
      </c>
      <c r="L78">
        <f>IF($B78="",0,SUMIFS(Raindance!$O:$O,Raindance!$B:$B,$B78,Raindance!$R:$R,"&gt;="&amp;L$5,Raindance!$R:$R,"&lt;="&amp;L$6))</f>
        <v>0</v>
      </c>
      <c r="M78">
        <f>IF($B78="",0,SUMIFS(Raindance!$O:$O,Raindance!$B:$B,$B78,Raindance!$R:$R,"&gt;="&amp;M$5,Raindance!$R:$R,"&lt;="&amp;M$6))</f>
        <v>0</v>
      </c>
      <c r="N78">
        <f>IF($B78="",0,SUMIFS(Raindance!$O:$O,Raindance!$B:$B,$B78,Raindance!$R:$R,"&gt;="&amp;N$5,Raindance!$R:$R,"&lt;="&amp;N$6))</f>
        <v>0</v>
      </c>
      <c r="O78">
        <f>IF($B78="",0,SUMIFS(Raindance!$O:$O,Raindance!$B:$B,$B78,Raindance!$R:$R,"&gt;="&amp;O$5,Raindance!$R:$R,"&lt;="&amp;O$6))</f>
        <v>0</v>
      </c>
      <c r="P78">
        <f>IF($B78="",0,SUMIFS(Raindance!$O:$O,Raindance!$B:$B,$B78,Raindance!$R:$R,"&gt;="&amp;P$5,Raindance!$R:$R,"&lt;="&amp;P$6))</f>
        <v>0</v>
      </c>
      <c r="Q78">
        <f>IF($B78="",0,SUMIFS(Raindance!$O:$O,Raindance!$B:$B,$B78,Raindance!$R:$R,"&gt;="&amp;Q$5,Raindance!$R:$R,"&lt;="&amp;Q$6))</f>
        <v>0</v>
      </c>
      <c r="R78">
        <f>IF($B78="",0,SUMIFS(Raindance!$O:$O,Raindance!$B:$B,$B78,Raindance!$R:$R,"&gt;="&amp;R$5,Raindance!$R:$R,"&lt;="&amp;R$6))</f>
        <v>0</v>
      </c>
      <c r="S78">
        <f>IF($B78="",0,SUMIFS(Raindance!$O:$O,Raindance!$B:$B,$B78,Raindance!$R:$R,"&gt;="&amp;S$5,Raindance!$R:$R,"&lt;="&amp;S$6))</f>
        <v>0</v>
      </c>
      <c r="T78">
        <f>IF($B78="",0,SUMIFS(Raindance!$O:$O,Raindance!$B:$B,$B78,Raindance!$R:$R,"&gt;="&amp;T$5,Raindance!$R:$R,"&lt;="&amp;T$6))</f>
        <v>0</v>
      </c>
      <c r="U78">
        <f>IF($B78="",0,SUMIFS(Raindance!$O:$O,Raindance!$B:$B,$B78,Raindance!$R:$R,"&gt;="&amp;U$5,Raindance!$R:$R,"&lt;="&amp;U$6))</f>
        <v>0</v>
      </c>
      <c r="V78">
        <f>IF($B78="",0,SUMIFS(Raindance!$O:$O,Raindance!$B:$B,$B78,Raindance!$R:$R,"&gt;="&amp;V$5,Raindance!$R:$R,"&lt;="&amp;V$6))</f>
        <v>0</v>
      </c>
      <c r="W78">
        <f>IF($B78="",0,SUMIFS(Raindance!$O:$O,Raindance!$B:$B,$B78,Raindance!$R:$R,"&gt;="&amp;W$5,Raindance!$R:$R,"&lt;="&amp;W$6))</f>
        <v>0</v>
      </c>
      <c r="X78">
        <f>IF($B78="",0,SUMIFS(Raindance!$O:$O,Raindance!$B:$B,$B78,Raindance!$R:$R,"&gt;="&amp;X$5,Raindance!$R:$R,"&lt;="&amp;X$6))</f>
        <v>0</v>
      </c>
      <c r="Y78">
        <f>IF($B78="",0,SUMIFS(Raindance!$O:$O,Raindance!$B:$B,$B78,Raindance!$R:$R,"&gt;="&amp;Y$5,Raindance!$R:$R,"&lt;="&amp;Y$6))</f>
        <v>0</v>
      </c>
      <c r="Z78">
        <f>IF($B78="",0,SUMIFS(Raindance!$O:$O,Raindance!$B:$B,$B78,Raindance!$R:$R,"&gt;="&amp;Z$5,Raindance!$R:$R,"&lt;="&amp;Z$6))</f>
        <v>0</v>
      </c>
      <c r="AA78">
        <f>IF($B78="",0,SUMIFS(Raindance!$O:$O,Raindance!$B:$B,$B78,Raindance!$R:$R,"&gt;="&amp;AA$5,Raindance!$R:$R,"&lt;="&amp;AA$6))</f>
        <v>0</v>
      </c>
      <c r="AB78">
        <f>IF($B78="",0,SUMIFS(Raindance!$O:$O,Raindance!$B:$B,$B78,Raindance!$R:$R,"&gt;="&amp;AB$5,Raindance!$R:$R,"&lt;="&amp;AB$6))</f>
        <v>0</v>
      </c>
      <c r="AC78">
        <f>IF($B78="",0,SUMIFS(Raindance!$O:$O,Raindance!$B:$B,$B78,Raindance!$R:$R,"&gt;="&amp;AC$5,Raindance!$R:$R,"&lt;="&amp;AC$6))</f>
        <v>0</v>
      </c>
      <c r="AD78">
        <f>IF($B78="",0,SUMIFS(Raindance!$O:$O,Raindance!$B:$B,$B78,Raindance!$R:$R,"&gt;="&amp;AD$5,Raindance!$R:$R,"&lt;="&amp;AD$6))</f>
        <v>0</v>
      </c>
      <c r="AE78">
        <f>IF($B78="",0,SUMIFS(Raindance!$O:$O,Raindance!$B:$B,$B78,Raindance!$R:$R,"&gt;="&amp;AE$5,Raindance!$R:$R,"&lt;="&amp;AE$6))</f>
        <v>0</v>
      </c>
      <c r="AF78">
        <f>IF($B78="",0,SUMIFS(Raindance!$O:$O,Raindance!$B:$B,$B78,Raindance!$R:$R,"&gt;="&amp;AF$5,Raindance!$R:$R,"&lt;="&amp;AF$6))</f>
        <v>0</v>
      </c>
      <c r="AG78">
        <f>IF($B78="",0,SUMIFS(Raindance!$O:$O,Raindance!$B:$B,$B78,Raindance!$R:$R,"&gt;="&amp;AG$5,Raindance!$R:$R,"&lt;="&amp;AG$6))</f>
        <v>0</v>
      </c>
    </row>
    <row r="79" spans="1:33" x14ac:dyDescent="0.3">
      <c r="A79" t="s">
        <v>106</v>
      </c>
      <c r="B79" s="20">
        <f>'Accounting table'!D22</f>
        <v>0</v>
      </c>
      <c r="C79" s="36">
        <f>IF(B79="",0,SUMIFS(Raindance!O:O,Raindance!B:B,B79))</f>
        <v>0</v>
      </c>
      <c r="E79">
        <f>IF($B79="",0,SUMIFS(Raindance!$O:$O,Raindance!$B:$B,$B79,Raindance!$R:$R,"&gt;="&amp;E$5,Raindance!$R:$R,"&lt;="&amp;E$6))</f>
        <v>0</v>
      </c>
      <c r="F79">
        <f>IF($B79="",0,SUMIFS(Raindance!$O:$O,Raindance!$B:$B,$B79,Raindance!$R:$R,"&gt;="&amp;F$5,Raindance!$R:$R,"&lt;="&amp;F$6))</f>
        <v>0</v>
      </c>
      <c r="G79">
        <f>IF($B79="",0,SUMIFS(Raindance!$O:$O,Raindance!$B:$B,$B79,Raindance!$R:$R,"&gt;="&amp;G$5,Raindance!$R:$R,"&lt;="&amp;G$6))</f>
        <v>0</v>
      </c>
      <c r="H79">
        <f>IF($B79="",0,SUMIFS(Raindance!$O:$O,Raindance!$B:$B,$B79,Raindance!$R:$R,"&gt;="&amp;H$5,Raindance!$R:$R,"&lt;="&amp;H$6))</f>
        <v>0</v>
      </c>
      <c r="I79">
        <f>IF($B79="",0,SUMIFS(Raindance!$O:$O,Raindance!$B:$B,$B79,Raindance!$R:$R,"&gt;="&amp;I$5,Raindance!$R:$R,"&lt;="&amp;I$6))</f>
        <v>0</v>
      </c>
      <c r="J79">
        <f>IF($B79="",0,SUMIFS(Raindance!$O:$O,Raindance!$B:$B,$B79,Raindance!$R:$R,"&gt;="&amp;J$5,Raindance!$R:$R,"&lt;="&amp;J$6))</f>
        <v>0</v>
      </c>
      <c r="K79">
        <f>IF($B79="",0,SUMIFS(Raindance!$O:$O,Raindance!$B:$B,$B79,Raindance!$R:$R,"&gt;="&amp;K$5,Raindance!$R:$R,"&lt;="&amp;K$6))</f>
        <v>0</v>
      </c>
      <c r="L79">
        <f>IF($B79="",0,SUMIFS(Raindance!$O:$O,Raindance!$B:$B,$B79,Raindance!$R:$R,"&gt;="&amp;L$5,Raindance!$R:$R,"&lt;="&amp;L$6))</f>
        <v>0</v>
      </c>
      <c r="M79">
        <f>IF($B79="",0,SUMIFS(Raindance!$O:$O,Raindance!$B:$B,$B79,Raindance!$R:$R,"&gt;="&amp;M$5,Raindance!$R:$R,"&lt;="&amp;M$6))</f>
        <v>0</v>
      </c>
      <c r="N79">
        <f>IF($B79="",0,SUMIFS(Raindance!$O:$O,Raindance!$B:$B,$B79,Raindance!$R:$R,"&gt;="&amp;N$5,Raindance!$R:$R,"&lt;="&amp;N$6))</f>
        <v>0</v>
      </c>
      <c r="O79">
        <f>IF($B79="",0,SUMIFS(Raindance!$O:$O,Raindance!$B:$B,$B79,Raindance!$R:$R,"&gt;="&amp;O$5,Raindance!$R:$R,"&lt;="&amp;O$6))</f>
        <v>0</v>
      </c>
      <c r="P79">
        <f>IF($B79="",0,SUMIFS(Raindance!$O:$O,Raindance!$B:$B,$B79,Raindance!$R:$R,"&gt;="&amp;P$5,Raindance!$R:$R,"&lt;="&amp;P$6))</f>
        <v>0</v>
      </c>
      <c r="Q79">
        <f>IF($B79="",0,SUMIFS(Raindance!$O:$O,Raindance!$B:$B,$B79,Raindance!$R:$R,"&gt;="&amp;Q$5,Raindance!$R:$R,"&lt;="&amp;Q$6))</f>
        <v>0</v>
      </c>
      <c r="R79">
        <f>IF($B79="",0,SUMIFS(Raindance!$O:$O,Raindance!$B:$B,$B79,Raindance!$R:$R,"&gt;="&amp;R$5,Raindance!$R:$R,"&lt;="&amp;R$6))</f>
        <v>0</v>
      </c>
      <c r="S79">
        <f>IF($B79="",0,SUMIFS(Raindance!$O:$O,Raindance!$B:$B,$B79,Raindance!$R:$R,"&gt;="&amp;S$5,Raindance!$R:$R,"&lt;="&amp;S$6))</f>
        <v>0</v>
      </c>
      <c r="T79">
        <f>IF($B79="",0,SUMIFS(Raindance!$O:$O,Raindance!$B:$B,$B79,Raindance!$R:$R,"&gt;="&amp;T$5,Raindance!$R:$R,"&lt;="&amp;T$6))</f>
        <v>0</v>
      </c>
      <c r="U79">
        <f>IF($B79="",0,SUMIFS(Raindance!$O:$O,Raindance!$B:$B,$B79,Raindance!$R:$R,"&gt;="&amp;U$5,Raindance!$R:$R,"&lt;="&amp;U$6))</f>
        <v>0</v>
      </c>
      <c r="V79">
        <f>IF($B79="",0,SUMIFS(Raindance!$O:$O,Raindance!$B:$B,$B79,Raindance!$R:$R,"&gt;="&amp;V$5,Raindance!$R:$R,"&lt;="&amp;V$6))</f>
        <v>0</v>
      </c>
      <c r="W79">
        <f>IF($B79="",0,SUMIFS(Raindance!$O:$O,Raindance!$B:$B,$B79,Raindance!$R:$R,"&gt;="&amp;W$5,Raindance!$R:$R,"&lt;="&amp;W$6))</f>
        <v>0</v>
      </c>
      <c r="X79">
        <f>IF($B79="",0,SUMIFS(Raindance!$O:$O,Raindance!$B:$B,$B79,Raindance!$R:$R,"&gt;="&amp;X$5,Raindance!$R:$R,"&lt;="&amp;X$6))</f>
        <v>0</v>
      </c>
      <c r="Y79">
        <f>IF($B79="",0,SUMIFS(Raindance!$O:$O,Raindance!$B:$B,$B79,Raindance!$R:$R,"&gt;="&amp;Y$5,Raindance!$R:$R,"&lt;="&amp;Y$6))</f>
        <v>0</v>
      </c>
      <c r="Z79">
        <f>IF($B79="",0,SUMIFS(Raindance!$O:$O,Raindance!$B:$B,$B79,Raindance!$R:$R,"&gt;="&amp;Z$5,Raindance!$R:$R,"&lt;="&amp;Z$6))</f>
        <v>0</v>
      </c>
      <c r="AA79">
        <f>IF($B79="",0,SUMIFS(Raindance!$O:$O,Raindance!$B:$B,$B79,Raindance!$R:$R,"&gt;="&amp;AA$5,Raindance!$R:$R,"&lt;="&amp;AA$6))</f>
        <v>0</v>
      </c>
      <c r="AB79">
        <f>IF($B79="",0,SUMIFS(Raindance!$O:$O,Raindance!$B:$B,$B79,Raindance!$R:$R,"&gt;="&amp;AB$5,Raindance!$R:$R,"&lt;="&amp;AB$6))</f>
        <v>0</v>
      </c>
      <c r="AC79">
        <f>IF($B79="",0,SUMIFS(Raindance!$O:$O,Raindance!$B:$B,$B79,Raindance!$R:$R,"&gt;="&amp;AC$5,Raindance!$R:$R,"&lt;="&amp;AC$6))</f>
        <v>0</v>
      </c>
      <c r="AD79">
        <f>IF($B79="",0,SUMIFS(Raindance!$O:$O,Raindance!$B:$B,$B79,Raindance!$R:$R,"&gt;="&amp;AD$5,Raindance!$R:$R,"&lt;="&amp;AD$6))</f>
        <v>0</v>
      </c>
      <c r="AE79">
        <f>IF($B79="",0,SUMIFS(Raindance!$O:$O,Raindance!$B:$B,$B79,Raindance!$R:$R,"&gt;="&amp;AE$5,Raindance!$R:$R,"&lt;="&amp;AE$6))</f>
        <v>0</v>
      </c>
      <c r="AF79">
        <f>IF($B79="",0,SUMIFS(Raindance!$O:$O,Raindance!$B:$B,$B79,Raindance!$R:$R,"&gt;="&amp;AF$5,Raindance!$R:$R,"&lt;="&amp;AF$6))</f>
        <v>0</v>
      </c>
      <c r="AG79">
        <f>IF($B79="",0,SUMIFS(Raindance!$O:$O,Raindance!$B:$B,$B79,Raindance!$R:$R,"&gt;="&amp;AG$5,Raindance!$R:$R,"&lt;="&amp;AG$6))</f>
        <v>0</v>
      </c>
    </row>
    <row r="80" spans="1:33" x14ac:dyDescent="0.3">
      <c r="A80" t="s">
        <v>106</v>
      </c>
      <c r="B80" s="20">
        <f>'Accounting table'!D23</f>
        <v>0</v>
      </c>
      <c r="C80" s="36">
        <f>IF(B80="",0,SUMIFS(Raindance!O:O,Raindance!B:B,B80))</f>
        <v>0</v>
      </c>
      <c r="E80">
        <f>IF($B80="",0,SUMIFS(Raindance!$O:$O,Raindance!$B:$B,$B80,Raindance!$R:$R,"&gt;="&amp;E$5,Raindance!$R:$R,"&lt;="&amp;E$6))</f>
        <v>0</v>
      </c>
      <c r="F80">
        <f>IF($B80="",0,SUMIFS(Raindance!$O:$O,Raindance!$B:$B,$B80,Raindance!$R:$R,"&gt;="&amp;F$5,Raindance!$R:$R,"&lt;="&amp;F$6))</f>
        <v>0</v>
      </c>
      <c r="G80">
        <f>IF($B80="",0,SUMIFS(Raindance!$O:$O,Raindance!$B:$B,$B80,Raindance!$R:$R,"&gt;="&amp;G$5,Raindance!$R:$R,"&lt;="&amp;G$6))</f>
        <v>0</v>
      </c>
      <c r="H80">
        <f>IF($B80="",0,SUMIFS(Raindance!$O:$O,Raindance!$B:$B,$B80,Raindance!$R:$R,"&gt;="&amp;H$5,Raindance!$R:$R,"&lt;="&amp;H$6))</f>
        <v>0</v>
      </c>
      <c r="I80">
        <f>IF($B80="",0,SUMIFS(Raindance!$O:$O,Raindance!$B:$B,$B80,Raindance!$R:$R,"&gt;="&amp;I$5,Raindance!$R:$R,"&lt;="&amp;I$6))</f>
        <v>0</v>
      </c>
      <c r="J80">
        <f>IF($B80="",0,SUMIFS(Raindance!$O:$O,Raindance!$B:$B,$B80,Raindance!$R:$R,"&gt;="&amp;J$5,Raindance!$R:$R,"&lt;="&amp;J$6))</f>
        <v>0</v>
      </c>
      <c r="K80">
        <f>IF($B80="",0,SUMIFS(Raindance!$O:$O,Raindance!$B:$B,$B80,Raindance!$R:$R,"&gt;="&amp;K$5,Raindance!$R:$R,"&lt;="&amp;K$6))</f>
        <v>0</v>
      </c>
      <c r="L80">
        <f>IF($B80="",0,SUMIFS(Raindance!$O:$O,Raindance!$B:$B,$B80,Raindance!$R:$R,"&gt;="&amp;L$5,Raindance!$R:$R,"&lt;="&amp;L$6))</f>
        <v>0</v>
      </c>
      <c r="M80">
        <f>IF($B80="",0,SUMIFS(Raindance!$O:$O,Raindance!$B:$B,$B80,Raindance!$R:$R,"&gt;="&amp;M$5,Raindance!$R:$R,"&lt;="&amp;M$6))</f>
        <v>0</v>
      </c>
      <c r="N80">
        <f>IF($B80="",0,SUMIFS(Raindance!$O:$O,Raindance!$B:$B,$B80,Raindance!$R:$R,"&gt;="&amp;N$5,Raindance!$R:$R,"&lt;="&amp;N$6))</f>
        <v>0</v>
      </c>
      <c r="O80">
        <f>IF($B80="",0,SUMIFS(Raindance!$O:$O,Raindance!$B:$B,$B80,Raindance!$R:$R,"&gt;="&amp;O$5,Raindance!$R:$R,"&lt;="&amp;O$6))</f>
        <v>0</v>
      </c>
      <c r="P80">
        <f>IF($B80="",0,SUMIFS(Raindance!$O:$O,Raindance!$B:$B,$B80,Raindance!$R:$R,"&gt;="&amp;P$5,Raindance!$R:$R,"&lt;="&amp;P$6))</f>
        <v>0</v>
      </c>
      <c r="Q80">
        <f>IF($B80="",0,SUMIFS(Raindance!$O:$O,Raindance!$B:$B,$B80,Raindance!$R:$R,"&gt;="&amp;Q$5,Raindance!$R:$R,"&lt;="&amp;Q$6))</f>
        <v>0</v>
      </c>
      <c r="R80">
        <f>IF($B80="",0,SUMIFS(Raindance!$O:$O,Raindance!$B:$B,$B80,Raindance!$R:$R,"&gt;="&amp;R$5,Raindance!$R:$R,"&lt;="&amp;R$6))</f>
        <v>0</v>
      </c>
      <c r="S80">
        <f>IF($B80="",0,SUMIFS(Raindance!$O:$O,Raindance!$B:$B,$B80,Raindance!$R:$R,"&gt;="&amp;S$5,Raindance!$R:$R,"&lt;="&amp;S$6))</f>
        <v>0</v>
      </c>
      <c r="T80">
        <f>IF($B80="",0,SUMIFS(Raindance!$O:$O,Raindance!$B:$B,$B80,Raindance!$R:$R,"&gt;="&amp;T$5,Raindance!$R:$R,"&lt;="&amp;T$6))</f>
        <v>0</v>
      </c>
      <c r="U80">
        <f>IF($B80="",0,SUMIFS(Raindance!$O:$O,Raindance!$B:$B,$B80,Raindance!$R:$R,"&gt;="&amp;U$5,Raindance!$R:$R,"&lt;="&amp;U$6))</f>
        <v>0</v>
      </c>
      <c r="V80">
        <f>IF($B80="",0,SUMIFS(Raindance!$O:$O,Raindance!$B:$B,$B80,Raindance!$R:$R,"&gt;="&amp;V$5,Raindance!$R:$R,"&lt;="&amp;V$6))</f>
        <v>0</v>
      </c>
      <c r="W80">
        <f>IF($B80="",0,SUMIFS(Raindance!$O:$O,Raindance!$B:$B,$B80,Raindance!$R:$R,"&gt;="&amp;W$5,Raindance!$R:$R,"&lt;="&amp;W$6))</f>
        <v>0</v>
      </c>
      <c r="X80">
        <f>IF($B80="",0,SUMIFS(Raindance!$O:$O,Raindance!$B:$B,$B80,Raindance!$R:$R,"&gt;="&amp;X$5,Raindance!$R:$R,"&lt;="&amp;X$6))</f>
        <v>0</v>
      </c>
      <c r="Y80">
        <f>IF($B80="",0,SUMIFS(Raindance!$O:$O,Raindance!$B:$B,$B80,Raindance!$R:$R,"&gt;="&amp;Y$5,Raindance!$R:$R,"&lt;="&amp;Y$6))</f>
        <v>0</v>
      </c>
      <c r="Z80">
        <f>IF($B80="",0,SUMIFS(Raindance!$O:$O,Raindance!$B:$B,$B80,Raindance!$R:$R,"&gt;="&amp;Z$5,Raindance!$R:$R,"&lt;="&amp;Z$6))</f>
        <v>0</v>
      </c>
      <c r="AA80">
        <f>IF($B80="",0,SUMIFS(Raindance!$O:$O,Raindance!$B:$B,$B80,Raindance!$R:$R,"&gt;="&amp;AA$5,Raindance!$R:$R,"&lt;="&amp;AA$6))</f>
        <v>0</v>
      </c>
      <c r="AB80">
        <f>IF($B80="",0,SUMIFS(Raindance!$O:$O,Raindance!$B:$B,$B80,Raindance!$R:$R,"&gt;="&amp;AB$5,Raindance!$R:$R,"&lt;="&amp;AB$6))</f>
        <v>0</v>
      </c>
      <c r="AC80">
        <f>IF($B80="",0,SUMIFS(Raindance!$O:$O,Raindance!$B:$B,$B80,Raindance!$R:$R,"&gt;="&amp;AC$5,Raindance!$R:$R,"&lt;="&amp;AC$6))</f>
        <v>0</v>
      </c>
      <c r="AD80">
        <f>IF($B80="",0,SUMIFS(Raindance!$O:$O,Raindance!$B:$B,$B80,Raindance!$R:$R,"&gt;="&amp;AD$5,Raindance!$R:$R,"&lt;="&amp;AD$6))</f>
        <v>0</v>
      </c>
      <c r="AE80">
        <f>IF($B80="",0,SUMIFS(Raindance!$O:$O,Raindance!$B:$B,$B80,Raindance!$R:$R,"&gt;="&amp;AE$5,Raindance!$R:$R,"&lt;="&amp;AE$6))</f>
        <v>0</v>
      </c>
      <c r="AF80">
        <f>IF($B80="",0,SUMIFS(Raindance!$O:$O,Raindance!$B:$B,$B80,Raindance!$R:$R,"&gt;="&amp;AF$5,Raindance!$R:$R,"&lt;="&amp;AF$6))</f>
        <v>0</v>
      </c>
      <c r="AG80">
        <f>IF($B80="",0,SUMIFS(Raindance!$O:$O,Raindance!$B:$B,$B80,Raindance!$R:$R,"&gt;="&amp;AG$5,Raindance!$R:$R,"&lt;="&amp;AG$6))</f>
        <v>0</v>
      </c>
    </row>
    <row r="81" spans="1:33" x14ac:dyDescent="0.3">
      <c r="A81" t="s">
        <v>106</v>
      </c>
      <c r="B81" s="20">
        <f>'Accounting table'!D24</f>
        <v>0</v>
      </c>
      <c r="C81" s="36">
        <f>IF(B81="",0,SUMIFS(Raindance!O:O,Raindance!B:B,B81))</f>
        <v>0</v>
      </c>
      <c r="E81">
        <f>IF($B81="",0,SUMIFS(Raindance!$O:$O,Raindance!$B:$B,$B81,Raindance!$R:$R,"&gt;="&amp;E$5,Raindance!$R:$R,"&lt;="&amp;E$6))</f>
        <v>0</v>
      </c>
      <c r="F81">
        <f>IF($B81="",0,SUMIFS(Raindance!$O:$O,Raindance!$B:$B,$B81,Raindance!$R:$R,"&gt;="&amp;F$5,Raindance!$R:$R,"&lt;="&amp;F$6))</f>
        <v>0</v>
      </c>
      <c r="G81">
        <f>IF($B81="",0,SUMIFS(Raindance!$O:$O,Raindance!$B:$B,$B81,Raindance!$R:$R,"&gt;="&amp;G$5,Raindance!$R:$R,"&lt;="&amp;G$6))</f>
        <v>0</v>
      </c>
      <c r="H81">
        <f>IF($B81="",0,SUMIFS(Raindance!$O:$O,Raindance!$B:$B,$B81,Raindance!$R:$R,"&gt;="&amp;H$5,Raindance!$R:$R,"&lt;="&amp;H$6))</f>
        <v>0</v>
      </c>
      <c r="I81">
        <f>IF($B81="",0,SUMIFS(Raindance!$O:$O,Raindance!$B:$B,$B81,Raindance!$R:$R,"&gt;="&amp;I$5,Raindance!$R:$R,"&lt;="&amp;I$6))</f>
        <v>0</v>
      </c>
      <c r="J81">
        <f>IF($B81="",0,SUMIFS(Raindance!$O:$O,Raindance!$B:$B,$B81,Raindance!$R:$R,"&gt;="&amp;J$5,Raindance!$R:$R,"&lt;="&amp;J$6))</f>
        <v>0</v>
      </c>
      <c r="K81">
        <f>IF($B81="",0,SUMIFS(Raindance!$O:$O,Raindance!$B:$B,$B81,Raindance!$R:$R,"&gt;="&amp;K$5,Raindance!$R:$R,"&lt;="&amp;K$6))</f>
        <v>0</v>
      </c>
      <c r="L81">
        <f>IF($B81="",0,SUMIFS(Raindance!$O:$O,Raindance!$B:$B,$B81,Raindance!$R:$R,"&gt;="&amp;L$5,Raindance!$R:$R,"&lt;="&amp;L$6))</f>
        <v>0</v>
      </c>
      <c r="M81">
        <f>IF($B81="",0,SUMIFS(Raindance!$O:$O,Raindance!$B:$B,$B81,Raindance!$R:$R,"&gt;="&amp;M$5,Raindance!$R:$R,"&lt;="&amp;M$6))</f>
        <v>0</v>
      </c>
      <c r="N81">
        <f>IF($B81="",0,SUMIFS(Raindance!$O:$O,Raindance!$B:$B,$B81,Raindance!$R:$R,"&gt;="&amp;N$5,Raindance!$R:$R,"&lt;="&amp;N$6))</f>
        <v>0</v>
      </c>
      <c r="O81">
        <f>IF($B81="",0,SUMIFS(Raindance!$O:$O,Raindance!$B:$B,$B81,Raindance!$R:$R,"&gt;="&amp;O$5,Raindance!$R:$R,"&lt;="&amp;O$6))</f>
        <v>0</v>
      </c>
      <c r="P81">
        <f>IF($B81="",0,SUMIFS(Raindance!$O:$O,Raindance!$B:$B,$B81,Raindance!$R:$R,"&gt;="&amp;P$5,Raindance!$R:$R,"&lt;="&amp;P$6))</f>
        <v>0</v>
      </c>
      <c r="Q81">
        <f>IF($B81="",0,SUMIFS(Raindance!$O:$O,Raindance!$B:$B,$B81,Raindance!$R:$R,"&gt;="&amp;Q$5,Raindance!$R:$R,"&lt;="&amp;Q$6))</f>
        <v>0</v>
      </c>
      <c r="R81">
        <f>IF($B81="",0,SUMIFS(Raindance!$O:$O,Raindance!$B:$B,$B81,Raindance!$R:$R,"&gt;="&amp;R$5,Raindance!$R:$R,"&lt;="&amp;R$6))</f>
        <v>0</v>
      </c>
      <c r="S81">
        <f>IF($B81="",0,SUMIFS(Raindance!$O:$O,Raindance!$B:$B,$B81,Raindance!$R:$R,"&gt;="&amp;S$5,Raindance!$R:$R,"&lt;="&amp;S$6))</f>
        <v>0</v>
      </c>
      <c r="T81">
        <f>IF($B81="",0,SUMIFS(Raindance!$O:$O,Raindance!$B:$B,$B81,Raindance!$R:$R,"&gt;="&amp;T$5,Raindance!$R:$R,"&lt;="&amp;T$6))</f>
        <v>0</v>
      </c>
      <c r="U81">
        <f>IF($B81="",0,SUMIFS(Raindance!$O:$O,Raindance!$B:$B,$B81,Raindance!$R:$R,"&gt;="&amp;U$5,Raindance!$R:$R,"&lt;="&amp;U$6))</f>
        <v>0</v>
      </c>
      <c r="V81">
        <f>IF($B81="",0,SUMIFS(Raindance!$O:$O,Raindance!$B:$B,$B81,Raindance!$R:$R,"&gt;="&amp;V$5,Raindance!$R:$R,"&lt;="&amp;V$6))</f>
        <v>0</v>
      </c>
      <c r="W81">
        <f>IF($B81="",0,SUMIFS(Raindance!$O:$O,Raindance!$B:$B,$B81,Raindance!$R:$R,"&gt;="&amp;W$5,Raindance!$R:$R,"&lt;="&amp;W$6))</f>
        <v>0</v>
      </c>
      <c r="X81">
        <f>IF($B81="",0,SUMIFS(Raindance!$O:$O,Raindance!$B:$B,$B81,Raindance!$R:$R,"&gt;="&amp;X$5,Raindance!$R:$R,"&lt;="&amp;X$6))</f>
        <v>0</v>
      </c>
      <c r="Y81">
        <f>IF($B81="",0,SUMIFS(Raindance!$O:$O,Raindance!$B:$B,$B81,Raindance!$R:$R,"&gt;="&amp;Y$5,Raindance!$R:$R,"&lt;="&amp;Y$6))</f>
        <v>0</v>
      </c>
      <c r="Z81">
        <f>IF($B81="",0,SUMIFS(Raindance!$O:$O,Raindance!$B:$B,$B81,Raindance!$R:$R,"&gt;="&amp;Z$5,Raindance!$R:$R,"&lt;="&amp;Z$6))</f>
        <v>0</v>
      </c>
      <c r="AA81">
        <f>IF($B81="",0,SUMIFS(Raindance!$O:$O,Raindance!$B:$B,$B81,Raindance!$R:$R,"&gt;="&amp;AA$5,Raindance!$R:$R,"&lt;="&amp;AA$6))</f>
        <v>0</v>
      </c>
      <c r="AB81">
        <f>IF($B81="",0,SUMIFS(Raindance!$O:$O,Raindance!$B:$B,$B81,Raindance!$R:$R,"&gt;="&amp;AB$5,Raindance!$R:$R,"&lt;="&amp;AB$6))</f>
        <v>0</v>
      </c>
      <c r="AC81">
        <f>IF($B81="",0,SUMIFS(Raindance!$O:$O,Raindance!$B:$B,$B81,Raindance!$R:$R,"&gt;="&amp;AC$5,Raindance!$R:$R,"&lt;="&amp;AC$6))</f>
        <v>0</v>
      </c>
      <c r="AD81">
        <f>IF($B81="",0,SUMIFS(Raindance!$O:$O,Raindance!$B:$B,$B81,Raindance!$R:$R,"&gt;="&amp;AD$5,Raindance!$R:$R,"&lt;="&amp;AD$6))</f>
        <v>0</v>
      </c>
      <c r="AE81">
        <f>IF($B81="",0,SUMIFS(Raindance!$O:$O,Raindance!$B:$B,$B81,Raindance!$R:$R,"&gt;="&amp;AE$5,Raindance!$R:$R,"&lt;="&amp;AE$6))</f>
        <v>0</v>
      </c>
      <c r="AF81">
        <f>IF($B81="",0,SUMIFS(Raindance!$O:$O,Raindance!$B:$B,$B81,Raindance!$R:$R,"&gt;="&amp;AF$5,Raindance!$R:$R,"&lt;="&amp;AF$6))</f>
        <v>0</v>
      </c>
      <c r="AG81">
        <f>IF($B81="",0,SUMIFS(Raindance!$O:$O,Raindance!$B:$B,$B81,Raindance!$R:$R,"&gt;="&amp;AG$5,Raindance!$R:$R,"&lt;="&amp;AG$6))</f>
        <v>0</v>
      </c>
    </row>
    <row r="82" spans="1:33" x14ac:dyDescent="0.3">
      <c r="A82" t="s">
        <v>106</v>
      </c>
      <c r="B82" s="20">
        <f>'Accounting table'!D25</f>
        <v>0</v>
      </c>
      <c r="C82" s="36">
        <f>IF(B82="",0,SUMIFS(Raindance!O:O,Raindance!B:B,B82))</f>
        <v>0</v>
      </c>
      <c r="E82">
        <f>IF($B82="",0,SUMIFS(Raindance!$O:$O,Raindance!$B:$B,$B82,Raindance!$R:$R,"&gt;="&amp;E$5,Raindance!$R:$R,"&lt;="&amp;E$6))</f>
        <v>0</v>
      </c>
      <c r="F82">
        <f>IF($B82="",0,SUMIFS(Raindance!$O:$O,Raindance!$B:$B,$B82,Raindance!$R:$R,"&gt;="&amp;F$5,Raindance!$R:$R,"&lt;="&amp;F$6))</f>
        <v>0</v>
      </c>
      <c r="G82">
        <f>IF($B82="",0,SUMIFS(Raindance!$O:$O,Raindance!$B:$B,$B82,Raindance!$R:$R,"&gt;="&amp;G$5,Raindance!$R:$R,"&lt;="&amp;G$6))</f>
        <v>0</v>
      </c>
      <c r="H82">
        <f>IF($B82="",0,SUMIFS(Raindance!$O:$O,Raindance!$B:$B,$B82,Raindance!$R:$R,"&gt;="&amp;H$5,Raindance!$R:$R,"&lt;="&amp;H$6))</f>
        <v>0</v>
      </c>
      <c r="I82">
        <f>IF($B82="",0,SUMIFS(Raindance!$O:$O,Raindance!$B:$B,$B82,Raindance!$R:$R,"&gt;="&amp;I$5,Raindance!$R:$R,"&lt;="&amp;I$6))</f>
        <v>0</v>
      </c>
      <c r="J82">
        <f>IF($B82="",0,SUMIFS(Raindance!$O:$O,Raindance!$B:$B,$B82,Raindance!$R:$R,"&gt;="&amp;J$5,Raindance!$R:$R,"&lt;="&amp;J$6))</f>
        <v>0</v>
      </c>
      <c r="K82">
        <f>IF($B82="",0,SUMIFS(Raindance!$O:$O,Raindance!$B:$B,$B82,Raindance!$R:$R,"&gt;="&amp;K$5,Raindance!$R:$R,"&lt;="&amp;K$6))</f>
        <v>0</v>
      </c>
      <c r="L82">
        <f>IF($B82="",0,SUMIFS(Raindance!$O:$O,Raindance!$B:$B,$B82,Raindance!$R:$R,"&gt;="&amp;L$5,Raindance!$R:$R,"&lt;="&amp;L$6))</f>
        <v>0</v>
      </c>
      <c r="M82">
        <f>IF($B82="",0,SUMIFS(Raindance!$O:$O,Raindance!$B:$B,$B82,Raindance!$R:$R,"&gt;="&amp;M$5,Raindance!$R:$R,"&lt;="&amp;M$6))</f>
        <v>0</v>
      </c>
      <c r="N82">
        <f>IF($B82="",0,SUMIFS(Raindance!$O:$O,Raindance!$B:$B,$B82,Raindance!$R:$R,"&gt;="&amp;N$5,Raindance!$R:$R,"&lt;="&amp;N$6))</f>
        <v>0</v>
      </c>
      <c r="O82">
        <f>IF($B82="",0,SUMIFS(Raindance!$O:$O,Raindance!$B:$B,$B82,Raindance!$R:$R,"&gt;="&amp;O$5,Raindance!$R:$R,"&lt;="&amp;O$6))</f>
        <v>0</v>
      </c>
      <c r="P82">
        <f>IF($B82="",0,SUMIFS(Raindance!$O:$O,Raindance!$B:$B,$B82,Raindance!$R:$R,"&gt;="&amp;P$5,Raindance!$R:$R,"&lt;="&amp;P$6))</f>
        <v>0</v>
      </c>
      <c r="Q82">
        <f>IF($B82="",0,SUMIFS(Raindance!$O:$O,Raindance!$B:$B,$B82,Raindance!$R:$R,"&gt;="&amp;Q$5,Raindance!$R:$R,"&lt;="&amp;Q$6))</f>
        <v>0</v>
      </c>
      <c r="R82">
        <f>IF($B82="",0,SUMIFS(Raindance!$O:$O,Raindance!$B:$B,$B82,Raindance!$R:$R,"&gt;="&amp;R$5,Raindance!$R:$R,"&lt;="&amp;R$6))</f>
        <v>0</v>
      </c>
      <c r="S82">
        <f>IF($B82="",0,SUMIFS(Raindance!$O:$O,Raindance!$B:$B,$B82,Raindance!$R:$R,"&gt;="&amp;S$5,Raindance!$R:$R,"&lt;="&amp;S$6))</f>
        <v>0</v>
      </c>
      <c r="T82">
        <f>IF($B82="",0,SUMIFS(Raindance!$O:$O,Raindance!$B:$B,$B82,Raindance!$R:$R,"&gt;="&amp;T$5,Raindance!$R:$R,"&lt;="&amp;T$6))</f>
        <v>0</v>
      </c>
      <c r="U82">
        <f>IF($B82="",0,SUMIFS(Raindance!$O:$O,Raindance!$B:$B,$B82,Raindance!$R:$R,"&gt;="&amp;U$5,Raindance!$R:$R,"&lt;="&amp;U$6))</f>
        <v>0</v>
      </c>
      <c r="V82">
        <f>IF($B82="",0,SUMIFS(Raindance!$O:$O,Raindance!$B:$B,$B82,Raindance!$R:$R,"&gt;="&amp;V$5,Raindance!$R:$R,"&lt;="&amp;V$6))</f>
        <v>0</v>
      </c>
      <c r="W82">
        <f>IF($B82="",0,SUMIFS(Raindance!$O:$O,Raindance!$B:$B,$B82,Raindance!$R:$R,"&gt;="&amp;W$5,Raindance!$R:$R,"&lt;="&amp;W$6))</f>
        <v>0</v>
      </c>
      <c r="X82">
        <f>IF($B82="",0,SUMIFS(Raindance!$O:$O,Raindance!$B:$B,$B82,Raindance!$R:$R,"&gt;="&amp;X$5,Raindance!$R:$R,"&lt;="&amp;X$6))</f>
        <v>0</v>
      </c>
      <c r="Y82">
        <f>IF($B82="",0,SUMIFS(Raindance!$O:$O,Raindance!$B:$B,$B82,Raindance!$R:$R,"&gt;="&amp;Y$5,Raindance!$R:$R,"&lt;="&amp;Y$6))</f>
        <v>0</v>
      </c>
      <c r="Z82">
        <f>IF($B82="",0,SUMIFS(Raindance!$O:$O,Raindance!$B:$B,$B82,Raindance!$R:$R,"&gt;="&amp;Z$5,Raindance!$R:$R,"&lt;="&amp;Z$6))</f>
        <v>0</v>
      </c>
      <c r="AA82">
        <f>IF($B82="",0,SUMIFS(Raindance!$O:$O,Raindance!$B:$B,$B82,Raindance!$R:$R,"&gt;="&amp;AA$5,Raindance!$R:$R,"&lt;="&amp;AA$6))</f>
        <v>0</v>
      </c>
      <c r="AB82">
        <f>IF($B82="",0,SUMIFS(Raindance!$O:$O,Raindance!$B:$B,$B82,Raindance!$R:$R,"&gt;="&amp;AB$5,Raindance!$R:$R,"&lt;="&amp;AB$6))</f>
        <v>0</v>
      </c>
      <c r="AC82">
        <f>IF($B82="",0,SUMIFS(Raindance!$O:$O,Raindance!$B:$B,$B82,Raindance!$R:$R,"&gt;="&amp;AC$5,Raindance!$R:$R,"&lt;="&amp;AC$6))</f>
        <v>0</v>
      </c>
      <c r="AD82">
        <f>IF($B82="",0,SUMIFS(Raindance!$O:$O,Raindance!$B:$B,$B82,Raindance!$R:$R,"&gt;="&amp;AD$5,Raindance!$R:$R,"&lt;="&amp;AD$6))</f>
        <v>0</v>
      </c>
      <c r="AE82">
        <f>IF($B82="",0,SUMIFS(Raindance!$O:$O,Raindance!$B:$B,$B82,Raindance!$R:$R,"&gt;="&amp;AE$5,Raindance!$R:$R,"&lt;="&amp;AE$6))</f>
        <v>0</v>
      </c>
      <c r="AF82">
        <f>IF($B82="",0,SUMIFS(Raindance!$O:$O,Raindance!$B:$B,$B82,Raindance!$R:$R,"&gt;="&amp;AF$5,Raindance!$R:$R,"&lt;="&amp;AF$6))</f>
        <v>0</v>
      </c>
      <c r="AG82">
        <f>IF($B82="",0,SUMIFS(Raindance!$O:$O,Raindance!$B:$B,$B82,Raindance!$R:$R,"&gt;="&amp;AG$5,Raindance!$R:$R,"&lt;="&amp;AG$6))</f>
        <v>0</v>
      </c>
    </row>
    <row r="83" spans="1:33" x14ac:dyDescent="0.3">
      <c r="A83" t="s">
        <v>106</v>
      </c>
      <c r="B83" s="20">
        <f>'Accounting table'!D26</f>
        <v>0</v>
      </c>
      <c r="C83" s="36">
        <f>IF(B83="",0,SUMIFS(Raindance!O:O,Raindance!B:B,B83))</f>
        <v>0</v>
      </c>
      <c r="E83">
        <f>IF($B83="",0,SUMIFS(Raindance!$O:$O,Raindance!$B:$B,$B83,Raindance!$R:$R,"&gt;="&amp;E$5,Raindance!$R:$R,"&lt;="&amp;E$6))</f>
        <v>0</v>
      </c>
      <c r="F83">
        <f>IF($B83="",0,SUMIFS(Raindance!$O:$O,Raindance!$B:$B,$B83,Raindance!$R:$R,"&gt;="&amp;F$5,Raindance!$R:$R,"&lt;="&amp;F$6))</f>
        <v>0</v>
      </c>
      <c r="G83">
        <f>IF($B83="",0,SUMIFS(Raindance!$O:$O,Raindance!$B:$B,$B83,Raindance!$R:$R,"&gt;="&amp;G$5,Raindance!$R:$R,"&lt;="&amp;G$6))</f>
        <v>0</v>
      </c>
      <c r="H83">
        <f>IF($B83="",0,SUMIFS(Raindance!$O:$O,Raindance!$B:$B,$B83,Raindance!$R:$R,"&gt;="&amp;H$5,Raindance!$R:$R,"&lt;="&amp;H$6))</f>
        <v>0</v>
      </c>
      <c r="I83">
        <f>IF($B83="",0,SUMIFS(Raindance!$O:$O,Raindance!$B:$B,$B83,Raindance!$R:$R,"&gt;="&amp;I$5,Raindance!$R:$R,"&lt;="&amp;I$6))</f>
        <v>0</v>
      </c>
      <c r="J83">
        <f>IF($B83="",0,SUMIFS(Raindance!$O:$O,Raindance!$B:$B,$B83,Raindance!$R:$R,"&gt;="&amp;J$5,Raindance!$R:$R,"&lt;="&amp;J$6))</f>
        <v>0</v>
      </c>
      <c r="K83">
        <f>IF($B83="",0,SUMIFS(Raindance!$O:$O,Raindance!$B:$B,$B83,Raindance!$R:$R,"&gt;="&amp;K$5,Raindance!$R:$R,"&lt;="&amp;K$6))</f>
        <v>0</v>
      </c>
      <c r="L83">
        <f>IF($B83="",0,SUMIFS(Raindance!$O:$O,Raindance!$B:$B,$B83,Raindance!$R:$R,"&gt;="&amp;L$5,Raindance!$R:$R,"&lt;="&amp;L$6))</f>
        <v>0</v>
      </c>
      <c r="M83">
        <f>IF($B83="",0,SUMIFS(Raindance!$O:$O,Raindance!$B:$B,$B83,Raindance!$R:$R,"&gt;="&amp;M$5,Raindance!$R:$R,"&lt;="&amp;M$6))</f>
        <v>0</v>
      </c>
      <c r="N83">
        <f>IF($B83="",0,SUMIFS(Raindance!$O:$O,Raindance!$B:$B,$B83,Raindance!$R:$R,"&gt;="&amp;N$5,Raindance!$R:$R,"&lt;="&amp;N$6))</f>
        <v>0</v>
      </c>
      <c r="O83">
        <f>IF($B83="",0,SUMIFS(Raindance!$O:$O,Raindance!$B:$B,$B83,Raindance!$R:$R,"&gt;="&amp;O$5,Raindance!$R:$R,"&lt;="&amp;O$6))</f>
        <v>0</v>
      </c>
      <c r="P83">
        <f>IF($B83="",0,SUMIFS(Raindance!$O:$O,Raindance!$B:$B,$B83,Raindance!$R:$R,"&gt;="&amp;P$5,Raindance!$R:$R,"&lt;="&amp;P$6))</f>
        <v>0</v>
      </c>
      <c r="Q83">
        <f>IF($B83="",0,SUMIFS(Raindance!$O:$O,Raindance!$B:$B,$B83,Raindance!$R:$R,"&gt;="&amp;Q$5,Raindance!$R:$R,"&lt;="&amp;Q$6))</f>
        <v>0</v>
      </c>
      <c r="R83">
        <f>IF($B83="",0,SUMIFS(Raindance!$O:$O,Raindance!$B:$B,$B83,Raindance!$R:$R,"&gt;="&amp;R$5,Raindance!$R:$R,"&lt;="&amp;R$6))</f>
        <v>0</v>
      </c>
      <c r="S83">
        <f>IF($B83="",0,SUMIFS(Raindance!$O:$O,Raindance!$B:$B,$B83,Raindance!$R:$R,"&gt;="&amp;S$5,Raindance!$R:$R,"&lt;="&amp;S$6))</f>
        <v>0</v>
      </c>
      <c r="T83">
        <f>IF($B83="",0,SUMIFS(Raindance!$O:$O,Raindance!$B:$B,$B83,Raindance!$R:$R,"&gt;="&amp;T$5,Raindance!$R:$R,"&lt;="&amp;T$6))</f>
        <v>0</v>
      </c>
      <c r="U83">
        <f>IF($B83="",0,SUMIFS(Raindance!$O:$O,Raindance!$B:$B,$B83,Raindance!$R:$R,"&gt;="&amp;U$5,Raindance!$R:$R,"&lt;="&amp;U$6))</f>
        <v>0</v>
      </c>
      <c r="V83">
        <f>IF($B83="",0,SUMIFS(Raindance!$O:$O,Raindance!$B:$B,$B83,Raindance!$R:$R,"&gt;="&amp;V$5,Raindance!$R:$R,"&lt;="&amp;V$6))</f>
        <v>0</v>
      </c>
      <c r="W83">
        <f>IF($B83="",0,SUMIFS(Raindance!$O:$O,Raindance!$B:$B,$B83,Raindance!$R:$R,"&gt;="&amp;W$5,Raindance!$R:$R,"&lt;="&amp;W$6))</f>
        <v>0</v>
      </c>
      <c r="X83">
        <f>IF($B83="",0,SUMIFS(Raindance!$O:$O,Raindance!$B:$B,$B83,Raindance!$R:$R,"&gt;="&amp;X$5,Raindance!$R:$R,"&lt;="&amp;X$6))</f>
        <v>0</v>
      </c>
      <c r="Y83">
        <f>IF($B83="",0,SUMIFS(Raindance!$O:$O,Raindance!$B:$B,$B83,Raindance!$R:$R,"&gt;="&amp;Y$5,Raindance!$R:$R,"&lt;="&amp;Y$6))</f>
        <v>0</v>
      </c>
      <c r="Z83">
        <f>IF($B83="",0,SUMIFS(Raindance!$O:$O,Raindance!$B:$B,$B83,Raindance!$R:$R,"&gt;="&amp;Z$5,Raindance!$R:$R,"&lt;="&amp;Z$6))</f>
        <v>0</v>
      </c>
      <c r="AA83">
        <f>IF($B83="",0,SUMIFS(Raindance!$O:$O,Raindance!$B:$B,$B83,Raindance!$R:$R,"&gt;="&amp;AA$5,Raindance!$R:$R,"&lt;="&amp;AA$6))</f>
        <v>0</v>
      </c>
      <c r="AB83">
        <f>IF($B83="",0,SUMIFS(Raindance!$O:$O,Raindance!$B:$B,$B83,Raindance!$R:$R,"&gt;="&amp;AB$5,Raindance!$R:$R,"&lt;="&amp;AB$6))</f>
        <v>0</v>
      </c>
      <c r="AC83">
        <f>IF($B83="",0,SUMIFS(Raindance!$O:$O,Raindance!$B:$B,$B83,Raindance!$R:$R,"&gt;="&amp;AC$5,Raindance!$R:$R,"&lt;="&amp;AC$6))</f>
        <v>0</v>
      </c>
      <c r="AD83">
        <f>IF($B83="",0,SUMIFS(Raindance!$O:$O,Raindance!$B:$B,$B83,Raindance!$R:$R,"&gt;="&amp;AD$5,Raindance!$R:$R,"&lt;="&amp;AD$6))</f>
        <v>0</v>
      </c>
      <c r="AE83">
        <f>IF($B83="",0,SUMIFS(Raindance!$O:$O,Raindance!$B:$B,$B83,Raindance!$R:$R,"&gt;="&amp;AE$5,Raindance!$R:$R,"&lt;="&amp;AE$6))</f>
        <v>0</v>
      </c>
      <c r="AF83">
        <f>IF($B83="",0,SUMIFS(Raindance!$O:$O,Raindance!$B:$B,$B83,Raindance!$R:$R,"&gt;="&amp;AF$5,Raindance!$R:$R,"&lt;="&amp;AF$6))</f>
        <v>0</v>
      </c>
      <c r="AG83">
        <f>IF($B83="",0,SUMIFS(Raindance!$O:$O,Raindance!$B:$B,$B83,Raindance!$R:$R,"&gt;="&amp;AG$5,Raindance!$R:$R,"&lt;="&amp;AG$6))</f>
        <v>0</v>
      </c>
    </row>
    <row r="84" spans="1:33" x14ac:dyDescent="0.3">
      <c r="A84" t="s">
        <v>106</v>
      </c>
      <c r="B84" s="20">
        <f>'Accounting table'!D27</f>
        <v>0</v>
      </c>
      <c r="C84" s="36">
        <f>IF(B84="",0,SUMIFS(Raindance!O:O,Raindance!B:B,B84))</f>
        <v>0</v>
      </c>
      <c r="E84">
        <f>IF($B84="",0,SUMIFS(Raindance!$O:$O,Raindance!$B:$B,$B84,Raindance!$R:$R,"&gt;="&amp;E$5,Raindance!$R:$R,"&lt;="&amp;E$6))</f>
        <v>0</v>
      </c>
      <c r="F84">
        <f>IF($B84="",0,SUMIFS(Raindance!$O:$O,Raindance!$B:$B,$B84,Raindance!$R:$R,"&gt;="&amp;F$5,Raindance!$R:$R,"&lt;="&amp;F$6))</f>
        <v>0</v>
      </c>
      <c r="G84">
        <f>IF($B84="",0,SUMIFS(Raindance!$O:$O,Raindance!$B:$B,$B84,Raindance!$R:$R,"&gt;="&amp;G$5,Raindance!$R:$R,"&lt;="&amp;G$6))</f>
        <v>0</v>
      </c>
      <c r="H84">
        <f>IF($B84="",0,SUMIFS(Raindance!$O:$O,Raindance!$B:$B,$B84,Raindance!$R:$R,"&gt;="&amp;H$5,Raindance!$R:$R,"&lt;="&amp;H$6))</f>
        <v>0</v>
      </c>
      <c r="I84">
        <f>IF($B84="",0,SUMIFS(Raindance!$O:$O,Raindance!$B:$B,$B84,Raindance!$R:$R,"&gt;="&amp;I$5,Raindance!$R:$R,"&lt;="&amp;I$6))</f>
        <v>0</v>
      </c>
      <c r="J84">
        <f>IF($B84="",0,SUMIFS(Raindance!$O:$O,Raindance!$B:$B,$B84,Raindance!$R:$R,"&gt;="&amp;J$5,Raindance!$R:$R,"&lt;="&amp;J$6))</f>
        <v>0</v>
      </c>
      <c r="K84">
        <f>IF($B84="",0,SUMIFS(Raindance!$O:$O,Raindance!$B:$B,$B84,Raindance!$R:$R,"&gt;="&amp;K$5,Raindance!$R:$R,"&lt;="&amp;K$6))</f>
        <v>0</v>
      </c>
      <c r="L84">
        <f>IF($B84="",0,SUMIFS(Raindance!$O:$O,Raindance!$B:$B,$B84,Raindance!$R:$R,"&gt;="&amp;L$5,Raindance!$R:$R,"&lt;="&amp;L$6))</f>
        <v>0</v>
      </c>
      <c r="M84">
        <f>IF($B84="",0,SUMIFS(Raindance!$O:$O,Raindance!$B:$B,$B84,Raindance!$R:$R,"&gt;="&amp;M$5,Raindance!$R:$R,"&lt;="&amp;M$6))</f>
        <v>0</v>
      </c>
      <c r="N84">
        <f>IF($B84="",0,SUMIFS(Raindance!$O:$O,Raindance!$B:$B,$B84,Raindance!$R:$R,"&gt;="&amp;N$5,Raindance!$R:$R,"&lt;="&amp;N$6))</f>
        <v>0</v>
      </c>
      <c r="O84">
        <f>IF($B84="",0,SUMIFS(Raindance!$O:$O,Raindance!$B:$B,$B84,Raindance!$R:$R,"&gt;="&amp;O$5,Raindance!$R:$R,"&lt;="&amp;O$6))</f>
        <v>0</v>
      </c>
      <c r="P84">
        <f>IF($B84="",0,SUMIFS(Raindance!$O:$O,Raindance!$B:$B,$B84,Raindance!$R:$R,"&gt;="&amp;P$5,Raindance!$R:$R,"&lt;="&amp;P$6))</f>
        <v>0</v>
      </c>
      <c r="Q84">
        <f>IF($B84="",0,SUMIFS(Raindance!$O:$O,Raindance!$B:$B,$B84,Raindance!$R:$R,"&gt;="&amp;Q$5,Raindance!$R:$R,"&lt;="&amp;Q$6))</f>
        <v>0</v>
      </c>
      <c r="R84">
        <f>IF($B84="",0,SUMIFS(Raindance!$O:$O,Raindance!$B:$B,$B84,Raindance!$R:$R,"&gt;="&amp;R$5,Raindance!$R:$R,"&lt;="&amp;R$6))</f>
        <v>0</v>
      </c>
      <c r="S84">
        <f>IF($B84="",0,SUMIFS(Raindance!$O:$O,Raindance!$B:$B,$B84,Raindance!$R:$R,"&gt;="&amp;S$5,Raindance!$R:$R,"&lt;="&amp;S$6))</f>
        <v>0</v>
      </c>
      <c r="T84">
        <f>IF($B84="",0,SUMIFS(Raindance!$O:$O,Raindance!$B:$B,$B84,Raindance!$R:$R,"&gt;="&amp;T$5,Raindance!$R:$R,"&lt;="&amp;T$6))</f>
        <v>0</v>
      </c>
      <c r="U84">
        <f>IF($B84="",0,SUMIFS(Raindance!$O:$O,Raindance!$B:$B,$B84,Raindance!$R:$R,"&gt;="&amp;U$5,Raindance!$R:$R,"&lt;="&amp;U$6))</f>
        <v>0</v>
      </c>
      <c r="V84">
        <f>IF($B84="",0,SUMIFS(Raindance!$O:$O,Raindance!$B:$B,$B84,Raindance!$R:$R,"&gt;="&amp;V$5,Raindance!$R:$R,"&lt;="&amp;V$6))</f>
        <v>0</v>
      </c>
      <c r="W84">
        <f>IF($B84="",0,SUMIFS(Raindance!$O:$O,Raindance!$B:$B,$B84,Raindance!$R:$R,"&gt;="&amp;W$5,Raindance!$R:$R,"&lt;="&amp;W$6))</f>
        <v>0</v>
      </c>
      <c r="X84">
        <f>IF($B84="",0,SUMIFS(Raindance!$O:$O,Raindance!$B:$B,$B84,Raindance!$R:$R,"&gt;="&amp;X$5,Raindance!$R:$R,"&lt;="&amp;X$6))</f>
        <v>0</v>
      </c>
      <c r="Y84">
        <f>IF($B84="",0,SUMIFS(Raindance!$O:$O,Raindance!$B:$B,$B84,Raindance!$R:$R,"&gt;="&amp;Y$5,Raindance!$R:$R,"&lt;="&amp;Y$6))</f>
        <v>0</v>
      </c>
      <c r="Z84">
        <f>IF($B84="",0,SUMIFS(Raindance!$O:$O,Raindance!$B:$B,$B84,Raindance!$R:$R,"&gt;="&amp;Z$5,Raindance!$R:$R,"&lt;="&amp;Z$6))</f>
        <v>0</v>
      </c>
      <c r="AA84">
        <f>IF($B84="",0,SUMIFS(Raindance!$O:$O,Raindance!$B:$B,$B84,Raindance!$R:$R,"&gt;="&amp;AA$5,Raindance!$R:$R,"&lt;="&amp;AA$6))</f>
        <v>0</v>
      </c>
      <c r="AB84">
        <f>IF($B84="",0,SUMIFS(Raindance!$O:$O,Raindance!$B:$B,$B84,Raindance!$R:$R,"&gt;="&amp;AB$5,Raindance!$R:$R,"&lt;="&amp;AB$6))</f>
        <v>0</v>
      </c>
      <c r="AC84">
        <f>IF($B84="",0,SUMIFS(Raindance!$O:$O,Raindance!$B:$B,$B84,Raindance!$R:$R,"&gt;="&amp;AC$5,Raindance!$R:$R,"&lt;="&amp;AC$6))</f>
        <v>0</v>
      </c>
      <c r="AD84">
        <f>IF($B84="",0,SUMIFS(Raindance!$O:$O,Raindance!$B:$B,$B84,Raindance!$R:$R,"&gt;="&amp;AD$5,Raindance!$R:$R,"&lt;="&amp;AD$6))</f>
        <v>0</v>
      </c>
      <c r="AE84">
        <f>IF($B84="",0,SUMIFS(Raindance!$O:$O,Raindance!$B:$B,$B84,Raindance!$R:$R,"&gt;="&amp;AE$5,Raindance!$R:$R,"&lt;="&amp;AE$6))</f>
        <v>0</v>
      </c>
      <c r="AF84">
        <f>IF($B84="",0,SUMIFS(Raindance!$O:$O,Raindance!$B:$B,$B84,Raindance!$R:$R,"&gt;="&amp;AF$5,Raindance!$R:$R,"&lt;="&amp;AF$6))</f>
        <v>0</v>
      </c>
      <c r="AG84">
        <f>IF($B84="",0,SUMIFS(Raindance!$O:$O,Raindance!$B:$B,$B84,Raindance!$R:$R,"&gt;="&amp;AG$5,Raindance!$R:$R,"&lt;="&amp;AG$6))</f>
        <v>0</v>
      </c>
    </row>
    <row r="85" spans="1:33" x14ac:dyDescent="0.3">
      <c r="A85" t="s">
        <v>106</v>
      </c>
      <c r="B85" s="20">
        <f>'Accounting table'!D28</f>
        <v>0</v>
      </c>
      <c r="C85" s="36">
        <f>IF(B85="",0,SUMIFS(Raindance!O:O,Raindance!B:B,B85))</f>
        <v>0</v>
      </c>
      <c r="E85">
        <f>IF($B85="",0,SUMIFS(Raindance!$O:$O,Raindance!$B:$B,$B85,Raindance!$R:$R,"&gt;="&amp;E$5,Raindance!$R:$R,"&lt;="&amp;E$6))</f>
        <v>0</v>
      </c>
      <c r="F85">
        <f>IF($B85="",0,SUMIFS(Raindance!$O:$O,Raindance!$B:$B,$B85,Raindance!$R:$R,"&gt;="&amp;F$5,Raindance!$R:$R,"&lt;="&amp;F$6))</f>
        <v>0</v>
      </c>
      <c r="G85">
        <f>IF($B85="",0,SUMIFS(Raindance!$O:$O,Raindance!$B:$B,$B85,Raindance!$R:$R,"&gt;="&amp;G$5,Raindance!$R:$R,"&lt;="&amp;G$6))</f>
        <v>0</v>
      </c>
      <c r="H85">
        <f>IF($B85="",0,SUMIFS(Raindance!$O:$O,Raindance!$B:$B,$B85,Raindance!$R:$R,"&gt;="&amp;H$5,Raindance!$R:$R,"&lt;="&amp;H$6))</f>
        <v>0</v>
      </c>
      <c r="I85">
        <f>IF($B85="",0,SUMIFS(Raindance!$O:$O,Raindance!$B:$B,$B85,Raindance!$R:$R,"&gt;="&amp;I$5,Raindance!$R:$R,"&lt;="&amp;I$6))</f>
        <v>0</v>
      </c>
      <c r="J85">
        <f>IF($B85="",0,SUMIFS(Raindance!$O:$O,Raindance!$B:$B,$B85,Raindance!$R:$R,"&gt;="&amp;J$5,Raindance!$R:$R,"&lt;="&amp;J$6))</f>
        <v>0</v>
      </c>
      <c r="K85">
        <f>IF($B85="",0,SUMIFS(Raindance!$O:$O,Raindance!$B:$B,$B85,Raindance!$R:$R,"&gt;="&amp;K$5,Raindance!$R:$R,"&lt;="&amp;K$6))</f>
        <v>0</v>
      </c>
      <c r="L85">
        <f>IF($B85="",0,SUMIFS(Raindance!$O:$O,Raindance!$B:$B,$B85,Raindance!$R:$R,"&gt;="&amp;L$5,Raindance!$R:$R,"&lt;="&amp;L$6))</f>
        <v>0</v>
      </c>
      <c r="M85">
        <f>IF($B85="",0,SUMIFS(Raindance!$O:$O,Raindance!$B:$B,$B85,Raindance!$R:$R,"&gt;="&amp;M$5,Raindance!$R:$R,"&lt;="&amp;M$6))</f>
        <v>0</v>
      </c>
      <c r="N85">
        <f>IF($B85="",0,SUMIFS(Raindance!$O:$O,Raindance!$B:$B,$B85,Raindance!$R:$R,"&gt;="&amp;N$5,Raindance!$R:$R,"&lt;="&amp;N$6))</f>
        <v>0</v>
      </c>
      <c r="O85">
        <f>IF($B85="",0,SUMIFS(Raindance!$O:$O,Raindance!$B:$B,$B85,Raindance!$R:$R,"&gt;="&amp;O$5,Raindance!$R:$R,"&lt;="&amp;O$6))</f>
        <v>0</v>
      </c>
      <c r="P85">
        <f>IF($B85="",0,SUMIFS(Raindance!$O:$O,Raindance!$B:$B,$B85,Raindance!$R:$R,"&gt;="&amp;P$5,Raindance!$R:$R,"&lt;="&amp;P$6))</f>
        <v>0</v>
      </c>
      <c r="Q85">
        <f>IF($B85="",0,SUMIFS(Raindance!$O:$O,Raindance!$B:$B,$B85,Raindance!$R:$R,"&gt;="&amp;Q$5,Raindance!$R:$R,"&lt;="&amp;Q$6))</f>
        <v>0</v>
      </c>
      <c r="R85">
        <f>IF($B85="",0,SUMIFS(Raindance!$O:$O,Raindance!$B:$B,$B85,Raindance!$R:$R,"&gt;="&amp;R$5,Raindance!$R:$R,"&lt;="&amp;R$6))</f>
        <v>0</v>
      </c>
      <c r="S85">
        <f>IF($B85="",0,SUMIFS(Raindance!$O:$O,Raindance!$B:$B,$B85,Raindance!$R:$R,"&gt;="&amp;S$5,Raindance!$R:$R,"&lt;="&amp;S$6))</f>
        <v>0</v>
      </c>
      <c r="T85">
        <f>IF($B85="",0,SUMIFS(Raindance!$O:$O,Raindance!$B:$B,$B85,Raindance!$R:$R,"&gt;="&amp;T$5,Raindance!$R:$R,"&lt;="&amp;T$6))</f>
        <v>0</v>
      </c>
      <c r="U85">
        <f>IF($B85="",0,SUMIFS(Raindance!$O:$O,Raindance!$B:$B,$B85,Raindance!$R:$R,"&gt;="&amp;U$5,Raindance!$R:$R,"&lt;="&amp;U$6))</f>
        <v>0</v>
      </c>
      <c r="V85">
        <f>IF($B85="",0,SUMIFS(Raindance!$O:$O,Raindance!$B:$B,$B85,Raindance!$R:$R,"&gt;="&amp;V$5,Raindance!$R:$R,"&lt;="&amp;V$6))</f>
        <v>0</v>
      </c>
      <c r="W85">
        <f>IF($B85="",0,SUMIFS(Raindance!$O:$O,Raindance!$B:$B,$B85,Raindance!$R:$R,"&gt;="&amp;W$5,Raindance!$R:$R,"&lt;="&amp;W$6))</f>
        <v>0</v>
      </c>
      <c r="X85">
        <f>IF($B85="",0,SUMIFS(Raindance!$O:$O,Raindance!$B:$B,$B85,Raindance!$R:$R,"&gt;="&amp;X$5,Raindance!$R:$R,"&lt;="&amp;X$6))</f>
        <v>0</v>
      </c>
      <c r="Y85">
        <f>IF($B85="",0,SUMIFS(Raindance!$O:$O,Raindance!$B:$B,$B85,Raindance!$R:$R,"&gt;="&amp;Y$5,Raindance!$R:$R,"&lt;="&amp;Y$6))</f>
        <v>0</v>
      </c>
      <c r="Z85">
        <f>IF($B85="",0,SUMIFS(Raindance!$O:$O,Raindance!$B:$B,$B85,Raindance!$R:$R,"&gt;="&amp;Z$5,Raindance!$R:$R,"&lt;="&amp;Z$6))</f>
        <v>0</v>
      </c>
      <c r="AA85">
        <f>IF($B85="",0,SUMIFS(Raindance!$O:$O,Raindance!$B:$B,$B85,Raindance!$R:$R,"&gt;="&amp;AA$5,Raindance!$R:$R,"&lt;="&amp;AA$6))</f>
        <v>0</v>
      </c>
      <c r="AB85">
        <f>IF($B85="",0,SUMIFS(Raindance!$O:$O,Raindance!$B:$B,$B85,Raindance!$R:$R,"&gt;="&amp;AB$5,Raindance!$R:$R,"&lt;="&amp;AB$6))</f>
        <v>0</v>
      </c>
      <c r="AC85">
        <f>IF($B85="",0,SUMIFS(Raindance!$O:$O,Raindance!$B:$B,$B85,Raindance!$R:$R,"&gt;="&amp;AC$5,Raindance!$R:$R,"&lt;="&amp;AC$6))</f>
        <v>0</v>
      </c>
      <c r="AD85">
        <f>IF($B85="",0,SUMIFS(Raindance!$O:$O,Raindance!$B:$B,$B85,Raindance!$R:$R,"&gt;="&amp;AD$5,Raindance!$R:$R,"&lt;="&amp;AD$6))</f>
        <v>0</v>
      </c>
      <c r="AE85">
        <f>IF($B85="",0,SUMIFS(Raindance!$O:$O,Raindance!$B:$B,$B85,Raindance!$R:$R,"&gt;="&amp;AE$5,Raindance!$R:$R,"&lt;="&amp;AE$6))</f>
        <v>0</v>
      </c>
      <c r="AF85">
        <f>IF($B85="",0,SUMIFS(Raindance!$O:$O,Raindance!$B:$B,$B85,Raindance!$R:$R,"&gt;="&amp;AF$5,Raindance!$R:$R,"&lt;="&amp;AF$6))</f>
        <v>0</v>
      </c>
      <c r="AG85">
        <f>IF($B85="",0,SUMIFS(Raindance!$O:$O,Raindance!$B:$B,$B85,Raindance!$R:$R,"&gt;="&amp;AG$5,Raindance!$R:$R,"&lt;="&amp;AG$6))</f>
        <v>0</v>
      </c>
    </row>
    <row r="86" spans="1:33" x14ac:dyDescent="0.3">
      <c r="A86" t="s">
        <v>106</v>
      </c>
      <c r="B86" s="20">
        <f>'Accounting table'!D29</f>
        <v>0</v>
      </c>
      <c r="C86" s="36">
        <f>IF(B86="",0,SUMIFS(Raindance!O:O,Raindance!B:B,B86))</f>
        <v>0</v>
      </c>
      <c r="E86">
        <f>IF($B86="",0,SUMIFS(Raindance!$O:$O,Raindance!$B:$B,$B86,Raindance!$R:$R,"&gt;="&amp;E$5,Raindance!$R:$R,"&lt;="&amp;E$6))</f>
        <v>0</v>
      </c>
      <c r="F86">
        <f>IF($B86="",0,SUMIFS(Raindance!$O:$O,Raindance!$B:$B,$B86,Raindance!$R:$R,"&gt;="&amp;F$5,Raindance!$R:$R,"&lt;="&amp;F$6))</f>
        <v>0</v>
      </c>
      <c r="G86">
        <f>IF($B86="",0,SUMIFS(Raindance!$O:$O,Raindance!$B:$B,$B86,Raindance!$R:$R,"&gt;="&amp;G$5,Raindance!$R:$R,"&lt;="&amp;G$6))</f>
        <v>0</v>
      </c>
      <c r="H86">
        <f>IF($B86="",0,SUMIFS(Raindance!$O:$O,Raindance!$B:$B,$B86,Raindance!$R:$R,"&gt;="&amp;H$5,Raindance!$R:$R,"&lt;="&amp;H$6))</f>
        <v>0</v>
      </c>
      <c r="I86">
        <f>IF($B86="",0,SUMIFS(Raindance!$O:$O,Raindance!$B:$B,$B86,Raindance!$R:$R,"&gt;="&amp;I$5,Raindance!$R:$R,"&lt;="&amp;I$6))</f>
        <v>0</v>
      </c>
      <c r="J86">
        <f>IF($B86="",0,SUMIFS(Raindance!$O:$O,Raindance!$B:$B,$B86,Raindance!$R:$R,"&gt;="&amp;J$5,Raindance!$R:$R,"&lt;="&amp;J$6))</f>
        <v>0</v>
      </c>
      <c r="K86">
        <f>IF($B86="",0,SUMIFS(Raindance!$O:$O,Raindance!$B:$B,$B86,Raindance!$R:$R,"&gt;="&amp;K$5,Raindance!$R:$R,"&lt;="&amp;K$6))</f>
        <v>0</v>
      </c>
      <c r="L86">
        <f>IF($B86="",0,SUMIFS(Raindance!$O:$O,Raindance!$B:$B,$B86,Raindance!$R:$R,"&gt;="&amp;L$5,Raindance!$R:$R,"&lt;="&amp;L$6))</f>
        <v>0</v>
      </c>
      <c r="M86">
        <f>IF($B86="",0,SUMIFS(Raindance!$O:$O,Raindance!$B:$B,$B86,Raindance!$R:$R,"&gt;="&amp;M$5,Raindance!$R:$R,"&lt;="&amp;M$6))</f>
        <v>0</v>
      </c>
      <c r="N86">
        <f>IF($B86="",0,SUMIFS(Raindance!$O:$O,Raindance!$B:$B,$B86,Raindance!$R:$R,"&gt;="&amp;N$5,Raindance!$R:$R,"&lt;="&amp;N$6))</f>
        <v>0</v>
      </c>
      <c r="O86">
        <f>IF($B86="",0,SUMIFS(Raindance!$O:$O,Raindance!$B:$B,$B86,Raindance!$R:$R,"&gt;="&amp;O$5,Raindance!$R:$R,"&lt;="&amp;O$6))</f>
        <v>0</v>
      </c>
      <c r="P86">
        <f>IF($B86="",0,SUMIFS(Raindance!$O:$O,Raindance!$B:$B,$B86,Raindance!$R:$R,"&gt;="&amp;P$5,Raindance!$R:$R,"&lt;="&amp;P$6))</f>
        <v>0</v>
      </c>
      <c r="Q86">
        <f>IF($B86="",0,SUMIFS(Raindance!$O:$O,Raindance!$B:$B,$B86,Raindance!$R:$R,"&gt;="&amp;Q$5,Raindance!$R:$R,"&lt;="&amp;Q$6))</f>
        <v>0</v>
      </c>
      <c r="R86">
        <f>IF($B86="",0,SUMIFS(Raindance!$O:$O,Raindance!$B:$B,$B86,Raindance!$R:$R,"&gt;="&amp;R$5,Raindance!$R:$R,"&lt;="&amp;R$6))</f>
        <v>0</v>
      </c>
      <c r="S86">
        <f>IF($B86="",0,SUMIFS(Raindance!$O:$O,Raindance!$B:$B,$B86,Raindance!$R:$R,"&gt;="&amp;S$5,Raindance!$R:$R,"&lt;="&amp;S$6))</f>
        <v>0</v>
      </c>
      <c r="T86">
        <f>IF($B86="",0,SUMIFS(Raindance!$O:$O,Raindance!$B:$B,$B86,Raindance!$R:$R,"&gt;="&amp;T$5,Raindance!$R:$R,"&lt;="&amp;T$6))</f>
        <v>0</v>
      </c>
      <c r="U86">
        <f>IF($B86="",0,SUMIFS(Raindance!$O:$O,Raindance!$B:$B,$B86,Raindance!$R:$R,"&gt;="&amp;U$5,Raindance!$R:$R,"&lt;="&amp;U$6))</f>
        <v>0</v>
      </c>
      <c r="V86">
        <f>IF($B86="",0,SUMIFS(Raindance!$O:$O,Raindance!$B:$B,$B86,Raindance!$R:$R,"&gt;="&amp;V$5,Raindance!$R:$R,"&lt;="&amp;V$6))</f>
        <v>0</v>
      </c>
      <c r="W86">
        <f>IF($B86="",0,SUMIFS(Raindance!$O:$O,Raindance!$B:$B,$B86,Raindance!$R:$R,"&gt;="&amp;W$5,Raindance!$R:$R,"&lt;="&amp;W$6))</f>
        <v>0</v>
      </c>
      <c r="X86">
        <f>IF($B86="",0,SUMIFS(Raindance!$O:$O,Raindance!$B:$B,$B86,Raindance!$R:$R,"&gt;="&amp;X$5,Raindance!$R:$R,"&lt;="&amp;X$6))</f>
        <v>0</v>
      </c>
      <c r="Y86">
        <f>IF($B86="",0,SUMIFS(Raindance!$O:$O,Raindance!$B:$B,$B86,Raindance!$R:$R,"&gt;="&amp;Y$5,Raindance!$R:$R,"&lt;="&amp;Y$6))</f>
        <v>0</v>
      </c>
      <c r="Z86">
        <f>IF($B86="",0,SUMIFS(Raindance!$O:$O,Raindance!$B:$B,$B86,Raindance!$R:$R,"&gt;="&amp;Z$5,Raindance!$R:$R,"&lt;="&amp;Z$6))</f>
        <v>0</v>
      </c>
      <c r="AA86">
        <f>IF($B86="",0,SUMIFS(Raindance!$O:$O,Raindance!$B:$B,$B86,Raindance!$R:$R,"&gt;="&amp;AA$5,Raindance!$R:$R,"&lt;="&amp;AA$6))</f>
        <v>0</v>
      </c>
      <c r="AB86">
        <f>IF($B86="",0,SUMIFS(Raindance!$O:$O,Raindance!$B:$B,$B86,Raindance!$R:$R,"&gt;="&amp;AB$5,Raindance!$R:$R,"&lt;="&amp;AB$6))</f>
        <v>0</v>
      </c>
      <c r="AC86">
        <f>IF($B86="",0,SUMIFS(Raindance!$O:$O,Raindance!$B:$B,$B86,Raindance!$R:$R,"&gt;="&amp;AC$5,Raindance!$R:$R,"&lt;="&amp;AC$6))</f>
        <v>0</v>
      </c>
      <c r="AD86">
        <f>IF($B86="",0,SUMIFS(Raindance!$O:$O,Raindance!$B:$B,$B86,Raindance!$R:$R,"&gt;="&amp;AD$5,Raindance!$R:$R,"&lt;="&amp;AD$6))</f>
        <v>0</v>
      </c>
      <c r="AE86">
        <f>IF($B86="",0,SUMIFS(Raindance!$O:$O,Raindance!$B:$B,$B86,Raindance!$R:$R,"&gt;="&amp;AE$5,Raindance!$R:$R,"&lt;="&amp;AE$6))</f>
        <v>0</v>
      </c>
      <c r="AF86">
        <f>IF($B86="",0,SUMIFS(Raindance!$O:$O,Raindance!$B:$B,$B86,Raindance!$R:$R,"&gt;="&amp;AF$5,Raindance!$R:$R,"&lt;="&amp;AF$6))</f>
        <v>0</v>
      </c>
      <c r="AG86">
        <f>IF($B86="",0,SUMIFS(Raindance!$O:$O,Raindance!$B:$B,$B86,Raindance!$R:$R,"&gt;="&amp;AG$5,Raindance!$R:$R,"&lt;="&amp;AG$6))</f>
        <v>0</v>
      </c>
    </row>
    <row r="87" spans="1:33" x14ac:dyDescent="0.3">
      <c r="A87" t="s">
        <v>106</v>
      </c>
      <c r="B87" s="20">
        <f>'Accounting table'!D30</f>
        <v>0</v>
      </c>
      <c r="C87" s="36">
        <f>IF(B87="",0,SUMIFS(Raindance!O:O,Raindance!B:B,B87))</f>
        <v>0</v>
      </c>
      <c r="E87">
        <f>IF($B87="",0,SUMIFS(Raindance!$O:$O,Raindance!$B:$B,$B87,Raindance!$R:$R,"&gt;="&amp;E$5,Raindance!$R:$R,"&lt;="&amp;E$6))</f>
        <v>0</v>
      </c>
      <c r="F87">
        <f>IF($B87="",0,SUMIFS(Raindance!$O:$O,Raindance!$B:$B,$B87,Raindance!$R:$R,"&gt;="&amp;F$5,Raindance!$R:$R,"&lt;="&amp;F$6))</f>
        <v>0</v>
      </c>
      <c r="G87">
        <f>IF($B87="",0,SUMIFS(Raindance!$O:$O,Raindance!$B:$B,$B87,Raindance!$R:$R,"&gt;="&amp;G$5,Raindance!$R:$R,"&lt;="&amp;G$6))</f>
        <v>0</v>
      </c>
      <c r="H87">
        <f>IF($B87="",0,SUMIFS(Raindance!$O:$O,Raindance!$B:$B,$B87,Raindance!$R:$R,"&gt;="&amp;H$5,Raindance!$R:$R,"&lt;="&amp;H$6))</f>
        <v>0</v>
      </c>
      <c r="I87">
        <f>IF($B87="",0,SUMIFS(Raindance!$O:$O,Raindance!$B:$B,$B87,Raindance!$R:$R,"&gt;="&amp;I$5,Raindance!$R:$R,"&lt;="&amp;I$6))</f>
        <v>0</v>
      </c>
      <c r="J87">
        <f>IF($B87="",0,SUMIFS(Raindance!$O:$O,Raindance!$B:$B,$B87,Raindance!$R:$R,"&gt;="&amp;J$5,Raindance!$R:$R,"&lt;="&amp;J$6))</f>
        <v>0</v>
      </c>
      <c r="K87">
        <f>IF($B87="",0,SUMIFS(Raindance!$O:$O,Raindance!$B:$B,$B87,Raindance!$R:$R,"&gt;="&amp;K$5,Raindance!$R:$R,"&lt;="&amp;K$6))</f>
        <v>0</v>
      </c>
      <c r="L87">
        <f>IF($B87="",0,SUMIFS(Raindance!$O:$O,Raindance!$B:$B,$B87,Raindance!$R:$R,"&gt;="&amp;L$5,Raindance!$R:$R,"&lt;="&amp;L$6))</f>
        <v>0</v>
      </c>
      <c r="M87">
        <f>IF($B87="",0,SUMIFS(Raindance!$O:$O,Raindance!$B:$B,$B87,Raindance!$R:$R,"&gt;="&amp;M$5,Raindance!$R:$R,"&lt;="&amp;M$6))</f>
        <v>0</v>
      </c>
      <c r="N87">
        <f>IF($B87="",0,SUMIFS(Raindance!$O:$O,Raindance!$B:$B,$B87,Raindance!$R:$R,"&gt;="&amp;N$5,Raindance!$R:$R,"&lt;="&amp;N$6))</f>
        <v>0</v>
      </c>
      <c r="O87">
        <f>IF($B87="",0,SUMIFS(Raindance!$O:$O,Raindance!$B:$B,$B87,Raindance!$R:$R,"&gt;="&amp;O$5,Raindance!$R:$R,"&lt;="&amp;O$6))</f>
        <v>0</v>
      </c>
      <c r="P87">
        <f>IF($B87="",0,SUMIFS(Raindance!$O:$O,Raindance!$B:$B,$B87,Raindance!$R:$R,"&gt;="&amp;P$5,Raindance!$R:$R,"&lt;="&amp;P$6))</f>
        <v>0</v>
      </c>
      <c r="Q87">
        <f>IF($B87="",0,SUMIFS(Raindance!$O:$O,Raindance!$B:$B,$B87,Raindance!$R:$R,"&gt;="&amp;Q$5,Raindance!$R:$R,"&lt;="&amp;Q$6))</f>
        <v>0</v>
      </c>
      <c r="R87">
        <f>IF($B87="",0,SUMIFS(Raindance!$O:$O,Raindance!$B:$B,$B87,Raindance!$R:$R,"&gt;="&amp;R$5,Raindance!$R:$R,"&lt;="&amp;R$6))</f>
        <v>0</v>
      </c>
      <c r="S87">
        <f>IF($B87="",0,SUMIFS(Raindance!$O:$O,Raindance!$B:$B,$B87,Raindance!$R:$R,"&gt;="&amp;S$5,Raindance!$R:$R,"&lt;="&amp;S$6))</f>
        <v>0</v>
      </c>
      <c r="T87">
        <f>IF($B87="",0,SUMIFS(Raindance!$O:$O,Raindance!$B:$B,$B87,Raindance!$R:$R,"&gt;="&amp;T$5,Raindance!$R:$R,"&lt;="&amp;T$6))</f>
        <v>0</v>
      </c>
      <c r="U87">
        <f>IF($B87="",0,SUMIFS(Raindance!$O:$O,Raindance!$B:$B,$B87,Raindance!$R:$R,"&gt;="&amp;U$5,Raindance!$R:$R,"&lt;="&amp;U$6))</f>
        <v>0</v>
      </c>
      <c r="V87">
        <f>IF($B87="",0,SUMIFS(Raindance!$O:$O,Raindance!$B:$B,$B87,Raindance!$R:$R,"&gt;="&amp;V$5,Raindance!$R:$R,"&lt;="&amp;V$6))</f>
        <v>0</v>
      </c>
      <c r="W87">
        <f>IF($B87="",0,SUMIFS(Raindance!$O:$O,Raindance!$B:$B,$B87,Raindance!$R:$R,"&gt;="&amp;W$5,Raindance!$R:$R,"&lt;="&amp;W$6))</f>
        <v>0</v>
      </c>
      <c r="X87">
        <f>IF($B87="",0,SUMIFS(Raindance!$O:$O,Raindance!$B:$B,$B87,Raindance!$R:$R,"&gt;="&amp;X$5,Raindance!$R:$R,"&lt;="&amp;X$6))</f>
        <v>0</v>
      </c>
      <c r="Y87">
        <f>IF($B87="",0,SUMIFS(Raindance!$O:$O,Raindance!$B:$B,$B87,Raindance!$R:$R,"&gt;="&amp;Y$5,Raindance!$R:$R,"&lt;="&amp;Y$6))</f>
        <v>0</v>
      </c>
      <c r="Z87">
        <f>IF($B87="",0,SUMIFS(Raindance!$O:$O,Raindance!$B:$B,$B87,Raindance!$R:$R,"&gt;="&amp;Z$5,Raindance!$R:$R,"&lt;="&amp;Z$6))</f>
        <v>0</v>
      </c>
      <c r="AA87">
        <f>IF($B87="",0,SUMIFS(Raindance!$O:$O,Raindance!$B:$B,$B87,Raindance!$R:$R,"&gt;="&amp;AA$5,Raindance!$R:$R,"&lt;="&amp;AA$6))</f>
        <v>0</v>
      </c>
      <c r="AB87">
        <f>IF($B87="",0,SUMIFS(Raindance!$O:$O,Raindance!$B:$B,$B87,Raindance!$R:$R,"&gt;="&amp;AB$5,Raindance!$R:$R,"&lt;="&amp;AB$6))</f>
        <v>0</v>
      </c>
      <c r="AC87">
        <f>IF($B87="",0,SUMIFS(Raindance!$O:$O,Raindance!$B:$B,$B87,Raindance!$R:$R,"&gt;="&amp;AC$5,Raindance!$R:$R,"&lt;="&amp;AC$6))</f>
        <v>0</v>
      </c>
      <c r="AD87">
        <f>IF($B87="",0,SUMIFS(Raindance!$O:$O,Raindance!$B:$B,$B87,Raindance!$R:$R,"&gt;="&amp;AD$5,Raindance!$R:$R,"&lt;="&amp;AD$6))</f>
        <v>0</v>
      </c>
      <c r="AE87">
        <f>IF($B87="",0,SUMIFS(Raindance!$O:$O,Raindance!$B:$B,$B87,Raindance!$R:$R,"&gt;="&amp;AE$5,Raindance!$R:$R,"&lt;="&amp;AE$6))</f>
        <v>0</v>
      </c>
      <c r="AF87">
        <f>IF($B87="",0,SUMIFS(Raindance!$O:$O,Raindance!$B:$B,$B87,Raindance!$R:$R,"&gt;="&amp;AF$5,Raindance!$R:$R,"&lt;="&amp;AF$6))</f>
        <v>0</v>
      </c>
      <c r="AG87">
        <f>IF($B87="",0,SUMIFS(Raindance!$O:$O,Raindance!$B:$B,$B87,Raindance!$R:$R,"&gt;="&amp;AG$5,Raindance!$R:$R,"&lt;="&amp;AG$6))</f>
        <v>0</v>
      </c>
    </row>
    <row r="88" spans="1:33" x14ac:dyDescent="0.3">
      <c r="A88" t="s">
        <v>106</v>
      </c>
      <c r="B88" s="20">
        <f>'Accounting table'!D31</f>
        <v>0</v>
      </c>
      <c r="C88" s="36">
        <f>IF(B88="",0,SUMIFS(Raindance!O:O,Raindance!B:B,B88))</f>
        <v>0</v>
      </c>
      <c r="E88">
        <f>IF($B88="",0,SUMIFS(Raindance!$O:$O,Raindance!$B:$B,$B88,Raindance!$R:$R,"&gt;="&amp;E$5,Raindance!$R:$R,"&lt;="&amp;E$6))</f>
        <v>0</v>
      </c>
      <c r="F88">
        <f>IF($B88="",0,SUMIFS(Raindance!$O:$O,Raindance!$B:$B,$B88,Raindance!$R:$R,"&gt;="&amp;F$5,Raindance!$R:$R,"&lt;="&amp;F$6))</f>
        <v>0</v>
      </c>
      <c r="G88">
        <f>IF($B88="",0,SUMIFS(Raindance!$O:$O,Raindance!$B:$B,$B88,Raindance!$R:$R,"&gt;="&amp;G$5,Raindance!$R:$R,"&lt;="&amp;G$6))</f>
        <v>0</v>
      </c>
      <c r="H88">
        <f>IF($B88="",0,SUMIFS(Raindance!$O:$O,Raindance!$B:$B,$B88,Raindance!$R:$R,"&gt;="&amp;H$5,Raindance!$R:$R,"&lt;="&amp;H$6))</f>
        <v>0</v>
      </c>
      <c r="I88">
        <f>IF($B88="",0,SUMIFS(Raindance!$O:$O,Raindance!$B:$B,$B88,Raindance!$R:$R,"&gt;="&amp;I$5,Raindance!$R:$R,"&lt;="&amp;I$6))</f>
        <v>0</v>
      </c>
      <c r="J88">
        <f>IF($B88="",0,SUMIFS(Raindance!$O:$O,Raindance!$B:$B,$B88,Raindance!$R:$R,"&gt;="&amp;J$5,Raindance!$R:$R,"&lt;="&amp;J$6))</f>
        <v>0</v>
      </c>
      <c r="K88">
        <f>IF($B88="",0,SUMIFS(Raindance!$O:$O,Raindance!$B:$B,$B88,Raindance!$R:$R,"&gt;="&amp;K$5,Raindance!$R:$R,"&lt;="&amp;K$6))</f>
        <v>0</v>
      </c>
      <c r="L88">
        <f>IF($B88="",0,SUMIFS(Raindance!$O:$O,Raindance!$B:$B,$B88,Raindance!$R:$R,"&gt;="&amp;L$5,Raindance!$R:$R,"&lt;="&amp;L$6))</f>
        <v>0</v>
      </c>
      <c r="M88">
        <f>IF($B88="",0,SUMIFS(Raindance!$O:$O,Raindance!$B:$B,$B88,Raindance!$R:$R,"&gt;="&amp;M$5,Raindance!$R:$R,"&lt;="&amp;M$6))</f>
        <v>0</v>
      </c>
      <c r="N88">
        <f>IF($B88="",0,SUMIFS(Raindance!$O:$O,Raindance!$B:$B,$B88,Raindance!$R:$R,"&gt;="&amp;N$5,Raindance!$R:$R,"&lt;="&amp;N$6))</f>
        <v>0</v>
      </c>
      <c r="O88">
        <f>IF($B88="",0,SUMIFS(Raindance!$O:$O,Raindance!$B:$B,$B88,Raindance!$R:$R,"&gt;="&amp;O$5,Raindance!$R:$R,"&lt;="&amp;O$6))</f>
        <v>0</v>
      </c>
      <c r="P88">
        <f>IF($B88="",0,SUMIFS(Raindance!$O:$O,Raindance!$B:$B,$B88,Raindance!$R:$R,"&gt;="&amp;P$5,Raindance!$R:$R,"&lt;="&amp;P$6))</f>
        <v>0</v>
      </c>
      <c r="Q88">
        <f>IF($B88="",0,SUMIFS(Raindance!$O:$O,Raindance!$B:$B,$B88,Raindance!$R:$R,"&gt;="&amp;Q$5,Raindance!$R:$R,"&lt;="&amp;Q$6))</f>
        <v>0</v>
      </c>
      <c r="R88">
        <f>IF($B88="",0,SUMIFS(Raindance!$O:$O,Raindance!$B:$B,$B88,Raindance!$R:$R,"&gt;="&amp;R$5,Raindance!$R:$R,"&lt;="&amp;R$6))</f>
        <v>0</v>
      </c>
      <c r="S88">
        <f>IF($B88="",0,SUMIFS(Raindance!$O:$O,Raindance!$B:$B,$B88,Raindance!$R:$R,"&gt;="&amp;S$5,Raindance!$R:$R,"&lt;="&amp;S$6))</f>
        <v>0</v>
      </c>
      <c r="T88">
        <f>IF($B88="",0,SUMIFS(Raindance!$O:$O,Raindance!$B:$B,$B88,Raindance!$R:$R,"&gt;="&amp;T$5,Raindance!$R:$R,"&lt;="&amp;T$6))</f>
        <v>0</v>
      </c>
      <c r="U88">
        <f>IF($B88="",0,SUMIFS(Raindance!$O:$O,Raindance!$B:$B,$B88,Raindance!$R:$R,"&gt;="&amp;U$5,Raindance!$R:$R,"&lt;="&amp;U$6))</f>
        <v>0</v>
      </c>
      <c r="V88">
        <f>IF($B88="",0,SUMIFS(Raindance!$O:$O,Raindance!$B:$B,$B88,Raindance!$R:$R,"&gt;="&amp;V$5,Raindance!$R:$R,"&lt;="&amp;V$6))</f>
        <v>0</v>
      </c>
      <c r="W88">
        <f>IF($B88="",0,SUMIFS(Raindance!$O:$O,Raindance!$B:$B,$B88,Raindance!$R:$R,"&gt;="&amp;W$5,Raindance!$R:$R,"&lt;="&amp;W$6))</f>
        <v>0</v>
      </c>
      <c r="X88">
        <f>IF($B88="",0,SUMIFS(Raindance!$O:$O,Raindance!$B:$B,$B88,Raindance!$R:$R,"&gt;="&amp;X$5,Raindance!$R:$R,"&lt;="&amp;X$6))</f>
        <v>0</v>
      </c>
      <c r="Y88">
        <f>IF($B88="",0,SUMIFS(Raindance!$O:$O,Raindance!$B:$B,$B88,Raindance!$R:$R,"&gt;="&amp;Y$5,Raindance!$R:$R,"&lt;="&amp;Y$6))</f>
        <v>0</v>
      </c>
      <c r="Z88">
        <f>IF($B88="",0,SUMIFS(Raindance!$O:$O,Raindance!$B:$B,$B88,Raindance!$R:$R,"&gt;="&amp;Z$5,Raindance!$R:$R,"&lt;="&amp;Z$6))</f>
        <v>0</v>
      </c>
      <c r="AA88">
        <f>IF($B88="",0,SUMIFS(Raindance!$O:$O,Raindance!$B:$B,$B88,Raindance!$R:$R,"&gt;="&amp;AA$5,Raindance!$R:$R,"&lt;="&amp;AA$6))</f>
        <v>0</v>
      </c>
      <c r="AB88">
        <f>IF($B88="",0,SUMIFS(Raindance!$O:$O,Raindance!$B:$B,$B88,Raindance!$R:$R,"&gt;="&amp;AB$5,Raindance!$R:$R,"&lt;="&amp;AB$6))</f>
        <v>0</v>
      </c>
      <c r="AC88">
        <f>IF($B88="",0,SUMIFS(Raindance!$O:$O,Raindance!$B:$B,$B88,Raindance!$R:$R,"&gt;="&amp;AC$5,Raindance!$R:$R,"&lt;="&amp;AC$6))</f>
        <v>0</v>
      </c>
      <c r="AD88">
        <f>IF($B88="",0,SUMIFS(Raindance!$O:$O,Raindance!$B:$B,$B88,Raindance!$R:$R,"&gt;="&amp;AD$5,Raindance!$R:$R,"&lt;="&amp;AD$6))</f>
        <v>0</v>
      </c>
      <c r="AE88">
        <f>IF($B88="",0,SUMIFS(Raindance!$O:$O,Raindance!$B:$B,$B88,Raindance!$R:$R,"&gt;="&amp;AE$5,Raindance!$R:$R,"&lt;="&amp;AE$6))</f>
        <v>0</v>
      </c>
      <c r="AF88">
        <f>IF($B88="",0,SUMIFS(Raindance!$O:$O,Raindance!$B:$B,$B88,Raindance!$R:$R,"&gt;="&amp;AF$5,Raindance!$R:$R,"&lt;="&amp;AF$6))</f>
        <v>0</v>
      </c>
      <c r="AG88">
        <f>IF($B88="",0,SUMIFS(Raindance!$O:$O,Raindance!$B:$B,$B88,Raindance!$R:$R,"&gt;="&amp;AG$5,Raindance!$R:$R,"&lt;="&amp;AG$6))</f>
        <v>0</v>
      </c>
    </row>
    <row r="89" spans="1:33" x14ac:dyDescent="0.3">
      <c r="A89" t="s">
        <v>106</v>
      </c>
      <c r="B89" s="20">
        <f>'Accounting table'!D32</f>
        <v>0</v>
      </c>
      <c r="C89" s="36">
        <f>IF(B89="",0,SUMIFS(Raindance!O:O,Raindance!B:B,B89))</f>
        <v>0</v>
      </c>
      <c r="E89">
        <f>IF($B89="",0,SUMIFS(Raindance!$O:$O,Raindance!$B:$B,$B89,Raindance!$R:$R,"&gt;="&amp;E$5,Raindance!$R:$R,"&lt;="&amp;E$6))</f>
        <v>0</v>
      </c>
      <c r="F89">
        <f>IF($B89="",0,SUMIFS(Raindance!$O:$O,Raindance!$B:$B,$B89,Raindance!$R:$R,"&gt;="&amp;F$5,Raindance!$R:$R,"&lt;="&amp;F$6))</f>
        <v>0</v>
      </c>
      <c r="G89">
        <f>IF($B89="",0,SUMIFS(Raindance!$O:$O,Raindance!$B:$B,$B89,Raindance!$R:$R,"&gt;="&amp;G$5,Raindance!$R:$R,"&lt;="&amp;G$6))</f>
        <v>0</v>
      </c>
      <c r="H89">
        <f>IF($B89="",0,SUMIFS(Raindance!$O:$O,Raindance!$B:$B,$B89,Raindance!$R:$R,"&gt;="&amp;H$5,Raindance!$R:$R,"&lt;="&amp;H$6))</f>
        <v>0</v>
      </c>
      <c r="I89">
        <f>IF($B89="",0,SUMIFS(Raindance!$O:$O,Raindance!$B:$B,$B89,Raindance!$R:$R,"&gt;="&amp;I$5,Raindance!$R:$R,"&lt;="&amp;I$6))</f>
        <v>0</v>
      </c>
      <c r="J89">
        <f>IF($B89="",0,SUMIFS(Raindance!$O:$O,Raindance!$B:$B,$B89,Raindance!$R:$R,"&gt;="&amp;J$5,Raindance!$R:$R,"&lt;="&amp;J$6))</f>
        <v>0</v>
      </c>
      <c r="K89">
        <f>IF($B89="",0,SUMIFS(Raindance!$O:$O,Raindance!$B:$B,$B89,Raindance!$R:$R,"&gt;="&amp;K$5,Raindance!$R:$R,"&lt;="&amp;K$6))</f>
        <v>0</v>
      </c>
      <c r="L89">
        <f>IF($B89="",0,SUMIFS(Raindance!$O:$O,Raindance!$B:$B,$B89,Raindance!$R:$R,"&gt;="&amp;L$5,Raindance!$R:$R,"&lt;="&amp;L$6))</f>
        <v>0</v>
      </c>
      <c r="M89">
        <f>IF($B89="",0,SUMIFS(Raindance!$O:$O,Raindance!$B:$B,$B89,Raindance!$R:$R,"&gt;="&amp;M$5,Raindance!$R:$R,"&lt;="&amp;M$6))</f>
        <v>0</v>
      </c>
      <c r="N89">
        <f>IF($B89="",0,SUMIFS(Raindance!$O:$O,Raindance!$B:$B,$B89,Raindance!$R:$R,"&gt;="&amp;N$5,Raindance!$R:$R,"&lt;="&amp;N$6))</f>
        <v>0</v>
      </c>
      <c r="O89">
        <f>IF($B89="",0,SUMIFS(Raindance!$O:$O,Raindance!$B:$B,$B89,Raindance!$R:$R,"&gt;="&amp;O$5,Raindance!$R:$R,"&lt;="&amp;O$6))</f>
        <v>0</v>
      </c>
      <c r="P89">
        <f>IF($B89="",0,SUMIFS(Raindance!$O:$O,Raindance!$B:$B,$B89,Raindance!$R:$R,"&gt;="&amp;P$5,Raindance!$R:$R,"&lt;="&amp;P$6))</f>
        <v>0</v>
      </c>
      <c r="Q89">
        <f>IF($B89="",0,SUMIFS(Raindance!$O:$O,Raindance!$B:$B,$B89,Raindance!$R:$R,"&gt;="&amp;Q$5,Raindance!$R:$R,"&lt;="&amp;Q$6))</f>
        <v>0</v>
      </c>
      <c r="R89">
        <f>IF($B89="",0,SUMIFS(Raindance!$O:$O,Raindance!$B:$B,$B89,Raindance!$R:$R,"&gt;="&amp;R$5,Raindance!$R:$R,"&lt;="&amp;R$6))</f>
        <v>0</v>
      </c>
      <c r="S89">
        <f>IF($B89="",0,SUMIFS(Raindance!$O:$O,Raindance!$B:$B,$B89,Raindance!$R:$R,"&gt;="&amp;S$5,Raindance!$R:$R,"&lt;="&amp;S$6))</f>
        <v>0</v>
      </c>
      <c r="T89">
        <f>IF($B89="",0,SUMIFS(Raindance!$O:$O,Raindance!$B:$B,$B89,Raindance!$R:$R,"&gt;="&amp;T$5,Raindance!$R:$R,"&lt;="&amp;T$6))</f>
        <v>0</v>
      </c>
      <c r="U89">
        <f>IF($B89="",0,SUMIFS(Raindance!$O:$O,Raindance!$B:$B,$B89,Raindance!$R:$R,"&gt;="&amp;U$5,Raindance!$R:$R,"&lt;="&amp;U$6))</f>
        <v>0</v>
      </c>
      <c r="V89">
        <f>IF($B89="",0,SUMIFS(Raindance!$O:$O,Raindance!$B:$B,$B89,Raindance!$R:$R,"&gt;="&amp;V$5,Raindance!$R:$R,"&lt;="&amp;V$6))</f>
        <v>0</v>
      </c>
      <c r="W89">
        <f>IF($B89="",0,SUMIFS(Raindance!$O:$O,Raindance!$B:$B,$B89,Raindance!$R:$R,"&gt;="&amp;W$5,Raindance!$R:$R,"&lt;="&amp;W$6))</f>
        <v>0</v>
      </c>
      <c r="X89">
        <f>IF($B89="",0,SUMIFS(Raindance!$O:$O,Raindance!$B:$B,$B89,Raindance!$R:$R,"&gt;="&amp;X$5,Raindance!$R:$R,"&lt;="&amp;X$6))</f>
        <v>0</v>
      </c>
      <c r="Y89">
        <f>IF($B89="",0,SUMIFS(Raindance!$O:$O,Raindance!$B:$B,$B89,Raindance!$R:$R,"&gt;="&amp;Y$5,Raindance!$R:$R,"&lt;="&amp;Y$6))</f>
        <v>0</v>
      </c>
      <c r="Z89">
        <f>IF($B89="",0,SUMIFS(Raindance!$O:$O,Raindance!$B:$B,$B89,Raindance!$R:$R,"&gt;="&amp;Z$5,Raindance!$R:$R,"&lt;="&amp;Z$6))</f>
        <v>0</v>
      </c>
      <c r="AA89">
        <f>IF($B89="",0,SUMIFS(Raindance!$O:$O,Raindance!$B:$B,$B89,Raindance!$R:$R,"&gt;="&amp;AA$5,Raindance!$R:$R,"&lt;="&amp;AA$6))</f>
        <v>0</v>
      </c>
      <c r="AB89">
        <f>IF($B89="",0,SUMIFS(Raindance!$O:$O,Raindance!$B:$B,$B89,Raindance!$R:$R,"&gt;="&amp;AB$5,Raindance!$R:$R,"&lt;="&amp;AB$6))</f>
        <v>0</v>
      </c>
      <c r="AC89">
        <f>IF($B89="",0,SUMIFS(Raindance!$O:$O,Raindance!$B:$B,$B89,Raindance!$R:$R,"&gt;="&amp;AC$5,Raindance!$R:$R,"&lt;="&amp;AC$6))</f>
        <v>0</v>
      </c>
      <c r="AD89">
        <f>IF($B89="",0,SUMIFS(Raindance!$O:$O,Raindance!$B:$B,$B89,Raindance!$R:$R,"&gt;="&amp;AD$5,Raindance!$R:$R,"&lt;="&amp;AD$6))</f>
        <v>0</v>
      </c>
      <c r="AE89">
        <f>IF($B89="",0,SUMIFS(Raindance!$O:$O,Raindance!$B:$B,$B89,Raindance!$R:$R,"&gt;="&amp;AE$5,Raindance!$R:$R,"&lt;="&amp;AE$6))</f>
        <v>0</v>
      </c>
      <c r="AF89">
        <f>IF($B89="",0,SUMIFS(Raindance!$O:$O,Raindance!$B:$B,$B89,Raindance!$R:$R,"&gt;="&amp;AF$5,Raindance!$R:$R,"&lt;="&amp;AF$6))</f>
        <v>0</v>
      </c>
      <c r="AG89">
        <f>IF($B89="",0,SUMIFS(Raindance!$O:$O,Raindance!$B:$B,$B89,Raindance!$R:$R,"&gt;="&amp;AG$5,Raindance!$R:$R,"&lt;="&amp;AG$6))</f>
        <v>0</v>
      </c>
    </row>
    <row r="90" spans="1:33" x14ac:dyDescent="0.3">
      <c r="A90" t="s">
        <v>106</v>
      </c>
      <c r="B90" s="20">
        <f>'Accounting table'!D33</f>
        <v>0</v>
      </c>
      <c r="C90" s="36">
        <f>IF(B90="",0,SUMIFS(Raindance!O:O,Raindance!B:B,B90))</f>
        <v>0</v>
      </c>
      <c r="E90">
        <f>IF($B90="",0,SUMIFS(Raindance!$O:$O,Raindance!$B:$B,$B90,Raindance!$R:$R,"&gt;="&amp;E$5,Raindance!$R:$R,"&lt;="&amp;E$6))</f>
        <v>0</v>
      </c>
      <c r="F90">
        <f>IF($B90="",0,SUMIFS(Raindance!$O:$O,Raindance!$B:$B,$B90,Raindance!$R:$R,"&gt;="&amp;F$5,Raindance!$R:$R,"&lt;="&amp;F$6))</f>
        <v>0</v>
      </c>
      <c r="G90">
        <f>IF($B90="",0,SUMIFS(Raindance!$O:$O,Raindance!$B:$B,$B90,Raindance!$R:$R,"&gt;="&amp;G$5,Raindance!$R:$R,"&lt;="&amp;G$6))</f>
        <v>0</v>
      </c>
      <c r="H90">
        <f>IF($B90="",0,SUMIFS(Raindance!$O:$O,Raindance!$B:$B,$B90,Raindance!$R:$R,"&gt;="&amp;H$5,Raindance!$R:$R,"&lt;="&amp;H$6))</f>
        <v>0</v>
      </c>
      <c r="I90">
        <f>IF($B90="",0,SUMIFS(Raindance!$O:$O,Raindance!$B:$B,$B90,Raindance!$R:$R,"&gt;="&amp;I$5,Raindance!$R:$R,"&lt;="&amp;I$6))</f>
        <v>0</v>
      </c>
      <c r="J90">
        <f>IF($B90="",0,SUMIFS(Raindance!$O:$O,Raindance!$B:$B,$B90,Raindance!$R:$R,"&gt;="&amp;J$5,Raindance!$R:$R,"&lt;="&amp;J$6))</f>
        <v>0</v>
      </c>
      <c r="K90">
        <f>IF($B90="",0,SUMIFS(Raindance!$O:$O,Raindance!$B:$B,$B90,Raindance!$R:$R,"&gt;="&amp;K$5,Raindance!$R:$R,"&lt;="&amp;K$6))</f>
        <v>0</v>
      </c>
      <c r="L90">
        <f>IF($B90="",0,SUMIFS(Raindance!$O:$O,Raindance!$B:$B,$B90,Raindance!$R:$R,"&gt;="&amp;L$5,Raindance!$R:$R,"&lt;="&amp;L$6))</f>
        <v>0</v>
      </c>
      <c r="M90">
        <f>IF($B90="",0,SUMIFS(Raindance!$O:$O,Raindance!$B:$B,$B90,Raindance!$R:$R,"&gt;="&amp;M$5,Raindance!$R:$R,"&lt;="&amp;M$6))</f>
        <v>0</v>
      </c>
      <c r="N90">
        <f>IF($B90="",0,SUMIFS(Raindance!$O:$O,Raindance!$B:$B,$B90,Raindance!$R:$R,"&gt;="&amp;N$5,Raindance!$R:$R,"&lt;="&amp;N$6))</f>
        <v>0</v>
      </c>
      <c r="O90">
        <f>IF($B90="",0,SUMIFS(Raindance!$O:$O,Raindance!$B:$B,$B90,Raindance!$R:$R,"&gt;="&amp;O$5,Raindance!$R:$R,"&lt;="&amp;O$6))</f>
        <v>0</v>
      </c>
      <c r="P90">
        <f>IF($B90="",0,SUMIFS(Raindance!$O:$O,Raindance!$B:$B,$B90,Raindance!$R:$R,"&gt;="&amp;P$5,Raindance!$R:$R,"&lt;="&amp;P$6))</f>
        <v>0</v>
      </c>
      <c r="Q90">
        <f>IF($B90="",0,SUMIFS(Raindance!$O:$O,Raindance!$B:$B,$B90,Raindance!$R:$R,"&gt;="&amp;Q$5,Raindance!$R:$R,"&lt;="&amp;Q$6))</f>
        <v>0</v>
      </c>
      <c r="R90">
        <f>IF($B90="",0,SUMIFS(Raindance!$O:$O,Raindance!$B:$B,$B90,Raindance!$R:$R,"&gt;="&amp;R$5,Raindance!$R:$R,"&lt;="&amp;R$6))</f>
        <v>0</v>
      </c>
      <c r="S90">
        <f>IF($B90="",0,SUMIFS(Raindance!$O:$O,Raindance!$B:$B,$B90,Raindance!$R:$R,"&gt;="&amp;S$5,Raindance!$R:$R,"&lt;="&amp;S$6))</f>
        <v>0</v>
      </c>
      <c r="T90">
        <f>IF($B90="",0,SUMIFS(Raindance!$O:$O,Raindance!$B:$B,$B90,Raindance!$R:$R,"&gt;="&amp;T$5,Raindance!$R:$R,"&lt;="&amp;T$6))</f>
        <v>0</v>
      </c>
      <c r="U90">
        <f>IF($B90="",0,SUMIFS(Raindance!$O:$O,Raindance!$B:$B,$B90,Raindance!$R:$R,"&gt;="&amp;U$5,Raindance!$R:$R,"&lt;="&amp;U$6))</f>
        <v>0</v>
      </c>
      <c r="V90">
        <f>IF($B90="",0,SUMIFS(Raindance!$O:$O,Raindance!$B:$B,$B90,Raindance!$R:$R,"&gt;="&amp;V$5,Raindance!$R:$R,"&lt;="&amp;V$6))</f>
        <v>0</v>
      </c>
      <c r="W90">
        <f>IF($B90="",0,SUMIFS(Raindance!$O:$O,Raindance!$B:$B,$B90,Raindance!$R:$R,"&gt;="&amp;W$5,Raindance!$R:$R,"&lt;="&amp;W$6))</f>
        <v>0</v>
      </c>
      <c r="X90">
        <f>IF($B90="",0,SUMIFS(Raindance!$O:$O,Raindance!$B:$B,$B90,Raindance!$R:$R,"&gt;="&amp;X$5,Raindance!$R:$R,"&lt;="&amp;X$6))</f>
        <v>0</v>
      </c>
      <c r="Y90">
        <f>IF($B90="",0,SUMIFS(Raindance!$O:$O,Raindance!$B:$B,$B90,Raindance!$R:$R,"&gt;="&amp;Y$5,Raindance!$R:$R,"&lt;="&amp;Y$6))</f>
        <v>0</v>
      </c>
      <c r="Z90">
        <f>IF($B90="",0,SUMIFS(Raindance!$O:$O,Raindance!$B:$B,$B90,Raindance!$R:$R,"&gt;="&amp;Z$5,Raindance!$R:$R,"&lt;="&amp;Z$6))</f>
        <v>0</v>
      </c>
      <c r="AA90">
        <f>IF($B90="",0,SUMIFS(Raindance!$O:$O,Raindance!$B:$B,$B90,Raindance!$R:$R,"&gt;="&amp;AA$5,Raindance!$R:$R,"&lt;="&amp;AA$6))</f>
        <v>0</v>
      </c>
      <c r="AB90">
        <f>IF($B90="",0,SUMIFS(Raindance!$O:$O,Raindance!$B:$B,$B90,Raindance!$R:$R,"&gt;="&amp;AB$5,Raindance!$R:$R,"&lt;="&amp;AB$6))</f>
        <v>0</v>
      </c>
      <c r="AC90">
        <f>IF($B90="",0,SUMIFS(Raindance!$O:$O,Raindance!$B:$B,$B90,Raindance!$R:$R,"&gt;="&amp;AC$5,Raindance!$R:$R,"&lt;="&amp;AC$6))</f>
        <v>0</v>
      </c>
      <c r="AD90">
        <f>IF($B90="",0,SUMIFS(Raindance!$O:$O,Raindance!$B:$B,$B90,Raindance!$R:$R,"&gt;="&amp;AD$5,Raindance!$R:$R,"&lt;="&amp;AD$6))</f>
        <v>0</v>
      </c>
      <c r="AE90">
        <f>IF($B90="",0,SUMIFS(Raindance!$O:$O,Raindance!$B:$B,$B90,Raindance!$R:$R,"&gt;="&amp;AE$5,Raindance!$R:$R,"&lt;="&amp;AE$6))</f>
        <v>0</v>
      </c>
      <c r="AF90">
        <f>IF($B90="",0,SUMIFS(Raindance!$O:$O,Raindance!$B:$B,$B90,Raindance!$R:$R,"&gt;="&amp;AF$5,Raindance!$R:$R,"&lt;="&amp;AF$6))</f>
        <v>0</v>
      </c>
      <c r="AG90">
        <f>IF($B90="",0,SUMIFS(Raindance!$O:$O,Raindance!$B:$B,$B90,Raindance!$R:$R,"&gt;="&amp;AG$5,Raindance!$R:$R,"&lt;="&amp;AG$6))</f>
        <v>0</v>
      </c>
    </row>
    <row r="91" spans="1:33" x14ac:dyDescent="0.3">
      <c r="A91" t="s">
        <v>106</v>
      </c>
      <c r="B91" s="20">
        <f>'Accounting table'!D34</f>
        <v>0</v>
      </c>
      <c r="C91" s="36">
        <f>IF(B91="",0,SUMIFS(Raindance!O:O,Raindance!B:B,B91))</f>
        <v>0</v>
      </c>
      <c r="E91">
        <f>IF($B91="",0,SUMIFS(Raindance!$O:$O,Raindance!$B:$B,$B91,Raindance!$R:$R,"&gt;="&amp;E$5,Raindance!$R:$R,"&lt;="&amp;E$6))</f>
        <v>0</v>
      </c>
      <c r="F91">
        <f>IF($B91="",0,SUMIFS(Raindance!$O:$O,Raindance!$B:$B,$B91,Raindance!$R:$R,"&gt;="&amp;F$5,Raindance!$R:$R,"&lt;="&amp;F$6))</f>
        <v>0</v>
      </c>
      <c r="G91">
        <f>IF($B91="",0,SUMIFS(Raindance!$O:$O,Raindance!$B:$B,$B91,Raindance!$R:$R,"&gt;="&amp;G$5,Raindance!$R:$R,"&lt;="&amp;G$6))</f>
        <v>0</v>
      </c>
      <c r="H91">
        <f>IF($B91="",0,SUMIFS(Raindance!$O:$O,Raindance!$B:$B,$B91,Raindance!$R:$R,"&gt;="&amp;H$5,Raindance!$R:$R,"&lt;="&amp;H$6))</f>
        <v>0</v>
      </c>
      <c r="I91">
        <f>IF($B91="",0,SUMIFS(Raindance!$O:$O,Raindance!$B:$B,$B91,Raindance!$R:$R,"&gt;="&amp;I$5,Raindance!$R:$R,"&lt;="&amp;I$6))</f>
        <v>0</v>
      </c>
      <c r="J91">
        <f>IF($B91="",0,SUMIFS(Raindance!$O:$O,Raindance!$B:$B,$B91,Raindance!$R:$R,"&gt;="&amp;J$5,Raindance!$R:$R,"&lt;="&amp;J$6))</f>
        <v>0</v>
      </c>
      <c r="K91">
        <f>IF($B91="",0,SUMIFS(Raindance!$O:$O,Raindance!$B:$B,$B91,Raindance!$R:$R,"&gt;="&amp;K$5,Raindance!$R:$R,"&lt;="&amp;K$6))</f>
        <v>0</v>
      </c>
      <c r="L91">
        <f>IF($B91="",0,SUMIFS(Raindance!$O:$O,Raindance!$B:$B,$B91,Raindance!$R:$R,"&gt;="&amp;L$5,Raindance!$R:$R,"&lt;="&amp;L$6))</f>
        <v>0</v>
      </c>
      <c r="M91">
        <f>IF($B91="",0,SUMIFS(Raindance!$O:$O,Raindance!$B:$B,$B91,Raindance!$R:$R,"&gt;="&amp;M$5,Raindance!$R:$R,"&lt;="&amp;M$6))</f>
        <v>0</v>
      </c>
      <c r="N91">
        <f>IF($B91="",0,SUMIFS(Raindance!$O:$O,Raindance!$B:$B,$B91,Raindance!$R:$R,"&gt;="&amp;N$5,Raindance!$R:$R,"&lt;="&amp;N$6))</f>
        <v>0</v>
      </c>
      <c r="O91">
        <f>IF($B91="",0,SUMIFS(Raindance!$O:$O,Raindance!$B:$B,$B91,Raindance!$R:$R,"&gt;="&amp;O$5,Raindance!$R:$R,"&lt;="&amp;O$6))</f>
        <v>0</v>
      </c>
      <c r="P91">
        <f>IF($B91="",0,SUMIFS(Raindance!$O:$O,Raindance!$B:$B,$B91,Raindance!$R:$R,"&gt;="&amp;P$5,Raindance!$R:$R,"&lt;="&amp;P$6))</f>
        <v>0</v>
      </c>
      <c r="Q91">
        <f>IF($B91="",0,SUMIFS(Raindance!$O:$O,Raindance!$B:$B,$B91,Raindance!$R:$R,"&gt;="&amp;Q$5,Raindance!$R:$R,"&lt;="&amp;Q$6))</f>
        <v>0</v>
      </c>
      <c r="R91">
        <f>IF($B91="",0,SUMIFS(Raindance!$O:$O,Raindance!$B:$B,$B91,Raindance!$R:$R,"&gt;="&amp;R$5,Raindance!$R:$R,"&lt;="&amp;R$6))</f>
        <v>0</v>
      </c>
      <c r="S91">
        <f>IF($B91="",0,SUMIFS(Raindance!$O:$O,Raindance!$B:$B,$B91,Raindance!$R:$R,"&gt;="&amp;S$5,Raindance!$R:$R,"&lt;="&amp;S$6))</f>
        <v>0</v>
      </c>
      <c r="T91">
        <f>IF($B91="",0,SUMIFS(Raindance!$O:$O,Raindance!$B:$B,$B91,Raindance!$R:$R,"&gt;="&amp;T$5,Raindance!$R:$R,"&lt;="&amp;T$6))</f>
        <v>0</v>
      </c>
      <c r="U91">
        <f>IF($B91="",0,SUMIFS(Raindance!$O:$O,Raindance!$B:$B,$B91,Raindance!$R:$R,"&gt;="&amp;U$5,Raindance!$R:$R,"&lt;="&amp;U$6))</f>
        <v>0</v>
      </c>
      <c r="V91">
        <f>IF($B91="",0,SUMIFS(Raindance!$O:$O,Raindance!$B:$B,$B91,Raindance!$R:$R,"&gt;="&amp;V$5,Raindance!$R:$R,"&lt;="&amp;V$6))</f>
        <v>0</v>
      </c>
      <c r="W91">
        <f>IF($B91="",0,SUMIFS(Raindance!$O:$O,Raindance!$B:$B,$B91,Raindance!$R:$R,"&gt;="&amp;W$5,Raindance!$R:$R,"&lt;="&amp;W$6))</f>
        <v>0</v>
      </c>
      <c r="X91">
        <f>IF($B91="",0,SUMIFS(Raindance!$O:$O,Raindance!$B:$B,$B91,Raindance!$R:$R,"&gt;="&amp;X$5,Raindance!$R:$R,"&lt;="&amp;X$6))</f>
        <v>0</v>
      </c>
      <c r="Y91">
        <f>IF($B91="",0,SUMIFS(Raindance!$O:$O,Raindance!$B:$B,$B91,Raindance!$R:$R,"&gt;="&amp;Y$5,Raindance!$R:$R,"&lt;="&amp;Y$6))</f>
        <v>0</v>
      </c>
      <c r="Z91">
        <f>IF($B91="",0,SUMIFS(Raindance!$O:$O,Raindance!$B:$B,$B91,Raindance!$R:$R,"&gt;="&amp;Z$5,Raindance!$R:$R,"&lt;="&amp;Z$6))</f>
        <v>0</v>
      </c>
      <c r="AA91">
        <f>IF($B91="",0,SUMIFS(Raindance!$O:$O,Raindance!$B:$B,$B91,Raindance!$R:$R,"&gt;="&amp;AA$5,Raindance!$R:$R,"&lt;="&amp;AA$6))</f>
        <v>0</v>
      </c>
      <c r="AB91">
        <f>IF($B91="",0,SUMIFS(Raindance!$O:$O,Raindance!$B:$B,$B91,Raindance!$R:$R,"&gt;="&amp;AB$5,Raindance!$R:$R,"&lt;="&amp;AB$6))</f>
        <v>0</v>
      </c>
      <c r="AC91">
        <f>IF($B91="",0,SUMIFS(Raindance!$O:$O,Raindance!$B:$B,$B91,Raindance!$R:$R,"&gt;="&amp;AC$5,Raindance!$R:$R,"&lt;="&amp;AC$6))</f>
        <v>0</v>
      </c>
      <c r="AD91">
        <f>IF($B91="",0,SUMIFS(Raindance!$O:$O,Raindance!$B:$B,$B91,Raindance!$R:$R,"&gt;="&amp;AD$5,Raindance!$R:$R,"&lt;="&amp;AD$6))</f>
        <v>0</v>
      </c>
      <c r="AE91">
        <f>IF($B91="",0,SUMIFS(Raindance!$O:$O,Raindance!$B:$B,$B91,Raindance!$R:$R,"&gt;="&amp;AE$5,Raindance!$R:$R,"&lt;="&amp;AE$6))</f>
        <v>0</v>
      </c>
      <c r="AF91">
        <f>IF($B91="",0,SUMIFS(Raindance!$O:$O,Raindance!$B:$B,$B91,Raindance!$R:$R,"&gt;="&amp;AF$5,Raindance!$R:$R,"&lt;="&amp;AF$6))</f>
        <v>0</v>
      </c>
      <c r="AG91">
        <f>IF($B91="",0,SUMIFS(Raindance!$O:$O,Raindance!$B:$B,$B91,Raindance!$R:$R,"&gt;="&amp;AG$5,Raindance!$R:$R,"&lt;="&amp;AG$6))</f>
        <v>0</v>
      </c>
    </row>
    <row r="92" spans="1:33" x14ac:dyDescent="0.3">
      <c r="A92" t="s">
        <v>106</v>
      </c>
      <c r="B92" s="20">
        <f>'Accounting table'!D35</f>
        <v>0</v>
      </c>
      <c r="C92" s="36">
        <f>IF(B92="",0,SUMIFS(Raindance!O:O,Raindance!B:B,B92))</f>
        <v>0</v>
      </c>
      <c r="E92">
        <f>IF($B92="",0,SUMIFS(Raindance!$O:$O,Raindance!$B:$B,$B92,Raindance!$R:$R,"&gt;="&amp;E$5,Raindance!$R:$R,"&lt;="&amp;E$6))</f>
        <v>0</v>
      </c>
      <c r="F92">
        <f>IF($B92="",0,SUMIFS(Raindance!$O:$O,Raindance!$B:$B,$B92,Raindance!$R:$R,"&gt;="&amp;F$5,Raindance!$R:$R,"&lt;="&amp;F$6))</f>
        <v>0</v>
      </c>
      <c r="G92">
        <f>IF($B92="",0,SUMIFS(Raindance!$O:$O,Raindance!$B:$B,$B92,Raindance!$R:$R,"&gt;="&amp;G$5,Raindance!$R:$R,"&lt;="&amp;G$6))</f>
        <v>0</v>
      </c>
      <c r="H92">
        <f>IF($B92="",0,SUMIFS(Raindance!$O:$O,Raindance!$B:$B,$B92,Raindance!$R:$R,"&gt;="&amp;H$5,Raindance!$R:$R,"&lt;="&amp;H$6))</f>
        <v>0</v>
      </c>
      <c r="I92">
        <f>IF($B92="",0,SUMIFS(Raindance!$O:$O,Raindance!$B:$B,$B92,Raindance!$R:$R,"&gt;="&amp;I$5,Raindance!$R:$R,"&lt;="&amp;I$6))</f>
        <v>0</v>
      </c>
      <c r="J92">
        <f>IF($B92="",0,SUMIFS(Raindance!$O:$O,Raindance!$B:$B,$B92,Raindance!$R:$R,"&gt;="&amp;J$5,Raindance!$R:$R,"&lt;="&amp;J$6))</f>
        <v>0</v>
      </c>
      <c r="K92">
        <f>IF($B92="",0,SUMIFS(Raindance!$O:$O,Raindance!$B:$B,$B92,Raindance!$R:$R,"&gt;="&amp;K$5,Raindance!$R:$R,"&lt;="&amp;K$6))</f>
        <v>0</v>
      </c>
      <c r="L92">
        <f>IF($B92="",0,SUMIFS(Raindance!$O:$O,Raindance!$B:$B,$B92,Raindance!$R:$R,"&gt;="&amp;L$5,Raindance!$R:$R,"&lt;="&amp;L$6))</f>
        <v>0</v>
      </c>
      <c r="M92">
        <f>IF($B92="",0,SUMIFS(Raindance!$O:$O,Raindance!$B:$B,$B92,Raindance!$R:$R,"&gt;="&amp;M$5,Raindance!$R:$R,"&lt;="&amp;M$6))</f>
        <v>0</v>
      </c>
      <c r="N92">
        <f>IF($B92="",0,SUMIFS(Raindance!$O:$O,Raindance!$B:$B,$B92,Raindance!$R:$R,"&gt;="&amp;N$5,Raindance!$R:$R,"&lt;="&amp;N$6))</f>
        <v>0</v>
      </c>
      <c r="O92">
        <f>IF($B92="",0,SUMIFS(Raindance!$O:$O,Raindance!$B:$B,$B92,Raindance!$R:$R,"&gt;="&amp;O$5,Raindance!$R:$R,"&lt;="&amp;O$6))</f>
        <v>0</v>
      </c>
      <c r="P92">
        <f>IF($B92="",0,SUMIFS(Raindance!$O:$O,Raindance!$B:$B,$B92,Raindance!$R:$R,"&gt;="&amp;P$5,Raindance!$R:$R,"&lt;="&amp;P$6))</f>
        <v>0</v>
      </c>
      <c r="Q92">
        <f>IF($B92="",0,SUMIFS(Raindance!$O:$O,Raindance!$B:$B,$B92,Raindance!$R:$R,"&gt;="&amp;Q$5,Raindance!$R:$R,"&lt;="&amp;Q$6))</f>
        <v>0</v>
      </c>
      <c r="R92">
        <f>IF($B92="",0,SUMIFS(Raindance!$O:$O,Raindance!$B:$B,$B92,Raindance!$R:$R,"&gt;="&amp;R$5,Raindance!$R:$R,"&lt;="&amp;R$6))</f>
        <v>0</v>
      </c>
      <c r="S92">
        <f>IF($B92="",0,SUMIFS(Raindance!$O:$O,Raindance!$B:$B,$B92,Raindance!$R:$R,"&gt;="&amp;S$5,Raindance!$R:$R,"&lt;="&amp;S$6))</f>
        <v>0</v>
      </c>
      <c r="T92">
        <f>IF($B92="",0,SUMIFS(Raindance!$O:$O,Raindance!$B:$B,$B92,Raindance!$R:$R,"&gt;="&amp;T$5,Raindance!$R:$R,"&lt;="&amp;T$6))</f>
        <v>0</v>
      </c>
      <c r="U92">
        <f>IF($B92="",0,SUMIFS(Raindance!$O:$O,Raindance!$B:$B,$B92,Raindance!$R:$R,"&gt;="&amp;U$5,Raindance!$R:$R,"&lt;="&amp;U$6))</f>
        <v>0</v>
      </c>
      <c r="V92">
        <f>IF($B92="",0,SUMIFS(Raindance!$O:$O,Raindance!$B:$B,$B92,Raindance!$R:$R,"&gt;="&amp;V$5,Raindance!$R:$R,"&lt;="&amp;V$6))</f>
        <v>0</v>
      </c>
      <c r="W92">
        <f>IF($B92="",0,SUMIFS(Raindance!$O:$O,Raindance!$B:$B,$B92,Raindance!$R:$R,"&gt;="&amp;W$5,Raindance!$R:$R,"&lt;="&amp;W$6))</f>
        <v>0</v>
      </c>
      <c r="X92">
        <f>IF($B92="",0,SUMIFS(Raindance!$O:$O,Raindance!$B:$B,$B92,Raindance!$R:$R,"&gt;="&amp;X$5,Raindance!$R:$R,"&lt;="&amp;X$6))</f>
        <v>0</v>
      </c>
      <c r="Y92">
        <f>IF($B92="",0,SUMIFS(Raindance!$O:$O,Raindance!$B:$B,$B92,Raindance!$R:$R,"&gt;="&amp;Y$5,Raindance!$R:$R,"&lt;="&amp;Y$6))</f>
        <v>0</v>
      </c>
      <c r="Z92">
        <f>IF($B92="",0,SUMIFS(Raindance!$O:$O,Raindance!$B:$B,$B92,Raindance!$R:$R,"&gt;="&amp;Z$5,Raindance!$R:$R,"&lt;="&amp;Z$6))</f>
        <v>0</v>
      </c>
      <c r="AA92">
        <f>IF($B92="",0,SUMIFS(Raindance!$O:$O,Raindance!$B:$B,$B92,Raindance!$R:$R,"&gt;="&amp;AA$5,Raindance!$R:$R,"&lt;="&amp;AA$6))</f>
        <v>0</v>
      </c>
      <c r="AB92">
        <f>IF($B92="",0,SUMIFS(Raindance!$O:$O,Raindance!$B:$B,$B92,Raindance!$R:$R,"&gt;="&amp;AB$5,Raindance!$R:$R,"&lt;="&amp;AB$6))</f>
        <v>0</v>
      </c>
      <c r="AC92">
        <f>IF($B92="",0,SUMIFS(Raindance!$O:$O,Raindance!$B:$B,$B92,Raindance!$R:$R,"&gt;="&amp;AC$5,Raindance!$R:$R,"&lt;="&amp;AC$6))</f>
        <v>0</v>
      </c>
      <c r="AD92">
        <f>IF($B92="",0,SUMIFS(Raindance!$O:$O,Raindance!$B:$B,$B92,Raindance!$R:$R,"&gt;="&amp;AD$5,Raindance!$R:$R,"&lt;="&amp;AD$6))</f>
        <v>0</v>
      </c>
      <c r="AE92">
        <f>IF($B92="",0,SUMIFS(Raindance!$O:$O,Raindance!$B:$B,$B92,Raindance!$R:$R,"&gt;="&amp;AE$5,Raindance!$R:$R,"&lt;="&amp;AE$6))</f>
        <v>0</v>
      </c>
      <c r="AF92">
        <f>IF($B92="",0,SUMIFS(Raindance!$O:$O,Raindance!$B:$B,$B92,Raindance!$R:$R,"&gt;="&amp;AF$5,Raindance!$R:$R,"&lt;="&amp;AF$6))</f>
        <v>0</v>
      </c>
      <c r="AG92">
        <f>IF($B92="",0,SUMIFS(Raindance!$O:$O,Raindance!$B:$B,$B92,Raindance!$R:$R,"&gt;="&amp;AG$5,Raindance!$R:$R,"&lt;="&amp;AG$6))</f>
        <v>0</v>
      </c>
    </row>
    <row r="93" spans="1:33" x14ac:dyDescent="0.3">
      <c r="A93" t="s">
        <v>106</v>
      </c>
      <c r="B93" s="20">
        <f>'Accounting table'!D36</f>
        <v>0</v>
      </c>
      <c r="C93" s="36">
        <f>IF(B93="",0,SUMIFS(Raindance!O:O,Raindance!B:B,B93))</f>
        <v>0</v>
      </c>
      <c r="E93">
        <f>IF($B93="",0,SUMIFS(Raindance!$O:$O,Raindance!$B:$B,$B93,Raindance!$R:$R,"&gt;="&amp;E$5,Raindance!$R:$R,"&lt;="&amp;E$6))</f>
        <v>0</v>
      </c>
      <c r="F93">
        <f>IF($B93="",0,SUMIFS(Raindance!$O:$O,Raindance!$B:$B,$B93,Raindance!$R:$R,"&gt;="&amp;F$5,Raindance!$R:$R,"&lt;="&amp;F$6))</f>
        <v>0</v>
      </c>
      <c r="G93">
        <f>IF($B93="",0,SUMIFS(Raindance!$O:$O,Raindance!$B:$B,$B93,Raindance!$R:$R,"&gt;="&amp;G$5,Raindance!$R:$R,"&lt;="&amp;G$6))</f>
        <v>0</v>
      </c>
      <c r="H93">
        <f>IF($B93="",0,SUMIFS(Raindance!$O:$O,Raindance!$B:$B,$B93,Raindance!$R:$R,"&gt;="&amp;H$5,Raindance!$R:$R,"&lt;="&amp;H$6))</f>
        <v>0</v>
      </c>
      <c r="I93">
        <f>IF($B93="",0,SUMIFS(Raindance!$O:$O,Raindance!$B:$B,$B93,Raindance!$R:$R,"&gt;="&amp;I$5,Raindance!$R:$R,"&lt;="&amp;I$6))</f>
        <v>0</v>
      </c>
      <c r="J93">
        <f>IF($B93="",0,SUMIFS(Raindance!$O:$O,Raindance!$B:$B,$B93,Raindance!$R:$R,"&gt;="&amp;J$5,Raindance!$R:$R,"&lt;="&amp;J$6))</f>
        <v>0</v>
      </c>
      <c r="K93">
        <f>IF($B93="",0,SUMIFS(Raindance!$O:$O,Raindance!$B:$B,$B93,Raindance!$R:$R,"&gt;="&amp;K$5,Raindance!$R:$R,"&lt;="&amp;K$6))</f>
        <v>0</v>
      </c>
      <c r="L93">
        <f>IF($B93="",0,SUMIFS(Raindance!$O:$O,Raindance!$B:$B,$B93,Raindance!$R:$R,"&gt;="&amp;L$5,Raindance!$R:$R,"&lt;="&amp;L$6))</f>
        <v>0</v>
      </c>
      <c r="M93">
        <f>IF($B93="",0,SUMIFS(Raindance!$O:$O,Raindance!$B:$B,$B93,Raindance!$R:$R,"&gt;="&amp;M$5,Raindance!$R:$R,"&lt;="&amp;M$6))</f>
        <v>0</v>
      </c>
      <c r="N93">
        <f>IF($B93="",0,SUMIFS(Raindance!$O:$O,Raindance!$B:$B,$B93,Raindance!$R:$R,"&gt;="&amp;N$5,Raindance!$R:$R,"&lt;="&amp;N$6))</f>
        <v>0</v>
      </c>
      <c r="O93">
        <f>IF($B93="",0,SUMIFS(Raindance!$O:$O,Raindance!$B:$B,$B93,Raindance!$R:$R,"&gt;="&amp;O$5,Raindance!$R:$R,"&lt;="&amp;O$6))</f>
        <v>0</v>
      </c>
      <c r="P93">
        <f>IF($B93="",0,SUMIFS(Raindance!$O:$O,Raindance!$B:$B,$B93,Raindance!$R:$R,"&gt;="&amp;P$5,Raindance!$R:$R,"&lt;="&amp;P$6))</f>
        <v>0</v>
      </c>
      <c r="Q93">
        <f>IF($B93="",0,SUMIFS(Raindance!$O:$O,Raindance!$B:$B,$B93,Raindance!$R:$R,"&gt;="&amp;Q$5,Raindance!$R:$R,"&lt;="&amp;Q$6))</f>
        <v>0</v>
      </c>
      <c r="R93">
        <f>IF($B93="",0,SUMIFS(Raindance!$O:$O,Raindance!$B:$B,$B93,Raindance!$R:$R,"&gt;="&amp;R$5,Raindance!$R:$R,"&lt;="&amp;R$6))</f>
        <v>0</v>
      </c>
      <c r="S93">
        <f>IF($B93="",0,SUMIFS(Raindance!$O:$O,Raindance!$B:$B,$B93,Raindance!$R:$R,"&gt;="&amp;S$5,Raindance!$R:$R,"&lt;="&amp;S$6))</f>
        <v>0</v>
      </c>
      <c r="T93">
        <f>IF($B93="",0,SUMIFS(Raindance!$O:$O,Raindance!$B:$B,$B93,Raindance!$R:$R,"&gt;="&amp;T$5,Raindance!$R:$R,"&lt;="&amp;T$6))</f>
        <v>0</v>
      </c>
      <c r="U93">
        <f>IF($B93="",0,SUMIFS(Raindance!$O:$O,Raindance!$B:$B,$B93,Raindance!$R:$R,"&gt;="&amp;U$5,Raindance!$R:$R,"&lt;="&amp;U$6))</f>
        <v>0</v>
      </c>
      <c r="V93">
        <f>IF($B93="",0,SUMIFS(Raindance!$O:$O,Raindance!$B:$B,$B93,Raindance!$R:$R,"&gt;="&amp;V$5,Raindance!$R:$R,"&lt;="&amp;V$6))</f>
        <v>0</v>
      </c>
      <c r="W93">
        <f>IF($B93="",0,SUMIFS(Raindance!$O:$O,Raindance!$B:$B,$B93,Raindance!$R:$R,"&gt;="&amp;W$5,Raindance!$R:$R,"&lt;="&amp;W$6))</f>
        <v>0</v>
      </c>
      <c r="X93">
        <f>IF($B93="",0,SUMIFS(Raindance!$O:$O,Raindance!$B:$B,$B93,Raindance!$R:$R,"&gt;="&amp;X$5,Raindance!$R:$R,"&lt;="&amp;X$6))</f>
        <v>0</v>
      </c>
      <c r="Y93">
        <f>IF($B93="",0,SUMIFS(Raindance!$O:$O,Raindance!$B:$B,$B93,Raindance!$R:$R,"&gt;="&amp;Y$5,Raindance!$R:$R,"&lt;="&amp;Y$6))</f>
        <v>0</v>
      </c>
      <c r="Z93">
        <f>IF($B93="",0,SUMIFS(Raindance!$O:$O,Raindance!$B:$B,$B93,Raindance!$R:$R,"&gt;="&amp;Z$5,Raindance!$R:$R,"&lt;="&amp;Z$6))</f>
        <v>0</v>
      </c>
      <c r="AA93">
        <f>IF($B93="",0,SUMIFS(Raindance!$O:$O,Raindance!$B:$B,$B93,Raindance!$R:$R,"&gt;="&amp;AA$5,Raindance!$R:$R,"&lt;="&amp;AA$6))</f>
        <v>0</v>
      </c>
      <c r="AB93">
        <f>IF($B93="",0,SUMIFS(Raindance!$O:$O,Raindance!$B:$B,$B93,Raindance!$R:$R,"&gt;="&amp;AB$5,Raindance!$R:$R,"&lt;="&amp;AB$6))</f>
        <v>0</v>
      </c>
      <c r="AC93">
        <f>IF($B93="",0,SUMIFS(Raindance!$O:$O,Raindance!$B:$B,$B93,Raindance!$R:$R,"&gt;="&amp;AC$5,Raindance!$R:$R,"&lt;="&amp;AC$6))</f>
        <v>0</v>
      </c>
      <c r="AD93">
        <f>IF($B93="",0,SUMIFS(Raindance!$O:$O,Raindance!$B:$B,$B93,Raindance!$R:$R,"&gt;="&amp;AD$5,Raindance!$R:$R,"&lt;="&amp;AD$6))</f>
        <v>0</v>
      </c>
      <c r="AE93">
        <f>IF($B93="",0,SUMIFS(Raindance!$O:$O,Raindance!$B:$B,$B93,Raindance!$R:$R,"&gt;="&amp;AE$5,Raindance!$R:$R,"&lt;="&amp;AE$6))</f>
        <v>0</v>
      </c>
      <c r="AF93">
        <f>IF($B93="",0,SUMIFS(Raindance!$O:$O,Raindance!$B:$B,$B93,Raindance!$R:$R,"&gt;="&amp;AF$5,Raindance!$R:$R,"&lt;="&amp;AF$6))</f>
        <v>0</v>
      </c>
      <c r="AG93">
        <f>IF($B93="",0,SUMIFS(Raindance!$O:$O,Raindance!$B:$B,$B93,Raindance!$R:$R,"&gt;="&amp;AG$5,Raindance!$R:$R,"&lt;="&amp;AG$6))</f>
        <v>0</v>
      </c>
    </row>
    <row r="94" spans="1:33" x14ac:dyDescent="0.3">
      <c r="A94" t="s">
        <v>106</v>
      </c>
      <c r="B94" s="20">
        <f>'Accounting table'!D37</f>
        <v>0</v>
      </c>
      <c r="C94" s="36">
        <f>IF(B94="",0,SUMIFS(Raindance!O:O,Raindance!B:B,B94))</f>
        <v>0</v>
      </c>
      <c r="E94">
        <f>IF($B94="",0,SUMIFS(Raindance!$O:$O,Raindance!$B:$B,$B94,Raindance!$R:$R,"&gt;="&amp;E$5,Raindance!$R:$R,"&lt;="&amp;E$6))</f>
        <v>0</v>
      </c>
      <c r="F94">
        <f>IF($B94="",0,SUMIFS(Raindance!$O:$O,Raindance!$B:$B,$B94,Raindance!$R:$R,"&gt;="&amp;F$5,Raindance!$R:$R,"&lt;="&amp;F$6))</f>
        <v>0</v>
      </c>
      <c r="G94">
        <f>IF($B94="",0,SUMIFS(Raindance!$O:$O,Raindance!$B:$B,$B94,Raindance!$R:$R,"&gt;="&amp;G$5,Raindance!$R:$R,"&lt;="&amp;G$6))</f>
        <v>0</v>
      </c>
      <c r="H94">
        <f>IF($B94="",0,SUMIFS(Raindance!$O:$O,Raindance!$B:$B,$B94,Raindance!$R:$R,"&gt;="&amp;H$5,Raindance!$R:$R,"&lt;="&amp;H$6))</f>
        <v>0</v>
      </c>
      <c r="I94">
        <f>IF($B94="",0,SUMIFS(Raindance!$O:$O,Raindance!$B:$B,$B94,Raindance!$R:$R,"&gt;="&amp;I$5,Raindance!$R:$R,"&lt;="&amp;I$6))</f>
        <v>0</v>
      </c>
      <c r="J94">
        <f>IF($B94="",0,SUMIFS(Raindance!$O:$O,Raindance!$B:$B,$B94,Raindance!$R:$R,"&gt;="&amp;J$5,Raindance!$R:$R,"&lt;="&amp;J$6))</f>
        <v>0</v>
      </c>
      <c r="K94">
        <f>IF($B94="",0,SUMIFS(Raindance!$O:$O,Raindance!$B:$B,$B94,Raindance!$R:$R,"&gt;="&amp;K$5,Raindance!$R:$R,"&lt;="&amp;K$6))</f>
        <v>0</v>
      </c>
      <c r="L94">
        <f>IF($B94="",0,SUMIFS(Raindance!$O:$O,Raindance!$B:$B,$B94,Raindance!$R:$R,"&gt;="&amp;L$5,Raindance!$R:$R,"&lt;="&amp;L$6))</f>
        <v>0</v>
      </c>
      <c r="M94">
        <f>IF($B94="",0,SUMIFS(Raindance!$O:$O,Raindance!$B:$B,$B94,Raindance!$R:$R,"&gt;="&amp;M$5,Raindance!$R:$R,"&lt;="&amp;M$6))</f>
        <v>0</v>
      </c>
      <c r="N94">
        <f>IF($B94="",0,SUMIFS(Raindance!$O:$O,Raindance!$B:$B,$B94,Raindance!$R:$R,"&gt;="&amp;N$5,Raindance!$R:$R,"&lt;="&amp;N$6))</f>
        <v>0</v>
      </c>
      <c r="O94">
        <f>IF($B94="",0,SUMIFS(Raindance!$O:$O,Raindance!$B:$B,$B94,Raindance!$R:$R,"&gt;="&amp;O$5,Raindance!$R:$R,"&lt;="&amp;O$6))</f>
        <v>0</v>
      </c>
      <c r="P94">
        <f>IF($B94="",0,SUMIFS(Raindance!$O:$O,Raindance!$B:$B,$B94,Raindance!$R:$R,"&gt;="&amp;P$5,Raindance!$R:$R,"&lt;="&amp;P$6))</f>
        <v>0</v>
      </c>
      <c r="Q94">
        <f>IF($B94="",0,SUMIFS(Raindance!$O:$O,Raindance!$B:$B,$B94,Raindance!$R:$R,"&gt;="&amp;Q$5,Raindance!$R:$R,"&lt;="&amp;Q$6))</f>
        <v>0</v>
      </c>
      <c r="R94">
        <f>IF($B94="",0,SUMIFS(Raindance!$O:$O,Raindance!$B:$B,$B94,Raindance!$R:$R,"&gt;="&amp;R$5,Raindance!$R:$R,"&lt;="&amp;R$6))</f>
        <v>0</v>
      </c>
      <c r="S94">
        <f>IF($B94="",0,SUMIFS(Raindance!$O:$O,Raindance!$B:$B,$B94,Raindance!$R:$R,"&gt;="&amp;S$5,Raindance!$R:$R,"&lt;="&amp;S$6))</f>
        <v>0</v>
      </c>
      <c r="T94">
        <f>IF($B94="",0,SUMIFS(Raindance!$O:$O,Raindance!$B:$B,$B94,Raindance!$R:$R,"&gt;="&amp;T$5,Raindance!$R:$R,"&lt;="&amp;T$6))</f>
        <v>0</v>
      </c>
      <c r="U94">
        <f>IF($B94="",0,SUMIFS(Raindance!$O:$O,Raindance!$B:$B,$B94,Raindance!$R:$R,"&gt;="&amp;U$5,Raindance!$R:$R,"&lt;="&amp;U$6))</f>
        <v>0</v>
      </c>
      <c r="V94">
        <f>IF($B94="",0,SUMIFS(Raindance!$O:$O,Raindance!$B:$B,$B94,Raindance!$R:$R,"&gt;="&amp;V$5,Raindance!$R:$R,"&lt;="&amp;V$6))</f>
        <v>0</v>
      </c>
      <c r="W94">
        <f>IF($B94="",0,SUMIFS(Raindance!$O:$O,Raindance!$B:$B,$B94,Raindance!$R:$R,"&gt;="&amp;W$5,Raindance!$R:$R,"&lt;="&amp;W$6))</f>
        <v>0</v>
      </c>
      <c r="X94">
        <f>IF($B94="",0,SUMIFS(Raindance!$O:$O,Raindance!$B:$B,$B94,Raindance!$R:$R,"&gt;="&amp;X$5,Raindance!$R:$R,"&lt;="&amp;X$6))</f>
        <v>0</v>
      </c>
      <c r="Y94">
        <f>IF($B94="",0,SUMIFS(Raindance!$O:$O,Raindance!$B:$B,$B94,Raindance!$R:$R,"&gt;="&amp;Y$5,Raindance!$R:$R,"&lt;="&amp;Y$6))</f>
        <v>0</v>
      </c>
      <c r="Z94">
        <f>IF($B94="",0,SUMIFS(Raindance!$O:$O,Raindance!$B:$B,$B94,Raindance!$R:$R,"&gt;="&amp;Z$5,Raindance!$R:$R,"&lt;="&amp;Z$6))</f>
        <v>0</v>
      </c>
      <c r="AA94">
        <f>IF($B94="",0,SUMIFS(Raindance!$O:$O,Raindance!$B:$B,$B94,Raindance!$R:$R,"&gt;="&amp;AA$5,Raindance!$R:$R,"&lt;="&amp;AA$6))</f>
        <v>0</v>
      </c>
      <c r="AB94">
        <f>IF($B94="",0,SUMIFS(Raindance!$O:$O,Raindance!$B:$B,$B94,Raindance!$R:$R,"&gt;="&amp;AB$5,Raindance!$R:$R,"&lt;="&amp;AB$6))</f>
        <v>0</v>
      </c>
      <c r="AC94">
        <f>IF($B94="",0,SUMIFS(Raindance!$O:$O,Raindance!$B:$B,$B94,Raindance!$R:$R,"&gt;="&amp;AC$5,Raindance!$R:$R,"&lt;="&amp;AC$6))</f>
        <v>0</v>
      </c>
      <c r="AD94">
        <f>IF($B94="",0,SUMIFS(Raindance!$O:$O,Raindance!$B:$B,$B94,Raindance!$R:$R,"&gt;="&amp;AD$5,Raindance!$R:$R,"&lt;="&amp;AD$6))</f>
        <v>0</v>
      </c>
      <c r="AE94">
        <f>IF($B94="",0,SUMIFS(Raindance!$O:$O,Raindance!$B:$B,$B94,Raindance!$R:$R,"&gt;="&amp;AE$5,Raindance!$R:$R,"&lt;="&amp;AE$6))</f>
        <v>0</v>
      </c>
      <c r="AF94">
        <f>IF($B94="",0,SUMIFS(Raindance!$O:$O,Raindance!$B:$B,$B94,Raindance!$R:$R,"&gt;="&amp;AF$5,Raindance!$R:$R,"&lt;="&amp;AF$6))</f>
        <v>0</v>
      </c>
      <c r="AG94">
        <f>IF($B94="",0,SUMIFS(Raindance!$O:$O,Raindance!$B:$B,$B94,Raindance!$R:$R,"&gt;="&amp;AG$5,Raindance!$R:$R,"&lt;="&amp;AG$6))</f>
        <v>0</v>
      </c>
    </row>
    <row r="95" spans="1:33" x14ac:dyDescent="0.3">
      <c r="A95" t="s">
        <v>106</v>
      </c>
      <c r="B95" s="20">
        <f>'Accounting table'!D38</f>
        <v>0</v>
      </c>
      <c r="C95" s="36">
        <f>IF(B95="",0,SUMIFS(Raindance!O:O,Raindance!B:B,B95))</f>
        <v>0</v>
      </c>
      <c r="E95">
        <f>IF($B95="",0,SUMIFS(Raindance!$O:$O,Raindance!$B:$B,$B95,Raindance!$R:$R,"&gt;="&amp;E$5,Raindance!$R:$R,"&lt;="&amp;E$6))</f>
        <v>0</v>
      </c>
      <c r="F95">
        <f>IF($B95="",0,SUMIFS(Raindance!$O:$O,Raindance!$B:$B,$B95,Raindance!$R:$R,"&gt;="&amp;F$5,Raindance!$R:$R,"&lt;="&amp;F$6))</f>
        <v>0</v>
      </c>
      <c r="G95">
        <f>IF($B95="",0,SUMIFS(Raindance!$O:$O,Raindance!$B:$B,$B95,Raindance!$R:$R,"&gt;="&amp;G$5,Raindance!$R:$R,"&lt;="&amp;G$6))</f>
        <v>0</v>
      </c>
      <c r="H95">
        <f>IF($B95="",0,SUMIFS(Raindance!$O:$O,Raindance!$B:$B,$B95,Raindance!$R:$R,"&gt;="&amp;H$5,Raindance!$R:$R,"&lt;="&amp;H$6))</f>
        <v>0</v>
      </c>
      <c r="I95">
        <f>IF($B95="",0,SUMIFS(Raindance!$O:$O,Raindance!$B:$B,$B95,Raindance!$R:$R,"&gt;="&amp;I$5,Raindance!$R:$R,"&lt;="&amp;I$6))</f>
        <v>0</v>
      </c>
      <c r="J95">
        <f>IF($B95="",0,SUMIFS(Raindance!$O:$O,Raindance!$B:$B,$B95,Raindance!$R:$R,"&gt;="&amp;J$5,Raindance!$R:$R,"&lt;="&amp;J$6))</f>
        <v>0</v>
      </c>
      <c r="K95">
        <f>IF($B95="",0,SUMIFS(Raindance!$O:$O,Raindance!$B:$B,$B95,Raindance!$R:$R,"&gt;="&amp;K$5,Raindance!$R:$R,"&lt;="&amp;K$6))</f>
        <v>0</v>
      </c>
      <c r="L95">
        <f>IF($B95="",0,SUMIFS(Raindance!$O:$O,Raindance!$B:$B,$B95,Raindance!$R:$R,"&gt;="&amp;L$5,Raindance!$R:$R,"&lt;="&amp;L$6))</f>
        <v>0</v>
      </c>
      <c r="M95">
        <f>IF($B95="",0,SUMIFS(Raindance!$O:$O,Raindance!$B:$B,$B95,Raindance!$R:$R,"&gt;="&amp;M$5,Raindance!$R:$R,"&lt;="&amp;M$6))</f>
        <v>0</v>
      </c>
      <c r="N95">
        <f>IF($B95="",0,SUMIFS(Raindance!$O:$O,Raindance!$B:$B,$B95,Raindance!$R:$R,"&gt;="&amp;N$5,Raindance!$R:$R,"&lt;="&amp;N$6))</f>
        <v>0</v>
      </c>
      <c r="O95">
        <f>IF($B95="",0,SUMIFS(Raindance!$O:$O,Raindance!$B:$B,$B95,Raindance!$R:$R,"&gt;="&amp;O$5,Raindance!$R:$R,"&lt;="&amp;O$6))</f>
        <v>0</v>
      </c>
      <c r="P95">
        <f>IF($B95="",0,SUMIFS(Raindance!$O:$O,Raindance!$B:$B,$B95,Raindance!$R:$R,"&gt;="&amp;P$5,Raindance!$R:$R,"&lt;="&amp;P$6))</f>
        <v>0</v>
      </c>
      <c r="Q95">
        <f>IF($B95="",0,SUMIFS(Raindance!$O:$O,Raindance!$B:$B,$B95,Raindance!$R:$R,"&gt;="&amp;Q$5,Raindance!$R:$R,"&lt;="&amp;Q$6))</f>
        <v>0</v>
      </c>
      <c r="R95">
        <f>IF($B95="",0,SUMIFS(Raindance!$O:$O,Raindance!$B:$B,$B95,Raindance!$R:$R,"&gt;="&amp;R$5,Raindance!$R:$R,"&lt;="&amp;R$6))</f>
        <v>0</v>
      </c>
      <c r="S95">
        <f>IF($B95="",0,SUMIFS(Raindance!$O:$O,Raindance!$B:$B,$B95,Raindance!$R:$R,"&gt;="&amp;S$5,Raindance!$R:$R,"&lt;="&amp;S$6))</f>
        <v>0</v>
      </c>
      <c r="T95">
        <f>IF($B95="",0,SUMIFS(Raindance!$O:$O,Raindance!$B:$B,$B95,Raindance!$R:$R,"&gt;="&amp;T$5,Raindance!$R:$R,"&lt;="&amp;T$6))</f>
        <v>0</v>
      </c>
      <c r="U95">
        <f>IF($B95="",0,SUMIFS(Raindance!$O:$O,Raindance!$B:$B,$B95,Raindance!$R:$R,"&gt;="&amp;U$5,Raindance!$R:$R,"&lt;="&amp;U$6))</f>
        <v>0</v>
      </c>
      <c r="V95">
        <f>IF($B95="",0,SUMIFS(Raindance!$O:$O,Raindance!$B:$B,$B95,Raindance!$R:$R,"&gt;="&amp;V$5,Raindance!$R:$R,"&lt;="&amp;V$6))</f>
        <v>0</v>
      </c>
      <c r="W95">
        <f>IF($B95="",0,SUMIFS(Raindance!$O:$O,Raindance!$B:$B,$B95,Raindance!$R:$R,"&gt;="&amp;W$5,Raindance!$R:$R,"&lt;="&amp;W$6))</f>
        <v>0</v>
      </c>
      <c r="X95">
        <f>IF($B95="",0,SUMIFS(Raindance!$O:$O,Raindance!$B:$B,$B95,Raindance!$R:$R,"&gt;="&amp;X$5,Raindance!$R:$R,"&lt;="&amp;X$6))</f>
        <v>0</v>
      </c>
      <c r="Y95">
        <f>IF($B95="",0,SUMIFS(Raindance!$O:$O,Raindance!$B:$B,$B95,Raindance!$R:$R,"&gt;="&amp;Y$5,Raindance!$R:$R,"&lt;="&amp;Y$6))</f>
        <v>0</v>
      </c>
      <c r="Z95">
        <f>IF($B95="",0,SUMIFS(Raindance!$O:$O,Raindance!$B:$B,$B95,Raindance!$R:$R,"&gt;="&amp;Z$5,Raindance!$R:$R,"&lt;="&amp;Z$6))</f>
        <v>0</v>
      </c>
      <c r="AA95">
        <f>IF($B95="",0,SUMIFS(Raindance!$O:$O,Raindance!$B:$B,$B95,Raindance!$R:$R,"&gt;="&amp;AA$5,Raindance!$R:$R,"&lt;="&amp;AA$6))</f>
        <v>0</v>
      </c>
      <c r="AB95">
        <f>IF($B95="",0,SUMIFS(Raindance!$O:$O,Raindance!$B:$B,$B95,Raindance!$R:$R,"&gt;="&amp;AB$5,Raindance!$R:$R,"&lt;="&amp;AB$6))</f>
        <v>0</v>
      </c>
      <c r="AC95">
        <f>IF($B95="",0,SUMIFS(Raindance!$O:$O,Raindance!$B:$B,$B95,Raindance!$R:$R,"&gt;="&amp;AC$5,Raindance!$R:$R,"&lt;="&amp;AC$6))</f>
        <v>0</v>
      </c>
      <c r="AD95">
        <f>IF($B95="",0,SUMIFS(Raindance!$O:$O,Raindance!$B:$B,$B95,Raindance!$R:$R,"&gt;="&amp;AD$5,Raindance!$R:$R,"&lt;="&amp;AD$6))</f>
        <v>0</v>
      </c>
      <c r="AE95">
        <f>IF($B95="",0,SUMIFS(Raindance!$O:$O,Raindance!$B:$B,$B95,Raindance!$R:$R,"&gt;="&amp;AE$5,Raindance!$R:$R,"&lt;="&amp;AE$6))</f>
        <v>0</v>
      </c>
      <c r="AF95">
        <f>IF($B95="",0,SUMIFS(Raindance!$O:$O,Raindance!$B:$B,$B95,Raindance!$R:$R,"&gt;="&amp;AF$5,Raindance!$R:$R,"&lt;="&amp;AF$6))</f>
        <v>0</v>
      </c>
      <c r="AG95">
        <f>IF($B95="",0,SUMIFS(Raindance!$O:$O,Raindance!$B:$B,$B95,Raindance!$R:$R,"&gt;="&amp;AG$5,Raindance!$R:$R,"&lt;="&amp;AG$6))</f>
        <v>0</v>
      </c>
    </row>
    <row r="96" spans="1:33" x14ac:dyDescent="0.3">
      <c r="A96" t="s">
        <v>106</v>
      </c>
      <c r="B96" s="20">
        <f>'Accounting table'!D39</f>
        <v>0</v>
      </c>
      <c r="C96" s="36">
        <f>IF(B96="",0,SUMIFS(Raindance!O:O,Raindance!B:B,B96))</f>
        <v>0</v>
      </c>
      <c r="E96">
        <f>IF($B96="",0,SUMIFS(Raindance!$O:$O,Raindance!$B:$B,$B96,Raindance!$R:$R,"&gt;="&amp;E$5,Raindance!$R:$R,"&lt;="&amp;E$6))</f>
        <v>0</v>
      </c>
      <c r="F96">
        <f>IF($B96="",0,SUMIFS(Raindance!$O:$O,Raindance!$B:$B,$B96,Raindance!$R:$R,"&gt;="&amp;F$5,Raindance!$R:$R,"&lt;="&amp;F$6))</f>
        <v>0</v>
      </c>
      <c r="G96">
        <f>IF($B96="",0,SUMIFS(Raindance!$O:$O,Raindance!$B:$B,$B96,Raindance!$R:$R,"&gt;="&amp;G$5,Raindance!$R:$R,"&lt;="&amp;G$6))</f>
        <v>0</v>
      </c>
      <c r="H96">
        <f>IF($B96="",0,SUMIFS(Raindance!$O:$O,Raindance!$B:$B,$B96,Raindance!$R:$R,"&gt;="&amp;H$5,Raindance!$R:$R,"&lt;="&amp;H$6))</f>
        <v>0</v>
      </c>
      <c r="I96">
        <f>IF($B96="",0,SUMIFS(Raindance!$O:$O,Raindance!$B:$B,$B96,Raindance!$R:$R,"&gt;="&amp;I$5,Raindance!$R:$R,"&lt;="&amp;I$6))</f>
        <v>0</v>
      </c>
      <c r="J96">
        <f>IF($B96="",0,SUMIFS(Raindance!$O:$O,Raindance!$B:$B,$B96,Raindance!$R:$R,"&gt;="&amp;J$5,Raindance!$R:$R,"&lt;="&amp;J$6))</f>
        <v>0</v>
      </c>
      <c r="K96">
        <f>IF($B96="",0,SUMIFS(Raindance!$O:$O,Raindance!$B:$B,$B96,Raindance!$R:$R,"&gt;="&amp;K$5,Raindance!$R:$R,"&lt;="&amp;K$6))</f>
        <v>0</v>
      </c>
      <c r="L96">
        <f>IF($B96="",0,SUMIFS(Raindance!$O:$O,Raindance!$B:$B,$B96,Raindance!$R:$R,"&gt;="&amp;L$5,Raindance!$R:$R,"&lt;="&amp;L$6))</f>
        <v>0</v>
      </c>
      <c r="M96">
        <f>IF($B96="",0,SUMIFS(Raindance!$O:$O,Raindance!$B:$B,$B96,Raindance!$R:$R,"&gt;="&amp;M$5,Raindance!$R:$R,"&lt;="&amp;M$6))</f>
        <v>0</v>
      </c>
      <c r="N96">
        <f>IF($B96="",0,SUMIFS(Raindance!$O:$O,Raindance!$B:$B,$B96,Raindance!$R:$R,"&gt;="&amp;N$5,Raindance!$R:$R,"&lt;="&amp;N$6))</f>
        <v>0</v>
      </c>
      <c r="O96">
        <f>IF($B96="",0,SUMIFS(Raindance!$O:$O,Raindance!$B:$B,$B96,Raindance!$R:$R,"&gt;="&amp;O$5,Raindance!$R:$R,"&lt;="&amp;O$6))</f>
        <v>0</v>
      </c>
      <c r="P96">
        <f>IF($B96="",0,SUMIFS(Raindance!$O:$O,Raindance!$B:$B,$B96,Raindance!$R:$R,"&gt;="&amp;P$5,Raindance!$R:$R,"&lt;="&amp;P$6))</f>
        <v>0</v>
      </c>
      <c r="Q96">
        <f>IF($B96="",0,SUMIFS(Raindance!$O:$O,Raindance!$B:$B,$B96,Raindance!$R:$R,"&gt;="&amp;Q$5,Raindance!$R:$R,"&lt;="&amp;Q$6))</f>
        <v>0</v>
      </c>
      <c r="R96">
        <f>IF($B96="",0,SUMIFS(Raindance!$O:$O,Raindance!$B:$B,$B96,Raindance!$R:$R,"&gt;="&amp;R$5,Raindance!$R:$R,"&lt;="&amp;R$6))</f>
        <v>0</v>
      </c>
      <c r="S96">
        <f>IF($B96="",0,SUMIFS(Raindance!$O:$O,Raindance!$B:$B,$B96,Raindance!$R:$R,"&gt;="&amp;S$5,Raindance!$R:$R,"&lt;="&amp;S$6))</f>
        <v>0</v>
      </c>
      <c r="T96">
        <f>IF($B96="",0,SUMIFS(Raindance!$O:$O,Raindance!$B:$B,$B96,Raindance!$R:$R,"&gt;="&amp;T$5,Raindance!$R:$R,"&lt;="&amp;T$6))</f>
        <v>0</v>
      </c>
      <c r="U96">
        <f>IF($B96="",0,SUMIFS(Raindance!$O:$O,Raindance!$B:$B,$B96,Raindance!$R:$R,"&gt;="&amp;U$5,Raindance!$R:$R,"&lt;="&amp;U$6))</f>
        <v>0</v>
      </c>
      <c r="V96">
        <f>IF($B96="",0,SUMIFS(Raindance!$O:$O,Raindance!$B:$B,$B96,Raindance!$R:$R,"&gt;="&amp;V$5,Raindance!$R:$R,"&lt;="&amp;V$6))</f>
        <v>0</v>
      </c>
      <c r="W96">
        <f>IF($B96="",0,SUMIFS(Raindance!$O:$O,Raindance!$B:$B,$B96,Raindance!$R:$R,"&gt;="&amp;W$5,Raindance!$R:$R,"&lt;="&amp;W$6))</f>
        <v>0</v>
      </c>
      <c r="X96">
        <f>IF($B96="",0,SUMIFS(Raindance!$O:$O,Raindance!$B:$B,$B96,Raindance!$R:$R,"&gt;="&amp;X$5,Raindance!$R:$R,"&lt;="&amp;X$6))</f>
        <v>0</v>
      </c>
      <c r="Y96">
        <f>IF($B96="",0,SUMIFS(Raindance!$O:$O,Raindance!$B:$B,$B96,Raindance!$R:$R,"&gt;="&amp;Y$5,Raindance!$R:$R,"&lt;="&amp;Y$6))</f>
        <v>0</v>
      </c>
      <c r="Z96">
        <f>IF($B96="",0,SUMIFS(Raindance!$O:$O,Raindance!$B:$B,$B96,Raindance!$R:$R,"&gt;="&amp;Z$5,Raindance!$R:$R,"&lt;="&amp;Z$6))</f>
        <v>0</v>
      </c>
      <c r="AA96">
        <f>IF($B96="",0,SUMIFS(Raindance!$O:$O,Raindance!$B:$B,$B96,Raindance!$R:$R,"&gt;="&amp;AA$5,Raindance!$R:$R,"&lt;="&amp;AA$6))</f>
        <v>0</v>
      </c>
      <c r="AB96">
        <f>IF($B96="",0,SUMIFS(Raindance!$O:$O,Raindance!$B:$B,$B96,Raindance!$R:$R,"&gt;="&amp;AB$5,Raindance!$R:$R,"&lt;="&amp;AB$6))</f>
        <v>0</v>
      </c>
      <c r="AC96">
        <f>IF($B96="",0,SUMIFS(Raindance!$O:$O,Raindance!$B:$B,$B96,Raindance!$R:$R,"&gt;="&amp;AC$5,Raindance!$R:$R,"&lt;="&amp;AC$6))</f>
        <v>0</v>
      </c>
      <c r="AD96">
        <f>IF($B96="",0,SUMIFS(Raindance!$O:$O,Raindance!$B:$B,$B96,Raindance!$R:$R,"&gt;="&amp;AD$5,Raindance!$R:$R,"&lt;="&amp;AD$6))</f>
        <v>0</v>
      </c>
      <c r="AE96">
        <f>IF($B96="",0,SUMIFS(Raindance!$O:$O,Raindance!$B:$B,$B96,Raindance!$R:$R,"&gt;="&amp;AE$5,Raindance!$R:$R,"&lt;="&amp;AE$6))</f>
        <v>0</v>
      </c>
      <c r="AF96">
        <f>IF($B96="",0,SUMIFS(Raindance!$O:$O,Raindance!$B:$B,$B96,Raindance!$R:$R,"&gt;="&amp;AF$5,Raindance!$R:$R,"&lt;="&amp;AF$6))</f>
        <v>0</v>
      </c>
      <c r="AG96">
        <f>IF($B96="",0,SUMIFS(Raindance!$O:$O,Raindance!$B:$B,$B96,Raindance!$R:$R,"&gt;="&amp;AG$5,Raindance!$R:$R,"&lt;="&amp;AG$6))</f>
        <v>0</v>
      </c>
    </row>
    <row r="97" spans="1:33" x14ac:dyDescent="0.3">
      <c r="A97" t="s">
        <v>106</v>
      </c>
      <c r="B97" s="20">
        <f>'Accounting table'!D40</f>
        <v>0</v>
      </c>
      <c r="C97" s="36">
        <f>IF(B97="",0,SUMIFS(Raindance!O:O,Raindance!B:B,B97))</f>
        <v>0</v>
      </c>
      <c r="E97">
        <f>IF($B97="",0,SUMIFS(Raindance!$O:$O,Raindance!$B:$B,$B97,Raindance!$R:$R,"&gt;="&amp;E$5,Raindance!$R:$R,"&lt;="&amp;E$6))</f>
        <v>0</v>
      </c>
      <c r="F97">
        <f>IF($B97="",0,SUMIFS(Raindance!$O:$O,Raindance!$B:$B,$B97,Raindance!$R:$R,"&gt;="&amp;F$5,Raindance!$R:$R,"&lt;="&amp;F$6))</f>
        <v>0</v>
      </c>
      <c r="G97">
        <f>IF($B97="",0,SUMIFS(Raindance!$O:$O,Raindance!$B:$B,$B97,Raindance!$R:$R,"&gt;="&amp;G$5,Raindance!$R:$R,"&lt;="&amp;G$6))</f>
        <v>0</v>
      </c>
      <c r="H97">
        <f>IF($B97="",0,SUMIFS(Raindance!$O:$O,Raindance!$B:$B,$B97,Raindance!$R:$R,"&gt;="&amp;H$5,Raindance!$R:$R,"&lt;="&amp;H$6))</f>
        <v>0</v>
      </c>
      <c r="I97">
        <f>IF($B97="",0,SUMIFS(Raindance!$O:$O,Raindance!$B:$B,$B97,Raindance!$R:$R,"&gt;="&amp;I$5,Raindance!$R:$R,"&lt;="&amp;I$6))</f>
        <v>0</v>
      </c>
      <c r="J97">
        <f>IF($B97="",0,SUMIFS(Raindance!$O:$O,Raindance!$B:$B,$B97,Raindance!$R:$R,"&gt;="&amp;J$5,Raindance!$R:$R,"&lt;="&amp;J$6))</f>
        <v>0</v>
      </c>
      <c r="K97">
        <f>IF($B97="",0,SUMIFS(Raindance!$O:$O,Raindance!$B:$B,$B97,Raindance!$R:$R,"&gt;="&amp;K$5,Raindance!$R:$R,"&lt;="&amp;K$6))</f>
        <v>0</v>
      </c>
      <c r="L97">
        <f>IF($B97="",0,SUMIFS(Raindance!$O:$O,Raindance!$B:$B,$B97,Raindance!$R:$R,"&gt;="&amp;L$5,Raindance!$R:$R,"&lt;="&amp;L$6))</f>
        <v>0</v>
      </c>
      <c r="M97">
        <f>IF($B97="",0,SUMIFS(Raindance!$O:$O,Raindance!$B:$B,$B97,Raindance!$R:$R,"&gt;="&amp;M$5,Raindance!$R:$R,"&lt;="&amp;M$6))</f>
        <v>0</v>
      </c>
      <c r="N97">
        <f>IF($B97="",0,SUMIFS(Raindance!$O:$O,Raindance!$B:$B,$B97,Raindance!$R:$R,"&gt;="&amp;N$5,Raindance!$R:$R,"&lt;="&amp;N$6))</f>
        <v>0</v>
      </c>
      <c r="O97">
        <f>IF($B97="",0,SUMIFS(Raindance!$O:$O,Raindance!$B:$B,$B97,Raindance!$R:$R,"&gt;="&amp;O$5,Raindance!$R:$R,"&lt;="&amp;O$6))</f>
        <v>0</v>
      </c>
      <c r="P97">
        <f>IF($B97="",0,SUMIFS(Raindance!$O:$O,Raindance!$B:$B,$B97,Raindance!$R:$R,"&gt;="&amp;P$5,Raindance!$R:$R,"&lt;="&amp;P$6))</f>
        <v>0</v>
      </c>
      <c r="Q97">
        <f>IF($B97="",0,SUMIFS(Raindance!$O:$O,Raindance!$B:$B,$B97,Raindance!$R:$R,"&gt;="&amp;Q$5,Raindance!$R:$R,"&lt;="&amp;Q$6))</f>
        <v>0</v>
      </c>
      <c r="R97">
        <f>IF($B97="",0,SUMIFS(Raindance!$O:$O,Raindance!$B:$B,$B97,Raindance!$R:$R,"&gt;="&amp;R$5,Raindance!$R:$R,"&lt;="&amp;R$6))</f>
        <v>0</v>
      </c>
      <c r="S97">
        <f>IF($B97="",0,SUMIFS(Raindance!$O:$O,Raindance!$B:$B,$B97,Raindance!$R:$R,"&gt;="&amp;S$5,Raindance!$R:$R,"&lt;="&amp;S$6))</f>
        <v>0</v>
      </c>
      <c r="T97">
        <f>IF($B97="",0,SUMIFS(Raindance!$O:$O,Raindance!$B:$B,$B97,Raindance!$R:$R,"&gt;="&amp;T$5,Raindance!$R:$R,"&lt;="&amp;T$6))</f>
        <v>0</v>
      </c>
      <c r="U97">
        <f>IF($B97="",0,SUMIFS(Raindance!$O:$O,Raindance!$B:$B,$B97,Raindance!$R:$R,"&gt;="&amp;U$5,Raindance!$R:$R,"&lt;="&amp;U$6))</f>
        <v>0</v>
      </c>
      <c r="V97">
        <f>IF($B97="",0,SUMIFS(Raindance!$O:$O,Raindance!$B:$B,$B97,Raindance!$R:$R,"&gt;="&amp;V$5,Raindance!$R:$R,"&lt;="&amp;V$6))</f>
        <v>0</v>
      </c>
      <c r="W97">
        <f>IF($B97="",0,SUMIFS(Raindance!$O:$O,Raindance!$B:$B,$B97,Raindance!$R:$R,"&gt;="&amp;W$5,Raindance!$R:$R,"&lt;="&amp;W$6))</f>
        <v>0</v>
      </c>
      <c r="X97">
        <f>IF($B97="",0,SUMIFS(Raindance!$O:$O,Raindance!$B:$B,$B97,Raindance!$R:$R,"&gt;="&amp;X$5,Raindance!$R:$R,"&lt;="&amp;X$6))</f>
        <v>0</v>
      </c>
      <c r="Y97">
        <f>IF($B97="",0,SUMIFS(Raindance!$O:$O,Raindance!$B:$B,$B97,Raindance!$R:$R,"&gt;="&amp;Y$5,Raindance!$R:$R,"&lt;="&amp;Y$6))</f>
        <v>0</v>
      </c>
      <c r="Z97">
        <f>IF($B97="",0,SUMIFS(Raindance!$O:$O,Raindance!$B:$B,$B97,Raindance!$R:$R,"&gt;="&amp;Z$5,Raindance!$R:$R,"&lt;="&amp;Z$6))</f>
        <v>0</v>
      </c>
      <c r="AA97">
        <f>IF($B97="",0,SUMIFS(Raindance!$O:$O,Raindance!$B:$B,$B97,Raindance!$R:$R,"&gt;="&amp;AA$5,Raindance!$R:$R,"&lt;="&amp;AA$6))</f>
        <v>0</v>
      </c>
      <c r="AB97">
        <f>IF($B97="",0,SUMIFS(Raindance!$O:$O,Raindance!$B:$B,$B97,Raindance!$R:$R,"&gt;="&amp;AB$5,Raindance!$R:$R,"&lt;="&amp;AB$6))</f>
        <v>0</v>
      </c>
      <c r="AC97">
        <f>IF($B97="",0,SUMIFS(Raindance!$O:$O,Raindance!$B:$B,$B97,Raindance!$R:$R,"&gt;="&amp;AC$5,Raindance!$R:$R,"&lt;="&amp;AC$6))</f>
        <v>0</v>
      </c>
      <c r="AD97">
        <f>IF($B97="",0,SUMIFS(Raindance!$O:$O,Raindance!$B:$B,$B97,Raindance!$R:$R,"&gt;="&amp;AD$5,Raindance!$R:$R,"&lt;="&amp;AD$6))</f>
        <v>0</v>
      </c>
      <c r="AE97">
        <f>IF($B97="",0,SUMIFS(Raindance!$O:$O,Raindance!$B:$B,$B97,Raindance!$R:$R,"&gt;="&amp;AE$5,Raindance!$R:$R,"&lt;="&amp;AE$6))</f>
        <v>0</v>
      </c>
      <c r="AF97">
        <f>IF($B97="",0,SUMIFS(Raindance!$O:$O,Raindance!$B:$B,$B97,Raindance!$R:$R,"&gt;="&amp;AF$5,Raindance!$R:$R,"&lt;="&amp;AF$6))</f>
        <v>0</v>
      </c>
      <c r="AG97">
        <f>IF($B97="",0,SUMIFS(Raindance!$O:$O,Raindance!$B:$B,$B97,Raindance!$R:$R,"&gt;="&amp;AG$5,Raindance!$R:$R,"&lt;="&amp;AG$6))</f>
        <v>0</v>
      </c>
    </row>
    <row r="98" spans="1:33" x14ac:dyDescent="0.3">
      <c r="A98" t="s">
        <v>106</v>
      </c>
      <c r="B98" s="20">
        <f>'Accounting table'!D41</f>
        <v>0</v>
      </c>
      <c r="C98" s="36">
        <f>IF(B98="",0,SUMIFS(Raindance!O:O,Raindance!B:B,B98))</f>
        <v>0</v>
      </c>
      <c r="E98">
        <f>IF($B98="",0,SUMIFS(Raindance!$O:$O,Raindance!$B:$B,$B98,Raindance!$R:$R,"&gt;="&amp;E$5,Raindance!$R:$R,"&lt;="&amp;E$6))</f>
        <v>0</v>
      </c>
      <c r="F98">
        <f>IF($B98="",0,SUMIFS(Raindance!$O:$O,Raindance!$B:$B,$B98,Raindance!$R:$R,"&gt;="&amp;F$5,Raindance!$R:$R,"&lt;="&amp;F$6))</f>
        <v>0</v>
      </c>
      <c r="G98">
        <f>IF($B98="",0,SUMIFS(Raindance!$O:$O,Raindance!$B:$B,$B98,Raindance!$R:$R,"&gt;="&amp;G$5,Raindance!$R:$R,"&lt;="&amp;G$6))</f>
        <v>0</v>
      </c>
      <c r="H98">
        <f>IF($B98="",0,SUMIFS(Raindance!$O:$O,Raindance!$B:$B,$B98,Raindance!$R:$R,"&gt;="&amp;H$5,Raindance!$R:$R,"&lt;="&amp;H$6))</f>
        <v>0</v>
      </c>
      <c r="I98">
        <f>IF($B98="",0,SUMIFS(Raindance!$O:$O,Raindance!$B:$B,$B98,Raindance!$R:$R,"&gt;="&amp;I$5,Raindance!$R:$R,"&lt;="&amp;I$6))</f>
        <v>0</v>
      </c>
      <c r="J98">
        <f>IF($B98="",0,SUMIFS(Raindance!$O:$O,Raindance!$B:$B,$B98,Raindance!$R:$R,"&gt;="&amp;J$5,Raindance!$R:$R,"&lt;="&amp;J$6))</f>
        <v>0</v>
      </c>
      <c r="K98">
        <f>IF($B98="",0,SUMIFS(Raindance!$O:$O,Raindance!$B:$B,$B98,Raindance!$R:$R,"&gt;="&amp;K$5,Raindance!$R:$R,"&lt;="&amp;K$6))</f>
        <v>0</v>
      </c>
      <c r="L98">
        <f>IF($B98="",0,SUMIFS(Raindance!$O:$O,Raindance!$B:$B,$B98,Raindance!$R:$R,"&gt;="&amp;L$5,Raindance!$R:$R,"&lt;="&amp;L$6))</f>
        <v>0</v>
      </c>
      <c r="M98">
        <f>IF($B98="",0,SUMIFS(Raindance!$O:$O,Raindance!$B:$B,$B98,Raindance!$R:$R,"&gt;="&amp;M$5,Raindance!$R:$R,"&lt;="&amp;M$6))</f>
        <v>0</v>
      </c>
      <c r="N98">
        <f>IF($B98="",0,SUMIFS(Raindance!$O:$O,Raindance!$B:$B,$B98,Raindance!$R:$R,"&gt;="&amp;N$5,Raindance!$R:$R,"&lt;="&amp;N$6))</f>
        <v>0</v>
      </c>
      <c r="O98">
        <f>IF($B98="",0,SUMIFS(Raindance!$O:$O,Raindance!$B:$B,$B98,Raindance!$R:$R,"&gt;="&amp;O$5,Raindance!$R:$R,"&lt;="&amp;O$6))</f>
        <v>0</v>
      </c>
      <c r="P98">
        <f>IF($B98="",0,SUMIFS(Raindance!$O:$O,Raindance!$B:$B,$B98,Raindance!$R:$R,"&gt;="&amp;P$5,Raindance!$R:$R,"&lt;="&amp;P$6))</f>
        <v>0</v>
      </c>
      <c r="Q98">
        <f>IF($B98="",0,SUMIFS(Raindance!$O:$O,Raindance!$B:$B,$B98,Raindance!$R:$R,"&gt;="&amp;Q$5,Raindance!$R:$R,"&lt;="&amp;Q$6))</f>
        <v>0</v>
      </c>
      <c r="R98">
        <f>IF($B98="",0,SUMIFS(Raindance!$O:$O,Raindance!$B:$B,$B98,Raindance!$R:$R,"&gt;="&amp;R$5,Raindance!$R:$R,"&lt;="&amp;R$6))</f>
        <v>0</v>
      </c>
      <c r="S98">
        <f>IF($B98="",0,SUMIFS(Raindance!$O:$O,Raindance!$B:$B,$B98,Raindance!$R:$R,"&gt;="&amp;S$5,Raindance!$R:$R,"&lt;="&amp;S$6))</f>
        <v>0</v>
      </c>
      <c r="T98">
        <f>IF($B98="",0,SUMIFS(Raindance!$O:$O,Raindance!$B:$B,$B98,Raindance!$R:$R,"&gt;="&amp;T$5,Raindance!$R:$R,"&lt;="&amp;T$6))</f>
        <v>0</v>
      </c>
      <c r="U98">
        <f>IF($B98="",0,SUMIFS(Raindance!$O:$O,Raindance!$B:$B,$B98,Raindance!$R:$R,"&gt;="&amp;U$5,Raindance!$R:$R,"&lt;="&amp;U$6))</f>
        <v>0</v>
      </c>
      <c r="V98">
        <f>IF($B98="",0,SUMIFS(Raindance!$O:$O,Raindance!$B:$B,$B98,Raindance!$R:$R,"&gt;="&amp;V$5,Raindance!$R:$R,"&lt;="&amp;V$6))</f>
        <v>0</v>
      </c>
      <c r="W98">
        <f>IF($B98="",0,SUMIFS(Raindance!$O:$O,Raindance!$B:$B,$B98,Raindance!$R:$R,"&gt;="&amp;W$5,Raindance!$R:$R,"&lt;="&amp;W$6))</f>
        <v>0</v>
      </c>
      <c r="X98">
        <f>IF($B98="",0,SUMIFS(Raindance!$O:$O,Raindance!$B:$B,$B98,Raindance!$R:$R,"&gt;="&amp;X$5,Raindance!$R:$R,"&lt;="&amp;X$6))</f>
        <v>0</v>
      </c>
      <c r="Y98">
        <f>IF($B98="",0,SUMIFS(Raindance!$O:$O,Raindance!$B:$B,$B98,Raindance!$R:$R,"&gt;="&amp;Y$5,Raindance!$R:$R,"&lt;="&amp;Y$6))</f>
        <v>0</v>
      </c>
      <c r="Z98">
        <f>IF($B98="",0,SUMIFS(Raindance!$O:$O,Raindance!$B:$B,$B98,Raindance!$R:$R,"&gt;="&amp;Z$5,Raindance!$R:$R,"&lt;="&amp;Z$6))</f>
        <v>0</v>
      </c>
      <c r="AA98">
        <f>IF($B98="",0,SUMIFS(Raindance!$O:$O,Raindance!$B:$B,$B98,Raindance!$R:$R,"&gt;="&amp;AA$5,Raindance!$R:$R,"&lt;="&amp;AA$6))</f>
        <v>0</v>
      </c>
      <c r="AB98">
        <f>IF($B98="",0,SUMIFS(Raindance!$O:$O,Raindance!$B:$B,$B98,Raindance!$R:$R,"&gt;="&amp;AB$5,Raindance!$R:$R,"&lt;="&amp;AB$6))</f>
        <v>0</v>
      </c>
      <c r="AC98">
        <f>IF($B98="",0,SUMIFS(Raindance!$O:$O,Raindance!$B:$B,$B98,Raindance!$R:$R,"&gt;="&amp;AC$5,Raindance!$R:$R,"&lt;="&amp;AC$6))</f>
        <v>0</v>
      </c>
      <c r="AD98">
        <f>IF($B98="",0,SUMIFS(Raindance!$O:$O,Raindance!$B:$B,$B98,Raindance!$R:$R,"&gt;="&amp;AD$5,Raindance!$R:$R,"&lt;="&amp;AD$6))</f>
        <v>0</v>
      </c>
      <c r="AE98">
        <f>IF($B98="",0,SUMIFS(Raindance!$O:$O,Raindance!$B:$B,$B98,Raindance!$R:$R,"&gt;="&amp;AE$5,Raindance!$R:$R,"&lt;="&amp;AE$6))</f>
        <v>0</v>
      </c>
      <c r="AF98">
        <f>IF($B98="",0,SUMIFS(Raindance!$O:$O,Raindance!$B:$B,$B98,Raindance!$R:$R,"&gt;="&amp;AF$5,Raindance!$R:$R,"&lt;="&amp;AF$6))</f>
        <v>0</v>
      </c>
      <c r="AG98">
        <f>IF($B98="",0,SUMIFS(Raindance!$O:$O,Raindance!$B:$B,$B98,Raindance!$R:$R,"&gt;="&amp;AG$5,Raindance!$R:$R,"&lt;="&amp;AG$6))</f>
        <v>0</v>
      </c>
    </row>
    <row r="99" spans="1:33" x14ac:dyDescent="0.3">
      <c r="A99" t="s">
        <v>106</v>
      </c>
      <c r="B99" s="20">
        <f>'Accounting table'!D42</f>
        <v>0</v>
      </c>
      <c r="C99" s="36">
        <f>IF(B99="",0,SUMIFS(Raindance!O:O,Raindance!B:B,B99))</f>
        <v>0</v>
      </c>
      <c r="E99">
        <f>IF($B99="",0,SUMIFS(Raindance!$O:$O,Raindance!$B:$B,$B99,Raindance!$R:$R,"&gt;="&amp;E$5,Raindance!$R:$R,"&lt;="&amp;E$6))</f>
        <v>0</v>
      </c>
      <c r="F99">
        <f>IF($B99="",0,SUMIFS(Raindance!$O:$O,Raindance!$B:$B,$B99,Raindance!$R:$R,"&gt;="&amp;F$5,Raindance!$R:$R,"&lt;="&amp;F$6))</f>
        <v>0</v>
      </c>
      <c r="G99">
        <f>IF($B99="",0,SUMIFS(Raindance!$O:$O,Raindance!$B:$B,$B99,Raindance!$R:$R,"&gt;="&amp;G$5,Raindance!$R:$R,"&lt;="&amp;G$6))</f>
        <v>0</v>
      </c>
      <c r="H99">
        <f>IF($B99="",0,SUMIFS(Raindance!$O:$O,Raindance!$B:$B,$B99,Raindance!$R:$R,"&gt;="&amp;H$5,Raindance!$R:$R,"&lt;="&amp;H$6))</f>
        <v>0</v>
      </c>
      <c r="I99">
        <f>IF($B99="",0,SUMIFS(Raindance!$O:$O,Raindance!$B:$B,$B99,Raindance!$R:$R,"&gt;="&amp;I$5,Raindance!$R:$R,"&lt;="&amp;I$6))</f>
        <v>0</v>
      </c>
      <c r="J99">
        <f>IF($B99="",0,SUMIFS(Raindance!$O:$O,Raindance!$B:$B,$B99,Raindance!$R:$R,"&gt;="&amp;J$5,Raindance!$R:$R,"&lt;="&amp;J$6))</f>
        <v>0</v>
      </c>
      <c r="K99">
        <f>IF($B99="",0,SUMIFS(Raindance!$O:$O,Raindance!$B:$B,$B99,Raindance!$R:$R,"&gt;="&amp;K$5,Raindance!$R:$R,"&lt;="&amp;K$6))</f>
        <v>0</v>
      </c>
      <c r="L99">
        <f>IF($B99="",0,SUMIFS(Raindance!$O:$O,Raindance!$B:$B,$B99,Raindance!$R:$R,"&gt;="&amp;L$5,Raindance!$R:$R,"&lt;="&amp;L$6))</f>
        <v>0</v>
      </c>
      <c r="M99">
        <f>IF($B99="",0,SUMIFS(Raindance!$O:$O,Raindance!$B:$B,$B99,Raindance!$R:$R,"&gt;="&amp;M$5,Raindance!$R:$R,"&lt;="&amp;M$6))</f>
        <v>0</v>
      </c>
      <c r="N99">
        <f>IF($B99="",0,SUMIFS(Raindance!$O:$O,Raindance!$B:$B,$B99,Raindance!$R:$R,"&gt;="&amp;N$5,Raindance!$R:$R,"&lt;="&amp;N$6))</f>
        <v>0</v>
      </c>
      <c r="O99">
        <f>IF($B99="",0,SUMIFS(Raindance!$O:$O,Raindance!$B:$B,$B99,Raindance!$R:$R,"&gt;="&amp;O$5,Raindance!$R:$R,"&lt;="&amp;O$6))</f>
        <v>0</v>
      </c>
      <c r="P99">
        <f>IF($B99="",0,SUMIFS(Raindance!$O:$O,Raindance!$B:$B,$B99,Raindance!$R:$R,"&gt;="&amp;P$5,Raindance!$R:$R,"&lt;="&amp;P$6))</f>
        <v>0</v>
      </c>
      <c r="Q99">
        <f>IF($B99="",0,SUMIFS(Raindance!$O:$O,Raindance!$B:$B,$B99,Raindance!$R:$R,"&gt;="&amp;Q$5,Raindance!$R:$R,"&lt;="&amp;Q$6))</f>
        <v>0</v>
      </c>
      <c r="R99">
        <f>IF($B99="",0,SUMIFS(Raindance!$O:$O,Raindance!$B:$B,$B99,Raindance!$R:$R,"&gt;="&amp;R$5,Raindance!$R:$R,"&lt;="&amp;R$6))</f>
        <v>0</v>
      </c>
      <c r="S99">
        <f>IF($B99="",0,SUMIFS(Raindance!$O:$O,Raindance!$B:$B,$B99,Raindance!$R:$R,"&gt;="&amp;S$5,Raindance!$R:$R,"&lt;="&amp;S$6))</f>
        <v>0</v>
      </c>
      <c r="T99">
        <f>IF($B99="",0,SUMIFS(Raindance!$O:$O,Raindance!$B:$B,$B99,Raindance!$R:$R,"&gt;="&amp;T$5,Raindance!$R:$R,"&lt;="&amp;T$6))</f>
        <v>0</v>
      </c>
      <c r="U99">
        <f>IF($B99="",0,SUMIFS(Raindance!$O:$O,Raindance!$B:$B,$B99,Raindance!$R:$R,"&gt;="&amp;U$5,Raindance!$R:$R,"&lt;="&amp;U$6))</f>
        <v>0</v>
      </c>
      <c r="V99">
        <f>IF($B99="",0,SUMIFS(Raindance!$O:$O,Raindance!$B:$B,$B99,Raindance!$R:$R,"&gt;="&amp;V$5,Raindance!$R:$R,"&lt;="&amp;V$6))</f>
        <v>0</v>
      </c>
      <c r="W99">
        <f>IF($B99="",0,SUMIFS(Raindance!$O:$O,Raindance!$B:$B,$B99,Raindance!$R:$R,"&gt;="&amp;W$5,Raindance!$R:$R,"&lt;="&amp;W$6))</f>
        <v>0</v>
      </c>
      <c r="X99">
        <f>IF($B99="",0,SUMIFS(Raindance!$O:$O,Raindance!$B:$B,$B99,Raindance!$R:$R,"&gt;="&amp;X$5,Raindance!$R:$R,"&lt;="&amp;X$6))</f>
        <v>0</v>
      </c>
      <c r="Y99">
        <f>IF($B99="",0,SUMIFS(Raindance!$O:$O,Raindance!$B:$B,$B99,Raindance!$R:$R,"&gt;="&amp;Y$5,Raindance!$R:$R,"&lt;="&amp;Y$6))</f>
        <v>0</v>
      </c>
      <c r="Z99">
        <f>IF($B99="",0,SUMIFS(Raindance!$O:$O,Raindance!$B:$B,$B99,Raindance!$R:$R,"&gt;="&amp;Z$5,Raindance!$R:$R,"&lt;="&amp;Z$6))</f>
        <v>0</v>
      </c>
      <c r="AA99">
        <f>IF($B99="",0,SUMIFS(Raindance!$O:$O,Raindance!$B:$B,$B99,Raindance!$R:$R,"&gt;="&amp;AA$5,Raindance!$R:$R,"&lt;="&amp;AA$6))</f>
        <v>0</v>
      </c>
      <c r="AB99">
        <f>IF($B99="",0,SUMIFS(Raindance!$O:$O,Raindance!$B:$B,$B99,Raindance!$R:$R,"&gt;="&amp;AB$5,Raindance!$R:$R,"&lt;="&amp;AB$6))</f>
        <v>0</v>
      </c>
      <c r="AC99">
        <f>IF($B99="",0,SUMIFS(Raindance!$O:$O,Raindance!$B:$B,$B99,Raindance!$R:$R,"&gt;="&amp;AC$5,Raindance!$R:$R,"&lt;="&amp;AC$6))</f>
        <v>0</v>
      </c>
      <c r="AD99">
        <f>IF($B99="",0,SUMIFS(Raindance!$O:$O,Raindance!$B:$B,$B99,Raindance!$R:$R,"&gt;="&amp;AD$5,Raindance!$R:$R,"&lt;="&amp;AD$6))</f>
        <v>0</v>
      </c>
      <c r="AE99">
        <f>IF($B99="",0,SUMIFS(Raindance!$O:$O,Raindance!$B:$B,$B99,Raindance!$R:$R,"&gt;="&amp;AE$5,Raindance!$R:$R,"&lt;="&amp;AE$6))</f>
        <v>0</v>
      </c>
      <c r="AF99">
        <f>IF($B99="",0,SUMIFS(Raindance!$O:$O,Raindance!$B:$B,$B99,Raindance!$R:$R,"&gt;="&amp;AF$5,Raindance!$R:$R,"&lt;="&amp;AF$6))</f>
        <v>0</v>
      </c>
      <c r="AG99">
        <f>IF($B99="",0,SUMIFS(Raindance!$O:$O,Raindance!$B:$B,$B99,Raindance!$R:$R,"&gt;="&amp;AG$5,Raindance!$R:$R,"&lt;="&amp;AG$6))</f>
        <v>0</v>
      </c>
    </row>
    <row r="100" spans="1:33" x14ac:dyDescent="0.3">
      <c r="A100" t="s">
        <v>106</v>
      </c>
      <c r="B100" s="20">
        <f>'Accounting table'!G43</f>
        <v>0</v>
      </c>
      <c r="C100" s="36">
        <f>IF(B100="",0,SUMIFS(Raindance!O:O,Raindance!B:B,B100))</f>
        <v>0</v>
      </c>
      <c r="E100">
        <f>IF($B100="",0,SUMIFS(Raindance!$O:$O,Raindance!$B:$B,$B100,Raindance!$R:$R,"&gt;="&amp;E$5,Raindance!$R:$R,"&lt;="&amp;E$6))</f>
        <v>0</v>
      </c>
      <c r="F100">
        <f>IF($B100="",0,SUMIFS(Raindance!$O:$O,Raindance!$B:$B,$B100,Raindance!$R:$R,"&gt;="&amp;F$5,Raindance!$R:$R,"&lt;="&amp;F$6))</f>
        <v>0</v>
      </c>
      <c r="G100">
        <f>IF($B100="",0,SUMIFS(Raindance!$O:$O,Raindance!$B:$B,$B100,Raindance!$R:$R,"&gt;="&amp;G$5,Raindance!$R:$R,"&lt;="&amp;G$6))</f>
        <v>0</v>
      </c>
      <c r="H100">
        <f>IF($B100="",0,SUMIFS(Raindance!$O:$O,Raindance!$B:$B,$B100,Raindance!$R:$R,"&gt;="&amp;H$5,Raindance!$R:$R,"&lt;="&amp;H$6))</f>
        <v>0</v>
      </c>
      <c r="I100">
        <f>IF($B100="",0,SUMIFS(Raindance!$O:$O,Raindance!$B:$B,$B100,Raindance!$R:$R,"&gt;="&amp;I$5,Raindance!$R:$R,"&lt;="&amp;I$6))</f>
        <v>0</v>
      </c>
      <c r="J100">
        <f>IF($B100="",0,SUMIFS(Raindance!$O:$O,Raindance!$B:$B,$B100,Raindance!$R:$R,"&gt;="&amp;J$5,Raindance!$R:$R,"&lt;="&amp;J$6))</f>
        <v>0</v>
      </c>
      <c r="K100">
        <f>IF($B100="",0,SUMIFS(Raindance!$O:$O,Raindance!$B:$B,$B100,Raindance!$R:$R,"&gt;="&amp;K$5,Raindance!$R:$R,"&lt;="&amp;K$6))</f>
        <v>0</v>
      </c>
      <c r="L100">
        <f>IF($B100="",0,SUMIFS(Raindance!$O:$O,Raindance!$B:$B,$B100,Raindance!$R:$R,"&gt;="&amp;L$5,Raindance!$R:$R,"&lt;="&amp;L$6))</f>
        <v>0</v>
      </c>
      <c r="M100">
        <f>IF($B100="",0,SUMIFS(Raindance!$O:$O,Raindance!$B:$B,$B100,Raindance!$R:$R,"&gt;="&amp;M$5,Raindance!$R:$R,"&lt;="&amp;M$6))</f>
        <v>0</v>
      </c>
      <c r="N100">
        <f>IF($B100="",0,SUMIFS(Raindance!$O:$O,Raindance!$B:$B,$B100,Raindance!$R:$R,"&gt;="&amp;N$5,Raindance!$R:$R,"&lt;="&amp;N$6))</f>
        <v>0</v>
      </c>
      <c r="O100">
        <f>IF($B100="",0,SUMIFS(Raindance!$O:$O,Raindance!$B:$B,$B100,Raindance!$R:$R,"&gt;="&amp;O$5,Raindance!$R:$R,"&lt;="&amp;O$6))</f>
        <v>0</v>
      </c>
      <c r="P100">
        <f>IF($B100="",0,SUMIFS(Raindance!$O:$O,Raindance!$B:$B,$B100,Raindance!$R:$R,"&gt;="&amp;P$5,Raindance!$R:$R,"&lt;="&amp;P$6))</f>
        <v>0</v>
      </c>
      <c r="Q100">
        <f>IF($B100="",0,SUMIFS(Raindance!$O:$O,Raindance!$B:$B,$B100,Raindance!$R:$R,"&gt;="&amp;Q$5,Raindance!$R:$R,"&lt;="&amp;Q$6))</f>
        <v>0</v>
      </c>
      <c r="R100">
        <f>IF($B100="",0,SUMIFS(Raindance!$O:$O,Raindance!$B:$B,$B100,Raindance!$R:$R,"&gt;="&amp;R$5,Raindance!$R:$R,"&lt;="&amp;R$6))</f>
        <v>0</v>
      </c>
      <c r="S100">
        <f>IF($B100="",0,SUMIFS(Raindance!$O:$O,Raindance!$B:$B,$B100,Raindance!$R:$R,"&gt;="&amp;S$5,Raindance!$R:$R,"&lt;="&amp;S$6))</f>
        <v>0</v>
      </c>
      <c r="T100">
        <f>IF($B100="",0,SUMIFS(Raindance!$O:$O,Raindance!$B:$B,$B100,Raindance!$R:$R,"&gt;="&amp;T$5,Raindance!$R:$R,"&lt;="&amp;T$6))</f>
        <v>0</v>
      </c>
      <c r="U100">
        <f>IF($B100="",0,SUMIFS(Raindance!$O:$O,Raindance!$B:$B,$B100,Raindance!$R:$R,"&gt;="&amp;U$5,Raindance!$R:$R,"&lt;="&amp;U$6))</f>
        <v>0</v>
      </c>
      <c r="V100">
        <f>IF($B100="",0,SUMIFS(Raindance!$O:$O,Raindance!$B:$B,$B100,Raindance!$R:$R,"&gt;="&amp;V$5,Raindance!$R:$R,"&lt;="&amp;V$6))</f>
        <v>0</v>
      </c>
      <c r="W100">
        <f>IF($B100="",0,SUMIFS(Raindance!$O:$O,Raindance!$B:$B,$B100,Raindance!$R:$R,"&gt;="&amp;W$5,Raindance!$R:$R,"&lt;="&amp;W$6))</f>
        <v>0</v>
      </c>
      <c r="X100">
        <f>IF($B100="",0,SUMIFS(Raindance!$O:$O,Raindance!$B:$B,$B100,Raindance!$R:$R,"&gt;="&amp;X$5,Raindance!$R:$R,"&lt;="&amp;X$6))</f>
        <v>0</v>
      </c>
      <c r="Y100">
        <f>IF($B100="",0,SUMIFS(Raindance!$O:$O,Raindance!$B:$B,$B100,Raindance!$R:$R,"&gt;="&amp;Y$5,Raindance!$R:$R,"&lt;="&amp;Y$6))</f>
        <v>0</v>
      </c>
      <c r="Z100">
        <f>IF($B100="",0,SUMIFS(Raindance!$O:$O,Raindance!$B:$B,$B100,Raindance!$R:$R,"&gt;="&amp;Z$5,Raindance!$R:$R,"&lt;="&amp;Z$6))</f>
        <v>0</v>
      </c>
      <c r="AA100">
        <f>IF($B100="",0,SUMIFS(Raindance!$O:$O,Raindance!$B:$B,$B100,Raindance!$R:$R,"&gt;="&amp;AA$5,Raindance!$R:$R,"&lt;="&amp;AA$6))</f>
        <v>0</v>
      </c>
      <c r="AB100">
        <f>IF($B100="",0,SUMIFS(Raindance!$O:$O,Raindance!$B:$B,$B100,Raindance!$R:$R,"&gt;="&amp;AB$5,Raindance!$R:$R,"&lt;="&amp;AB$6))</f>
        <v>0</v>
      </c>
      <c r="AC100">
        <f>IF($B100="",0,SUMIFS(Raindance!$O:$O,Raindance!$B:$B,$B100,Raindance!$R:$R,"&gt;="&amp;AC$5,Raindance!$R:$R,"&lt;="&amp;AC$6))</f>
        <v>0</v>
      </c>
      <c r="AD100">
        <f>IF($B100="",0,SUMIFS(Raindance!$O:$O,Raindance!$B:$B,$B100,Raindance!$R:$R,"&gt;="&amp;AD$5,Raindance!$R:$R,"&lt;="&amp;AD$6))</f>
        <v>0</v>
      </c>
      <c r="AE100">
        <f>IF($B100="",0,SUMIFS(Raindance!$O:$O,Raindance!$B:$B,$B100,Raindance!$R:$R,"&gt;="&amp;AE$5,Raindance!$R:$R,"&lt;="&amp;AE$6))</f>
        <v>0</v>
      </c>
      <c r="AF100">
        <f>IF($B100="",0,SUMIFS(Raindance!$O:$O,Raindance!$B:$B,$B100,Raindance!$R:$R,"&gt;="&amp;AF$5,Raindance!$R:$R,"&lt;="&amp;AF$6))</f>
        <v>0</v>
      </c>
      <c r="AG100">
        <f>IF($B100="",0,SUMIFS(Raindance!$O:$O,Raindance!$B:$B,$B100,Raindance!$R:$R,"&gt;="&amp;AG$5,Raindance!$R:$R,"&lt;="&amp;AG$6))</f>
        <v>0</v>
      </c>
    </row>
    <row r="101" spans="1:33" ht="15.5" x14ac:dyDescent="0.35">
      <c r="B101" s="20"/>
      <c r="E101" s="37">
        <f>SUM(E63:E100)</f>
        <v>0</v>
      </c>
      <c r="F101" s="37">
        <f t="shared" ref="F101:W101" si="1">SUM(F63:F100)</f>
        <v>0</v>
      </c>
      <c r="G101" s="37">
        <f t="shared" si="1"/>
        <v>0</v>
      </c>
      <c r="H101" s="37">
        <f t="shared" si="1"/>
        <v>0</v>
      </c>
      <c r="I101" s="37">
        <f t="shared" si="1"/>
        <v>0</v>
      </c>
      <c r="J101" s="37">
        <f t="shared" si="1"/>
        <v>0</v>
      </c>
      <c r="K101" s="37">
        <f t="shared" si="1"/>
        <v>0</v>
      </c>
      <c r="L101" s="37">
        <f t="shared" si="1"/>
        <v>0</v>
      </c>
      <c r="M101" s="37">
        <f t="shared" si="1"/>
        <v>0</v>
      </c>
      <c r="N101" s="37">
        <f t="shared" si="1"/>
        <v>0</v>
      </c>
      <c r="O101" s="37">
        <f t="shared" si="1"/>
        <v>0</v>
      </c>
      <c r="P101" s="37">
        <f t="shared" si="1"/>
        <v>0</v>
      </c>
      <c r="Q101" s="37">
        <f t="shared" si="1"/>
        <v>0</v>
      </c>
      <c r="R101" s="37">
        <f t="shared" si="1"/>
        <v>0</v>
      </c>
      <c r="S101" s="37">
        <f t="shared" si="1"/>
        <v>0</v>
      </c>
      <c r="T101" s="37">
        <f t="shared" si="1"/>
        <v>0</v>
      </c>
      <c r="U101" s="37">
        <f t="shared" si="1"/>
        <v>0</v>
      </c>
      <c r="V101" s="37">
        <f t="shared" si="1"/>
        <v>0</v>
      </c>
      <c r="W101" s="37">
        <f t="shared" si="1"/>
        <v>0</v>
      </c>
      <c r="X101" s="37">
        <f t="shared" ref="X101:AG101" si="2">SUM(X63:X100)</f>
        <v>0</v>
      </c>
      <c r="Y101" s="37">
        <f t="shared" si="2"/>
        <v>0</v>
      </c>
      <c r="Z101" s="37">
        <f t="shared" si="2"/>
        <v>0</v>
      </c>
      <c r="AA101" s="37">
        <f t="shared" si="2"/>
        <v>0</v>
      </c>
      <c r="AB101" s="37">
        <f t="shared" si="2"/>
        <v>0</v>
      </c>
      <c r="AC101" s="37">
        <f t="shared" si="2"/>
        <v>0</v>
      </c>
      <c r="AD101" s="37">
        <f t="shared" si="2"/>
        <v>0</v>
      </c>
      <c r="AE101" s="37">
        <f t="shared" si="2"/>
        <v>0</v>
      </c>
      <c r="AF101" s="37">
        <f t="shared" si="2"/>
        <v>0</v>
      </c>
      <c r="AG101" s="37">
        <f t="shared" si="2"/>
        <v>0</v>
      </c>
    </row>
    <row r="102" spans="1:33" ht="16" thickBot="1" x14ac:dyDescent="0.4">
      <c r="B102" s="20"/>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33" s="38" customFormat="1" ht="14.5" thickTop="1" x14ac:dyDescent="0.3">
      <c r="B103" s="38" t="s">
        <v>1142</v>
      </c>
      <c r="C103" s="38" t="s">
        <v>109</v>
      </c>
      <c r="D103" s="38">
        <f>SUM(C104:C141)</f>
        <v>0</v>
      </c>
    </row>
    <row r="104" spans="1:33" x14ac:dyDescent="0.3">
      <c r="A104" t="s">
        <v>1200</v>
      </c>
      <c r="B104" s="20">
        <f>'Accounting table'!E6</f>
        <v>0</v>
      </c>
      <c r="C104" s="36">
        <f>IF(B104="",0,SUMIFS(Raindance!O:O,Raindance!B:B,B104))</f>
        <v>0</v>
      </c>
      <c r="E104">
        <f>IF($B104="",0,SUMIFS(Raindance!$O:$O,Raindance!$B:$B,$B104,Raindance!$R:$R,"&gt;="&amp;E$5,Raindance!$R:$R,"&lt;="&amp;E$6))</f>
        <v>0</v>
      </c>
      <c r="F104">
        <f>IF($B104="",0,SUMIFS(Raindance!$O:$O,Raindance!$B:$B,$B104,Raindance!$R:$R,"&gt;="&amp;F$5,Raindance!$R:$R,"&lt;="&amp;F$6))</f>
        <v>0</v>
      </c>
      <c r="G104">
        <f>IF($B104="",0,SUMIFS(Raindance!$O:$O,Raindance!$B:$B,$B104,Raindance!$R:$R,"&gt;="&amp;G$5,Raindance!$R:$R,"&lt;="&amp;G$6))</f>
        <v>0</v>
      </c>
      <c r="H104">
        <f>IF($B104="",0,SUMIFS(Raindance!$O:$O,Raindance!$B:$B,$B104,Raindance!$R:$R,"&gt;="&amp;H$5,Raindance!$R:$R,"&lt;="&amp;H$6))</f>
        <v>0</v>
      </c>
      <c r="I104">
        <f>IF($B104="",0,SUMIFS(Raindance!$O:$O,Raindance!$B:$B,$B104,Raindance!$R:$R,"&gt;="&amp;I$5,Raindance!$R:$R,"&lt;="&amp;I$6))</f>
        <v>0</v>
      </c>
      <c r="J104">
        <f>IF($B104="",0,SUMIFS(Raindance!$O:$O,Raindance!$B:$B,$B104,Raindance!$R:$R,"&gt;="&amp;J$5,Raindance!$R:$R,"&lt;="&amp;J$6))</f>
        <v>0</v>
      </c>
      <c r="K104">
        <f>IF($B104="",0,SUMIFS(Raindance!$O:$O,Raindance!$B:$B,$B104,Raindance!$R:$R,"&gt;="&amp;K$5,Raindance!$R:$R,"&lt;="&amp;K$6))</f>
        <v>0</v>
      </c>
      <c r="L104">
        <f>IF($B104="",0,SUMIFS(Raindance!$O:$O,Raindance!$B:$B,$B104,Raindance!$R:$R,"&gt;="&amp;L$5,Raindance!$R:$R,"&lt;="&amp;L$6))</f>
        <v>0</v>
      </c>
      <c r="M104">
        <f>IF($B104="",0,SUMIFS(Raindance!$O:$O,Raindance!$B:$B,$B104,Raindance!$R:$R,"&gt;="&amp;M$5,Raindance!$R:$R,"&lt;="&amp;M$6))</f>
        <v>0</v>
      </c>
      <c r="N104">
        <f>IF($B104="",0,SUMIFS(Raindance!$O:$O,Raindance!$B:$B,$B104,Raindance!$R:$R,"&gt;="&amp;N$5,Raindance!$R:$R,"&lt;="&amp;N$6))</f>
        <v>0</v>
      </c>
      <c r="O104">
        <f>IF($B104="",0,SUMIFS(Raindance!$O:$O,Raindance!$B:$B,$B104,Raindance!$R:$R,"&gt;="&amp;O$5,Raindance!$R:$R,"&lt;="&amp;O$6))</f>
        <v>0</v>
      </c>
      <c r="P104">
        <f>IF($B104="",0,SUMIFS(Raindance!$O:$O,Raindance!$B:$B,$B104,Raindance!$R:$R,"&gt;="&amp;P$5,Raindance!$R:$R,"&lt;="&amp;P$6))</f>
        <v>0</v>
      </c>
      <c r="Q104">
        <f>IF($B104="",0,SUMIFS(Raindance!$O:$O,Raindance!$B:$B,$B104,Raindance!$R:$R,"&gt;="&amp;Q$5,Raindance!$R:$R,"&lt;="&amp;Q$6))</f>
        <v>0</v>
      </c>
      <c r="R104">
        <f>IF($B104="",0,SUMIFS(Raindance!$O:$O,Raindance!$B:$B,$B104,Raindance!$R:$R,"&gt;="&amp;R$5,Raindance!$R:$R,"&lt;="&amp;R$6))</f>
        <v>0</v>
      </c>
      <c r="S104">
        <f>IF($B104="",0,SUMIFS(Raindance!$O:$O,Raindance!$B:$B,$B104,Raindance!$R:$R,"&gt;="&amp;S$5,Raindance!$R:$R,"&lt;="&amp;S$6))</f>
        <v>0</v>
      </c>
      <c r="T104">
        <f>IF($B104="",0,SUMIFS(Raindance!$O:$O,Raindance!$B:$B,$B104,Raindance!$R:$R,"&gt;="&amp;T$5,Raindance!$R:$R,"&lt;="&amp;T$6))</f>
        <v>0</v>
      </c>
      <c r="U104">
        <f>IF($B104="",0,SUMIFS(Raindance!$O:$O,Raindance!$B:$B,$B104,Raindance!$R:$R,"&gt;="&amp;U$5,Raindance!$R:$R,"&lt;="&amp;U$6))</f>
        <v>0</v>
      </c>
      <c r="V104">
        <f>IF($B104="",0,SUMIFS(Raindance!$O:$O,Raindance!$B:$B,$B104,Raindance!$R:$R,"&gt;="&amp;V$5,Raindance!$R:$R,"&lt;="&amp;V$6))</f>
        <v>0</v>
      </c>
      <c r="W104">
        <f>IF($B104="",0,SUMIFS(Raindance!$O:$O,Raindance!$B:$B,$B104,Raindance!$R:$R,"&gt;="&amp;W$5,Raindance!$R:$R,"&lt;="&amp;W$6))</f>
        <v>0</v>
      </c>
      <c r="X104">
        <f>IF($B104="",0,SUMIFS(Raindance!$O:$O,Raindance!$B:$B,$B104,Raindance!$R:$R,"&gt;="&amp;X$5,Raindance!$R:$R,"&lt;="&amp;X$6))</f>
        <v>0</v>
      </c>
      <c r="Y104">
        <f>IF($B104="",0,SUMIFS(Raindance!$O:$O,Raindance!$B:$B,$B104,Raindance!$R:$R,"&gt;="&amp;Y$5,Raindance!$R:$R,"&lt;="&amp;Y$6))</f>
        <v>0</v>
      </c>
      <c r="Z104">
        <f>IF($B104="",0,SUMIFS(Raindance!$O:$O,Raindance!$B:$B,$B104,Raindance!$R:$R,"&gt;="&amp;Z$5,Raindance!$R:$R,"&lt;="&amp;Z$6))</f>
        <v>0</v>
      </c>
      <c r="AA104">
        <f>IF($B104="",0,SUMIFS(Raindance!$O:$O,Raindance!$B:$B,$B104,Raindance!$R:$R,"&gt;="&amp;AA$5,Raindance!$R:$R,"&lt;="&amp;AA$6))</f>
        <v>0</v>
      </c>
      <c r="AB104">
        <f>IF($B104="",0,SUMIFS(Raindance!$O:$O,Raindance!$B:$B,$B104,Raindance!$R:$R,"&gt;="&amp;AB$5,Raindance!$R:$R,"&lt;="&amp;AB$6))</f>
        <v>0</v>
      </c>
      <c r="AC104">
        <f>IF($B104="",0,SUMIFS(Raindance!$O:$O,Raindance!$B:$B,$B104,Raindance!$R:$R,"&gt;="&amp;AC$5,Raindance!$R:$R,"&lt;="&amp;AC$6))</f>
        <v>0</v>
      </c>
      <c r="AD104">
        <f>IF($B104="",0,SUMIFS(Raindance!$O:$O,Raindance!$B:$B,$B104,Raindance!$R:$R,"&gt;="&amp;AD$5,Raindance!$R:$R,"&lt;="&amp;AD$6))</f>
        <v>0</v>
      </c>
      <c r="AE104">
        <f>IF($B104="",0,SUMIFS(Raindance!$O:$O,Raindance!$B:$B,$B104,Raindance!$R:$R,"&gt;="&amp;AE$5,Raindance!$R:$R,"&lt;="&amp;AE$6))</f>
        <v>0</v>
      </c>
      <c r="AF104">
        <f>IF($B104="",0,SUMIFS(Raindance!$O:$O,Raindance!$B:$B,$B104,Raindance!$R:$R,"&gt;="&amp;AF$5,Raindance!$R:$R,"&lt;="&amp;AF$6))</f>
        <v>0</v>
      </c>
      <c r="AG104">
        <f>IF($B104="",0,SUMIFS(Raindance!$O:$O,Raindance!$B:$B,$B104,Raindance!$R:$R,"&gt;="&amp;AG$5,Raindance!$R:$R,"&lt;="&amp;AG$6))</f>
        <v>0</v>
      </c>
    </row>
    <row r="105" spans="1:33" x14ac:dyDescent="0.3">
      <c r="A105" t="s">
        <v>1200</v>
      </c>
      <c r="B105" s="20">
        <f>'Accounting table'!E7</f>
        <v>0</v>
      </c>
      <c r="C105" s="36">
        <f>IF(B105="",0,SUMIFS(Raindance!O:O,Raindance!B:B,B105))</f>
        <v>0</v>
      </c>
      <c r="E105">
        <f>IF($B105="",0,SUMIFS(Raindance!$O:$O,Raindance!$B:$B,$B105,Raindance!$R:$R,"&gt;="&amp;E$5,Raindance!$R:$R,"&lt;="&amp;E$6))</f>
        <v>0</v>
      </c>
      <c r="F105">
        <f>IF($B105="",0,SUMIFS(Raindance!$O:$O,Raindance!$B:$B,$B105,Raindance!$R:$R,"&gt;="&amp;F$5,Raindance!$R:$R,"&lt;="&amp;F$6))</f>
        <v>0</v>
      </c>
      <c r="G105">
        <f>IF($B105="",0,SUMIFS(Raindance!$O:$O,Raindance!$B:$B,$B105,Raindance!$R:$R,"&gt;="&amp;G$5,Raindance!$R:$R,"&lt;="&amp;G$6))</f>
        <v>0</v>
      </c>
      <c r="H105">
        <f>IF($B105="",0,SUMIFS(Raindance!$O:$O,Raindance!$B:$B,$B105,Raindance!$R:$R,"&gt;="&amp;H$5,Raindance!$R:$R,"&lt;="&amp;H$6))</f>
        <v>0</v>
      </c>
      <c r="I105">
        <f>IF($B105="",0,SUMIFS(Raindance!$O:$O,Raindance!$B:$B,$B105,Raindance!$R:$R,"&gt;="&amp;I$5,Raindance!$R:$R,"&lt;="&amp;I$6))</f>
        <v>0</v>
      </c>
      <c r="J105">
        <f>IF($B105="",0,SUMIFS(Raindance!$O:$O,Raindance!$B:$B,$B105,Raindance!$R:$R,"&gt;="&amp;J$5,Raindance!$R:$R,"&lt;="&amp;J$6))</f>
        <v>0</v>
      </c>
      <c r="K105">
        <f>IF($B105="",0,SUMIFS(Raindance!$O:$O,Raindance!$B:$B,$B105,Raindance!$R:$R,"&gt;="&amp;K$5,Raindance!$R:$R,"&lt;="&amp;K$6))</f>
        <v>0</v>
      </c>
      <c r="L105">
        <f>IF($B105="",0,SUMIFS(Raindance!$O:$O,Raindance!$B:$B,$B105,Raindance!$R:$R,"&gt;="&amp;L$5,Raindance!$R:$R,"&lt;="&amp;L$6))</f>
        <v>0</v>
      </c>
      <c r="M105">
        <f>IF($B105="",0,SUMIFS(Raindance!$O:$O,Raindance!$B:$B,$B105,Raindance!$R:$R,"&gt;="&amp;M$5,Raindance!$R:$R,"&lt;="&amp;M$6))</f>
        <v>0</v>
      </c>
      <c r="N105">
        <f>IF($B105="",0,SUMIFS(Raindance!$O:$O,Raindance!$B:$B,$B105,Raindance!$R:$R,"&gt;="&amp;N$5,Raindance!$R:$R,"&lt;="&amp;N$6))</f>
        <v>0</v>
      </c>
      <c r="O105">
        <f>IF($B105="",0,SUMIFS(Raindance!$O:$O,Raindance!$B:$B,$B105,Raindance!$R:$R,"&gt;="&amp;O$5,Raindance!$R:$R,"&lt;="&amp;O$6))</f>
        <v>0</v>
      </c>
      <c r="P105">
        <f>IF($B105="",0,SUMIFS(Raindance!$O:$O,Raindance!$B:$B,$B105,Raindance!$R:$R,"&gt;="&amp;P$5,Raindance!$R:$R,"&lt;="&amp;P$6))</f>
        <v>0</v>
      </c>
      <c r="Q105">
        <f>IF($B105="",0,SUMIFS(Raindance!$O:$O,Raindance!$B:$B,$B105,Raindance!$R:$R,"&gt;="&amp;Q$5,Raindance!$R:$R,"&lt;="&amp;Q$6))</f>
        <v>0</v>
      </c>
      <c r="R105">
        <f>IF($B105="",0,SUMIFS(Raindance!$O:$O,Raindance!$B:$B,$B105,Raindance!$R:$R,"&gt;="&amp;R$5,Raindance!$R:$R,"&lt;="&amp;R$6))</f>
        <v>0</v>
      </c>
      <c r="S105">
        <f>IF($B105="",0,SUMIFS(Raindance!$O:$O,Raindance!$B:$B,$B105,Raindance!$R:$R,"&gt;="&amp;S$5,Raindance!$R:$R,"&lt;="&amp;S$6))</f>
        <v>0</v>
      </c>
      <c r="T105">
        <f>IF($B105="",0,SUMIFS(Raindance!$O:$O,Raindance!$B:$B,$B105,Raindance!$R:$R,"&gt;="&amp;T$5,Raindance!$R:$R,"&lt;="&amp;T$6))</f>
        <v>0</v>
      </c>
      <c r="U105">
        <f>IF($B105="",0,SUMIFS(Raindance!$O:$O,Raindance!$B:$B,$B105,Raindance!$R:$R,"&gt;="&amp;U$5,Raindance!$R:$R,"&lt;="&amp;U$6))</f>
        <v>0</v>
      </c>
      <c r="V105">
        <f>IF($B105="",0,SUMIFS(Raindance!$O:$O,Raindance!$B:$B,$B105,Raindance!$R:$R,"&gt;="&amp;V$5,Raindance!$R:$R,"&lt;="&amp;V$6))</f>
        <v>0</v>
      </c>
      <c r="W105">
        <f>IF($B105="",0,SUMIFS(Raindance!$O:$O,Raindance!$B:$B,$B105,Raindance!$R:$R,"&gt;="&amp;W$5,Raindance!$R:$R,"&lt;="&amp;W$6))</f>
        <v>0</v>
      </c>
      <c r="X105">
        <f>IF($B105="",0,SUMIFS(Raindance!$O:$O,Raindance!$B:$B,$B105,Raindance!$R:$R,"&gt;="&amp;X$5,Raindance!$R:$R,"&lt;="&amp;X$6))</f>
        <v>0</v>
      </c>
      <c r="Y105">
        <f>IF($B105="",0,SUMIFS(Raindance!$O:$O,Raindance!$B:$B,$B105,Raindance!$R:$R,"&gt;="&amp;Y$5,Raindance!$R:$R,"&lt;="&amp;Y$6))</f>
        <v>0</v>
      </c>
      <c r="Z105">
        <f>IF($B105="",0,SUMIFS(Raindance!$O:$O,Raindance!$B:$B,$B105,Raindance!$R:$R,"&gt;="&amp;Z$5,Raindance!$R:$R,"&lt;="&amp;Z$6))</f>
        <v>0</v>
      </c>
      <c r="AA105">
        <f>IF($B105="",0,SUMIFS(Raindance!$O:$O,Raindance!$B:$B,$B105,Raindance!$R:$R,"&gt;="&amp;AA$5,Raindance!$R:$R,"&lt;="&amp;AA$6))</f>
        <v>0</v>
      </c>
      <c r="AB105">
        <f>IF($B105="",0,SUMIFS(Raindance!$O:$O,Raindance!$B:$B,$B105,Raindance!$R:$R,"&gt;="&amp;AB$5,Raindance!$R:$R,"&lt;="&amp;AB$6))</f>
        <v>0</v>
      </c>
      <c r="AC105">
        <f>IF($B105="",0,SUMIFS(Raindance!$O:$O,Raindance!$B:$B,$B105,Raindance!$R:$R,"&gt;="&amp;AC$5,Raindance!$R:$R,"&lt;="&amp;AC$6))</f>
        <v>0</v>
      </c>
      <c r="AD105">
        <f>IF($B105="",0,SUMIFS(Raindance!$O:$O,Raindance!$B:$B,$B105,Raindance!$R:$R,"&gt;="&amp;AD$5,Raindance!$R:$R,"&lt;="&amp;AD$6))</f>
        <v>0</v>
      </c>
      <c r="AE105">
        <f>IF($B105="",0,SUMIFS(Raindance!$O:$O,Raindance!$B:$B,$B105,Raindance!$R:$R,"&gt;="&amp;AE$5,Raindance!$R:$R,"&lt;="&amp;AE$6))</f>
        <v>0</v>
      </c>
      <c r="AF105">
        <f>IF($B105="",0,SUMIFS(Raindance!$O:$O,Raindance!$B:$B,$B105,Raindance!$R:$R,"&gt;="&amp;AF$5,Raindance!$R:$R,"&lt;="&amp;AF$6))</f>
        <v>0</v>
      </c>
      <c r="AG105">
        <f>IF($B105="",0,SUMIFS(Raindance!$O:$O,Raindance!$B:$B,$B105,Raindance!$R:$R,"&gt;="&amp;AG$5,Raindance!$R:$R,"&lt;="&amp;AG$6))</f>
        <v>0</v>
      </c>
    </row>
    <row r="106" spans="1:33" x14ac:dyDescent="0.3">
      <c r="A106" t="s">
        <v>1200</v>
      </c>
      <c r="B106" s="20">
        <f>'Accounting table'!E8</f>
        <v>0</v>
      </c>
      <c r="C106" s="36">
        <f>IF(B106="",0,SUMIFS(Raindance!O:O,Raindance!B:B,B106))</f>
        <v>0</v>
      </c>
      <c r="E106">
        <f>IF($B106="",0,SUMIFS(Raindance!$O:$O,Raindance!$B:$B,$B106,Raindance!$R:$R,"&gt;="&amp;E$5,Raindance!$R:$R,"&lt;="&amp;E$6))</f>
        <v>0</v>
      </c>
      <c r="F106">
        <f>IF($B106="",0,SUMIFS(Raindance!$O:$O,Raindance!$B:$B,$B106,Raindance!$R:$R,"&gt;="&amp;F$5,Raindance!$R:$R,"&lt;="&amp;F$6))</f>
        <v>0</v>
      </c>
      <c r="G106">
        <f>IF($B106="",0,SUMIFS(Raindance!$O:$O,Raindance!$B:$B,$B106,Raindance!$R:$R,"&gt;="&amp;G$5,Raindance!$R:$R,"&lt;="&amp;G$6))</f>
        <v>0</v>
      </c>
      <c r="H106">
        <f>IF($B106="",0,SUMIFS(Raindance!$O:$O,Raindance!$B:$B,$B106,Raindance!$R:$R,"&gt;="&amp;H$5,Raindance!$R:$R,"&lt;="&amp;H$6))</f>
        <v>0</v>
      </c>
      <c r="I106">
        <f>IF($B106="",0,SUMIFS(Raindance!$O:$O,Raindance!$B:$B,$B106,Raindance!$R:$R,"&gt;="&amp;I$5,Raindance!$R:$R,"&lt;="&amp;I$6))</f>
        <v>0</v>
      </c>
      <c r="J106">
        <f>IF($B106="",0,SUMIFS(Raindance!$O:$O,Raindance!$B:$B,$B106,Raindance!$R:$R,"&gt;="&amp;J$5,Raindance!$R:$R,"&lt;="&amp;J$6))</f>
        <v>0</v>
      </c>
      <c r="K106">
        <f>IF($B106="",0,SUMIFS(Raindance!$O:$O,Raindance!$B:$B,$B106,Raindance!$R:$R,"&gt;="&amp;K$5,Raindance!$R:$R,"&lt;="&amp;K$6))</f>
        <v>0</v>
      </c>
      <c r="L106">
        <f>IF($B106="",0,SUMIFS(Raindance!$O:$O,Raindance!$B:$B,$B106,Raindance!$R:$R,"&gt;="&amp;L$5,Raindance!$R:$R,"&lt;="&amp;L$6))</f>
        <v>0</v>
      </c>
      <c r="M106">
        <f>IF($B106="",0,SUMIFS(Raindance!$O:$O,Raindance!$B:$B,$B106,Raindance!$R:$R,"&gt;="&amp;M$5,Raindance!$R:$R,"&lt;="&amp;M$6))</f>
        <v>0</v>
      </c>
      <c r="N106">
        <f>IF($B106="",0,SUMIFS(Raindance!$O:$O,Raindance!$B:$B,$B106,Raindance!$R:$R,"&gt;="&amp;N$5,Raindance!$R:$R,"&lt;="&amp;N$6))</f>
        <v>0</v>
      </c>
      <c r="O106">
        <f>IF($B106="",0,SUMIFS(Raindance!$O:$O,Raindance!$B:$B,$B106,Raindance!$R:$R,"&gt;="&amp;O$5,Raindance!$R:$R,"&lt;="&amp;O$6))</f>
        <v>0</v>
      </c>
      <c r="P106">
        <f>IF($B106="",0,SUMIFS(Raindance!$O:$O,Raindance!$B:$B,$B106,Raindance!$R:$R,"&gt;="&amp;P$5,Raindance!$R:$R,"&lt;="&amp;P$6))</f>
        <v>0</v>
      </c>
      <c r="Q106">
        <f>IF($B106="",0,SUMIFS(Raindance!$O:$O,Raindance!$B:$B,$B106,Raindance!$R:$R,"&gt;="&amp;Q$5,Raindance!$R:$R,"&lt;="&amp;Q$6))</f>
        <v>0</v>
      </c>
      <c r="R106">
        <f>IF($B106="",0,SUMIFS(Raindance!$O:$O,Raindance!$B:$B,$B106,Raindance!$R:$R,"&gt;="&amp;R$5,Raindance!$R:$R,"&lt;="&amp;R$6))</f>
        <v>0</v>
      </c>
      <c r="S106">
        <f>IF($B106="",0,SUMIFS(Raindance!$O:$O,Raindance!$B:$B,$B106,Raindance!$R:$R,"&gt;="&amp;S$5,Raindance!$R:$R,"&lt;="&amp;S$6))</f>
        <v>0</v>
      </c>
      <c r="T106">
        <f>IF($B106="",0,SUMIFS(Raindance!$O:$O,Raindance!$B:$B,$B106,Raindance!$R:$R,"&gt;="&amp;T$5,Raindance!$R:$R,"&lt;="&amp;T$6))</f>
        <v>0</v>
      </c>
      <c r="U106">
        <f>IF($B106="",0,SUMIFS(Raindance!$O:$O,Raindance!$B:$B,$B106,Raindance!$R:$R,"&gt;="&amp;U$5,Raindance!$R:$R,"&lt;="&amp;U$6))</f>
        <v>0</v>
      </c>
      <c r="V106">
        <f>IF($B106="",0,SUMIFS(Raindance!$O:$O,Raindance!$B:$B,$B106,Raindance!$R:$R,"&gt;="&amp;V$5,Raindance!$R:$R,"&lt;="&amp;V$6))</f>
        <v>0</v>
      </c>
      <c r="W106">
        <f>IF($B106="",0,SUMIFS(Raindance!$O:$O,Raindance!$B:$B,$B106,Raindance!$R:$R,"&gt;="&amp;W$5,Raindance!$R:$R,"&lt;="&amp;W$6))</f>
        <v>0</v>
      </c>
      <c r="X106">
        <f>IF($B106="",0,SUMIFS(Raindance!$O:$O,Raindance!$B:$B,$B106,Raindance!$R:$R,"&gt;="&amp;X$5,Raindance!$R:$R,"&lt;="&amp;X$6))</f>
        <v>0</v>
      </c>
      <c r="Y106">
        <f>IF($B106="",0,SUMIFS(Raindance!$O:$O,Raindance!$B:$B,$B106,Raindance!$R:$R,"&gt;="&amp;Y$5,Raindance!$R:$R,"&lt;="&amp;Y$6))</f>
        <v>0</v>
      </c>
      <c r="Z106">
        <f>IF($B106="",0,SUMIFS(Raindance!$O:$O,Raindance!$B:$B,$B106,Raindance!$R:$R,"&gt;="&amp;Z$5,Raindance!$R:$R,"&lt;="&amp;Z$6))</f>
        <v>0</v>
      </c>
      <c r="AA106">
        <f>IF($B106="",0,SUMIFS(Raindance!$O:$O,Raindance!$B:$B,$B106,Raindance!$R:$R,"&gt;="&amp;AA$5,Raindance!$R:$R,"&lt;="&amp;AA$6))</f>
        <v>0</v>
      </c>
      <c r="AB106">
        <f>IF($B106="",0,SUMIFS(Raindance!$O:$O,Raindance!$B:$B,$B106,Raindance!$R:$R,"&gt;="&amp;AB$5,Raindance!$R:$R,"&lt;="&amp;AB$6))</f>
        <v>0</v>
      </c>
      <c r="AC106">
        <f>IF($B106="",0,SUMIFS(Raindance!$O:$O,Raindance!$B:$B,$B106,Raindance!$R:$R,"&gt;="&amp;AC$5,Raindance!$R:$R,"&lt;="&amp;AC$6))</f>
        <v>0</v>
      </c>
      <c r="AD106">
        <f>IF($B106="",0,SUMIFS(Raindance!$O:$O,Raindance!$B:$B,$B106,Raindance!$R:$R,"&gt;="&amp;AD$5,Raindance!$R:$R,"&lt;="&amp;AD$6))</f>
        <v>0</v>
      </c>
      <c r="AE106">
        <f>IF($B106="",0,SUMIFS(Raindance!$O:$O,Raindance!$B:$B,$B106,Raindance!$R:$R,"&gt;="&amp;AE$5,Raindance!$R:$R,"&lt;="&amp;AE$6))</f>
        <v>0</v>
      </c>
      <c r="AF106">
        <f>IF($B106="",0,SUMIFS(Raindance!$O:$O,Raindance!$B:$B,$B106,Raindance!$R:$R,"&gt;="&amp;AF$5,Raindance!$R:$R,"&lt;="&amp;AF$6))</f>
        <v>0</v>
      </c>
      <c r="AG106">
        <f>IF($B106="",0,SUMIFS(Raindance!$O:$O,Raindance!$B:$B,$B106,Raindance!$R:$R,"&gt;="&amp;AG$5,Raindance!$R:$R,"&lt;="&amp;AG$6))</f>
        <v>0</v>
      </c>
    </row>
    <row r="107" spans="1:33" x14ac:dyDescent="0.3">
      <c r="A107" t="s">
        <v>1200</v>
      </c>
      <c r="B107" s="20">
        <f>'Accounting table'!E9</f>
        <v>0</v>
      </c>
      <c r="C107" s="36">
        <f>IF(B107="",0,SUMIFS(Raindance!O:O,Raindance!B:B,B107))</f>
        <v>0</v>
      </c>
      <c r="E107">
        <f>IF($B107="",0,SUMIFS(Raindance!$O:$O,Raindance!$B:$B,$B107,Raindance!$R:$R,"&gt;="&amp;E$5,Raindance!$R:$R,"&lt;="&amp;E$6))</f>
        <v>0</v>
      </c>
      <c r="F107">
        <f>IF($B107="",0,SUMIFS(Raindance!$O:$O,Raindance!$B:$B,$B107,Raindance!$R:$R,"&gt;="&amp;F$5,Raindance!$R:$R,"&lt;="&amp;F$6))</f>
        <v>0</v>
      </c>
      <c r="G107">
        <f>IF($B107="",0,SUMIFS(Raindance!$O:$O,Raindance!$B:$B,$B107,Raindance!$R:$R,"&gt;="&amp;G$5,Raindance!$R:$R,"&lt;="&amp;G$6))</f>
        <v>0</v>
      </c>
      <c r="H107">
        <f>IF($B107="",0,SUMIFS(Raindance!$O:$O,Raindance!$B:$B,$B107,Raindance!$R:$R,"&gt;="&amp;H$5,Raindance!$R:$R,"&lt;="&amp;H$6))</f>
        <v>0</v>
      </c>
      <c r="I107">
        <f>IF($B107="",0,SUMIFS(Raindance!$O:$O,Raindance!$B:$B,$B107,Raindance!$R:$R,"&gt;="&amp;I$5,Raindance!$R:$R,"&lt;="&amp;I$6))</f>
        <v>0</v>
      </c>
      <c r="J107">
        <f>IF($B107="",0,SUMIFS(Raindance!$O:$O,Raindance!$B:$B,$B107,Raindance!$R:$R,"&gt;="&amp;J$5,Raindance!$R:$R,"&lt;="&amp;J$6))</f>
        <v>0</v>
      </c>
      <c r="K107">
        <f>IF($B107="",0,SUMIFS(Raindance!$O:$O,Raindance!$B:$B,$B107,Raindance!$R:$R,"&gt;="&amp;K$5,Raindance!$R:$R,"&lt;="&amp;K$6))</f>
        <v>0</v>
      </c>
      <c r="L107">
        <f>IF($B107="",0,SUMIFS(Raindance!$O:$O,Raindance!$B:$B,$B107,Raindance!$R:$R,"&gt;="&amp;L$5,Raindance!$R:$R,"&lt;="&amp;L$6))</f>
        <v>0</v>
      </c>
      <c r="M107">
        <f>IF($B107="",0,SUMIFS(Raindance!$O:$O,Raindance!$B:$B,$B107,Raindance!$R:$R,"&gt;="&amp;M$5,Raindance!$R:$R,"&lt;="&amp;M$6))</f>
        <v>0</v>
      </c>
      <c r="N107">
        <f>IF($B107="",0,SUMIFS(Raindance!$O:$O,Raindance!$B:$B,$B107,Raindance!$R:$R,"&gt;="&amp;N$5,Raindance!$R:$R,"&lt;="&amp;N$6))</f>
        <v>0</v>
      </c>
      <c r="O107">
        <f>IF($B107="",0,SUMIFS(Raindance!$O:$O,Raindance!$B:$B,$B107,Raindance!$R:$R,"&gt;="&amp;O$5,Raindance!$R:$R,"&lt;="&amp;O$6))</f>
        <v>0</v>
      </c>
      <c r="P107">
        <f>IF($B107="",0,SUMIFS(Raindance!$O:$O,Raindance!$B:$B,$B107,Raindance!$R:$R,"&gt;="&amp;P$5,Raindance!$R:$R,"&lt;="&amp;P$6))</f>
        <v>0</v>
      </c>
      <c r="Q107">
        <f>IF($B107="",0,SUMIFS(Raindance!$O:$O,Raindance!$B:$B,$B107,Raindance!$R:$R,"&gt;="&amp;Q$5,Raindance!$R:$R,"&lt;="&amp;Q$6))</f>
        <v>0</v>
      </c>
      <c r="R107">
        <f>IF($B107="",0,SUMIFS(Raindance!$O:$O,Raindance!$B:$B,$B107,Raindance!$R:$R,"&gt;="&amp;R$5,Raindance!$R:$R,"&lt;="&amp;R$6))</f>
        <v>0</v>
      </c>
      <c r="S107">
        <f>IF($B107="",0,SUMIFS(Raindance!$O:$O,Raindance!$B:$B,$B107,Raindance!$R:$R,"&gt;="&amp;S$5,Raindance!$R:$R,"&lt;="&amp;S$6))</f>
        <v>0</v>
      </c>
      <c r="T107">
        <f>IF($B107="",0,SUMIFS(Raindance!$O:$O,Raindance!$B:$B,$B107,Raindance!$R:$R,"&gt;="&amp;T$5,Raindance!$R:$R,"&lt;="&amp;T$6))</f>
        <v>0</v>
      </c>
      <c r="U107">
        <f>IF($B107="",0,SUMIFS(Raindance!$O:$O,Raindance!$B:$B,$B107,Raindance!$R:$R,"&gt;="&amp;U$5,Raindance!$R:$R,"&lt;="&amp;U$6))</f>
        <v>0</v>
      </c>
      <c r="V107">
        <f>IF($B107="",0,SUMIFS(Raindance!$O:$O,Raindance!$B:$B,$B107,Raindance!$R:$R,"&gt;="&amp;V$5,Raindance!$R:$R,"&lt;="&amp;V$6))</f>
        <v>0</v>
      </c>
      <c r="W107">
        <f>IF($B107="",0,SUMIFS(Raindance!$O:$O,Raindance!$B:$B,$B107,Raindance!$R:$R,"&gt;="&amp;W$5,Raindance!$R:$R,"&lt;="&amp;W$6))</f>
        <v>0</v>
      </c>
      <c r="X107">
        <f>IF($B107="",0,SUMIFS(Raindance!$O:$O,Raindance!$B:$B,$B107,Raindance!$R:$R,"&gt;="&amp;X$5,Raindance!$R:$R,"&lt;="&amp;X$6))</f>
        <v>0</v>
      </c>
      <c r="Y107">
        <f>IF($B107="",0,SUMIFS(Raindance!$O:$O,Raindance!$B:$B,$B107,Raindance!$R:$R,"&gt;="&amp;Y$5,Raindance!$R:$R,"&lt;="&amp;Y$6))</f>
        <v>0</v>
      </c>
      <c r="Z107">
        <f>IF($B107="",0,SUMIFS(Raindance!$O:$O,Raindance!$B:$B,$B107,Raindance!$R:$R,"&gt;="&amp;Z$5,Raindance!$R:$R,"&lt;="&amp;Z$6))</f>
        <v>0</v>
      </c>
      <c r="AA107">
        <f>IF($B107="",0,SUMIFS(Raindance!$O:$O,Raindance!$B:$B,$B107,Raindance!$R:$R,"&gt;="&amp;AA$5,Raindance!$R:$R,"&lt;="&amp;AA$6))</f>
        <v>0</v>
      </c>
      <c r="AB107">
        <f>IF($B107="",0,SUMIFS(Raindance!$O:$O,Raindance!$B:$B,$B107,Raindance!$R:$R,"&gt;="&amp;AB$5,Raindance!$R:$R,"&lt;="&amp;AB$6))</f>
        <v>0</v>
      </c>
      <c r="AC107">
        <f>IF($B107="",0,SUMIFS(Raindance!$O:$O,Raindance!$B:$B,$B107,Raindance!$R:$R,"&gt;="&amp;AC$5,Raindance!$R:$R,"&lt;="&amp;AC$6))</f>
        <v>0</v>
      </c>
      <c r="AD107">
        <f>IF($B107="",0,SUMIFS(Raindance!$O:$O,Raindance!$B:$B,$B107,Raindance!$R:$R,"&gt;="&amp;AD$5,Raindance!$R:$R,"&lt;="&amp;AD$6))</f>
        <v>0</v>
      </c>
      <c r="AE107">
        <f>IF($B107="",0,SUMIFS(Raindance!$O:$O,Raindance!$B:$B,$B107,Raindance!$R:$R,"&gt;="&amp;AE$5,Raindance!$R:$R,"&lt;="&amp;AE$6))</f>
        <v>0</v>
      </c>
      <c r="AF107">
        <f>IF($B107="",0,SUMIFS(Raindance!$O:$O,Raindance!$B:$B,$B107,Raindance!$R:$R,"&gt;="&amp;AF$5,Raindance!$R:$R,"&lt;="&amp;AF$6))</f>
        <v>0</v>
      </c>
      <c r="AG107">
        <f>IF($B107="",0,SUMIFS(Raindance!$O:$O,Raindance!$B:$B,$B107,Raindance!$R:$R,"&gt;="&amp;AG$5,Raindance!$R:$R,"&lt;="&amp;AG$6))</f>
        <v>0</v>
      </c>
    </row>
    <row r="108" spans="1:33" x14ac:dyDescent="0.3">
      <c r="A108" t="s">
        <v>1200</v>
      </c>
      <c r="B108" s="20">
        <f>'Accounting table'!E10</f>
        <v>0</v>
      </c>
      <c r="C108" s="36">
        <f>IF(B108="",0,SUMIFS(Raindance!O:O,Raindance!B:B,B108))</f>
        <v>0</v>
      </c>
      <c r="E108">
        <f>IF($B108="",0,SUMIFS(Raindance!$O:$O,Raindance!$B:$B,$B108,Raindance!$R:$R,"&gt;="&amp;E$5,Raindance!$R:$R,"&lt;="&amp;E$6))</f>
        <v>0</v>
      </c>
      <c r="F108">
        <f>IF($B108="",0,SUMIFS(Raindance!$O:$O,Raindance!$B:$B,$B108,Raindance!$R:$R,"&gt;="&amp;F$5,Raindance!$R:$R,"&lt;="&amp;F$6))</f>
        <v>0</v>
      </c>
      <c r="G108">
        <f>IF($B108="",0,SUMIFS(Raindance!$O:$O,Raindance!$B:$B,$B108,Raindance!$R:$R,"&gt;="&amp;G$5,Raindance!$R:$R,"&lt;="&amp;G$6))</f>
        <v>0</v>
      </c>
      <c r="H108">
        <f>IF($B108="",0,SUMIFS(Raindance!$O:$O,Raindance!$B:$B,$B108,Raindance!$R:$R,"&gt;="&amp;H$5,Raindance!$R:$R,"&lt;="&amp;H$6))</f>
        <v>0</v>
      </c>
      <c r="I108">
        <f>IF($B108="",0,SUMIFS(Raindance!$O:$O,Raindance!$B:$B,$B108,Raindance!$R:$R,"&gt;="&amp;I$5,Raindance!$R:$R,"&lt;="&amp;I$6))</f>
        <v>0</v>
      </c>
      <c r="J108">
        <f>IF($B108="",0,SUMIFS(Raindance!$O:$O,Raindance!$B:$B,$B108,Raindance!$R:$R,"&gt;="&amp;J$5,Raindance!$R:$R,"&lt;="&amp;J$6))</f>
        <v>0</v>
      </c>
      <c r="K108">
        <f>IF($B108="",0,SUMIFS(Raindance!$O:$O,Raindance!$B:$B,$B108,Raindance!$R:$R,"&gt;="&amp;K$5,Raindance!$R:$R,"&lt;="&amp;K$6))</f>
        <v>0</v>
      </c>
      <c r="L108">
        <f>IF($B108="",0,SUMIFS(Raindance!$O:$O,Raindance!$B:$B,$B108,Raindance!$R:$R,"&gt;="&amp;L$5,Raindance!$R:$R,"&lt;="&amp;L$6))</f>
        <v>0</v>
      </c>
      <c r="M108">
        <f>IF($B108="",0,SUMIFS(Raindance!$O:$O,Raindance!$B:$B,$B108,Raindance!$R:$R,"&gt;="&amp;M$5,Raindance!$R:$R,"&lt;="&amp;M$6))</f>
        <v>0</v>
      </c>
      <c r="N108">
        <f>IF($B108="",0,SUMIFS(Raindance!$O:$O,Raindance!$B:$B,$B108,Raindance!$R:$R,"&gt;="&amp;N$5,Raindance!$R:$R,"&lt;="&amp;N$6))</f>
        <v>0</v>
      </c>
      <c r="O108">
        <f>IF($B108="",0,SUMIFS(Raindance!$O:$O,Raindance!$B:$B,$B108,Raindance!$R:$R,"&gt;="&amp;O$5,Raindance!$R:$R,"&lt;="&amp;O$6))</f>
        <v>0</v>
      </c>
      <c r="P108">
        <f>IF($B108="",0,SUMIFS(Raindance!$O:$O,Raindance!$B:$B,$B108,Raindance!$R:$R,"&gt;="&amp;P$5,Raindance!$R:$R,"&lt;="&amp;P$6))</f>
        <v>0</v>
      </c>
      <c r="Q108">
        <f>IF($B108="",0,SUMIFS(Raindance!$O:$O,Raindance!$B:$B,$B108,Raindance!$R:$R,"&gt;="&amp;Q$5,Raindance!$R:$R,"&lt;="&amp;Q$6))</f>
        <v>0</v>
      </c>
      <c r="R108">
        <f>IF($B108="",0,SUMIFS(Raindance!$O:$O,Raindance!$B:$B,$B108,Raindance!$R:$R,"&gt;="&amp;R$5,Raindance!$R:$R,"&lt;="&amp;R$6))</f>
        <v>0</v>
      </c>
      <c r="S108">
        <f>IF($B108="",0,SUMIFS(Raindance!$O:$O,Raindance!$B:$B,$B108,Raindance!$R:$R,"&gt;="&amp;S$5,Raindance!$R:$R,"&lt;="&amp;S$6))</f>
        <v>0</v>
      </c>
      <c r="T108">
        <f>IF($B108="",0,SUMIFS(Raindance!$O:$O,Raindance!$B:$B,$B108,Raindance!$R:$R,"&gt;="&amp;T$5,Raindance!$R:$R,"&lt;="&amp;T$6))</f>
        <v>0</v>
      </c>
      <c r="U108">
        <f>IF($B108="",0,SUMIFS(Raindance!$O:$O,Raindance!$B:$B,$B108,Raindance!$R:$R,"&gt;="&amp;U$5,Raindance!$R:$R,"&lt;="&amp;U$6))</f>
        <v>0</v>
      </c>
      <c r="V108">
        <f>IF($B108="",0,SUMIFS(Raindance!$O:$O,Raindance!$B:$B,$B108,Raindance!$R:$R,"&gt;="&amp;V$5,Raindance!$R:$R,"&lt;="&amp;V$6))</f>
        <v>0</v>
      </c>
      <c r="W108">
        <f>IF($B108="",0,SUMIFS(Raindance!$O:$O,Raindance!$B:$B,$B108,Raindance!$R:$R,"&gt;="&amp;W$5,Raindance!$R:$R,"&lt;="&amp;W$6))</f>
        <v>0</v>
      </c>
      <c r="X108">
        <f>IF($B108="",0,SUMIFS(Raindance!$O:$O,Raindance!$B:$B,$B108,Raindance!$R:$R,"&gt;="&amp;X$5,Raindance!$R:$R,"&lt;="&amp;X$6))</f>
        <v>0</v>
      </c>
      <c r="Y108">
        <f>IF($B108="",0,SUMIFS(Raindance!$O:$O,Raindance!$B:$B,$B108,Raindance!$R:$R,"&gt;="&amp;Y$5,Raindance!$R:$R,"&lt;="&amp;Y$6))</f>
        <v>0</v>
      </c>
      <c r="Z108">
        <f>IF($B108="",0,SUMIFS(Raindance!$O:$O,Raindance!$B:$B,$B108,Raindance!$R:$R,"&gt;="&amp;Z$5,Raindance!$R:$R,"&lt;="&amp;Z$6))</f>
        <v>0</v>
      </c>
      <c r="AA108">
        <f>IF($B108="",0,SUMIFS(Raindance!$O:$O,Raindance!$B:$B,$B108,Raindance!$R:$R,"&gt;="&amp;AA$5,Raindance!$R:$R,"&lt;="&amp;AA$6))</f>
        <v>0</v>
      </c>
      <c r="AB108">
        <f>IF($B108="",0,SUMIFS(Raindance!$O:$O,Raindance!$B:$B,$B108,Raindance!$R:$R,"&gt;="&amp;AB$5,Raindance!$R:$R,"&lt;="&amp;AB$6))</f>
        <v>0</v>
      </c>
      <c r="AC108">
        <f>IF($B108="",0,SUMIFS(Raindance!$O:$O,Raindance!$B:$B,$B108,Raindance!$R:$R,"&gt;="&amp;AC$5,Raindance!$R:$R,"&lt;="&amp;AC$6))</f>
        <v>0</v>
      </c>
      <c r="AD108">
        <f>IF($B108="",0,SUMIFS(Raindance!$O:$O,Raindance!$B:$B,$B108,Raindance!$R:$R,"&gt;="&amp;AD$5,Raindance!$R:$R,"&lt;="&amp;AD$6))</f>
        <v>0</v>
      </c>
      <c r="AE108">
        <f>IF($B108="",0,SUMIFS(Raindance!$O:$O,Raindance!$B:$B,$B108,Raindance!$R:$R,"&gt;="&amp;AE$5,Raindance!$R:$R,"&lt;="&amp;AE$6))</f>
        <v>0</v>
      </c>
      <c r="AF108">
        <f>IF($B108="",0,SUMIFS(Raindance!$O:$O,Raindance!$B:$B,$B108,Raindance!$R:$R,"&gt;="&amp;AF$5,Raindance!$R:$R,"&lt;="&amp;AF$6))</f>
        <v>0</v>
      </c>
      <c r="AG108">
        <f>IF($B108="",0,SUMIFS(Raindance!$O:$O,Raindance!$B:$B,$B108,Raindance!$R:$R,"&gt;="&amp;AG$5,Raindance!$R:$R,"&lt;="&amp;AG$6))</f>
        <v>0</v>
      </c>
    </row>
    <row r="109" spans="1:33" x14ac:dyDescent="0.3">
      <c r="A109" t="s">
        <v>1200</v>
      </c>
      <c r="B109" s="20">
        <f>'Accounting table'!E11</f>
        <v>0</v>
      </c>
      <c r="C109" s="36">
        <f>IF(B109="",0,SUMIFS(Raindance!O:O,Raindance!B:B,B109))</f>
        <v>0</v>
      </c>
      <c r="E109">
        <f>IF($B109="",0,SUMIFS(Raindance!$O:$O,Raindance!$B:$B,$B109,Raindance!$R:$R,"&gt;="&amp;E$5,Raindance!$R:$R,"&lt;="&amp;E$6))</f>
        <v>0</v>
      </c>
      <c r="F109">
        <f>IF($B109="",0,SUMIFS(Raindance!$O:$O,Raindance!$B:$B,$B109,Raindance!$R:$R,"&gt;="&amp;F$5,Raindance!$R:$R,"&lt;="&amp;F$6))</f>
        <v>0</v>
      </c>
      <c r="G109">
        <f>IF($B109="",0,SUMIFS(Raindance!$O:$O,Raindance!$B:$B,$B109,Raindance!$R:$R,"&gt;="&amp;G$5,Raindance!$R:$R,"&lt;="&amp;G$6))</f>
        <v>0</v>
      </c>
      <c r="H109">
        <f>IF($B109="",0,SUMIFS(Raindance!$O:$O,Raindance!$B:$B,$B109,Raindance!$R:$R,"&gt;="&amp;H$5,Raindance!$R:$R,"&lt;="&amp;H$6))</f>
        <v>0</v>
      </c>
      <c r="I109">
        <f>IF($B109="",0,SUMIFS(Raindance!$O:$O,Raindance!$B:$B,$B109,Raindance!$R:$R,"&gt;="&amp;I$5,Raindance!$R:$R,"&lt;="&amp;I$6))</f>
        <v>0</v>
      </c>
      <c r="J109">
        <f>IF($B109="",0,SUMIFS(Raindance!$O:$O,Raindance!$B:$B,$B109,Raindance!$R:$R,"&gt;="&amp;J$5,Raindance!$R:$R,"&lt;="&amp;J$6))</f>
        <v>0</v>
      </c>
      <c r="K109">
        <f>IF($B109="",0,SUMIFS(Raindance!$O:$O,Raindance!$B:$B,$B109,Raindance!$R:$R,"&gt;="&amp;K$5,Raindance!$R:$R,"&lt;="&amp;K$6))</f>
        <v>0</v>
      </c>
      <c r="L109">
        <f>IF($B109="",0,SUMIFS(Raindance!$O:$O,Raindance!$B:$B,$B109,Raindance!$R:$R,"&gt;="&amp;L$5,Raindance!$R:$R,"&lt;="&amp;L$6))</f>
        <v>0</v>
      </c>
      <c r="M109">
        <f>IF($B109="",0,SUMIFS(Raindance!$O:$O,Raindance!$B:$B,$B109,Raindance!$R:$R,"&gt;="&amp;M$5,Raindance!$R:$R,"&lt;="&amp;M$6))</f>
        <v>0</v>
      </c>
      <c r="N109">
        <f>IF($B109="",0,SUMIFS(Raindance!$O:$O,Raindance!$B:$B,$B109,Raindance!$R:$R,"&gt;="&amp;N$5,Raindance!$R:$R,"&lt;="&amp;N$6))</f>
        <v>0</v>
      </c>
      <c r="O109">
        <f>IF($B109="",0,SUMIFS(Raindance!$O:$O,Raindance!$B:$B,$B109,Raindance!$R:$R,"&gt;="&amp;O$5,Raindance!$R:$R,"&lt;="&amp;O$6))</f>
        <v>0</v>
      </c>
      <c r="P109">
        <f>IF($B109="",0,SUMIFS(Raindance!$O:$O,Raindance!$B:$B,$B109,Raindance!$R:$R,"&gt;="&amp;P$5,Raindance!$R:$R,"&lt;="&amp;P$6))</f>
        <v>0</v>
      </c>
      <c r="Q109">
        <f>IF($B109="",0,SUMIFS(Raindance!$O:$O,Raindance!$B:$B,$B109,Raindance!$R:$R,"&gt;="&amp;Q$5,Raindance!$R:$R,"&lt;="&amp;Q$6))</f>
        <v>0</v>
      </c>
      <c r="R109">
        <f>IF($B109="",0,SUMIFS(Raindance!$O:$O,Raindance!$B:$B,$B109,Raindance!$R:$R,"&gt;="&amp;R$5,Raindance!$R:$R,"&lt;="&amp;R$6))</f>
        <v>0</v>
      </c>
      <c r="S109">
        <f>IF($B109="",0,SUMIFS(Raindance!$O:$O,Raindance!$B:$B,$B109,Raindance!$R:$R,"&gt;="&amp;S$5,Raindance!$R:$R,"&lt;="&amp;S$6))</f>
        <v>0</v>
      </c>
      <c r="T109">
        <f>IF($B109="",0,SUMIFS(Raindance!$O:$O,Raindance!$B:$B,$B109,Raindance!$R:$R,"&gt;="&amp;T$5,Raindance!$R:$R,"&lt;="&amp;T$6))</f>
        <v>0</v>
      </c>
      <c r="U109">
        <f>IF($B109="",0,SUMIFS(Raindance!$O:$O,Raindance!$B:$B,$B109,Raindance!$R:$R,"&gt;="&amp;U$5,Raindance!$R:$R,"&lt;="&amp;U$6))</f>
        <v>0</v>
      </c>
      <c r="V109">
        <f>IF($B109="",0,SUMIFS(Raindance!$O:$O,Raindance!$B:$B,$B109,Raindance!$R:$R,"&gt;="&amp;V$5,Raindance!$R:$R,"&lt;="&amp;V$6))</f>
        <v>0</v>
      </c>
      <c r="W109">
        <f>IF($B109="",0,SUMIFS(Raindance!$O:$O,Raindance!$B:$B,$B109,Raindance!$R:$R,"&gt;="&amp;W$5,Raindance!$R:$R,"&lt;="&amp;W$6))</f>
        <v>0</v>
      </c>
      <c r="X109">
        <f>IF($B109="",0,SUMIFS(Raindance!$O:$O,Raindance!$B:$B,$B109,Raindance!$R:$R,"&gt;="&amp;X$5,Raindance!$R:$R,"&lt;="&amp;X$6))</f>
        <v>0</v>
      </c>
      <c r="Y109">
        <f>IF($B109="",0,SUMIFS(Raindance!$O:$O,Raindance!$B:$B,$B109,Raindance!$R:$R,"&gt;="&amp;Y$5,Raindance!$R:$R,"&lt;="&amp;Y$6))</f>
        <v>0</v>
      </c>
      <c r="Z109">
        <f>IF($B109="",0,SUMIFS(Raindance!$O:$O,Raindance!$B:$B,$B109,Raindance!$R:$R,"&gt;="&amp;Z$5,Raindance!$R:$R,"&lt;="&amp;Z$6))</f>
        <v>0</v>
      </c>
      <c r="AA109">
        <f>IF($B109="",0,SUMIFS(Raindance!$O:$O,Raindance!$B:$B,$B109,Raindance!$R:$R,"&gt;="&amp;AA$5,Raindance!$R:$R,"&lt;="&amp;AA$6))</f>
        <v>0</v>
      </c>
      <c r="AB109">
        <f>IF($B109="",0,SUMIFS(Raindance!$O:$O,Raindance!$B:$B,$B109,Raindance!$R:$R,"&gt;="&amp;AB$5,Raindance!$R:$R,"&lt;="&amp;AB$6))</f>
        <v>0</v>
      </c>
      <c r="AC109">
        <f>IF($B109="",0,SUMIFS(Raindance!$O:$O,Raindance!$B:$B,$B109,Raindance!$R:$R,"&gt;="&amp;AC$5,Raindance!$R:$R,"&lt;="&amp;AC$6))</f>
        <v>0</v>
      </c>
      <c r="AD109">
        <f>IF($B109="",0,SUMIFS(Raindance!$O:$O,Raindance!$B:$B,$B109,Raindance!$R:$R,"&gt;="&amp;AD$5,Raindance!$R:$R,"&lt;="&amp;AD$6))</f>
        <v>0</v>
      </c>
      <c r="AE109">
        <f>IF($B109="",0,SUMIFS(Raindance!$O:$O,Raindance!$B:$B,$B109,Raindance!$R:$R,"&gt;="&amp;AE$5,Raindance!$R:$R,"&lt;="&amp;AE$6))</f>
        <v>0</v>
      </c>
      <c r="AF109">
        <f>IF($B109="",0,SUMIFS(Raindance!$O:$O,Raindance!$B:$B,$B109,Raindance!$R:$R,"&gt;="&amp;AF$5,Raindance!$R:$R,"&lt;="&amp;AF$6))</f>
        <v>0</v>
      </c>
      <c r="AG109">
        <f>IF($B109="",0,SUMIFS(Raindance!$O:$O,Raindance!$B:$B,$B109,Raindance!$R:$R,"&gt;="&amp;AG$5,Raindance!$R:$R,"&lt;="&amp;AG$6))</f>
        <v>0</v>
      </c>
    </row>
    <row r="110" spans="1:33" x14ac:dyDescent="0.3">
      <c r="A110" t="s">
        <v>1200</v>
      </c>
      <c r="B110" s="20">
        <f>'Accounting table'!E12</f>
        <v>0</v>
      </c>
      <c r="C110" s="36">
        <f>IF(B110="",0,SUMIFS(Raindance!O:O,Raindance!B:B,B110))</f>
        <v>0</v>
      </c>
      <c r="E110">
        <f>IF($B110="",0,SUMIFS(Raindance!$O:$O,Raindance!$B:$B,$B110,Raindance!$R:$R,"&gt;="&amp;E$5,Raindance!$R:$R,"&lt;="&amp;E$6))</f>
        <v>0</v>
      </c>
      <c r="F110">
        <f>IF($B110="",0,SUMIFS(Raindance!$O:$O,Raindance!$B:$B,$B110,Raindance!$R:$R,"&gt;="&amp;F$5,Raindance!$R:$R,"&lt;="&amp;F$6))</f>
        <v>0</v>
      </c>
      <c r="G110">
        <f>IF($B110="",0,SUMIFS(Raindance!$O:$O,Raindance!$B:$B,$B110,Raindance!$R:$R,"&gt;="&amp;G$5,Raindance!$R:$R,"&lt;="&amp;G$6))</f>
        <v>0</v>
      </c>
      <c r="H110">
        <f>IF($B110="",0,SUMIFS(Raindance!$O:$O,Raindance!$B:$B,$B110,Raindance!$R:$R,"&gt;="&amp;H$5,Raindance!$R:$R,"&lt;="&amp;H$6))</f>
        <v>0</v>
      </c>
      <c r="I110">
        <f>IF($B110="",0,SUMIFS(Raindance!$O:$O,Raindance!$B:$B,$B110,Raindance!$R:$R,"&gt;="&amp;I$5,Raindance!$R:$R,"&lt;="&amp;I$6))</f>
        <v>0</v>
      </c>
      <c r="J110">
        <f>IF($B110="",0,SUMIFS(Raindance!$O:$O,Raindance!$B:$B,$B110,Raindance!$R:$R,"&gt;="&amp;J$5,Raindance!$R:$R,"&lt;="&amp;J$6))</f>
        <v>0</v>
      </c>
      <c r="K110">
        <f>IF($B110="",0,SUMIFS(Raindance!$O:$O,Raindance!$B:$B,$B110,Raindance!$R:$R,"&gt;="&amp;K$5,Raindance!$R:$R,"&lt;="&amp;K$6))</f>
        <v>0</v>
      </c>
      <c r="L110">
        <f>IF($B110="",0,SUMIFS(Raindance!$O:$O,Raindance!$B:$B,$B110,Raindance!$R:$R,"&gt;="&amp;L$5,Raindance!$R:$R,"&lt;="&amp;L$6))</f>
        <v>0</v>
      </c>
      <c r="M110">
        <f>IF($B110="",0,SUMIFS(Raindance!$O:$O,Raindance!$B:$B,$B110,Raindance!$R:$R,"&gt;="&amp;M$5,Raindance!$R:$R,"&lt;="&amp;M$6))</f>
        <v>0</v>
      </c>
      <c r="N110">
        <f>IF($B110="",0,SUMIFS(Raindance!$O:$O,Raindance!$B:$B,$B110,Raindance!$R:$R,"&gt;="&amp;N$5,Raindance!$R:$R,"&lt;="&amp;N$6))</f>
        <v>0</v>
      </c>
      <c r="O110">
        <f>IF($B110="",0,SUMIFS(Raindance!$O:$O,Raindance!$B:$B,$B110,Raindance!$R:$R,"&gt;="&amp;O$5,Raindance!$R:$R,"&lt;="&amp;O$6))</f>
        <v>0</v>
      </c>
      <c r="P110">
        <f>IF($B110="",0,SUMIFS(Raindance!$O:$O,Raindance!$B:$B,$B110,Raindance!$R:$R,"&gt;="&amp;P$5,Raindance!$R:$R,"&lt;="&amp;P$6))</f>
        <v>0</v>
      </c>
      <c r="Q110">
        <f>IF($B110="",0,SUMIFS(Raindance!$O:$O,Raindance!$B:$B,$B110,Raindance!$R:$R,"&gt;="&amp;Q$5,Raindance!$R:$R,"&lt;="&amp;Q$6))</f>
        <v>0</v>
      </c>
      <c r="R110">
        <f>IF($B110="",0,SUMIFS(Raindance!$O:$O,Raindance!$B:$B,$B110,Raindance!$R:$R,"&gt;="&amp;R$5,Raindance!$R:$R,"&lt;="&amp;R$6))</f>
        <v>0</v>
      </c>
      <c r="S110">
        <f>IF($B110="",0,SUMIFS(Raindance!$O:$O,Raindance!$B:$B,$B110,Raindance!$R:$R,"&gt;="&amp;S$5,Raindance!$R:$R,"&lt;="&amp;S$6))</f>
        <v>0</v>
      </c>
      <c r="T110">
        <f>IF($B110="",0,SUMIFS(Raindance!$O:$O,Raindance!$B:$B,$B110,Raindance!$R:$R,"&gt;="&amp;T$5,Raindance!$R:$R,"&lt;="&amp;T$6))</f>
        <v>0</v>
      </c>
      <c r="U110">
        <f>IF($B110="",0,SUMIFS(Raindance!$O:$O,Raindance!$B:$B,$B110,Raindance!$R:$R,"&gt;="&amp;U$5,Raindance!$R:$R,"&lt;="&amp;U$6))</f>
        <v>0</v>
      </c>
      <c r="V110">
        <f>IF($B110="",0,SUMIFS(Raindance!$O:$O,Raindance!$B:$B,$B110,Raindance!$R:$R,"&gt;="&amp;V$5,Raindance!$R:$R,"&lt;="&amp;V$6))</f>
        <v>0</v>
      </c>
      <c r="W110">
        <f>IF($B110="",0,SUMIFS(Raindance!$O:$O,Raindance!$B:$B,$B110,Raindance!$R:$R,"&gt;="&amp;W$5,Raindance!$R:$R,"&lt;="&amp;W$6))</f>
        <v>0</v>
      </c>
      <c r="X110">
        <f>IF($B110="",0,SUMIFS(Raindance!$O:$O,Raindance!$B:$B,$B110,Raindance!$R:$R,"&gt;="&amp;X$5,Raindance!$R:$R,"&lt;="&amp;X$6))</f>
        <v>0</v>
      </c>
      <c r="Y110">
        <f>IF($B110="",0,SUMIFS(Raindance!$O:$O,Raindance!$B:$B,$B110,Raindance!$R:$R,"&gt;="&amp;Y$5,Raindance!$R:$R,"&lt;="&amp;Y$6))</f>
        <v>0</v>
      </c>
      <c r="Z110">
        <f>IF($B110="",0,SUMIFS(Raindance!$O:$O,Raindance!$B:$B,$B110,Raindance!$R:$R,"&gt;="&amp;Z$5,Raindance!$R:$R,"&lt;="&amp;Z$6))</f>
        <v>0</v>
      </c>
      <c r="AA110">
        <f>IF($B110="",0,SUMIFS(Raindance!$O:$O,Raindance!$B:$B,$B110,Raindance!$R:$R,"&gt;="&amp;AA$5,Raindance!$R:$R,"&lt;="&amp;AA$6))</f>
        <v>0</v>
      </c>
      <c r="AB110">
        <f>IF($B110="",0,SUMIFS(Raindance!$O:$O,Raindance!$B:$B,$B110,Raindance!$R:$R,"&gt;="&amp;AB$5,Raindance!$R:$R,"&lt;="&amp;AB$6))</f>
        <v>0</v>
      </c>
      <c r="AC110">
        <f>IF($B110="",0,SUMIFS(Raindance!$O:$O,Raindance!$B:$B,$B110,Raindance!$R:$R,"&gt;="&amp;AC$5,Raindance!$R:$R,"&lt;="&amp;AC$6))</f>
        <v>0</v>
      </c>
      <c r="AD110">
        <f>IF($B110="",0,SUMIFS(Raindance!$O:$O,Raindance!$B:$B,$B110,Raindance!$R:$R,"&gt;="&amp;AD$5,Raindance!$R:$R,"&lt;="&amp;AD$6))</f>
        <v>0</v>
      </c>
      <c r="AE110">
        <f>IF($B110="",0,SUMIFS(Raindance!$O:$O,Raindance!$B:$B,$B110,Raindance!$R:$R,"&gt;="&amp;AE$5,Raindance!$R:$R,"&lt;="&amp;AE$6))</f>
        <v>0</v>
      </c>
      <c r="AF110">
        <f>IF($B110="",0,SUMIFS(Raindance!$O:$O,Raindance!$B:$B,$B110,Raindance!$R:$R,"&gt;="&amp;AF$5,Raindance!$R:$R,"&lt;="&amp;AF$6))</f>
        <v>0</v>
      </c>
      <c r="AG110">
        <f>IF($B110="",0,SUMIFS(Raindance!$O:$O,Raindance!$B:$B,$B110,Raindance!$R:$R,"&gt;="&amp;AG$5,Raindance!$R:$R,"&lt;="&amp;AG$6))</f>
        <v>0</v>
      </c>
    </row>
    <row r="111" spans="1:33" x14ac:dyDescent="0.3">
      <c r="A111" t="s">
        <v>1200</v>
      </c>
      <c r="B111" s="20">
        <f>'Accounting table'!E13</f>
        <v>0</v>
      </c>
      <c r="C111" s="36">
        <f>IF(B111="",0,SUMIFS(Raindance!O:O,Raindance!B:B,B111))</f>
        <v>0</v>
      </c>
      <c r="E111">
        <f>IF($B111="",0,SUMIFS(Raindance!$O:$O,Raindance!$B:$B,$B111,Raindance!$R:$R,"&gt;="&amp;E$5,Raindance!$R:$R,"&lt;="&amp;E$6))</f>
        <v>0</v>
      </c>
      <c r="F111">
        <f>IF($B111="",0,SUMIFS(Raindance!$O:$O,Raindance!$B:$B,$B111,Raindance!$R:$R,"&gt;="&amp;F$5,Raindance!$R:$R,"&lt;="&amp;F$6))</f>
        <v>0</v>
      </c>
      <c r="G111">
        <f>IF($B111="",0,SUMIFS(Raindance!$O:$O,Raindance!$B:$B,$B111,Raindance!$R:$R,"&gt;="&amp;G$5,Raindance!$R:$R,"&lt;="&amp;G$6))</f>
        <v>0</v>
      </c>
      <c r="H111">
        <f>IF($B111="",0,SUMIFS(Raindance!$O:$O,Raindance!$B:$B,$B111,Raindance!$R:$R,"&gt;="&amp;H$5,Raindance!$R:$R,"&lt;="&amp;H$6))</f>
        <v>0</v>
      </c>
      <c r="I111">
        <f>IF($B111="",0,SUMIFS(Raindance!$O:$O,Raindance!$B:$B,$B111,Raindance!$R:$R,"&gt;="&amp;I$5,Raindance!$R:$R,"&lt;="&amp;I$6))</f>
        <v>0</v>
      </c>
      <c r="J111">
        <f>IF($B111="",0,SUMIFS(Raindance!$O:$O,Raindance!$B:$B,$B111,Raindance!$R:$R,"&gt;="&amp;J$5,Raindance!$R:$R,"&lt;="&amp;J$6))</f>
        <v>0</v>
      </c>
      <c r="K111">
        <f>IF($B111="",0,SUMIFS(Raindance!$O:$O,Raindance!$B:$B,$B111,Raindance!$R:$R,"&gt;="&amp;K$5,Raindance!$R:$R,"&lt;="&amp;K$6))</f>
        <v>0</v>
      </c>
      <c r="L111">
        <f>IF($B111="",0,SUMIFS(Raindance!$O:$O,Raindance!$B:$B,$B111,Raindance!$R:$R,"&gt;="&amp;L$5,Raindance!$R:$R,"&lt;="&amp;L$6))</f>
        <v>0</v>
      </c>
      <c r="M111">
        <f>IF($B111="",0,SUMIFS(Raindance!$O:$O,Raindance!$B:$B,$B111,Raindance!$R:$R,"&gt;="&amp;M$5,Raindance!$R:$R,"&lt;="&amp;M$6))</f>
        <v>0</v>
      </c>
      <c r="N111">
        <f>IF($B111="",0,SUMIFS(Raindance!$O:$O,Raindance!$B:$B,$B111,Raindance!$R:$R,"&gt;="&amp;N$5,Raindance!$R:$R,"&lt;="&amp;N$6))</f>
        <v>0</v>
      </c>
      <c r="O111">
        <f>IF($B111="",0,SUMIFS(Raindance!$O:$O,Raindance!$B:$B,$B111,Raindance!$R:$R,"&gt;="&amp;O$5,Raindance!$R:$R,"&lt;="&amp;O$6))</f>
        <v>0</v>
      </c>
      <c r="P111">
        <f>IF($B111="",0,SUMIFS(Raindance!$O:$O,Raindance!$B:$B,$B111,Raindance!$R:$R,"&gt;="&amp;P$5,Raindance!$R:$R,"&lt;="&amp;P$6))</f>
        <v>0</v>
      </c>
      <c r="Q111">
        <f>IF($B111="",0,SUMIFS(Raindance!$O:$O,Raindance!$B:$B,$B111,Raindance!$R:$R,"&gt;="&amp;Q$5,Raindance!$R:$R,"&lt;="&amp;Q$6))</f>
        <v>0</v>
      </c>
      <c r="R111">
        <f>IF($B111="",0,SUMIFS(Raindance!$O:$O,Raindance!$B:$B,$B111,Raindance!$R:$R,"&gt;="&amp;R$5,Raindance!$R:$R,"&lt;="&amp;R$6))</f>
        <v>0</v>
      </c>
      <c r="S111">
        <f>IF($B111="",0,SUMIFS(Raindance!$O:$O,Raindance!$B:$B,$B111,Raindance!$R:$R,"&gt;="&amp;S$5,Raindance!$R:$R,"&lt;="&amp;S$6))</f>
        <v>0</v>
      </c>
      <c r="T111">
        <f>IF($B111="",0,SUMIFS(Raindance!$O:$O,Raindance!$B:$B,$B111,Raindance!$R:$R,"&gt;="&amp;T$5,Raindance!$R:$R,"&lt;="&amp;T$6))</f>
        <v>0</v>
      </c>
      <c r="U111">
        <f>IF($B111="",0,SUMIFS(Raindance!$O:$O,Raindance!$B:$B,$B111,Raindance!$R:$R,"&gt;="&amp;U$5,Raindance!$R:$R,"&lt;="&amp;U$6))</f>
        <v>0</v>
      </c>
      <c r="V111">
        <f>IF($B111="",0,SUMIFS(Raindance!$O:$O,Raindance!$B:$B,$B111,Raindance!$R:$R,"&gt;="&amp;V$5,Raindance!$R:$R,"&lt;="&amp;V$6))</f>
        <v>0</v>
      </c>
      <c r="W111">
        <f>IF($B111="",0,SUMIFS(Raindance!$O:$O,Raindance!$B:$B,$B111,Raindance!$R:$R,"&gt;="&amp;W$5,Raindance!$R:$R,"&lt;="&amp;W$6))</f>
        <v>0</v>
      </c>
      <c r="X111">
        <f>IF($B111="",0,SUMIFS(Raindance!$O:$O,Raindance!$B:$B,$B111,Raindance!$R:$R,"&gt;="&amp;X$5,Raindance!$R:$R,"&lt;="&amp;X$6))</f>
        <v>0</v>
      </c>
      <c r="Y111">
        <f>IF($B111="",0,SUMIFS(Raindance!$O:$O,Raindance!$B:$B,$B111,Raindance!$R:$R,"&gt;="&amp;Y$5,Raindance!$R:$R,"&lt;="&amp;Y$6))</f>
        <v>0</v>
      </c>
      <c r="Z111">
        <f>IF($B111="",0,SUMIFS(Raindance!$O:$O,Raindance!$B:$B,$B111,Raindance!$R:$R,"&gt;="&amp;Z$5,Raindance!$R:$R,"&lt;="&amp;Z$6))</f>
        <v>0</v>
      </c>
      <c r="AA111">
        <f>IF($B111="",0,SUMIFS(Raindance!$O:$O,Raindance!$B:$B,$B111,Raindance!$R:$R,"&gt;="&amp;AA$5,Raindance!$R:$R,"&lt;="&amp;AA$6))</f>
        <v>0</v>
      </c>
      <c r="AB111">
        <f>IF($B111="",0,SUMIFS(Raindance!$O:$O,Raindance!$B:$B,$B111,Raindance!$R:$R,"&gt;="&amp;AB$5,Raindance!$R:$R,"&lt;="&amp;AB$6))</f>
        <v>0</v>
      </c>
      <c r="AC111">
        <f>IF($B111="",0,SUMIFS(Raindance!$O:$O,Raindance!$B:$B,$B111,Raindance!$R:$R,"&gt;="&amp;AC$5,Raindance!$R:$R,"&lt;="&amp;AC$6))</f>
        <v>0</v>
      </c>
      <c r="AD111">
        <f>IF($B111="",0,SUMIFS(Raindance!$O:$O,Raindance!$B:$B,$B111,Raindance!$R:$R,"&gt;="&amp;AD$5,Raindance!$R:$R,"&lt;="&amp;AD$6))</f>
        <v>0</v>
      </c>
      <c r="AE111">
        <f>IF($B111="",0,SUMIFS(Raindance!$O:$O,Raindance!$B:$B,$B111,Raindance!$R:$R,"&gt;="&amp;AE$5,Raindance!$R:$R,"&lt;="&amp;AE$6))</f>
        <v>0</v>
      </c>
      <c r="AF111">
        <f>IF($B111="",0,SUMIFS(Raindance!$O:$O,Raindance!$B:$B,$B111,Raindance!$R:$R,"&gt;="&amp;AF$5,Raindance!$R:$R,"&lt;="&amp;AF$6))</f>
        <v>0</v>
      </c>
      <c r="AG111">
        <f>IF($B111="",0,SUMIFS(Raindance!$O:$O,Raindance!$B:$B,$B111,Raindance!$R:$R,"&gt;="&amp;AG$5,Raindance!$R:$R,"&lt;="&amp;AG$6))</f>
        <v>0</v>
      </c>
    </row>
    <row r="112" spans="1:33" x14ac:dyDescent="0.3">
      <c r="A112" t="s">
        <v>1200</v>
      </c>
      <c r="B112" s="20">
        <f>'Accounting table'!E14</f>
        <v>0</v>
      </c>
      <c r="C112" s="36">
        <f>IF(B112="",0,SUMIFS(Raindance!O:O,Raindance!B:B,B112))</f>
        <v>0</v>
      </c>
      <c r="E112">
        <f>IF($B112="",0,SUMIFS(Raindance!$O:$O,Raindance!$B:$B,$B112,Raindance!$R:$R,"&gt;="&amp;E$5,Raindance!$R:$R,"&lt;="&amp;E$6))</f>
        <v>0</v>
      </c>
      <c r="F112">
        <f>IF($B112="",0,SUMIFS(Raindance!$O:$O,Raindance!$B:$B,$B112,Raindance!$R:$R,"&gt;="&amp;F$5,Raindance!$R:$R,"&lt;="&amp;F$6))</f>
        <v>0</v>
      </c>
      <c r="G112">
        <f>IF($B112="",0,SUMIFS(Raindance!$O:$O,Raindance!$B:$B,$B112,Raindance!$R:$R,"&gt;="&amp;G$5,Raindance!$R:$R,"&lt;="&amp;G$6))</f>
        <v>0</v>
      </c>
      <c r="H112">
        <f>IF($B112="",0,SUMIFS(Raindance!$O:$O,Raindance!$B:$B,$B112,Raindance!$R:$R,"&gt;="&amp;H$5,Raindance!$R:$R,"&lt;="&amp;H$6))</f>
        <v>0</v>
      </c>
      <c r="I112">
        <f>IF($B112="",0,SUMIFS(Raindance!$O:$O,Raindance!$B:$B,$B112,Raindance!$R:$R,"&gt;="&amp;I$5,Raindance!$R:$R,"&lt;="&amp;I$6))</f>
        <v>0</v>
      </c>
      <c r="J112">
        <f>IF($B112="",0,SUMIFS(Raindance!$O:$O,Raindance!$B:$B,$B112,Raindance!$R:$R,"&gt;="&amp;J$5,Raindance!$R:$R,"&lt;="&amp;J$6))</f>
        <v>0</v>
      </c>
      <c r="K112">
        <f>IF($B112="",0,SUMIFS(Raindance!$O:$O,Raindance!$B:$B,$B112,Raindance!$R:$R,"&gt;="&amp;K$5,Raindance!$R:$R,"&lt;="&amp;K$6))</f>
        <v>0</v>
      </c>
      <c r="L112">
        <f>IF($B112="",0,SUMIFS(Raindance!$O:$O,Raindance!$B:$B,$B112,Raindance!$R:$R,"&gt;="&amp;L$5,Raindance!$R:$R,"&lt;="&amp;L$6))</f>
        <v>0</v>
      </c>
      <c r="M112">
        <f>IF($B112="",0,SUMIFS(Raindance!$O:$O,Raindance!$B:$B,$B112,Raindance!$R:$R,"&gt;="&amp;M$5,Raindance!$R:$R,"&lt;="&amp;M$6))</f>
        <v>0</v>
      </c>
      <c r="N112">
        <f>IF($B112="",0,SUMIFS(Raindance!$O:$O,Raindance!$B:$B,$B112,Raindance!$R:$R,"&gt;="&amp;N$5,Raindance!$R:$R,"&lt;="&amp;N$6))</f>
        <v>0</v>
      </c>
      <c r="O112">
        <f>IF($B112="",0,SUMIFS(Raindance!$O:$O,Raindance!$B:$B,$B112,Raindance!$R:$R,"&gt;="&amp;O$5,Raindance!$R:$R,"&lt;="&amp;O$6))</f>
        <v>0</v>
      </c>
      <c r="P112">
        <f>IF($B112="",0,SUMIFS(Raindance!$O:$O,Raindance!$B:$B,$B112,Raindance!$R:$R,"&gt;="&amp;P$5,Raindance!$R:$R,"&lt;="&amp;P$6))</f>
        <v>0</v>
      </c>
      <c r="Q112">
        <f>IF($B112="",0,SUMIFS(Raindance!$O:$O,Raindance!$B:$B,$B112,Raindance!$R:$R,"&gt;="&amp;Q$5,Raindance!$R:$R,"&lt;="&amp;Q$6))</f>
        <v>0</v>
      </c>
      <c r="R112">
        <f>IF($B112="",0,SUMIFS(Raindance!$O:$O,Raindance!$B:$B,$B112,Raindance!$R:$R,"&gt;="&amp;R$5,Raindance!$R:$R,"&lt;="&amp;R$6))</f>
        <v>0</v>
      </c>
      <c r="S112">
        <f>IF($B112="",0,SUMIFS(Raindance!$O:$O,Raindance!$B:$B,$B112,Raindance!$R:$R,"&gt;="&amp;S$5,Raindance!$R:$R,"&lt;="&amp;S$6))</f>
        <v>0</v>
      </c>
      <c r="T112">
        <f>IF($B112="",0,SUMIFS(Raindance!$O:$O,Raindance!$B:$B,$B112,Raindance!$R:$R,"&gt;="&amp;T$5,Raindance!$R:$R,"&lt;="&amp;T$6))</f>
        <v>0</v>
      </c>
      <c r="U112">
        <f>IF($B112="",0,SUMIFS(Raindance!$O:$O,Raindance!$B:$B,$B112,Raindance!$R:$R,"&gt;="&amp;U$5,Raindance!$R:$R,"&lt;="&amp;U$6))</f>
        <v>0</v>
      </c>
      <c r="V112">
        <f>IF($B112="",0,SUMIFS(Raindance!$O:$O,Raindance!$B:$B,$B112,Raindance!$R:$R,"&gt;="&amp;V$5,Raindance!$R:$R,"&lt;="&amp;V$6))</f>
        <v>0</v>
      </c>
      <c r="W112">
        <f>IF($B112="",0,SUMIFS(Raindance!$O:$O,Raindance!$B:$B,$B112,Raindance!$R:$R,"&gt;="&amp;W$5,Raindance!$R:$R,"&lt;="&amp;W$6))</f>
        <v>0</v>
      </c>
      <c r="X112">
        <f>IF($B112="",0,SUMIFS(Raindance!$O:$O,Raindance!$B:$B,$B112,Raindance!$R:$R,"&gt;="&amp;X$5,Raindance!$R:$R,"&lt;="&amp;X$6))</f>
        <v>0</v>
      </c>
      <c r="Y112">
        <f>IF($B112="",0,SUMIFS(Raindance!$O:$O,Raindance!$B:$B,$B112,Raindance!$R:$R,"&gt;="&amp;Y$5,Raindance!$R:$R,"&lt;="&amp;Y$6))</f>
        <v>0</v>
      </c>
      <c r="Z112">
        <f>IF($B112="",0,SUMIFS(Raindance!$O:$O,Raindance!$B:$B,$B112,Raindance!$R:$R,"&gt;="&amp;Z$5,Raindance!$R:$R,"&lt;="&amp;Z$6))</f>
        <v>0</v>
      </c>
      <c r="AA112">
        <f>IF($B112="",0,SUMIFS(Raindance!$O:$O,Raindance!$B:$B,$B112,Raindance!$R:$R,"&gt;="&amp;AA$5,Raindance!$R:$R,"&lt;="&amp;AA$6))</f>
        <v>0</v>
      </c>
      <c r="AB112">
        <f>IF($B112="",0,SUMIFS(Raindance!$O:$O,Raindance!$B:$B,$B112,Raindance!$R:$R,"&gt;="&amp;AB$5,Raindance!$R:$R,"&lt;="&amp;AB$6))</f>
        <v>0</v>
      </c>
      <c r="AC112">
        <f>IF($B112="",0,SUMIFS(Raindance!$O:$O,Raindance!$B:$B,$B112,Raindance!$R:$R,"&gt;="&amp;AC$5,Raindance!$R:$R,"&lt;="&amp;AC$6))</f>
        <v>0</v>
      </c>
      <c r="AD112">
        <f>IF($B112="",0,SUMIFS(Raindance!$O:$O,Raindance!$B:$B,$B112,Raindance!$R:$R,"&gt;="&amp;AD$5,Raindance!$R:$R,"&lt;="&amp;AD$6))</f>
        <v>0</v>
      </c>
      <c r="AE112">
        <f>IF($B112="",0,SUMIFS(Raindance!$O:$O,Raindance!$B:$B,$B112,Raindance!$R:$R,"&gt;="&amp;AE$5,Raindance!$R:$R,"&lt;="&amp;AE$6))</f>
        <v>0</v>
      </c>
      <c r="AF112">
        <f>IF($B112="",0,SUMIFS(Raindance!$O:$O,Raindance!$B:$B,$B112,Raindance!$R:$R,"&gt;="&amp;AF$5,Raindance!$R:$R,"&lt;="&amp;AF$6))</f>
        <v>0</v>
      </c>
      <c r="AG112">
        <f>IF($B112="",0,SUMIFS(Raindance!$O:$O,Raindance!$B:$B,$B112,Raindance!$R:$R,"&gt;="&amp;AG$5,Raindance!$R:$R,"&lt;="&amp;AG$6))</f>
        <v>0</v>
      </c>
    </row>
    <row r="113" spans="1:33" x14ac:dyDescent="0.3">
      <c r="A113" t="s">
        <v>1200</v>
      </c>
      <c r="B113" s="20">
        <f>'Accounting table'!E15</f>
        <v>0</v>
      </c>
      <c r="C113" s="36">
        <f>IF(B113="",0,SUMIFS(Raindance!O:O,Raindance!B:B,B113))</f>
        <v>0</v>
      </c>
      <c r="E113">
        <f>IF($B113="",0,SUMIFS(Raindance!$O:$O,Raindance!$B:$B,$B113,Raindance!$R:$R,"&gt;="&amp;E$5,Raindance!$R:$R,"&lt;="&amp;E$6))</f>
        <v>0</v>
      </c>
      <c r="F113">
        <f>IF($B113="",0,SUMIFS(Raindance!$O:$O,Raindance!$B:$B,$B113,Raindance!$R:$R,"&gt;="&amp;F$5,Raindance!$R:$R,"&lt;="&amp;F$6))</f>
        <v>0</v>
      </c>
      <c r="G113">
        <f>IF($B113="",0,SUMIFS(Raindance!$O:$O,Raindance!$B:$B,$B113,Raindance!$R:$R,"&gt;="&amp;G$5,Raindance!$R:$R,"&lt;="&amp;G$6))</f>
        <v>0</v>
      </c>
      <c r="H113">
        <f>IF($B113="",0,SUMIFS(Raindance!$O:$O,Raindance!$B:$B,$B113,Raindance!$R:$R,"&gt;="&amp;H$5,Raindance!$R:$R,"&lt;="&amp;H$6))</f>
        <v>0</v>
      </c>
      <c r="I113">
        <f>IF($B113="",0,SUMIFS(Raindance!$O:$O,Raindance!$B:$B,$B113,Raindance!$R:$R,"&gt;="&amp;I$5,Raindance!$R:$R,"&lt;="&amp;I$6))</f>
        <v>0</v>
      </c>
      <c r="J113">
        <f>IF($B113="",0,SUMIFS(Raindance!$O:$O,Raindance!$B:$B,$B113,Raindance!$R:$R,"&gt;="&amp;J$5,Raindance!$R:$R,"&lt;="&amp;J$6))</f>
        <v>0</v>
      </c>
      <c r="K113">
        <f>IF($B113="",0,SUMIFS(Raindance!$O:$O,Raindance!$B:$B,$B113,Raindance!$R:$R,"&gt;="&amp;K$5,Raindance!$R:$R,"&lt;="&amp;K$6))</f>
        <v>0</v>
      </c>
      <c r="L113">
        <f>IF($B113="",0,SUMIFS(Raindance!$O:$O,Raindance!$B:$B,$B113,Raindance!$R:$R,"&gt;="&amp;L$5,Raindance!$R:$R,"&lt;="&amp;L$6))</f>
        <v>0</v>
      </c>
      <c r="M113">
        <f>IF($B113="",0,SUMIFS(Raindance!$O:$O,Raindance!$B:$B,$B113,Raindance!$R:$R,"&gt;="&amp;M$5,Raindance!$R:$R,"&lt;="&amp;M$6))</f>
        <v>0</v>
      </c>
      <c r="N113">
        <f>IF($B113="",0,SUMIFS(Raindance!$O:$O,Raindance!$B:$B,$B113,Raindance!$R:$R,"&gt;="&amp;N$5,Raindance!$R:$R,"&lt;="&amp;N$6))</f>
        <v>0</v>
      </c>
      <c r="O113">
        <f>IF($B113="",0,SUMIFS(Raindance!$O:$O,Raindance!$B:$B,$B113,Raindance!$R:$R,"&gt;="&amp;O$5,Raindance!$R:$R,"&lt;="&amp;O$6))</f>
        <v>0</v>
      </c>
      <c r="P113">
        <f>IF($B113="",0,SUMIFS(Raindance!$O:$O,Raindance!$B:$B,$B113,Raindance!$R:$R,"&gt;="&amp;P$5,Raindance!$R:$R,"&lt;="&amp;P$6))</f>
        <v>0</v>
      </c>
      <c r="Q113">
        <f>IF($B113="",0,SUMIFS(Raindance!$O:$O,Raindance!$B:$B,$B113,Raindance!$R:$R,"&gt;="&amp;Q$5,Raindance!$R:$R,"&lt;="&amp;Q$6))</f>
        <v>0</v>
      </c>
      <c r="R113">
        <f>IF($B113="",0,SUMIFS(Raindance!$O:$O,Raindance!$B:$B,$B113,Raindance!$R:$R,"&gt;="&amp;R$5,Raindance!$R:$R,"&lt;="&amp;R$6))</f>
        <v>0</v>
      </c>
      <c r="S113">
        <f>IF($B113="",0,SUMIFS(Raindance!$O:$O,Raindance!$B:$B,$B113,Raindance!$R:$R,"&gt;="&amp;S$5,Raindance!$R:$R,"&lt;="&amp;S$6))</f>
        <v>0</v>
      </c>
      <c r="T113">
        <f>IF($B113="",0,SUMIFS(Raindance!$O:$O,Raindance!$B:$B,$B113,Raindance!$R:$R,"&gt;="&amp;T$5,Raindance!$R:$R,"&lt;="&amp;T$6))</f>
        <v>0</v>
      </c>
      <c r="U113">
        <f>IF($B113="",0,SUMIFS(Raindance!$O:$O,Raindance!$B:$B,$B113,Raindance!$R:$R,"&gt;="&amp;U$5,Raindance!$R:$R,"&lt;="&amp;U$6))</f>
        <v>0</v>
      </c>
      <c r="V113">
        <f>IF($B113="",0,SUMIFS(Raindance!$O:$O,Raindance!$B:$B,$B113,Raindance!$R:$R,"&gt;="&amp;V$5,Raindance!$R:$R,"&lt;="&amp;V$6))</f>
        <v>0</v>
      </c>
      <c r="W113">
        <f>IF($B113="",0,SUMIFS(Raindance!$O:$O,Raindance!$B:$B,$B113,Raindance!$R:$R,"&gt;="&amp;W$5,Raindance!$R:$R,"&lt;="&amp;W$6))</f>
        <v>0</v>
      </c>
      <c r="X113">
        <f>IF($B113="",0,SUMIFS(Raindance!$O:$O,Raindance!$B:$B,$B113,Raindance!$R:$R,"&gt;="&amp;X$5,Raindance!$R:$R,"&lt;="&amp;X$6))</f>
        <v>0</v>
      </c>
      <c r="Y113">
        <f>IF($B113="",0,SUMIFS(Raindance!$O:$O,Raindance!$B:$B,$B113,Raindance!$R:$R,"&gt;="&amp;Y$5,Raindance!$R:$R,"&lt;="&amp;Y$6))</f>
        <v>0</v>
      </c>
      <c r="Z113">
        <f>IF($B113="",0,SUMIFS(Raindance!$O:$O,Raindance!$B:$B,$B113,Raindance!$R:$R,"&gt;="&amp;Z$5,Raindance!$R:$R,"&lt;="&amp;Z$6))</f>
        <v>0</v>
      </c>
      <c r="AA113">
        <f>IF($B113="",0,SUMIFS(Raindance!$O:$O,Raindance!$B:$B,$B113,Raindance!$R:$R,"&gt;="&amp;AA$5,Raindance!$R:$R,"&lt;="&amp;AA$6))</f>
        <v>0</v>
      </c>
      <c r="AB113">
        <f>IF($B113="",0,SUMIFS(Raindance!$O:$O,Raindance!$B:$B,$B113,Raindance!$R:$R,"&gt;="&amp;AB$5,Raindance!$R:$R,"&lt;="&amp;AB$6))</f>
        <v>0</v>
      </c>
      <c r="AC113">
        <f>IF($B113="",0,SUMIFS(Raindance!$O:$O,Raindance!$B:$B,$B113,Raindance!$R:$R,"&gt;="&amp;AC$5,Raindance!$R:$R,"&lt;="&amp;AC$6))</f>
        <v>0</v>
      </c>
      <c r="AD113">
        <f>IF($B113="",0,SUMIFS(Raindance!$O:$O,Raindance!$B:$B,$B113,Raindance!$R:$R,"&gt;="&amp;AD$5,Raindance!$R:$R,"&lt;="&amp;AD$6))</f>
        <v>0</v>
      </c>
      <c r="AE113">
        <f>IF($B113="",0,SUMIFS(Raindance!$O:$O,Raindance!$B:$B,$B113,Raindance!$R:$R,"&gt;="&amp;AE$5,Raindance!$R:$R,"&lt;="&amp;AE$6))</f>
        <v>0</v>
      </c>
      <c r="AF113">
        <f>IF($B113="",0,SUMIFS(Raindance!$O:$O,Raindance!$B:$B,$B113,Raindance!$R:$R,"&gt;="&amp;AF$5,Raindance!$R:$R,"&lt;="&amp;AF$6))</f>
        <v>0</v>
      </c>
      <c r="AG113">
        <f>IF($B113="",0,SUMIFS(Raindance!$O:$O,Raindance!$B:$B,$B113,Raindance!$R:$R,"&gt;="&amp;AG$5,Raindance!$R:$R,"&lt;="&amp;AG$6))</f>
        <v>0</v>
      </c>
    </row>
    <row r="114" spans="1:33" x14ac:dyDescent="0.3">
      <c r="A114" t="s">
        <v>1200</v>
      </c>
      <c r="B114" s="20">
        <f>'Accounting table'!E16</f>
        <v>0</v>
      </c>
      <c r="C114" s="36">
        <f>IF(B114="",0,SUMIFS(Raindance!O:O,Raindance!B:B,B114))</f>
        <v>0</v>
      </c>
      <c r="E114">
        <f>IF($B114="",0,SUMIFS(Raindance!$O:$O,Raindance!$B:$B,$B114,Raindance!$R:$R,"&gt;="&amp;E$5,Raindance!$R:$R,"&lt;="&amp;E$6))</f>
        <v>0</v>
      </c>
      <c r="F114">
        <f>IF($B114="",0,SUMIFS(Raindance!$O:$O,Raindance!$B:$B,$B114,Raindance!$R:$R,"&gt;="&amp;F$5,Raindance!$R:$R,"&lt;="&amp;F$6))</f>
        <v>0</v>
      </c>
      <c r="G114">
        <f>IF($B114="",0,SUMIFS(Raindance!$O:$O,Raindance!$B:$B,$B114,Raindance!$R:$R,"&gt;="&amp;G$5,Raindance!$R:$R,"&lt;="&amp;G$6))</f>
        <v>0</v>
      </c>
      <c r="H114">
        <f>IF($B114="",0,SUMIFS(Raindance!$O:$O,Raindance!$B:$B,$B114,Raindance!$R:$R,"&gt;="&amp;H$5,Raindance!$R:$R,"&lt;="&amp;H$6))</f>
        <v>0</v>
      </c>
      <c r="I114">
        <f>IF($B114="",0,SUMIFS(Raindance!$O:$O,Raindance!$B:$B,$B114,Raindance!$R:$R,"&gt;="&amp;I$5,Raindance!$R:$R,"&lt;="&amp;I$6))</f>
        <v>0</v>
      </c>
      <c r="J114">
        <f>IF($B114="",0,SUMIFS(Raindance!$O:$O,Raindance!$B:$B,$B114,Raindance!$R:$R,"&gt;="&amp;J$5,Raindance!$R:$R,"&lt;="&amp;J$6))</f>
        <v>0</v>
      </c>
      <c r="K114">
        <f>IF($B114="",0,SUMIFS(Raindance!$O:$O,Raindance!$B:$B,$B114,Raindance!$R:$R,"&gt;="&amp;K$5,Raindance!$R:$R,"&lt;="&amp;K$6))</f>
        <v>0</v>
      </c>
      <c r="L114">
        <f>IF($B114="",0,SUMIFS(Raindance!$O:$O,Raindance!$B:$B,$B114,Raindance!$R:$R,"&gt;="&amp;L$5,Raindance!$R:$R,"&lt;="&amp;L$6))</f>
        <v>0</v>
      </c>
      <c r="M114">
        <f>IF($B114="",0,SUMIFS(Raindance!$O:$O,Raindance!$B:$B,$B114,Raindance!$R:$R,"&gt;="&amp;M$5,Raindance!$R:$R,"&lt;="&amp;M$6))</f>
        <v>0</v>
      </c>
      <c r="N114">
        <f>IF($B114="",0,SUMIFS(Raindance!$O:$O,Raindance!$B:$B,$B114,Raindance!$R:$R,"&gt;="&amp;N$5,Raindance!$R:$R,"&lt;="&amp;N$6))</f>
        <v>0</v>
      </c>
      <c r="O114">
        <f>IF($B114="",0,SUMIFS(Raindance!$O:$O,Raindance!$B:$B,$B114,Raindance!$R:$R,"&gt;="&amp;O$5,Raindance!$R:$R,"&lt;="&amp;O$6))</f>
        <v>0</v>
      </c>
      <c r="P114">
        <f>IF($B114="",0,SUMIFS(Raindance!$O:$O,Raindance!$B:$B,$B114,Raindance!$R:$R,"&gt;="&amp;P$5,Raindance!$R:$R,"&lt;="&amp;P$6))</f>
        <v>0</v>
      </c>
      <c r="Q114">
        <f>IF($B114="",0,SUMIFS(Raindance!$O:$O,Raindance!$B:$B,$B114,Raindance!$R:$R,"&gt;="&amp;Q$5,Raindance!$R:$R,"&lt;="&amp;Q$6))</f>
        <v>0</v>
      </c>
      <c r="R114">
        <f>IF($B114="",0,SUMIFS(Raindance!$O:$O,Raindance!$B:$B,$B114,Raindance!$R:$R,"&gt;="&amp;R$5,Raindance!$R:$R,"&lt;="&amp;R$6))</f>
        <v>0</v>
      </c>
      <c r="S114">
        <f>IF($B114="",0,SUMIFS(Raindance!$O:$O,Raindance!$B:$B,$B114,Raindance!$R:$R,"&gt;="&amp;S$5,Raindance!$R:$R,"&lt;="&amp;S$6))</f>
        <v>0</v>
      </c>
      <c r="T114">
        <f>IF($B114="",0,SUMIFS(Raindance!$O:$O,Raindance!$B:$B,$B114,Raindance!$R:$R,"&gt;="&amp;T$5,Raindance!$R:$R,"&lt;="&amp;T$6))</f>
        <v>0</v>
      </c>
      <c r="U114">
        <f>IF($B114="",0,SUMIFS(Raindance!$O:$O,Raindance!$B:$B,$B114,Raindance!$R:$R,"&gt;="&amp;U$5,Raindance!$R:$R,"&lt;="&amp;U$6))</f>
        <v>0</v>
      </c>
      <c r="V114">
        <f>IF($B114="",0,SUMIFS(Raindance!$O:$O,Raindance!$B:$B,$B114,Raindance!$R:$R,"&gt;="&amp;V$5,Raindance!$R:$R,"&lt;="&amp;V$6))</f>
        <v>0</v>
      </c>
      <c r="W114">
        <f>IF($B114="",0,SUMIFS(Raindance!$O:$O,Raindance!$B:$B,$B114,Raindance!$R:$R,"&gt;="&amp;W$5,Raindance!$R:$R,"&lt;="&amp;W$6))</f>
        <v>0</v>
      </c>
      <c r="X114">
        <f>IF($B114="",0,SUMIFS(Raindance!$O:$O,Raindance!$B:$B,$B114,Raindance!$R:$R,"&gt;="&amp;X$5,Raindance!$R:$R,"&lt;="&amp;X$6))</f>
        <v>0</v>
      </c>
      <c r="Y114">
        <f>IF($B114="",0,SUMIFS(Raindance!$O:$O,Raindance!$B:$B,$B114,Raindance!$R:$R,"&gt;="&amp;Y$5,Raindance!$R:$R,"&lt;="&amp;Y$6))</f>
        <v>0</v>
      </c>
      <c r="Z114">
        <f>IF($B114="",0,SUMIFS(Raindance!$O:$O,Raindance!$B:$B,$B114,Raindance!$R:$R,"&gt;="&amp;Z$5,Raindance!$R:$R,"&lt;="&amp;Z$6))</f>
        <v>0</v>
      </c>
      <c r="AA114">
        <f>IF($B114="",0,SUMIFS(Raindance!$O:$O,Raindance!$B:$B,$B114,Raindance!$R:$R,"&gt;="&amp;AA$5,Raindance!$R:$R,"&lt;="&amp;AA$6))</f>
        <v>0</v>
      </c>
      <c r="AB114">
        <f>IF($B114="",0,SUMIFS(Raindance!$O:$O,Raindance!$B:$B,$B114,Raindance!$R:$R,"&gt;="&amp;AB$5,Raindance!$R:$R,"&lt;="&amp;AB$6))</f>
        <v>0</v>
      </c>
      <c r="AC114">
        <f>IF($B114="",0,SUMIFS(Raindance!$O:$O,Raindance!$B:$B,$B114,Raindance!$R:$R,"&gt;="&amp;AC$5,Raindance!$R:$R,"&lt;="&amp;AC$6))</f>
        <v>0</v>
      </c>
      <c r="AD114">
        <f>IF($B114="",0,SUMIFS(Raindance!$O:$O,Raindance!$B:$B,$B114,Raindance!$R:$R,"&gt;="&amp;AD$5,Raindance!$R:$R,"&lt;="&amp;AD$6))</f>
        <v>0</v>
      </c>
      <c r="AE114">
        <f>IF($B114="",0,SUMIFS(Raindance!$O:$O,Raindance!$B:$B,$B114,Raindance!$R:$R,"&gt;="&amp;AE$5,Raindance!$R:$R,"&lt;="&amp;AE$6))</f>
        <v>0</v>
      </c>
      <c r="AF114">
        <f>IF($B114="",0,SUMIFS(Raindance!$O:$O,Raindance!$B:$B,$B114,Raindance!$R:$R,"&gt;="&amp;AF$5,Raindance!$R:$R,"&lt;="&amp;AF$6))</f>
        <v>0</v>
      </c>
      <c r="AG114">
        <f>IF($B114="",0,SUMIFS(Raindance!$O:$O,Raindance!$B:$B,$B114,Raindance!$R:$R,"&gt;="&amp;AG$5,Raindance!$R:$R,"&lt;="&amp;AG$6))</f>
        <v>0</v>
      </c>
    </row>
    <row r="115" spans="1:33" x14ac:dyDescent="0.3">
      <c r="A115" t="s">
        <v>1200</v>
      </c>
      <c r="B115" s="20">
        <f>'Accounting table'!E17</f>
        <v>0</v>
      </c>
      <c r="C115" s="36">
        <f>IF(B115="",0,SUMIFS(Raindance!O:O,Raindance!B:B,B115))</f>
        <v>0</v>
      </c>
      <c r="E115">
        <f>IF($B115="",0,SUMIFS(Raindance!$O:$O,Raindance!$B:$B,$B115,Raindance!$R:$R,"&gt;="&amp;E$5,Raindance!$R:$R,"&lt;="&amp;E$6))</f>
        <v>0</v>
      </c>
      <c r="F115">
        <f>IF($B115="",0,SUMIFS(Raindance!$O:$O,Raindance!$B:$B,$B115,Raindance!$R:$R,"&gt;="&amp;F$5,Raindance!$R:$R,"&lt;="&amp;F$6))</f>
        <v>0</v>
      </c>
      <c r="G115">
        <f>IF($B115="",0,SUMIFS(Raindance!$O:$O,Raindance!$B:$B,$B115,Raindance!$R:$R,"&gt;="&amp;G$5,Raindance!$R:$R,"&lt;="&amp;G$6))</f>
        <v>0</v>
      </c>
      <c r="H115">
        <f>IF($B115="",0,SUMIFS(Raindance!$O:$O,Raindance!$B:$B,$B115,Raindance!$R:$R,"&gt;="&amp;H$5,Raindance!$R:$R,"&lt;="&amp;H$6))</f>
        <v>0</v>
      </c>
      <c r="I115">
        <f>IF($B115="",0,SUMIFS(Raindance!$O:$O,Raindance!$B:$B,$B115,Raindance!$R:$R,"&gt;="&amp;I$5,Raindance!$R:$R,"&lt;="&amp;I$6))</f>
        <v>0</v>
      </c>
      <c r="J115">
        <f>IF($B115="",0,SUMIFS(Raindance!$O:$O,Raindance!$B:$B,$B115,Raindance!$R:$R,"&gt;="&amp;J$5,Raindance!$R:$R,"&lt;="&amp;J$6))</f>
        <v>0</v>
      </c>
      <c r="K115">
        <f>IF($B115="",0,SUMIFS(Raindance!$O:$O,Raindance!$B:$B,$B115,Raindance!$R:$R,"&gt;="&amp;K$5,Raindance!$R:$R,"&lt;="&amp;K$6))</f>
        <v>0</v>
      </c>
      <c r="L115">
        <f>IF($B115="",0,SUMIFS(Raindance!$O:$O,Raindance!$B:$B,$B115,Raindance!$R:$R,"&gt;="&amp;L$5,Raindance!$R:$R,"&lt;="&amp;L$6))</f>
        <v>0</v>
      </c>
      <c r="M115">
        <f>IF($B115="",0,SUMIFS(Raindance!$O:$O,Raindance!$B:$B,$B115,Raindance!$R:$R,"&gt;="&amp;M$5,Raindance!$R:$R,"&lt;="&amp;M$6))</f>
        <v>0</v>
      </c>
      <c r="N115">
        <f>IF($B115="",0,SUMIFS(Raindance!$O:$O,Raindance!$B:$B,$B115,Raindance!$R:$R,"&gt;="&amp;N$5,Raindance!$R:$R,"&lt;="&amp;N$6))</f>
        <v>0</v>
      </c>
      <c r="O115">
        <f>IF($B115="",0,SUMIFS(Raindance!$O:$O,Raindance!$B:$B,$B115,Raindance!$R:$R,"&gt;="&amp;O$5,Raindance!$R:$R,"&lt;="&amp;O$6))</f>
        <v>0</v>
      </c>
      <c r="P115">
        <f>IF($B115="",0,SUMIFS(Raindance!$O:$O,Raindance!$B:$B,$B115,Raindance!$R:$R,"&gt;="&amp;P$5,Raindance!$R:$R,"&lt;="&amp;P$6))</f>
        <v>0</v>
      </c>
      <c r="Q115">
        <f>IF($B115="",0,SUMIFS(Raindance!$O:$O,Raindance!$B:$B,$B115,Raindance!$R:$R,"&gt;="&amp;Q$5,Raindance!$R:$R,"&lt;="&amp;Q$6))</f>
        <v>0</v>
      </c>
      <c r="R115">
        <f>IF($B115="",0,SUMIFS(Raindance!$O:$O,Raindance!$B:$B,$B115,Raindance!$R:$R,"&gt;="&amp;R$5,Raindance!$R:$R,"&lt;="&amp;R$6))</f>
        <v>0</v>
      </c>
      <c r="S115">
        <f>IF($B115="",0,SUMIFS(Raindance!$O:$O,Raindance!$B:$B,$B115,Raindance!$R:$R,"&gt;="&amp;S$5,Raindance!$R:$R,"&lt;="&amp;S$6))</f>
        <v>0</v>
      </c>
      <c r="T115">
        <f>IF($B115="",0,SUMIFS(Raindance!$O:$O,Raindance!$B:$B,$B115,Raindance!$R:$R,"&gt;="&amp;T$5,Raindance!$R:$R,"&lt;="&amp;T$6))</f>
        <v>0</v>
      </c>
      <c r="U115">
        <f>IF($B115="",0,SUMIFS(Raindance!$O:$O,Raindance!$B:$B,$B115,Raindance!$R:$R,"&gt;="&amp;U$5,Raindance!$R:$R,"&lt;="&amp;U$6))</f>
        <v>0</v>
      </c>
      <c r="V115">
        <f>IF($B115="",0,SUMIFS(Raindance!$O:$O,Raindance!$B:$B,$B115,Raindance!$R:$R,"&gt;="&amp;V$5,Raindance!$R:$R,"&lt;="&amp;V$6))</f>
        <v>0</v>
      </c>
      <c r="W115">
        <f>IF($B115="",0,SUMIFS(Raindance!$O:$O,Raindance!$B:$B,$B115,Raindance!$R:$R,"&gt;="&amp;W$5,Raindance!$R:$R,"&lt;="&amp;W$6))</f>
        <v>0</v>
      </c>
      <c r="X115">
        <f>IF($B115="",0,SUMIFS(Raindance!$O:$O,Raindance!$B:$B,$B115,Raindance!$R:$R,"&gt;="&amp;X$5,Raindance!$R:$R,"&lt;="&amp;X$6))</f>
        <v>0</v>
      </c>
      <c r="Y115">
        <f>IF($B115="",0,SUMIFS(Raindance!$O:$O,Raindance!$B:$B,$B115,Raindance!$R:$R,"&gt;="&amp;Y$5,Raindance!$R:$R,"&lt;="&amp;Y$6))</f>
        <v>0</v>
      </c>
      <c r="Z115">
        <f>IF($B115="",0,SUMIFS(Raindance!$O:$O,Raindance!$B:$B,$B115,Raindance!$R:$R,"&gt;="&amp;Z$5,Raindance!$R:$R,"&lt;="&amp;Z$6))</f>
        <v>0</v>
      </c>
      <c r="AA115">
        <f>IF($B115="",0,SUMIFS(Raindance!$O:$O,Raindance!$B:$B,$B115,Raindance!$R:$R,"&gt;="&amp;AA$5,Raindance!$R:$R,"&lt;="&amp;AA$6))</f>
        <v>0</v>
      </c>
      <c r="AB115">
        <f>IF($B115="",0,SUMIFS(Raindance!$O:$O,Raindance!$B:$B,$B115,Raindance!$R:$R,"&gt;="&amp;AB$5,Raindance!$R:$R,"&lt;="&amp;AB$6))</f>
        <v>0</v>
      </c>
      <c r="AC115">
        <f>IF($B115="",0,SUMIFS(Raindance!$O:$O,Raindance!$B:$B,$B115,Raindance!$R:$R,"&gt;="&amp;AC$5,Raindance!$R:$R,"&lt;="&amp;AC$6))</f>
        <v>0</v>
      </c>
      <c r="AD115">
        <f>IF($B115="",0,SUMIFS(Raindance!$O:$O,Raindance!$B:$B,$B115,Raindance!$R:$R,"&gt;="&amp;AD$5,Raindance!$R:$R,"&lt;="&amp;AD$6))</f>
        <v>0</v>
      </c>
      <c r="AE115">
        <f>IF($B115="",0,SUMIFS(Raindance!$O:$O,Raindance!$B:$B,$B115,Raindance!$R:$R,"&gt;="&amp;AE$5,Raindance!$R:$R,"&lt;="&amp;AE$6))</f>
        <v>0</v>
      </c>
      <c r="AF115">
        <f>IF($B115="",0,SUMIFS(Raindance!$O:$O,Raindance!$B:$B,$B115,Raindance!$R:$R,"&gt;="&amp;AF$5,Raindance!$R:$R,"&lt;="&amp;AF$6))</f>
        <v>0</v>
      </c>
      <c r="AG115">
        <f>IF($B115="",0,SUMIFS(Raindance!$O:$O,Raindance!$B:$B,$B115,Raindance!$R:$R,"&gt;="&amp;AG$5,Raindance!$R:$R,"&lt;="&amp;AG$6))</f>
        <v>0</v>
      </c>
    </row>
    <row r="116" spans="1:33" x14ac:dyDescent="0.3">
      <c r="A116" t="s">
        <v>1200</v>
      </c>
      <c r="B116" s="20">
        <f>'Accounting table'!E18</f>
        <v>0</v>
      </c>
      <c r="C116" s="36">
        <f>IF(B116="",0,SUMIFS(Raindance!O:O,Raindance!B:B,B116))</f>
        <v>0</v>
      </c>
      <c r="E116">
        <f>IF($B116="",0,SUMIFS(Raindance!$O:$O,Raindance!$B:$B,$B116,Raindance!$R:$R,"&gt;="&amp;E$5,Raindance!$R:$R,"&lt;="&amp;E$6))</f>
        <v>0</v>
      </c>
      <c r="F116">
        <f>IF($B116="",0,SUMIFS(Raindance!$O:$O,Raindance!$B:$B,$B116,Raindance!$R:$R,"&gt;="&amp;F$5,Raindance!$R:$R,"&lt;="&amp;F$6))</f>
        <v>0</v>
      </c>
      <c r="G116">
        <f>IF($B116="",0,SUMIFS(Raindance!$O:$O,Raindance!$B:$B,$B116,Raindance!$R:$R,"&gt;="&amp;G$5,Raindance!$R:$R,"&lt;="&amp;G$6))</f>
        <v>0</v>
      </c>
      <c r="H116">
        <f>IF($B116="",0,SUMIFS(Raindance!$O:$O,Raindance!$B:$B,$B116,Raindance!$R:$R,"&gt;="&amp;H$5,Raindance!$R:$R,"&lt;="&amp;H$6))</f>
        <v>0</v>
      </c>
      <c r="I116">
        <f>IF($B116="",0,SUMIFS(Raindance!$O:$O,Raindance!$B:$B,$B116,Raindance!$R:$R,"&gt;="&amp;I$5,Raindance!$R:$R,"&lt;="&amp;I$6))</f>
        <v>0</v>
      </c>
      <c r="J116">
        <f>IF($B116="",0,SUMIFS(Raindance!$O:$O,Raindance!$B:$B,$B116,Raindance!$R:$R,"&gt;="&amp;J$5,Raindance!$R:$R,"&lt;="&amp;J$6))</f>
        <v>0</v>
      </c>
      <c r="K116">
        <f>IF($B116="",0,SUMIFS(Raindance!$O:$O,Raindance!$B:$B,$B116,Raindance!$R:$R,"&gt;="&amp;K$5,Raindance!$R:$R,"&lt;="&amp;K$6))</f>
        <v>0</v>
      </c>
      <c r="L116">
        <f>IF($B116="",0,SUMIFS(Raindance!$O:$O,Raindance!$B:$B,$B116,Raindance!$R:$R,"&gt;="&amp;L$5,Raindance!$R:$R,"&lt;="&amp;L$6))</f>
        <v>0</v>
      </c>
      <c r="M116">
        <f>IF($B116="",0,SUMIFS(Raindance!$O:$O,Raindance!$B:$B,$B116,Raindance!$R:$R,"&gt;="&amp;M$5,Raindance!$R:$R,"&lt;="&amp;M$6))</f>
        <v>0</v>
      </c>
      <c r="N116">
        <f>IF($B116="",0,SUMIFS(Raindance!$O:$O,Raindance!$B:$B,$B116,Raindance!$R:$R,"&gt;="&amp;N$5,Raindance!$R:$R,"&lt;="&amp;N$6))</f>
        <v>0</v>
      </c>
      <c r="O116">
        <f>IF($B116="",0,SUMIFS(Raindance!$O:$O,Raindance!$B:$B,$B116,Raindance!$R:$R,"&gt;="&amp;O$5,Raindance!$R:$R,"&lt;="&amp;O$6))</f>
        <v>0</v>
      </c>
      <c r="P116">
        <f>IF($B116="",0,SUMIFS(Raindance!$O:$O,Raindance!$B:$B,$B116,Raindance!$R:$R,"&gt;="&amp;P$5,Raindance!$R:$R,"&lt;="&amp;P$6))</f>
        <v>0</v>
      </c>
      <c r="Q116">
        <f>IF($B116="",0,SUMIFS(Raindance!$O:$O,Raindance!$B:$B,$B116,Raindance!$R:$R,"&gt;="&amp;Q$5,Raindance!$R:$R,"&lt;="&amp;Q$6))</f>
        <v>0</v>
      </c>
      <c r="R116">
        <f>IF($B116="",0,SUMIFS(Raindance!$O:$O,Raindance!$B:$B,$B116,Raindance!$R:$R,"&gt;="&amp;R$5,Raindance!$R:$R,"&lt;="&amp;R$6))</f>
        <v>0</v>
      </c>
      <c r="S116">
        <f>IF($B116="",0,SUMIFS(Raindance!$O:$O,Raindance!$B:$B,$B116,Raindance!$R:$R,"&gt;="&amp;S$5,Raindance!$R:$R,"&lt;="&amp;S$6))</f>
        <v>0</v>
      </c>
      <c r="T116">
        <f>IF($B116="",0,SUMIFS(Raindance!$O:$O,Raindance!$B:$B,$B116,Raindance!$R:$R,"&gt;="&amp;T$5,Raindance!$R:$R,"&lt;="&amp;T$6))</f>
        <v>0</v>
      </c>
      <c r="U116">
        <f>IF($B116="",0,SUMIFS(Raindance!$O:$O,Raindance!$B:$B,$B116,Raindance!$R:$R,"&gt;="&amp;U$5,Raindance!$R:$R,"&lt;="&amp;U$6))</f>
        <v>0</v>
      </c>
      <c r="V116">
        <f>IF($B116="",0,SUMIFS(Raindance!$O:$O,Raindance!$B:$B,$B116,Raindance!$R:$R,"&gt;="&amp;V$5,Raindance!$R:$R,"&lt;="&amp;V$6))</f>
        <v>0</v>
      </c>
      <c r="W116">
        <f>IF($B116="",0,SUMIFS(Raindance!$O:$O,Raindance!$B:$B,$B116,Raindance!$R:$R,"&gt;="&amp;W$5,Raindance!$R:$R,"&lt;="&amp;W$6))</f>
        <v>0</v>
      </c>
      <c r="X116">
        <f>IF($B116="",0,SUMIFS(Raindance!$O:$O,Raindance!$B:$B,$B116,Raindance!$R:$R,"&gt;="&amp;X$5,Raindance!$R:$R,"&lt;="&amp;X$6))</f>
        <v>0</v>
      </c>
      <c r="Y116">
        <f>IF($B116="",0,SUMIFS(Raindance!$O:$O,Raindance!$B:$B,$B116,Raindance!$R:$R,"&gt;="&amp;Y$5,Raindance!$R:$R,"&lt;="&amp;Y$6))</f>
        <v>0</v>
      </c>
      <c r="Z116">
        <f>IF($B116="",0,SUMIFS(Raindance!$O:$O,Raindance!$B:$B,$B116,Raindance!$R:$R,"&gt;="&amp;Z$5,Raindance!$R:$R,"&lt;="&amp;Z$6))</f>
        <v>0</v>
      </c>
      <c r="AA116">
        <f>IF($B116="",0,SUMIFS(Raindance!$O:$O,Raindance!$B:$B,$B116,Raindance!$R:$R,"&gt;="&amp;AA$5,Raindance!$R:$R,"&lt;="&amp;AA$6))</f>
        <v>0</v>
      </c>
      <c r="AB116">
        <f>IF($B116="",0,SUMIFS(Raindance!$O:$O,Raindance!$B:$B,$B116,Raindance!$R:$R,"&gt;="&amp;AB$5,Raindance!$R:$R,"&lt;="&amp;AB$6))</f>
        <v>0</v>
      </c>
      <c r="AC116">
        <f>IF($B116="",0,SUMIFS(Raindance!$O:$O,Raindance!$B:$B,$B116,Raindance!$R:$R,"&gt;="&amp;AC$5,Raindance!$R:$R,"&lt;="&amp;AC$6))</f>
        <v>0</v>
      </c>
      <c r="AD116">
        <f>IF($B116="",0,SUMIFS(Raindance!$O:$O,Raindance!$B:$B,$B116,Raindance!$R:$R,"&gt;="&amp;AD$5,Raindance!$R:$R,"&lt;="&amp;AD$6))</f>
        <v>0</v>
      </c>
      <c r="AE116">
        <f>IF($B116="",0,SUMIFS(Raindance!$O:$O,Raindance!$B:$B,$B116,Raindance!$R:$R,"&gt;="&amp;AE$5,Raindance!$R:$R,"&lt;="&amp;AE$6))</f>
        <v>0</v>
      </c>
      <c r="AF116">
        <f>IF($B116="",0,SUMIFS(Raindance!$O:$O,Raindance!$B:$B,$B116,Raindance!$R:$R,"&gt;="&amp;AF$5,Raindance!$R:$R,"&lt;="&amp;AF$6))</f>
        <v>0</v>
      </c>
      <c r="AG116">
        <f>IF($B116="",0,SUMIFS(Raindance!$O:$O,Raindance!$B:$B,$B116,Raindance!$R:$R,"&gt;="&amp;AG$5,Raindance!$R:$R,"&lt;="&amp;AG$6))</f>
        <v>0</v>
      </c>
    </row>
    <row r="117" spans="1:33" x14ac:dyDescent="0.3">
      <c r="A117" t="s">
        <v>1200</v>
      </c>
      <c r="B117" s="20">
        <f>'Accounting table'!E19</f>
        <v>0</v>
      </c>
      <c r="C117" s="36">
        <f>IF(B117="",0,SUMIFS(Raindance!O:O,Raindance!B:B,B117))</f>
        <v>0</v>
      </c>
      <c r="E117">
        <f>IF($B117="",0,SUMIFS(Raindance!$O:$O,Raindance!$B:$B,$B117,Raindance!$R:$R,"&gt;="&amp;E$5,Raindance!$R:$R,"&lt;="&amp;E$6))</f>
        <v>0</v>
      </c>
      <c r="F117">
        <f>IF($B117="",0,SUMIFS(Raindance!$O:$O,Raindance!$B:$B,$B117,Raindance!$R:$R,"&gt;="&amp;F$5,Raindance!$R:$R,"&lt;="&amp;F$6))</f>
        <v>0</v>
      </c>
      <c r="G117">
        <f>IF($B117="",0,SUMIFS(Raindance!$O:$O,Raindance!$B:$B,$B117,Raindance!$R:$R,"&gt;="&amp;G$5,Raindance!$R:$R,"&lt;="&amp;G$6))</f>
        <v>0</v>
      </c>
      <c r="H117">
        <f>IF($B117="",0,SUMIFS(Raindance!$O:$O,Raindance!$B:$B,$B117,Raindance!$R:$R,"&gt;="&amp;H$5,Raindance!$R:$R,"&lt;="&amp;H$6))</f>
        <v>0</v>
      </c>
      <c r="I117">
        <f>IF($B117="",0,SUMIFS(Raindance!$O:$O,Raindance!$B:$B,$B117,Raindance!$R:$R,"&gt;="&amp;I$5,Raindance!$R:$R,"&lt;="&amp;I$6))</f>
        <v>0</v>
      </c>
      <c r="J117">
        <f>IF($B117="",0,SUMIFS(Raindance!$O:$O,Raindance!$B:$B,$B117,Raindance!$R:$R,"&gt;="&amp;J$5,Raindance!$R:$R,"&lt;="&amp;J$6))</f>
        <v>0</v>
      </c>
      <c r="K117">
        <f>IF($B117="",0,SUMIFS(Raindance!$O:$O,Raindance!$B:$B,$B117,Raindance!$R:$R,"&gt;="&amp;K$5,Raindance!$R:$R,"&lt;="&amp;K$6))</f>
        <v>0</v>
      </c>
      <c r="L117">
        <f>IF($B117="",0,SUMIFS(Raindance!$O:$O,Raindance!$B:$B,$B117,Raindance!$R:$R,"&gt;="&amp;L$5,Raindance!$R:$R,"&lt;="&amp;L$6))</f>
        <v>0</v>
      </c>
      <c r="M117">
        <f>IF($B117="",0,SUMIFS(Raindance!$O:$O,Raindance!$B:$B,$B117,Raindance!$R:$R,"&gt;="&amp;M$5,Raindance!$R:$R,"&lt;="&amp;M$6))</f>
        <v>0</v>
      </c>
      <c r="N117">
        <f>IF($B117="",0,SUMIFS(Raindance!$O:$O,Raindance!$B:$B,$B117,Raindance!$R:$R,"&gt;="&amp;N$5,Raindance!$R:$R,"&lt;="&amp;N$6))</f>
        <v>0</v>
      </c>
      <c r="O117">
        <f>IF($B117="",0,SUMIFS(Raindance!$O:$O,Raindance!$B:$B,$B117,Raindance!$R:$R,"&gt;="&amp;O$5,Raindance!$R:$R,"&lt;="&amp;O$6))</f>
        <v>0</v>
      </c>
      <c r="P117">
        <f>IF($B117="",0,SUMIFS(Raindance!$O:$O,Raindance!$B:$B,$B117,Raindance!$R:$R,"&gt;="&amp;P$5,Raindance!$R:$R,"&lt;="&amp;P$6))</f>
        <v>0</v>
      </c>
      <c r="Q117">
        <f>IF($B117="",0,SUMIFS(Raindance!$O:$O,Raindance!$B:$B,$B117,Raindance!$R:$R,"&gt;="&amp;Q$5,Raindance!$R:$R,"&lt;="&amp;Q$6))</f>
        <v>0</v>
      </c>
      <c r="R117">
        <f>IF($B117="",0,SUMIFS(Raindance!$O:$O,Raindance!$B:$B,$B117,Raindance!$R:$R,"&gt;="&amp;R$5,Raindance!$R:$R,"&lt;="&amp;R$6))</f>
        <v>0</v>
      </c>
      <c r="S117">
        <f>IF($B117="",0,SUMIFS(Raindance!$O:$O,Raindance!$B:$B,$B117,Raindance!$R:$R,"&gt;="&amp;S$5,Raindance!$R:$R,"&lt;="&amp;S$6))</f>
        <v>0</v>
      </c>
      <c r="T117">
        <f>IF($B117="",0,SUMIFS(Raindance!$O:$O,Raindance!$B:$B,$B117,Raindance!$R:$R,"&gt;="&amp;T$5,Raindance!$R:$R,"&lt;="&amp;T$6))</f>
        <v>0</v>
      </c>
      <c r="U117">
        <f>IF($B117="",0,SUMIFS(Raindance!$O:$O,Raindance!$B:$B,$B117,Raindance!$R:$R,"&gt;="&amp;U$5,Raindance!$R:$R,"&lt;="&amp;U$6))</f>
        <v>0</v>
      </c>
      <c r="V117">
        <f>IF($B117="",0,SUMIFS(Raindance!$O:$O,Raindance!$B:$B,$B117,Raindance!$R:$R,"&gt;="&amp;V$5,Raindance!$R:$R,"&lt;="&amp;V$6))</f>
        <v>0</v>
      </c>
      <c r="W117">
        <f>IF($B117="",0,SUMIFS(Raindance!$O:$O,Raindance!$B:$B,$B117,Raindance!$R:$R,"&gt;="&amp;W$5,Raindance!$R:$R,"&lt;="&amp;W$6))</f>
        <v>0</v>
      </c>
      <c r="X117">
        <f>IF($B117="",0,SUMIFS(Raindance!$O:$O,Raindance!$B:$B,$B117,Raindance!$R:$R,"&gt;="&amp;X$5,Raindance!$R:$R,"&lt;="&amp;X$6))</f>
        <v>0</v>
      </c>
      <c r="Y117">
        <f>IF($B117="",0,SUMIFS(Raindance!$O:$O,Raindance!$B:$B,$B117,Raindance!$R:$R,"&gt;="&amp;Y$5,Raindance!$R:$R,"&lt;="&amp;Y$6))</f>
        <v>0</v>
      </c>
      <c r="Z117">
        <f>IF($B117="",0,SUMIFS(Raindance!$O:$O,Raindance!$B:$B,$B117,Raindance!$R:$R,"&gt;="&amp;Z$5,Raindance!$R:$R,"&lt;="&amp;Z$6))</f>
        <v>0</v>
      </c>
      <c r="AA117">
        <f>IF($B117="",0,SUMIFS(Raindance!$O:$O,Raindance!$B:$B,$B117,Raindance!$R:$R,"&gt;="&amp;AA$5,Raindance!$R:$R,"&lt;="&amp;AA$6))</f>
        <v>0</v>
      </c>
      <c r="AB117">
        <f>IF($B117="",0,SUMIFS(Raindance!$O:$O,Raindance!$B:$B,$B117,Raindance!$R:$R,"&gt;="&amp;AB$5,Raindance!$R:$R,"&lt;="&amp;AB$6))</f>
        <v>0</v>
      </c>
      <c r="AC117">
        <f>IF($B117="",0,SUMIFS(Raindance!$O:$O,Raindance!$B:$B,$B117,Raindance!$R:$R,"&gt;="&amp;AC$5,Raindance!$R:$R,"&lt;="&amp;AC$6))</f>
        <v>0</v>
      </c>
      <c r="AD117">
        <f>IF($B117="",0,SUMIFS(Raindance!$O:$O,Raindance!$B:$B,$B117,Raindance!$R:$R,"&gt;="&amp;AD$5,Raindance!$R:$R,"&lt;="&amp;AD$6))</f>
        <v>0</v>
      </c>
      <c r="AE117">
        <f>IF($B117="",0,SUMIFS(Raindance!$O:$O,Raindance!$B:$B,$B117,Raindance!$R:$R,"&gt;="&amp;AE$5,Raindance!$R:$R,"&lt;="&amp;AE$6))</f>
        <v>0</v>
      </c>
      <c r="AF117">
        <f>IF($B117="",0,SUMIFS(Raindance!$O:$O,Raindance!$B:$B,$B117,Raindance!$R:$R,"&gt;="&amp;AF$5,Raindance!$R:$R,"&lt;="&amp;AF$6))</f>
        <v>0</v>
      </c>
      <c r="AG117">
        <f>IF($B117="",0,SUMIFS(Raindance!$O:$O,Raindance!$B:$B,$B117,Raindance!$R:$R,"&gt;="&amp;AG$5,Raindance!$R:$R,"&lt;="&amp;AG$6))</f>
        <v>0</v>
      </c>
    </row>
    <row r="118" spans="1:33" x14ac:dyDescent="0.3">
      <c r="A118" t="s">
        <v>1200</v>
      </c>
      <c r="B118" s="20">
        <f>'Accounting table'!E20</f>
        <v>0</v>
      </c>
      <c r="C118" s="36">
        <f>IF(B118="",0,SUMIFS(Raindance!O:O,Raindance!B:B,B118))</f>
        <v>0</v>
      </c>
      <c r="E118">
        <f>IF($B118="",0,SUMIFS(Raindance!$O:$O,Raindance!$B:$B,$B118,Raindance!$R:$R,"&gt;="&amp;E$5,Raindance!$R:$R,"&lt;="&amp;E$6))</f>
        <v>0</v>
      </c>
      <c r="F118">
        <f>IF($B118="",0,SUMIFS(Raindance!$O:$O,Raindance!$B:$B,$B118,Raindance!$R:$R,"&gt;="&amp;F$5,Raindance!$R:$R,"&lt;="&amp;F$6))</f>
        <v>0</v>
      </c>
      <c r="G118">
        <f>IF($B118="",0,SUMIFS(Raindance!$O:$O,Raindance!$B:$B,$B118,Raindance!$R:$R,"&gt;="&amp;G$5,Raindance!$R:$R,"&lt;="&amp;G$6))</f>
        <v>0</v>
      </c>
      <c r="H118">
        <f>IF($B118="",0,SUMIFS(Raindance!$O:$O,Raindance!$B:$B,$B118,Raindance!$R:$R,"&gt;="&amp;H$5,Raindance!$R:$R,"&lt;="&amp;H$6))</f>
        <v>0</v>
      </c>
      <c r="I118">
        <f>IF($B118="",0,SUMIFS(Raindance!$O:$O,Raindance!$B:$B,$B118,Raindance!$R:$R,"&gt;="&amp;I$5,Raindance!$R:$R,"&lt;="&amp;I$6))</f>
        <v>0</v>
      </c>
      <c r="J118">
        <f>IF($B118="",0,SUMIFS(Raindance!$O:$O,Raindance!$B:$B,$B118,Raindance!$R:$R,"&gt;="&amp;J$5,Raindance!$R:$R,"&lt;="&amp;J$6))</f>
        <v>0</v>
      </c>
      <c r="K118">
        <f>IF($B118="",0,SUMIFS(Raindance!$O:$O,Raindance!$B:$B,$B118,Raindance!$R:$R,"&gt;="&amp;K$5,Raindance!$R:$R,"&lt;="&amp;K$6))</f>
        <v>0</v>
      </c>
      <c r="L118">
        <f>IF($B118="",0,SUMIFS(Raindance!$O:$O,Raindance!$B:$B,$B118,Raindance!$R:$R,"&gt;="&amp;L$5,Raindance!$R:$R,"&lt;="&amp;L$6))</f>
        <v>0</v>
      </c>
      <c r="M118">
        <f>IF($B118="",0,SUMIFS(Raindance!$O:$O,Raindance!$B:$B,$B118,Raindance!$R:$R,"&gt;="&amp;M$5,Raindance!$R:$R,"&lt;="&amp;M$6))</f>
        <v>0</v>
      </c>
      <c r="N118">
        <f>IF($B118="",0,SUMIFS(Raindance!$O:$O,Raindance!$B:$B,$B118,Raindance!$R:$R,"&gt;="&amp;N$5,Raindance!$R:$R,"&lt;="&amp;N$6))</f>
        <v>0</v>
      </c>
      <c r="O118">
        <f>IF($B118="",0,SUMIFS(Raindance!$O:$O,Raindance!$B:$B,$B118,Raindance!$R:$R,"&gt;="&amp;O$5,Raindance!$R:$R,"&lt;="&amp;O$6))</f>
        <v>0</v>
      </c>
      <c r="P118">
        <f>IF($B118="",0,SUMIFS(Raindance!$O:$O,Raindance!$B:$B,$B118,Raindance!$R:$R,"&gt;="&amp;P$5,Raindance!$R:$R,"&lt;="&amp;P$6))</f>
        <v>0</v>
      </c>
      <c r="Q118">
        <f>IF($B118="",0,SUMIFS(Raindance!$O:$O,Raindance!$B:$B,$B118,Raindance!$R:$R,"&gt;="&amp;Q$5,Raindance!$R:$R,"&lt;="&amp;Q$6))</f>
        <v>0</v>
      </c>
      <c r="R118">
        <f>IF($B118="",0,SUMIFS(Raindance!$O:$O,Raindance!$B:$B,$B118,Raindance!$R:$R,"&gt;="&amp;R$5,Raindance!$R:$R,"&lt;="&amp;R$6))</f>
        <v>0</v>
      </c>
      <c r="S118">
        <f>IF($B118="",0,SUMIFS(Raindance!$O:$O,Raindance!$B:$B,$B118,Raindance!$R:$R,"&gt;="&amp;S$5,Raindance!$R:$R,"&lt;="&amp;S$6))</f>
        <v>0</v>
      </c>
      <c r="T118">
        <f>IF($B118="",0,SUMIFS(Raindance!$O:$O,Raindance!$B:$B,$B118,Raindance!$R:$R,"&gt;="&amp;T$5,Raindance!$R:$R,"&lt;="&amp;T$6))</f>
        <v>0</v>
      </c>
      <c r="U118">
        <f>IF($B118="",0,SUMIFS(Raindance!$O:$O,Raindance!$B:$B,$B118,Raindance!$R:$R,"&gt;="&amp;U$5,Raindance!$R:$R,"&lt;="&amp;U$6))</f>
        <v>0</v>
      </c>
      <c r="V118">
        <f>IF($B118="",0,SUMIFS(Raindance!$O:$O,Raindance!$B:$B,$B118,Raindance!$R:$R,"&gt;="&amp;V$5,Raindance!$R:$R,"&lt;="&amp;V$6))</f>
        <v>0</v>
      </c>
      <c r="W118">
        <f>IF($B118="",0,SUMIFS(Raindance!$O:$O,Raindance!$B:$B,$B118,Raindance!$R:$R,"&gt;="&amp;W$5,Raindance!$R:$R,"&lt;="&amp;W$6))</f>
        <v>0</v>
      </c>
      <c r="X118">
        <f>IF($B118="",0,SUMIFS(Raindance!$O:$O,Raindance!$B:$B,$B118,Raindance!$R:$R,"&gt;="&amp;X$5,Raindance!$R:$R,"&lt;="&amp;X$6))</f>
        <v>0</v>
      </c>
      <c r="Y118">
        <f>IF($B118="",0,SUMIFS(Raindance!$O:$O,Raindance!$B:$B,$B118,Raindance!$R:$R,"&gt;="&amp;Y$5,Raindance!$R:$R,"&lt;="&amp;Y$6))</f>
        <v>0</v>
      </c>
      <c r="Z118">
        <f>IF($B118="",0,SUMIFS(Raindance!$O:$O,Raindance!$B:$B,$B118,Raindance!$R:$R,"&gt;="&amp;Z$5,Raindance!$R:$R,"&lt;="&amp;Z$6))</f>
        <v>0</v>
      </c>
      <c r="AA118">
        <f>IF($B118="",0,SUMIFS(Raindance!$O:$O,Raindance!$B:$B,$B118,Raindance!$R:$R,"&gt;="&amp;AA$5,Raindance!$R:$R,"&lt;="&amp;AA$6))</f>
        <v>0</v>
      </c>
      <c r="AB118">
        <f>IF($B118="",0,SUMIFS(Raindance!$O:$O,Raindance!$B:$B,$B118,Raindance!$R:$R,"&gt;="&amp;AB$5,Raindance!$R:$R,"&lt;="&amp;AB$6))</f>
        <v>0</v>
      </c>
      <c r="AC118">
        <f>IF($B118="",0,SUMIFS(Raindance!$O:$O,Raindance!$B:$B,$B118,Raindance!$R:$R,"&gt;="&amp;AC$5,Raindance!$R:$R,"&lt;="&amp;AC$6))</f>
        <v>0</v>
      </c>
      <c r="AD118">
        <f>IF($B118="",0,SUMIFS(Raindance!$O:$O,Raindance!$B:$B,$B118,Raindance!$R:$R,"&gt;="&amp;AD$5,Raindance!$R:$R,"&lt;="&amp;AD$6))</f>
        <v>0</v>
      </c>
      <c r="AE118">
        <f>IF($B118="",0,SUMIFS(Raindance!$O:$O,Raindance!$B:$B,$B118,Raindance!$R:$R,"&gt;="&amp;AE$5,Raindance!$R:$R,"&lt;="&amp;AE$6))</f>
        <v>0</v>
      </c>
      <c r="AF118">
        <f>IF($B118="",0,SUMIFS(Raindance!$O:$O,Raindance!$B:$B,$B118,Raindance!$R:$R,"&gt;="&amp;AF$5,Raindance!$R:$R,"&lt;="&amp;AF$6))</f>
        <v>0</v>
      </c>
      <c r="AG118">
        <f>IF($B118="",0,SUMIFS(Raindance!$O:$O,Raindance!$B:$B,$B118,Raindance!$R:$R,"&gt;="&amp;AG$5,Raindance!$R:$R,"&lt;="&amp;AG$6))</f>
        <v>0</v>
      </c>
    </row>
    <row r="119" spans="1:33" x14ac:dyDescent="0.3">
      <c r="A119" t="s">
        <v>1200</v>
      </c>
      <c r="B119" s="20">
        <f>'Accounting table'!E21</f>
        <v>0</v>
      </c>
      <c r="C119" s="36">
        <f>IF(B119="",0,SUMIFS(Raindance!O:O,Raindance!B:B,B119))</f>
        <v>0</v>
      </c>
      <c r="E119">
        <f>IF($B119="",0,SUMIFS(Raindance!$O:$O,Raindance!$B:$B,$B119,Raindance!$R:$R,"&gt;="&amp;E$5,Raindance!$R:$R,"&lt;="&amp;E$6))</f>
        <v>0</v>
      </c>
      <c r="F119">
        <f>IF($B119="",0,SUMIFS(Raindance!$O:$O,Raindance!$B:$B,$B119,Raindance!$R:$R,"&gt;="&amp;F$5,Raindance!$R:$R,"&lt;="&amp;F$6))</f>
        <v>0</v>
      </c>
      <c r="G119">
        <f>IF($B119="",0,SUMIFS(Raindance!$O:$O,Raindance!$B:$B,$B119,Raindance!$R:$R,"&gt;="&amp;G$5,Raindance!$R:$R,"&lt;="&amp;G$6))</f>
        <v>0</v>
      </c>
      <c r="H119">
        <f>IF($B119="",0,SUMIFS(Raindance!$O:$O,Raindance!$B:$B,$B119,Raindance!$R:$R,"&gt;="&amp;H$5,Raindance!$R:$R,"&lt;="&amp;H$6))</f>
        <v>0</v>
      </c>
      <c r="I119">
        <f>IF($B119="",0,SUMIFS(Raindance!$O:$O,Raindance!$B:$B,$B119,Raindance!$R:$R,"&gt;="&amp;I$5,Raindance!$R:$R,"&lt;="&amp;I$6))</f>
        <v>0</v>
      </c>
      <c r="J119">
        <f>IF($B119="",0,SUMIFS(Raindance!$O:$O,Raindance!$B:$B,$B119,Raindance!$R:$R,"&gt;="&amp;J$5,Raindance!$R:$R,"&lt;="&amp;J$6))</f>
        <v>0</v>
      </c>
      <c r="K119">
        <f>IF($B119="",0,SUMIFS(Raindance!$O:$O,Raindance!$B:$B,$B119,Raindance!$R:$R,"&gt;="&amp;K$5,Raindance!$R:$R,"&lt;="&amp;K$6))</f>
        <v>0</v>
      </c>
      <c r="L119">
        <f>IF($B119="",0,SUMIFS(Raindance!$O:$O,Raindance!$B:$B,$B119,Raindance!$R:$R,"&gt;="&amp;L$5,Raindance!$R:$R,"&lt;="&amp;L$6))</f>
        <v>0</v>
      </c>
      <c r="M119">
        <f>IF($B119="",0,SUMIFS(Raindance!$O:$O,Raindance!$B:$B,$B119,Raindance!$R:$R,"&gt;="&amp;M$5,Raindance!$R:$R,"&lt;="&amp;M$6))</f>
        <v>0</v>
      </c>
      <c r="N119">
        <f>IF($B119="",0,SUMIFS(Raindance!$O:$O,Raindance!$B:$B,$B119,Raindance!$R:$R,"&gt;="&amp;N$5,Raindance!$R:$R,"&lt;="&amp;N$6))</f>
        <v>0</v>
      </c>
      <c r="O119">
        <f>IF($B119="",0,SUMIFS(Raindance!$O:$O,Raindance!$B:$B,$B119,Raindance!$R:$R,"&gt;="&amp;O$5,Raindance!$R:$R,"&lt;="&amp;O$6))</f>
        <v>0</v>
      </c>
      <c r="P119">
        <f>IF($B119="",0,SUMIFS(Raindance!$O:$O,Raindance!$B:$B,$B119,Raindance!$R:$R,"&gt;="&amp;P$5,Raindance!$R:$R,"&lt;="&amp;P$6))</f>
        <v>0</v>
      </c>
      <c r="Q119">
        <f>IF($B119="",0,SUMIFS(Raindance!$O:$O,Raindance!$B:$B,$B119,Raindance!$R:$R,"&gt;="&amp;Q$5,Raindance!$R:$R,"&lt;="&amp;Q$6))</f>
        <v>0</v>
      </c>
      <c r="R119">
        <f>IF($B119="",0,SUMIFS(Raindance!$O:$O,Raindance!$B:$B,$B119,Raindance!$R:$R,"&gt;="&amp;R$5,Raindance!$R:$R,"&lt;="&amp;R$6))</f>
        <v>0</v>
      </c>
      <c r="S119">
        <f>IF($B119="",0,SUMIFS(Raindance!$O:$O,Raindance!$B:$B,$B119,Raindance!$R:$R,"&gt;="&amp;S$5,Raindance!$R:$R,"&lt;="&amp;S$6))</f>
        <v>0</v>
      </c>
      <c r="T119">
        <f>IF($B119="",0,SUMIFS(Raindance!$O:$O,Raindance!$B:$B,$B119,Raindance!$R:$R,"&gt;="&amp;T$5,Raindance!$R:$R,"&lt;="&amp;T$6))</f>
        <v>0</v>
      </c>
      <c r="U119">
        <f>IF($B119="",0,SUMIFS(Raindance!$O:$O,Raindance!$B:$B,$B119,Raindance!$R:$R,"&gt;="&amp;U$5,Raindance!$R:$R,"&lt;="&amp;U$6))</f>
        <v>0</v>
      </c>
      <c r="V119">
        <f>IF($B119="",0,SUMIFS(Raindance!$O:$O,Raindance!$B:$B,$B119,Raindance!$R:$R,"&gt;="&amp;V$5,Raindance!$R:$R,"&lt;="&amp;V$6))</f>
        <v>0</v>
      </c>
      <c r="W119">
        <f>IF($B119="",0,SUMIFS(Raindance!$O:$O,Raindance!$B:$B,$B119,Raindance!$R:$R,"&gt;="&amp;W$5,Raindance!$R:$R,"&lt;="&amp;W$6))</f>
        <v>0</v>
      </c>
      <c r="X119">
        <f>IF($B119="",0,SUMIFS(Raindance!$O:$O,Raindance!$B:$B,$B119,Raindance!$R:$R,"&gt;="&amp;X$5,Raindance!$R:$R,"&lt;="&amp;X$6))</f>
        <v>0</v>
      </c>
      <c r="Y119">
        <f>IF($B119="",0,SUMIFS(Raindance!$O:$O,Raindance!$B:$B,$B119,Raindance!$R:$R,"&gt;="&amp;Y$5,Raindance!$R:$R,"&lt;="&amp;Y$6))</f>
        <v>0</v>
      </c>
      <c r="Z119">
        <f>IF($B119="",0,SUMIFS(Raindance!$O:$O,Raindance!$B:$B,$B119,Raindance!$R:$R,"&gt;="&amp;Z$5,Raindance!$R:$R,"&lt;="&amp;Z$6))</f>
        <v>0</v>
      </c>
      <c r="AA119">
        <f>IF($B119="",0,SUMIFS(Raindance!$O:$O,Raindance!$B:$B,$B119,Raindance!$R:$R,"&gt;="&amp;AA$5,Raindance!$R:$R,"&lt;="&amp;AA$6))</f>
        <v>0</v>
      </c>
      <c r="AB119">
        <f>IF($B119="",0,SUMIFS(Raindance!$O:$O,Raindance!$B:$B,$B119,Raindance!$R:$R,"&gt;="&amp;AB$5,Raindance!$R:$R,"&lt;="&amp;AB$6))</f>
        <v>0</v>
      </c>
      <c r="AC119">
        <f>IF($B119="",0,SUMIFS(Raindance!$O:$O,Raindance!$B:$B,$B119,Raindance!$R:$R,"&gt;="&amp;AC$5,Raindance!$R:$R,"&lt;="&amp;AC$6))</f>
        <v>0</v>
      </c>
      <c r="AD119">
        <f>IF($B119="",0,SUMIFS(Raindance!$O:$O,Raindance!$B:$B,$B119,Raindance!$R:$R,"&gt;="&amp;AD$5,Raindance!$R:$R,"&lt;="&amp;AD$6))</f>
        <v>0</v>
      </c>
      <c r="AE119">
        <f>IF($B119="",0,SUMIFS(Raindance!$O:$O,Raindance!$B:$B,$B119,Raindance!$R:$R,"&gt;="&amp;AE$5,Raindance!$R:$R,"&lt;="&amp;AE$6))</f>
        <v>0</v>
      </c>
      <c r="AF119">
        <f>IF($B119="",0,SUMIFS(Raindance!$O:$O,Raindance!$B:$B,$B119,Raindance!$R:$R,"&gt;="&amp;AF$5,Raindance!$R:$R,"&lt;="&amp;AF$6))</f>
        <v>0</v>
      </c>
      <c r="AG119">
        <f>IF($B119="",0,SUMIFS(Raindance!$O:$O,Raindance!$B:$B,$B119,Raindance!$R:$R,"&gt;="&amp;AG$5,Raindance!$R:$R,"&lt;="&amp;AG$6))</f>
        <v>0</v>
      </c>
    </row>
    <row r="120" spans="1:33" x14ac:dyDescent="0.3">
      <c r="A120" t="s">
        <v>1200</v>
      </c>
      <c r="B120" s="20">
        <f>'Accounting table'!E22</f>
        <v>0</v>
      </c>
      <c r="C120" s="36">
        <f>IF(B120="",0,SUMIFS(Raindance!O:O,Raindance!B:B,B120))</f>
        <v>0</v>
      </c>
      <c r="E120">
        <f>IF($B120="",0,SUMIFS(Raindance!$O:$O,Raindance!$B:$B,$B120,Raindance!$R:$R,"&gt;="&amp;E$5,Raindance!$R:$R,"&lt;="&amp;E$6))</f>
        <v>0</v>
      </c>
      <c r="F120">
        <f>IF($B120="",0,SUMIFS(Raindance!$O:$O,Raindance!$B:$B,$B120,Raindance!$R:$R,"&gt;="&amp;F$5,Raindance!$R:$R,"&lt;="&amp;F$6))</f>
        <v>0</v>
      </c>
      <c r="G120">
        <f>IF($B120="",0,SUMIFS(Raindance!$O:$O,Raindance!$B:$B,$B120,Raindance!$R:$R,"&gt;="&amp;G$5,Raindance!$R:$R,"&lt;="&amp;G$6))</f>
        <v>0</v>
      </c>
      <c r="H120">
        <f>IF($B120="",0,SUMIFS(Raindance!$O:$O,Raindance!$B:$B,$B120,Raindance!$R:$R,"&gt;="&amp;H$5,Raindance!$R:$R,"&lt;="&amp;H$6))</f>
        <v>0</v>
      </c>
      <c r="I120">
        <f>IF($B120="",0,SUMIFS(Raindance!$O:$O,Raindance!$B:$B,$B120,Raindance!$R:$R,"&gt;="&amp;I$5,Raindance!$R:$R,"&lt;="&amp;I$6))</f>
        <v>0</v>
      </c>
      <c r="J120">
        <f>IF($B120="",0,SUMIFS(Raindance!$O:$O,Raindance!$B:$B,$B120,Raindance!$R:$R,"&gt;="&amp;J$5,Raindance!$R:$R,"&lt;="&amp;J$6))</f>
        <v>0</v>
      </c>
      <c r="K120">
        <f>IF($B120="",0,SUMIFS(Raindance!$O:$O,Raindance!$B:$B,$B120,Raindance!$R:$R,"&gt;="&amp;K$5,Raindance!$R:$R,"&lt;="&amp;K$6))</f>
        <v>0</v>
      </c>
      <c r="L120">
        <f>IF($B120="",0,SUMIFS(Raindance!$O:$O,Raindance!$B:$B,$B120,Raindance!$R:$R,"&gt;="&amp;L$5,Raindance!$R:$R,"&lt;="&amp;L$6))</f>
        <v>0</v>
      </c>
      <c r="M120">
        <f>IF($B120="",0,SUMIFS(Raindance!$O:$O,Raindance!$B:$B,$B120,Raindance!$R:$R,"&gt;="&amp;M$5,Raindance!$R:$R,"&lt;="&amp;M$6))</f>
        <v>0</v>
      </c>
      <c r="N120">
        <f>IF($B120="",0,SUMIFS(Raindance!$O:$O,Raindance!$B:$B,$B120,Raindance!$R:$R,"&gt;="&amp;N$5,Raindance!$R:$R,"&lt;="&amp;N$6))</f>
        <v>0</v>
      </c>
      <c r="O120">
        <f>IF($B120="",0,SUMIFS(Raindance!$O:$O,Raindance!$B:$B,$B120,Raindance!$R:$R,"&gt;="&amp;O$5,Raindance!$R:$R,"&lt;="&amp;O$6))</f>
        <v>0</v>
      </c>
      <c r="P120">
        <f>IF($B120="",0,SUMIFS(Raindance!$O:$O,Raindance!$B:$B,$B120,Raindance!$R:$R,"&gt;="&amp;P$5,Raindance!$R:$R,"&lt;="&amp;P$6))</f>
        <v>0</v>
      </c>
      <c r="Q120">
        <f>IF($B120="",0,SUMIFS(Raindance!$O:$O,Raindance!$B:$B,$B120,Raindance!$R:$R,"&gt;="&amp;Q$5,Raindance!$R:$R,"&lt;="&amp;Q$6))</f>
        <v>0</v>
      </c>
      <c r="R120">
        <f>IF($B120="",0,SUMIFS(Raindance!$O:$O,Raindance!$B:$B,$B120,Raindance!$R:$R,"&gt;="&amp;R$5,Raindance!$R:$R,"&lt;="&amp;R$6))</f>
        <v>0</v>
      </c>
      <c r="S120">
        <f>IF($B120="",0,SUMIFS(Raindance!$O:$O,Raindance!$B:$B,$B120,Raindance!$R:$R,"&gt;="&amp;S$5,Raindance!$R:$R,"&lt;="&amp;S$6))</f>
        <v>0</v>
      </c>
      <c r="T120">
        <f>IF($B120="",0,SUMIFS(Raindance!$O:$O,Raindance!$B:$B,$B120,Raindance!$R:$R,"&gt;="&amp;T$5,Raindance!$R:$R,"&lt;="&amp;T$6))</f>
        <v>0</v>
      </c>
      <c r="U120">
        <f>IF($B120="",0,SUMIFS(Raindance!$O:$O,Raindance!$B:$B,$B120,Raindance!$R:$R,"&gt;="&amp;U$5,Raindance!$R:$R,"&lt;="&amp;U$6))</f>
        <v>0</v>
      </c>
      <c r="V120">
        <f>IF($B120="",0,SUMIFS(Raindance!$O:$O,Raindance!$B:$B,$B120,Raindance!$R:$R,"&gt;="&amp;V$5,Raindance!$R:$R,"&lt;="&amp;V$6))</f>
        <v>0</v>
      </c>
      <c r="W120">
        <f>IF($B120="",0,SUMIFS(Raindance!$O:$O,Raindance!$B:$B,$B120,Raindance!$R:$R,"&gt;="&amp;W$5,Raindance!$R:$R,"&lt;="&amp;W$6))</f>
        <v>0</v>
      </c>
      <c r="X120">
        <f>IF($B120="",0,SUMIFS(Raindance!$O:$O,Raindance!$B:$B,$B120,Raindance!$R:$R,"&gt;="&amp;X$5,Raindance!$R:$R,"&lt;="&amp;X$6))</f>
        <v>0</v>
      </c>
      <c r="Y120">
        <f>IF($B120="",0,SUMIFS(Raindance!$O:$O,Raindance!$B:$B,$B120,Raindance!$R:$R,"&gt;="&amp;Y$5,Raindance!$R:$R,"&lt;="&amp;Y$6))</f>
        <v>0</v>
      </c>
      <c r="Z120">
        <f>IF($B120="",0,SUMIFS(Raindance!$O:$O,Raindance!$B:$B,$B120,Raindance!$R:$R,"&gt;="&amp;Z$5,Raindance!$R:$R,"&lt;="&amp;Z$6))</f>
        <v>0</v>
      </c>
      <c r="AA120">
        <f>IF($B120="",0,SUMIFS(Raindance!$O:$O,Raindance!$B:$B,$B120,Raindance!$R:$R,"&gt;="&amp;AA$5,Raindance!$R:$R,"&lt;="&amp;AA$6))</f>
        <v>0</v>
      </c>
      <c r="AB120">
        <f>IF($B120="",0,SUMIFS(Raindance!$O:$O,Raindance!$B:$B,$B120,Raindance!$R:$R,"&gt;="&amp;AB$5,Raindance!$R:$R,"&lt;="&amp;AB$6))</f>
        <v>0</v>
      </c>
      <c r="AC120">
        <f>IF($B120="",0,SUMIFS(Raindance!$O:$O,Raindance!$B:$B,$B120,Raindance!$R:$R,"&gt;="&amp;AC$5,Raindance!$R:$R,"&lt;="&amp;AC$6))</f>
        <v>0</v>
      </c>
      <c r="AD120">
        <f>IF($B120="",0,SUMIFS(Raindance!$O:$O,Raindance!$B:$B,$B120,Raindance!$R:$R,"&gt;="&amp;AD$5,Raindance!$R:$R,"&lt;="&amp;AD$6))</f>
        <v>0</v>
      </c>
      <c r="AE120">
        <f>IF($B120="",0,SUMIFS(Raindance!$O:$O,Raindance!$B:$B,$B120,Raindance!$R:$R,"&gt;="&amp;AE$5,Raindance!$R:$R,"&lt;="&amp;AE$6))</f>
        <v>0</v>
      </c>
      <c r="AF120">
        <f>IF($B120="",0,SUMIFS(Raindance!$O:$O,Raindance!$B:$B,$B120,Raindance!$R:$R,"&gt;="&amp;AF$5,Raindance!$R:$R,"&lt;="&amp;AF$6))</f>
        <v>0</v>
      </c>
      <c r="AG120">
        <f>IF($B120="",0,SUMIFS(Raindance!$O:$O,Raindance!$B:$B,$B120,Raindance!$R:$R,"&gt;="&amp;AG$5,Raindance!$R:$R,"&lt;="&amp;AG$6))</f>
        <v>0</v>
      </c>
    </row>
    <row r="121" spans="1:33" x14ac:dyDescent="0.3">
      <c r="A121" t="s">
        <v>1200</v>
      </c>
      <c r="B121" s="20">
        <f>'Accounting table'!E23</f>
        <v>0</v>
      </c>
      <c r="C121" s="36">
        <f>IF(B121="",0,SUMIFS(Raindance!O:O,Raindance!B:B,B121))</f>
        <v>0</v>
      </c>
      <c r="E121">
        <f>IF($B121="",0,SUMIFS(Raindance!$O:$O,Raindance!$B:$B,$B121,Raindance!$R:$R,"&gt;="&amp;E$5,Raindance!$R:$R,"&lt;="&amp;E$6))</f>
        <v>0</v>
      </c>
      <c r="F121">
        <f>IF($B121="",0,SUMIFS(Raindance!$O:$O,Raindance!$B:$B,$B121,Raindance!$R:$R,"&gt;="&amp;F$5,Raindance!$R:$R,"&lt;="&amp;F$6))</f>
        <v>0</v>
      </c>
      <c r="G121">
        <f>IF($B121="",0,SUMIFS(Raindance!$O:$O,Raindance!$B:$B,$B121,Raindance!$R:$R,"&gt;="&amp;G$5,Raindance!$R:$R,"&lt;="&amp;G$6))</f>
        <v>0</v>
      </c>
      <c r="H121">
        <f>IF($B121="",0,SUMIFS(Raindance!$O:$O,Raindance!$B:$B,$B121,Raindance!$R:$R,"&gt;="&amp;H$5,Raindance!$R:$R,"&lt;="&amp;H$6))</f>
        <v>0</v>
      </c>
      <c r="I121">
        <f>IF($B121="",0,SUMIFS(Raindance!$O:$O,Raindance!$B:$B,$B121,Raindance!$R:$R,"&gt;="&amp;I$5,Raindance!$R:$R,"&lt;="&amp;I$6))</f>
        <v>0</v>
      </c>
      <c r="J121">
        <f>IF($B121="",0,SUMIFS(Raindance!$O:$O,Raindance!$B:$B,$B121,Raindance!$R:$R,"&gt;="&amp;J$5,Raindance!$R:$R,"&lt;="&amp;J$6))</f>
        <v>0</v>
      </c>
      <c r="K121">
        <f>IF($B121="",0,SUMIFS(Raindance!$O:$O,Raindance!$B:$B,$B121,Raindance!$R:$R,"&gt;="&amp;K$5,Raindance!$R:$R,"&lt;="&amp;K$6))</f>
        <v>0</v>
      </c>
      <c r="L121">
        <f>IF($B121="",0,SUMIFS(Raindance!$O:$O,Raindance!$B:$B,$B121,Raindance!$R:$R,"&gt;="&amp;L$5,Raindance!$R:$R,"&lt;="&amp;L$6))</f>
        <v>0</v>
      </c>
      <c r="M121">
        <f>IF($B121="",0,SUMIFS(Raindance!$O:$O,Raindance!$B:$B,$B121,Raindance!$R:$R,"&gt;="&amp;M$5,Raindance!$R:$R,"&lt;="&amp;M$6))</f>
        <v>0</v>
      </c>
      <c r="N121">
        <f>IF($B121="",0,SUMIFS(Raindance!$O:$O,Raindance!$B:$B,$B121,Raindance!$R:$R,"&gt;="&amp;N$5,Raindance!$R:$R,"&lt;="&amp;N$6))</f>
        <v>0</v>
      </c>
      <c r="O121">
        <f>IF($B121="",0,SUMIFS(Raindance!$O:$O,Raindance!$B:$B,$B121,Raindance!$R:$R,"&gt;="&amp;O$5,Raindance!$R:$R,"&lt;="&amp;O$6))</f>
        <v>0</v>
      </c>
      <c r="P121">
        <f>IF($B121="",0,SUMIFS(Raindance!$O:$O,Raindance!$B:$B,$B121,Raindance!$R:$R,"&gt;="&amp;P$5,Raindance!$R:$R,"&lt;="&amp;P$6))</f>
        <v>0</v>
      </c>
      <c r="Q121">
        <f>IF($B121="",0,SUMIFS(Raindance!$O:$O,Raindance!$B:$B,$B121,Raindance!$R:$R,"&gt;="&amp;Q$5,Raindance!$R:$R,"&lt;="&amp;Q$6))</f>
        <v>0</v>
      </c>
      <c r="R121">
        <f>IF($B121="",0,SUMIFS(Raindance!$O:$O,Raindance!$B:$B,$B121,Raindance!$R:$R,"&gt;="&amp;R$5,Raindance!$R:$R,"&lt;="&amp;R$6))</f>
        <v>0</v>
      </c>
      <c r="S121">
        <f>IF($B121="",0,SUMIFS(Raindance!$O:$O,Raindance!$B:$B,$B121,Raindance!$R:$R,"&gt;="&amp;S$5,Raindance!$R:$R,"&lt;="&amp;S$6))</f>
        <v>0</v>
      </c>
      <c r="T121">
        <f>IF($B121="",0,SUMIFS(Raindance!$O:$O,Raindance!$B:$B,$B121,Raindance!$R:$R,"&gt;="&amp;T$5,Raindance!$R:$R,"&lt;="&amp;T$6))</f>
        <v>0</v>
      </c>
      <c r="U121">
        <f>IF($B121="",0,SUMIFS(Raindance!$O:$O,Raindance!$B:$B,$B121,Raindance!$R:$R,"&gt;="&amp;U$5,Raindance!$R:$R,"&lt;="&amp;U$6))</f>
        <v>0</v>
      </c>
      <c r="V121">
        <f>IF($B121="",0,SUMIFS(Raindance!$O:$O,Raindance!$B:$B,$B121,Raindance!$R:$R,"&gt;="&amp;V$5,Raindance!$R:$R,"&lt;="&amp;V$6))</f>
        <v>0</v>
      </c>
      <c r="W121">
        <f>IF($B121="",0,SUMIFS(Raindance!$O:$O,Raindance!$B:$B,$B121,Raindance!$R:$R,"&gt;="&amp;W$5,Raindance!$R:$R,"&lt;="&amp;W$6))</f>
        <v>0</v>
      </c>
      <c r="X121">
        <f>IF($B121="",0,SUMIFS(Raindance!$O:$O,Raindance!$B:$B,$B121,Raindance!$R:$R,"&gt;="&amp;X$5,Raindance!$R:$R,"&lt;="&amp;X$6))</f>
        <v>0</v>
      </c>
      <c r="Y121">
        <f>IF($B121="",0,SUMIFS(Raindance!$O:$O,Raindance!$B:$B,$B121,Raindance!$R:$R,"&gt;="&amp;Y$5,Raindance!$R:$R,"&lt;="&amp;Y$6))</f>
        <v>0</v>
      </c>
      <c r="Z121">
        <f>IF($B121="",0,SUMIFS(Raindance!$O:$O,Raindance!$B:$B,$B121,Raindance!$R:$R,"&gt;="&amp;Z$5,Raindance!$R:$R,"&lt;="&amp;Z$6))</f>
        <v>0</v>
      </c>
      <c r="AA121">
        <f>IF($B121="",0,SUMIFS(Raindance!$O:$O,Raindance!$B:$B,$B121,Raindance!$R:$R,"&gt;="&amp;AA$5,Raindance!$R:$R,"&lt;="&amp;AA$6))</f>
        <v>0</v>
      </c>
      <c r="AB121">
        <f>IF($B121="",0,SUMIFS(Raindance!$O:$O,Raindance!$B:$B,$B121,Raindance!$R:$R,"&gt;="&amp;AB$5,Raindance!$R:$R,"&lt;="&amp;AB$6))</f>
        <v>0</v>
      </c>
      <c r="AC121">
        <f>IF($B121="",0,SUMIFS(Raindance!$O:$O,Raindance!$B:$B,$B121,Raindance!$R:$R,"&gt;="&amp;AC$5,Raindance!$R:$R,"&lt;="&amp;AC$6))</f>
        <v>0</v>
      </c>
      <c r="AD121">
        <f>IF($B121="",0,SUMIFS(Raindance!$O:$O,Raindance!$B:$B,$B121,Raindance!$R:$R,"&gt;="&amp;AD$5,Raindance!$R:$R,"&lt;="&amp;AD$6))</f>
        <v>0</v>
      </c>
      <c r="AE121">
        <f>IF($B121="",0,SUMIFS(Raindance!$O:$O,Raindance!$B:$B,$B121,Raindance!$R:$R,"&gt;="&amp;AE$5,Raindance!$R:$R,"&lt;="&amp;AE$6))</f>
        <v>0</v>
      </c>
      <c r="AF121">
        <f>IF($B121="",0,SUMIFS(Raindance!$O:$O,Raindance!$B:$B,$B121,Raindance!$R:$R,"&gt;="&amp;AF$5,Raindance!$R:$R,"&lt;="&amp;AF$6))</f>
        <v>0</v>
      </c>
      <c r="AG121">
        <f>IF($B121="",0,SUMIFS(Raindance!$O:$O,Raindance!$B:$B,$B121,Raindance!$R:$R,"&gt;="&amp;AG$5,Raindance!$R:$R,"&lt;="&amp;AG$6))</f>
        <v>0</v>
      </c>
    </row>
    <row r="122" spans="1:33" x14ac:dyDescent="0.3">
      <c r="A122" t="s">
        <v>1200</v>
      </c>
      <c r="B122" s="20">
        <f>'Accounting table'!E24</f>
        <v>0</v>
      </c>
      <c r="C122" s="36">
        <f>IF(B122="",0,SUMIFS(Raindance!O:O,Raindance!B:B,B122))</f>
        <v>0</v>
      </c>
      <c r="E122">
        <f>IF($B122="",0,SUMIFS(Raindance!$O:$O,Raindance!$B:$B,$B122,Raindance!$R:$R,"&gt;="&amp;E$5,Raindance!$R:$R,"&lt;="&amp;E$6))</f>
        <v>0</v>
      </c>
      <c r="F122">
        <f>IF($B122="",0,SUMIFS(Raindance!$O:$O,Raindance!$B:$B,$B122,Raindance!$R:$R,"&gt;="&amp;F$5,Raindance!$R:$R,"&lt;="&amp;F$6))</f>
        <v>0</v>
      </c>
      <c r="G122">
        <f>IF($B122="",0,SUMIFS(Raindance!$O:$O,Raindance!$B:$B,$B122,Raindance!$R:$R,"&gt;="&amp;G$5,Raindance!$R:$R,"&lt;="&amp;G$6))</f>
        <v>0</v>
      </c>
      <c r="H122">
        <f>IF($B122="",0,SUMIFS(Raindance!$O:$O,Raindance!$B:$B,$B122,Raindance!$R:$R,"&gt;="&amp;H$5,Raindance!$R:$R,"&lt;="&amp;H$6))</f>
        <v>0</v>
      </c>
      <c r="I122">
        <f>IF($B122="",0,SUMIFS(Raindance!$O:$O,Raindance!$B:$B,$B122,Raindance!$R:$R,"&gt;="&amp;I$5,Raindance!$R:$R,"&lt;="&amp;I$6))</f>
        <v>0</v>
      </c>
      <c r="J122">
        <f>IF($B122="",0,SUMIFS(Raindance!$O:$O,Raindance!$B:$B,$B122,Raindance!$R:$R,"&gt;="&amp;J$5,Raindance!$R:$R,"&lt;="&amp;J$6))</f>
        <v>0</v>
      </c>
      <c r="K122">
        <f>IF($B122="",0,SUMIFS(Raindance!$O:$O,Raindance!$B:$B,$B122,Raindance!$R:$R,"&gt;="&amp;K$5,Raindance!$R:$R,"&lt;="&amp;K$6))</f>
        <v>0</v>
      </c>
      <c r="L122">
        <f>IF($B122="",0,SUMIFS(Raindance!$O:$O,Raindance!$B:$B,$B122,Raindance!$R:$R,"&gt;="&amp;L$5,Raindance!$R:$R,"&lt;="&amp;L$6))</f>
        <v>0</v>
      </c>
      <c r="M122">
        <f>IF($B122="",0,SUMIFS(Raindance!$O:$O,Raindance!$B:$B,$B122,Raindance!$R:$R,"&gt;="&amp;M$5,Raindance!$R:$R,"&lt;="&amp;M$6))</f>
        <v>0</v>
      </c>
      <c r="N122">
        <f>IF($B122="",0,SUMIFS(Raindance!$O:$O,Raindance!$B:$B,$B122,Raindance!$R:$R,"&gt;="&amp;N$5,Raindance!$R:$R,"&lt;="&amp;N$6))</f>
        <v>0</v>
      </c>
      <c r="O122">
        <f>IF($B122="",0,SUMIFS(Raindance!$O:$O,Raindance!$B:$B,$B122,Raindance!$R:$R,"&gt;="&amp;O$5,Raindance!$R:$R,"&lt;="&amp;O$6))</f>
        <v>0</v>
      </c>
      <c r="P122">
        <f>IF($B122="",0,SUMIFS(Raindance!$O:$O,Raindance!$B:$B,$B122,Raindance!$R:$R,"&gt;="&amp;P$5,Raindance!$R:$R,"&lt;="&amp;P$6))</f>
        <v>0</v>
      </c>
      <c r="Q122">
        <f>IF($B122="",0,SUMIFS(Raindance!$O:$O,Raindance!$B:$B,$B122,Raindance!$R:$R,"&gt;="&amp;Q$5,Raindance!$R:$R,"&lt;="&amp;Q$6))</f>
        <v>0</v>
      </c>
      <c r="R122">
        <f>IF($B122="",0,SUMIFS(Raindance!$O:$O,Raindance!$B:$B,$B122,Raindance!$R:$R,"&gt;="&amp;R$5,Raindance!$R:$R,"&lt;="&amp;R$6))</f>
        <v>0</v>
      </c>
      <c r="S122">
        <f>IF($B122="",0,SUMIFS(Raindance!$O:$O,Raindance!$B:$B,$B122,Raindance!$R:$R,"&gt;="&amp;S$5,Raindance!$R:$R,"&lt;="&amp;S$6))</f>
        <v>0</v>
      </c>
      <c r="T122">
        <f>IF($B122="",0,SUMIFS(Raindance!$O:$O,Raindance!$B:$B,$B122,Raindance!$R:$R,"&gt;="&amp;T$5,Raindance!$R:$R,"&lt;="&amp;T$6))</f>
        <v>0</v>
      </c>
      <c r="U122">
        <f>IF($B122="",0,SUMIFS(Raindance!$O:$O,Raindance!$B:$B,$B122,Raindance!$R:$R,"&gt;="&amp;U$5,Raindance!$R:$R,"&lt;="&amp;U$6))</f>
        <v>0</v>
      </c>
      <c r="V122">
        <f>IF($B122="",0,SUMIFS(Raindance!$O:$O,Raindance!$B:$B,$B122,Raindance!$R:$R,"&gt;="&amp;V$5,Raindance!$R:$R,"&lt;="&amp;V$6))</f>
        <v>0</v>
      </c>
      <c r="W122">
        <f>IF($B122="",0,SUMIFS(Raindance!$O:$O,Raindance!$B:$B,$B122,Raindance!$R:$R,"&gt;="&amp;W$5,Raindance!$R:$R,"&lt;="&amp;W$6))</f>
        <v>0</v>
      </c>
      <c r="X122">
        <f>IF($B122="",0,SUMIFS(Raindance!$O:$O,Raindance!$B:$B,$B122,Raindance!$R:$R,"&gt;="&amp;X$5,Raindance!$R:$R,"&lt;="&amp;X$6))</f>
        <v>0</v>
      </c>
      <c r="Y122">
        <f>IF($B122="",0,SUMIFS(Raindance!$O:$O,Raindance!$B:$B,$B122,Raindance!$R:$R,"&gt;="&amp;Y$5,Raindance!$R:$R,"&lt;="&amp;Y$6))</f>
        <v>0</v>
      </c>
      <c r="Z122">
        <f>IF($B122="",0,SUMIFS(Raindance!$O:$O,Raindance!$B:$B,$B122,Raindance!$R:$R,"&gt;="&amp;Z$5,Raindance!$R:$R,"&lt;="&amp;Z$6))</f>
        <v>0</v>
      </c>
      <c r="AA122">
        <f>IF($B122="",0,SUMIFS(Raindance!$O:$O,Raindance!$B:$B,$B122,Raindance!$R:$R,"&gt;="&amp;AA$5,Raindance!$R:$R,"&lt;="&amp;AA$6))</f>
        <v>0</v>
      </c>
      <c r="AB122">
        <f>IF($B122="",0,SUMIFS(Raindance!$O:$O,Raindance!$B:$B,$B122,Raindance!$R:$R,"&gt;="&amp;AB$5,Raindance!$R:$R,"&lt;="&amp;AB$6))</f>
        <v>0</v>
      </c>
      <c r="AC122">
        <f>IF($B122="",0,SUMIFS(Raindance!$O:$O,Raindance!$B:$B,$B122,Raindance!$R:$R,"&gt;="&amp;AC$5,Raindance!$R:$R,"&lt;="&amp;AC$6))</f>
        <v>0</v>
      </c>
      <c r="AD122">
        <f>IF($B122="",0,SUMIFS(Raindance!$O:$O,Raindance!$B:$B,$B122,Raindance!$R:$R,"&gt;="&amp;AD$5,Raindance!$R:$R,"&lt;="&amp;AD$6))</f>
        <v>0</v>
      </c>
      <c r="AE122">
        <f>IF($B122="",0,SUMIFS(Raindance!$O:$O,Raindance!$B:$B,$B122,Raindance!$R:$R,"&gt;="&amp;AE$5,Raindance!$R:$R,"&lt;="&amp;AE$6))</f>
        <v>0</v>
      </c>
      <c r="AF122">
        <f>IF($B122="",0,SUMIFS(Raindance!$O:$O,Raindance!$B:$B,$B122,Raindance!$R:$R,"&gt;="&amp;AF$5,Raindance!$R:$R,"&lt;="&amp;AF$6))</f>
        <v>0</v>
      </c>
      <c r="AG122">
        <f>IF($B122="",0,SUMIFS(Raindance!$O:$O,Raindance!$B:$B,$B122,Raindance!$R:$R,"&gt;="&amp;AG$5,Raindance!$R:$R,"&lt;="&amp;AG$6))</f>
        <v>0</v>
      </c>
    </row>
    <row r="123" spans="1:33" x14ac:dyDescent="0.3">
      <c r="A123" t="s">
        <v>1200</v>
      </c>
      <c r="B123" s="20">
        <f>'Accounting table'!E25</f>
        <v>0</v>
      </c>
      <c r="C123" s="36">
        <f>IF(B123="",0,SUMIFS(Raindance!O:O,Raindance!B:B,B123))</f>
        <v>0</v>
      </c>
      <c r="E123">
        <f>IF($B123="",0,SUMIFS(Raindance!$O:$O,Raindance!$B:$B,$B123,Raindance!$R:$R,"&gt;="&amp;E$5,Raindance!$R:$R,"&lt;="&amp;E$6))</f>
        <v>0</v>
      </c>
      <c r="F123">
        <f>IF($B123="",0,SUMIFS(Raindance!$O:$O,Raindance!$B:$B,$B123,Raindance!$R:$R,"&gt;="&amp;F$5,Raindance!$R:$R,"&lt;="&amp;F$6))</f>
        <v>0</v>
      </c>
      <c r="G123">
        <f>IF($B123="",0,SUMIFS(Raindance!$O:$O,Raindance!$B:$B,$B123,Raindance!$R:$R,"&gt;="&amp;G$5,Raindance!$R:$R,"&lt;="&amp;G$6))</f>
        <v>0</v>
      </c>
      <c r="H123">
        <f>IF($B123="",0,SUMIFS(Raindance!$O:$O,Raindance!$B:$B,$B123,Raindance!$R:$R,"&gt;="&amp;H$5,Raindance!$R:$R,"&lt;="&amp;H$6))</f>
        <v>0</v>
      </c>
      <c r="I123">
        <f>IF($B123="",0,SUMIFS(Raindance!$O:$O,Raindance!$B:$B,$B123,Raindance!$R:$R,"&gt;="&amp;I$5,Raindance!$R:$R,"&lt;="&amp;I$6))</f>
        <v>0</v>
      </c>
      <c r="J123">
        <f>IF($B123="",0,SUMIFS(Raindance!$O:$O,Raindance!$B:$B,$B123,Raindance!$R:$R,"&gt;="&amp;J$5,Raindance!$R:$R,"&lt;="&amp;J$6))</f>
        <v>0</v>
      </c>
      <c r="K123">
        <f>IF($B123="",0,SUMIFS(Raindance!$O:$O,Raindance!$B:$B,$B123,Raindance!$R:$R,"&gt;="&amp;K$5,Raindance!$R:$R,"&lt;="&amp;K$6))</f>
        <v>0</v>
      </c>
      <c r="L123">
        <f>IF($B123="",0,SUMIFS(Raindance!$O:$O,Raindance!$B:$B,$B123,Raindance!$R:$R,"&gt;="&amp;L$5,Raindance!$R:$R,"&lt;="&amp;L$6))</f>
        <v>0</v>
      </c>
      <c r="M123">
        <f>IF($B123="",0,SUMIFS(Raindance!$O:$O,Raindance!$B:$B,$B123,Raindance!$R:$R,"&gt;="&amp;M$5,Raindance!$R:$R,"&lt;="&amp;M$6))</f>
        <v>0</v>
      </c>
      <c r="N123">
        <f>IF($B123="",0,SUMIFS(Raindance!$O:$O,Raindance!$B:$B,$B123,Raindance!$R:$R,"&gt;="&amp;N$5,Raindance!$R:$R,"&lt;="&amp;N$6))</f>
        <v>0</v>
      </c>
      <c r="O123">
        <f>IF($B123="",0,SUMIFS(Raindance!$O:$O,Raindance!$B:$B,$B123,Raindance!$R:$R,"&gt;="&amp;O$5,Raindance!$R:$R,"&lt;="&amp;O$6))</f>
        <v>0</v>
      </c>
      <c r="P123">
        <f>IF($B123="",0,SUMIFS(Raindance!$O:$O,Raindance!$B:$B,$B123,Raindance!$R:$R,"&gt;="&amp;P$5,Raindance!$R:$R,"&lt;="&amp;P$6))</f>
        <v>0</v>
      </c>
      <c r="Q123">
        <f>IF($B123="",0,SUMIFS(Raindance!$O:$O,Raindance!$B:$B,$B123,Raindance!$R:$R,"&gt;="&amp;Q$5,Raindance!$R:$R,"&lt;="&amp;Q$6))</f>
        <v>0</v>
      </c>
      <c r="R123">
        <f>IF($B123="",0,SUMIFS(Raindance!$O:$O,Raindance!$B:$B,$B123,Raindance!$R:$R,"&gt;="&amp;R$5,Raindance!$R:$R,"&lt;="&amp;R$6))</f>
        <v>0</v>
      </c>
      <c r="S123">
        <f>IF($B123="",0,SUMIFS(Raindance!$O:$O,Raindance!$B:$B,$B123,Raindance!$R:$R,"&gt;="&amp;S$5,Raindance!$R:$R,"&lt;="&amp;S$6))</f>
        <v>0</v>
      </c>
      <c r="T123">
        <f>IF($B123="",0,SUMIFS(Raindance!$O:$O,Raindance!$B:$B,$B123,Raindance!$R:$R,"&gt;="&amp;T$5,Raindance!$R:$R,"&lt;="&amp;T$6))</f>
        <v>0</v>
      </c>
      <c r="U123">
        <f>IF($B123="",0,SUMIFS(Raindance!$O:$O,Raindance!$B:$B,$B123,Raindance!$R:$R,"&gt;="&amp;U$5,Raindance!$R:$R,"&lt;="&amp;U$6))</f>
        <v>0</v>
      </c>
      <c r="V123">
        <f>IF($B123="",0,SUMIFS(Raindance!$O:$O,Raindance!$B:$B,$B123,Raindance!$R:$R,"&gt;="&amp;V$5,Raindance!$R:$R,"&lt;="&amp;V$6))</f>
        <v>0</v>
      </c>
      <c r="W123">
        <f>IF($B123="",0,SUMIFS(Raindance!$O:$O,Raindance!$B:$B,$B123,Raindance!$R:$R,"&gt;="&amp;W$5,Raindance!$R:$R,"&lt;="&amp;W$6))</f>
        <v>0</v>
      </c>
      <c r="X123">
        <f>IF($B123="",0,SUMIFS(Raindance!$O:$O,Raindance!$B:$B,$B123,Raindance!$R:$R,"&gt;="&amp;X$5,Raindance!$R:$R,"&lt;="&amp;X$6))</f>
        <v>0</v>
      </c>
      <c r="Y123">
        <f>IF($B123="",0,SUMIFS(Raindance!$O:$O,Raindance!$B:$B,$B123,Raindance!$R:$R,"&gt;="&amp;Y$5,Raindance!$R:$R,"&lt;="&amp;Y$6))</f>
        <v>0</v>
      </c>
      <c r="Z123">
        <f>IF($B123="",0,SUMIFS(Raindance!$O:$O,Raindance!$B:$B,$B123,Raindance!$R:$R,"&gt;="&amp;Z$5,Raindance!$R:$R,"&lt;="&amp;Z$6))</f>
        <v>0</v>
      </c>
      <c r="AA123">
        <f>IF($B123="",0,SUMIFS(Raindance!$O:$O,Raindance!$B:$B,$B123,Raindance!$R:$R,"&gt;="&amp;AA$5,Raindance!$R:$R,"&lt;="&amp;AA$6))</f>
        <v>0</v>
      </c>
      <c r="AB123">
        <f>IF($B123="",0,SUMIFS(Raindance!$O:$O,Raindance!$B:$B,$B123,Raindance!$R:$R,"&gt;="&amp;AB$5,Raindance!$R:$R,"&lt;="&amp;AB$6))</f>
        <v>0</v>
      </c>
      <c r="AC123">
        <f>IF($B123="",0,SUMIFS(Raindance!$O:$O,Raindance!$B:$B,$B123,Raindance!$R:$R,"&gt;="&amp;AC$5,Raindance!$R:$R,"&lt;="&amp;AC$6))</f>
        <v>0</v>
      </c>
      <c r="AD123">
        <f>IF($B123="",0,SUMIFS(Raindance!$O:$O,Raindance!$B:$B,$B123,Raindance!$R:$R,"&gt;="&amp;AD$5,Raindance!$R:$R,"&lt;="&amp;AD$6))</f>
        <v>0</v>
      </c>
      <c r="AE123">
        <f>IF($B123="",0,SUMIFS(Raindance!$O:$O,Raindance!$B:$B,$B123,Raindance!$R:$R,"&gt;="&amp;AE$5,Raindance!$R:$R,"&lt;="&amp;AE$6))</f>
        <v>0</v>
      </c>
      <c r="AF123">
        <f>IF($B123="",0,SUMIFS(Raindance!$O:$O,Raindance!$B:$B,$B123,Raindance!$R:$R,"&gt;="&amp;AF$5,Raindance!$R:$R,"&lt;="&amp;AF$6))</f>
        <v>0</v>
      </c>
      <c r="AG123">
        <f>IF($B123="",0,SUMIFS(Raindance!$O:$O,Raindance!$B:$B,$B123,Raindance!$R:$R,"&gt;="&amp;AG$5,Raindance!$R:$R,"&lt;="&amp;AG$6))</f>
        <v>0</v>
      </c>
    </row>
    <row r="124" spans="1:33" x14ac:dyDescent="0.3">
      <c r="A124" t="s">
        <v>1200</v>
      </c>
      <c r="B124" s="20">
        <f>'Accounting table'!E26</f>
        <v>0</v>
      </c>
      <c r="C124" s="36">
        <f>IF(B124="",0,SUMIFS(Raindance!O:O,Raindance!B:B,B124))</f>
        <v>0</v>
      </c>
      <c r="E124">
        <f>IF($B124="",0,SUMIFS(Raindance!$O:$O,Raindance!$B:$B,$B124,Raindance!$R:$R,"&gt;="&amp;E$5,Raindance!$R:$R,"&lt;="&amp;E$6))</f>
        <v>0</v>
      </c>
      <c r="F124">
        <f>IF($B124="",0,SUMIFS(Raindance!$O:$O,Raindance!$B:$B,$B124,Raindance!$R:$R,"&gt;="&amp;F$5,Raindance!$R:$R,"&lt;="&amp;F$6))</f>
        <v>0</v>
      </c>
      <c r="G124">
        <f>IF($B124="",0,SUMIFS(Raindance!$O:$O,Raindance!$B:$B,$B124,Raindance!$R:$R,"&gt;="&amp;G$5,Raindance!$R:$R,"&lt;="&amp;G$6))</f>
        <v>0</v>
      </c>
      <c r="H124">
        <f>IF($B124="",0,SUMIFS(Raindance!$O:$O,Raindance!$B:$B,$B124,Raindance!$R:$R,"&gt;="&amp;H$5,Raindance!$R:$R,"&lt;="&amp;H$6))</f>
        <v>0</v>
      </c>
      <c r="I124">
        <f>IF($B124="",0,SUMIFS(Raindance!$O:$O,Raindance!$B:$B,$B124,Raindance!$R:$R,"&gt;="&amp;I$5,Raindance!$R:$R,"&lt;="&amp;I$6))</f>
        <v>0</v>
      </c>
      <c r="J124">
        <f>IF($B124="",0,SUMIFS(Raindance!$O:$O,Raindance!$B:$B,$B124,Raindance!$R:$R,"&gt;="&amp;J$5,Raindance!$R:$R,"&lt;="&amp;J$6))</f>
        <v>0</v>
      </c>
      <c r="K124">
        <f>IF($B124="",0,SUMIFS(Raindance!$O:$O,Raindance!$B:$B,$B124,Raindance!$R:$R,"&gt;="&amp;K$5,Raindance!$R:$R,"&lt;="&amp;K$6))</f>
        <v>0</v>
      </c>
      <c r="L124">
        <f>IF($B124="",0,SUMIFS(Raindance!$O:$O,Raindance!$B:$B,$B124,Raindance!$R:$R,"&gt;="&amp;L$5,Raindance!$R:$R,"&lt;="&amp;L$6))</f>
        <v>0</v>
      </c>
      <c r="M124">
        <f>IF($B124="",0,SUMIFS(Raindance!$O:$O,Raindance!$B:$B,$B124,Raindance!$R:$R,"&gt;="&amp;M$5,Raindance!$R:$R,"&lt;="&amp;M$6))</f>
        <v>0</v>
      </c>
      <c r="N124">
        <f>IF($B124="",0,SUMIFS(Raindance!$O:$O,Raindance!$B:$B,$B124,Raindance!$R:$R,"&gt;="&amp;N$5,Raindance!$R:$R,"&lt;="&amp;N$6))</f>
        <v>0</v>
      </c>
      <c r="O124">
        <f>IF($B124="",0,SUMIFS(Raindance!$O:$O,Raindance!$B:$B,$B124,Raindance!$R:$R,"&gt;="&amp;O$5,Raindance!$R:$R,"&lt;="&amp;O$6))</f>
        <v>0</v>
      </c>
      <c r="P124">
        <f>IF($B124="",0,SUMIFS(Raindance!$O:$O,Raindance!$B:$B,$B124,Raindance!$R:$R,"&gt;="&amp;P$5,Raindance!$R:$R,"&lt;="&amp;P$6))</f>
        <v>0</v>
      </c>
      <c r="Q124">
        <f>IF($B124="",0,SUMIFS(Raindance!$O:$O,Raindance!$B:$B,$B124,Raindance!$R:$R,"&gt;="&amp;Q$5,Raindance!$R:$R,"&lt;="&amp;Q$6))</f>
        <v>0</v>
      </c>
      <c r="R124">
        <f>IF($B124="",0,SUMIFS(Raindance!$O:$O,Raindance!$B:$B,$B124,Raindance!$R:$R,"&gt;="&amp;R$5,Raindance!$R:$R,"&lt;="&amp;R$6))</f>
        <v>0</v>
      </c>
      <c r="S124">
        <f>IF($B124="",0,SUMIFS(Raindance!$O:$O,Raindance!$B:$B,$B124,Raindance!$R:$R,"&gt;="&amp;S$5,Raindance!$R:$R,"&lt;="&amp;S$6))</f>
        <v>0</v>
      </c>
      <c r="T124">
        <f>IF($B124="",0,SUMIFS(Raindance!$O:$O,Raindance!$B:$B,$B124,Raindance!$R:$R,"&gt;="&amp;T$5,Raindance!$R:$R,"&lt;="&amp;T$6))</f>
        <v>0</v>
      </c>
      <c r="U124">
        <f>IF($B124="",0,SUMIFS(Raindance!$O:$O,Raindance!$B:$B,$B124,Raindance!$R:$R,"&gt;="&amp;U$5,Raindance!$R:$R,"&lt;="&amp;U$6))</f>
        <v>0</v>
      </c>
      <c r="V124">
        <f>IF($B124="",0,SUMIFS(Raindance!$O:$O,Raindance!$B:$B,$B124,Raindance!$R:$R,"&gt;="&amp;V$5,Raindance!$R:$R,"&lt;="&amp;V$6))</f>
        <v>0</v>
      </c>
      <c r="W124">
        <f>IF($B124="",0,SUMIFS(Raindance!$O:$O,Raindance!$B:$B,$B124,Raindance!$R:$R,"&gt;="&amp;W$5,Raindance!$R:$R,"&lt;="&amp;W$6))</f>
        <v>0</v>
      </c>
      <c r="X124">
        <f>IF($B124="",0,SUMIFS(Raindance!$O:$O,Raindance!$B:$B,$B124,Raindance!$R:$R,"&gt;="&amp;X$5,Raindance!$R:$R,"&lt;="&amp;X$6))</f>
        <v>0</v>
      </c>
      <c r="Y124">
        <f>IF($B124="",0,SUMIFS(Raindance!$O:$O,Raindance!$B:$B,$B124,Raindance!$R:$R,"&gt;="&amp;Y$5,Raindance!$R:$R,"&lt;="&amp;Y$6))</f>
        <v>0</v>
      </c>
      <c r="Z124">
        <f>IF($B124="",0,SUMIFS(Raindance!$O:$O,Raindance!$B:$B,$B124,Raindance!$R:$R,"&gt;="&amp;Z$5,Raindance!$R:$R,"&lt;="&amp;Z$6))</f>
        <v>0</v>
      </c>
      <c r="AA124">
        <f>IF($B124="",0,SUMIFS(Raindance!$O:$O,Raindance!$B:$B,$B124,Raindance!$R:$R,"&gt;="&amp;AA$5,Raindance!$R:$R,"&lt;="&amp;AA$6))</f>
        <v>0</v>
      </c>
      <c r="AB124">
        <f>IF($B124="",0,SUMIFS(Raindance!$O:$O,Raindance!$B:$B,$B124,Raindance!$R:$R,"&gt;="&amp;AB$5,Raindance!$R:$R,"&lt;="&amp;AB$6))</f>
        <v>0</v>
      </c>
      <c r="AC124">
        <f>IF($B124="",0,SUMIFS(Raindance!$O:$O,Raindance!$B:$B,$B124,Raindance!$R:$R,"&gt;="&amp;AC$5,Raindance!$R:$R,"&lt;="&amp;AC$6))</f>
        <v>0</v>
      </c>
      <c r="AD124">
        <f>IF($B124="",0,SUMIFS(Raindance!$O:$O,Raindance!$B:$B,$B124,Raindance!$R:$R,"&gt;="&amp;AD$5,Raindance!$R:$R,"&lt;="&amp;AD$6))</f>
        <v>0</v>
      </c>
      <c r="AE124">
        <f>IF($B124="",0,SUMIFS(Raindance!$O:$O,Raindance!$B:$B,$B124,Raindance!$R:$R,"&gt;="&amp;AE$5,Raindance!$R:$R,"&lt;="&amp;AE$6))</f>
        <v>0</v>
      </c>
      <c r="AF124">
        <f>IF($B124="",0,SUMIFS(Raindance!$O:$O,Raindance!$B:$B,$B124,Raindance!$R:$R,"&gt;="&amp;AF$5,Raindance!$R:$R,"&lt;="&amp;AF$6))</f>
        <v>0</v>
      </c>
      <c r="AG124">
        <f>IF($B124="",0,SUMIFS(Raindance!$O:$O,Raindance!$B:$B,$B124,Raindance!$R:$R,"&gt;="&amp;AG$5,Raindance!$R:$R,"&lt;="&amp;AG$6))</f>
        <v>0</v>
      </c>
    </row>
    <row r="125" spans="1:33" x14ac:dyDescent="0.3">
      <c r="A125" t="s">
        <v>1200</v>
      </c>
      <c r="B125" s="20">
        <f>'Accounting table'!E27</f>
        <v>0</v>
      </c>
      <c r="C125" s="36">
        <f>IF(B125="",0,SUMIFS(Raindance!O:O,Raindance!B:B,B125))</f>
        <v>0</v>
      </c>
      <c r="E125">
        <f>IF($B125="",0,SUMIFS(Raindance!$O:$O,Raindance!$B:$B,$B125,Raindance!$R:$R,"&gt;="&amp;E$5,Raindance!$R:$R,"&lt;="&amp;E$6))</f>
        <v>0</v>
      </c>
      <c r="F125">
        <f>IF($B125="",0,SUMIFS(Raindance!$O:$O,Raindance!$B:$B,$B125,Raindance!$R:$R,"&gt;="&amp;F$5,Raindance!$R:$R,"&lt;="&amp;F$6))</f>
        <v>0</v>
      </c>
      <c r="G125">
        <f>IF($B125="",0,SUMIFS(Raindance!$O:$O,Raindance!$B:$B,$B125,Raindance!$R:$R,"&gt;="&amp;G$5,Raindance!$R:$R,"&lt;="&amp;G$6))</f>
        <v>0</v>
      </c>
      <c r="H125">
        <f>IF($B125="",0,SUMIFS(Raindance!$O:$O,Raindance!$B:$B,$B125,Raindance!$R:$R,"&gt;="&amp;H$5,Raindance!$R:$R,"&lt;="&amp;H$6))</f>
        <v>0</v>
      </c>
      <c r="I125">
        <f>IF($B125="",0,SUMIFS(Raindance!$O:$O,Raindance!$B:$B,$B125,Raindance!$R:$R,"&gt;="&amp;I$5,Raindance!$R:$R,"&lt;="&amp;I$6))</f>
        <v>0</v>
      </c>
      <c r="J125">
        <f>IF($B125="",0,SUMIFS(Raindance!$O:$O,Raindance!$B:$B,$B125,Raindance!$R:$R,"&gt;="&amp;J$5,Raindance!$R:$R,"&lt;="&amp;J$6))</f>
        <v>0</v>
      </c>
      <c r="K125">
        <f>IF($B125="",0,SUMIFS(Raindance!$O:$O,Raindance!$B:$B,$B125,Raindance!$R:$R,"&gt;="&amp;K$5,Raindance!$R:$R,"&lt;="&amp;K$6))</f>
        <v>0</v>
      </c>
      <c r="L125">
        <f>IF($B125="",0,SUMIFS(Raindance!$O:$O,Raindance!$B:$B,$B125,Raindance!$R:$R,"&gt;="&amp;L$5,Raindance!$R:$R,"&lt;="&amp;L$6))</f>
        <v>0</v>
      </c>
      <c r="M125">
        <f>IF($B125="",0,SUMIFS(Raindance!$O:$O,Raindance!$B:$B,$B125,Raindance!$R:$R,"&gt;="&amp;M$5,Raindance!$R:$R,"&lt;="&amp;M$6))</f>
        <v>0</v>
      </c>
      <c r="N125">
        <f>IF($B125="",0,SUMIFS(Raindance!$O:$O,Raindance!$B:$B,$B125,Raindance!$R:$R,"&gt;="&amp;N$5,Raindance!$R:$R,"&lt;="&amp;N$6))</f>
        <v>0</v>
      </c>
      <c r="O125">
        <f>IF($B125="",0,SUMIFS(Raindance!$O:$O,Raindance!$B:$B,$B125,Raindance!$R:$R,"&gt;="&amp;O$5,Raindance!$R:$R,"&lt;="&amp;O$6))</f>
        <v>0</v>
      </c>
      <c r="P125">
        <f>IF($B125="",0,SUMIFS(Raindance!$O:$O,Raindance!$B:$B,$B125,Raindance!$R:$R,"&gt;="&amp;P$5,Raindance!$R:$R,"&lt;="&amp;P$6))</f>
        <v>0</v>
      </c>
      <c r="Q125">
        <f>IF($B125="",0,SUMIFS(Raindance!$O:$O,Raindance!$B:$B,$B125,Raindance!$R:$R,"&gt;="&amp;Q$5,Raindance!$R:$R,"&lt;="&amp;Q$6))</f>
        <v>0</v>
      </c>
      <c r="R125">
        <f>IF($B125="",0,SUMIFS(Raindance!$O:$O,Raindance!$B:$B,$B125,Raindance!$R:$R,"&gt;="&amp;R$5,Raindance!$R:$R,"&lt;="&amp;R$6))</f>
        <v>0</v>
      </c>
      <c r="S125">
        <f>IF($B125="",0,SUMIFS(Raindance!$O:$O,Raindance!$B:$B,$B125,Raindance!$R:$R,"&gt;="&amp;S$5,Raindance!$R:$R,"&lt;="&amp;S$6))</f>
        <v>0</v>
      </c>
      <c r="T125">
        <f>IF($B125="",0,SUMIFS(Raindance!$O:$O,Raindance!$B:$B,$B125,Raindance!$R:$R,"&gt;="&amp;T$5,Raindance!$R:$R,"&lt;="&amp;T$6))</f>
        <v>0</v>
      </c>
      <c r="U125">
        <f>IF($B125="",0,SUMIFS(Raindance!$O:$O,Raindance!$B:$B,$B125,Raindance!$R:$R,"&gt;="&amp;U$5,Raindance!$R:$R,"&lt;="&amp;U$6))</f>
        <v>0</v>
      </c>
      <c r="V125">
        <f>IF($B125="",0,SUMIFS(Raindance!$O:$O,Raindance!$B:$B,$B125,Raindance!$R:$R,"&gt;="&amp;V$5,Raindance!$R:$R,"&lt;="&amp;V$6))</f>
        <v>0</v>
      </c>
      <c r="W125">
        <f>IF($B125="",0,SUMIFS(Raindance!$O:$O,Raindance!$B:$B,$B125,Raindance!$R:$R,"&gt;="&amp;W$5,Raindance!$R:$R,"&lt;="&amp;W$6))</f>
        <v>0</v>
      </c>
      <c r="X125">
        <f>IF($B125="",0,SUMIFS(Raindance!$O:$O,Raindance!$B:$B,$B125,Raindance!$R:$R,"&gt;="&amp;X$5,Raindance!$R:$R,"&lt;="&amp;X$6))</f>
        <v>0</v>
      </c>
      <c r="Y125">
        <f>IF($B125="",0,SUMIFS(Raindance!$O:$O,Raindance!$B:$B,$B125,Raindance!$R:$R,"&gt;="&amp;Y$5,Raindance!$R:$R,"&lt;="&amp;Y$6))</f>
        <v>0</v>
      </c>
      <c r="Z125">
        <f>IF($B125="",0,SUMIFS(Raindance!$O:$O,Raindance!$B:$B,$B125,Raindance!$R:$R,"&gt;="&amp;Z$5,Raindance!$R:$R,"&lt;="&amp;Z$6))</f>
        <v>0</v>
      </c>
      <c r="AA125">
        <f>IF($B125="",0,SUMIFS(Raindance!$O:$O,Raindance!$B:$B,$B125,Raindance!$R:$R,"&gt;="&amp;AA$5,Raindance!$R:$R,"&lt;="&amp;AA$6))</f>
        <v>0</v>
      </c>
      <c r="AB125">
        <f>IF($B125="",0,SUMIFS(Raindance!$O:$O,Raindance!$B:$B,$B125,Raindance!$R:$R,"&gt;="&amp;AB$5,Raindance!$R:$R,"&lt;="&amp;AB$6))</f>
        <v>0</v>
      </c>
      <c r="AC125">
        <f>IF($B125="",0,SUMIFS(Raindance!$O:$O,Raindance!$B:$B,$B125,Raindance!$R:$R,"&gt;="&amp;AC$5,Raindance!$R:$R,"&lt;="&amp;AC$6))</f>
        <v>0</v>
      </c>
      <c r="AD125">
        <f>IF($B125="",0,SUMIFS(Raindance!$O:$O,Raindance!$B:$B,$B125,Raindance!$R:$R,"&gt;="&amp;AD$5,Raindance!$R:$R,"&lt;="&amp;AD$6))</f>
        <v>0</v>
      </c>
      <c r="AE125">
        <f>IF($B125="",0,SUMIFS(Raindance!$O:$O,Raindance!$B:$B,$B125,Raindance!$R:$R,"&gt;="&amp;AE$5,Raindance!$R:$R,"&lt;="&amp;AE$6))</f>
        <v>0</v>
      </c>
      <c r="AF125">
        <f>IF($B125="",0,SUMIFS(Raindance!$O:$O,Raindance!$B:$B,$B125,Raindance!$R:$R,"&gt;="&amp;AF$5,Raindance!$R:$R,"&lt;="&amp;AF$6))</f>
        <v>0</v>
      </c>
      <c r="AG125">
        <f>IF($B125="",0,SUMIFS(Raindance!$O:$O,Raindance!$B:$B,$B125,Raindance!$R:$R,"&gt;="&amp;AG$5,Raindance!$R:$R,"&lt;="&amp;AG$6))</f>
        <v>0</v>
      </c>
    </row>
    <row r="126" spans="1:33" x14ac:dyDescent="0.3">
      <c r="A126" t="s">
        <v>1200</v>
      </c>
      <c r="B126" s="20">
        <f>'Accounting table'!E28</f>
        <v>0</v>
      </c>
      <c r="C126" s="36">
        <f>IF(B126="",0,SUMIFS(Raindance!O:O,Raindance!B:B,B126))</f>
        <v>0</v>
      </c>
      <c r="E126">
        <f>IF($B126="",0,SUMIFS(Raindance!$O:$O,Raindance!$B:$B,$B126,Raindance!$R:$R,"&gt;="&amp;E$5,Raindance!$R:$R,"&lt;="&amp;E$6))</f>
        <v>0</v>
      </c>
      <c r="F126">
        <f>IF($B126="",0,SUMIFS(Raindance!$O:$O,Raindance!$B:$B,$B126,Raindance!$R:$R,"&gt;="&amp;F$5,Raindance!$R:$R,"&lt;="&amp;F$6))</f>
        <v>0</v>
      </c>
      <c r="G126">
        <f>IF($B126="",0,SUMIFS(Raindance!$O:$O,Raindance!$B:$B,$B126,Raindance!$R:$R,"&gt;="&amp;G$5,Raindance!$R:$R,"&lt;="&amp;G$6))</f>
        <v>0</v>
      </c>
      <c r="H126">
        <f>IF($B126="",0,SUMIFS(Raindance!$O:$O,Raindance!$B:$B,$B126,Raindance!$R:$R,"&gt;="&amp;H$5,Raindance!$R:$R,"&lt;="&amp;H$6))</f>
        <v>0</v>
      </c>
      <c r="I126">
        <f>IF($B126="",0,SUMIFS(Raindance!$O:$O,Raindance!$B:$B,$B126,Raindance!$R:$R,"&gt;="&amp;I$5,Raindance!$R:$R,"&lt;="&amp;I$6))</f>
        <v>0</v>
      </c>
      <c r="J126">
        <f>IF($B126="",0,SUMIFS(Raindance!$O:$O,Raindance!$B:$B,$B126,Raindance!$R:$R,"&gt;="&amp;J$5,Raindance!$R:$R,"&lt;="&amp;J$6))</f>
        <v>0</v>
      </c>
      <c r="K126">
        <f>IF($B126="",0,SUMIFS(Raindance!$O:$O,Raindance!$B:$B,$B126,Raindance!$R:$R,"&gt;="&amp;K$5,Raindance!$R:$R,"&lt;="&amp;K$6))</f>
        <v>0</v>
      </c>
      <c r="L126">
        <f>IF($B126="",0,SUMIFS(Raindance!$O:$O,Raindance!$B:$B,$B126,Raindance!$R:$R,"&gt;="&amp;L$5,Raindance!$R:$R,"&lt;="&amp;L$6))</f>
        <v>0</v>
      </c>
      <c r="M126">
        <f>IF($B126="",0,SUMIFS(Raindance!$O:$O,Raindance!$B:$B,$B126,Raindance!$R:$R,"&gt;="&amp;M$5,Raindance!$R:$R,"&lt;="&amp;M$6))</f>
        <v>0</v>
      </c>
      <c r="N126">
        <f>IF($B126="",0,SUMIFS(Raindance!$O:$O,Raindance!$B:$B,$B126,Raindance!$R:$R,"&gt;="&amp;N$5,Raindance!$R:$R,"&lt;="&amp;N$6))</f>
        <v>0</v>
      </c>
      <c r="O126">
        <f>IF($B126="",0,SUMIFS(Raindance!$O:$O,Raindance!$B:$B,$B126,Raindance!$R:$R,"&gt;="&amp;O$5,Raindance!$R:$R,"&lt;="&amp;O$6))</f>
        <v>0</v>
      </c>
      <c r="P126">
        <f>IF($B126="",0,SUMIFS(Raindance!$O:$O,Raindance!$B:$B,$B126,Raindance!$R:$R,"&gt;="&amp;P$5,Raindance!$R:$R,"&lt;="&amp;P$6))</f>
        <v>0</v>
      </c>
      <c r="Q126">
        <f>IF($B126="",0,SUMIFS(Raindance!$O:$O,Raindance!$B:$B,$B126,Raindance!$R:$R,"&gt;="&amp;Q$5,Raindance!$R:$R,"&lt;="&amp;Q$6))</f>
        <v>0</v>
      </c>
      <c r="R126">
        <f>IF($B126="",0,SUMIFS(Raindance!$O:$O,Raindance!$B:$B,$B126,Raindance!$R:$R,"&gt;="&amp;R$5,Raindance!$R:$R,"&lt;="&amp;R$6))</f>
        <v>0</v>
      </c>
      <c r="S126">
        <f>IF($B126="",0,SUMIFS(Raindance!$O:$O,Raindance!$B:$B,$B126,Raindance!$R:$R,"&gt;="&amp;S$5,Raindance!$R:$R,"&lt;="&amp;S$6))</f>
        <v>0</v>
      </c>
      <c r="T126">
        <f>IF($B126="",0,SUMIFS(Raindance!$O:$O,Raindance!$B:$B,$B126,Raindance!$R:$R,"&gt;="&amp;T$5,Raindance!$R:$R,"&lt;="&amp;T$6))</f>
        <v>0</v>
      </c>
      <c r="U126">
        <f>IF($B126="",0,SUMIFS(Raindance!$O:$O,Raindance!$B:$B,$B126,Raindance!$R:$R,"&gt;="&amp;U$5,Raindance!$R:$R,"&lt;="&amp;U$6))</f>
        <v>0</v>
      </c>
      <c r="V126">
        <f>IF($B126="",0,SUMIFS(Raindance!$O:$O,Raindance!$B:$B,$B126,Raindance!$R:$R,"&gt;="&amp;V$5,Raindance!$R:$R,"&lt;="&amp;V$6))</f>
        <v>0</v>
      </c>
      <c r="W126">
        <f>IF($B126="",0,SUMIFS(Raindance!$O:$O,Raindance!$B:$B,$B126,Raindance!$R:$R,"&gt;="&amp;W$5,Raindance!$R:$R,"&lt;="&amp;W$6))</f>
        <v>0</v>
      </c>
      <c r="X126">
        <f>IF($B126="",0,SUMIFS(Raindance!$O:$O,Raindance!$B:$B,$B126,Raindance!$R:$R,"&gt;="&amp;X$5,Raindance!$R:$R,"&lt;="&amp;X$6))</f>
        <v>0</v>
      </c>
      <c r="Y126">
        <f>IF($B126="",0,SUMIFS(Raindance!$O:$O,Raindance!$B:$B,$B126,Raindance!$R:$R,"&gt;="&amp;Y$5,Raindance!$R:$R,"&lt;="&amp;Y$6))</f>
        <v>0</v>
      </c>
      <c r="Z126">
        <f>IF($B126="",0,SUMIFS(Raindance!$O:$O,Raindance!$B:$B,$B126,Raindance!$R:$R,"&gt;="&amp;Z$5,Raindance!$R:$R,"&lt;="&amp;Z$6))</f>
        <v>0</v>
      </c>
      <c r="AA126">
        <f>IF($B126="",0,SUMIFS(Raindance!$O:$O,Raindance!$B:$B,$B126,Raindance!$R:$R,"&gt;="&amp;AA$5,Raindance!$R:$R,"&lt;="&amp;AA$6))</f>
        <v>0</v>
      </c>
      <c r="AB126">
        <f>IF($B126="",0,SUMIFS(Raindance!$O:$O,Raindance!$B:$B,$B126,Raindance!$R:$R,"&gt;="&amp;AB$5,Raindance!$R:$R,"&lt;="&amp;AB$6))</f>
        <v>0</v>
      </c>
      <c r="AC126">
        <f>IF($B126="",0,SUMIFS(Raindance!$O:$O,Raindance!$B:$B,$B126,Raindance!$R:$R,"&gt;="&amp;AC$5,Raindance!$R:$R,"&lt;="&amp;AC$6))</f>
        <v>0</v>
      </c>
      <c r="AD126">
        <f>IF($B126="",0,SUMIFS(Raindance!$O:$O,Raindance!$B:$B,$B126,Raindance!$R:$R,"&gt;="&amp;AD$5,Raindance!$R:$R,"&lt;="&amp;AD$6))</f>
        <v>0</v>
      </c>
      <c r="AE126">
        <f>IF($B126="",0,SUMIFS(Raindance!$O:$O,Raindance!$B:$B,$B126,Raindance!$R:$R,"&gt;="&amp;AE$5,Raindance!$R:$R,"&lt;="&amp;AE$6))</f>
        <v>0</v>
      </c>
      <c r="AF126">
        <f>IF($B126="",0,SUMIFS(Raindance!$O:$O,Raindance!$B:$B,$B126,Raindance!$R:$R,"&gt;="&amp;AF$5,Raindance!$R:$R,"&lt;="&amp;AF$6))</f>
        <v>0</v>
      </c>
      <c r="AG126">
        <f>IF($B126="",0,SUMIFS(Raindance!$O:$O,Raindance!$B:$B,$B126,Raindance!$R:$R,"&gt;="&amp;AG$5,Raindance!$R:$R,"&lt;="&amp;AG$6))</f>
        <v>0</v>
      </c>
    </row>
    <row r="127" spans="1:33" x14ac:dyDescent="0.3">
      <c r="A127" t="s">
        <v>1200</v>
      </c>
      <c r="B127" s="20">
        <f>'Accounting table'!E29</f>
        <v>0</v>
      </c>
      <c r="C127" s="36">
        <f>IF(B127="",0,SUMIFS(Raindance!O:O,Raindance!B:B,B127))</f>
        <v>0</v>
      </c>
      <c r="E127">
        <f>IF($B127="",0,SUMIFS(Raindance!$O:$O,Raindance!$B:$B,$B127,Raindance!$R:$R,"&gt;="&amp;E$5,Raindance!$R:$R,"&lt;="&amp;E$6))</f>
        <v>0</v>
      </c>
      <c r="F127">
        <f>IF($B127="",0,SUMIFS(Raindance!$O:$O,Raindance!$B:$B,$B127,Raindance!$R:$R,"&gt;="&amp;F$5,Raindance!$R:$R,"&lt;="&amp;F$6))</f>
        <v>0</v>
      </c>
      <c r="G127">
        <f>IF($B127="",0,SUMIFS(Raindance!$O:$O,Raindance!$B:$B,$B127,Raindance!$R:$R,"&gt;="&amp;G$5,Raindance!$R:$R,"&lt;="&amp;G$6))</f>
        <v>0</v>
      </c>
      <c r="H127">
        <f>IF($B127="",0,SUMIFS(Raindance!$O:$O,Raindance!$B:$B,$B127,Raindance!$R:$R,"&gt;="&amp;H$5,Raindance!$R:$R,"&lt;="&amp;H$6))</f>
        <v>0</v>
      </c>
      <c r="I127">
        <f>IF($B127="",0,SUMIFS(Raindance!$O:$O,Raindance!$B:$B,$B127,Raindance!$R:$R,"&gt;="&amp;I$5,Raindance!$R:$R,"&lt;="&amp;I$6))</f>
        <v>0</v>
      </c>
      <c r="J127">
        <f>IF($B127="",0,SUMIFS(Raindance!$O:$O,Raindance!$B:$B,$B127,Raindance!$R:$R,"&gt;="&amp;J$5,Raindance!$R:$R,"&lt;="&amp;J$6))</f>
        <v>0</v>
      </c>
      <c r="K127">
        <f>IF($B127="",0,SUMIFS(Raindance!$O:$O,Raindance!$B:$B,$B127,Raindance!$R:$R,"&gt;="&amp;K$5,Raindance!$R:$R,"&lt;="&amp;K$6))</f>
        <v>0</v>
      </c>
      <c r="L127">
        <f>IF($B127="",0,SUMIFS(Raindance!$O:$O,Raindance!$B:$B,$B127,Raindance!$R:$R,"&gt;="&amp;L$5,Raindance!$R:$R,"&lt;="&amp;L$6))</f>
        <v>0</v>
      </c>
      <c r="M127">
        <f>IF($B127="",0,SUMIFS(Raindance!$O:$O,Raindance!$B:$B,$B127,Raindance!$R:$R,"&gt;="&amp;M$5,Raindance!$R:$R,"&lt;="&amp;M$6))</f>
        <v>0</v>
      </c>
      <c r="N127">
        <f>IF($B127="",0,SUMIFS(Raindance!$O:$O,Raindance!$B:$B,$B127,Raindance!$R:$R,"&gt;="&amp;N$5,Raindance!$R:$R,"&lt;="&amp;N$6))</f>
        <v>0</v>
      </c>
      <c r="O127">
        <f>IF($B127="",0,SUMIFS(Raindance!$O:$O,Raindance!$B:$B,$B127,Raindance!$R:$R,"&gt;="&amp;O$5,Raindance!$R:$R,"&lt;="&amp;O$6))</f>
        <v>0</v>
      </c>
      <c r="P127">
        <f>IF($B127="",0,SUMIFS(Raindance!$O:$O,Raindance!$B:$B,$B127,Raindance!$R:$R,"&gt;="&amp;P$5,Raindance!$R:$R,"&lt;="&amp;P$6))</f>
        <v>0</v>
      </c>
      <c r="Q127">
        <f>IF($B127="",0,SUMIFS(Raindance!$O:$O,Raindance!$B:$B,$B127,Raindance!$R:$R,"&gt;="&amp;Q$5,Raindance!$R:$R,"&lt;="&amp;Q$6))</f>
        <v>0</v>
      </c>
      <c r="R127">
        <f>IF($B127="",0,SUMIFS(Raindance!$O:$O,Raindance!$B:$B,$B127,Raindance!$R:$R,"&gt;="&amp;R$5,Raindance!$R:$R,"&lt;="&amp;R$6))</f>
        <v>0</v>
      </c>
      <c r="S127">
        <f>IF($B127="",0,SUMIFS(Raindance!$O:$O,Raindance!$B:$B,$B127,Raindance!$R:$R,"&gt;="&amp;S$5,Raindance!$R:$R,"&lt;="&amp;S$6))</f>
        <v>0</v>
      </c>
      <c r="T127">
        <f>IF($B127="",0,SUMIFS(Raindance!$O:$O,Raindance!$B:$B,$B127,Raindance!$R:$R,"&gt;="&amp;T$5,Raindance!$R:$R,"&lt;="&amp;T$6))</f>
        <v>0</v>
      </c>
      <c r="U127">
        <f>IF($B127="",0,SUMIFS(Raindance!$O:$O,Raindance!$B:$B,$B127,Raindance!$R:$R,"&gt;="&amp;U$5,Raindance!$R:$R,"&lt;="&amp;U$6))</f>
        <v>0</v>
      </c>
      <c r="V127">
        <f>IF($B127="",0,SUMIFS(Raindance!$O:$O,Raindance!$B:$B,$B127,Raindance!$R:$R,"&gt;="&amp;V$5,Raindance!$R:$R,"&lt;="&amp;V$6))</f>
        <v>0</v>
      </c>
      <c r="W127">
        <f>IF($B127="",0,SUMIFS(Raindance!$O:$O,Raindance!$B:$B,$B127,Raindance!$R:$R,"&gt;="&amp;W$5,Raindance!$R:$R,"&lt;="&amp;W$6))</f>
        <v>0</v>
      </c>
      <c r="X127">
        <f>IF($B127="",0,SUMIFS(Raindance!$O:$O,Raindance!$B:$B,$B127,Raindance!$R:$R,"&gt;="&amp;X$5,Raindance!$R:$R,"&lt;="&amp;X$6))</f>
        <v>0</v>
      </c>
      <c r="Y127">
        <f>IF($B127="",0,SUMIFS(Raindance!$O:$O,Raindance!$B:$B,$B127,Raindance!$R:$R,"&gt;="&amp;Y$5,Raindance!$R:$R,"&lt;="&amp;Y$6))</f>
        <v>0</v>
      </c>
      <c r="Z127">
        <f>IF($B127="",0,SUMIFS(Raindance!$O:$O,Raindance!$B:$B,$B127,Raindance!$R:$R,"&gt;="&amp;Z$5,Raindance!$R:$R,"&lt;="&amp;Z$6))</f>
        <v>0</v>
      </c>
      <c r="AA127">
        <f>IF($B127="",0,SUMIFS(Raindance!$O:$O,Raindance!$B:$B,$B127,Raindance!$R:$R,"&gt;="&amp;AA$5,Raindance!$R:$R,"&lt;="&amp;AA$6))</f>
        <v>0</v>
      </c>
      <c r="AB127">
        <f>IF($B127="",0,SUMIFS(Raindance!$O:$O,Raindance!$B:$B,$B127,Raindance!$R:$R,"&gt;="&amp;AB$5,Raindance!$R:$R,"&lt;="&amp;AB$6))</f>
        <v>0</v>
      </c>
      <c r="AC127">
        <f>IF($B127="",0,SUMIFS(Raindance!$O:$O,Raindance!$B:$B,$B127,Raindance!$R:$R,"&gt;="&amp;AC$5,Raindance!$R:$R,"&lt;="&amp;AC$6))</f>
        <v>0</v>
      </c>
      <c r="AD127">
        <f>IF($B127="",0,SUMIFS(Raindance!$O:$O,Raindance!$B:$B,$B127,Raindance!$R:$R,"&gt;="&amp;AD$5,Raindance!$R:$R,"&lt;="&amp;AD$6))</f>
        <v>0</v>
      </c>
      <c r="AE127">
        <f>IF($B127="",0,SUMIFS(Raindance!$O:$O,Raindance!$B:$B,$B127,Raindance!$R:$R,"&gt;="&amp;AE$5,Raindance!$R:$R,"&lt;="&amp;AE$6))</f>
        <v>0</v>
      </c>
      <c r="AF127">
        <f>IF($B127="",0,SUMIFS(Raindance!$O:$O,Raindance!$B:$B,$B127,Raindance!$R:$R,"&gt;="&amp;AF$5,Raindance!$R:$R,"&lt;="&amp;AF$6))</f>
        <v>0</v>
      </c>
      <c r="AG127">
        <f>IF($B127="",0,SUMIFS(Raindance!$O:$O,Raindance!$B:$B,$B127,Raindance!$R:$R,"&gt;="&amp;AG$5,Raindance!$R:$R,"&lt;="&amp;AG$6))</f>
        <v>0</v>
      </c>
    </row>
    <row r="128" spans="1:33" x14ac:dyDescent="0.3">
      <c r="A128" t="s">
        <v>1200</v>
      </c>
      <c r="B128" s="20">
        <f>'Accounting table'!E30</f>
        <v>0</v>
      </c>
      <c r="C128" s="36">
        <f>IF(B128="",0,SUMIFS(Raindance!O:O,Raindance!B:B,B128))</f>
        <v>0</v>
      </c>
      <c r="E128">
        <f>IF($B128="",0,SUMIFS(Raindance!$O:$O,Raindance!$B:$B,$B128,Raindance!$R:$R,"&gt;="&amp;E$5,Raindance!$R:$R,"&lt;="&amp;E$6))</f>
        <v>0</v>
      </c>
      <c r="F128">
        <f>IF($B128="",0,SUMIFS(Raindance!$O:$O,Raindance!$B:$B,$B128,Raindance!$R:$R,"&gt;="&amp;F$5,Raindance!$R:$R,"&lt;="&amp;F$6))</f>
        <v>0</v>
      </c>
      <c r="G128">
        <f>IF($B128="",0,SUMIFS(Raindance!$O:$O,Raindance!$B:$B,$B128,Raindance!$R:$R,"&gt;="&amp;G$5,Raindance!$R:$R,"&lt;="&amp;G$6))</f>
        <v>0</v>
      </c>
      <c r="H128">
        <f>IF($B128="",0,SUMIFS(Raindance!$O:$O,Raindance!$B:$B,$B128,Raindance!$R:$R,"&gt;="&amp;H$5,Raindance!$R:$R,"&lt;="&amp;H$6))</f>
        <v>0</v>
      </c>
      <c r="I128">
        <f>IF($B128="",0,SUMIFS(Raindance!$O:$O,Raindance!$B:$B,$B128,Raindance!$R:$R,"&gt;="&amp;I$5,Raindance!$R:$R,"&lt;="&amp;I$6))</f>
        <v>0</v>
      </c>
      <c r="J128">
        <f>IF($B128="",0,SUMIFS(Raindance!$O:$O,Raindance!$B:$B,$B128,Raindance!$R:$R,"&gt;="&amp;J$5,Raindance!$R:$R,"&lt;="&amp;J$6))</f>
        <v>0</v>
      </c>
      <c r="K128">
        <f>IF($B128="",0,SUMIFS(Raindance!$O:$O,Raindance!$B:$B,$B128,Raindance!$R:$R,"&gt;="&amp;K$5,Raindance!$R:$R,"&lt;="&amp;K$6))</f>
        <v>0</v>
      </c>
      <c r="L128">
        <f>IF($B128="",0,SUMIFS(Raindance!$O:$O,Raindance!$B:$B,$B128,Raindance!$R:$R,"&gt;="&amp;L$5,Raindance!$R:$R,"&lt;="&amp;L$6))</f>
        <v>0</v>
      </c>
      <c r="M128">
        <f>IF($B128="",0,SUMIFS(Raindance!$O:$O,Raindance!$B:$B,$B128,Raindance!$R:$R,"&gt;="&amp;M$5,Raindance!$R:$R,"&lt;="&amp;M$6))</f>
        <v>0</v>
      </c>
      <c r="N128">
        <f>IF($B128="",0,SUMIFS(Raindance!$O:$O,Raindance!$B:$B,$B128,Raindance!$R:$R,"&gt;="&amp;N$5,Raindance!$R:$R,"&lt;="&amp;N$6))</f>
        <v>0</v>
      </c>
      <c r="O128">
        <f>IF($B128="",0,SUMIFS(Raindance!$O:$O,Raindance!$B:$B,$B128,Raindance!$R:$R,"&gt;="&amp;O$5,Raindance!$R:$R,"&lt;="&amp;O$6))</f>
        <v>0</v>
      </c>
      <c r="P128">
        <f>IF($B128="",0,SUMIFS(Raindance!$O:$O,Raindance!$B:$B,$B128,Raindance!$R:$R,"&gt;="&amp;P$5,Raindance!$R:$R,"&lt;="&amp;P$6))</f>
        <v>0</v>
      </c>
      <c r="Q128">
        <f>IF($B128="",0,SUMIFS(Raindance!$O:$O,Raindance!$B:$B,$B128,Raindance!$R:$R,"&gt;="&amp;Q$5,Raindance!$R:$R,"&lt;="&amp;Q$6))</f>
        <v>0</v>
      </c>
      <c r="R128">
        <f>IF($B128="",0,SUMIFS(Raindance!$O:$O,Raindance!$B:$B,$B128,Raindance!$R:$R,"&gt;="&amp;R$5,Raindance!$R:$R,"&lt;="&amp;R$6))</f>
        <v>0</v>
      </c>
      <c r="S128">
        <f>IF($B128="",0,SUMIFS(Raindance!$O:$O,Raindance!$B:$B,$B128,Raindance!$R:$R,"&gt;="&amp;S$5,Raindance!$R:$R,"&lt;="&amp;S$6))</f>
        <v>0</v>
      </c>
      <c r="T128">
        <f>IF($B128="",0,SUMIFS(Raindance!$O:$O,Raindance!$B:$B,$B128,Raindance!$R:$R,"&gt;="&amp;T$5,Raindance!$R:$R,"&lt;="&amp;T$6))</f>
        <v>0</v>
      </c>
      <c r="U128">
        <f>IF($B128="",0,SUMIFS(Raindance!$O:$O,Raindance!$B:$B,$B128,Raindance!$R:$R,"&gt;="&amp;U$5,Raindance!$R:$R,"&lt;="&amp;U$6))</f>
        <v>0</v>
      </c>
      <c r="V128">
        <f>IF($B128="",0,SUMIFS(Raindance!$O:$O,Raindance!$B:$B,$B128,Raindance!$R:$R,"&gt;="&amp;V$5,Raindance!$R:$R,"&lt;="&amp;V$6))</f>
        <v>0</v>
      </c>
      <c r="W128">
        <f>IF($B128="",0,SUMIFS(Raindance!$O:$O,Raindance!$B:$B,$B128,Raindance!$R:$R,"&gt;="&amp;W$5,Raindance!$R:$R,"&lt;="&amp;W$6))</f>
        <v>0</v>
      </c>
      <c r="X128">
        <f>IF($B128="",0,SUMIFS(Raindance!$O:$O,Raindance!$B:$B,$B128,Raindance!$R:$R,"&gt;="&amp;X$5,Raindance!$R:$R,"&lt;="&amp;X$6))</f>
        <v>0</v>
      </c>
      <c r="Y128">
        <f>IF($B128="",0,SUMIFS(Raindance!$O:$O,Raindance!$B:$B,$B128,Raindance!$R:$R,"&gt;="&amp;Y$5,Raindance!$R:$R,"&lt;="&amp;Y$6))</f>
        <v>0</v>
      </c>
      <c r="Z128">
        <f>IF($B128="",0,SUMIFS(Raindance!$O:$O,Raindance!$B:$B,$B128,Raindance!$R:$R,"&gt;="&amp;Z$5,Raindance!$R:$R,"&lt;="&amp;Z$6))</f>
        <v>0</v>
      </c>
      <c r="AA128">
        <f>IF($B128="",0,SUMIFS(Raindance!$O:$O,Raindance!$B:$B,$B128,Raindance!$R:$R,"&gt;="&amp;AA$5,Raindance!$R:$R,"&lt;="&amp;AA$6))</f>
        <v>0</v>
      </c>
      <c r="AB128">
        <f>IF($B128="",0,SUMIFS(Raindance!$O:$O,Raindance!$B:$B,$B128,Raindance!$R:$R,"&gt;="&amp;AB$5,Raindance!$R:$R,"&lt;="&amp;AB$6))</f>
        <v>0</v>
      </c>
      <c r="AC128">
        <f>IF($B128="",0,SUMIFS(Raindance!$O:$O,Raindance!$B:$B,$B128,Raindance!$R:$R,"&gt;="&amp;AC$5,Raindance!$R:$R,"&lt;="&amp;AC$6))</f>
        <v>0</v>
      </c>
      <c r="AD128">
        <f>IF($B128="",0,SUMIFS(Raindance!$O:$O,Raindance!$B:$B,$B128,Raindance!$R:$R,"&gt;="&amp;AD$5,Raindance!$R:$R,"&lt;="&amp;AD$6))</f>
        <v>0</v>
      </c>
      <c r="AE128">
        <f>IF($B128="",0,SUMIFS(Raindance!$O:$O,Raindance!$B:$B,$B128,Raindance!$R:$R,"&gt;="&amp;AE$5,Raindance!$R:$R,"&lt;="&amp;AE$6))</f>
        <v>0</v>
      </c>
      <c r="AF128">
        <f>IF($B128="",0,SUMIFS(Raindance!$O:$O,Raindance!$B:$B,$B128,Raindance!$R:$R,"&gt;="&amp;AF$5,Raindance!$R:$R,"&lt;="&amp;AF$6))</f>
        <v>0</v>
      </c>
      <c r="AG128">
        <f>IF($B128="",0,SUMIFS(Raindance!$O:$O,Raindance!$B:$B,$B128,Raindance!$R:$R,"&gt;="&amp;AG$5,Raindance!$R:$R,"&lt;="&amp;AG$6))</f>
        <v>0</v>
      </c>
    </row>
    <row r="129" spans="1:33" x14ac:dyDescent="0.3">
      <c r="A129" t="s">
        <v>1200</v>
      </c>
      <c r="B129" s="20">
        <f>'Accounting table'!E31</f>
        <v>0</v>
      </c>
      <c r="C129" s="36">
        <f>IF(B129="",0,SUMIFS(Raindance!O:O,Raindance!B:B,B129))</f>
        <v>0</v>
      </c>
      <c r="E129">
        <f>IF($B129="",0,SUMIFS(Raindance!$O:$O,Raindance!$B:$B,$B129,Raindance!$R:$R,"&gt;="&amp;E$5,Raindance!$R:$R,"&lt;="&amp;E$6))</f>
        <v>0</v>
      </c>
      <c r="F129">
        <f>IF($B129="",0,SUMIFS(Raindance!$O:$O,Raindance!$B:$B,$B129,Raindance!$R:$R,"&gt;="&amp;F$5,Raindance!$R:$R,"&lt;="&amp;F$6))</f>
        <v>0</v>
      </c>
      <c r="G129">
        <f>IF($B129="",0,SUMIFS(Raindance!$O:$O,Raindance!$B:$B,$B129,Raindance!$R:$R,"&gt;="&amp;G$5,Raindance!$R:$R,"&lt;="&amp;G$6))</f>
        <v>0</v>
      </c>
      <c r="H129">
        <f>IF($B129="",0,SUMIFS(Raindance!$O:$O,Raindance!$B:$B,$B129,Raindance!$R:$R,"&gt;="&amp;H$5,Raindance!$R:$R,"&lt;="&amp;H$6))</f>
        <v>0</v>
      </c>
      <c r="I129">
        <f>IF($B129="",0,SUMIFS(Raindance!$O:$O,Raindance!$B:$B,$B129,Raindance!$R:$R,"&gt;="&amp;I$5,Raindance!$R:$R,"&lt;="&amp;I$6))</f>
        <v>0</v>
      </c>
      <c r="J129">
        <f>IF($B129="",0,SUMIFS(Raindance!$O:$O,Raindance!$B:$B,$B129,Raindance!$R:$R,"&gt;="&amp;J$5,Raindance!$R:$R,"&lt;="&amp;J$6))</f>
        <v>0</v>
      </c>
      <c r="K129">
        <f>IF($B129="",0,SUMIFS(Raindance!$O:$O,Raindance!$B:$B,$B129,Raindance!$R:$R,"&gt;="&amp;K$5,Raindance!$R:$R,"&lt;="&amp;K$6))</f>
        <v>0</v>
      </c>
      <c r="L129">
        <f>IF($B129="",0,SUMIFS(Raindance!$O:$O,Raindance!$B:$B,$B129,Raindance!$R:$R,"&gt;="&amp;L$5,Raindance!$R:$R,"&lt;="&amp;L$6))</f>
        <v>0</v>
      </c>
      <c r="M129">
        <f>IF($B129="",0,SUMIFS(Raindance!$O:$O,Raindance!$B:$B,$B129,Raindance!$R:$R,"&gt;="&amp;M$5,Raindance!$R:$R,"&lt;="&amp;M$6))</f>
        <v>0</v>
      </c>
      <c r="N129">
        <f>IF($B129="",0,SUMIFS(Raindance!$O:$O,Raindance!$B:$B,$B129,Raindance!$R:$R,"&gt;="&amp;N$5,Raindance!$R:$R,"&lt;="&amp;N$6))</f>
        <v>0</v>
      </c>
      <c r="O129">
        <f>IF($B129="",0,SUMIFS(Raindance!$O:$O,Raindance!$B:$B,$B129,Raindance!$R:$R,"&gt;="&amp;O$5,Raindance!$R:$R,"&lt;="&amp;O$6))</f>
        <v>0</v>
      </c>
      <c r="P129">
        <f>IF($B129="",0,SUMIFS(Raindance!$O:$O,Raindance!$B:$B,$B129,Raindance!$R:$R,"&gt;="&amp;P$5,Raindance!$R:$R,"&lt;="&amp;P$6))</f>
        <v>0</v>
      </c>
      <c r="Q129">
        <f>IF($B129="",0,SUMIFS(Raindance!$O:$O,Raindance!$B:$B,$B129,Raindance!$R:$R,"&gt;="&amp;Q$5,Raindance!$R:$R,"&lt;="&amp;Q$6))</f>
        <v>0</v>
      </c>
      <c r="R129">
        <f>IF($B129="",0,SUMIFS(Raindance!$O:$O,Raindance!$B:$B,$B129,Raindance!$R:$R,"&gt;="&amp;R$5,Raindance!$R:$R,"&lt;="&amp;R$6))</f>
        <v>0</v>
      </c>
      <c r="S129">
        <f>IF($B129="",0,SUMIFS(Raindance!$O:$O,Raindance!$B:$B,$B129,Raindance!$R:$R,"&gt;="&amp;S$5,Raindance!$R:$R,"&lt;="&amp;S$6))</f>
        <v>0</v>
      </c>
      <c r="T129">
        <f>IF($B129="",0,SUMIFS(Raindance!$O:$O,Raindance!$B:$B,$B129,Raindance!$R:$R,"&gt;="&amp;T$5,Raindance!$R:$R,"&lt;="&amp;T$6))</f>
        <v>0</v>
      </c>
      <c r="U129">
        <f>IF($B129="",0,SUMIFS(Raindance!$O:$O,Raindance!$B:$B,$B129,Raindance!$R:$R,"&gt;="&amp;U$5,Raindance!$R:$R,"&lt;="&amp;U$6))</f>
        <v>0</v>
      </c>
      <c r="V129">
        <f>IF($B129="",0,SUMIFS(Raindance!$O:$O,Raindance!$B:$B,$B129,Raindance!$R:$R,"&gt;="&amp;V$5,Raindance!$R:$R,"&lt;="&amp;V$6))</f>
        <v>0</v>
      </c>
      <c r="W129">
        <f>IF($B129="",0,SUMIFS(Raindance!$O:$O,Raindance!$B:$B,$B129,Raindance!$R:$R,"&gt;="&amp;W$5,Raindance!$R:$R,"&lt;="&amp;W$6))</f>
        <v>0</v>
      </c>
      <c r="X129">
        <f>IF($B129="",0,SUMIFS(Raindance!$O:$O,Raindance!$B:$B,$B129,Raindance!$R:$R,"&gt;="&amp;X$5,Raindance!$R:$R,"&lt;="&amp;X$6))</f>
        <v>0</v>
      </c>
      <c r="Y129">
        <f>IF($B129="",0,SUMIFS(Raindance!$O:$O,Raindance!$B:$B,$B129,Raindance!$R:$R,"&gt;="&amp;Y$5,Raindance!$R:$R,"&lt;="&amp;Y$6))</f>
        <v>0</v>
      </c>
      <c r="Z129">
        <f>IF($B129="",0,SUMIFS(Raindance!$O:$O,Raindance!$B:$B,$B129,Raindance!$R:$R,"&gt;="&amp;Z$5,Raindance!$R:$R,"&lt;="&amp;Z$6))</f>
        <v>0</v>
      </c>
      <c r="AA129">
        <f>IF($B129="",0,SUMIFS(Raindance!$O:$O,Raindance!$B:$B,$B129,Raindance!$R:$R,"&gt;="&amp;AA$5,Raindance!$R:$R,"&lt;="&amp;AA$6))</f>
        <v>0</v>
      </c>
      <c r="AB129">
        <f>IF($B129="",0,SUMIFS(Raindance!$O:$O,Raindance!$B:$B,$B129,Raindance!$R:$R,"&gt;="&amp;AB$5,Raindance!$R:$R,"&lt;="&amp;AB$6))</f>
        <v>0</v>
      </c>
      <c r="AC129">
        <f>IF($B129="",0,SUMIFS(Raindance!$O:$O,Raindance!$B:$B,$B129,Raindance!$R:$R,"&gt;="&amp;AC$5,Raindance!$R:$R,"&lt;="&amp;AC$6))</f>
        <v>0</v>
      </c>
      <c r="AD129">
        <f>IF($B129="",0,SUMIFS(Raindance!$O:$O,Raindance!$B:$B,$B129,Raindance!$R:$R,"&gt;="&amp;AD$5,Raindance!$R:$R,"&lt;="&amp;AD$6))</f>
        <v>0</v>
      </c>
      <c r="AE129">
        <f>IF($B129="",0,SUMIFS(Raindance!$O:$O,Raindance!$B:$B,$B129,Raindance!$R:$R,"&gt;="&amp;AE$5,Raindance!$R:$R,"&lt;="&amp;AE$6))</f>
        <v>0</v>
      </c>
      <c r="AF129">
        <f>IF($B129="",0,SUMIFS(Raindance!$O:$O,Raindance!$B:$B,$B129,Raindance!$R:$R,"&gt;="&amp;AF$5,Raindance!$R:$R,"&lt;="&amp;AF$6))</f>
        <v>0</v>
      </c>
      <c r="AG129">
        <f>IF($B129="",0,SUMIFS(Raindance!$O:$O,Raindance!$B:$B,$B129,Raindance!$R:$R,"&gt;="&amp;AG$5,Raindance!$R:$R,"&lt;="&amp;AG$6))</f>
        <v>0</v>
      </c>
    </row>
    <row r="130" spans="1:33" x14ac:dyDescent="0.3">
      <c r="A130" t="s">
        <v>1200</v>
      </c>
      <c r="B130" s="20">
        <f>'Accounting table'!E32</f>
        <v>0</v>
      </c>
      <c r="C130" s="36">
        <f>IF(B130="",0,SUMIFS(Raindance!O:O,Raindance!B:B,B130))</f>
        <v>0</v>
      </c>
      <c r="E130">
        <f>IF($B130="",0,SUMIFS(Raindance!$O:$O,Raindance!$B:$B,$B130,Raindance!$R:$R,"&gt;="&amp;E$5,Raindance!$R:$R,"&lt;="&amp;E$6))</f>
        <v>0</v>
      </c>
      <c r="F130">
        <f>IF($B130="",0,SUMIFS(Raindance!$O:$O,Raindance!$B:$B,$B130,Raindance!$R:$R,"&gt;="&amp;F$5,Raindance!$R:$R,"&lt;="&amp;F$6))</f>
        <v>0</v>
      </c>
      <c r="G130">
        <f>IF($B130="",0,SUMIFS(Raindance!$O:$O,Raindance!$B:$B,$B130,Raindance!$R:$R,"&gt;="&amp;G$5,Raindance!$R:$R,"&lt;="&amp;G$6))</f>
        <v>0</v>
      </c>
      <c r="H130">
        <f>IF($B130="",0,SUMIFS(Raindance!$O:$O,Raindance!$B:$B,$B130,Raindance!$R:$R,"&gt;="&amp;H$5,Raindance!$R:$R,"&lt;="&amp;H$6))</f>
        <v>0</v>
      </c>
      <c r="I130">
        <f>IF($B130="",0,SUMIFS(Raindance!$O:$O,Raindance!$B:$B,$B130,Raindance!$R:$R,"&gt;="&amp;I$5,Raindance!$R:$R,"&lt;="&amp;I$6))</f>
        <v>0</v>
      </c>
      <c r="J130">
        <f>IF($B130="",0,SUMIFS(Raindance!$O:$O,Raindance!$B:$B,$B130,Raindance!$R:$R,"&gt;="&amp;J$5,Raindance!$R:$R,"&lt;="&amp;J$6))</f>
        <v>0</v>
      </c>
      <c r="K130">
        <f>IF($B130="",0,SUMIFS(Raindance!$O:$O,Raindance!$B:$B,$B130,Raindance!$R:$R,"&gt;="&amp;K$5,Raindance!$R:$R,"&lt;="&amp;K$6))</f>
        <v>0</v>
      </c>
      <c r="L130">
        <f>IF($B130="",0,SUMIFS(Raindance!$O:$O,Raindance!$B:$B,$B130,Raindance!$R:$R,"&gt;="&amp;L$5,Raindance!$R:$R,"&lt;="&amp;L$6))</f>
        <v>0</v>
      </c>
      <c r="M130">
        <f>IF($B130="",0,SUMIFS(Raindance!$O:$O,Raindance!$B:$B,$B130,Raindance!$R:$R,"&gt;="&amp;M$5,Raindance!$R:$R,"&lt;="&amp;M$6))</f>
        <v>0</v>
      </c>
      <c r="N130">
        <f>IF($B130="",0,SUMIFS(Raindance!$O:$O,Raindance!$B:$B,$B130,Raindance!$R:$R,"&gt;="&amp;N$5,Raindance!$R:$R,"&lt;="&amp;N$6))</f>
        <v>0</v>
      </c>
      <c r="O130">
        <f>IF($B130="",0,SUMIFS(Raindance!$O:$O,Raindance!$B:$B,$B130,Raindance!$R:$R,"&gt;="&amp;O$5,Raindance!$R:$R,"&lt;="&amp;O$6))</f>
        <v>0</v>
      </c>
      <c r="P130">
        <f>IF($B130="",0,SUMIFS(Raindance!$O:$O,Raindance!$B:$B,$B130,Raindance!$R:$R,"&gt;="&amp;P$5,Raindance!$R:$R,"&lt;="&amp;P$6))</f>
        <v>0</v>
      </c>
      <c r="Q130">
        <f>IF($B130="",0,SUMIFS(Raindance!$O:$O,Raindance!$B:$B,$B130,Raindance!$R:$R,"&gt;="&amp;Q$5,Raindance!$R:$R,"&lt;="&amp;Q$6))</f>
        <v>0</v>
      </c>
      <c r="R130">
        <f>IF($B130="",0,SUMIFS(Raindance!$O:$O,Raindance!$B:$B,$B130,Raindance!$R:$R,"&gt;="&amp;R$5,Raindance!$R:$R,"&lt;="&amp;R$6))</f>
        <v>0</v>
      </c>
      <c r="S130">
        <f>IF($B130="",0,SUMIFS(Raindance!$O:$O,Raindance!$B:$B,$B130,Raindance!$R:$R,"&gt;="&amp;S$5,Raindance!$R:$R,"&lt;="&amp;S$6))</f>
        <v>0</v>
      </c>
      <c r="T130">
        <f>IF($B130="",0,SUMIFS(Raindance!$O:$O,Raindance!$B:$B,$B130,Raindance!$R:$R,"&gt;="&amp;T$5,Raindance!$R:$R,"&lt;="&amp;T$6))</f>
        <v>0</v>
      </c>
      <c r="U130">
        <f>IF($B130="",0,SUMIFS(Raindance!$O:$O,Raindance!$B:$B,$B130,Raindance!$R:$R,"&gt;="&amp;U$5,Raindance!$R:$R,"&lt;="&amp;U$6))</f>
        <v>0</v>
      </c>
      <c r="V130">
        <f>IF($B130="",0,SUMIFS(Raindance!$O:$O,Raindance!$B:$B,$B130,Raindance!$R:$R,"&gt;="&amp;V$5,Raindance!$R:$R,"&lt;="&amp;V$6))</f>
        <v>0</v>
      </c>
      <c r="W130">
        <f>IF($B130="",0,SUMIFS(Raindance!$O:$O,Raindance!$B:$B,$B130,Raindance!$R:$R,"&gt;="&amp;W$5,Raindance!$R:$R,"&lt;="&amp;W$6))</f>
        <v>0</v>
      </c>
      <c r="X130">
        <f>IF($B130="",0,SUMIFS(Raindance!$O:$O,Raindance!$B:$B,$B130,Raindance!$R:$R,"&gt;="&amp;X$5,Raindance!$R:$R,"&lt;="&amp;X$6))</f>
        <v>0</v>
      </c>
      <c r="Y130">
        <f>IF($B130="",0,SUMIFS(Raindance!$O:$O,Raindance!$B:$B,$B130,Raindance!$R:$R,"&gt;="&amp;Y$5,Raindance!$R:$R,"&lt;="&amp;Y$6))</f>
        <v>0</v>
      </c>
      <c r="Z130">
        <f>IF($B130="",0,SUMIFS(Raindance!$O:$O,Raindance!$B:$B,$B130,Raindance!$R:$R,"&gt;="&amp;Z$5,Raindance!$R:$R,"&lt;="&amp;Z$6))</f>
        <v>0</v>
      </c>
      <c r="AA130">
        <f>IF($B130="",0,SUMIFS(Raindance!$O:$O,Raindance!$B:$B,$B130,Raindance!$R:$R,"&gt;="&amp;AA$5,Raindance!$R:$R,"&lt;="&amp;AA$6))</f>
        <v>0</v>
      </c>
      <c r="AB130">
        <f>IF($B130="",0,SUMIFS(Raindance!$O:$O,Raindance!$B:$B,$B130,Raindance!$R:$R,"&gt;="&amp;AB$5,Raindance!$R:$R,"&lt;="&amp;AB$6))</f>
        <v>0</v>
      </c>
      <c r="AC130">
        <f>IF($B130="",0,SUMIFS(Raindance!$O:$O,Raindance!$B:$B,$B130,Raindance!$R:$R,"&gt;="&amp;AC$5,Raindance!$R:$R,"&lt;="&amp;AC$6))</f>
        <v>0</v>
      </c>
      <c r="AD130">
        <f>IF($B130="",0,SUMIFS(Raindance!$O:$O,Raindance!$B:$B,$B130,Raindance!$R:$R,"&gt;="&amp;AD$5,Raindance!$R:$R,"&lt;="&amp;AD$6))</f>
        <v>0</v>
      </c>
      <c r="AE130">
        <f>IF($B130="",0,SUMIFS(Raindance!$O:$O,Raindance!$B:$B,$B130,Raindance!$R:$R,"&gt;="&amp;AE$5,Raindance!$R:$R,"&lt;="&amp;AE$6))</f>
        <v>0</v>
      </c>
      <c r="AF130">
        <f>IF($B130="",0,SUMIFS(Raindance!$O:$O,Raindance!$B:$B,$B130,Raindance!$R:$R,"&gt;="&amp;AF$5,Raindance!$R:$R,"&lt;="&amp;AF$6))</f>
        <v>0</v>
      </c>
      <c r="AG130">
        <f>IF($B130="",0,SUMIFS(Raindance!$O:$O,Raindance!$B:$B,$B130,Raindance!$R:$R,"&gt;="&amp;AG$5,Raindance!$R:$R,"&lt;="&amp;AG$6))</f>
        <v>0</v>
      </c>
    </row>
    <row r="131" spans="1:33" x14ac:dyDescent="0.3">
      <c r="A131" t="s">
        <v>1200</v>
      </c>
      <c r="B131" s="20">
        <f>'Accounting table'!E33</f>
        <v>0</v>
      </c>
      <c r="C131" s="36">
        <f>IF(B131="",0,SUMIFS(Raindance!O:O,Raindance!B:B,B131))</f>
        <v>0</v>
      </c>
      <c r="E131">
        <f>IF($B131="",0,SUMIFS(Raindance!$O:$O,Raindance!$B:$B,$B131,Raindance!$R:$R,"&gt;="&amp;E$5,Raindance!$R:$R,"&lt;="&amp;E$6))</f>
        <v>0</v>
      </c>
      <c r="F131">
        <f>IF($B131="",0,SUMIFS(Raindance!$O:$O,Raindance!$B:$B,$B131,Raindance!$R:$R,"&gt;="&amp;F$5,Raindance!$R:$R,"&lt;="&amp;F$6))</f>
        <v>0</v>
      </c>
      <c r="G131">
        <f>IF($B131="",0,SUMIFS(Raindance!$O:$O,Raindance!$B:$B,$B131,Raindance!$R:$R,"&gt;="&amp;G$5,Raindance!$R:$R,"&lt;="&amp;G$6))</f>
        <v>0</v>
      </c>
      <c r="H131">
        <f>IF($B131="",0,SUMIFS(Raindance!$O:$O,Raindance!$B:$B,$B131,Raindance!$R:$R,"&gt;="&amp;H$5,Raindance!$R:$R,"&lt;="&amp;H$6))</f>
        <v>0</v>
      </c>
      <c r="I131">
        <f>IF($B131="",0,SUMIFS(Raindance!$O:$O,Raindance!$B:$B,$B131,Raindance!$R:$R,"&gt;="&amp;I$5,Raindance!$R:$R,"&lt;="&amp;I$6))</f>
        <v>0</v>
      </c>
      <c r="J131">
        <f>IF($B131="",0,SUMIFS(Raindance!$O:$O,Raindance!$B:$B,$B131,Raindance!$R:$R,"&gt;="&amp;J$5,Raindance!$R:$R,"&lt;="&amp;J$6))</f>
        <v>0</v>
      </c>
      <c r="K131">
        <f>IF($B131="",0,SUMIFS(Raindance!$O:$O,Raindance!$B:$B,$B131,Raindance!$R:$R,"&gt;="&amp;K$5,Raindance!$R:$R,"&lt;="&amp;K$6))</f>
        <v>0</v>
      </c>
      <c r="L131">
        <f>IF($B131="",0,SUMIFS(Raindance!$O:$O,Raindance!$B:$B,$B131,Raindance!$R:$R,"&gt;="&amp;L$5,Raindance!$R:$R,"&lt;="&amp;L$6))</f>
        <v>0</v>
      </c>
      <c r="M131">
        <f>IF($B131="",0,SUMIFS(Raindance!$O:$O,Raindance!$B:$B,$B131,Raindance!$R:$R,"&gt;="&amp;M$5,Raindance!$R:$R,"&lt;="&amp;M$6))</f>
        <v>0</v>
      </c>
      <c r="N131">
        <f>IF($B131="",0,SUMIFS(Raindance!$O:$O,Raindance!$B:$B,$B131,Raindance!$R:$R,"&gt;="&amp;N$5,Raindance!$R:$R,"&lt;="&amp;N$6))</f>
        <v>0</v>
      </c>
      <c r="O131">
        <f>IF($B131="",0,SUMIFS(Raindance!$O:$O,Raindance!$B:$B,$B131,Raindance!$R:$R,"&gt;="&amp;O$5,Raindance!$R:$R,"&lt;="&amp;O$6))</f>
        <v>0</v>
      </c>
      <c r="P131">
        <f>IF($B131="",0,SUMIFS(Raindance!$O:$O,Raindance!$B:$B,$B131,Raindance!$R:$R,"&gt;="&amp;P$5,Raindance!$R:$R,"&lt;="&amp;P$6))</f>
        <v>0</v>
      </c>
      <c r="Q131">
        <f>IF($B131="",0,SUMIFS(Raindance!$O:$O,Raindance!$B:$B,$B131,Raindance!$R:$R,"&gt;="&amp;Q$5,Raindance!$R:$R,"&lt;="&amp;Q$6))</f>
        <v>0</v>
      </c>
      <c r="R131">
        <f>IF($B131="",0,SUMIFS(Raindance!$O:$O,Raindance!$B:$B,$B131,Raindance!$R:$R,"&gt;="&amp;R$5,Raindance!$R:$R,"&lt;="&amp;R$6))</f>
        <v>0</v>
      </c>
      <c r="S131">
        <f>IF($B131="",0,SUMIFS(Raindance!$O:$O,Raindance!$B:$B,$B131,Raindance!$R:$R,"&gt;="&amp;S$5,Raindance!$R:$R,"&lt;="&amp;S$6))</f>
        <v>0</v>
      </c>
      <c r="T131">
        <f>IF($B131="",0,SUMIFS(Raindance!$O:$O,Raindance!$B:$B,$B131,Raindance!$R:$R,"&gt;="&amp;T$5,Raindance!$R:$R,"&lt;="&amp;T$6))</f>
        <v>0</v>
      </c>
      <c r="U131">
        <f>IF($B131="",0,SUMIFS(Raindance!$O:$O,Raindance!$B:$B,$B131,Raindance!$R:$R,"&gt;="&amp;U$5,Raindance!$R:$R,"&lt;="&amp;U$6))</f>
        <v>0</v>
      </c>
      <c r="V131">
        <f>IF($B131="",0,SUMIFS(Raindance!$O:$O,Raindance!$B:$B,$B131,Raindance!$R:$R,"&gt;="&amp;V$5,Raindance!$R:$R,"&lt;="&amp;V$6))</f>
        <v>0</v>
      </c>
      <c r="W131">
        <f>IF($B131="",0,SUMIFS(Raindance!$O:$O,Raindance!$B:$B,$B131,Raindance!$R:$R,"&gt;="&amp;W$5,Raindance!$R:$R,"&lt;="&amp;W$6))</f>
        <v>0</v>
      </c>
      <c r="X131">
        <f>IF($B131="",0,SUMIFS(Raindance!$O:$O,Raindance!$B:$B,$B131,Raindance!$R:$R,"&gt;="&amp;X$5,Raindance!$R:$R,"&lt;="&amp;X$6))</f>
        <v>0</v>
      </c>
      <c r="Y131">
        <f>IF($B131="",0,SUMIFS(Raindance!$O:$O,Raindance!$B:$B,$B131,Raindance!$R:$R,"&gt;="&amp;Y$5,Raindance!$R:$R,"&lt;="&amp;Y$6))</f>
        <v>0</v>
      </c>
      <c r="Z131">
        <f>IF($B131="",0,SUMIFS(Raindance!$O:$O,Raindance!$B:$B,$B131,Raindance!$R:$R,"&gt;="&amp;Z$5,Raindance!$R:$R,"&lt;="&amp;Z$6))</f>
        <v>0</v>
      </c>
      <c r="AA131">
        <f>IF($B131="",0,SUMIFS(Raindance!$O:$O,Raindance!$B:$B,$B131,Raindance!$R:$R,"&gt;="&amp;AA$5,Raindance!$R:$R,"&lt;="&amp;AA$6))</f>
        <v>0</v>
      </c>
      <c r="AB131">
        <f>IF($B131="",0,SUMIFS(Raindance!$O:$O,Raindance!$B:$B,$B131,Raindance!$R:$R,"&gt;="&amp;AB$5,Raindance!$R:$R,"&lt;="&amp;AB$6))</f>
        <v>0</v>
      </c>
      <c r="AC131">
        <f>IF($B131="",0,SUMIFS(Raindance!$O:$O,Raindance!$B:$B,$B131,Raindance!$R:$R,"&gt;="&amp;AC$5,Raindance!$R:$R,"&lt;="&amp;AC$6))</f>
        <v>0</v>
      </c>
      <c r="AD131">
        <f>IF($B131="",0,SUMIFS(Raindance!$O:$O,Raindance!$B:$B,$B131,Raindance!$R:$R,"&gt;="&amp;AD$5,Raindance!$R:$R,"&lt;="&amp;AD$6))</f>
        <v>0</v>
      </c>
      <c r="AE131">
        <f>IF($B131="",0,SUMIFS(Raindance!$O:$O,Raindance!$B:$B,$B131,Raindance!$R:$R,"&gt;="&amp;AE$5,Raindance!$R:$R,"&lt;="&amp;AE$6))</f>
        <v>0</v>
      </c>
      <c r="AF131">
        <f>IF($B131="",0,SUMIFS(Raindance!$O:$O,Raindance!$B:$B,$B131,Raindance!$R:$R,"&gt;="&amp;AF$5,Raindance!$R:$R,"&lt;="&amp;AF$6))</f>
        <v>0</v>
      </c>
      <c r="AG131">
        <f>IF($B131="",0,SUMIFS(Raindance!$O:$O,Raindance!$B:$B,$B131,Raindance!$R:$R,"&gt;="&amp;AG$5,Raindance!$R:$R,"&lt;="&amp;AG$6))</f>
        <v>0</v>
      </c>
    </row>
    <row r="132" spans="1:33" x14ac:dyDescent="0.3">
      <c r="A132" t="s">
        <v>1200</v>
      </c>
      <c r="B132" s="20">
        <f>'Accounting table'!E34</f>
        <v>0</v>
      </c>
      <c r="C132" s="36">
        <f>IF(B132="",0,SUMIFS(Raindance!O:O,Raindance!B:B,B132))</f>
        <v>0</v>
      </c>
      <c r="E132">
        <f>IF($B132="",0,SUMIFS(Raindance!$O:$O,Raindance!$B:$B,$B132,Raindance!$R:$R,"&gt;="&amp;E$5,Raindance!$R:$R,"&lt;="&amp;E$6))</f>
        <v>0</v>
      </c>
      <c r="F132">
        <f>IF($B132="",0,SUMIFS(Raindance!$O:$O,Raindance!$B:$B,$B132,Raindance!$R:$R,"&gt;="&amp;F$5,Raindance!$R:$R,"&lt;="&amp;F$6))</f>
        <v>0</v>
      </c>
      <c r="G132">
        <f>IF($B132="",0,SUMIFS(Raindance!$O:$O,Raindance!$B:$B,$B132,Raindance!$R:$R,"&gt;="&amp;G$5,Raindance!$R:$R,"&lt;="&amp;G$6))</f>
        <v>0</v>
      </c>
      <c r="H132">
        <f>IF($B132="",0,SUMIFS(Raindance!$O:$O,Raindance!$B:$B,$B132,Raindance!$R:$R,"&gt;="&amp;H$5,Raindance!$R:$R,"&lt;="&amp;H$6))</f>
        <v>0</v>
      </c>
      <c r="I132">
        <f>IF($B132="",0,SUMIFS(Raindance!$O:$O,Raindance!$B:$B,$B132,Raindance!$R:$R,"&gt;="&amp;I$5,Raindance!$R:$R,"&lt;="&amp;I$6))</f>
        <v>0</v>
      </c>
      <c r="J132">
        <f>IF($B132="",0,SUMIFS(Raindance!$O:$O,Raindance!$B:$B,$B132,Raindance!$R:$R,"&gt;="&amp;J$5,Raindance!$R:$R,"&lt;="&amp;J$6))</f>
        <v>0</v>
      </c>
      <c r="K132">
        <f>IF($B132="",0,SUMIFS(Raindance!$O:$O,Raindance!$B:$B,$B132,Raindance!$R:$R,"&gt;="&amp;K$5,Raindance!$R:$R,"&lt;="&amp;K$6))</f>
        <v>0</v>
      </c>
      <c r="L132">
        <f>IF($B132="",0,SUMIFS(Raindance!$O:$O,Raindance!$B:$B,$B132,Raindance!$R:$R,"&gt;="&amp;L$5,Raindance!$R:$R,"&lt;="&amp;L$6))</f>
        <v>0</v>
      </c>
      <c r="M132">
        <f>IF($B132="",0,SUMIFS(Raindance!$O:$O,Raindance!$B:$B,$B132,Raindance!$R:$R,"&gt;="&amp;M$5,Raindance!$R:$R,"&lt;="&amp;M$6))</f>
        <v>0</v>
      </c>
      <c r="N132">
        <f>IF($B132="",0,SUMIFS(Raindance!$O:$O,Raindance!$B:$B,$B132,Raindance!$R:$R,"&gt;="&amp;N$5,Raindance!$R:$R,"&lt;="&amp;N$6))</f>
        <v>0</v>
      </c>
      <c r="O132">
        <f>IF($B132="",0,SUMIFS(Raindance!$O:$O,Raindance!$B:$B,$B132,Raindance!$R:$R,"&gt;="&amp;O$5,Raindance!$R:$R,"&lt;="&amp;O$6))</f>
        <v>0</v>
      </c>
      <c r="P132">
        <f>IF($B132="",0,SUMIFS(Raindance!$O:$O,Raindance!$B:$B,$B132,Raindance!$R:$R,"&gt;="&amp;P$5,Raindance!$R:$R,"&lt;="&amp;P$6))</f>
        <v>0</v>
      </c>
      <c r="Q132">
        <f>IF($B132="",0,SUMIFS(Raindance!$O:$O,Raindance!$B:$B,$B132,Raindance!$R:$R,"&gt;="&amp;Q$5,Raindance!$R:$R,"&lt;="&amp;Q$6))</f>
        <v>0</v>
      </c>
      <c r="R132">
        <f>IF($B132="",0,SUMIFS(Raindance!$O:$O,Raindance!$B:$B,$B132,Raindance!$R:$R,"&gt;="&amp;R$5,Raindance!$R:$R,"&lt;="&amp;R$6))</f>
        <v>0</v>
      </c>
      <c r="S132">
        <f>IF($B132="",0,SUMIFS(Raindance!$O:$O,Raindance!$B:$B,$B132,Raindance!$R:$R,"&gt;="&amp;S$5,Raindance!$R:$R,"&lt;="&amp;S$6))</f>
        <v>0</v>
      </c>
      <c r="T132">
        <f>IF($B132="",0,SUMIFS(Raindance!$O:$O,Raindance!$B:$B,$B132,Raindance!$R:$R,"&gt;="&amp;T$5,Raindance!$R:$R,"&lt;="&amp;T$6))</f>
        <v>0</v>
      </c>
      <c r="U132">
        <f>IF($B132="",0,SUMIFS(Raindance!$O:$O,Raindance!$B:$B,$B132,Raindance!$R:$R,"&gt;="&amp;U$5,Raindance!$R:$R,"&lt;="&amp;U$6))</f>
        <v>0</v>
      </c>
      <c r="V132">
        <f>IF($B132="",0,SUMIFS(Raindance!$O:$O,Raindance!$B:$B,$B132,Raindance!$R:$R,"&gt;="&amp;V$5,Raindance!$R:$R,"&lt;="&amp;V$6))</f>
        <v>0</v>
      </c>
      <c r="W132">
        <f>IF($B132="",0,SUMIFS(Raindance!$O:$O,Raindance!$B:$B,$B132,Raindance!$R:$R,"&gt;="&amp;W$5,Raindance!$R:$R,"&lt;="&amp;W$6))</f>
        <v>0</v>
      </c>
      <c r="X132">
        <f>IF($B132="",0,SUMIFS(Raindance!$O:$O,Raindance!$B:$B,$B132,Raindance!$R:$R,"&gt;="&amp;X$5,Raindance!$R:$R,"&lt;="&amp;X$6))</f>
        <v>0</v>
      </c>
      <c r="Y132">
        <f>IF($B132="",0,SUMIFS(Raindance!$O:$O,Raindance!$B:$B,$B132,Raindance!$R:$R,"&gt;="&amp;Y$5,Raindance!$R:$R,"&lt;="&amp;Y$6))</f>
        <v>0</v>
      </c>
      <c r="Z132">
        <f>IF($B132="",0,SUMIFS(Raindance!$O:$O,Raindance!$B:$B,$B132,Raindance!$R:$R,"&gt;="&amp;Z$5,Raindance!$R:$R,"&lt;="&amp;Z$6))</f>
        <v>0</v>
      </c>
      <c r="AA132">
        <f>IF($B132="",0,SUMIFS(Raindance!$O:$O,Raindance!$B:$B,$B132,Raindance!$R:$R,"&gt;="&amp;AA$5,Raindance!$R:$R,"&lt;="&amp;AA$6))</f>
        <v>0</v>
      </c>
      <c r="AB132">
        <f>IF($B132="",0,SUMIFS(Raindance!$O:$O,Raindance!$B:$B,$B132,Raindance!$R:$R,"&gt;="&amp;AB$5,Raindance!$R:$R,"&lt;="&amp;AB$6))</f>
        <v>0</v>
      </c>
      <c r="AC132">
        <f>IF($B132="",0,SUMIFS(Raindance!$O:$O,Raindance!$B:$B,$B132,Raindance!$R:$R,"&gt;="&amp;AC$5,Raindance!$R:$R,"&lt;="&amp;AC$6))</f>
        <v>0</v>
      </c>
      <c r="AD132">
        <f>IF($B132="",0,SUMIFS(Raindance!$O:$O,Raindance!$B:$B,$B132,Raindance!$R:$R,"&gt;="&amp;AD$5,Raindance!$R:$R,"&lt;="&amp;AD$6))</f>
        <v>0</v>
      </c>
      <c r="AE132">
        <f>IF($B132="",0,SUMIFS(Raindance!$O:$O,Raindance!$B:$B,$B132,Raindance!$R:$R,"&gt;="&amp;AE$5,Raindance!$R:$R,"&lt;="&amp;AE$6))</f>
        <v>0</v>
      </c>
      <c r="AF132">
        <f>IF($B132="",0,SUMIFS(Raindance!$O:$O,Raindance!$B:$B,$B132,Raindance!$R:$R,"&gt;="&amp;AF$5,Raindance!$R:$R,"&lt;="&amp;AF$6))</f>
        <v>0</v>
      </c>
      <c r="AG132">
        <f>IF($B132="",0,SUMIFS(Raindance!$O:$O,Raindance!$B:$B,$B132,Raindance!$R:$R,"&gt;="&amp;AG$5,Raindance!$R:$R,"&lt;="&amp;AG$6))</f>
        <v>0</v>
      </c>
    </row>
    <row r="133" spans="1:33" x14ac:dyDescent="0.3">
      <c r="A133" t="s">
        <v>1200</v>
      </c>
      <c r="B133" s="20">
        <f>'Accounting table'!E35</f>
        <v>0</v>
      </c>
      <c r="C133" s="36">
        <f>IF(B133="",0,SUMIFS(Raindance!O:O,Raindance!B:B,B133))</f>
        <v>0</v>
      </c>
      <c r="E133">
        <f>IF($B133="",0,SUMIFS(Raindance!$O:$O,Raindance!$B:$B,$B133,Raindance!$R:$R,"&gt;="&amp;E$5,Raindance!$R:$R,"&lt;="&amp;E$6))</f>
        <v>0</v>
      </c>
      <c r="F133">
        <f>IF($B133="",0,SUMIFS(Raindance!$O:$O,Raindance!$B:$B,$B133,Raindance!$R:$R,"&gt;="&amp;F$5,Raindance!$R:$R,"&lt;="&amp;F$6))</f>
        <v>0</v>
      </c>
      <c r="G133">
        <f>IF($B133="",0,SUMIFS(Raindance!$O:$O,Raindance!$B:$B,$B133,Raindance!$R:$R,"&gt;="&amp;G$5,Raindance!$R:$R,"&lt;="&amp;G$6))</f>
        <v>0</v>
      </c>
      <c r="H133">
        <f>IF($B133="",0,SUMIFS(Raindance!$O:$O,Raindance!$B:$B,$B133,Raindance!$R:$R,"&gt;="&amp;H$5,Raindance!$R:$R,"&lt;="&amp;H$6))</f>
        <v>0</v>
      </c>
      <c r="I133">
        <f>IF($B133="",0,SUMIFS(Raindance!$O:$O,Raindance!$B:$B,$B133,Raindance!$R:$R,"&gt;="&amp;I$5,Raindance!$R:$R,"&lt;="&amp;I$6))</f>
        <v>0</v>
      </c>
      <c r="J133">
        <f>IF($B133="",0,SUMIFS(Raindance!$O:$O,Raindance!$B:$B,$B133,Raindance!$R:$R,"&gt;="&amp;J$5,Raindance!$R:$R,"&lt;="&amp;J$6))</f>
        <v>0</v>
      </c>
      <c r="K133">
        <f>IF($B133="",0,SUMIFS(Raindance!$O:$O,Raindance!$B:$B,$B133,Raindance!$R:$R,"&gt;="&amp;K$5,Raindance!$R:$R,"&lt;="&amp;K$6))</f>
        <v>0</v>
      </c>
      <c r="L133">
        <f>IF($B133="",0,SUMIFS(Raindance!$O:$O,Raindance!$B:$B,$B133,Raindance!$R:$R,"&gt;="&amp;L$5,Raindance!$R:$R,"&lt;="&amp;L$6))</f>
        <v>0</v>
      </c>
      <c r="M133">
        <f>IF($B133="",0,SUMIFS(Raindance!$O:$O,Raindance!$B:$B,$B133,Raindance!$R:$R,"&gt;="&amp;M$5,Raindance!$R:$R,"&lt;="&amp;M$6))</f>
        <v>0</v>
      </c>
      <c r="N133">
        <f>IF($B133="",0,SUMIFS(Raindance!$O:$O,Raindance!$B:$B,$B133,Raindance!$R:$R,"&gt;="&amp;N$5,Raindance!$R:$R,"&lt;="&amp;N$6))</f>
        <v>0</v>
      </c>
      <c r="O133">
        <f>IF($B133="",0,SUMIFS(Raindance!$O:$O,Raindance!$B:$B,$B133,Raindance!$R:$R,"&gt;="&amp;O$5,Raindance!$R:$R,"&lt;="&amp;O$6))</f>
        <v>0</v>
      </c>
      <c r="P133">
        <f>IF($B133="",0,SUMIFS(Raindance!$O:$O,Raindance!$B:$B,$B133,Raindance!$R:$R,"&gt;="&amp;P$5,Raindance!$R:$R,"&lt;="&amp;P$6))</f>
        <v>0</v>
      </c>
      <c r="Q133">
        <f>IF($B133="",0,SUMIFS(Raindance!$O:$O,Raindance!$B:$B,$B133,Raindance!$R:$R,"&gt;="&amp;Q$5,Raindance!$R:$R,"&lt;="&amp;Q$6))</f>
        <v>0</v>
      </c>
      <c r="R133">
        <f>IF($B133="",0,SUMIFS(Raindance!$O:$O,Raindance!$B:$B,$B133,Raindance!$R:$R,"&gt;="&amp;R$5,Raindance!$R:$R,"&lt;="&amp;R$6))</f>
        <v>0</v>
      </c>
      <c r="S133">
        <f>IF($B133="",0,SUMIFS(Raindance!$O:$O,Raindance!$B:$B,$B133,Raindance!$R:$R,"&gt;="&amp;S$5,Raindance!$R:$R,"&lt;="&amp;S$6))</f>
        <v>0</v>
      </c>
      <c r="T133">
        <f>IF($B133="",0,SUMIFS(Raindance!$O:$O,Raindance!$B:$B,$B133,Raindance!$R:$R,"&gt;="&amp;T$5,Raindance!$R:$R,"&lt;="&amp;T$6))</f>
        <v>0</v>
      </c>
      <c r="U133">
        <f>IF($B133="",0,SUMIFS(Raindance!$O:$O,Raindance!$B:$B,$B133,Raindance!$R:$R,"&gt;="&amp;U$5,Raindance!$R:$R,"&lt;="&amp;U$6))</f>
        <v>0</v>
      </c>
      <c r="V133">
        <f>IF($B133="",0,SUMIFS(Raindance!$O:$O,Raindance!$B:$B,$B133,Raindance!$R:$R,"&gt;="&amp;V$5,Raindance!$R:$R,"&lt;="&amp;V$6))</f>
        <v>0</v>
      </c>
      <c r="W133">
        <f>IF($B133="",0,SUMIFS(Raindance!$O:$O,Raindance!$B:$B,$B133,Raindance!$R:$R,"&gt;="&amp;W$5,Raindance!$R:$R,"&lt;="&amp;W$6))</f>
        <v>0</v>
      </c>
      <c r="X133">
        <f>IF($B133="",0,SUMIFS(Raindance!$O:$O,Raindance!$B:$B,$B133,Raindance!$R:$R,"&gt;="&amp;X$5,Raindance!$R:$R,"&lt;="&amp;X$6))</f>
        <v>0</v>
      </c>
      <c r="Y133">
        <f>IF($B133="",0,SUMIFS(Raindance!$O:$O,Raindance!$B:$B,$B133,Raindance!$R:$R,"&gt;="&amp;Y$5,Raindance!$R:$R,"&lt;="&amp;Y$6))</f>
        <v>0</v>
      </c>
      <c r="Z133">
        <f>IF($B133="",0,SUMIFS(Raindance!$O:$O,Raindance!$B:$B,$B133,Raindance!$R:$R,"&gt;="&amp;Z$5,Raindance!$R:$R,"&lt;="&amp;Z$6))</f>
        <v>0</v>
      </c>
      <c r="AA133">
        <f>IF($B133="",0,SUMIFS(Raindance!$O:$O,Raindance!$B:$B,$B133,Raindance!$R:$R,"&gt;="&amp;AA$5,Raindance!$R:$R,"&lt;="&amp;AA$6))</f>
        <v>0</v>
      </c>
      <c r="AB133">
        <f>IF($B133="",0,SUMIFS(Raindance!$O:$O,Raindance!$B:$B,$B133,Raindance!$R:$R,"&gt;="&amp;AB$5,Raindance!$R:$R,"&lt;="&amp;AB$6))</f>
        <v>0</v>
      </c>
      <c r="AC133">
        <f>IF($B133="",0,SUMIFS(Raindance!$O:$O,Raindance!$B:$B,$B133,Raindance!$R:$R,"&gt;="&amp;AC$5,Raindance!$R:$R,"&lt;="&amp;AC$6))</f>
        <v>0</v>
      </c>
      <c r="AD133">
        <f>IF($B133="",0,SUMIFS(Raindance!$O:$O,Raindance!$B:$B,$B133,Raindance!$R:$R,"&gt;="&amp;AD$5,Raindance!$R:$R,"&lt;="&amp;AD$6))</f>
        <v>0</v>
      </c>
      <c r="AE133">
        <f>IF($B133="",0,SUMIFS(Raindance!$O:$O,Raindance!$B:$B,$B133,Raindance!$R:$R,"&gt;="&amp;AE$5,Raindance!$R:$R,"&lt;="&amp;AE$6))</f>
        <v>0</v>
      </c>
      <c r="AF133">
        <f>IF($B133="",0,SUMIFS(Raindance!$O:$O,Raindance!$B:$B,$B133,Raindance!$R:$R,"&gt;="&amp;AF$5,Raindance!$R:$R,"&lt;="&amp;AF$6))</f>
        <v>0</v>
      </c>
      <c r="AG133">
        <f>IF($B133="",0,SUMIFS(Raindance!$O:$O,Raindance!$B:$B,$B133,Raindance!$R:$R,"&gt;="&amp;AG$5,Raindance!$R:$R,"&lt;="&amp;AG$6))</f>
        <v>0</v>
      </c>
    </row>
    <row r="134" spans="1:33" x14ac:dyDescent="0.3">
      <c r="A134" t="s">
        <v>1200</v>
      </c>
      <c r="B134" s="20">
        <f>'Accounting table'!E36</f>
        <v>0</v>
      </c>
      <c r="C134" s="36">
        <f>IF(B134="",0,SUMIFS(Raindance!O:O,Raindance!B:B,B134))</f>
        <v>0</v>
      </c>
      <c r="E134">
        <f>IF($B134="",0,SUMIFS(Raindance!$O:$O,Raindance!$B:$B,$B134,Raindance!$R:$R,"&gt;="&amp;E$5,Raindance!$R:$R,"&lt;="&amp;E$6))</f>
        <v>0</v>
      </c>
      <c r="F134">
        <f>IF($B134="",0,SUMIFS(Raindance!$O:$O,Raindance!$B:$B,$B134,Raindance!$R:$R,"&gt;="&amp;F$5,Raindance!$R:$R,"&lt;="&amp;F$6))</f>
        <v>0</v>
      </c>
      <c r="G134">
        <f>IF($B134="",0,SUMIFS(Raindance!$O:$O,Raindance!$B:$B,$B134,Raindance!$R:$R,"&gt;="&amp;G$5,Raindance!$R:$R,"&lt;="&amp;G$6))</f>
        <v>0</v>
      </c>
      <c r="H134">
        <f>IF($B134="",0,SUMIFS(Raindance!$O:$O,Raindance!$B:$B,$B134,Raindance!$R:$R,"&gt;="&amp;H$5,Raindance!$R:$R,"&lt;="&amp;H$6))</f>
        <v>0</v>
      </c>
      <c r="I134">
        <f>IF($B134="",0,SUMIFS(Raindance!$O:$O,Raindance!$B:$B,$B134,Raindance!$R:$R,"&gt;="&amp;I$5,Raindance!$R:$R,"&lt;="&amp;I$6))</f>
        <v>0</v>
      </c>
      <c r="J134">
        <f>IF($B134="",0,SUMIFS(Raindance!$O:$O,Raindance!$B:$B,$B134,Raindance!$R:$R,"&gt;="&amp;J$5,Raindance!$R:$R,"&lt;="&amp;J$6))</f>
        <v>0</v>
      </c>
      <c r="K134">
        <f>IF($B134="",0,SUMIFS(Raindance!$O:$O,Raindance!$B:$B,$B134,Raindance!$R:$R,"&gt;="&amp;K$5,Raindance!$R:$R,"&lt;="&amp;K$6))</f>
        <v>0</v>
      </c>
      <c r="L134">
        <f>IF($B134="",0,SUMIFS(Raindance!$O:$O,Raindance!$B:$B,$B134,Raindance!$R:$R,"&gt;="&amp;L$5,Raindance!$R:$R,"&lt;="&amp;L$6))</f>
        <v>0</v>
      </c>
      <c r="M134">
        <f>IF($B134="",0,SUMIFS(Raindance!$O:$O,Raindance!$B:$B,$B134,Raindance!$R:$R,"&gt;="&amp;M$5,Raindance!$R:$R,"&lt;="&amp;M$6))</f>
        <v>0</v>
      </c>
      <c r="N134">
        <f>IF($B134="",0,SUMIFS(Raindance!$O:$O,Raindance!$B:$B,$B134,Raindance!$R:$R,"&gt;="&amp;N$5,Raindance!$R:$R,"&lt;="&amp;N$6))</f>
        <v>0</v>
      </c>
      <c r="O134">
        <f>IF($B134="",0,SUMIFS(Raindance!$O:$O,Raindance!$B:$B,$B134,Raindance!$R:$R,"&gt;="&amp;O$5,Raindance!$R:$R,"&lt;="&amp;O$6))</f>
        <v>0</v>
      </c>
      <c r="P134">
        <f>IF($B134="",0,SUMIFS(Raindance!$O:$O,Raindance!$B:$B,$B134,Raindance!$R:$R,"&gt;="&amp;P$5,Raindance!$R:$R,"&lt;="&amp;P$6))</f>
        <v>0</v>
      </c>
      <c r="Q134">
        <f>IF($B134="",0,SUMIFS(Raindance!$O:$O,Raindance!$B:$B,$B134,Raindance!$R:$R,"&gt;="&amp;Q$5,Raindance!$R:$R,"&lt;="&amp;Q$6))</f>
        <v>0</v>
      </c>
      <c r="R134">
        <f>IF($B134="",0,SUMIFS(Raindance!$O:$O,Raindance!$B:$B,$B134,Raindance!$R:$R,"&gt;="&amp;R$5,Raindance!$R:$R,"&lt;="&amp;R$6))</f>
        <v>0</v>
      </c>
      <c r="S134">
        <f>IF($B134="",0,SUMIFS(Raindance!$O:$O,Raindance!$B:$B,$B134,Raindance!$R:$R,"&gt;="&amp;S$5,Raindance!$R:$R,"&lt;="&amp;S$6))</f>
        <v>0</v>
      </c>
      <c r="T134">
        <f>IF($B134="",0,SUMIFS(Raindance!$O:$O,Raindance!$B:$B,$B134,Raindance!$R:$R,"&gt;="&amp;T$5,Raindance!$R:$R,"&lt;="&amp;T$6))</f>
        <v>0</v>
      </c>
      <c r="U134">
        <f>IF($B134="",0,SUMIFS(Raindance!$O:$O,Raindance!$B:$B,$B134,Raindance!$R:$R,"&gt;="&amp;U$5,Raindance!$R:$R,"&lt;="&amp;U$6))</f>
        <v>0</v>
      </c>
      <c r="V134">
        <f>IF($B134="",0,SUMIFS(Raindance!$O:$O,Raindance!$B:$B,$B134,Raindance!$R:$R,"&gt;="&amp;V$5,Raindance!$R:$R,"&lt;="&amp;V$6))</f>
        <v>0</v>
      </c>
      <c r="W134">
        <f>IF($B134="",0,SUMIFS(Raindance!$O:$O,Raindance!$B:$B,$B134,Raindance!$R:$R,"&gt;="&amp;W$5,Raindance!$R:$R,"&lt;="&amp;W$6))</f>
        <v>0</v>
      </c>
      <c r="X134">
        <f>IF($B134="",0,SUMIFS(Raindance!$O:$O,Raindance!$B:$B,$B134,Raindance!$R:$R,"&gt;="&amp;X$5,Raindance!$R:$R,"&lt;="&amp;X$6))</f>
        <v>0</v>
      </c>
      <c r="Y134">
        <f>IF($B134="",0,SUMIFS(Raindance!$O:$O,Raindance!$B:$B,$B134,Raindance!$R:$R,"&gt;="&amp;Y$5,Raindance!$R:$R,"&lt;="&amp;Y$6))</f>
        <v>0</v>
      </c>
      <c r="Z134">
        <f>IF($B134="",0,SUMIFS(Raindance!$O:$O,Raindance!$B:$B,$B134,Raindance!$R:$R,"&gt;="&amp;Z$5,Raindance!$R:$R,"&lt;="&amp;Z$6))</f>
        <v>0</v>
      </c>
      <c r="AA134">
        <f>IF($B134="",0,SUMIFS(Raindance!$O:$O,Raindance!$B:$B,$B134,Raindance!$R:$R,"&gt;="&amp;AA$5,Raindance!$R:$R,"&lt;="&amp;AA$6))</f>
        <v>0</v>
      </c>
      <c r="AB134">
        <f>IF($B134="",0,SUMIFS(Raindance!$O:$O,Raindance!$B:$B,$B134,Raindance!$R:$R,"&gt;="&amp;AB$5,Raindance!$R:$R,"&lt;="&amp;AB$6))</f>
        <v>0</v>
      </c>
      <c r="AC134">
        <f>IF($B134="",0,SUMIFS(Raindance!$O:$O,Raindance!$B:$B,$B134,Raindance!$R:$R,"&gt;="&amp;AC$5,Raindance!$R:$R,"&lt;="&amp;AC$6))</f>
        <v>0</v>
      </c>
      <c r="AD134">
        <f>IF($B134="",0,SUMIFS(Raindance!$O:$O,Raindance!$B:$B,$B134,Raindance!$R:$R,"&gt;="&amp;AD$5,Raindance!$R:$R,"&lt;="&amp;AD$6))</f>
        <v>0</v>
      </c>
      <c r="AE134">
        <f>IF($B134="",0,SUMIFS(Raindance!$O:$O,Raindance!$B:$B,$B134,Raindance!$R:$R,"&gt;="&amp;AE$5,Raindance!$R:$R,"&lt;="&amp;AE$6))</f>
        <v>0</v>
      </c>
      <c r="AF134">
        <f>IF($B134="",0,SUMIFS(Raindance!$O:$O,Raindance!$B:$B,$B134,Raindance!$R:$R,"&gt;="&amp;AF$5,Raindance!$R:$R,"&lt;="&amp;AF$6))</f>
        <v>0</v>
      </c>
      <c r="AG134">
        <f>IF($B134="",0,SUMIFS(Raindance!$O:$O,Raindance!$B:$B,$B134,Raindance!$R:$R,"&gt;="&amp;AG$5,Raindance!$R:$R,"&lt;="&amp;AG$6))</f>
        <v>0</v>
      </c>
    </row>
    <row r="135" spans="1:33" x14ac:dyDescent="0.3">
      <c r="A135" t="s">
        <v>1200</v>
      </c>
      <c r="B135" s="20">
        <f>'Accounting table'!E37</f>
        <v>0</v>
      </c>
      <c r="C135" s="36">
        <f>IF(B135="",0,SUMIFS(Raindance!O:O,Raindance!B:B,B135))</f>
        <v>0</v>
      </c>
      <c r="E135">
        <f>IF($B135="",0,SUMIFS(Raindance!$O:$O,Raindance!$B:$B,$B135,Raindance!$R:$R,"&gt;="&amp;E$5,Raindance!$R:$R,"&lt;="&amp;E$6))</f>
        <v>0</v>
      </c>
      <c r="F135">
        <f>IF($B135="",0,SUMIFS(Raindance!$O:$O,Raindance!$B:$B,$B135,Raindance!$R:$R,"&gt;="&amp;F$5,Raindance!$R:$R,"&lt;="&amp;F$6))</f>
        <v>0</v>
      </c>
      <c r="G135">
        <f>IF($B135="",0,SUMIFS(Raindance!$O:$O,Raindance!$B:$B,$B135,Raindance!$R:$R,"&gt;="&amp;G$5,Raindance!$R:$R,"&lt;="&amp;G$6))</f>
        <v>0</v>
      </c>
      <c r="H135">
        <f>IF($B135="",0,SUMIFS(Raindance!$O:$O,Raindance!$B:$B,$B135,Raindance!$R:$R,"&gt;="&amp;H$5,Raindance!$R:$R,"&lt;="&amp;H$6))</f>
        <v>0</v>
      </c>
      <c r="I135">
        <f>IF($B135="",0,SUMIFS(Raindance!$O:$O,Raindance!$B:$B,$B135,Raindance!$R:$R,"&gt;="&amp;I$5,Raindance!$R:$R,"&lt;="&amp;I$6))</f>
        <v>0</v>
      </c>
      <c r="J135">
        <f>IF($B135="",0,SUMIFS(Raindance!$O:$O,Raindance!$B:$B,$B135,Raindance!$R:$R,"&gt;="&amp;J$5,Raindance!$R:$R,"&lt;="&amp;J$6))</f>
        <v>0</v>
      </c>
      <c r="K135">
        <f>IF($B135="",0,SUMIFS(Raindance!$O:$O,Raindance!$B:$B,$B135,Raindance!$R:$R,"&gt;="&amp;K$5,Raindance!$R:$R,"&lt;="&amp;K$6))</f>
        <v>0</v>
      </c>
      <c r="L135">
        <f>IF($B135="",0,SUMIFS(Raindance!$O:$O,Raindance!$B:$B,$B135,Raindance!$R:$R,"&gt;="&amp;L$5,Raindance!$R:$R,"&lt;="&amp;L$6))</f>
        <v>0</v>
      </c>
      <c r="M135">
        <f>IF($B135="",0,SUMIFS(Raindance!$O:$O,Raindance!$B:$B,$B135,Raindance!$R:$R,"&gt;="&amp;M$5,Raindance!$R:$R,"&lt;="&amp;M$6))</f>
        <v>0</v>
      </c>
      <c r="N135">
        <f>IF($B135="",0,SUMIFS(Raindance!$O:$O,Raindance!$B:$B,$B135,Raindance!$R:$R,"&gt;="&amp;N$5,Raindance!$R:$R,"&lt;="&amp;N$6))</f>
        <v>0</v>
      </c>
      <c r="O135">
        <f>IF($B135="",0,SUMIFS(Raindance!$O:$O,Raindance!$B:$B,$B135,Raindance!$R:$R,"&gt;="&amp;O$5,Raindance!$R:$R,"&lt;="&amp;O$6))</f>
        <v>0</v>
      </c>
      <c r="P135">
        <f>IF($B135="",0,SUMIFS(Raindance!$O:$O,Raindance!$B:$B,$B135,Raindance!$R:$R,"&gt;="&amp;P$5,Raindance!$R:$R,"&lt;="&amp;P$6))</f>
        <v>0</v>
      </c>
      <c r="Q135">
        <f>IF($B135="",0,SUMIFS(Raindance!$O:$O,Raindance!$B:$B,$B135,Raindance!$R:$R,"&gt;="&amp;Q$5,Raindance!$R:$R,"&lt;="&amp;Q$6))</f>
        <v>0</v>
      </c>
      <c r="R135">
        <f>IF($B135="",0,SUMIFS(Raindance!$O:$O,Raindance!$B:$B,$B135,Raindance!$R:$R,"&gt;="&amp;R$5,Raindance!$R:$R,"&lt;="&amp;R$6))</f>
        <v>0</v>
      </c>
      <c r="S135">
        <f>IF($B135="",0,SUMIFS(Raindance!$O:$O,Raindance!$B:$B,$B135,Raindance!$R:$R,"&gt;="&amp;S$5,Raindance!$R:$R,"&lt;="&amp;S$6))</f>
        <v>0</v>
      </c>
      <c r="T135">
        <f>IF($B135="",0,SUMIFS(Raindance!$O:$O,Raindance!$B:$B,$B135,Raindance!$R:$R,"&gt;="&amp;T$5,Raindance!$R:$R,"&lt;="&amp;T$6))</f>
        <v>0</v>
      </c>
      <c r="U135">
        <f>IF($B135="",0,SUMIFS(Raindance!$O:$O,Raindance!$B:$B,$B135,Raindance!$R:$R,"&gt;="&amp;U$5,Raindance!$R:$R,"&lt;="&amp;U$6))</f>
        <v>0</v>
      </c>
      <c r="V135">
        <f>IF($B135="",0,SUMIFS(Raindance!$O:$O,Raindance!$B:$B,$B135,Raindance!$R:$R,"&gt;="&amp;V$5,Raindance!$R:$R,"&lt;="&amp;V$6))</f>
        <v>0</v>
      </c>
      <c r="W135">
        <f>IF($B135="",0,SUMIFS(Raindance!$O:$O,Raindance!$B:$B,$B135,Raindance!$R:$R,"&gt;="&amp;W$5,Raindance!$R:$R,"&lt;="&amp;W$6))</f>
        <v>0</v>
      </c>
      <c r="X135">
        <f>IF($B135="",0,SUMIFS(Raindance!$O:$O,Raindance!$B:$B,$B135,Raindance!$R:$R,"&gt;="&amp;X$5,Raindance!$R:$R,"&lt;="&amp;X$6))</f>
        <v>0</v>
      </c>
      <c r="Y135">
        <f>IF($B135="",0,SUMIFS(Raindance!$O:$O,Raindance!$B:$B,$B135,Raindance!$R:$R,"&gt;="&amp;Y$5,Raindance!$R:$R,"&lt;="&amp;Y$6))</f>
        <v>0</v>
      </c>
      <c r="Z135">
        <f>IF($B135="",0,SUMIFS(Raindance!$O:$O,Raindance!$B:$B,$B135,Raindance!$R:$R,"&gt;="&amp;Z$5,Raindance!$R:$R,"&lt;="&amp;Z$6))</f>
        <v>0</v>
      </c>
      <c r="AA135">
        <f>IF($B135="",0,SUMIFS(Raindance!$O:$O,Raindance!$B:$B,$B135,Raindance!$R:$R,"&gt;="&amp;AA$5,Raindance!$R:$R,"&lt;="&amp;AA$6))</f>
        <v>0</v>
      </c>
      <c r="AB135">
        <f>IF($B135="",0,SUMIFS(Raindance!$O:$O,Raindance!$B:$B,$B135,Raindance!$R:$R,"&gt;="&amp;AB$5,Raindance!$R:$R,"&lt;="&amp;AB$6))</f>
        <v>0</v>
      </c>
      <c r="AC135">
        <f>IF($B135="",0,SUMIFS(Raindance!$O:$O,Raindance!$B:$B,$B135,Raindance!$R:$R,"&gt;="&amp;AC$5,Raindance!$R:$R,"&lt;="&amp;AC$6))</f>
        <v>0</v>
      </c>
      <c r="AD135">
        <f>IF($B135="",0,SUMIFS(Raindance!$O:$O,Raindance!$B:$B,$B135,Raindance!$R:$R,"&gt;="&amp;AD$5,Raindance!$R:$R,"&lt;="&amp;AD$6))</f>
        <v>0</v>
      </c>
      <c r="AE135">
        <f>IF($B135="",0,SUMIFS(Raindance!$O:$O,Raindance!$B:$B,$B135,Raindance!$R:$R,"&gt;="&amp;AE$5,Raindance!$R:$R,"&lt;="&amp;AE$6))</f>
        <v>0</v>
      </c>
      <c r="AF135">
        <f>IF($B135="",0,SUMIFS(Raindance!$O:$O,Raindance!$B:$B,$B135,Raindance!$R:$R,"&gt;="&amp;AF$5,Raindance!$R:$R,"&lt;="&amp;AF$6))</f>
        <v>0</v>
      </c>
      <c r="AG135">
        <f>IF($B135="",0,SUMIFS(Raindance!$O:$O,Raindance!$B:$B,$B135,Raindance!$R:$R,"&gt;="&amp;AG$5,Raindance!$R:$R,"&lt;="&amp;AG$6))</f>
        <v>0</v>
      </c>
    </row>
    <row r="136" spans="1:33" x14ac:dyDescent="0.3">
      <c r="A136" t="s">
        <v>1200</v>
      </c>
      <c r="B136" s="20">
        <f>'Accounting table'!E38</f>
        <v>0</v>
      </c>
      <c r="C136" s="36">
        <f>IF(B136="",0,SUMIFS(Raindance!O:O,Raindance!B:B,B136))</f>
        <v>0</v>
      </c>
      <c r="E136">
        <f>IF($B136="",0,SUMIFS(Raindance!$O:$O,Raindance!$B:$B,$B136,Raindance!$R:$R,"&gt;="&amp;E$5,Raindance!$R:$R,"&lt;="&amp;E$6))</f>
        <v>0</v>
      </c>
      <c r="F136">
        <f>IF($B136="",0,SUMIFS(Raindance!$O:$O,Raindance!$B:$B,$B136,Raindance!$R:$R,"&gt;="&amp;F$5,Raindance!$R:$R,"&lt;="&amp;F$6))</f>
        <v>0</v>
      </c>
      <c r="G136">
        <f>IF($B136="",0,SUMIFS(Raindance!$O:$O,Raindance!$B:$B,$B136,Raindance!$R:$R,"&gt;="&amp;G$5,Raindance!$R:$R,"&lt;="&amp;G$6))</f>
        <v>0</v>
      </c>
      <c r="H136">
        <f>IF($B136="",0,SUMIFS(Raindance!$O:$O,Raindance!$B:$B,$B136,Raindance!$R:$R,"&gt;="&amp;H$5,Raindance!$R:$R,"&lt;="&amp;H$6))</f>
        <v>0</v>
      </c>
      <c r="I136">
        <f>IF($B136="",0,SUMIFS(Raindance!$O:$O,Raindance!$B:$B,$B136,Raindance!$R:$R,"&gt;="&amp;I$5,Raindance!$R:$R,"&lt;="&amp;I$6))</f>
        <v>0</v>
      </c>
      <c r="J136">
        <f>IF($B136="",0,SUMIFS(Raindance!$O:$O,Raindance!$B:$B,$B136,Raindance!$R:$R,"&gt;="&amp;J$5,Raindance!$R:$R,"&lt;="&amp;J$6))</f>
        <v>0</v>
      </c>
      <c r="K136">
        <f>IF($B136="",0,SUMIFS(Raindance!$O:$O,Raindance!$B:$B,$B136,Raindance!$R:$R,"&gt;="&amp;K$5,Raindance!$R:$R,"&lt;="&amp;K$6))</f>
        <v>0</v>
      </c>
      <c r="L136">
        <f>IF($B136="",0,SUMIFS(Raindance!$O:$O,Raindance!$B:$B,$B136,Raindance!$R:$R,"&gt;="&amp;L$5,Raindance!$R:$R,"&lt;="&amp;L$6))</f>
        <v>0</v>
      </c>
      <c r="M136">
        <f>IF($B136="",0,SUMIFS(Raindance!$O:$O,Raindance!$B:$B,$B136,Raindance!$R:$R,"&gt;="&amp;M$5,Raindance!$R:$R,"&lt;="&amp;M$6))</f>
        <v>0</v>
      </c>
      <c r="N136">
        <f>IF($B136="",0,SUMIFS(Raindance!$O:$O,Raindance!$B:$B,$B136,Raindance!$R:$R,"&gt;="&amp;N$5,Raindance!$R:$R,"&lt;="&amp;N$6))</f>
        <v>0</v>
      </c>
      <c r="O136">
        <f>IF($B136="",0,SUMIFS(Raindance!$O:$O,Raindance!$B:$B,$B136,Raindance!$R:$R,"&gt;="&amp;O$5,Raindance!$R:$R,"&lt;="&amp;O$6))</f>
        <v>0</v>
      </c>
      <c r="P136">
        <f>IF($B136="",0,SUMIFS(Raindance!$O:$O,Raindance!$B:$B,$B136,Raindance!$R:$R,"&gt;="&amp;P$5,Raindance!$R:$R,"&lt;="&amp;P$6))</f>
        <v>0</v>
      </c>
      <c r="Q136">
        <f>IF($B136="",0,SUMIFS(Raindance!$O:$O,Raindance!$B:$B,$B136,Raindance!$R:$R,"&gt;="&amp;Q$5,Raindance!$R:$R,"&lt;="&amp;Q$6))</f>
        <v>0</v>
      </c>
      <c r="R136">
        <f>IF($B136="",0,SUMIFS(Raindance!$O:$O,Raindance!$B:$B,$B136,Raindance!$R:$R,"&gt;="&amp;R$5,Raindance!$R:$R,"&lt;="&amp;R$6))</f>
        <v>0</v>
      </c>
      <c r="S136">
        <f>IF($B136="",0,SUMIFS(Raindance!$O:$O,Raindance!$B:$B,$B136,Raindance!$R:$R,"&gt;="&amp;S$5,Raindance!$R:$R,"&lt;="&amp;S$6))</f>
        <v>0</v>
      </c>
      <c r="T136">
        <f>IF($B136="",0,SUMIFS(Raindance!$O:$O,Raindance!$B:$B,$B136,Raindance!$R:$R,"&gt;="&amp;T$5,Raindance!$R:$R,"&lt;="&amp;T$6))</f>
        <v>0</v>
      </c>
      <c r="U136">
        <f>IF($B136="",0,SUMIFS(Raindance!$O:$O,Raindance!$B:$B,$B136,Raindance!$R:$R,"&gt;="&amp;U$5,Raindance!$R:$R,"&lt;="&amp;U$6))</f>
        <v>0</v>
      </c>
      <c r="V136">
        <f>IF($B136="",0,SUMIFS(Raindance!$O:$O,Raindance!$B:$B,$B136,Raindance!$R:$R,"&gt;="&amp;V$5,Raindance!$R:$R,"&lt;="&amp;V$6))</f>
        <v>0</v>
      </c>
      <c r="W136">
        <f>IF($B136="",0,SUMIFS(Raindance!$O:$O,Raindance!$B:$B,$B136,Raindance!$R:$R,"&gt;="&amp;W$5,Raindance!$R:$R,"&lt;="&amp;W$6))</f>
        <v>0</v>
      </c>
      <c r="X136">
        <f>IF($B136="",0,SUMIFS(Raindance!$O:$O,Raindance!$B:$B,$B136,Raindance!$R:$R,"&gt;="&amp;X$5,Raindance!$R:$R,"&lt;="&amp;X$6))</f>
        <v>0</v>
      </c>
      <c r="Y136">
        <f>IF($B136="",0,SUMIFS(Raindance!$O:$O,Raindance!$B:$B,$B136,Raindance!$R:$R,"&gt;="&amp;Y$5,Raindance!$R:$R,"&lt;="&amp;Y$6))</f>
        <v>0</v>
      </c>
      <c r="Z136">
        <f>IF($B136="",0,SUMIFS(Raindance!$O:$O,Raindance!$B:$B,$B136,Raindance!$R:$R,"&gt;="&amp;Z$5,Raindance!$R:$R,"&lt;="&amp;Z$6))</f>
        <v>0</v>
      </c>
      <c r="AA136">
        <f>IF($B136="",0,SUMIFS(Raindance!$O:$O,Raindance!$B:$B,$B136,Raindance!$R:$R,"&gt;="&amp;AA$5,Raindance!$R:$R,"&lt;="&amp;AA$6))</f>
        <v>0</v>
      </c>
      <c r="AB136">
        <f>IF($B136="",0,SUMIFS(Raindance!$O:$O,Raindance!$B:$B,$B136,Raindance!$R:$R,"&gt;="&amp;AB$5,Raindance!$R:$R,"&lt;="&amp;AB$6))</f>
        <v>0</v>
      </c>
      <c r="AC136">
        <f>IF($B136="",0,SUMIFS(Raindance!$O:$O,Raindance!$B:$B,$B136,Raindance!$R:$R,"&gt;="&amp;AC$5,Raindance!$R:$R,"&lt;="&amp;AC$6))</f>
        <v>0</v>
      </c>
      <c r="AD136">
        <f>IF($B136="",0,SUMIFS(Raindance!$O:$O,Raindance!$B:$B,$B136,Raindance!$R:$R,"&gt;="&amp;AD$5,Raindance!$R:$R,"&lt;="&amp;AD$6))</f>
        <v>0</v>
      </c>
      <c r="AE136">
        <f>IF($B136="",0,SUMIFS(Raindance!$O:$O,Raindance!$B:$B,$B136,Raindance!$R:$R,"&gt;="&amp;AE$5,Raindance!$R:$R,"&lt;="&amp;AE$6))</f>
        <v>0</v>
      </c>
      <c r="AF136">
        <f>IF($B136="",0,SUMIFS(Raindance!$O:$O,Raindance!$B:$B,$B136,Raindance!$R:$R,"&gt;="&amp;AF$5,Raindance!$R:$R,"&lt;="&amp;AF$6))</f>
        <v>0</v>
      </c>
      <c r="AG136">
        <f>IF($B136="",0,SUMIFS(Raindance!$O:$O,Raindance!$B:$B,$B136,Raindance!$R:$R,"&gt;="&amp;AG$5,Raindance!$R:$R,"&lt;="&amp;AG$6))</f>
        <v>0</v>
      </c>
    </row>
    <row r="137" spans="1:33" x14ac:dyDescent="0.3">
      <c r="A137" t="s">
        <v>1200</v>
      </c>
      <c r="B137" s="20">
        <f>'Accounting table'!E39</f>
        <v>0</v>
      </c>
      <c r="C137" s="36">
        <f>IF(B137="",0,SUMIFS(Raindance!O:O,Raindance!B:B,B137))</f>
        <v>0</v>
      </c>
      <c r="E137">
        <f>IF($B137="",0,SUMIFS(Raindance!$O:$O,Raindance!$B:$B,$B137,Raindance!$R:$R,"&gt;="&amp;E$5,Raindance!$R:$R,"&lt;="&amp;E$6))</f>
        <v>0</v>
      </c>
      <c r="F137">
        <f>IF($B137="",0,SUMIFS(Raindance!$O:$O,Raindance!$B:$B,$B137,Raindance!$R:$R,"&gt;="&amp;F$5,Raindance!$R:$R,"&lt;="&amp;F$6))</f>
        <v>0</v>
      </c>
      <c r="G137">
        <f>IF($B137="",0,SUMIFS(Raindance!$O:$O,Raindance!$B:$B,$B137,Raindance!$R:$R,"&gt;="&amp;G$5,Raindance!$R:$R,"&lt;="&amp;G$6))</f>
        <v>0</v>
      </c>
      <c r="H137">
        <f>IF($B137="",0,SUMIFS(Raindance!$O:$O,Raindance!$B:$B,$B137,Raindance!$R:$R,"&gt;="&amp;H$5,Raindance!$R:$R,"&lt;="&amp;H$6))</f>
        <v>0</v>
      </c>
      <c r="I137">
        <f>IF($B137="",0,SUMIFS(Raindance!$O:$O,Raindance!$B:$B,$B137,Raindance!$R:$R,"&gt;="&amp;I$5,Raindance!$R:$R,"&lt;="&amp;I$6))</f>
        <v>0</v>
      </c>
      <c r="J137">
        <f>IF($B137="",0,SUMIFS(Raindance!$O:$O,Raindance!$B:$B,$B137,Raindance!$R:$R,"&gt;="&amp;J$5,Raindance!$R:$R,"&lt;="&amp;J$6))</f>
        <v>0</v>
      </c>
      <c r="K137">
        <f>IF($B137="",0,SUMIFS(Raindance!$O:$O,Raindance!$B:$B,$B137,Raindance!$R:$R,"&gt;="&amp;K$5,Raindance!$R:$R,"&lt;="&amp;K$6))</f>
        <v>0</v>
      </c>
      <c r="L137">
        <f>IF($B137="",0,SUMIFS(Raindance!$O:$O,Raindance!$B:$B,$B137,Raindance!$R:$R,"&gt;="&amp;L$5,Raindance!$R:$R,"&lt;="&amp;L$6))</f>
        <v>0</v>
      </c>
      <c r="M137">
        <f>IF($B137="",0,SUMIFS(Raindance!$O:$O,Raindance!$B:$B,$B137,Raindance!$R:$R,"&gt;="&amp;M$5,Raindance!$R:$R,"&lt;="&amp;M$6))</f>
        <v>0</v>
      </c>
      <c r="N137">
        <f>IF($B137="",0,SUMIFS(Raindance!$O:$O,Raindance!$B:$B,$B137,Raindance!$R:$R,"&gt;="&amp;N$5,Raindance!$R:$R,"&lt;="&amp;N$6))</f>
        <v>0</v>
      </c>
      <c r="O137">
        <f>IF($B137="",0,SUMIFS(Raindance!$O:$O,Raindance!$B:$B,$B137,Raindance!$R:$R,"&gt;="&amp;O$5,Raindance!$R:$R,"&lt;="&amp;O$6))</f>
        <v>0</v>
      </c>
      <c r="P137">
        <f>IF($B137="",0,SUMIFS(Raindance!$O:$O,Raindance!$B:$B,$B137,Raindance!$R:$R,"&gt;="&amp;P$5,Raindance!$R:$R,"&lt;="&amp;P$6))</f>
        <v>0</v>
      </c>
      <c r="Q137">
        <f>IF($B137="",0,SUMIFS(Raindance!$O:$O,Raindance!$B:$B,$B137,Raindance!$R:$R,"&gt;="&amp;Q$5,Raindance!$R:$R,"&lt;="&amp;Q$6))</f>
        <v>0</v>
      </c>
      <c r="R137">
        <f>IF($B137="",0,SUMIFS(Raindance!$O:$O,Raindance!$B:$B,$B137,Raindance!$R:$R,"&gt;="&amp;R$5,Raindance!$R:$R,"&lt;="&amp;R$6))</f>
        <v>0</v>
      </c>
      <c r="S137">
        <f>IF($B137="",0,SUMIFS(Raindance!$O:$O,Raindance!$B:$B,$B137,Raindance!$R:$R,"&gt;="&amp;S$5,Raindance!$R:$R,"&lt;="&amp;S$6))</f>
        <v>0</v>
      </c>
      <c r="T137">
        <f>IF($B137="",0,SUMIFS(Raindance!$O:$O,Raindance!$B:$B,$B137,Raindance!$R:$R,"&gt;="&amp;T$5,Raindance!$R:$R,"&lt;="&amp;T$6))</f>
        <v>0</v>
      </c>
      <c r="U137">
        <f>IF($B137="",0,SUMIFS(Raindance!$O:$O,Raindance!$B:$B,$B137,Raindance!$R:$R,"&gt;="&amp;U$5,Raindance!$R:$R,"&lt;="&amp;U$6))</f>
        <v>0</v>
      </c>
      <c r="V137">
        <f>IF($B137="",0,SUMIFS(Raindance!$O:$O,Raindance!$B:$B,$B137,Raindance!$R:$R,"&gt;="&amp;V$5,Raindance!$R:$R,"&lt;="&amp;V$6))</f>
        <v>0</v>
      </c>
      <c r="W137">
        <f>IF($B137="",0,SUMIFS(Raindance!$O:$O,Raindance!$B:$B,$B137,Raindance!$R:$R,"&gt;="&amp;W$5,Raindance!$R:$R,"&lt;="&amp;W$6))</f>
        <v>0</v>
      </c>
      <c r="X137">
        <f>IF($B137="",0,SUMIFS(Raindance!$O:$O,Raindance!$B:$B,$B137,Raindance!$R:$R,"&gt;="&amp;X$5,Raindance!$R:$R,"&lt;="&amp;X$6))</f>
        <v>0</v>
      </c>
      <c r="Y137">
        <f>IF($B137="",0,SUMIFS(Raindance!$O:$O,Raindance!$B:$B,$B137,Raindance!$R:$R,"&gt;="&amp;Y$5,Raindance!$R:$R,"&lt;="&amp;Y$6))</f>
        <v>0</v>
      </c>
      <c r="Z137">
        <f>IF($B137="",0,SUMIFS(Raindance!$O:$O,Raindance!$B:$B,$B137,Raindance!$R:$R,"&gt;="&amp;Z$5,Raindance!$R:$R,"&lt;="&amp;Z$6))</f>
        <v>0</v>
      </c>
      <c r="AA137">
        <f>IF($B137="",0,SUMIFS(Raindance!$O:$O,Raindance!$B:$B,$B137,Raindance!$R:$R,"&gt;="&amp;AA$5,Raindance!$R:$R,"&lt;="&amp;AA$6))</f>
        <v>0</v>
      </c>
      <c r="AB137">
        <f>IF($B137="",0,SUMIFS(Raindance!$O:$O,Raindance!$B:$B,$B137,Raindance!$R:$R,"&gt;="&amp;AB$5,Raindance!$R:$R,"&lt;="&amp;AB$6))</f>
        <v>0</v>
      </c>
      <c r="AC137">
        <f>IF($B137="",0,SUMIFS(Raindance!$O:$O,Raindance!$B:$B,$B137,Raindance!$R:$R,"&gt;="&amp;AC$5,Raindance!$R:$R,"&lt;="&amp;AC$6))</f>
        <v>0</v>
      </c>
      <c r="AD137">
        <f>IF($B137="",0,SUMIFS(Raindance!$O:$O,Raindance!$B:$B,$B137,Raindance!$R:$R,"&gt;="&amp;AD$5,Raindance!$R:$R,"&lt;="&amp;AD$6))</f>
        <v>0</v>
      </c>
      <c r="AE137">
        <f>IF($B137="",0,SUMIFS(Raindance!$O:$O,Raindance!$B:$B,$B137,Raindance!$R:$R,"&gt;="&amp;AE$5,Raindance!$R:$R,"&lt;="&amp;AE$6))</f>
        <v>0</v>
      </c>
      <c r="AF137">
        <f>IF($B137="",0,SUMIFS(Raindance!$O:$O,Raindance!$B:$B,$B137,Raindance!$R:$R,"&gt;="&amp;AF$5,Raindance!$R:$R,"&lt;="&amp;AF$6))</f>
        <v>0</v>
      </c>
      <c r="AG137">
        <f>IF($B137="",0,SUMIFS(Raindance!$O:$O,Raindance!$B:$B,$B137,Raindance!$R:$R,"&gt;="&amp;AG$5,Raindance!$R:$R,"&lt;="&amp;AG$6))</f>
        <v>0</v>
      </c>
    </row>
    <row r="138" spans="1:33" x14ac:dyDescent="0.3">
      <c r="A138" t="s">
        <v>1200</v>
      </c>
      <c r="B138" s="20">
        <f>'Accounting table'!E40</f>
        <v>0</v>
      </c>
      <c r="C138" s="36">
        <f>IF(B138="",0,SUMIFS(Raindance!O:O,Raindance!B:B,B138))</f>
        <v>0</v>
      </c>
      <c r="E138">
        <f>IF($B138="",0,SUMIFS(Raindance!$O:$O,Raindance!$B:$B,$B138,Raindance!$R:$R,"&gt;="&amp;E$5,Raindance!$R:$R,"&lt;="&amp;E$6))</f>
        <v>0</v>
      </c>
      <c r="F138">
        <f>IF($B138="",0,SUMIFS(Raindance!$O:$O,Raindance!$B:$B,$B138,Raindance!$R:$R,"&gt;="&amp;F$5,Raindance!$R:$R,"&lt;="&amp;F$6))</f>
        <v>0</v>
      </c>
      <c r="G138">
        <f>IF($B138="",0,SUMIFS(Raindance!$O:$O,Raindance!$B:$B,$B138,Raindance!$R:$R,"&gt;="&amp;G$5,Raindance!$R:$R,"&lt;="&amp;G$6))</f>
        <v>0</v>
      </c>
      <c r="H138">
        <f>IF($B138="",0,SUMIFS(Raindance!$O:$O,Raindance!$B:$B,$B138,Raindance!$R:$R,"&gt;="&amp;H$5,Raindance!$R:$R,"&lt;="&amp;H$6))</f>
        <v>0</v>
      </c>
      <c r="I138">
        <f>IF($B138="",0,SUMIFS(Raindance!$O:$O,Raindance!$B:$B,$B138,Raindance!$R:$R,"&gt;="&amp;I$5,Raindance!$R:$R,"&lt;="&amp;I$6))</f>
        <v>0</v>
      </c>
      <c r="J138">
        <f>IF($B138="",0,SUMIFS(Raindance!$O:$O,Raindance!$B:$B,$B138,Raindance!$R:$R,"&gt;="&amp;J$5,Raindance!$R:$R,"&lt;="&amp;J$6))</f>
        <v>0</v>
      </c>
      <c r="K138">
        <f>IF($B138="",0,SUMIFS(Raindance!$O:$O,Raindance!$B:$B,$B138,Raindance!$R:$R,"&gt;="&amp;K$5,Raindance!$R:$R,"&lt;="&amp;K$6))</f>
        <v>0</v>
      </c>
      <c r="L138">
        <f>IF($B138="",0,SUMIFS(Raindance!$O:$O,Raindance!$B:$B,$B138,Raindance!$R:$R,"&gt;="&amp;L$5,Raindance!$R:$R,"&lt;="&amp;L$6))</f>
        <v>0</v>
      </c>
      <c r="M138">
        <f>IF($B138="",0,SUMIFS(Raindance!$O:$O,Raindance!$B:$B,$B138,Raindance!$R:$R,"&gt;="&amp;M$5,Raindance!$R:$R,"&lt;="&amp;M$6))</f>
        <v>0</v>
      </c>
      <c r="N138">
        <f>IF($B138="",0,SUMIFS(Raindance!$O:$O,Raindance!$B:$B,$B138,Raindance!$R:$R,"&gt;="&amp;N$5,Raindance!$R:$R,"&lt;="&amp;N$6))</f>
        <v>0</v>
      </c>
      <c r="O138">
        <f>IF($B138="",0,SUMIFS(Raindance!$O:$O,Raindance!$B:$B,$B138,Raindance!$R:$R,"&gt;="&amp;O$5,Raindance!$R:$R,"&lt;="&amp;O$6))</f>
        <v>0</v>
      </c>
      <c r="P138">
        <f>IF($B138="",0,SUMIFS(Raindance!$O:$O,Raindance!$B:$B,$B138,Raindance!$R:$R,"&gt;="&amp;P$5,Raindance!$R:$R,"&lt;="&amp;P$6))</f>
        <v>0</v>
      </c>
      <c r="Q138">
        <f>IF($B138="",0,SUMIFS(Raindance!$O:$O,Raindance!$B:$B,$B138,Raindance!$R:$R,"&gt;="&amp;Q$5,Raindance!$R:$R,"&lt;="&amp;Q$6))</f>
        <v>0</v>
      </c>
      <c r="R138">
        <f>IF($B138="",0,SUMIFS(Raindance!$O:$O,Raindance!$B:$B,$B138,Raindance!$R:$R,"&gt;="&amp;R$5,Raindance!$R:$R,"&lt;="&amp;R$6))</f>
        <v>0</v>
      </c>
      <c r="S138">
        <f>IF($B138="",0,SUMIFS(Raindance!$O:$O,Raindance!$B:$B,$B138,Raindance!$R:$R,"&gt;="&amp;S$5,Raindance!$R:$R,"&lt;="&amp;S$6))</f>
        <v>0</v>
      </c>
      <c r="T138">
        <f>IF($B138="",0,SUMIFS(Raindance!$O:$O,Raindance!$B:$B,$B138,Raindance!$R:$R,"&gt;="&amp;T$5,Raindance!$R:$R,"&lt;="&amp;T$6))</f>
        <v>0</v>
      </c>
      <c r="U138">
        <f>IF($B138="",0,SUMIFS(Raindance!$O:$O,Raindance!$B:$B,$B138,Raindance!$R:$R,"&gt;="&amp;U$5,Raindance!$R:$R,"&lt;="&amp;U$6))</f>
        <v>0</v>
      </c>
      <c r="V138">
        <f>IF($B138="",0,SUMIFS(Raindance!$O:$O,Raindance!$B:$B,$B138,Raindance!$R:$R,"&gt;="&amp;V$5,Raindance!$R:$R,"&lt;="&amp;V$6))</f>
        <v>0</v>
      </c>
      <c r="W138">
        <f>IF($B138="",0,SUMIFS(Raindance!$O:$O,Raindance!$B:$B,$B138,Raindance!$R:$R,"&gt;="&amp;W$5,Raindance!$R:$R,"&lt;="&amp;W$6))</f>
        <v>0</v>
      </c>
      <c r="X138">
        <f>IF($B138="",0,SUMIFS(Raindance!$O:$O,Raindance!$B:$B,$B138,Raindance!$R:$R,"&gt;="&amp;X$5,Raindance!$R:$R,"&lt;="&amp;X$6))</f>
        <v>0</v>
      </c>
      <c r="Y138">
        <f>IF($B138="",0,SUMIFS(Raindance!$O:$O,Raindance!$B:$B,$B138,Raindance!$R:$R,"&gt;="&amp;Y$5,Raindance!$R:$R,"&lt;="&amp;Y$6))</f>
        <v>0</v>
      </c>
      <c r="Z138">
        <f>IF($B138="",0,SUMIFS(Raindance!$O:$O,Raindance!$B:$B,$B138,Raindance!$R:$R,"&gt;="&amp;Z$5,Raindance!$R:$R,"&lt;="&amp;Z$6))</f>
        <v>0</v>
      </c>
      <c r="AA138">
        <f>IF($B138="",0,SUMIFS(Raindance!$O:$O,Raindance!$B:$B,$B138,Raindance!$R:$R,"&gt;="&amp;AA$5,Raindance!$R:$R,"&lt;="&amp;AA$6))</f>
        <v>0</v>
      </c>
      <c r="AB138">
        <f>IF($B138="",0,SUMIFS(Raindance!$O:$O,Raindance!$B:$B,$B138,Raindance!$R:$R,"&gt;="&amp;AB$5,Raindance!$R:$R,"&lt;="&amp;AB$6))</f>
        <v>0</v>
      </c>
      <c r="AC138">
        <f>IF($B138="",0,SUMIFS(Raindance!$O:$O,Raindance!$B:$B,$B138,Raindance!$R:$R,"&gt;="&amp;AC$5,Raindance!$R:$R,"&lt;="&amp;AC$6))</f>
        <v>0</v>
      </c>
      <c r="AD138">
        <f>IF($B138="",0,SUMIFS(Raindance!$O:$O,Raindance!$B:$B,$B138,Raindance!$R:$R,"&gt;="&amp;AD$5,Raindance!$R:$R,"&lt;="&amp;AD$6))</f>
        <v>0</v>
      </c>
      <c r="AE138">
        <f>IF($B138="",0,SUMIFS(Raindance!$O:$O,Raindance!$B:$B,$B138,Raindance!$R:$R,"&gt;="&amp;AE$5,Raindance!$R:$R,"&lt;="&amp;AE$6))</f>
        <v>0</v>
      </c>
      <c r="AF138">
        <f>IF($B138="",0,SUMIFS(Raindance!$O:$O,Raindance!$B:$B,$B138,Raindance!$R:$R,"&gt;="&amp;AF$5,Raindance!$R:$R,"&lt;="&amp;AF$6))</f>
        <v>0</v>
      </c>
      <c r="AG138">
        <f>IF($B138="",0,SUMIFS(Raindance!$O:$O,Raindance!$B:$B,$B138,Raindance!$R:$R,"&gt;="&amp;AG$5,Raindance!$R:$R,"&lt;="&amp;AG$6))</f>
        <v>0</v>
      </c>
    </row>
    <row r="139" spans="1:33" x14ac:dyDescent="0.3">
      <c r="A139" t="s">
        <v>1200</v>
      </c>
      <c r="B139" s="20">
        <f>'Accounting table'!E41</f>
        <v>0</v>
      </c>
      <c r="C139" s="36">
        <f>IF(B139="",0,SUMIFS(Raindance!O:O,Raindance!B:B,B139))</f>
        <v>0</v>
      </c>
      <c r="E139">
        <f>IF($B139="",0,SUMIFS(Raindance!$O:$O,Raindance!$B:$B,$B139,Raindance!$R:$R,"&gt;="&amp;E$5,Raindance!$R:$R,"&lt;="&amp;E$6))</f>
        <v>0</v>
      </c>
      <c r="F139">
        <f>IF($B139="",0,SUMIFS(Raindance!$O:$O,Raindance!$B:$B,$B139,Raindance!$R:$R,"&gt;="&amp;F$5,Raindance!$R:$R,"&lt;="&amp;F$6))</f>
        <v>0</v>
      </c>
      <c r="G139">
        <f>IF($B139="",0,SUMIFS(Raindance!$O:$O,Raindance!$B:$B,$B139,Raindance!$R:$R,"&gt;="&amp;G$5,Raindance!$R:$R,"&lt;="&amp;G$6))</f>
        <v>0</v>
      </c>
      <c r="H139">
        <f>IF($B139="",0,SUMIFS(Raindance!$O:$O,Raindance!$B:$B,$B139,Raindance!$R:$R,"&gt;="&amp;H$5,Raindance!$R:$R,"&lt;="&amp;H$6))</f>
        <v>0</v>
      </c>
      <c r="I139">
        <f>IF($B139="",0,SUMIFS(Raindance!$O:$O,Raindance!$B:$B,$B139,Raindance!$R:$R,"&gt;="&amp;I$5,Raindance!$R:$R,"&lt;="&amp;I$6))</f>
        <v>0</v>
      </c>
      <c r="J139">
        <f>IF($B139="",0,SUMIFS(Raindance!$O:$O,Raindance!$B:$B,$B139,Raindance!$R:$R,"&gt;="&amp;J$5,Raindance!$R:$R,"&lt;="&amp;J$6))</f>
        <v>0</v>
      </c>
      <c r="K139">
        <f>IF($B139="",0,SUMIFS(Raindance!$O:$O,Raindance!$B:$B,$B139,Raindance!$R:$R,"&gt;="&amp;K$5,Raindance!$R:$R,"&lt;="&amp;K$6))</f>
        <v>0</v>
      </c>
      <c r="L139">
        <f>IF($B139="",0,SUMIFS(Raindance!$O:$O,Raindance!$B:$B,$B139,Raindance!$R:$R,"&gt;="&amp;L$5,Raindance!$R:$R,"&lt;="&amp;L$6))</f>
        <v>0</v>
      </c>
      <c r="M139">
        <f>IF($B139="",0,SUMIFS(Raindance!$O:$O,Raindance!$B:$B,$B139,Raindance!$R:$R,"&gt;="&amp;M$5,Raindance!$R:$R,"&lt;="&amp;M$6))</f>
        <v>0</v>
      </c>
      <c r="N139">
        <f>IF($B139="",0,SUMIFS(Raindance!$O:$O,Raindance!$B:$B,$B139,Raindance!$R:$R,"&gt;="&amp;N$5,Raindance!$R:$R,"&lt;="&amp;N$6))</f>
        <v>0</v>
      </c>
      <c r="O139">
        <f>IF($B139="",0,SUMIFS(Raindance!$O:$O,Raindance!$B:$B,$B139,Raindance!$R:$R,"&gt;="&amp;O$5,Raindance!$R:$R,"&lt;="&amp;O$6))</f>
        <v>0</v>
      </c>
      <c r="P139">
        <f>IF($B139="",0,SUMIFS(Raindance!$O:$O,Raindance!$B:$B,$B139,Raindance!$R:$R,"&gt;="&amp;P$5,Raindance!$R:$R,"&lt;="&amp;P$6))</f>
        <v>0</v>
      </c>
      <c r="Q139">
        <f>IF($B139="",0,SUMIFS(Raindance!$O:$O,Raindance!$B:$B,$B139,Raindance!$R:$R,"&gt;="&amp;Q$5,Raindance!$R:$R,"&lt;="&amp;Q$6))</f>
        <v>0</v>
      </c>
      <c r="R139">
        <f>IF($B139="",0,SUMIFS(Raindance!$O:$O,Raindance!$B:$B,$B139,Raindance!$R:$R,"&gt;="&amp;R$5,Raindance!$R:$R,"&lt;="&amp;R$6))</f>
        <v>0</v>
      </c>
      <c r="S139">
        <f>IF($B139="",0,SUMIFS(Raindance!$O:$O,Raindance!$B:$B,$B139,Raindance!$R:$R,"&gt;="&amp;S$5,Raindance!$R:$R,"&lt;="&amp;S$6))</f>
        <v>0</v>
      </c>
      <c r="T139">
        <f>IF($B139="",0,SUMIFS(Raindance!$O:$O,Raindance!$B:$B,$B139,Raindance!$R:$R,"&gt;="&amp;T$5,Raindance!$R:$R,"&lt;="&amp;T$6))</f>
        <v>0</v>
      </c>
      <c r="U139">
        <f>IF($B139="",0,SUMIFS(Raindance!$O:$O,Raindance!$B:$B,$B139,Raindance!$R:$R,"&gt;="&amp;U$5,Raindance!$R:$R,"&lt;="&amp;U$6))</f>
        <v>0</v>
      </c>
      <c r="V139">
        <f>IF($B139="",0,SUMIFS(Raindance!$O:$O,Raindance!$B:$B,$B139,Raindance!$R:$R,"&gt;="&amp;V$5,Raindance!$R:$R,"&lt;="&amp;V$6))</f>
        <v>0</v>
      </c>
      <c r="W139">
        <f>IF($B139="",0,SUMIFS(Raindance!$O:$O,Raindance!$B:$B,$B139,Raindance!$R:$R,"&gt;="&amp;W$5,Raindance!$R:$R,"&lt;="&amp;W$6))</f>
        <v>0</v>
      </c>
      <c r="X139">
        <f>IF($B139="",0,SUMIFS(Raindance!$O:$O,Raindance!$B:$B,$B139,Raindance!$R:$R,"&gt;="&amp;X$5,Raindance!$R:$R,"&lt;="&amp;X$6))</f>
        <v>0</v>
      </c>
      <c r="Y139">
        <f>IF($B139="",0,SUMIFS(Raindance!$O:$O,Raindance!$B:$B,$B139,Raindance!$R:$R,"&gt;="&amp;Y$5,Raindance!$R:$R,"&lt;="&amp;Y$6))</f>
        <v>0</v>
      </c>
      <c r="Z139">
        <f>IF($B139="",0,SUMIFS(Raindance!$O:$O,Raindance!$B:$B,$B139,Raindance!$R:$R,"&gt;="&amp;Z$5,Raindance!$R:$R,"&lt;="&amp;Z$6))</f>
        <v>0</v>
      </c>
      <c r="AA139">
        <f>IF($B139="",0,SUMIFS(Raindance!$O:$O,Raindance!$B:$B,$B139,Raindance!$R:$R,"&gt;="&amp;AA$5,Raindance!$R:$R,"&lt;="&amp;AA$6))</f>
        <v>0</v>
      </c>
      <c r="AB139">
        <f>IF($B139="",0,SUMIFS(Raindance!$O:$O,Raindance!$B:$B,$B139,Raindance!$R:$R,"&gt;="&amp;AB$5,Raindance!$R:$R,"&lt;="&amp;AB$6))</f>
        <v>0</v>
      </c>
      <c r="AC139">
        <f>IF($B139="",0,SUMIFS(Raindance!$O:$O,Raindance!$B:$B,$B139,Raindance!$R:$R,"&gt;="&amp;AC$5,Raindance!$R:$R,"&lt;="&amp;AC$6))</f>
        <v>0</v>
      </c>
      <c r="AD139">
        <f>IF($B139="",0,SUMIFS(Raindance!$O:$O,Raindance!$B:$B,$B139,Raindance!$R:$R,"&gt;="&amp;AD$5,Raindance!$R:$R,"&lt;="&amp;AD$6))</f>
        <v>0</v>
      </c>
      <c r="AE139">
        <f>IF($B139="",0,SUMIFS(Raindance!$O:$O,Raindance!$B:$B,$B139,Raindance!$R:$R,"&gt;="&amp;AE$5,Raindance!$R:$R,"&lt;="&amp;AE$6))</f>
        <v>0</v>
      </c>
      <c r="AF139">
        <f>IF($B139="",0,SUMIFS(Raindance!$O:$O,Raindance!$B:$B,$B139,Raindance!$R:$R,"&gt;="&amp;AF$5,Raindance!$R:$R,"&lt;="&amp;AF$6))</f>
        <v>0</v>
      </c>
      <c r="AG139">
        <f>IF($B139="",0,SUMIFS(Raindance!$O:$O,Raindance!$B:$B,$B139,Raindance!$R:$R,"&gt;="&amp;AG$5,Raindance!$R:$R,"&lt;="&amp;AG$6))</f>
        <v>0</v>
      </c>
    </row>
    <row r="140" spans="1:33" x14ac:dyDescent="0.3">
      <c r="A140" t="s">
        <v>1200</v>
      </c>
      <c r="B140" s="20">
        <f>'Accounting table'!E42</f>
        <v>0</v>
      </c>
      <c r="C140" s="36">
        <f>IF(B140="",0,SUMIFS(Raindance!O:O,Raindance!B:B,B140))</f>
        <v>0</v>
      </c>
      <c r="E140">
        <f>IF($B140="",0,SUMIFS(Raindance!$O:$O,Raindance!$B:$B,$B140,Raindance!$R:$R,"&gt;="&amp;E$5,Raindance!$R:$R,"&lt;="&amp;E$6))</f>
        <v>0</v>
      </c>
      <c r="F140">
        <f>IF($B140="",0,SUMIFS(Raindance!$O:$O,Raindance!$B:$B,$B140,Raindance!$R:$R,"&gt;="&amp;F$5,Raindance!$R:$R,"&lt;="&amp;F$6))</f>
        <v>0</v>
      </c>
      <c r="G140">
        <f>IF($B140="",0,SUMIFS(Raindance!$O:$O,Raindance!$B:$B,$B140,Raindance!$R:$R,"&gt;="&amp;G$5,Raindance!$R:$R,"&lt;="&amp;G$6))</f>
        <v>0</v>
      </c>
      <c r="H140">
        <f>IF($B140="",0,SUMIFS(Raindance!$O:$O,Raindance!$B:$B,$B140,Raindance!$R:$R,"&gt;="&amp;H$5,Raindance!$R:$R,"&lt;="&amp;H$6))</f>
        <v>0</v>
      </c>
      <c r="I140">
        <f>IF($B140="",0,SUMIFS(Raindance!$O:$O,Raindance!$B:$B,$B140,Raindance!$R:$R,"&gt;="&amp;I$5,Raindance!$R:$R,"&lt;="&amp;I$6))</f>
        <v>0</v>
      </c>
      <c r="J140">
        <f>IF($B140="",0,SUMIFS(Raindance!$O:$O,Raindance!$B:$B,$B140,Raindance!$R:$R,"&gt;="&amp;J$5,Raindance!$R:$R,"&lt;="&amp;J$6))</f>
        <v>0</v>
      </c>
      <c r="K140">
        <f>IF($B140="",0,SUMIFS(Raindance!$O:$O,Raindance!$B:$B,$B140,Raindance!$R:$R,"&gt;="&amp;K$5,Raindance!$R:$R,"&lt;="&amp;K$6))</f>
        <v>0</v>
      </c>
      <c r="L140">
        <f>IF($B140="",0,SUMIFS(Raindance!$O:$O,Raindance!$B:$B,$B140,Raindance!$R:$R,"&gt;="&amp;L$5,Raindance!$R:$R,"&lt;="&amp;L$6))</f>
        <v>0</v>
      </c>
      <c r="M140">
        <f>IF($B140="",0,SUMIFS(Raindance!$O:$O,Raindance!$B:$B,$B140,Raindance!$R:$R,"&gt;="&amp;M$5,Raindance!$R:$R,"&lt;="&amp;M$6))</f>
        <v>0</v>
      </c>
      <c r="N140">
        <f>IF($B140="",0,SUMIFS(Raindance!$O:$O,Raindance!$B:$B,$B140,Raindance!$R:$R,"&gt;="&amp;N$5,Raindance!$R:$R,"&lt;="&amp;N$6))</f>
        <v>0</v>
      </c>
      <c r="O140">
        <f>IF($B140="",0,SUMIFS(Raindance!$O:$O,Raindance!$B:$B,$B140,Raindance!$R:$R,"&gt;="&amp;O$5,Raindance!$R:$R,"&lt;="&amp;O$6))</f>
        <v>0</v>
      </c>
      <c r="P140">
        <f>IF($B140="",0,SUMIFS(Raindance!$O:$O,Raindance!$B:$B,$B140,Raindance!$R:$R,"&gt;="&amp;P$5,Raindance!$R:$R,"&lt;="&amp;P$6))</f>
        <v>0</v>
      </c>
      <c r="Q140">
        <f>IF($B140="",0,SUMIFS(Raindance!$O:$O,Raindance!$B:$B,$B140,Raindance!$R:$R,"&gt;="&amp;Q$5,Raindance!$R:$R,"&lt;="&amp;Q$6))</f>
        <v>0</v>
      </c>
      <c r="R140">
        <f>IF($B140="",0,SUMIFS(Raindance!$O:$O,Raindance!$B:$B,$B140,Raindance!$R:$R,"&gt;="&amp;R$5,Raindance!$R:$R,"&lt;="&amp;R$6))</f>
        <v>0</v>
      </c>
      <c r="S140">
        <f>IF($B140="",0,SUMIFS(Raindance!$O:$O,Raindance!$B:$B,$B140,Raindance!$R:$R,"&gt;="&amp;S$5,Raindance!$R:$R,"&lt;="&amp;S$6))</f>
        <v>0</v>
      </c>
      <c r="T140">
        <f>IF($B140="",0,SUMIFS(Raindance!$O:$O,Raindance!$B:$B,$B140,Raindance!$R:$R,"&gt;="&amp;T$5,Raindance!$R:$R,"&lt;="&amp;T$6))</f>
        <v>0</v>
      </c>
      <c r="U140">
        <f>IF($B140="",0,SUMIFS(Raindance!$O:$O,Raindance!$B:$B,$B140,Raindance!$R:$R,"&gt;="&amp;U$5,Raindance!$R:$R,"&lt;="&amp;U$6))</f>
        <v>0</v>
      </c>
      <c r="V140">
        <f>IF($B140="",0,SUMIFS(Raindance!$O:$O,Raindance!$B:$B,$B140,Raindance!$R:$R,"&gt;="&amp;V$5,Raindance!$R:$R,"&lt;="&amp;V$6))</f>
        <v>0</v>
      </c>
      <c r="W140">
        <f>IF($B140="",0,SUMIFS(Raindance!$O:$O,Raindance!$B:$B,$B140,Raindance!$R:$R,"&gt;="&amp;W$5,Raindance!$R:$R,"&lt;="&amp;W$6))</f>
        <v>0</v>
      </c>
      <c r="X140">
        <f>IF($B140="",0,SUMIFS(Raindance!$O:$O,Raindance!$B:$B,$B140,Raindance!$R:$R,"&gt;="&amp;X$5,Raindance!$R:$R,"&lt;="&amp;X$6))</f>
        <v>0</v>
      </c>
      <c r="Y140">
        <f>IF($B140="",0,SUMIFS(Raindance!$O:$O,Raindance!$B:$B,$B140,Raindance!$R:$R,"&gt;="&amp;Y$5,Raindance!$R:$R,"&lt;="&amp;Y$6))</f>
        <v>0</v>
      </c>
      <c r="Z140">
        <f>IF($B140="",0,SUMIFS(Raindance!$O:$O,Raindance!$B:$B,$B140,Raindance!$R:$R,"&gt;="&amp;Z$5,Raindance!$R:$R,"&lt;="&amp;Z$6))</f>
        <v>0</v>
      </c>
      <c r="AA140">
        <f>IF($B140="",0,SUMIFS(Raindance!$O:$O,Raindance!$B:$B,$B140,Raindance!$R:$R,"&gt;="&amp;AA$5,Raindance!$R:$R,"&lt;="&amp;AA$6))</f>
        <v>0</v>
      </c>
      <c r="AB140">
        <f>IF($B140="",0,SUMIFS(Raindance!$O:$O,Raindance!$B:$B,$B140,Raindance!$R:$R,"&gt;="&amp;AB$5,Raindance!$R:$R,"&lt;="&amp;AB$6))</f>
        <v>0</v>
      </c>
      <c r="AC140">
        <f>IF($B140="",0,SUMIFS(Raindance!$O:$O,Raindance!$B:$B,$B140,Raindance!$R:$R,"&gt;="&amp;AC$5,Raindance!$R:$R,"&lt;="&amp;AC$6))</f>
        <v>0</v>
      </c>
      <c r="AD140">
        <f>IF($B140="",0,SUMIFS(Raindance!$O:$O,Raindance!$B:$B,$B140,Raindance!$R:$R,"&gt;="&amp;AD$5,Raindance!$R:$R,"&lt;="&amp;AD$6))</f>
        <v>0</v>
      </c>
      <c r="AE140">
        <f>IF($B140="",0,SUMIFS(Raindance!$O:$O,Raindance!$B:$B,$B140,Raindance!$R:$R,"&gt;="&amp;AE$5,Raindance!$R:$R,"&lt;="&amp;AE$6))</f>
        <v>0</v>
      </c>
      <c r="AF140">
        <f>IF($B140="",0,SUMIFS(Raindance!$O:$O,Raindance!$B:$B,$B140,Raindance!$R:$R,"&gt;="&amp;AF$5,Raindance!$R:$R,"&lt;="&amp;AF$6))</f>
        <v>0</v>
      </c>
      <c r="AG140">
        <f>IF($B140="",0,SUMIFS(Raindance!$O:$O,Raindance!$B:$B,$B140,Raindance!$R:$R,"&gt;="&amp;AG$5,Raindance!$R:$R,"&lt;="&amp;AG$6))</f>
        <v>0</v>
      </c>
    </row>
    <row r="141" spans="1:33" x14ac:dyDescent="0.3">
      <c r="A141" t="s">
        <v>1200</v>
      </c>
      <c r="B141" s="20">
        <f>'Accounting table'!E43</f>
        <v>0</v>
      </c>
      <c r="C141" s="36">
        <f>IF(B141="",0,SUMIFS(Raindance!O:O,Raindance!B:B,B141))</f>
        <v>0</v>
      </c>
      <c r="E141">
        <f>IF($B141="",0,SUMIFS(Raindance!$O:$O,Raindance!$B:$B,$B141,Raindance!$R:$R,"&gt;="&amp;E$5,Raindance!$R:$R,"&lt;="&amp;E$6))</f>
        <v>0</v>
      </c>
      <c r="F141">
        <f>IF($B141="",0,SUMIFS(Raindance!$O:$O,Raindance!$B:$B,$B141,Raindance!$R:$R,"&gt;="&amp;F$5,Raindance!$R:$R,"&lt;="&amp;F$6))</f>
        <v>0</v>
      </c>
      <c r="G141">
        <f>IF($B141="",0,SUMIFS(Raindance!$O:$O,Raindance!$B:$B,$B141,Raindance!$R:$R,"&gt;="&amp;G$5,Raindance!$R:$R,"&lt;="&amp;G$6))</f>
        <v>0</v>
      </c>
      <c r="H141">
        <f>IF($B141="",0,SUMIFS(Raindance!$O:$O,Raindance!$B:$B,$B141,Raindance!$R:$R,"&gt;="&amp;H$5,Raindance!$R:$R,"&lt;="&amp;H$6))</f>
        <v>0</v>
      </c>
      <c r="I141">
        <f>IF($B141="",0,SUMIFS(Raindance!$O:$O,Raindance!$B:$B,$B141,Raindance!$R:$R,"&gt;="&amp;I$5,Raindance!$R:$R,"&lt;="&amp;I$6))</f>
        <v>0</v>
      </c>
      <c r="J141">
        <f>IF($B141="",0,SUMIFS(Raindance!$O:$O,Raindance!$B:$B,$B141,Raindance!$R:$R,"&gt;="&amp;J$5,Raindance!$R:$R,"&lt;="&amp;J$6))</f>
        <v>0</v>
      </c>
      <c r="K141">
        <f>IF($B141="",0,SUMIFS(Raindance!$O:$O,Raindance!$B:$B,$B141,Raindance!$R:$R,"&gt;="&amp;K$5,Raindance!$R:$R,"&lt;="&amp;K$6))</f>
        <v>0</v>
      </c>
      <c r="L141">
        <f>IF($B141="",0,SUMIFS(Raindance!$O:$O,Raindance!$B:$B,$B141,Raindance!$R:$R,"&gt;="&amp;L$5,Raindance!$R:$R,"&lt;="&amp;L$6))</f>
        <v>0</v>
      </c>
      <c r="M141">
        <f>IF($B141="",0,SUMIFS(Raindance!$O:$O,Raindance!$B:$B,$B141,Raindance!$R:$R,"&gt;="&amp;M$5,Raindance!$R:$R,"&lt;="&amp;M$6))</f>
        <v>0</v>
      </c>
      <c r="N141">
        <f>IF($B141="",0,SUMIFS(Raindance!$O:$O,Raindance!$B:$B,$B141,Raindance!$R:$R,"&gt;="&amp;N$5,Raindance!$R:$R,"&lt;="&amp;N$6))</f>
        <v>0</v>
      </c>
      <c r="O141">
        <f>IF($B141="",0,SUMIFS(Raindance!$O:$O,Raindance!$B:$B,$B141,Raindance!$R:$R,"&gt;="&amp;O$5,Raindance!$R:$R,"&lt;="&amp;O$6))</f>
        <v>0</v>
      </c>
      <c r="P141">
        <f>IF($B141="",0,SUMIFS(Raindance!$O:$O,Raindance!$B:$B,$B141,Raindance!$R:$R,"&gt;="&amp;P$5,Raindance!$R:$R,"&lt;="&amp;P$6))</f>
        <v>0</v>
      </c>
      <c r="Q141">
        <f>IF($B141="",0,SUMIFS(Raindance!$O:$O,Raindance!$B:$B,$B141,Raindance!$R:$R,"&gt;="&amp;Q$5,Raindance!$R:$R,"&lt;="&amp;Q$6))</f>
        <v>0</v>
      </c>
      <c r="R141">
        <f>IF($B141="",0,SUMIFS(Raindance!$O:$O,Raindance!$B:$B,$B141,Raindance!$R:$R,"&gt;="&amp;R$5,Raindance!$R:$R,"&lt;="&amp;R$6))</f>
        <v>0</v>
      </c>
      <c r="S141">
        <f>IF($B141="",0,SUMIFS(Raindance!$O:$O,Raindance!$B:$B,$B141,Raindance!$R:$R,"&gt;="&amp;S$5,Raindance!$R:$R,"&lt;="&amp;S$6))</f>
        <v>0</v>
      </c>
      <c r="T141">
        <f>IF($B141="",0,SUMIFS(Raindance!$O:$O,Raindance!$B:$B,$B141,Raindance!$R:$R,"&gt;="&amp;T$5,Raindance!$R:$R,"&lt;="&amp;T$6))</f>
        <v>0</v>
      </c>
      <c r="U141">
        <f>IF($B141="",0,SUMIFS(Raindance!$O:$O,Raindance!$B:$B,$B141,Raindance!$R:$R,"&gt;="&amp;U$5,Raindance!$R:$R,"&lt;="&amp;U$6))</f>
        <v>0</v>
      </c>
      <c r="V141">
        <f>IF($B141="",0,SUMIFS(Raindance!$O:$O,Raindance!$B:$B,$B141,Raindance!$R:$R,"&gt;="&amp;V$5,Raindance!$R:$R,"&lt;="&amp;V$6))</f>
        <v>0</v>
      </c>
      <c r="W141">
        <f>IF($B141="",0,SUMIFS(Raindance!$O:$O,Raindance!$B:$B,$B141,Raindance!$R:$R,"&gt;="&amp;W$5,Raindance!$R:$R,"&lt;="&amp;W$6))</f>
        <v>0</v>
      </c>
      <c r="X141">
        <f>IF($B141="",0,SUMIFS(Raindance!$O:$O,Raindance!$B:$B,$B141,Raindance!$R:$R,"&gt;="&amp;X$5,Raindance!$R:$R,"&lt;="&amp;X$6))</f>
        <v>0</v>
      </c>
      <c r="Y141">
        <f>IF($B141="",0,SUMIFS(Raindance!$O:$O,Raindance!$B:$B,$B141,Raindance!$R:$R,"&gt;="&amp;Y$5,Raindance!$R:$R,"&lt;="&amp;Y$6))</f>
        <v>0</v>
      </c>
      <c r="Z141">
        <f>IF($B141="",0,SUMIFS(Raindance!$O:$O,Raindance!$B:$B,$B141,Raindance!$R:$R,"&gt;="&amp;Z$5,Raindance!$R:$R,"&lt;="&amp;Z$6))</f>
        <v>0</v>
      </c>
      <c r="AA141">
        <f>IF($B141="",0,SUMIFS(Raindance!$O:$O,Raindance!$B:$B,$B141,Raindance!$R:$R,"&gt;="&amp;AA$5,Raindance!$R:$R,"&lt;="&amp;AA$6))</f>
        <v>0</v>
      </c>
      <c r="AB141">
        <f>IF($B141="",0,SUMIFS(Raindance!$O:$O,Raindance!$B:$B,$B141,Raindance!$R:$R,"&gt;="&amp;AB$5,Raindance!$R:$R,"&lt;="&amp;AB$6))</f>
        <v>0</v>
      </c>
      <c r="AC141">
        <f>IF($B141="",0,SUMIFS(Raindance!$O:$O,Raindance!$B:$B,$B141,Raindance!$R:$R,"&gt;="&amp;AC$5,Raindance!$R:$R,"&lt;="&amp;AC$6))</f>
        <v>0</v>
      </c>
      <c r="AD141">
        <f>IF($B141="",0,SUMIFS(Raindance!$O:$O,Raindance!$B:$B,$B141,Raindance!$R:$R,"&gt;="&amp;AD$5,Raindance!$R:$R,"&lt;="&amp;AD$6))</f>
        <v>0</v>
      </c>
      <c r="AE141">
        <f>IF($B141="",0,SUMIFS(Raindance!$O:$O,Raindance!$B:$B,$B141,Raindance!$R:$R,"&gt;="&amp;AE$5,Raindance!$R:$R,"&lt;="&amp;AE$6))</f>
        <v>0</v>
      </c>
      <c r="AF141">
        <f>IF($B141="",0,SUMIFS(Raindance!$O:$O,Raindance!$B:$B,$B141,Raindance!$R:$R,"&gt;="&amp;AF$5,Raindance!$R:$R,"&lt;="&amp;AF$6))</f>
        <v>0</v>
      </c>
      <c r="AG141">
        <f>IF($B141="",0,SUMIFS(Raindance!$O:$O,Raindance!$B:$B,$B141,Raindance!$R:$R,"&gt;="&amp;AG$5,Raindance!$R:$R,"&lt;="&amp;AG$6))</f>
        <v>0</v>
      </c>
    </row>
    <row r="142" spans="1:33" ht="15.5" x14ac:dyDescent="0.35">
      <c r="B142" s="20"/>
      <c r="E142" s="37">
        <f>SUM(E104:E141)</f>
        <v>0</v>
      </c>
      <c r="F142" s="37">
        <f t="shared" ref="F142:AG142" si="3">SUM(F104:F141)</f>
        <v>0</v>
      </c>
      <c r="G142" s="37">
        <f t="shared" si="3"/>
        <v>0</v>
      </c>
      <c r="H142" s="37">
        <f t="shared" si="3"/>
        <v>0</v>
      </c>
      <c r="I142" s="37">
        <f t="shared" si="3"/>
        <v>0</v>
      </c>
      <c r="J142" s="37">
        <f t="shared" si="3"/>
        <v>0</v>
      </c>
      <c r="K142" s="37">
        <f t="shared" si="3"/>
        <v>0</v>
      </c>
      <c r="L142" s="37">
        <f t="shared" si="3"/>
        <v>0</v>
      </c>
      <c r="M142" s="37">
        <f t="shared" si="3"/>
        <v>0</v>
      </c>
      <c r="N142" s="37">
        <f t="shared" si="3"/>
        <v>0</v>
      </c>
      <c r="O142" s="37">
        <f t="shared" si="3"/>
        <v>0</v>
      </c>
      <c r="P142" s="37">
        <f t="shared" si="3"/>
        <v>0</v>
      </c>
      <c r="Q142" s="37">
        <f t="shared" si="3"/>
        <v>0</v>
      </c>
      <c r="R142" s="37">
        <f t="shared" si="3"/>
        <v>0</v>
      </c>
      <c r="S142" s="37">
        <f t="shared" si="3"/>
        <v>0</v>
      </c>
      <c r="T142" s="37">
        <f t="shared" si="3"/>
        <v>0</v>
      </c>
      <c r="U142" s="37">
        <f t="shared" si="3"/>
        <v>0</v>
      </c>
      <c r="V142" s="37">
        <f t="shared" si="3"/>
        <v>0</v>
      </c>
      <c r="W142" s="37">
        <f t="shared" si="3"/>
        <v>0</v>
      </c>
      <c r="X142" s="37">
        <f t="shared" si="3"/>
        <v>0</v>
      </c>
      <c r="Y142" s="37">
        <f t="shared" si="3"/>
        <v>0</v>
      </c>
      <c r="Z142" s="37">
        <f t="shared" si="3"/>
        <v>0</v>
      </c>
      <c r="AA142" s="37">
        <f t="shared" si="3"/>
        <v>0</v>
      </c>
      <c r="AB142" s="37">
        <f t="shared" si="3"/>
        <v>0</v>
      </c>
      <c r="AC142" s="37">
        <f t="shared" si="3"/>
        <v>0</v>
      </c>
      <c r="AD142" s="37">
        <f t="shared" si="3"/>
        <v>0</v>
      </c>
      <c r="AE142" s="37">
        <f t="shared" si="3"/>
        <v>0</v>
      </c>
      <c r="AF142" s="37">
        <f t="shared" si="3"/>
        <v>0</v>
      </c>
      <c r="AG142" s="37">
        <f t="shared" si="3"/>
        <v>0</v>
      </c>
    </row>
    <row r="143" spans="1:33" ht="16" thickBot="1" x14ac:dyDescent="0.4">
      <c r="B143" s="20"/>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33" s="38" customFormat="1" ht="22.5" customHeight="1" thickTop="1" x14ac:dyDescent="0.3">
      <c r="B144" s="38" t="s">
        <v>1142</v>
      </c>
      <c r="C144" s="38" t="s">
        <v>1163</v>
      </c>
      <c r="D144" s="38">
        <f>SUM(C145:C182)</f>
        <v>0</v>
      </c>
    </row>
    <row r="145" spans="1:33" x14ac:dyDescent="0.3">
      <c r="A145" t="s">
        <v>1163</v>
      </c>
      <c r="B145" s="20">
        <f>'Accounting table'!F6</f>
        <v>0</v>
      </c>
      <c r="C145" s="36">
        <f>IF(B145="",0,SUMIFS(Raindance!O:O,Raindance!B:B,B145))</f>
        <v>0</v>
      </c>
      <c r="E145">
        <f>IF($B145="",0,SUMIFS(Raindance!$O:$O,Raindance!$B:$B,$B145,Raindance!$R:$R,"&gt;="&amp;E$5,Raindance!$R:$R,"&lt;="&amp;E$6))</f>
        <v>0</v>
      </c>
      <c r="F145">
        <f>IF($B145="",0,SUMIFS(Raindance!$O:$O,Raindance!$B:$B,$B145,Raindance!$R:$R,"&gt;="&amp;F$5,Raindance!$R:$R,"&lt;="&amp;F$6))</f>
        <v>0</v>
      </c>
      <c r="G145">
        <f>IF($B145="",0,SUMIFS(Raindance!$O:$O,Raindance!$B:$B,$B145,Raindance!$R:$R,"&gt;="&amp;G$5,Raindance!$R:$R,"&lt;="&amp;G$6))</f>
        <v>0</v>
      </c>
      <c r="H145">
        <f>IF($B145="",0,SUMIFS(Raindance!$O:$O,Raindance!$B:$B,$B145,Raindance!$R:$R,"&gt;="&amp;H$5,Raindance!$R:$R,"&lt;="&amp;H$6))</f>
        <v>0</v>
      </c>
      <c r="I145">
        <f>IF($B145="",0,SUMIFS(Raindance!$O:$O,Raindance!$B:$B,$B145,Raindance!$R:$R,"&gt;="&amp;I$5,Raindance!$R:$R,"&lt;="&amp;I$6))</f>
        <v>0</v>
      </c>
      <c r="J145">
        <f>IF($B145="",0,SUMIFS(Raindance!$O:$O,Raindance!$B:$B,$B145,Raindance!$R:$R,"&gt;="&amp;J$5,Raindance!$R:$R,"&lt;="&amp;J$6))</f>
        <v>0</v>
      </c>
      <c r="K145">
        <f>IF($B145="",0,SUMIFS(Raindance!$O:$O,Raindance!$B:$B,$B145,Raindance!$R:$R,"&gt;="&amp;K$5,Raindance!$R:$R,"&lt;="&amp;K$6))</f>
        <v>0</v>
      </c>
      <c r="L145">
        <f>IF($B145="",0,SUMIFS(Raindance!$O:$O,Raindance!$B:$B,$B145,Raindance!$R:$R,"&gt;="&amp;L$5,Raindance!$R:$R,"&lt;="&amp;L$6))</f>
        <v>0</v>
      </c>
      <c r="M145">
        <f>IF($B145="",0,SUMIFS(Raindance!$O:$O,Raindance!$B:$B,$B145,Raindance!$R:$R,"&gt;="&amp;M$5,Raindance!$R:$R,"&lt;="&amp;M$6))</f>
        <v>0</v>
      </c>
      <c r="N145">
        <f>IF($B145="",0,SUMIFS(Raindance!$O:$O,Raindance!$B:$B,$B145,Raindance!$R:$R,"&gt;="&amp;N$5,Raindance!$R:$R,"&lt;="&amp;N$6))</f>
        <v>0</v>
      </c>
      <c r="O145">
        <f>IF($B145="",0,SUMIFS(Raindance!$O:$O,Raindance!$B:$B,$B145,Raindance!$R:$R,"&gt;="&amp;O$5,Raindance!$R:$R,"&lt;="&amp;O$6))</f>
        <v>0</v>
      </c>
      <c r="P145">
        <f>IF($B145="",0,SUMIFS(Raindance!$O:$O,Raindance!$B:$B,$B145,Raindance!$R:$R,"&gt;="&amp;P$5,Raindance!$R:$R,"&lt;="&amp;P$6))</f>
        <v>0</v>
      </c>
      <c r="Q145">
        <f>IF($B145="",0,SUMIFS(Raindance!$O:$O,Raindance!$B:$B,$B145,Raindance!$R:$R,"&gt;="&amp;Q$5,Raindance!$R:$R,"&lt;="&amp;Q$6))</f>
        <v>0</v>
      </c>
      <c r="R145">
        <f>IF($B145="",0,SUMIFS(Raindance!$O:$O,Raindance!$B:$B,$B145,Raindance!$R:$R,"&gt;="&amp;R$5,Raindance!$R:$R,"&lt;="&amp;R$6))</f>
        <v>0</v>
      </c>
      <c r="S145">
        <f>IF($B145="",0,SUMIFS(Raindance!$O:$O,Raindance!$B:$B,$B145,Raindance!$R:$R,"&gt;="&amp;S$5,Raindance!$R:$R,"&lt;="&amp;S$6))</f>
        <v>0</v>
      </c>
      <c r="T145">
        <f>IF($B145="",0,SUMIFS(Raindance!$O:$O,Raindance!$B:$B,$B145,Raindance!$R:$R,"&gt;="&amp;T$5,Raindance!$R:$R,"&lt;="&amp;T$6))</f>
        <v>0</v>
      </c>
      <c r="U145">
        <f>IF($B145="",0,SUMIFS(Raindance!$O:$O,Raindance!$B:$B,$B145,Raindance!$R:$R,"&gt;="&amp;U$5,Raindance!$R:$R,"&lt;="&amp;U$6))</f>
        <v>0</v>
      </c>
      <c r="V145">
        <f>IF($B145="",0,SUMIFS(Raindance!$O:$O,Raindance!$B:$B,$B145,Raindance!$R:$R,"&gt;="&amp;V$5,Raindance!$R:$R,"&lt;="&amp;V$6))</f>
        <v>0</v>
      </c>
      <c r="W145">
        <f>IF($B145="",0,SUMIFS(Raindance!$O:$O,Raindance!$B:$B,$B145,Raindance!$R:$R,"&gt;="&amp;W$5,Raindance!$R:$R,"&lt;="&amp;W$6))</f>
        <v>0</v>
      </c>
      <c r="X145">
        <f>IF($B145="",0,SUMIFS(Raindance!$O:$O,Raindance!$B:$B,$B145,Raindance!$R:$R,"&gt;="&amp;X$5,Raindance!$R:$R,"&lt;="&amp;X$6))</f>
        <v>0</v>
      </c>
      <c r="Y145">
        <f>IF($B145="",0,SUMIFS(Raindance!$O:$O,Raindance!$B:$B,$B145,Raindance!$R:$R,"&gt;="&amp;Y$5,Raindance!$R:$R,"&lt;="&amp;Y$6))</f>
        <v>0</v>
      </c>
      <c r="Z145">
        <f>IF($B145="",0,SUMIFS(Raindance!$O:$O,Raindance!$B:$B,$B145,Raindance!$R:$R,"&gt;="&amp;Z$5,Raindance!$R:$R,"&lt;="&amp;Z$6))</f>
        <v>0</v>
      </c>
      <c r="AA145">
        <f>IF($B145="",0,SUMIFS(Raindance!$O:$O,Raindance!$B:$B,$B145,Raindance!$R:$R,"&gt;="&amp;AA$5,Raindance!$R:$R,"&lt;="&amp;AA$6))</f>
        <v>0</v>
      </c>
      <c r="AB145">
        <f>IF($B145="",0,SUMIFS(Raindance!$O:$O,Raindance!$B:$B,$B145,Raindance!$R:$R,"&gt;="&amp;AB$5,Raindance!$R:$R,"&lt;="&amp;AB$6))</f>
        <v>0</v>
      </c>
      <c r="AC145">
        <f>IF($B145="",0,SUMIFS(Raindance!$O:$O,Raindance!$B:$B,$B145,Raindance!$R:$R,"&gt;="&amp;AC$5,Raindance!$R:$R,"&lt;="&amp;AC$6))</f>
        <v>0</v>
      </c>
      <c r="AD145">
        <f>IF($B145="",0,SUMIFS(Raindance!$O:$O,Raindance!$B:$B,$B145,Raindance!$R:$R,"&gt;="&amp;AD$5,Raindance!$R:$R,"&lt;="&amp;AD$6))</f>
        <v>0</v>
      </c>
      <c r="AE145">
        <f>IF($B145="",0,SUMIFS(Raindance!$O:$O,Raindance!$B:$B,$B145,Raindance!$R:$R,"&gt;="&amp;AE$5,Raindance!$R:$R,"&lt;="&amp;AE$6))</f>
        <v>0</v>
      </c>
      <c r="AF145">
        <f>IF($B145="",0,SUMIFS(Raindance!$O:$O,Raindance!$B:$B,$B145,Raindance!$R:$R,"&gt;="&amp;AF$5,Raindance!$R:$R,"&lt;="&amp;AF$6))</f>
        <v>0</v>
      </c>
      <c r="AG145">
        <f>IF($B145="",0,SUMIFS(Raindance!$O:$O,Raindance!$B:$B,$B145,Raindance!$R:$R,"&gt;="&amp;AG$5,Raindance!$R:$R,"&lt;="&amp;AG$6))</f>
        <v>0</v>
      </c>
    </row>
    <row r="146" spans="1:33" x14ac:dyDescent="0.3">
      <c r="A146" t="s">
        <v>1163</v>
      </c>
      <c r="B146" s="20">
        <f>'Accounting table'!F7</f>
        <v>0</v>
      </c>
      <c r="C146" s="36">
        <f>IF(B146="",0,SUMIFS(Raindance!O:O,Raindance!B:B,B146))</f>
        <v>0</v>
      </c>
      <c r="E146">
        <f>IF($B146="",0,SUMIFS(Raindance!$O:$O,Raindance!$B:$B,$B146,Raindance!$R:$R,"&gt;="&amp;E$5,Raindance!$R:$R,"&lt;="&amp;E$6))</f>
        <v>0</v>
      </c>
      <c r="F146">
        <f>IF($B146="",0,SUMIFS(Raindance!$O:$O,Raindance!$B:$B,$B146,Raindance!$R:$R,"&gt;="&amp;F$5,Raindance!$R:$R,"&lt;="&amp;F$6))</f>
        <v>0</v>
      </c>
      <c r="G146">
        <f>IF($B146="",0,SUMIFS(Raindance!$O:$O,Raindance!$B:$B,$B146,Raindance!$R:$R,"&gt;="&amp;G$5,Raindance!$R:$R,"&lt;="&amp;G$6))</f>
        <v>0</v>
      </c>
      <c r="H146">
        <f>IF($B146="",0,SUMIFS(Raindance!$O:$O,Raindance!$B:$B,$B146,Raindance!$R:$R,"&gt;="&amp;H$5,Raindance!$R:$R,"&lt;="&amp;H$6))</f>
        <v>0</v>
      </c>
      <c r="I146">
        <f>IF($B146="",0,SUMIFS(Raindance!$O:$O,Raindance!$B:$B,$B146,Raindance!$R:$R,"&gt;="&amp;I$5,Raindance!$R:$R,"&lt;="&amp;I$6))</f>
        <v>0</v>
      </c>
      <c r="J146">
        <f>IF($B146="",0,SUMIFS(Raindance!$O:$O,Raindance!$B:$B,$B146,Raindance!$R:$R,"&gt;="&amp;J$5,Raindance!$R:$R,"&lt;="&amp;J$6))</f>
        <v>0</v>
      </c>
      <c r="K146">
        <f>IF($B146="",0,SUMIFS(Raindance!$O:$O,Raindance!$B:$B,$B146,Raindance!$R:$R,"&gt;="&amp;K$5,Raindance!$R:$R,"&lt;="&amp;K$6))</f>
        <v>0</v>
      </c>
      <c r="L146">
        <f>IF($B146="",0,SUMIFS(Raindance!$O:$O,Raindance!$B:$B,$B146,Raindance!$R:$R,"&gt;="&amp;L$5,Raindance!$R:$R,"&lt;="&amp;L$6))</f>
        <v>0</v>
      </c>
      <c r="M146">
        <f>IF($B146="",0,SUMIFS(Raindance!$O:$O,Raindance!$B:$B,$B146,Raindance!$R:$R,"&gt;="&amp;M$5,Raindance!$R:$R,"&lt;="&amp;M$6))</f>
        <v>0</v>
      </c>
      <c r="N146">
        <f>IF($B146="",0,SUMIFS(Raindance!$O:$O,Raindance!$B:$B,$B146,Raindance!$R:$R,"&gt;="&amp;N$5,Raindance!$R:$R,"&lt;="&amp;N$6))</f>
        <v>0</v>
      </c>
      <c r="O146">
        <f>IF($B146="",0,SUMIFS(Raindance!$O:$O,Raindance!$B:$B,$B146,Raindance!$R:$R,"&gt;="&amp;O$5,Raindance!$R:$R,"&lt;="&amp;O$6))</f>
        <v>0</v>
      </c>
      <c r="P146">
        <f>IF($B146="",0,SUMIFS(Raindance!$O:$O,Raindance!$B:$B,$B146,Raindance!$R:$R,"&gt;="&amp;P$5,Raindance!$R:$R,"&lt;="&amp;P$6))</f>
        <v>0</v>
      </c>
      <c r="Q146">
        <f>IF($B146="",0,SUMIFS(Raindance!$O:$O,Raindance!$B:$B,$B146,Raindance!$R:$R,"&gt;="&amp;Q$5,Raindance!$R:$R,"&lt;="&amp;Q$6))</f>
        <v>0</v>
      </c>
      <c r="R146">
        <f>IF($B146="",0,SUMIFS(Raindance!$O:$O,Raindance!$B:$B,$B146,Raindance!$R:$R,"&gt;="&amp;R$5,Raindance!$R:$R,"&lt;="&amp;R$6))</f>
        <v>0</v>
      </c>
      <c r="S146">
        <f>IF($B146="",0,SUMIFS(Raindance!$O:$O,Raindance!$B:$B,$B146,Raindance!$R:$R,"&gt;="&amp;S$5,Raindance!$R:$R,"&lt;="&amp;S$6))</f>
        <v>0</v>
      </c>
      <c r="T146">
        <f>IF($B146="",0,SUMIFS(Raindance!$O:$O,Raindance!$B:$B,$B146,Raindance!$R:$R,"&gt;="&amp;T$5,Raindance!$R:$R,"&lt;="&amp;T$6))</f>
        <v>0</v>
      </c>
      <c r="U146">
        <f>IF($B146="",0,SUMIFS(Raindance!$O:$O,Raindance!$B:$B,$B146,Raindance!$R:$R,"&gt;="&amp;U$5,Raindance!$R:$R,"&lt;="&amp;U$6))</f>
        <v>0</v>
      </c>
      <c r="V146">
        <f>IF($B146="",0,SUMIFS(Raindance!$O:$O,Raindance!$B:$B,$B146,Raindance!$R:$R,"&gt;="&amp;V$5,Raindance!$R:$R,"&lt;="&amp;V$6))</f>
        <v>0</v>
      </c>
      <c r="W146">
        <f>IF($B146="",0,SUMIFS(Raindance!$O:$O,Raindance!$B:$B,$B146,Raindance!$R:$R,"&gt;="&amp;W$5,Raindance!$R:$R,"&lt;="&amp;W$6))</f>
        <v>0</v>
      </c>
      <c r="X146">
        <f>IF($B146="",0,SUMIFS(Raindance!$O:$O,Raindance!$B:$B,$B146,Raindance!$R:$R,"&gt;="&amp;X$5,Raindance!$R:$R,"&lt;="&amp;X$6))</f>
        <v>0</v>
      </c>
      <c r="Y146">
        <f>IF($B146="",0,SUMIFS(Raindance!$O:$O,Raindance!$B:$B,$B146,Raindance!$R:$R,"&gt;="&amp;Y$5,Raindance!$R:$R,"&lt;="&amp;Y$6))</f>
        <v>0</v>
      </c>
      <c r="Z146">
        <f>IF($B146="",0,SUMIFS(Raindance!$O:$O,Raindance!$B:$B,$B146,Raindance!$R:$R,"&gt;="&amp;Z$5,Raindance!$R:$R,"&lt;="&amp;Z$6))</f>
        <v>0</v>
      </c>
      <c r="AA146">
        <f>IF($B146="",0,SUMIFS(Raindance!$O:$O,Raindance!$B:$B,$B146,Raindance!$R:$R,"&gt;="&amp;AA$5,Raindance!$R:$R,"&lt;="&amp;AA$6))</f>
        <v>0</v>
      </c>
      <c r="AB146">
        <f>IF($B146="",0,SUMIFS(Raindance!$O:$O,Raindance!$B:$B,$B146,Raindance!$R:$R,"&gt;="&amp;AB$5,Raindance!$R:$R,"&lt;="&amp;AB$6))</f>
        <v>0</v>
      </c>
      <c r="AC146">
        <f>IF($B146="",0,SUMIFS(Raindance!$O:$O,Raindance!$B:$B,$B146,Raindance!$R:$R,"&gt;="&amp;AC$5,Raindance!$R:$R,"&lt;="&amp;AC$6))</f>
        <v>0</v>
      </c>
      <c r="AD146">
        <f>IF($B146="",0,SUMIFS(Raindance!$O:$O,Raindance!$B:$B,$B146,Raindance!$R:$R,"&gt;="&amp;AD$5,Raindance!$R:$R,"&lt;="&amp;AD$6))</f>
        <v>0</v>
      </c>
      <c r="AE146">
        <f>IF($B146="",0,SUMIFS(Raindance!$O:$O,Raindance!$B:$B,$B146,Raindance!$R:$R,"&gt;="&amp;AE$5,Raindance!$R:$R,"&lt;="&amp;AE$6))</f>
        <v>0</v>
      </c>
      <c r="AF146">
        <f>IF($B146="",0,SUMIFS(Raindance!$O:$O,Raindance!$B:$B,$B146,Raindance!$R:$R,"&gt;="&amp;AF$5,Raindance!$R:$R,"&lt;="&amp;AF$6))</f>
        <v>0</v>
      </c>
      <c r="AG146">
        <f>IF($B146="",0,SUMIFS(Raindance!$O:$O,Raindance!$B:$B,$B146,Raindance!$R:$R,"&gt;="&amp;AG$5,Raindance!$R:$R,"&lt;="&amp;AG$6))</f>
        <v>0</v>
      </c>
    </row>
    <row r="147" spans="1:33" x14ac:dyDescent="0.3">
      <c r="A147" t="s">
        <v>1163</v>
      </c>
      <c r="B147" s="20">
        <f>'Accounting table'!F8</f>
        <v>0</v>
      </c>
      <c r="C147" s="36">
        <f>IF(B147="",0,SUMIFS(Raindance!O:O,Raindance!B:B,B147))</f>
        <v>0</v>
      </c>
      <c r="E147">
        <f>IF($B147="",0,SUMIFS(Raindance!$O:$O,Raindance!$B:$B,$B147,Raindance!$R:$R,"&gt;="&amp;E$5,Raindance!$R:$R,"&lt;="&amp;E$6))</f>
        <v>0</v>
      </c>
      <c r="F147">
        <f>IF($B147="",0,SUMIFS(Raindance!$O:$O,Raindance!$B:$B,$B147,Raindance!$R:$R,"&gt;="&amp;F$5,Raindance!$R:$R,"&lt;="&amp;F$6))</f>
        <v>0</v>
      </c>
      <c r="G147">
        <f>IF($B147="",0,SUMIFS(Raindance!$O:$O,Raindance!$B:$B,$B147,Raindance!$R:$R,"&gt;="&amp;G$5,Raindance!$R:$R,"&lt;="&amp;G$6))</f>
        <v>0</v>
      </c>
      <c r="H147">
        <f>IF($B147="",0,SUMIFS(Raindance!$O:$O,Raindance!$B:$B,$B147,Raindance!$R:$R,"&gt;="&amp;H$5,Raindance!$R:$R,"&lt;="&amp;H$6))</f>
        <v>0</v>
      </c>
      <c r="I147">
        <f>IF($B147="",0,SUMIFS(Raindance!$O:$O,Raindance!$B:$B,$B147,Raindance!$R:$R,"&gt;="&amp;I$5,Raindance!$R:$R,"&lt;="&amp;I$6))</f>
        <v>0</v>
      </c>
      <c r="J147">
        <f>IF($B147="",0,SUMIFS(Raindance!$O:$O,Raindance!$B:$B,$B147,Raindance!$R:$R,"&gt;="&amp;J$5,Raindance!$R:$R,"&lt;="&amp;J$6))</f>
        <v>0</v>
      </c>
      <c r="K147">
        <f>IF($B147="",0,SUMIFS(Raindance!$O:$O,Raindance!$B:$B,$B147,Raindance!$R:$R,"&gt;="&amp;K$5,Raindance!$R:$R,"&lt;="&amp;K$6))</f>
        <v>0</v>
      </c>
      <c r="L147">
        <f>IF($B147="",0,SUMIFS(Raindance!$O:$O,Raindance!$B:$B,$B147,Raindance!$R:$R,"&gt;="&amp;L$5,Raindance!$R:$R,"&lt;="&amp;L$6))</f>
        <v>0</v>
      </c>
      <c r="M147">
        <f>IF($B147="",0,SUMIFS(Raindance!$O:$O,Raindance!$B:$B,$B147,Raindance!$R:$R,"&gt;="&amp;M$5,Raindance!$R:$R,"&lt;="&amp;M$6))</f>
        <v>0</v>
      </c>
      <c r="N147">
        <f>IF($B147="",0,SUMIFS(Raindance!$O:$O,Raindance!$B:$B,$B147,Raindance!$R:$R,"&gt;="&amp;N$5,Raindance!$R:$R,"&lt;="&amp;N$6))</f>
        <v>0</v>
      </c>
      <c r="O147">
        <f>IF($B147="",0,SUMIFS(Raindance!$O:$O,Raindance!$B:$B,$B147,Raindance!$R:$R,"&gt;="&amp;O$5,Raindance!$R:$R,"&lt;="&amp;O$6))</f>
        <v>0</v>
      </c>
      <c r="P147">
        <f>IF($B147="",0,SUMIFS(Raindance!$O:$O,Raindance!$B:$B,$B147,Raindance!$R:$R,"&gt;="&amp;P$5,Raindance!$R:$R,"&lt;="&amp;P$6))</f>
        <v>0</v>
      </c>
      <c r="Q147">
        <f>IF($B147="",0,SUMIFS(Raindance!$O:$O,Raindance!$B:$B,$B147,Raindance!$R:$R,"&gt;="&amp;Q$5,Raindance!$R:$R,"&lt;="&amp;Q$6))</f>
        <v>0</v>
      </c>
      <c r="R147">
        <f>IF($B147="",0,SUMIFS(Raindance!$O:$O,Raindance!$B:$B,$B147,Raindance!$R:$R,"&gt;="&amp;R$5,Raindance!$R:$R,"&lt;="&amp;R$6))</f>
        <v>0</v>
      </c>
      <c r="S147">
        <f>IF($B147="",0,SUMIFS(Raindance!$O:$O,Raindance!$B:$B,$B147,Raindance!$R:$R,"&gt;="&amp;S$5,Raindance!$R:$R,"&lt;="&amp;S$6))</f>
        <v>0</v>
      </c>
      <c r="T147">
        <f>IF($B147="",0,SUMIFS(Raindance!$O:$O,Raindance!$B:$B,$B147,Raindance!$R:$R,"&gt;="&amp;T$5,Raindance!$R:$R,"&lt;="&amp;T$6))</f>
        <v>0</v>
      </c>
      <c r="U147">
        <f>IF($B147="",0,SUMIFS(Raindance!$O:$O,Raindance!$B:$B,$B147,Raindance!$R:$R,"&gt;="&amp;U$5,Raindance!$R:$R,"&lt;="&amp;U$6))</f>
        <v>0</v>
      </c>
      <c r="V147">
        <f>IF($B147="",0,SUMIFS(Raindance!$O:$O,Raindance!$B:$B,$B147,Raindance!$R:$R,"&gt;="&amp;V$5,Raindance!$R:$R,"&lt;="&amp;V$6))</f>
        <v>0</v>
      </c>
      <c r="W147">
        <f>IF($B147="",0,SUMIFS(Raindance!$O:$O,Raindance!$B:$B,$B147,Raindance!$R:$R,"&gt;="&amp;W$5,Raindance!$R:$R,"&lt;="&amp;W$6))</f>
        <v>0</v>
      </c>
      <c r="X147">
        <f>IF($B147="",0,SUMIFS(Raindance!$O:$O,Raindance!$B:$B,$B147,Raindance!$R:$R,"&gt;="&amp;X$5,Raindance!$R:$R,"&lt;="&amp;X$6))</f>
        <v>0</v>
      </c>
      <c r="Y147">
        <f>IF($B147="",0,SUMIFS(Raindance!$O:$O,Raindance!$B:$B,$B147,Raindance!$R:$R,"&gt;="&amp;Y$5,Raindance!$R:$R,"&lt;="&amp;Y$6))</f>
        <v>0</v>
      </c>
      <c r="Z147">
        <f>IF($B147="",0,SUMIFS(Raindance!$O:$O,Raindance!$B:$B,$B147,Raindance!$R:$R,"&gt;="&amp;Z$5,Raindance!$R:$R,"&lt;="&amp;Z$6))</f>
        <v>0</v>
      </c>
      <c r="AA147">
        <f>IF($B147="",0,SUMIFS(Raindance!$O:$O,Raindance!$B:$B,$B147,Raindance!$R:$R,"&gt;="&amp;AA$5,Raindance!$R:$R,"&lt;="&amp;AA$6))</f>
        <v>0</v>
      </c>
      <c r="AB147">
        <f>IF($B147="",0,SUMIFS(Raindance!$O:$O,Raindance!$B:$B,$B147,Raindance!$R:$R,"&gt;="&amp;AB$5,Raindance!$R:$R,"&lt;="&amp;AB$6))</f>
        <v>0</v>
      </c>
      <c r="AC147">
        <f>IF($B147="",0,SUMIFS(Raindance!$O:$O,Raindance!$B:$B,$B147,Raindance!$R:$R,"&gt;="&amp;AC$5,Raindance!$R:$R,"&lt;="&amp;AC$6))</f>
        <v>0</v>
      </c>
      <c r="AD147">
        <f>IF($B147="",0,SUMIFS(Raindance!$O:$O,Raindance!$B:$B,$B147,Raindance!$R:$R,"&gt;="&amp;AD$5,Raindance!$R:$R,"&lt;="&amp;AD$6))</f>
        <v>0</v>
      </c>
      <c r="AE147">
        <f>IF($B147="",0,SUMIFS(Raindance!$O:$O,Raindance!$B:$B,$B147,Raindance!$R:$R,"&gt;="&amp;AE$5,Raindance!$R:$R,"&lt;="&amp;AE$6))</f>
        <v>0</v>
      </c>
      <c r="AF147">
        <f>IF($B147="",0,SUMIFS(Raindance!$O:$O,Raindance!$B:$B,$B147,Raindance!$R:$R,"&gt;="&amp;AF$5,Raindance!$R:$R,"&lt;="&amp;AF$6))</f>
        <v>0</v>
      </c>
      <c r="AG147">
        <f>IF($B147="",0,SUMIFS(Raindance!$O:$O,Raindance!$B:$B,$B147,Raindance!$R:$R,"&gt;="&amp;AG$5,Raindance!$R:$R,"&lt;="&amp;AG$6))</f>
        <v>0</v>
      </c>
    </row>
    <row r="148" spans="1:33" x14ac:dyDescent="0.3">
      <c r="A148" t="s">
        <v>1163</v>
      </c>
      <c r="B148" s="20">
        <f>'Accounting table'!F9</f>
        <v>0</v>
      </c>
      <c r="C148" s="36">
        <f>IF(B148="",0,SUMIFS(Raindance!O:O,Raindance!B:B,B148))</f>
        <v>0</v>
      </c>
      <c r="E148">
        <f>IF($B148="",0,SUMIFS(Raindance!$O:$O,Raindance!$B:$B,$B148,Raindance!$R:$R,"&gt;="&amp;E$5,Raindance!$R:$R,"&lt;="&amp;E$6))</f>
        <v>0</v>
      </c>
      <c r="F148">
        <f>IF($B148="",0,SUMIFS(Raindance!$O:$O,Raindance!$B:$B,$B148,Raindance!$R:$R,"&gt;="&amp;F$5,Raindance!$R:$R,"&lt;="&amp;F$6))</f>
        <v>0</v>
      </c>
      <c r="G148">
        <f>IF($B148="",0,SUMIFS(Raindance!$O:$O,Raindance!$B:$B,$B148,Raindance!$R:$R,"&gt;="&amp;G$5,Raindance!$R:$R,"&lt;="&amp;G$6))</f>
        <v>0</v>
      </c>
      <c r="H148">
        <f>IF($B148="",0,SUMIFS(Raindance!$O:$O,Raindance!$B:$B,$B148,Raindance!$R:$R,"&gt;="&amp;H$5,Raindance!$R:$R,"&lt;="&amp;H$6))</f>
        <v>0</v>
      </c>
      <c r="I148">
        <f>IF($B148="",0,SUMIFS(Raindance!$O:$O,Raindance!$B:$B,$B148,Raindance!$R:$R,"&gt;="&amp;I$5,Raindance!$R:$R,"&lt;="&amp;I$6))</f>
        <v>0</v>
      </c>
      <c r="J148">
        <f>IF($B148="",0,SUMIFS(Raindance!$O:$O,Raindance!$B:$B,$B148,Raindance!$R:$R,"&gt;="&amp;J$5,Raindance!$R:$R,"&lt;="&amp;J$6))</f>
        <v>0</v>
      </c>
      <c r="K148">
        <f>IF($B148="",0,SUMIFS(Raindance!$O:$O,Raindance!$B:$B,$B148,Raindance!$R:$R,"&gt;="&amp;K$5,Raindance!$R:$R,"&lt;="&amp;K$6))</f>
        <v>0</v>
      </c>
      <c r="L148">
        <f>IF($B148="",0,SUMIFS(Raindance!$O:$O,Raindance!$B:$B,$B148,Raindance!$R:$R,"&gt;="&amp;L$5,Raindance!$R:$R,"&lt;="&amp;L$6))</f>
        <v>0</v>
      </c>
      <c r="M148">
        <f>IF($B148="",0,SUMIFS(Raindance!$O:$O,Raindance!$B:$B,$B148,Raindance!$R:$R,"&gt;="&amp;M$5,Raindance!$R:$R,"&lt;="&amp;M$6))</f>
        <v>0</v>
      </c>
      <c r="N148">
        <f>IF($B148="",0,SUMIFS(Raindance!$O:$O,Raindance!$B:$B,$B148,Raindance!$R:$R,"&gt;="&amp;N$5,Raindance!$R:$R,"&lt;="&amp;N$6))</f>
        <v>0</v>
      </c>
      <c r="O148">
        <f>IF($B148="",0,SUMIFS(Raindance!$O:$O,Raindance!$B:$B,$B148,Raindance!$R:$R,"&gt;="&amp;O$5,Raindance!$R:$R,"&lt;="&amp;O$6))</f>
        <v>0</v>
      </c>
      <c r="P148">
        <f>IF($B148="",0,SUMIFS(Raindance!$O:$O,Raindance!$B:$B,$B148,Raindance!$R:$R,"&gt;="&amp;P$5,Raindance!$R:$R,"&lt;="&amp;P$6))</f>
        <v>0</v>
      </c>
      <c r="Q148">
        <f>IF($B148="",0,SUMIFS(Raindance!$O:$O,Raindance!$B:$B,$B148,Raindance!$R:$R,"&gt;="&amp;Q$5,Raindance!$R:$R,"&lt;="&amp;Q$6))</f>
        <v>0</v>
      </c>
      <c r="R148">
        <f>IF($B148="",0,SUMIFS(Raindance!$O:$O,Raindance!$B:$B,$B148,Raindance!$R:$R,"&gt;="&amp;R$5,Raindance!$R:$R,"&lt;="&amp;R$6))</f>
        <v>0</v>
      </c>
      <c r="S148">
        <f>IF($B148="",0,SUMIFS(Raindance!$O:$O,Raindance!$B:$B,$B148,Raindance!$R:$R,"&gt;="&amp;S$5,Raindance!$R:$R,"&lt;="&amp;S$6))</f>
        <v>0</v>
      </c>
      <c r="T148">
        <f>IF($B148="",0,SUMIFS(Raindance!$O:$O,Raindance!$B:$B,$B148,Raindance!$R:$R,"&gt;="&amp;T$5,Raindance!$R:$R,"&lt;="&amp;T$6))</f>
        <v>0</v>
      </c>
      <c r="U148">
        <f>IF($B148="",0,SUMIFS(Raindance!$O:$O,Raindance!$B:$B,$B148,Raindance!$R:$R,"&gt;="&amp;U$5,Raindance!$R:$R,"&lt;="&amp;U$6))</f>
        <v>0</v>
      </c>
      <c r="V148">
        <f>IF($B148="",0,SUMIFS(Raindance!$O:$O,Raindance!$B:$B,$B148,Raindance!$R:$R,"&gt;="&amp;V$5,Raindance!$R:$R,"&lt;="&amp;V$6))</f>
        <v>0</v>
      </c>
      <c r="W148">
        <f>IF($B148="",0,SUMIFS(Raindance!$O:$O,Raindance!$B:$B,$B148,Raindance!$R:$R,"&gt;="&amp;W$5,Raindance!$R:$R,"&lt;="&amp;W$6))</f>
        <v>0</v>
      </c>
      <c r="X148">
        <f>IF($B148="",0,SUMIFS(Raindance!$O:$O,Raindance!$B:$B,$B148,Raindance!$R:$R,"&gt;="&amp;X$5,Raindance!$R:$R,"&lt;="&amp;X$6))</f>
        <v>0</v>
      </c>
      <c r="Y148">
        <f>IF($B148="",0,SUMIFS(Raindance!$O:$O,Raindance!$B:$B,$B148,Raindance!$R:$R,"&gt;="&amp;Y$5,Raindance!$R:$R,"&lt;="&amp;Y$6))</f>
        <v>0</v>
      </c>
      <c r="Z148">
        <f>IF($B148="",0,SUMIFS(Raindance!$O:$O,Raindance!$B:$B,$B148,Raindance!$R:$R,"&gt;="&amp;Z$5,Raindance!$R:$R,"&lt;="&amp;Z$6))</f>
        <v>0</v>
      </c>
      <c r="AA148">
        <f>IF($B148="",0,SUMIFS(Raindance!$O:$O,Raindance!$B:$B,$B148,Raindance!$R:$R,"&gt;="&amp;AA$5,Raindance!$R:$R,"&lt;="&amp;AA$6))</f>
        <v>0</v>
      </c>
      <c r="AB148">
        <f>IF($B148="",0,SUMIFS(Raindance!$O:$O,Raindance!$B:$B,$B148,Raindance!$R:$R,"&gt;="&amp;AB$5,Raindance!$R:$R,"&lt;="&amp;AB$6))</f>
        <v>0</v>
      </c>
      <c r="AC148">
        <f>IF($B148="",0,SUMIFS(Raindance!$O:$O,Raindance!$B:$B,$B148,Raindance!$R:$R,"&gt;="&amp;AC$5,Raindance!$R:$R,"&lt;="&amp;AC$6))</f>
        <v>0</v>
      </c>
      <c r="AD148">
        <f>IF($B148="",0,SUMIFS(Raindance!$O:$O,Raindance!$B:$B,$B148,Raindance!$R:$R,"&gt;="&amp;AD$5,Raindance!$R:$R,"&lt;="&amp;AD$6))</f>
        <v>0</v>
      </c>
      <c r="AE148">
        <f>IF($B148="",0,SUMIFS(Raindance!$O:$O,Raindance!$B:$B,$B148,Raindance!$R:$R,"&gt;="&amp;AE$5,Raindance!$R:$R,"&lt;="&amp;AE$6))</f>
        <v>0</v>
      </c>
      <c r="AF148">
        <f>IF($B148="",0,SUMIFS(Raindance!$O:$O,Raindance!$B:$B,$B148,Raindance!$R:$R,"&gt;="&amp;AF$5,Raindance!$R:$R,"&lt;="&amp;AF$6))</f>
        <v>0</v>
      </c>
      <c r="AG148">
        <f>IF($B148="",0,SUMIFS(Raindance!$O:$O,Raindance!$B:$B,$B148,Raindance!$R:$R,"&gt;="&amp;AG$5,Raindance!$R:$R,"&lt;="&amp;AG$6))</f>
        <v>0</v>
      </c>
    </row>
    <row r="149" spans="1:33" x14ac:dyDescent="0.3">
      <c r="A149" t="s">
        <v>1163</v>
      </c>
      <c r="B149" s="20">
        <f>'Accounting table'!F10</f>
        <v>0</v>
      </c>
      <c r="C149" s="36">
        <f>IF(B149="",0,SUMIFS(Raindance!O:O,Raindance!B:B,B149))</f>
        <v>0</v>
      </c>
      <c r="E149">
        <f>IF($B149="",0,SUMIFS(Raindance!$O:$O,Raindance!$B:$B,$B149,Raindance!$R:$R,"&gt;="&amp;E$5,Raindance!$R:$R,"&lt;="&amp;E$6))</f>
        <v>0</v>
      </c>
      <c r="F149">
        <f>IF($B149="",0,SUMIFS(Raindance!$O:$O,Raindance!$B:$B,$B149,Raindance!$R:$R,"&gt;="&amp;F$5,Raindance!$R:$R,"&lt;="&amp;F$6))</f>
        <v>0</v>
      </c>
      <c r="G149">
        <f>IF($B149="",0,SUMIFS(Raindance!$O:$O,Raindance!$B:$B,$B149,Raindance!$R:$R,"&gt;="&amp;G$5,Raindance!$R:$R,"&lt;="&amp;G$6))</f>
        <v>0</v>
      </c>
      <c r="H149">
        <f>IF($B149="",0,SUMIFS(Raindance!$O:$O,Raindance!$B:$B,$B149,Raindance!$R:$R,"&gt;="&amp;H$5,Raindance!$R:$R,"&lt;="&amp;H$6))</f>
        <v>0</v>
      </c>
      <c r="I149">
        <f>IF($B149="",0,SUMIFS(Raindance!$O:$O,Raindance!$B:$B,$B149,Raindance!$R:$R,"&gt;="&amp;I$5,Raindance!$R:$R,"&lt;="&amp;I$6))</f>
        <v>0</v>
      </c>
      <c r="J149">
        <f>IF($B149="",0,SUMIFS(Raindance!$O:$O,Raindance!$B:$B,$B149,Raindance!$R:$R,"&gt;="&amp;J$5,Raindance!$R:$R,"&lt;="&amp;J$6))</f>
        <v>0</v>
      </c>
      <c r="K149">
        <f>IF($B149="",0,SUMIFS(Raindance!$O:$O,Raindance!$B:$B,$B149,Raindance!$R:$R,"&gt;="&amp;K$5,Raindance!$R:$R,"&lt;="&amp;K$6))</f>
        <v>0</v>
      </c>
      <c r="L149">
        <f>IF($B149="",0,SUMIFS(Raindance!$O:$O,Raindance!$B:$B,$B149,Raindance!$R:$R,"&gt;="&amp;L$5,Raindance!$R:$R,"&lt;="&amp;L$6))</f>
        <v>0</v>
      </c>
      <c r="M149">
        <f>IF($B149="",0,SUMIFS(Raindance!$O:$O,Raindance!$B:$B,$B149,Raindance!$R:$R,"&gt;="&amp;M$5,Raindance!$R:$R,"&lt;="&amp;M$6))</f>
        <v>0</v>
      </c>
      <c r="N149">
        <f>IF($B149="",0,SUMIFS(Raindance!$O:$O,Raindance!$B:$B,$B149,Raindance!$R:$R,"&gt;="&amp;N$5,Raindance!$R:$R,"&lt;="&amp;N$6))</f>
        <v>0</v>
      </c>
      <c r="O149">
        <f>IF($B149="",0,SUMIFS(Raindance!$O:$O,Raindance!$B:$B,$B149,Raindance!$R:$R,"&gt;="&amp;O$5,Raindance!$R:$R,"&lt;="&amp;O$6))</f>
        <v>0</v>
      </c>
      <c r="P149">
        <f>IF($B149="",0,SUMIFS(Raindance!$O:$O,Raindance!$B:$B,$B149,Raindance!$R:$R,"&gt;="&amp;P$5,Raindance!$R:$R,"&lt;="&amp;P$6))</f>
        <v>0</v>
      </c>
      <c r="Q149">
        <f>IF($B149="",0,SUMIFS(Raindance!$O:$O,Raindance!$B:$B,$B149,Raindance!$R:$R,"&gt;="&amp;Q$5,Raindance!$R:$R,"&lt;="&amp;Q$6))</f>
        <v>0</v>
      </c>
      <c r="R149">
        <f>IF($B149="",0,SUMIFS(Raindance!$O:$O,Raindance!$B:$B,$B149,Raindance!$R:$R,"&gt;="&amp;R$5,Raindance!$R:$R,"&lt;="&amp;R$6))</f>
        <v>0</v>
      </c>
      <c r="S149">
        <f>IF($B149="",0,SUMIFS(Raindance!$O:$O,Raindance!$B:$B,$B149,Raindance!$R:$R,"&gt;="&amp;S$5,Raindance!$R:$R,"&lt;="&amp;S$6))</f>
        <v>0</v>
      </c>
      <c r="T149">
        <f>IF($B149="",0,SUMIFS(Raindance!$O:$O,Raindance!$B:$B,$B149,Raindance!$R:$R,"&gt;="&amp;T$5,Raindance!$R:$R,"&lt;="&amp;T$6))</f>
        <v>0</v>
      </c>
      <c r="U149">
        <f>IF($B149="",0,SUMIFS(Raindance!$O:$O,Raindance!$B:$B,$B149,Raindance!$R:$R,"&gt;="&amp;U$5,Raindance!$R:$R,"&lt;="&amp;U$6))</f>
        <v>0</v>
      </c>
      <c r="V149">
        <f>IF($B149="",0,SUMIFS(Raindance!$O:$O,Raindance!$B:$B,$B149,Raindance!$R:$R,"&gt;="&amp;V$5,Raindance!$R:$R,"&lt;="&amp;V$6))</f>
        <v>0</v>
      </c>
      <c r="W149">
        <f>IF($B149="",0,SUMIFS(Raindance!$O:$O,Raindance!$B:$B,$B149,Raindance!$R:$R,"&gt;="&amp;W$5,Raindance!$R:$R,"&lt;="&amp;W$6))</f>
        <v>0</v>
      </c>
      <c r="X149">
        <f>IF($B149="",0,SUMIFS(Raindance!$O:$O,Raindance!$B:$B,$B149,Raindance!$R:$R,"&gt;="&amp;X$5,Raindance!$R:$R,"&lt;="&amp;X$6))</f>
        <v>0</v>
      </c>
      <c r="Y149">
        <f>IF($B149="",0,SUMIFS(Raindance!$O:$O,Raindance!$B:$B,$B149,Raindance!$R:$R,"&gt;="&amp;Y$5,Raindance!$R:$R,"&lt;="&amp;Y$6))</f>
        <v>0</v>
      </c>
      <c r="Z149">
        <f>IF($B149="",0,SUMIFS(Raindance!$O:$O,Raindance!$B:$B,$B149,Raindance!$R:$R,"&gt;="&amp;Z$5,Raindance!$R:$R,"&lt;="&amp;Z$6))</f>
        <v>0</v>
      </c>
      <c r="AA149">
        <f>IF($B149="",0,SUMIFS(Raindance!$O:$O,Raindance!$B:$B,$B149,Raindance!$R:$R,"&gt;="&amp;AA$5,Raindance!$R:$R,"&lt;="&amp;AA$6))</f>
        <v>0</v>
      </c>
      <c r="AB149">
        <f>IF($B149="",0,SUMIFS(Raindance!$O:$O,Raindance!$B:$B,$B149,Raindance!$R:$R,"&gt;="&amp;AB$5,Raindance!$R:$R,"&lt;="&amp;AB$6))</f>
        <v>0</v>
      </c>
      <c r="AC149">
        <f>IF($B149="",0,SUMIFS(Raindance!$O:$O,Raindance!$B:$B,$B149,Raindance!$R:$R,"&gt;="&amp;AC$5,Raindance!$R:$R,"&lt;="&amp;AC$6))</f>
        <v>0</v>
      </c>
      <c r="AD149">
        <f>IF($B149="",0,SUMIFS(Raindance!$O:$O,Raindance!$B:$B,$B149,Raindance!$R:$R,"&gt;="&amp;AD$5,Raindance!$R:$R,"&lt;="&amp;AD$6))</f>
        <v>0</v>
      </c>
      <c r="AE149">
        <f>IF($B149="",0,SUMIFS(Raindance!$O:$O,Raindance!$B:$B,$B149,Raindance!$R:$R,"&gt;="&amp;AE$5,Raindance!$R:$R,"&lt;="&amp;AE$6))</f>
        <v>0</v>
      </c>
      <c r="AF149">
        <f>IF($B149="",0,SUMIFS(Raindance!$O:$O,Raindance!$B:$B,$B149,Raindance!$R:$R,"&gt;="&amp;AF$5,Raindance!$R:$R,"&lt;="&amp;AF$6))</f>
        <v>0</v>
      </c>
      <c r="AG149">
        <f>IF($B149="",0,SUMIFS(Raindance!$O:$O,Raindance!$B:$B,$B149,Raindance!$R:$R,"&gt;="&amp;AG$5,Raindance!$R:$R,"&lt;="&amp;AG$6))</f>
        <v>0</v>
      </c>
    </row>
    <row r="150" spans="1:33" x14ac:dyDescent="0.3">
      <c r="A150" t="s">
        <v>1163</v>
      </c>
      <c r="B150" s="20">
        <f>'Accounting table'!F11</f>
        <v>0</v>
      </c>
      <c r="C150" s="36">
        <f>IF(B150="",0,SUMIFS(Raindance!O:O,Raindance!B:B,B150))</f>
        <v>0</v>
      </c>
      <c r="E150">
        <f>IF($B150="",0,SUMIFS(Raindance!$O:$O,Raindance!$B:$B,$B150,Raindance!$R:$R,"&gt;="&amp;E$5,Raindance!$R:$R,"&lt;="&amp;E$6))</f>
        <v>0</v>
      </c>
      <c r="F150">
        <f>IF($B150="",0,SUMIFS(Raindance!$O:$O,Raindance!$B:$B,$B150,Raindance!$R:$R,"&gt;="&amp;F$5,Raindance!$R:$R,"&lt;="&amp;F$6))</f>
        <v>0</v>
      </c>
      <c r="G150">
        <f>IF($B150="",0,SUMIFS(Raindance!$O:$O,Raindance!$B:$B,$B150,Raindance!$R:$R,"&gt;="&amp;G$5,Raindance!$R:$R,"&lt;="&amp;G$6))</f>
        <v>0</v>
      </c>
      <c r="H150">
        <f>IF($B150="",0,SUMIFS(Raindance!$O:$O,Raindance!$B:$B,$B150,Raindance!$R:$R,"&gt;="&amp;H$5,Raindance!$R:$R,"&lt;="&amp;H$6))</f>
        <v>0</v>
      </c>
      <c r="I150">
        <f>IF($B150="",0,SUMIFS(Raindance!$O:$O,Raindance!$B:$B,$B150,Raindance!$R:$R,"&gt;="&amp;I$5,Raindance!$R:$R,"&lt;="&amp;I$6))</f>
        <v>0</v>
      </c>
      <c r="J150">
        <f>IF($B150="",0,SUMIFS(Raindance!$O:$O,Raindance!$B:$B,$B150,Raindance!$R:$R,"&gt;="&amp;J$5,Raindance!$R:$R,"&lt;="&amp;J$6))</f>
        <v>0</v>
      </c>
      <c r="K150">
        <f>IF($B150="",0,SUMIFS(Raindance!$O:$O,Raindance!$B:$B,$B150,Raindance!$R:$R,"&gt;="&amp;K$5,Raindance!$R:$R,"&lt;="&amp;K$6))</f>
        <v>0</v>
      </c>
      <c r="L150">
        <f>IF($B150="",0,SUMIFS(Raindance!$O:$O,Raindance!$B:$B,$B150,Raindance!$R:$R,"&gt;="&amp;L$5,Raindance!$R:$R,"&lt;="&amp;L$6))</f>
        <v>0</v>
      </c>
      <c r="M150">
        <f>IF($B150="",0,SUMIFS(Raindance!$O:$O,Raindance!$B:$B,$B150,Raindance!$R:$R,"&gt;="&amp;M$5,Raindance!$R:$R,"&lt;="&amp;M$6))</f>
        <v>0</v>
      </c>
      <c r="N150">
        <f>IF($B150="",0,SUMIFS(Raindance!$O:$O,Raindance!$B:$B,$B150,Raindance!$R:$R,"&gt;="&amp;N$5,Raindance!$R:$R,"&lt;="&amp;N$6))</f>
        <v>0</v>
      </c>
      <c r="O150">
        <f>IF($B150="",0,SUMIFS(Raindance!$O:$O,Raindance!$B:$B,$B150,Raindance!$R:$R,"&gt;="&amp;O$5,Raindance!$R:$R,"&lt;="&amp;O$6))</f>
        <v>0</v>
      </c>
      <c r="P150">
        <f>IF($B150="",0,SUMIFS(Raindance!$O:$O,Raindance!$B:$B,$B150,Raindance!$R:$R,"&gt;="&amp;P$5,Raindance!$R:$R,"&lt;="&amp;P$6))</f>
        <v>0</v>
      </c>
      <c r="Q150">
        <f>IF($B150="",0,SUMIFS(Raindance!$O:$O,Raindance!$B:$B,$B150,Raindance!$R:$R,"&gt;="&amp;Q$5,Raindance!$R:$R,"&lt;="&amp;Q$6))</f>
        <v>0</v>
      </c>
      <c r="R150">
        <f>IF($B150="",0,SUMIFS(Raindance!$O:$O,Raindance!$B:$B,$B150,Raindance!$R:$R,"&gt;="&amp;R$5,Raindance!$R:$R,"&lt;="&amp;R$6))</f>
        <v>0</v>
      </c>
      <c r="S150">
        <f>IF($B150="",0,SUMIFS(Raindance!$O:$O,Raindance!$B:$B,$B150,Raindance!$R:$R,"&gt;="&amp;S$5,Raindance!$R:$R,"&lt;="&amp;S$6))</f>
        <v>0</v>
      </c>
      <c r="T150">
        <f>IF($B150="",0,SUMIFS(Raindance!$O:$O,Raindance!$B:$B,$B150,Raindance!$R:$R,"&gt;="&amp;T$5,Raindance!$R:$R,"&lt;="&amp;T$6))</f>
        <v>0</v>
      </c>
      <c r="U150">
        <f>IF($B150="",0,SUMIFS(Raindance!$O:$O,Raindance!$B:$B,$B150,Raindance!$R:$R,"&gt;="&amp;U$5,Raindance!$R:$R,"&lt;="&amp;U$6))</f>
        <v>0</v>
      </c>
      <c r="V150">
        <f>IF($B150="",0,SUMIFS(Raindance!$O:$O,Raindance!$B:$B,$B150,Raindance!$R:$R,"&gt;="&amp;V$5,Raindance!$R:$R,"&lt;="&amp;V$6))</f>
        <v>0</v>
      </c>
      <c r="W150">
        <f>IF($B150="",0,SUMIFS(Raindance!$O:$O,Raindance!$B:$B,$B150,Raindance!$R:$R,"&gt;="&amp;W$5,Raindance!$R:$R,"&lt;="&amp;W$6))</f>
        <v>0</v>
      </c>
      <c r="X150">
        <f>IF($B150="",0,SUMIFS(Raindance!$O:$O,Raindance!$B:$B,$B150,Raindance!$R:$R,"&gt;="&amp;X$5,Raindance!$R:$R,"&lt;="&amp;X$6))</f>
        <v>0</v>
      </c>
      <c r="Y150">
        <f>IF($B150="",0,SUMIFS(Raindance!$O:$O,Raindance!$B:$B,$B150,Raindance!$R:$R,"&gt;="&amp;Y$5,Raindance!$R:$R,"&lt;="&amp;Y$6))</f>
        <v>0</v>
      </c>
      <c r="Z150">
        <f>IF($B150="",0,SUMIFS(Raindance!$O:$O,Raindance!$B:$B,$B150,Raindance!$R:$R,"&gt;="&amp;Z$5,Raindance!$R:$R,"&lt;="&amp;Z$6))</f>
        <v>0</v>
      </c>
      <c r="AA150">
        <f>IF($B150="",0,SUMIFS(Raindance!$O:$O,Raindance!$B:$B,$B150,Raindance!$R:$R,"&gt;="&amp;AA$5,Raindance!$R:$R,"&lt;="&amp;AA$6))</f>
        <v>0</v>
      </c>
      <c r="AB150">
        <f>IF($B150="",0,SUMIFS(Raindance!$O:$O,Raindance!$B:$B,$B150,Raindance!$R:$R,"&gt;="&amp;AB$5,Raindance!$R:$R,"&lt;="&amp;AB$6))</f>
        <v>0</v>
      </c>
      <c r="AC150">
        <f>IF($B150="",0,SUMIFS(Raindance!$O:$O,Raindance!$B:$B,$B150,Raindance!$R:$R,"&gt;="&amp;AC$5,Raindance!$R:$R,"&lt;="&amp;AC$6))</f>
        <v>0</v>
      </c>
      <c r="AD150">
        <f>IF($B150="",0,SUMIFS(Raindance!$O:$O,Raindance!$B:$B,$B150,Raindance!$R:$R,"&gt;="&amp;AD$5,Raindance!$R:$R,"&lt;="&amp;AD$6))</f>
        <v>0</v>
      </c>
      <c r="AE150">
        <f>IF($B150="",0,SUMIFS(Raindance!$O:$O,Raindance!$B:$B,$B150,Raindance!$R:$R,"&gt;="&amp;AE$5,Raindance!$R:$R,"&lt;="&amp;AE$6))</f>
        <v>0</v>
      </c>
      <c r="AF150">
        <f>IF($B150="",0,SUMIFS(Raindance!$O:$O,Raindance!$B:$B,$B150,Raindance!$R:$R,"&gt;="&amp;AF$5,Raindance!$R:$R,"&lt;="&amp;AF$6))</f>
        <v>0</v>
      </c>
      <c r="AG150">
        <f>IF($B150="",0,SUMIFS(Raindance!$O:$O,Raindance!$B:$B,$B150,Raindance!$R:$R,"&gt;="&amp;AG$5,Raindance!$R:$R,"&lt;="&amp;AG$6))</f>
        <v>0</v>
      </c>
    </row>
    <row r="151" spans="1:33" x14ac:dyDescent="0.3">
      <c r="A151" t="s">
        <v>1163</v>
      </c>
      <c r="B151" s="20">
        <f>'Accounting table'!F12</f>
        <v>0</v>
      </c>
      <c r="C151" s="36">
        <f>IF(B151="",0,SUMIFS(Raindance!O:O,Raindance!B:B,B151))</f>
        <v>0</v>
      </c>
      <c r="E151">
        <f>IF($B151="",0,SUMIFS(Raindance!$O:$O,Raindance!$B:$B,$B151,Raindance!$R:$R,"&gt;="&amp;E$5,Raindance!$R:$R,"&lt;="&amp;E$6))</f>
        <v>0</v>
      </c>
      <c r="F151">
        <f>IF($B151="",0,SUMIFS(Raindance!$O:$O,Raindance!$B:$B,$B151,Raindance!$R:$R,"&gt;="&amp;F$5,Raindance!$R:$R,"&lt;="&amp;F$6))</f>
        <v>0</v>
      </c>
      <c r="G151">
        <f>IF($B151="",0,SUMIFS(Raindance!$O:$O,Raindance!$B:$B,$B151,Raindance!$R:$R,"&gt;="&amp;G$5,Raindance!$R:$R,"&lt;="&amp;G$6))</f>
        <v>0</v>
      </c>
      <c r="H151">
        <f>IF($B151="",0,SUMIFS(Raindance!$O:$O,Raindance!$B:$B,$B151,Raindance!$R:$R,"&gt;="&amp;H$5,Raindance!$R:$R,"&lt;="&amp;H$6))</f>
        <v>0</v>
      </c>
      <c r="I151">
        <f>IF($B151="",0,SUMIFS(Raindance!$O:$O,Raindance!$B:$B,$B151,Raindance!$R:$R,"&gt;="&amp;I$5,Raindance!$R:$R,"&lt;="&amp;I$6))</f>
        <v>0</v>
      </c>
      <c r="J151">
        <f>IF($B151="",0,SUMIFS(Raindance!$O:$O,Raindance!$B:$B,$B151,Raindance!$R:$R,"&gt;="&amp;J$5,Raindance!$R:$R,"&lt;="&amp;J$6))</f>
        <v>0</v>
      </c>
      <c r="K151">
        <f>IF($B151="",0,SUMIFS(Raindance!$O:$O,Raindance!$B:$B,$B151,Raindance!$R:$R,"&gt;="&amp;K$5,Raindance!$R:$R,"&lt;="&amp;K$6))</f>
        <v>0</v>
      </c>
      <c r="L151">
        <f>IF($B151="",0,SUMIFS(Raindance!$O:$O,Raindance!$B:$B,$B151,Raindance!$R:$R,"&gt;="&amp;L$5,Raindance!$R:$R,"&lt;="&amp;L$6))</f>
        <v>0</v>
      </c>
      <c r="M151">
        <f>IF($B151="",0,SUMIFS(Raindance!$O:$O,Raindance!$B:$B,$B151,Raindance!$R:$R,"&gt;="&amp;M$5,Raindance!$R:$R,"&lt;="&amp;M$6))</f>
        <v>0</v>
      </c>
      <c r="N151">
        <f>IF($B151="",0,SUMIFS(Raindance!$O:$O,Raindance!$B:$B,$B151,Raindance!$R:$R,"&gt;="&amp;N$5,Raindance!$R:$R,"&lt;="&amp;N$6))</f>
        <v>0</v>
      </c>
      <c r="O151">
        <f>IF($B151="",0,SUMIFS(Raindance!$O:$O,Raindance!$B:$B,$B151,Raindance!$R:$R,"&gt;="&amp;O$5,Raindance!$R:$R,"&lt;="&amp;O$6))</f>
        <v>0</v>
      </c>
      <c r="P151">
        <f>IF($B151="",0,SUMIFS(Raindance!$O:$O,Raindance!$B:$B,$B151,Raindance!$R:$R,"&gt;="&amp;P$5,Raindance!$R:$R,"&lt;="&amp;P$6))</f>
        <v>0</v>
      </c>
      <c r="Q151">
        <f>IF($B151="",0,SUMIFS(Raindance!$O:$O,Raindance!$B:$B,$B151,Raindance!$R:$R,"&gt;="&amp;Q$5,Raindance!$R:$R,"&lt;="&amp;Q$6))</f>
        <v>0</v>
      </c>
      <c r="R151">
        <f>IF($B151="",0,SUMIFS(Raindance!$O:$O,Raindance!$B:$B,$B151,Raindance!$R:$R,"&gt;="&amp;R$5,Raindance!$R:$R,"&lt;="&amp;R$6))</f>
        <v>0</v>
      </c>
      <c r="S151">
        <f>IF($B151="",0,SUMIFS(Raindance!$O:$O,Raindance!$B:$B,$B151,Raindance!$R:$R,"&gt;="&amp;S$5,Raindance!$R:$R,"&lt;="&amp;S$6))</f>
        <v>0</v>
      </c>
      <c r="T151">
        <f>IF($B151="",0,SUMIFS(Raindance!$O:$O,Raindance!$B:$B,$B151,Raindance!$R:$R,"&gt;="&amp;T$5,Raindance!$R:$R,"&lt;="&amp;T$6))</f>
        <v>0</v>
      </c>
      <c r="U151">
        <f>IF($B151="",0,SUMIFS(Raindance!$O:$O,Raindance!$B:$B,$B151,Raindance!$R:$R,"&gt;="&amp;U$5,Raindance!$R:$R,"&lt;="&amp;U$6))</f>
        <v>0</v>
      </c>
      <c r="V151">
        <f>IF($B151="",0,SUMIFS(Raindance!$O:$O,Raindance!$B:$B,$B151,Raindance!$R:$R,"&gt;="&amp;V$5,Raindance!$R:$R,"&lt;="&amp;V$6))</f>
        <v>0</v>
      </c>
      <c r="W151">
        <f>IF($B151="",0,SUMIFS(Raindance!$O:$O,Raindance!$B:$B,$B151,Raindance!$R:$R,"&gt;="&amp;W$5,Raindance!$R:$R,"&lt;="&amp;W$6))</f>
        <v>0</v>
      </c>
      <c r="X151">
        <f>IF($B151="",0,SUMIFS(Raindance!$O:$O,Raindance!$B:$B,$B151,Raindance!$R:$R,"&gt;="&amp;X$5,Raindance!$R:$R,"&lt;="&amp;X$6))</f>
        <v>0</v>
      </c>
      <c r="Y151">
        <f>IF($B151="",0,SUMIFS(Raindance!$O:$O,Raindance!$B:$B,$B151,Raindance!$R:$R,"&gt;="&amp;Y$5,Raindance!$R:$R,"&lt;="&amp;Y$6))</f>
        <v>0</v>
      </c>
      <c r="Z151">
        <f>IF($B151="",0,SUMIFS(Raindance!$O:$O,Raindance!$B:$B,$B151,Raindance!$R:$R,"&gt;="&amp;Z$5,Raindance!$R:$R,"&lt;="&amp;Z$6))</f>
        <v>0</v>
      </c>
      <c r="AA151">
        <f>IF($B151="",0,SUMIFS(Raindance!$O:$O,Raindance!$B:$B,$B151,Raindance!$R:$R,"&gt;="&amp;AA$5,Raindance!$R:$R,"&lt;="&amp;AA$6))</f>
        <v>0</v>
      </c>
      <c r="AB151">
        <f>IF($B151="",0,SUMIFS(Raindance!$O:$O,Raindance!$B:$B,$B151,Raindance!$R:$R,"&gt;="&amp;AB$5,Raindance!$R:$R,"&lt;="&amp;AB$6))</f>
        <v>0</v>
      </c>
      <c r="AC151">
        <f>IF($B151="",0,SUMIFS(Raindance!$O:$O,Raindance!$B:$B,$B151,Raindance!$R:$R,"&gt;="&amp;AC$5,Raindance!$R:$R,"&lt;="&amp;AC$6))</f>
        <v>0</v>
      </c>
      <c r="AD151">
        <f>IF($B151="",0,SUMIFS(Raindance!$O:$O,Raindance!$B:$B,$B151,Raindance!$R:$R,"&gt;="&amp;AD$5,Raindance!$R:$R,"&lt;="&amp;AD$6))</f>
        <v>0</v>
      </c>
      <c r="AE151">
        <f>IF($B151="",0,SUMIFS(Raindance!$O:$O,Raindance!$B:$B,$B151,Raindance!$R:$R,"&gt;="&amp;AE$5,Raindance!$R:$R,"&lt;="&amp;AE$6))</f>
        <v>0</v>
      </c>
      <c r="AF151">
        <f>IF($B151="",0,SUMIFS(Raindance!$O:$O,Raindance!$B:$B,$B151,Raindance!$R:$R,"&gt;="&amp;AF$5,Raindance!$R:$R,"&lt;="&amp;AF$6))</f>
        <v>0</v>
      </c>
      <c r="AG151">
        <f>IF($B151="",0,SUMIFS(Raindance!$O:$O,Raindance!$B:$B,$B151,Raindance!$R:$R,"&gt;="&amp;AG$5,Raindance!$R:$R,"&lt;="&amp;AG$6))</f>
        <v>0</v>
      </c>
    </row>
    <row r="152" spans="1:33" x14ac:dyDescent="0.3">
      <c r="A152" t="s">
        <v>1163</v>
      </c>
      <c r="B152" s="20">
        <f>'Accounting table'!F13</f>
        <v>0</v>
      </c>
      <c r="C152" s="36">
        <f>IF(B152="",0,SUMIFS(Raindance!O:O,Raindance!B:B,B152))</f>
        <v>0</v>
      </c>
      <c r="E152">
        <f>IF($B152="",0,SUMIFS(Raindance!$O:$O,Raindance!$B:$B,$B152,Raindance!$R:$R,"&gt;="&amp;E$5,Raindance!$R:$R,"&lt;="&amp;E$6))</f>
        <v>0</v>
      </c>
      <c r="F152">
        <f>IF($B152="",0,SUMIFS(Raindance!$O:$O,Raindance!$B:$B,$B152,Raindance!$R:$R,"&gt;="&amp;F$5,Raindance!$R:$R,"&lt;="&amp;F$6))</f>
        <v>0</v>
      </c>
      <c r="G152">
        <f>IF($B152="",0,SUMIFS(Raindance!$O:$O,Raindance!$B:$B,$B152,Raindance!$R:$R,"&gt;="&amp;G$5,Raindance!$R:$R,"&lt;="&amp;G$6))</f>
        <v>0</v>
      </c>
      <c r="H152">
        <f>IF($B152="",0,SUMIFS(Raindance!$O:$O,Raindance!$B:$B,$B152,Raindance!$R:$R,"&gt;="&amp;H$5,Raindance!$R:$R,"&lt;="&amp;H$6))</f>
        <v>0</v>
      </c>
      <c r="I152">
        <f>IF($B152="",0,SUMIFS(Raindance!$O:$O,Raindance!$B:$B,$B152,Raindance!$R:$R,"&gt;="&amp;I$5,Raindance!$R:$R,"&lt;="&amp;I$6))</f>
        <v>0</v>
      </c>
      <c r="J152">
        <f>IF($B152="",0,SUMIFS(Raindance!$O:$O,Raindance!$B:$B,$B152,Raindance!$R:$R,"&gt;="&amp;J$5,Raindance!$R:$R,"&lt;="&amp;J$6))</f>
        <v>0</v>
      </c>
      <c r="K152">
        <f>IF($B152="",0,SUMIFS(Raindance!$O:$O,Raindance!$B:$B,$B152,Raindance!$R:$R,"&gt;="&amp;K$5,Raindance!$R:$R,"&lt;="&amp;K$6))</f>
        <v>0</v>
      </c>
      <c r="L152">
        <f>IF($B152="",0,SUMIFS(Raindance!$O:$O,Raindance!$B:$B,$B152,Raindance!$R:$R,"&gt;="&amp;L$5,Raindance!$R:$R,"&lt;="&amp;L$6))</f>
        <v>0</v>
      </c>
      <c r="M152">
        <f>IF($B152="",0,SUMIFS(Raindance!$O:$O,Raindance!$B:$B,$B152,Raindance!$R:$R,"&gt;="&amp;M$5,Raindance!$R:$R,"&lt;="&amp;M$6))</f>
        <v>0</v>
      </c>
      <c r="N152">
        <f>IF($B152="",0,SUMIFS(Raindance!$O:$O,Raindance!$B:$B,$B152,Raindance!$R:$R,"&gt;="&amp;N$5,Raindance!$R:$R,"&lt;="&amp;N$6))</f>
        <v>0</v>
      </c>
      <c r="O152">
        <f>IF($B152="",0,SUMIFS(Raindance!$O:$O,Raindance!$B:$B,$B152,Raindance!$R:$R,"&gt;="&amp;O$5,Raindance!$R:$R,"&lt;="&amp;O$6))</f>
        <v>0</v>
      </c>
      <c r="P152">
        <f>IF($B152="",0,SUMIFS(Raindance!$O:$O,Raindance!$B:$B,$B152,Raindance!$R:$R,"&gt;="&amp;P$5,Raindance!$R:$R,"&lt;="&amp;P$6))</f>
        <v>0</v>
      </c>
      <c r="Q152">
        <f>IF($B152="",0,SUMIFS(Raindance!$O:$O,Raindance!$B:$B,$B152,Raindance!$R:$R,"&gt;="&amp;Q$5,Raindance!$R:$R,"&lt;="&amp;Q$6))</f>
        <v>0</v>
      </c>
      <c r="R152">
        <f>IF($B152="",0,SUMIFS(Raindance!$O:$O,Raindance!$B:$B,$B152,Raindance!$R:$R,"&gt;="&amp;R$5,Raindance!$R:$R,"&lt;="&amp;R$6))</f>
        <v>0</v>
      </c>
      <c r="S152">
        <f>IF($B152="",0,SUMIFS(Raindance!$O:$O,Raindance!$B:$B,$B152,Raindance!$R:$R,"&gt;="&amp;S$5,Raindance!$R:$R,"&lt;="&amp;S$6))</f>
        <v>0</v>
      </c>
      <c r="T152">
        <f>IF($B152="",0,SUMIFS(Raindance!$O:$O,Raindance!$B:$B,$B152,Raindance!$R:$R,"&gt;="&amp;T$5,Raindance!$R:$R,"&lt;="&amp;T$6))</f>
        <v>0</v>
      </c>
      <c r="U152">
        <f>IF($B152="",0,SUMIFS(Raindance!$O:$O,Raindance!$B:$B,$B152,Raindance!$R:$R,"&gt;="&amp;U$5,Raindance!$R:$R,"&lt;="&amp;U$6))</f>
        <v>0</v>
      </c>
      <c r="V152">
        <f>IF($B152="",0,SUMIFS(Raindance!$O:$O,Raindance!$B:$B,$B152,Raindance!$R:$R,"&gt;="&amp;V$5,Raindance!$R:$R,"&lt;="&amp;V$6))</f>
        <v>0</v>
      </c>
      <c r="W152">
        <f>IF($B152="",0,SUMIFS(Raindance!$O:$O,Raindance!$B:$B,$B152,Raindance!$R:$R,"&gt;="&amp;W$5,Raindance!$R:$R,"&lt;="&amp;W$6))</f>
        <v>0</v>
      </c>
      <c r="X152">
        <f>IF($B152="",0,SUMIFS(Raindance!$O:$O,Raindance!$B:$B,$B152,Raindance!$R:$R,"&gt;="&amp;X$5,Raindance!$R:$R,"&lt;="&amp;X$6))</f>
        <v>0</v>
      </c>
      <c r="Y152">
        <f>IF($B152="",0,SUMIFS(Raindance!$O:$O,Raindance!$B:$B,$B152,Raindance!$R:$R,"&gt;="&amp;Y$5,Raindance!$R:$R,"&lt;="&amp;Y$6))</f>
        <v>0</v>
      </c>
      <c r="Z152">
        <f>IF($B152="",0,SUMIFS(Raindance!$O:$O,Raindance!$B:$B,$B152,Raindance!$R:$R,"&gt;="&amp;Z$5,Raindance!$R:$R,"&lt;="&amp;Z$6))</f>
        <v>0</v>
      </c>
      <c r="AA152">
        <f>IF($B152="",0,SUMIFS(Raindance!$O:$O,Raindance!$B:$B,$B152,Raindance!$R:$R,"&gt;="&amp;AA$5,Raindance!$R:$R,"&lt;="&amp;AA$6))</f>
        <v>0</v>
      </c>
      <c r="AB152">
        <f>IF($B152="",0,SUMIFS(Raindance!$O:$O,Raindance!$B:$B,$B152,Raindance!$R:$R,"&gt;="&amp;AB$5,Raindance!$R:$R,"&lt;="&amp;AB$6))</f>
        <v>0</v>
      </c>
      <c r="AC152">
        <f>IF($B152="",0,SUMIFS(Raindance!$O:$O,Raindance!$B:$B,$B152,Raindance!$R:$R,"&gt;="&amp;AC$5,Raindance!$R:$R,"&lt;="&amp;AC$6))</f>
        <v>0</v>
      </c>
      <c r="AD152">
        <f>IF($B152="",0,SUMIFS(Raindance!$O:$O,Raindance!$B:$B,$B152,Raindance!$R:$R,"&gt;="&amp;AD$5,Raindance!$R:$R,"&lt;="&amp;AD$6))</f>
        <v>0</v>
      </c>
      <c r="AE152">
        <f>IF($B152="",0,SUMIFS(Raindance!$O:$O,Raindance!$B:$B,$B152,Raindance!$R:$R,"&gt;="&amp;AE$5,Raindance!$R:$R,"&lt;="&amp;AE$6))</f>
        <v>0</v>
      </c>
      <c r="AF152">
        <f>IF($B152="",0,SUMIFS(Raindance!$O:$O,Raindance!$B:$B,$B152,Raindance!$R:$R,"&gt;="&amp;AF$5,Raindance!$R:$R,"&lt;="&amp;AF$6))</f>
        <v>0</v>
      </c>
      <c r="AG152">
        <f>IF($B152="",0,SUMIFS(Raindance!$O:$O,Raindance!$B:$B,$B152,Raindance!$R:$R,"&gt;="&amp;AG$5,Raindance!$R:$R,"&lt;="&amp;AG$6))</f>
        <v>0</v>
      </c>
    </row>
    <row r="153" spans="1:33" x14ac:dyDescent="0.3">
      <c r="A153" t="s">
        <v>1163</v>
      </c>
      <c r="B153" s="20">
        <f>'Accounting table'!F14</f>
        <v>0</v>
      </c>
      <c r="C153" s="36">
        <f>IF(B153="",0,SUMIFS(Raindance!O:O,Raindance!B:B,B153))</f>
        <v>0</v>
      </c>
      <c r="E153">
        <f>IF($B153="",0,SUMIFS(Raindance!$O:$O,Raindance!$B:$B,$B153,Raindance!$R:$R,"&gt;="&amp;E$5,Raindance!$R:$R,"&lt;="&amp;E$6))</f>
        <v>0</v>
      </c>
      <c r="F153">
        <f>IF($B153="",0,SUMIFS(Raindance!$O:$O,Raindance!$B:$B,$B153,Raindance!$R:$R,"&gt;="&amp;F$5,Raindance!$R:$R,"&lt;="&amp;F$6))</f>
        <v>0</v>
      </c>
      <c r="G153">
        <f>IF($B153="",0,SUMIFS(Raindance!$O:$O,Raindance!$B:$B,$B153,Raindance!$R:$R,"&gt;="&amp;G$5,Raindance!$R:$R,"&lt;="&amp;G$6))</f>
        <v>0</v>
      </c>
      <c r="H153">
        <f>IF($B153="",0,SUMIFS(Raindance!$O:$O,Raindance!$B:$B,$B153,Raindance!$R:$R,"&gt;="&amp;H$5,Raindance!$R:$R,"&lt;="&amp;H$6))</f>
        <v>0</v>
      </c>
      <c r="I153">
        <f>IF($B153="",0,SUMIFS(Raindance!$O:$O,Raindance!$B:$B,$B153,Raindance!$R:$R,"&gt;="&amp;I$5,Raindance!$R:$R,"&lt;="&amp;I$6))</f>
        <v>0</v>
      </c>
      <c r="J153">
        <f>IF($B153="",0,SUMIFS(Raindance!$O:$O,Raindance!$B:$B,$B153,Raindance!$R:$R,"&gt;="&amp;J$5,Raindance!$R:$R,"&lt;="&amp;J$6))</f>
        <v>0</v>
      </c>
      <c r="K153">
        <f>IF($B153="",0,SUMIFS(Raindance!$O:$O,Raindance!$B:$B,$B153,Raindance!$R:$R,"&gt;="&amp;K$5,Raindance!$R:$R,"&lt;="&amp;K$6))</f>
        <v>0</v>
      </c>
      <c r="L153">
        <f>IF($B153="",0,SUMIFS(Raindance!$O:$O,Raindance!$B:$B,$B153,Raindance!$R:$R,"&gt;="&amp;L$5,Raindance!$R:$R,"&lt;="&amp;L$6))</f>
        <v>0</v>
      </c>
      <c r="M153">
        <f>IF($B153="",0,SUMIFS(Raindance!$O:$O,Raindance!$B:$B,$B153,Raindance!$R:$R,"&gt;="&amp;M$5,Raindance!$R:$R,"&lt;="&amp;M$6))</f>
        <v>0</v>
      </c>
      <c r="N153">
        <f>IF($B153="",0,SUMIFS(Raindance!$O:$O,Raindance!$B:$B,$B153,Raindance!$R:$R,"&gt;="&amp;N$5,Raindance!$R:$R,"&lt;="&amp;N$6))</f>
        <v>0</v>
      </c>
      <c r="O153">
        <f>IF($B153="",0,SUMIFS(Raindance!$O:$O,Raindance!$B:$B,$B153,Raindance!$R:$R,"&gt;="&amp;O$5,Raindance!$R:$R,"&lt;="&amp;O$6))</f>
        <v>0</v>
      </c>
      <c r="P153">
        <f>IF($B153="",0,SUMIFS(Raindance!$O:$O,Raindance!$B:$B,$B153,Raindance!$R:$R,"&gt;="&amp;P$5,Raindance!$R:$R,"&lt;="&amp;P$6))</f>
        <v>0</v>
      </c>
      <c r="Q153">
        <f>IF($B153="",0,SUMIFS(Raindance!$O:$O,Raindance!$B:$B,$B153,Raindance!$R:$R,"&gt;="&amp;Q$5,Raindance!$R:$R,"&lt;="&amp;Q$6))</f>
        <v>0</v>
      </c>
      <c r="R153">
        <f>IF($B153="",0,SUMIFS(Raindance!$O:$O,Raindance!$B:$B,$B153,Raindance!$R:$R,"&gt;="&amp;R$5,Raindance!$R:$R,"&lt;="&amp;R$6))</f>
        <v>0</v>
      </c>
      <c r="S153">
        <f>IF($B153="",0,SUMIFS(Raindance!$O:$O,Raindance!$B:$B,$B153,Raindance!$R:$R,"&gt;="&amp;S$5,Raindance!$R:$R,"&lt;="&amp;S$6))</f>
        <v>0</v>
      </c>
      <c r="T153">
        <f>IF($B153="",0,SUMIFS(Raindance!$O:$O,Raindance!$B:$B,$B153,Raindance!$R:$R,"&gt;="&amp;T$5,Raindance!$R:$R,"&lt;="&amp;T$6))</f>
        <v>0</v>
      </c>
      <c r="U153">
        <f>IF($B153="",0,SUMIFS(Raindance!$O:$O,Raindance!$B:$B,$B153,Raindance!$R:$R,"&gt;="&amp;U$5,Raindance!$R:$R,"&lt;="&amp;U$6))</f>
        <v>0</v>
      </c>
      <c r="V153">
        <f>IF($B153="",0,SUMIFS(Raindance!$O:$O,Raindance!$B:$B,$B153,Raindance!$R:$R,"&gt;="&amp;V$5,Raindance!$R:$R,"&lt;="&amp;V$6))</f>
        <v>0</v>
      </c>
      <c r="W153">
        <f>IF($B153="",0,SUMIFS(Raindance!$O:$O,Raindance!$B:$B,$B153,Raindance!$R:$R,"&gt;="&amp;W$5,Raindance!$R:$R,"&lt;="&amp;W$6))</f>
        <v>0</v>
      </c>
      <c r="X153">
        <f>IF($B153="",0,SUMIFS(Raindance!$O:$O,Raindance!$B:$B,$B153,Raindance!$R:$R,"&gt;="&amp;X$5,Raindance!$R:$R,"&lt;="&amp;X$6))</f>
        <v>0</v>
      </c>
      <c r="Y153">
        <f>IF($B153="",0,SUMIFS(Raindance!$O:$O,Raindance!$B:$B,$B153,Raindance!$R:$R,"&gt;="&amp;Y$5,Raindance!$R:$R,"&lt;="&amp;Y$6))</f>
        <v>0</v>
      </c>
      <c r="Z153">
        <f>IF($B153="",0,SUMIFS(Raindance!$O:$O,Raindance!$B:$B,$B153,Raindance!$R:$R,"&gt;="&amp;Z$5,Raindance!$R:$R,"&lt;="&amp;Z$6))</f>
        <v>0</v>
      </c>
      <c r="AA153">
        <f>IF($B153="",0,SUMIFS(Raindance!$O:$O,Raindance!$B:$B,$B153,Raindance!$R:$R,"&gt;="&amp;AA$5,Raindance!$R:$R,"&lt;="&amp;AA$6))</f>
        <v>0</v>
      </c>
      <c r="AB153">
        <f>IF($B153="",0,SUMIFS(Raindance!$O:$O,Raindance!$B:$B,$B153,Raindance!$R:$R,"&gt;="&amp;AB$5,Raindance!$R:$R,"&lt;="&amp;AB$6))</f>
        <v>0</v>
      </c>
      <c r="AC153">
        <f>IF($B153="",0,SUMIFS(Raindance!$O:$O,Raindance!$B:$B,$B153,Raindance!$R:$R,"&gt;="&amp;AC$5,Raindance!$R:$R,"&lt;="&amp;AC$6))</f>
        <v>0</v>
      </c>
      <c r="AD153">
        <f>IF($B153="",0,SUMIFS(Raindance!$O:$O,Raindance!$B:$B,$B153,Raindance!$R:$R,"&gt;="&amp;AD$5,Raindance!$R:$R,"&lt;="&amp;AD$6))</f>
        <v>0</v>
      </c>
      <c r="AE153">
        <f>IF($B153="",0,SUMIFS(Raindance!$O:$O,Raindance!$B:$B,$B153,Raindance!$R:$R,"&gt;="&amp;AE$5,Raindance!$R:$R,"&lt;="&amp;AE$6))</f>
        <v>0</v>
      </c>
      <c r="AF153">
        <f>IF($B153="",0,SUMIFS(Raindance!$O:$O,Raindance!$B:$B,$B153,Raindance!$R:$R,"&gt;="&amp;AF$5,Raindance!$R:$R,"&lt;="&amp;AF$6))</f>
        <v>0</v>
      </c>
      <c r="AG153">
        <f>IF($B153="",0,SUMIFS(Raindance!$O:$O,Raindance!$B:$B,$B153,Raindance!$R:$R,"&gt;="&amp;AG$5,Raindance!$R:$R,"&lt;="&amp;AG$6))</f>
        <v>0</v>
      </c>
    </row>
    <row r="154" spans="1:33" x14ac:dyDescent="0.3">
      <c r="A154" t="s">
        <v>1163</v>
      </c>
      <c r="B154" s="20">
        <f>'Accounting table'!F15</f>
        <v>0</v>
      </c>
      <c r="C154" s="36">
        <f>IF(B154="",0,SUMIFS(Raindance!O:O,Raindance!B:B,B154))</f>
        <v>0</v>
      </c>
      <c r="E154">
        <f>IF($B154="",0,SUMIFS(Raindance!$O:$O,Raindance!$B:$B,$B154,Raindance!$R:$R,"&gt;="&amp;E$5,Raindance!$R:$R,"&lt;="&amp;E$6))</f>
        <v>0</v>
      </c>
      <c r="F154">
        <f>IF($B154="",0,SUMIFS(Raindance!$O:$O,Raindance!$B:$B,$B154,Raindance!$R:$R,"&gt;="&amp;F$5,Raindance!$R:$R,"&lt;="&amp;F$6))</f>
        <v>0</v>
      </c>
      <c r="G154">
        <f>IF($B154="",0,SUMIFS(Raindance!$O:$O,Raindance!$B:$B,$B154,Raindance!$R:$R,"&gt;="&amp;G$5,Raindance!$R:$R,"&lt;="&amp;G$6))</f>
        <v>0</v>
      </c>
      <c r="H154">
        <f>IF($B154="",0,SUMIFS(Raindance!$O:$O,Raindance!$B:$B,$B154,Raindance!$R:$R,"&gt;="&amp;H$5,Raindance!$R:$R,"&lt;="&amp;H$6))</f>
        <v>0</v>
      </c>
      <c r="I154">
        <f>IF($B154="",0,SUMIFS(Raindance!$O:$O,Raindance!$B:$B,$B154,Raindance!$R:$R,"&gt;="&amp;I$5,Raindance!$R:$R,"&lt;="&amp;I$6))</f>
        <v>0</v>
      </c>
      <c r="J154">
        <f>IF($B154="",0,SUMIFS(Raindance!$O:$O,Raindance!$B:$B,$B154,Raindance!$R:$R,"&gt;="&amp;J$5,Raindance!$R:$R,"&lt;="&amp;J$6))</f>
        <v>0</v>
      </c>
      <c r="K154">
        <f>IF($B154="",0,SUMIFS(Raindance!$O:$O,Raindance!$B:$B,$B154,Raindance!$R:$R,"&gt;="&amp;K$5,Raindance!$R:$R,"&lt;="&amp;K$6))</f>
        <v>0</v>
      </c>
      <c r="L154">
        <f>IF($B154="",0,SUMIFS(Raindance!$O:$O,Raindance!$B:$B,$B154,Raindance!$R:$R,"&gt;="&amp;L$5,Raindance!$R:$R,"&lt;="&amp;L$6))</f>
        <v>0</v>
      </c>
      <c r="M154">
        <f>IF($B154="",0,SUMIFS(Raindance!$O:$O,Raindance!$B:$B,$B154,Raindance!$R:$R,"&gt;="&amp;M$5,Raindance!$R:$R,"&lt;="&amp;M$6))</f>
        <v>0</v>
      </c>
      <c r="N154">
        <f>IF($B154="",0,SUMIFS(Raindance!$O:$O,Raindance!$B:$B,$B154,Raindance!$R:$R,"&gt;="&amp;N$5,Raindance!$R:$R,"&lt;="&amp;N$6))</f>
        <v>0</v>
      </c>
      <c r="O154">
        <f>IF($B154="",0,SUMIFS(Raindance!$O:$O,Raindance!$B:$B,$B154,Raindance!$R:$R,"&gt;="&amp;O$5,Raindance!$R:$R,"&lt;="&amp;O$6))</f>
        <v>0</v>
      </c>
      <c r="P154">
        <f>IF($B154="",0,SUMIFS(Raindance!$O:$O,Raindance!$B:$B,$B154,Raindance!$R:$R,"&gt;="&amp;P$5,Raindance!$R:$R,"&lt;="&amp;P$6))</f>
        <v>0</v>
      </c>
      <c r="Q154">
        <f>IF($B154="",0,SUMIFS(Raindance!$O:$O,Raindance!$B:$B,$B154,Raindance!$R:$R,"&gt;="&amp;Q$5,Raindance!$R:$R,"&lt;="&amp;Q$6))</f>
        <v>0</v>
      </c>
      <c r="R154">
        <f>IF($B154="",0,SUMIFS(Raindance!$O:$O,Raindance!$B:$B,$B154,Raindance!$R:$R,"&gt;="&amp;R$5,Raindance!$R:$R,"&lt;="&amp;R$6))</f>
        <v>0</v>
      </c>
      <c r="S154">
        <f>IF($B154="",0,SUMIFS(Raindance!$O:$O,Raindance!$B:$B,$B154,Raindance!$R:$R,"&gt;="&amp;S$5,Raindance!$R:$R,"&lt;="&amp;S$6))</f>
        <v>0</v>
      </c>
      <c r="T154">
        <f>IF($B154="",0,SUMIFS(Raindance!$O:$O,Raindance!$B:$B,$B154,Raindance!$R:$R,"&gt;="&amp;T$5,Raindance!$R:$R,"&lt;="&amp;T$6))</f>
        <v>0</v>
      </c>
      <c r="U154">
        <f>IF($B154="",0,SUMIFS(Raindance!$O:$O,Raindance!$B:$B,$B154,Raindance!$R:$R,"&gt;="&amp;U$5,Raindance!$R:$R,"&lt;="&amp;U$6))</f>
        <v>0</v>
      </c>
      <c r="V154">
        <f>IF($B154="",0,SUMIFS(Raindance!$O:$O,Raindance!$B:$B,$B154,Raindance!$R:$R,"&gt;="&amp;V$5,Raindance!$R:$R,"&lt;="&amp;V$6))</f>
        <v>0</v>
      </c>
      <c r="W154">
        <f>IF($B154="",0,SUMIFS(Raindance!$O:$O,Raindance!$B:$B,$B154,Raindance!$R:$R,"&gt;="&amp;W$5,Raindance!$R:$R,"&lt;="&amp;W$6))</f>
        <v>0</v>
      </c>
      <c r="X154">
        <f>IF($B154="",0,SUMIFS(Raindance!$O:$O,Raindance!$B:$B,$B154,Raindance!$R:$R,"&gt;="&amp;X$5,Raindance!$R:$R,"&lt;="&amp;X$6))</f>
        <v>0</v>
      </c>
      <c r="Y154">
        <f>IF($B154="",0,SUMIFS(Raindance!$O:$O,Raindance!$B:$B,$B154,Raindance!$R:$R,"&gt;="&amp;Y$5,Raindance!$R:$R,"&lt;="&amp;Y$6))</f>
        <v>0</v>
      </c>
      <c r="Z154">
        <f>IF($B154="",0,SUMIFS(Raindance!$O:$O,Raindance!$B:$B,$B154,Raindance!$R:$R,"&gt;="&amp;Z$5,Raindance!$R:$R,"&lt;="&amp;Z$6))</f>
        <v>0</v>
      </c>
      <c r="AA154">
        <f>IF($B154="",0,SUMIFS(Raindance!$O:$O,Raindance!$B:$B,$B154,Raindance!$R:$R,"&gt;="&amp;AA$5,Raindance!$R:$R,"&lt;="&amp;AA$6))</f>
        <v>0</v>
      </c>
      <c r="AB154">
        <f>IF($B154="",0,SUMIFS(Raindance!$O:$O,Raindance!$B:$B,$B154,Raindance!$R:$R,"&gt;="&amp;AB$5,Raindance!$R:$R,"&lt;="&amp;AB$6))</f>
        <v>0</v>
      </c>
      <c r="AC154">
        <f>IF($B154="",0,SUMIFS(Raindance!$O:$O,Raindance!$B:$B,$B154,Raindance!$R:$R,"&gt;="&amp;AC$5,Raindance!$R:$R,"&lt;="&amp;AC$6))</f>
        <v>0</v>
      </c>
      <c r="AD154">
        <f>IF($B154="",0,SUMIFS(Raindance!$O:$O,Raindance!$B:$B,$B154,Raindance!$R:$R,"&gt;="&amp;AD$5,Raindance!$R:$R,"&lt;="&amp;AD$6))</f>
        <v>0</v>
      </c>
      <c r="AE154">
        <f>IF($B154="",0,SUMIFS(Raindance!$O:$O,Raindance!$B:$B,$B154,Raindance!$R:$R,"&gt;="&amp;AE$5,Raindance!$R:$R,"&lt;="&amp;AE$6))</f>
        <v>0</v>
      </c>
      <c r="AF154">
        <f>IF($B154="",0,SUMIFS(Raindance!$O:$O,Raindance!$B:$B,$B154,Raindance!$R:$R,"&gt;="&amp;AF$5,Raindance!$R:$R,"&lt;="&amp;AF$6))</f>
        <v>0</v>
      </c>
      <c r="AG154">
        <f>IF($B154="",0,SUMIFS(Raindance!$O:$O,Raindance!$B:$B,$B154,Raindance!$R:$R,"&gt;="&amp;AG$5,Raindance!$R:$R,"&lt;="&amp;AG$6))</f>
        <v>0</v>
      </c>
    </row>
    <row r="155" spans="1:33" x14ac:dyDescent="0.3">
      <c r="A155" t="s">
        <v>1163</v>
      </c>
      <c r="B155" s="20">
        <f>'Accounting table'!F16</f>
        <v>0</v>
      </c>
      <c r="C155" s="36">
        <f>IF(B155="",0,SUMIFS(Raindance!O:O,Raindance!B:B,B155))</f>
        <v>0</v>
      </c>
      <c r="E155">
        <f>IF($B155="",0,SUMIFS(Raindance!$O:$O,Raindance!$B:$B,$B155,Raindance!$R:$R,"&gt;="&amp;E$5,Raindance!$R:$R,"&lt;="&amp;E$6))</f>
        <v>0</v>
      </c>
      <c r="F155">
        <f>IF($B155="",0,SUMIFS(Raindance!$O:$O,Raindance!$B:$B,$B155,Raindance!$R:$R,"&gt;="&amp;F$5,Raindance!$R:$R,"&lt;="&amp;F$6))</f>
        <v>0</v>
      </c>
      <c r="G155">
        <f>IF($B155="",0,SUMIFS(Raindance!$O:$O,Raindance!$B:$B,$B155,Raindance!$R:$R,"&gt;="&amp;G$5,Raindance!$R:$R,"&lt;="&amp;G$6))</f>
        <v>0</v>
      </c>
      <c r="H155">
        <f>IF($B155="",0,SUMIFS(Raindance!$O:$O,Raindance!$B:$B,$B155,Raindance!$R:$R,"&gt;="&amp;H$5,Raindance!$R:$R,"&lt;="&amp;H$6))</f>
        <v>0</v>
      </c>
      <c r="I155">
        <f>IF($B155="",0,SUMIFS(Raindance!$O:$O,Raindance!$B:$B,$B155,Raindance!$R:$R,"&gt;="&amp;I$5,Raindance!$R:$R,"&lt;="&amp;I$6))</f>
        <v>0</v>
      </c>
      <c r="J155">
        <f>IF($B155="",0,SUMIFS(Raindance!$O:$O,Raindance!$B:$B,$B155,Raindance!$R:$R,"&gt;="&amp;J$5,Raindance!$R:$R,"&lt;="&amp;J$6))</f>
        <v>0</v>
      </c>
      <c r="K155">
        <f>IF($B155="",0,SUMIFS(Raindance!$O:$O,Raindance!$B:$B,$B155,Raindance!$R:$R,"&gt;="&amp;K$5,Raindance!$R:$R,"&lt;="&amp;K$6))</f>
        <v>0</v>
      </c>
      <c r="L155">
        <f>IF($B155="",0,SUMIFS(Raindance!$O:$O,Raindance!$B:$B,$B155,Raindance!$R:$R,"&gt;="&amp;L$5,Raindance!$R:$R,"&lt;="&amp;L$6))</f>
        <v>0</v>
      </c>
      <c r="M155">
        <f>IF($B155="",0,SUMIFS(Raindance!$O:$O,Raindance!$B:$B,$B155,Raindance!$R:$R,"&gt;="&amp;M$5,Raindance!$R:$R,"&lt;="&amp;M$6))</f>
        <v>0</v>
      </c>
      <c r="N155">
        <f>IF($B155="",0,SUMIFS(Raindance!$O:$O,Raindance!$B:$B,$B155,Raindance!$R:$R,"&gt;="&amp;N$5,Raindance!$R:$R,"&lt;="&amp;N$6))</f>
        <v>0</v>
      </c>
      <c r="O155">
        <f>IF($B155="",0,SUMIFS(Raindance!$O:$O,Raindance!$B:$B,$B155,Raindance!$R:$R,"&gt;="&amp;O$5,Raindance!$R:$R,"&lt;="&amp;O$6))</f>
        <v>0</v>
      </c>
      <c r="P155">
        <f>IF($B155="",0,SUMIFS(Raindance!$O:$O,Raindance!$B:$B,$B155,Raindance!$R:$R,"&gt;="&amp;P$5,Raindance!$R:$R,"&lt;="&amp;P$6))</f>
        <v>0</v>
      </c>
      <c r="Q155">
        <f>IF($B155="",0,SUMIFS(Raindance!$O:$O,Raindance!$B:$B,$B155,Raindance!$R:$R,"&gt;="&amp;Q$5,Raindance!$R:$R,"&lt;="&amp;Q$6))</f>
        <v>0</v>
      </c>
      <c r="R155">
        <f>IF($B155="",0,SUMIFS(Raindance!$O:$O,Raindance!$B:$B,$B155,Raindance!$R:$R,"&gt;="&amp;R$5,Raindance!$R:$R,"&lt;="&amp;R$6))</f>
        <v>0</v>
      </c>
      <c r="S155">
        <f>IF($B155="",0,SUMIFS(Raindance!$O:$O,Raindance!$B:$B,$B155,Raindance!$R:$R,"&gt;="&amp;S$5,Raindance!$R:$R,"&lt;="&amp;S$6))</f>
        <v>0</v>
      </c>
      <c r="T155">
        <f>IF($B155="",0,SUMIFS(Raindance!$O:$O,Raindance!$B:$B,$B155,Raindance!$R:$R,"&gt;="&amp;T$5,Raindance!$R:$R,"&lt;="&amp;T$6))</f>
        <v>0</v>
      </c>
      <c r="U155">
        <f>IF($B155="",0,SUMIFS(Raindance!$O:$O,Raindance!$B:$B,$B155,Raindance!$R:$R,"&gt;="&amp;U$5,Raindance!$R:$R,"&lt;="&amp;U$6))</f>
        <v>0</v>
      </c>
      <c r="V155">
        <f>IF($B155="",0,SUMIFS(Raindance!$O:$O,Raindance!$B:$B,$B155,Raindance!$R:$R,"&gt;="&amp;V$5,Raindance!$R:$R,"&lt;="&amp;V$6))</f>
        <v>0</v>
      </c>
      <c r="W155">
        <f>IF($B155="",0,SUMIFS(Raindance!$O:$O,Raindance!$B:$B,$B155,Raindance!$R:$R,"&gt;="&amp;W$5,Raindance!$R:$R,"&lt;="&amp;W$6))</f>
        <v>0</v>
      </c>
      <c r="X155">
        <f>IF($B155="",0,SUMIFS(Raindance!$O:$O,Raindance!$B:$B,$B155,Raindance!$R:$R,"&gt;="&amp;X$5,Raindance!$R:$R,"&lt;="&amp;X$6))</f>
        <v>0</v>
      </c>
      <c r="Y155">
        <f>IF($B155="",0,SUMIFS(Raindance!$O:$O,Raindance!$B:$B,$B155,Raindance!$R:$R,"&gt;="&amp;Y$5,Raindance!$R:$R,"&lt;="&amp;Y$6))</f>
        <v>0</v>
      </c>
      <c r="Z155">
        <f>IF($B155="",0,SUMIFS(Raindance!$O:$O,Raindance!$B:$B,$B155,Raindance!$R:$R,"&gt;="&amp;Z$5,Raindance!$R:$R,"&lt;="&amp;Z$6))</f>
        <v>0</v>
      </c>
      <c r="AA155">
        <f>IF($B155="",0,SUMIFS(Raindance!$O:$O,Raindance!$B:$B,$B155,Raindance!$R:$R,"&gt;="&amp;AA$5,Raindance!$R:$R,"&lt;="&amp;AA$6))</f>
        <v>0</v>
      </c>
      <c r="AB155">
        <f>IF($B155="",0,SUMIFS(Raindance!$O:$O,Raindance!$B:$B,$B155,Raindance!$R:$R,"&gt;="&amp;AB$5,Raindance!$R:$R,"&lt;="&amp;AB$6))</f>
        <v>0</v>
      </c>
      <c r="AC155">
        <f>IF($B155="",0,SUMIFS(Raindance!$O:$O,Raindance!$B:$B,$B155,Raindance!$R:$R,"&gt;="&amp;AC$5,Raindance!$R:$R,"&lt;="&amp;AC$6))</f>
        <v>0</v>
      </c>
      <c r="AD155">
        <f>IF($B155="",0,SUMIFS(Raindance!$O:$O,Raindance!$B:$B,$B155,Raindance!$R:$R,"&gt;="&amp;AD$5,Raindance!$R:$R,"&lt;="&amp;AD$6))</f>
        <v>0</v>
      </c>
      <c r="AE155">
        <f>IF($B155="",0,SUMIFS(Raindance!$O:$O,Raindance!$B:$B,$B155,Raindance!$R:$R,"&gt;="&amp;AE$5,Raindance!$R:$R,"&lt;="&amp;AE$6))</f>
        <v>0</v>
      </c>
      <c r="AF155">
        <f>IF($B155="",0,SUMIFS(Raindance!$O:$O,Raindance!$B:$B,$B155,Raindance!$R:$R,"&gt;="&amp;AF$5,Raindance!$R:$R,"&lt;="&amp;AF$6))</f>
        <v>0</v>
      </c>
      <c r="AG155">
        <f>IF($B155="",0,SUMIFS(Raindance!$O:$O,Raindance!$B:$B,$B155,Raindance!$R:$R,"&gt;="&amp;AG$5,Raindance!$R:$R,"&lt;="&amp;AG$6))</f>
        <v>0</v>
      </c>
    </row>
    <row r="156" spans="1:33" x14ac:dyDescent="0.3">
      <c r="A156" t="s">
        <v>1163</v>
      </c>
      <c r="B156" s="20">
        <f>'Accounting table'!F17</f>
        <v>0</v>
      </c>
      <c r="C156" s="36">
        <f>IF(B156="",0,SUMIFS(Raindance!O:O,Raindance!B:B,B156))</f>
        <v>0</v>
      </c>
      <c r="E156">
        <f>IF($B156="",0,SUMIFS(Raindance!$O:$O,Raindance!$B:$B,$B156,Raindance!$R:$R,"&gt;="&amp;E$5,Raindance!$R:$R,"&lt;="&amp;E$6))</f>
        <v>0</v>
      </c>
      <c r="F156">
        <f>IF($B156="",0,SUMIFS(Raindance!$O:$O,Raindance!$B:$B,$B156,Raindance!$R:$R,"&gt;="&amp;F$5,Raindance!$R:$R,"&lt;="&amp;F$6))</f>
        <v>0</v>
      </c>
      <c r="G156">
        <f>IF($B156="",0,SUMIFS(Raindance!$O:$O,Raindance!$B:$B,$B156,Raindance!$R:$R,"&gt;="&amp;G$5,Raindance!$R:$R,"&lt;="&amp;G$6))</f>
        <v>0</v>
      </c>
      <c r="H156">
        <f>IF($B156="",0,SUMIFS(Raindance!$O:$O,Raindance!$B:$B,$B156,Raindance!$R:$R,"&gt;="&amp;H$5,Raindance!$R:$R,"&lt;="&amp;H$6))</f>
        <v>0</v>
      </c>
      <c r="I156">
        <f>IF($B156="",0,SUMIFS(Raindance!$O:$O,Raindance!$B:$B,$B156,Raindance!$R:$R,"&gt;="&amp;I$5,Raindance!$R:$R,"&lt;="&amp;I$6))</f>
        <v>0</v>
      </c>
      <c r="J156">
        <f>IF($B156="",0,SUMIFS(Raindance!$O:$O,Raindance!$B:$B,$B156,Raindance!$R:$R,"&gt;="&amp;J$5,Raindance!$R:$R,"&lt;="&amp;J$6))</f>
        <v>0</v>
      </c>
      <c r="K156">
        <f>IF($B156="",0,SUMIFS(Raindance!$O:$O,Raindance!$B:$B,$B156,Raindance!$R:$R,"&gt;="&amp;K$5,Raindance!$R:$R,"&lt;="&amp;K$6))</f>
        <v>0</v>
      </c>
      <c r="L156">
        <f>IF($B156="",0,SUMIFS(Raindance!$O:$O,Raindance!$B:$B,$B156,Raindance!$R:$R,"&gt;="&amp;L$5,Raindance!$R:$R,"&lt;="&amp;L$6))</f>
        <v>0</v>
      </c>
      <c r="M156">
        <f>IF($B156="",0,SUMIFS(Raindance!$O:$O,Raindance!$B:$B,$B156,Raindance!$R:$R,"&gt;="&amp;M$5,Raindance!$R:$R,"&lt;="&amp;M$6))</f>
        <v>0</v>
      </c>
      <c r="N156">
        <f>IF($B156="",0,SUMIFS(Raindance!$O:$O,Raindance!$B:$B,$B156,Raindance!$R:$R,"&gt;="&amp;N$5,Raindance!$R:$R,"&lt;="&amp;N$6))</f>
        <v>0</v>
      </c>
      <c r="O156">
        <f>IF($B156="",0,SUMIFS(Raindance!$O:$O,Raindance!$B:$B,$B156,Raindance!$R:$R,"&gt;="&amp;O$5,Raindance!$R:$R,"&lt;="&amp;O$6))</f>
        <v>0</v>
      </c>
      <c r="P156">
        <f>IF($B156="",0,SUMIFS(Raindance!$O:$O,Raindance!$B:$B,$B156,Raindance!$R:$R,"&gt;="&amp;P$5,Raindance!$R:$R,"&lt;="&amp;P$6))</f>
        <v>0</v>
      </c>
      <c r="Q156">
        <f>IF($B156="",0,SUMIFS(Raindance!$O:$O,Raindance!$B:$B,$B156,Raindance!$R:$R,"&gt;="&amp;Q$5,Raindance!$R:$R,"&lt;="&amp;Q$6))</f>
        <v>0</v>
      </c>
      <c r="R156">
        <f>IF($B156="",0,SUMIFS(Raindance!$O:$O,Raindance!$B:$B,$B156,Raindance!$R:$R,"&gt;="&amp;R$5,Raindance!$R:$R,"&lt;="&amp;R$6))</f>
        <v>0</v>
      </c>
      <c r="S156">
        <f>IF($B156="",0,SUMIFS(Raindance!$O:$O,Raindance!$B:$B,$B156,Raindance!$R:$R,"&gt;="&amp;S$5,Raindance!$R:$R,"&lt;="&amp;S$6))</f>
        <v>0</v>
      </c>
      <c r="T156">
        <f>IF($B156="",0,SUMIFS(Raindance!$O:$O,Raindance!$B:$B,$B156,Raindance!$R:$R,"&gt;="&amp;T$5,Raindance!$R:$R,"&lt;="&amp;T$6))</f>
        <v>0</v>
      </c>
      <c r="U156">
        <f>IF($B156="",0,SUMIFS(Raindance!$O:$O,Raindance!$B:$B,$B156,Raindance!$R:$R,"&gt;="&amp;U$5,Raindance!$R:$R,"&lt;="&amp;U$6))</f>
        <v>0</v>
      </c>
      <c r="V156">
        <f>IF($B156="",0,SUMIFS(Raindance!$O:$O,Raindance!$B:$B,$B156,Raindance!$R:$R,"&gt;="&amp;V$5,Raindance!$R:$R,"&lt;="&amp;V$6))</f>
        <v>0</v>
      </c>
      <c r="W156">
        <f>IF($B156="",0,SUMIFS(Raindance!$O:$O,Raindance!$B:$B,$B156,Raindance!$R:$R,"&gt;="&amp;W$5,Raindance!$R:$R,"&lt;="&amp;W$6))</f>
        <v>0</v>
      </c>
      <c r="X156">
        <f>IF($B156="",0,SUMIFS(Raindance!$O:$O,Raindance!$B:$B,$B156,Raindance!$R:$R,"&gt;="&amp;X$5,Raindance!$R:$R,"&lt;="&amp;X$6))</f>
        <v>0</v>
      </c>
      <c r="Y156">
        <f>IF($B156="",0,SUMIFS(Raindance!$O:$O,Raindance!$B:$B,$B156,Raindance!$R:$R,"&gt;="&amp;Y$5,Raindance!$R:$R,"&lt;="&amp;Y$6))</f>
        <v>0</v>
      </c>
      <c r="Z156">
        <f>IF($B156="",0,SUMIFS(Raindance!$O:$O,Raindance!$B:$B,$B156,Raindance!$R:$R,"&gt;="&amp;Z$5,Raindance!$R:$R,"&lt;="&amp;Z$6))</f>
        <v>0</v>
      </c>
      <c r="AA156">
        <f>IF($B156="",0,SUMIFS(Raindance!$O:$O,Raindance!$B:$B,$B156,Raindance!$R:$R,"&gt;="&amp;AA$5,Raindance!$R:$R,"&lt;="&amp;AA$6))</f>
        <v>0</v>
      </c>
      <c r="AB156">
        <f>IF($B156="",0,SUMIFS(Raindance!$O:$O,Raindance!$B:$B,$B156,Raindance!$R:$R,"&gt;="&amp;AB$5,Raindance!$R:$R,"&lt;="&amp;AB$6))</f>
        <v>0</v>
      </c>
      <c r="AC156">
        <f>IF($B156="",0,SUMIFS(Raindance!$O:$O,Raindance!$B:$B,$B156,Raindance!$R:$R,"&gt;="&amp;AC$5,Raindance!$R:$R,"&lt;="&amp;AC$6))</f>
        <v>0</v>
      </c>
      <c r="AD156">
        <f>IF($B156="",0,SUMIFS(Raindance!$O:$O,Raindance!$B:$B,$B156,Raindance!$R:$R,"&gt;="&amp;AD$5,Raindance!$R:$R,"&lt;="&amp;AD$6))</f>
        <v>0</v>
      </c>
      <c r="AE156">
        <f>IF($B156="",0,SUMIFS(Raindance!$O:$O,Raindance!$B:$B,$B156,Raindance!$R:$R,"&gt;="&amp;AE$5,Raindance!$R:$R,"&lt;="&amp;AE$6))</f>
        <v>0</v>
      </c>
      <c r="AF156">
        <f>IF($B156="",0,SUMIFS(Raindance!$O:$O,Raindance!$B:$B,$B156,Raindance!$R:$R,"&gt;="&amp;AF$5,Raindance!$R:$R,"&lt;="&amp;AF$6))</f>
        <v>0</v>
      </c>
      <c r="AG156">
        <f>IF($B156="",0,SUMIFS(Raindance!$O:$O,Raindance!$B:$B,$B156,Raindance!$R:$R,"&gt;="&amp;AG$5,Raindance!$R:$R,"&lt;="&amp;AG$6))</f>
        <v>0</v>
      </c>
    </row>
    <row r="157" spans="1:33" x14ac:dyDescent="0.3">
      <c r="A157" t="s">
        <v>1163</v>
      </c>
      <c r="B157" s="20">
        <f>'Accounting table'!F18</f>
        <v>0</v>
      </c>
      <c r="C157" s="36">
        <f>IF(B157="",0,SUMIFS(Raindance!O:O,Raindance!B:B,B157))</f>
        <v>0</v>
      </c>
      <c r="E157">
        <f>IF($B157="",0,SUMIFS(Raindance!$O:$O,Raindance!$B:$B,$B157,Raindance!$R:$R,"&gt;="&amp;E$5,Raindance!$R:$R,"&lt;="&amp;E$6))</f>
        <v>0</v>
      </c>
      <c r="F157">
        <f>IF($B157="",0,SUMIFS(Raindance!$O:$O,Raindance!$B:$B,$B157,Raindance!$R:$R,"&gt;="&amp;F$5,Raindance!$R:$R,"&lt;="&amp;F$6))</f>
        <v>0</v>
      </c>
      <c r="G157">
        <f>IF($B157="",0,SUMIFS(Raindance!$O:$O,Raindance!$B:$B,$B157,Raindance!$R:$R,"&gt;="&amp;G$5,Raindance!$R:$R,"&lt;="&amp;G$6))</f>
        <v>0</v>
      </c>
      <c r="H157">
        <f>IF($B157="",0,SUMIFS(Raindance!$O:$O,Raindance!$B:$B,$B157,Raindance!$R:$R,"&gt;="&amp;H$5,Raindance!$R:$R,"&lt;="&amp;H$6))</f>
        <v>0</v>
      </c>
      <c r="I157">
        <f>IF($B157="",0,SUMIFS(Raindance!$O:$O,Raindance!$B:$B,$B157,Raindance!$R:$R,"&gt;="&amp;I$5,Raindance!$R:$R,"&lt;="&amp;I$6))</f>
        <v>0</v>
      </c>
      <c r="J157">
        <f>IF($B157="",0,SUMIFS(Raindance!$O:$O,Raindance!$B:$B,$B157,Raindance!$R:$R,"&gt;="&amp;J$5,Raindance!$R:$R,"&lt;="&amp;J$6))</f>
        <v>0</v>
      </c>
      <c r="K157">
        <f>IF($B157="",0,SUMIFS(Raindance!$O:$O,Raindance!$B:$B,$B157,Raindance!$R:$R,"&gt;="&amp;K$5,Raindance!$R:$R,"&lt;="&amp;K$6))</f>
        <v>0</v>
      </c>
      <c r="L157">
        <f>IF($B157="",0,SUMIFS(Raindance!$O:$O,Raindance!$B:$B,$B157,Raindance!$R:$R,"&gt;="&amp;L$5,Raindance!$R:$R,"&lt;="&amp;L$6))</f>
        <v>0</v>
      </c>
      <c r="M157">
        <f>IF($B157="",0,SUMIFS(Raindance!$O:$O,Raindance!$B:$B,$B157,Raindance!$R:$R,"&gt;="&amp;M$5,Raindance!$R:$R,"&lt;="&amp;M$6))</f>
        <v>0</v>
      </c>
      <c r="N157">
        <f>IF($B157="",0,SUMIFS(Raindance!$O:$O,Raindance!$B:$B,$B157,Raindance!$R:$R,"&gt;="&amp;N$5,Raindance!$R:$R,"&lt;="&amp;N$6))</f>
        <v>0</v>
      </c>
      <c r="O157">
        <f>IF($B157="",0,SUMIFS(Raindance!$O:$O,Raindance!$B:$B,$B157,Raindance!$R:$R,"&gt;="&amp;O$5,Raindance!$R:$R,"&lt;="&amp;O$6))</f>
        <v>0</v>
      </c>
      <c r="P157">
        <f>IF($B157="",0,SUMIFS(Raindance!$O:$O,Raindance!$B:$B,$B157,Raindance!$R:$R,"&gt;="&amp;P$5,Raindance!$R:$R,"&lt;="&amp;P$6))</f>
        <v>0</v>
      </c>
      <c r="Q157">
        <f>IF($B157="",0,SUMIFS(Raindance!$O:$O,Raindance!$B:$B,$B157,Raindance!$R:$R,"&gt;="&amp;Q$5,Raindance!$R:$R,"&lt;="&amp;Q$6))</f>
        <v>0</v>
      </c>
      <c r="R157">
        <f>IF($B157="",0,SUMIFS(Raindance!$O:$O,Raindance!$B:$B,$B157,Raindance!$R:$R,"&gt;="&amp;R$5,Raindance!$R:$R,"&lt;="&amp;R$6))</f>
        <v>0</v>
      </c>
      <c r="S157">
        <f>IF($B157="",0,SUMIFS(Raindance!$O:$O,Raindance!$B:$B,$B157,Raindance!$R:$R,"&gt;="&amp;S$5,Raindance!$R:$R,"&lt;="&amp;S$6))</f>
        <v>0</v>
      </c>
      <c r="T157">
        <f>IF($B157="",0,SUMIFS(Raindance!$O:$O,Raindance!$B:$B,$B157,Raindance!$R:$R,"&gt;="&amp;T$5,Raindance!$R:$R,"&lt;="&amp;T$6))</f>
        <v>0</v>
      </c>
      <c r="U157">
        <f>IF($B157="",0,SUMIFS(Raindance!$O:$O,Raindance!$B:$B,$B157,Raindance!$R:$R,"&gt;="&amp;U$5,Raindance!$R:$R,"&lt;="&amp;U$6))</f>
        <v>0</v>
      </c>
      <c r="V157">
        <f>IF($B157="",0,SUMIFS(Raindance!$O:$O,Raindance!$B:$B,$B157,Raindance!$R:$R,"&gt;="&amp;V$5,Raindance!$R:$R,"&lt;="&amp;V$6))</f>
        <v>0</v>
      </c>
      <c r="W157">
        <f>IF($B157="",0,SUMIFS(Raindance!$O:$O,Raindance!$B:$B,$B157,Raindance!$R:$R,"&gt;="&amp;W$5,Raindance!$R:$R,"&lt;="&amp;W$6))</f>
        <v>0</v>
      </c>
      <c r="X157">
        <f>IF($B157="",0,SUMIFS(Raindance!$O:$O,Raindance!$B:$B,$B157,Raindance!$R:$R,"&gt;="&amp;X$5,Raindance!$R:$R,"&lt;="&amp;X$6))</f>
        <v>0</v>
      </c>
      <c r="Y157">
        <f>IF($B157="",0,SUMIFS(Raindance!$O:$O,Raindance!$B:$B,$B157,Raindance!$R:$R,"&gt;="&amp;Y$5,Raindance!$R:$R,"&lt;="&amp;Y$6))</f>
        <v>0</v>
      </c>
      <c r="Z157">
        <f>IF($B157="",0,SUMIFS(Raindance!$O:$O,Raindance!$B:$B,$B157,Raindance!$R:$R,"&gt;="&amp;Z$5,Raindance!$R:$R,"&lt;="&amp;Z$6))</f>
        <v>0</v>
      </c>
      <c r="AA157">
        <f>IF($B157="",0,SUMIFS(Raindance!$O:$O,Raindance!$B:$B,$B157,Raindance!$R:$R,"&gt;="&amp;AA$5,Raindance!$R:$R,"&lt;="&amp;AA$6))</f>
        <v>0</v>
      </c>
      <c r="AB157">
        <f>IF($B157="",0,SUMIFS(Raindance!$O:$O,Raindance!$B:$B,$B157,Raindance!$R:$R,"&gt;="&amp;AB$5,Raindance!$R:$R,"&lt;="&amp;AB$6))</f>
        <v>0</v>
      </c>
      <c r="AC157">
        <f>IF($B157="",0,SUMIFS(Raindance!$O:$O,Raindance!$B:$B,$B157,Raindance!$R:$R,"&gt;="&amp;AC$5,Raindance!$R:$R,"&lt;="&amp;AC$6))</f>
        <v>0</v>
      </c>
      <c r="AD157">
        <f>IF($B157="",0,SUMIFS(Raindance!$O:$O,Raindance!$B:$B,$B157,Raindance!$R:$R,"&gt;="&amp;AD$5,Raindance!$R:$R,"&lt;="&amp;AD$6))</f>
        <v>0</v>
      </c>
      <c r="AE157">
        <f>IF($B157="",0,SUMIFS(Raindance!$O:$O,Raindance!$B:$B,$B157,Raindance!$R:$R,"&gt;="&amp;AE$5,Raindance!$R:$R,"&lt;="&amp;AE$6))</f>
        <v>0</v>
      </c>
      <c r="AF157">
        <f>IF($B157="",0,SUMIFS(Raindance!$O:$O,Raindance!$B:$B,$B157,Raindance!$R:$R,"&gt;="&amp;AF$5,Raindance!$R:$R,"&lt;="&amp;AF$6))</f>
        <v>0</v>
      </c>
      <c r="AG157">
        <f>IF($B157="",0,SUMIFS(Raindance!$O:$O,Raindance!$B:$B,$B157,Raindance!$R:$R,"&gt;="&amp;AG$5,Raindance!$R:$R,"&lt;="&amp;AG$6))</f>
        <v>0</v>
      </c>
    </row>
    <row r="158" spans="1:33" x14ac:dyDescent="0.3">
      <c r="A158" t="s">
        <v>1163</v>
      </c>
      <c r="B158" s="20">
        <f>'Accounting table'!F19</f>
        <v>0</v>
      </c>
      <c r="C158" s="36">
        <f>IF(B158="",0,SUMIFS(Raindance!O:O,Raindance!B:B,B158))</f>
        <v>0</v>
      </c>
      <c r="E158">
        <f>IF($B158="",0,SUMIFS(Raindance!$O:$O,Raindance!$B:$B,$B158,Raindance!$R:$R,"&gt;="&amp;E$5,Raindance!$R:$R,"&lt;="&amp;E$6))</f>
        <v>0</v>
      </c>
      <c r="F158">
        <f>IF($B158="",0,SUMIFS(Raindance!$O:$O,Raindance!$B:$B,$B158,Raindance!$R:$R,"&gt;="&amp;F$5,Raindance!$R:$R,"&lt;="&amp;F$6))</f>
        <v>0</v>
      </c>
      <c r="G158">
        <f>IF($B158="",0,SUMIFS(Raindance!$O:$O,Raindance!$B:$B,$B158,Raindance!$R:$R,"&gt;="&amp;G$5,Raindance!$R:$R,"&lt;="&amp;G$6))</f>
        <v>0</v>
      </c>
      <c r="H158">
        <f>IF($B158="",0,SUMIFS(Raindance!$O:$O,Raindance!$B:$B,$B158,Raindance!$R:$R,"&gt;="&amp;H$5,Raindance!$R:$R,"&lt;="&amp;H$6))</f>
        <v>0</v>
      </c>
      <c r="I158">
        <f>IF($B158="",0,SUMIFS(Raindance!$O:$O,Raindance!$B:$B,$B158,Raindance!$R:$R,"&gt;="&amp;I$5,Raindance!$R:$R,"&lt;="&amp;I$6))</f>
        <v>0</v>
      </c>
      <c r="J158">
        <f>IF($B158="",0,SUMIFS(Raindance!$O:$O,Raindance!$B:$B,$B158,Raindance!$R:$R,"&gt;="&amp;J$5,Raindance!$R:$R,"&lt;="&amp;J$6))</f>
        <v>0</v>
      </c>
      <c r="K158">
        <f>IF($B158="",0,SUMIFS(Raindance!$O:$O,Raindance!$B:$B,$B158,Raindance!$R:$R,"&gt;="&amp;K$5,Raindance!$R:$R,"&lt;="&amp;K$6))</f>
        <v>0</v>
      </c>
      <c r="L158">
        <f>IF($B158="",0,SUMIFS(Raindance!$O:$O,Raindance!$B:$B,$B158,Raindance!$R:$R,"&gt;="&amp;L$5,Raindance!$R:$R,"&lt;="&amp;L$6))</f>
        <v>0</v>
      </c>
      <c r="M158">
        <f>IF($B158="",0,SUMIFS(Raindance!$O:$O,Raindance!$B:$B,$B158,Raindance!$R:$R,"&gt;="&amp;M$5,Raindance!$R:$R,"&lt;="&amp;M$6))</f>
        <v>0</v>
      </c>
      <c r="N158">
        <f>IF($B158="",0,SUMIFS(Raindance!$O:$O,Raindance!$B:$B,$B158,Raindance!$R:$R,"&gt;="&amp;N$5,Raindance!$R:$R,"&lt;="&amp;N$6))</f>
        <v>0</v>
      </c>
      <c r="O158">
        <f>IF($B158="",0,SUMIFS(Raindance!$O:$O,Raindance!$B:$B,$B158,Raindance!$R:$R,"&gt;="&amp;O$5,Raindance!$R:$R,"&lt;="&amp;O$6))</f>
        <v>0</v>
      </c>
      <c r="P158">
        <f>IF($B158="",0,SUMIFS(Raindance!$O:$O,Raindance!$B:$B,$B158,Raindance!$R:$R,"&gt;="&amp;P$5,Raindance!$R:$R,"&lt;="&amp;P$6))</f>
        <v>0</v>
      </c>
      <c r="Q158">
        <f>IF($B158="",0,SUMIFS(Raindance!$O:$O,Raindance!$B:$B,$B158,Raindance!$R:$R,"&gt;="&amp;Q$5,Raindance!$R:$R,"&lt;="&amp;Q$6))</f>
        <v>0</v>
      </c>
      <c r="R158">
        <f>IF($B158="",0,SUMIFS(Raindance!$O:$O,Raindance!$B:$B,$B158,Raindance!$R:$R,"&gt;="&amp;R$5,Raindance!$R:$R,"&lt;="&amp;R$6))</f>
        <v>0</v>
      </c>
      <c r="S158">
        <f>IF($B158="",0,SUMIFS(Raindance!$O:$O,Raindance!$B:$B,$B158,Raindance!$R:$R,"&gt;="&amp;S$5,Raindance!$R:$R,"&lt;="&amp;S$6))</f>
        <v>0</v>
      </c>
      <c r="T158">
        <f>IF($B158="",0,SUMIFS(Raindance!$O:$O,Raindance!$B:$B,$B158,Raindance!$R:$R,"&gt;="&amp;T$5,Raindance!$R:$R,"&lt;="&amp;T$6))</f>
        <v>0</v>
      </c>
      <c r="U158">
        <f>IF($B158="",0,SUMIFS(Raindance!$O:$O,Raindance!$B:$B,$B158,Raindance!$R:$R,"&gt;="&amp;U$5,Raindance!$R:$R,"&lt;="&amp;U$6))</f>
        <v>0</v>
      </c>
      <c r="V158">
        <f>IF($B158="",0,SUMIFS(Raindance!$O:$O,Raindance!$B:$B,$B158,Raindance!$R:$R,"&gt;="&amp;V$5,Raindance!$R:$R,"&lt;="&amp;V$6))</f>
        <v>0</v>
      </c>
      <c r="W158">
        <f>IF($B158="",0,SUMIFS(Raindance!$O:$O,Raindance!$B:$B,$B158,Raindance!$R:$R,"&gt;="&amp;W$5,Raindance!$R:$R,"&lt;="&amp;W$6))</f>
        <v>0</v>
      </c>
      <c r="X158">
        <f>IF($B158="",0,SUMIFS(Raindance!$O:$O,Raindance!$B:$B,$B158,Raindance!$R:$R,"&gt;="&amp;X$5,Raindance!$R:$R,"&lt;="&amp;X$6))</f>
        <v>0</v>
      </c>
      <c r="Y158">
        <f>IF($B158="",0,SUMIFS(Raindance!$O:$O,Raindance!$B:$B,$B158,Raindance!$R:$R,"&gt;="&amp;Y$5,Raindance!$R:$R,"&lt;="&amp;Y$6))</f>
        <v>0</v>
      </c>
      <c r="Z158">
        <f>IF($B158="",0,SUMIFS(Raindance!$O:$O,Raindance!$B:$B,$B158,Raindance!$R:$R,"&gt;="&amp;Z$5,Raindance!$R:$R,"&lt;="&amp;Z$6))</f>
        <v>0</v>
      </c>
      <c r="AA158">
        <f>IF($B158="",0,SUMIFS(Raindance!$O:$O,Raindance!$B:$B,$B158,Raindance!$R:$R,"&gt;="&amp;AA$5,Raindance!$R:$R,"&lt;="&amp;AA$6))</f>
        <v>0</v>
      </c>
      <c r="AB158">
        <f>IF($B158="",0,SUMIFS(Raindance!$O:$O,Raindance!$B:$B,$B158,Raindance!$R:$R,"&gt;="&amp;AB$5,Raindance!$R:$R,"&lt;="&amp;AB$6))</f>
        <v>0</v>
      </c>
      <c r="AC158">
        <f>IF($B158="",0,SUMIFS(Raindance!$O:$O,Raindance!$B:$B,$B158,Raindance!$R:$R,"&gt;="&amp;AC$5,Raindance!$R:$R,"&lt;="&amp;AC$6))</f>
        <v>0</v>
      </c>
      <c r="AD158">
        <f>IF($B158="",0,SUMIFS(Raindance!$O:$O,Raindance!$B:$B,$B158,Raindance!$R:$R,"&gt;="&amp;AD$5,Raindance!$R:$R,"&lt;="&amp;AD$6))</f>
        <v>0</v>
      </c>
      <c r="AE158">
        <f>IF($B158="",0,SUMIFS(Raindance!$O:$O,Raindance!$B:$B,$B158,Raindance!$R:$R,"&gt;="&amp;AE$5,Raindance!$R:$R,"&lt;="&amp;AE$6))</f>
        <v>0</v>
      </c>
      <c r="AF158">
        <f>IF($B158="",0,SUMIFS(Raindance!$O:$O,Raindance!$B:$B,$B158,Raindance!$R:$R,"&gt;="&amp;AF$5,Raindance!$R:$R,"&lt;="&amp;AF$6))</f>
        <v>0</v>
      </c>
      <c r="AG158">
        <f>IF($B158="",0,SUMIFS(Raindance!$O:$O,Raindance!$B:$B,$B158,Raindance!$R:$R,"&gt;="&amp;AG$5,Raindance!$R:$R,"&lt;="&amp;AG$6))</f>
        <v>0</v>
      </c>
    </row>
    <row r="159" spans="1:33" x14ac:dyDescent="0.3">
      <c r="A159" t="s">
        <v>1163</v>
      </c>
      <c r="B159" s="20">
        <f>'Accounting table'!F20</f>
        <v>0</v>
      </c>
      <c r="C159" s="36">
        <f>IF(B159="",0,SUMIFS(Raindance!O:O,Raindance!B:B,B159))</f>
        <v>0</v>
      </c>
      <c r="E159">
        <f>IF($B159="",0,SUMIFS(Raindance!$O:$O,Raindance!$B:$B,$B159,Raindance!$R:$R,"&gt;="&amp;E$5,Raindance!$R:$R,"&lt;="&amp;E$6))</f>
        <v>0</v>
      </c>
      <c r="F159">
        <f>IF($B159="",0,SUMIFS(Raindance!$O:$O,Raindance!$B:$B,$B159,Raindance!$R:$R,"&gt;="&amp;F$5,Raindance!$R:$R,"&lt;="&amp;F$6))</f>
        <v>0</v>
      </c>
      <c r="G159">
        <f>IF($B159="",0,SUMIFS(Raindance!$O:$O,Raindance!$B:$B,$B159,Raindance!$R:$R,"&gt;="&amp;G$5,Raindance!$R:$R,"&lt;="&amp;G$6))</f>
        <v>0</v>
      </c>
      <c r="H159">
        <f>IF($B159="",0,SUMIFS(Raindance!$O:$O,Raindance!$B:$B,$B159,Raindance!$R:$R,"&gt;="&amp;H$5,Raindance!$R:$R,"&lt;="&amp;H$6))</f>
        <v>0</v>
      </c>
      <c r="I159">
        <f>IF($B159="",0,SUMIFS(Raindance!$O:$O,Raindance!$B:$B,$B159,Raindance!$R:$R,"&gt;="&amp;I$5,Raindance!$R:$R,"&lt;="&amp;I$6))</f>
        <v>0</v>
      </c>
      <c r="J159">
        <f>IF($B159="",0,SUMIFS(Raindance!$O:$O,Raindance!$B:$B,$B159,Raindance!$R:$R,"&gt;="&amp;J$5,Raindance!$R:$R,"&lt;="&amp;J$6))</f>
        <v>0</v>
      </c>
      <c r="K159">
        <f>IF($B159="",0,SUMIFS(Raindance!$O:$O,Raindance!$B:$B,$B159,Raindance!$R:$R,"&gt;="&amp;K$5,Raindance!$R:$R,"&lt;="&amp;K$6))</f>
        <v>0</v>
      </c>
      <c r="L159">
        <f>IF($B159="",0,SUMIFS(Raindance!$O:$O,Raindance!$B:$B,$B159,Raindance!$R:$R,"&gt;="&amp;L$5,Raindance!$R:$R,"&lt;="&amp;L$6))</f>
        <v>0</v>
      </c>
      <c r="M159">
        <f>IF($B159="",0,SUMIFS(Raindance!$O:$O,Raindance!$B:$B,$B159,Raindance!$R:$R,"&gt;="&amp;M$5,Raindance!$R:$R,"&lt;="&amp;M$6))</f>
        <v>0</v>
      </c>
      <c r="N159">
        <f>IF($B159="",0,SUMIFS(Raindance!$O:$O,Raindance!$B:$B,$B159,Raindance!$R:$R,"&gt;="&amp;N$5,Raindance!$R:$R,"&lt;="&amp;N$6))</f>
        <v>0</v>
      </c>
      <c r="O159">
        <f>IF($B159="",0,SUMIFS(Raindance!$O:$O,Raindance!$B:$B,$B159,Raindance!$R:$R,"&gt;="&amp;O$5,Raindance!$R:$R,"&lt;="&amp;O$6))</f>
        <v>0</v>
      </c>
      <c r="P159">
        <f>IF($B159="",0,SUMIFS(Raindance!$O:$O,Raindance!$B:$B,$B159,Raindance!$R:$R,"&gt;="&amp;P$5,Raindance!$R:$R,"&lt;="&amp;P$6))</f>
        <v>0</v>
      </c>
      <c r="Q159">
        <f>IF($B159="",0,SUMIFS(Raindance!$O:$O,Raindance!$B:$B,$B159,Raindance!$R:$R,"&gt;="&amp;Q$5,Raindance!$R:$R,"&lt;="&amp;Q$6))</f>
        <v>0</v>
      </c>
      <c r="R159">
        <f>IF($B159="",0,SUMIFS(Raindance!$O:$O,Raindance!$B:$B,$B159,Raindance!$R:$R,"&gt;="&amp;R$5,Raindance!$R:$R,"&lt;="&amp;R$6))</f>
        <v>0</v>
      </c>
      <c r="S159">
        <f>IF($B159="",0,SUMIFS(Raindance!$O:$O,Raindance!$B:$B,$B159,Raindance!$R:$R,"&gt;="&amp;S$5,Raindance!$R:$R,"&lt;="&amp;S$6))</f>
        <v>0</v>
      </c>
      <c r="T159">
        <f>IF($B159="",0,SUMIFS(Raindance!$O:$O,Raindance!$B:$B,$B159,Raindance!$R:$R,"&gt;="&amp;T$5,Raindance!$R:$R,"&lt;="&amp;T$6))</f>
        <v>0</v>
      </c>
      <c r="U159">
        <f>IF($B159="",0,SUMIFS(Raindance!$O:$O,Raindance!$B:$B,$B159,Raindance!$R:$R,"&gt;="&amp;U$5,Raindance!$R:$R,"&lt;="&amp;U$6))</f>
        <v>0</v>
      </c>
      <c r="V159">
        <f>IF($B159="",0,SUMIFS(Raindance!$O:$O,Raindance!$B:$B,$B159,Raindance!$R:$R,"&gt;="&amp;V$5,Raindance!$R:$R,"&lt;="&amp;V$6))</f>
        <v>0</v>
      </c>
      <c r="W159">
        <f>IF($B159="",0,SUMIFS(Raindance!$O:$O,Raindance!$B:$B,$B159,Raindance!$R:$R,"&gt;="&amp;W$5,Raindance!$R:$R,"&lt;="&amp;W$6))</f>
        <v>0</v>
      </c>
      <c r="X159">
        <f>IF($B159="",0,SUMIFS(Raindance!$O:$O,Raindance!$B:$B,$B159,Raindance!$R:$R,"&gt;="&amp;X$5,Raindance!$R:$R,"&lt;="&amp;X$6))</f>
        <v>0</v>
      </c>
      <c r="Y159">
        <f>IF($B159="",0,SUMIFS(Raindance!$O:$O,Raindance!$B:$B,$B159,Raindance!$R:$R,"&gt;="&amp;Y$5,Raindance!$R:$R,"&lt;="&amp;Y$6))</f>
        <v>0</v>
      </c>
      <c r="Z159">
        <f>IF($B159="",0,SUMIFS(Raindance!$O:$O,Raindance!$B:$B,$B159,Raindance!$R:$R,"&gt;="&amp;Z$5,Raindance!$R:$R,"&lt;="&amp;Z$6))</f>
        <v>0</v>
      </c>
      <c r="AA159">
        <f>IF($B159="",0,SUMIFS(Raindance!$O:$O,Raindance!$B:$B,$B159,Raindance!$R:$R,"&gt;="&amp;AA$5,Raindance!$R:$R,"&lt;="&amp;AA$6))</f>
        <v>0</v>
      </c>
      <c r="AB159">
        <f>IF($B159="",0,SUMIFS(Raindance!$O:$O,Raindance!$B:$B,$B159,Raindance!$R:$R,"&gt;="&amp;AB$5,Raindance!$R:$R,"&lt;="&amp;AB$6))</f>
        <v>0</v>
      </c>
      <c r="AC159">
        <f>IF($B159="",0,SUMIFS(Raindance!$O:$O,Raindance!$B:$B,$B159,Raindance!$R:$R,"&gt;="&amp;AC$5,Raindance!$R:$R,"&lt;="&amp;AC$6))</f>
        <v>0</v>
      </c>
      <c r="AD159">
        <f>IF($B159="",0,SUMIFS(Raindance!$O:$O,Raindance!$B:$B,$B159,Raindance!$R:$R,"&gt;="&amp;AD$5,Raindance!$R:$R,"&lt;="&amp;AD$6))</f>
        <v>0</v>
      </c>
      <c r="AE159">
        <f>IF($B159="",0,SUMIFS(Raindance!$O:$O,Raindance!$B:$B,$B159,Raindance!$R:$R,"&gt;="&amp;AE$5,Raindance!$R:$R,"&lt;="&amp;AE$6))</f>
        <v>0</v>
      </c>
      <c r="AF159">
        <f>IF($B159="",0,SUMIFS(Raindance!$O:$O,Raindance!$B:$B,$B159,Raindance!$R:$R,"&gt;="&amp;AF$5,Raindance!$R:$R,"&lt;="&amp;AF$6))</f>
        <v>0</v>
      </c>
      <c r="AG159">
        <f>IF($B159="",0,SUMIFS(Raindance!$O:$O,Raindance!$B:$B,$B159,Raindance!$R:$R,"&gt;="&amp;AG$5,Raindance!$R:$R,"&lt;="&amp;AG$6))</f>
        <v>0</v>
      </c>
    </row>
    <row r="160" spans="1:33" x14ac:dyDescent="0.3">
      <c r="A160" t="s">
        <v>1163</v>
      </c>
      <c r="B160" s="20">
        <f>'Accounting table'!F21</f>
        <v>0</v>
      </c>
      <c r="C160" s="36">
        <f>IF(B160="",0,SUMIFS(Raindance!O:O,Raindance!B:B,B160))</f>
        <v>0</v>
      </c>
      <c r="E160">
        <f>IF($B160="",0,SUMIFS(Raindance!$O:$O,Raindance!$B:$B,$B160,Raindance!$R:$R,"&gt;="&amp;E$5,Raindance!$R:$R,"&lt;="&amp;E$6))</f>
        <v>0</v>
      </c>
      <c r="F160">
        <f>IF($B160="",0,SUMIFS(Raindance!$O:$O,Raindance!$B:$B,$B160,Raindance!$R:$R,"&gt;="&amp;F$5,Raindance!$R:$R,"&lt;="&amp;F$6))</f>
        <v>0</v>
      </c>
      <c r="G160">
        <f>IF($B160="",0,SUMIFS(Raindance!$O:$O,Raindance!$B:$B,$B160,Raindance!$R:$R,"&gt;="&amp;G$5,Raindance!$R:$R,"&lt;="&amp;G$6))</f>
        <v>0</v>
      </c>
      <c r="H160">
        <f>IF($B160="",0,SUMIFS(Raindance!$O:$O,Raindance!$B:$B,$B160,Raindance!$R:$R,"&gt;="&amp;H$5,Raindance!$R:$R,"&lt;="&amp;H$6))</f>
        <v>0</v>
      </c>
      <c r="I160">
        <f>IF($B160="",0,SUMIFS(Raindance!$O:$O,Raindance!$B:$B,$B160,Raindance!$R:$R,"&gt;="&amp;I$5,Raindance!$R:$R,"&lt;="&amp;I$6))</f>
        <v>0</v>
      </c>
      <c r="J160">
        <f>IF($B160="",0,SUMIFS(Raindance!$O:$O,Raindance!$B:$B,$B160,Raindance!$R:$R,"&gt;="&amp;J$5,Raindance!$R:$R,"&lt;="&amp;J$6))</f>
        <v>0</v>
      </c>
      <c r="K160">
        <f>IF($B160="",0,SUMIFS(Raindance!$O:$O,Raindance!$B:$B,$B160,Raindance!$R:$R,"&gt;="&amp;K$5,Raindance!$R:$R,"&lt;="&amp;K$6))</f>
        <v>0</v>
      </c>
      <c r="L160">
        <f>IF($B160="",0,SUMIFS(Raindance!$O:$O,Raindance!$B:$B,$B160,Raindance!$R:$R,"&gt;="&amp;L$5,Raindance!$R:$R,"&lt;="&amp;L$6))</f>
        <v>0</v>
      </c>
      <c r="M160">
        <f>IF($B160="",0,SUMIFS(Raindance!$O:$O,Raindance!$B:$B,$B160,Raindance!$R:$R,"&gt;="&amp;M$5,Raindance!$R:$R,"&lt;="&amp;M$6))</f>
        <v>0</v>
      </c>
      <c r="N160">
        <f>IF($B160="",0,SUMIFS(Raindance!$O:$O,Raindance!$B:$B,$B160,Raindance!$R:$R,"&gt;="&amp;N$5,Raindance!$R:$R,"&lt;="&amp;N$6))</f>
        <v>0</v>
      </c>
      <c r="O160">
        <f>IF($B160="",0,SUMIFS(Raindance!$O:$O,Raindance!$B:$B,$B160,Raindance!$R:$R,"&gt;="&amp;O$5,Raindance!$R:$R,"&lt;="&amp;O$6))</f>
        <v>0</v>
      </c>
      <c r="P160">
        <f>IF($B160="",0,SUMIFS(Raindance!$O:$O,Raindance!$B:$B,$B160,Raindance!$R:$R,"&gt;="&amp;P$5,Raindance!$R:$R,"&lt;="&amp;P$6))</f>
        <v>0</v>
      </c>
      <c r="Q160">
        <f>IF($B160="",0,SUMIFS(Raindance!$O:$O,Raindance!$B:$B,$B160,Raindance!$R:$R,"&gt;="&amp;Q$5,Raindance!$R:$R,"&lt;="&amp;Q$6))</f>
        <v>0</v>
      </c>
      <c r="R160">
        <f>IF($B160="",0,SUMIFS(Raindance!$O:$O,Raindance!$B:$B,$B160,Raindance!$R:$R,"&gt;="&amp;R$5,Raindance!$R:$R,"&lt;="&amp;R$6))</f>
        <v>0</v>
      </c>
      <c r="S160">
        <f>IF($B160="",0,SUMIFS(Raindance!$O:$O,Raindance!$B:$B,$B160,Raindance!$R:$R,"&gt;="&amp;S$5,Raindance!$R:$R,"&lt;="&amp;S$6))</f>
        <v>0</v>
      </c>
      <c r="T160">
        <f>IF($B160="",0,SUMIFS(Raindance!$O:$O,Raindance!$B:$B,$B160,Raindance!$R:$R,"&gt;="&amp;T$5,Raindance!$R:$R,"&lt;="&amp;T$6))</f>
        <v>0</v>
      </c>
      <c r="U160">
        <f>IF($B160="",0,SUMIFS(Raindance!$O:$O,Raindance!$B:$B,$B160,Raindance!$R:$R,"&gt;="&amp;U$5,Raindance!$R:$R,"&lt;="&amp;U$6))</f>
        <v>0</v>
      </c>
      <c r="V160">
        <f>IF($B160="",0,SUMIFS(Raindance!$O:$O,Raindance!$B:$B,$B160,Raindance!$R:$R,"&gt;="&amp;V$5,Raindance!$R:$R,"&lt;="&amp;V$6))</f>
        <v>0</v>
      </c>
      <c r="W160">
        <f>IF($B160="",0,SUMIFS(Raindance!$O:$O,Raindance!$B:$B,$B160,Raindance!$R:$R,"&gt;="&amp;W$5,Raindance!$R:$R,"&lt;="&amp;W$6))</f>
        <v>0</v>
      </c>
      <c r="X160">
        <f>IF($B160="",0,SUMIFS(Raindance!$O:$O,Raindance!$B:$B,$B160,Raindance!$R:$R,"&gt;="&amp;X$5,Raindance!$R:$R,"&lt;="&amp;X$6))</f>
        <v>0</v>
      </c>
      <c r="Y160">
        <f>IF($B160="",0,SUMIFS(Raindance!$O:$O,Raindance!$B:$B,$B160,Raindance!$R:$R,"&gt;="&amp;Y$5,Raindance!$R:$R,"&lt;="&amp;Y$6))</f>
        <v>0</v>
      </c>
      <c r="Z160">
        <f>IF($B160="",0,SUMIFS(Raindance!$O:$O,Raindance!$B:$B,$B160,Raindance!$R:$R,"&gt;="&amp;Z$5,Raindance!$R:$R,"&lt;="&amp;Z$6))</f>
        <v>0</v>
      </c>
      <c r="AA160">
        <f>IF($B160="",0,SUMIFS(Raindance!$O:$O,Raindance!$B:$B,$B160,Raindance!$R:$R,"&gt;="&amp;AA$5,Raindance!$R:$R,"&lt;="&amp;AA$6))</f>
        <v>0</v>
      </c>
      <c r="AB160">
        <f>IF($B160="",0,SUMIFS(Raindance!$O:$O,Raindance!$B:$B,$B160,Raindance!$R:$R,"&gt;="&amp;AB$5,Raindance!$R:$R,"&lt;="&amp;AB$6))</f>
        <v>0</v>
      </c>
      <c r="AC160">
        <f>IF($B160="",0,SUMIFS(Raindance!$O:$O,Raindance!$B:$B,$B160,Raindance!$R:$R,"&gt;="&amp;AC$5,Raindance!$R:$R,"&lt;="&amp;AC$6))</f>
        <v>0</v>
      </c>
      <c r="AD160">
        <f>IF($B160="",0,SUMIFS(Raindance!$O:$O,Raindance!$B:$B,$B160,Raindance!$R:$R,"&gt;="&amp;AD$5,Raindance!$R:$R,"&lt;="&amp;AD$6))</f>
        <v>0</v>
      </c>
      <c r="AE160">
        <f>IF($B160="",0,SUMIFS(Raindance!$O:$O,Raindance!$B:$B,$B160,Raindance!$R:$R,"&gt;="&amp;AE$5,Raindance!$R:$R,"&lt;="&amp;AE$6))</f>
        <v>0</v>
      </c>
      <c r="AF160">
        <f>IF($B160="",0,SUMIFS(Raindance!$O:$O,Raindance!$B:$B,$B160,Raindance!$R:$R,"&gt;="&amp;AF$5,Raindance!$R:$R,"&lt;="&amp;AF$6))</f>
        <v>0</v>
      </c>
      <c r="AG160">
        <f>IF($B160="",0,SUMIFS(Raindance!$O:$O,Raindance!$B:$B,$B160,Raindance!$R:$R,"&gt;="&amp;AG$5,Raindance!$R:$R,"&lt;="&amp;AG$6))</f>
        <v>0</v>
      </c>
    </row>
    <row r="161" spans="1:33" x14ac:dyDescent="0.3">
      <c r="A161" t="s">
        <v>1163</v>
      </c>
      <c r="B161" s="20">
        <f>'Accounting table'!F22</f>
        <v>0</v>
      </c>
      <c r="C161" s="36">
        <f>IF(B161="",0,SUMIFS(Raindance!O:O,Raindance!B:B,B161))</f>
        <v>0</v>
      </c>
      <c r="E161">
        <f>IF($B161="",0,SUMIFS(Raindance!$O:$O,Raindance!$B:$B,$B161,Raindance!$R:$R,"&gt;="&amp;E$5,Raindance!$R:$R,"&lt;="&amp;E$6))</f>
        <v>0</v>
      </c>
      <c r="F161">
        <f>IF($B161="",0,SUMIFS(Raindance!$O:$O,Raindance!$B:$B,$B161,Raindance!$R:$R,"&gt;="&amp;F$5,Raindance!$R:$R,"&lt;="&amp;F$6))</f>
        <v>0</v>
      </c>
      <c r="G161">
        <f>IF($B161="",0,SUMIFS(Raindance!$O:$O,Raindance!$B:$B,$B161,Raindance!$R:$R,"&gt;="&amp;G$5,Raindance!$R:$R,"&lt;="&amp;G$6))</f>
        <v>0</v>
      </c>
      <c r="H161">
        <f>IF($B161="",0,SUMIFS(Raindance!$O:$O,Raindance!$B:$B,$B161,Raindance!$R:$R,"&gt;="&amp;H$5,Raindance!$R:$R,"&lt;="&amp;H$6))</f>
        <v>0</v>
      </c>
      <c r="I161">
        <f>IF($B161="",0,SUMIFS(Raindance!$O:$O,Raindance!$B:$B,$B161,Raindance!$R:$R,"&gt;="&amp;I$5,Raindance!$R:$R,"&lt;="&amp;I$6))</f>
        <v>0</v>
      </c>
      <c r="J161">
        <f>IF($B161="",0,SUMIFS(Raindance!$O:$O,Raindance!$B:$B,$B161,Raindance!$R:$R,"&gt;="&amp;J$5,Raindance!$R:$R,"&lt;="&amp;J$6))</f>
        <v>0</v>
      </c>
      <c r="K161">
        <f>IF($B161="",0,SUMIFS(Raindance!$O:$O,Raindance!$B:$B,$B161,Raindance!$R:$R,"&gt;="&amp;K$5,Raindance!$R:$R,"&lt;="&amp;K$6))</f>
        <v>0</v>
      </c>
      <c r="L161">
        <f>IF($B161="",0,SUMIFS(Raindance!$O:$O,Raindance!$B:$B,$B161,Raindance!$R:$R,"&gt;="&amp;L$5,Raindance!$R:$R,"&lt;="&amp;L$6))</f>
        <v>0</v>
      </c>
      <c r="M161">
        <f>IF($B161="",0,SUMIFS(Raindance!$O:$O,Raindance!$B:$B,$B161,Raindance!$R:$R,"&gt;="&amp;M$5,Raindance!$R:$R,"&lt;="&amp;M$6))</f>
        <v>0</v>
      </c>
      <c r="N161">
        <f>IF($B161="",0,SUMIFS(Raindance!$O:$O,Raindance!$B:$B,$B161,Raindance!$R:$R,"&gt;="&amp;N$5,Raindance!$R:$R,"&lt;="&amp;N$6))</f>
        <v>0</v>
      </c>
      <c r="O161">
        <f>IF($B161="",0,SUMIFS(Raindance!$O:$O,Raindance!$B:$B,$B161,Raindance!$R:$R,"&gt;="&amp;O$5,Raindance!$R:$R,"&lt;="&amp;O$6))</f>
        <v>0</v>
      </c>
      <c r="P161">
        <f>IF($B161="",0,SUMIFS(Raindance!$O:$O,Raindance!$B:$B,$B161,Raindance!$R:$R,"&gt;="&amp;P$5,Raindance!$R:$R,"&lt;="&amp;P$6))</f>
        <v>0</v>
      </c>
      <c r="Q161">
        <f>IF($B161="",0,SUMIFS(Raindance!$O:$O,Raindance!$B:$B,$B161,Raindance!$R:$R,"&gt;="&amp;Q$5,Raindance!$R:$R,"&lt;="&amp;Q$6))</f>
        <v>0</v>
      </c>
      <c r="R161">
        <f>IF($B161="",0,SUMIFS(Raindance!$O:$O,Raindance!$B:$B,$B161,Raindance!$R:$R,"&gt;="&amp;R$5,Raindance!$R:$R,"&lt;="&amp;R$6))</f>
        <v>0</v>
      </c>
      <c r="S161">
        <f>IF($B161="",0,SUMIFS(Raindance!$O:$O,Raindance!$B:$B,$B161,Raindance!$R:$R,"&gt;="&amp;S$5,Raindance!$R:$R,"&lt;="&amp;S$6))</f>
        <v>0</v>
      </c>
      <c r="T161">
        <f>IF($B161="",0,SUMIFS(Raindance!$O:$O,Raindance!$B:$B,$B161,Raindance!$R:$R,"&gt;="&amp;T$5,Raindance!$R:$R,"&lt;="&amp;T$6))</f>
        <v>0</v>
      </c>
      <c r="U161">
        <f>IF($B161="",0,SUMIFS(Raindance!$O:$O,Raindance!$B:$B,$B161,Raindance!$R:$R,"&gt;="&amp;U$5,Raindance!$R:$R,"&lt;="&amp;U$6))</f>
        <v>0</v>
      </c>
      <c r="V161">
        <f>IF($B161="",0,SUMIFS(Raindance!$O:$O,Raindance!$B:$B,$B161,Raindance!$R:$R,"&gt;="&amp;V$5,Raindance!$R:$R,"&lt;="&amp;V$6))</f>
        <v>0</v>
      </c>
      <c r="W161">
        <f>IF($B161="",0,SUMIFS(Raindance!$O:$O,Raindance!$B:$B,$B161,Raindance!$R:$R,"&gt;="&amp;W$5,Raindance!$R:$R,"&lt;="&amp;W$6))</f>
        <v>0</v>
      </c>
      <c r="X161">
        <f>IF($B161="",0,SUMIFS(Raindance!$O:$O,Raindance!$B:$B,$B161,Raindance!$R:$R,"&gt;="&amp;X$5,Raindance!$R:$R,"&lt;="&amp;X$6))</f>
        <v>0</v>
      </c>
      <c r="Y161">
        <f>IF($B161="",0,SUMIFS(Raindance!$O:$O,Raindance!$B:$B,$B161,Raindance!$R:$R,"&gt;="&amp;Y$5,Raindance!$R:$R,"&lt;="&amp;Y$6))</f>
        <v>0</v>
      </c>
      <c r="Z161">
        <f>IF($B161="",0,SUMIFS(Raindance!$O:$O,Raindance!$B:$B,$B161,Raindance!$R:$R,"&gt;="&amp;Z$5,Raindance!$R:$R,"&lt;="&amp;Z$6))</f>
        <v>0</v>
      </c>
      <c r="AA161">
        <f>IF($B161="",0,SUMIFS(Raindance!$O:$O,Raindance!$B:$B,$B161,Raindance!$R:$R,"&gt;="&amp;AA$5,Raindance!$R:$R,"&lt;="&amp;AA$6))</f>
        <v>0</v>
      </c>
      <c r="AB161">
        <f>IF($B161="",0,SUMIFS(Raindance!$O:$O,Raindance!$B:$B,$B161,Raindance!$R:$R,"&gt;="&amp;AB$5,Raindance!$R:$R,"&lt;="&amp;AB$6))</f>
        <v>0</v>
      </c>
      <c r="AC161">
        <f>IF($B161="",0,SUMIFS(Raindance!$O:$O,Raindance!$B:$B,$B161,Raindance!$R:$R,"&gt;="&amp;AC$5,Raindance!$R:$R,"&lt;="&amp;AC$6))</f>
        <v>0</v>
      </c>
      <c r="AD161">
        <f>IF($B161="",0,SUMIFS(Raindance!$O:$O,Raindance!$B:$B,$B161,Raindance!$R:$R,"&gt;="&amp;AD$5,Raindance!$R:$R,"&lt;="&amp;AD$6))</f>
        <v>0</v>
      </c>
      <c r="AE161">
        <f>IF($B161="",0,SUMIFS(Raindance!$O:$O,Raindance!$B:$B,$B161,Raindance!$R:$R,"&gt;="&amp;AE$5,Raindance!$R:$R,"&lt;="&amp;AE$6))</f>
        <v>0</v>
      </c>
      <c r="AF161">
        <f>IF($B161="",0,SUMIFS(Raindance!$O:$O,Raindance!$B:$B,$B161,Raindance!$R:$R,"&gt;="&amp;AF$5,Raindance!$R:$R,"&lt;="&amp;AF$6))</f>
        <v>0</v>
      </c>
      <c r="AG161">
        <f>IF($B161="",0,SUMIFS(Raindance!$O:$O,Raindance!$B:$B,$B161,Raindance!$R:$R,"&gt;="&amp;AG$5,Raindance!$R:$R,"&lt;="&amp;AG$6))</f>
        <v>0</v>
      </c>
    </row>
    <row r="162" spans="1:33" x14ac:dyDescent="0.3">
      <c r="A162" t="s">
        <v>1163</v>
      </c>
      <c r="B162" s="20">
        <f>'Accounting table'!F23</f>
        <v>0</v>
      </c>
      <c r="C162" s="36">
        <f>IF(B162="",0,SUMIFS(Raindance!O:O,Raindance!B:B,B162))</f>
        <v>0</v>
      </c>
      <c r="E162">
        <f>IF($B162="",0,SUMIFS(Raindance!$O:$O,Raindance!$B:$B,$B162,Raindance!$R:$R,"&gt;="&amp;E$5,Raindance!$R:$R,"&lt;="&amp;E$6))</f>
        <v>0</v>
      </c>
      <c r="F162">
        <f>IF($B162="",0,SUMIFS(Raindance!$O:$O,Raindance!$B:$B,$B162,Raindance!$R:$R,"&gt;="&amp;F$5,Raindance!$R:$R,"&lt;="&amp;F$6))</f>
        <v>0</v>
      </c>
      <c r="G162">
        <f>IF($B162="",0,SUMIFS(Raindance!$O:$O,Raindance!$B:$B,$B162,Raindance!$R:$R,"&gt;="&amp;G$5,Raindance!$R:$R,"&lt;="&amp;G$6))</f>
        <v>0</v>
      </c>
      <c r="H162">
        <f>IF($B162="",0,SUMIFS(Raindance!$O:$O,Raindance!$B:$B,$B162,Raindance!$R:$R,"&gt;="&amp;H$5,Raindance!$R:$R,"&lt;="&amp;H$6))</f>
        <v>0</v>
      </c>
      <c r="I162">
        <f>IF($B162="",0,SUMIFS(Raindance!$O:$O,Raindance!$B:$B,$B162,Raindance!$R:$R,"&gt;="&amp;I$5,Raindance!$R:$R,"&lt;="&amp;I$6))</f>
        <v>0</v>
      </c>
      <c r="J162">
        <f>IF($B162="",0,SUMIFS(Raindance!$O:$O,Raindance!$B:$B,$B162,Raindance!$R:$R,"&gt;="&amp;J$5,Raindance!$R:$R,"&lt;="&amp;J$6))</f>
        <v>0</v>
      </c>
      <c r="K162">
        <f>IF($B162="",0,SUMIFS(Raindance!$O:$O,Raindance!$B:$B,$B162,Raindance!$R:$R,"&gt;="&amp;K$5,Raindance!$R:$R,"&lt;="&amp;K$6))</f>
        <v>0</v>
      </c>
      <c r="L162">
        <f>IF($B162="",0,SUMIFS(Raindance!$O:$O,Raindance!$B:$B,$B162,Raindance!$R:$R,"&gt;="&amp;L$5,Raindance!$R:$R,"&lt;="&amp;L$6))</f>
        <v>0</v>
      </c>
      <c r="M162">
        <f>IF($B162="",0,SUMIFS(Raindance!$O:$O,Raindance!$B:$B,$B162,Raindance!$R:$R,"&gt;="&amp;M$5,Raindance!$R:$R,"&lt;="&amp;M$6))</f>
        <v>0</v>
      </c>
      <c r="N162">
        <f>IF($B162="",0,SUMIFS(Raindance!$O:$O,Raindance!$B:$B,$B162,Raindance!$R:$R,"&gt;="&amp;N$5,Raindance!$R:$R,"&lt;="&amp;N$6))</f>
        <v>0</v>
      </c>
      <c r="O162">
        <f>IF($B162="",0,SUMIFS(Raindance!$O:$O,Raindance!$B:$B,$B162,Raindance!$R:$R,"&gt;="&amp;O$5,Raindance!$R:$R,"&lt;="&amp;O$6))</f>
        <v>0</v>
      </c>
      <c r="P162">
        <f>IF($B162="",0,SUMIFS(Raindance!$O:$O,Raindance!$B:$B,$B162,Raindance!$R:$R,"&gt;="&amp;P$5,Raindance!$R:$R,"&lt;="&amp;P$6))</f>
        <v>0</v>
      </c>
      <c r="Q162">
        <f>IF($B162="",0,SUMIFS(Raindance!$O:$O,Raindance!$B:$B,$B162,Raindance!$R:$R,"&gt;="&amp;Q$5,Raindance!$R:$R,"&lt;="&amp;Q$6))</f>
        <v>0</v>
      </c>
      <c r="R162">
        <f>IF($B162="",0,SUMIFS(Raindance!$O:$O,Raindance!$B:$B,$B162,Raindance!$R:$R,"&gt;="&amp;R$5,Raindance!$R:$R,"&lt;="&amp;R$6))</f>
        <v>0</v>
      </c>
      <c r="S162">
        <f>IF($B162="",0,SUMIFS(Raindance!$O:$O,Raindance!$B:$B,$B162,Raindance!$R:$R,"&gt;="&amp;S$5,Raindance!$R:$R,"&lt;="&amp;S$6))</f>
        <v>0</v>
      </c>
      <c r="T162">
        <f>IF($B162="",0,SUMIFS(Raindance!$O:$O,Raindance!$B:$B,$B162,Raindance!$R:$R,"&gt;="&amp;T$5,Raindance!$R:$R,"&lt;="&amp;T$6))</f>
        <v>0</v>
      </c>
      <c r="U162">
        <f>IF($B162="",0,SUMIFS(Raindance!$O:$O,Raindance!$B:$B,$B162,Raindance!$R:$R,"&gt;="&amp;U$5,Raindance!$R:$R,"&lt;="&amp;U$6))</f>
        <v>0</v>
      </c>
      <c r="V162">
        <f>IF($B162="",0,SUMIFS(Raindance!$O:$O,Raindance!$B:$B,$B162,Raindance!$R:$R,"&gt;="&amp;V$5,Raindance!$R:$R,"&lt;="&amp;V$6))</f>
        <v>0</v>
      </c>
      <c r="W162">
        <f>IF($B162="",0,SUMIFS(Raindance!$O:$O,Raindance!$B:$B,$B162,Raindance!$R:$R,"&gt;="&amp;W$5,Raindance!$R:$R,"&lt;="&amp;W$6))</f>
        <v>0</v>
      </c>
      <c r="X162">
        <f>IF($B162="",0,SUMIFS(Raindance!$O:$O,Raindance!$B:$B,$B162,Raindance!$R:$R,"&gt;="&amp;X$5,Raindance!$R:$R,"&lt;="&amp;X$6))</f>
        <v>0</v>
      </c>
      <c r="Y162">
        <f>IF($B162="",0,SUMIFS(Raindance!$O:$O,Raindance!$B:$B,$B162,Raindance!$R:$R,"&gt;="&amp;Y$5,Raindance!$R:$R,"&lt;="&amp;Y$6))</f>
        <v>0</v>
      </c>
      <c r="Z162">
        <f>IF($B162="",0,SUMIFS(Raindance!$O:$O,Raindance!$B:$B,$B162,Raindance!$R:$R,"&gt;="&amp;Z$5,Raindance!$R:$R,"&lt;="&amp;Z$6))</f>
        <v>0</v>
      </c>
      <c r="AA162">
        <f>IF($B162="",0,SUMIFS(Raindance!$O:$O,Raindance!$B:$B,$B162,Raindance!$R:$R,"&gt;="&amp;AA$5,Raindance!$R:$R,"&lt;="&amp;AA$6))</f>
        <v>0</v>
      </c>
      <c r="AB162">
        <f>IF($B162="",0,SUMIFS(Raindance!$O:$O,Raindance!$B:$B,$B162,Raindance!$R:$R,"&gt;="&amp;AB$5,Raindance!$R:$R,"&lt;="&amp;AB$6))</f>
        <v>0</v>
      </c>
      <c r="AC162">
        <f>IF($B162="",0,SUMIFS(Raindance!$O:$O,Raindance!$B:$B,$B162,Raindance!$R:$R,"&gt;="&amp;AC$5,Raindance!$R:$R,"&lt;="&amp;AC$6))</f>
        <v>0</v>
      </c>
      <c r="AD162">
        <f>IF($B162="",0,SUMIFS(Raindance!$O:$O,Raindance!$B:$B,$B162,Raindance!$R:$R,"&gt;="&amp;AD$5,Raindance!$R:$R,"&lt;="&amp;AD$6))</f>
        <v>0</v>
      </c>
      <c r="AE162">
        <f>IF($B162="",0,SUMIFS(Raindance!$O:$O,Raindance!$B:$B,$B162,Raindance!$R:$R,"&gt;="&amp;AE$5,Raindance!$R:$R,"&lt;="&amp;AE$6))</f>
        <v>0</v>
      </c>
      <c r="AF162">
        <f>IF($B162="",0,SUMIFS(Raindance!$O:$O,Raindance!$B:$B,$B162,Raindance!$R:$R,"&gt;="&amp;AF$5,Raindance!$R:$R,"&lt;="&amp;AF$6))</f>
        <v>0</v>
      </c>
      <c r="AG162">
        <f>IF($B162="",0,SUMIFS(Raindance!$O:$O,Raindance!$B:$B,$B162,Raindance!$R:$R,"&gt;="&amp;AG$5,Raindance!$R:$R,"&lt;="&amp;AG$6))</f>
        <v>0</v>
      </c>
    </row>
    <row r="163" spans="1:33" x14ac:dyDescent="0.3">
      <c r="A163" t="s">
        <v>1163</v>
      </c>
      <c r="B163" s="20">
        <f>'Accounting table'!F24</f>
        <v>0</v>
      </c>
      <c r="C163" s="36">
        <f>IF(B163="",0,SUMIFS(Raindance!O:O,Raindance!B:B,B163))</f>
        <v>0</v>
      </c>
      <c r="E163">
        <f>IF($B163="",0,SUMIFS(Raindance!$O:$O,Raindance!$B:$B,$B163,Raindance!$R:$R,"&gt;="&amp;E$5,Raindance!$R:$R,"&lt;="&amp;E$6))</f>
        <v>0</v>
      </c>
      <c r="F163">
        <f>IF($B163="",0,SUMIFS(Raindance!$O:$O,Raindance!$B:$B,$B163,Raindance!$R:$R,"&gt;="&amp;F$5,Raindance!$R:$R,"&lt;="&amp;F$6))</f>
        <v>0</v>
      </c>
      <c r="G163">
        <f>IF($B163="",0,SUMIFS(Raindance!$O:$O,Raindance!$B:$B,$B163,Raindance!$R:$R,"&gt;="&amp;G$5,Raindance!$R:$R,"&lt;="&amp;G$6))</f>
        <v>0</v>
      </c>
      <c r="H163">
        <f>IF($B163="",0,SUMIFS(Raindance!$O:$O,Raindance!$B:$B,$B163,Raindance!$R:$R,"&gt;="&amp;H$5,Raindance!$R:$R,"&lt;="&amp;H$6))</f>
        <v>0</v>
      </c>
      <c r="I163">
        <f>IF($B163="",0,SUMIFS(Raindance!$O:$O,Raindance!$B:$B,$B163,Raindance!$R:$R,"&gt;="&amp;I$5,Raindance!$R:$R,"&lt;="&amp;I$6))</f>
        <v>0</v>
      </c>
      <c r="J163">
        <f>IF($B163="",0,SUMIFS(Raindance!$O:$O,Raindance!$B:$B,$B163,Raindance!$R:$R,"&gt;="&amp;J$5,Raindance!$R:$R,"&lt;="&amp;J$6))</f>
        <v>0</v>
      </c>
      <c r="K163">
        <f>IF($B163="",0,SUMIFS(Raindance!$O:$O,Raindance!$B:$B,$B163,Raindance!$R:$R,"&gt;="&amp;K$5,Raindance!$R:$R,"&lt;="&amp;K$6))</f>
        <v>0</v>
      </c>
      <c r="L163">
        <f>IF($B163="",0,SUMIFS(Raindance!$O:$O,Raindance!$B:$B,$B163,Raindance!$R:$R,"&gt;="&amp;L$5,Raindance!$R:$R,"&lt;="&amp;L$6))</f>
        <v>0</v>
      </c>
      <c r="M163">
        <f>IF($B163="",0,SUMIFS(Raindance!$O:$O,Raindance!$B:$B,$B163,Raindance!$R:$R,"&gt;="&amp;M$5,Raindance!$R:$R,"&lt;="&amp;M$6))</f>
        <v>0</v>
      </c>
      <c r="N163">
        <f>IF($B163="",0,SUMIFS(Raindance!$O:$O,Raindance!$B:$B,$B163,Raindance!$R:$R,"&gt;="&amp;N$5,Raindance!$R:$R,"&lt;="&amp;N$6))</f>
        <v>0</v>
      </c>
      <c r="O163">
        <f>IF($B163="",0,SUMIFS(Raindance!$O:$O,Raindance!$B:$B,$B163,Raindance!$R:$R,"&gt;="&amp;O$5,Raindance!$R:$R,"&lt;="&amp;O$6))</f>
        <v>0</v>
      </c>
      <c r="P163">
        <f>IF($B163="",0,SUMIFS(Raindance!$O:$O,Raindance!$B:$B,$B163,Raindance!$R:$R,"&gt;="&amp;P$5,Raindance!$R:$R,"&lt;="&amp;P$6))</f>
        <v>0</v>
      </c>
      <c r="Q163">
        <f>IF($B163="",0,SUMIFS(Raindance!$O:$O,Raindance!$B:$B,$B163,Raindance!$R:$R,"&gt;="&amp;Q$5,Raindance!$R:$R,"&lt;="&amp;Q$6))</f>
        <v>0</v>
      </c>
      <c r="R163">
        <f>IF($B163="",0,SUMIFS(Raindance!$O:$O,Raindance!$B:$B,$B163,Raindance!$R:$R,"&gt;="&amp;R$5,Raindance!$R:$R,"&lt;="&amp;R$6))</f>
        <v>0</v>
      </c>
      <c r="S163">
        <f>IF($B163="",0,SUMIFS(Raindance!$O:$O,Raindance!$B:$B,$B163,Raindance!$R:$R,"&gt;="&amp;S$5,Raindance!$R:$R,"&lt;="&amp;S$6))</f>
        <v>0</v>
      </c>
      <c r="T163">
        <f>IF($B163="",0,SUMIFS(Raindance!$O:$O,Raindance!$B:$B,$B163,Raindance!$R:$R,"&gt;="&amp;T$5,Raindance!$R:$R,"&lt;="&amp;T$6))</f>
        <v>0</v>
      </c>
      <c r="U163">
        <f>IF($B163="",0,SUMIFS(Raindance!$O:$O,Raindance!$B:$B,$B163,Raindance!$R:$R,"&gt;="&amp;U$5,Raindance!$R:$R,"&lt;="&amp;U$6))</f>
        <v>0</v>
      </c>
      <c r="V163">
        <f>IF($B163="",0,SUMIFS(Raindance!$O:$O,Raindance!$B:$B,$B163,Raindance!$R:$R,"&gt;="&amp;V$5,Raindance!$R:$R,"&lt;="&amp;V$6))</f>
        <v>0</v>
      </c>
      <c r="W163">
        <f>IF($B163="",0,SUMIFS(Raindance!$O:$O,Raindance!$B:$B,$B163,Raindance!$R:$R,"&gt;="&amp;W$5,Raindance!$R:$R,"&lt;="&amp;W$6))</f>
        <v>0</v>
      </c>
      <c r="X163">
        <f>IF($B163="",0,SUMIFS(Raindance!$O:$O,Raindance!$B:$B,$B163,Raindance!$R:$R,"&gt;="&amp;X$5,Raindance!$R:$R,"&lt;="&amp;X$6))</f>
        <v>0</v>
      </c>
      <c r="Y163">
        <f>IF($B163="",0,SUMIFS(Raindance!$O:$O,Raindance!$B:$B,$B163,Raindance!$R:$R,"&gt;="&amp;Y$5,Raindance!$R:$R,"&lt;="&amp;Y$6))</f>
        <v>0</v>
      </c>
      <c r="Z163">
        <f>IF($B163="",0,SUMIFS(Raindance!$O:$O,Raindance!$B:$B,$B163,Raindance!$R:$R,"&gt;="&amp;Z$5,Raindance!$R:$R,"&lt;="&amp;Z$6))</f>
        <v>0</v>
      </c>
      <c r="AA163">
        <f>IF($B163="",0,SUMIFS(Raindance!$O:$O,Raindance!$B:$B,$B163,Raindance!$R:$R,"&gt;="&amp;AA$5,Raindance!$R:$R,"&lt;="&amp;AA$6))</f>
        <v>0</v>
      </c>
      <c r="AB163">
        <f>IF($B163="",0,SUMIFS(Raindance!$O:$O,Raindance!$B:$B,$B163,Raindance!$R:$R,"&gt;="&amp;AB$5,Raindance!$R:$R,"&lt;="&amp;AB$6))</f>
        <v>0</v>
      </c>
      <c r="AC163">
        <f>IF($B163="",0,SUMIFS(Raindance!$O:$O,Raindance!$B:$B,$B163,Raindance!$R:$R,"&gt;="&amp;AC$5,Raindance!$R:$R,"&lt;="&amp;AC$6))</f>
        <v>0</v>
      </c>
      <c r="AD163">
        <f>IF($B163="",0,SUMIFS(Raindance!$O:$O,Raindance!$B:$B,$B163,Raindance!$R:$R,"&gt;="&amp;AD$5,Raindance!$R:$R,"&lt;="&amp;AD$6))</f>
        <v>0</v>
      </c>
      <c r="AE163">
        <f>IF($B163="",0,SUMIFS(Raindance!$O:$O,Raindance!$B:$B,$B163,Raindance!$R:$R,"&gt;="&amp;AE$5,Raindance!$R:$R,"&lt;="&amp;AE$6))</f>
        <v>0</v>
      </c>
      <c r="AF163">
        <f>IF($B163="",0,SUMIFS(Raindance!$O:$O,Raindance!$B:$B,$B163,Raindance!$R:$R,"&gt;="&amp;AF$5,Raindance!$R:$R,"&lt;="&amp;AF$6))</f>
        <v>0</v>
      </c>
      <c r="AG163">
        <f>IF($B163="",0,SUMIFS(Raindance!$O:$O,Raindance!$B:$B,$B163,Raindance!$R:$R,"&gt;="&amp;AG$5,Raindance!$R:$R,"&lt;="&amp;AG$6))</f>
        <v>0</v>
      </c>
    </row>
    <row r="164" spans="1:33" x14ac:dyDescent="0.3">
      <c r="A164" t="s">
        <v>1163</v>
      </c>
      <c r="B164" s="20">
        <f>'Accounting table'!F25</f>
        <v>0</v>
      </c>
      <c r="C164" s="36">
        <f>IF(B164="",0,SUMIFS(Raindance!O:O,Raindance!B:B,B164))</f>
        <v>0</v>
      </c>
      <c r="E164">
        <f>IF($B164="",0,SUMIFS(Raindance!$O:$O,Raindance!$B:$B,$B164,Raindance!$R:$R,"&gt;="&amp;E$5,Raindance!$R:$R,"&lt;="&amp;E$6))</f>
        <v>0</v>
      </c>
      <c r="F164">
        <f>IF($B164="",0,SUMIFS(Raindance!$O:$O,Raindance!$B:$B,$B164,Raindance!$R:$R,"&gt;="&amp;F$5,Raindance!$R:$R,"&lt;="&amp;F$6))</f>
        <v>0</v>
      </c>
      <c r="G164">
        <f>IF($B164="",0,SUMIFS(Raindance!$O:$O,Raindance!$B:$B,$B164,Raindance!$R:$R,"&gt;="&amp;G$5,Raindance!$R:$R,"&lt;="&amp;G$6))</f>
        <v>0</v>
      </c>
      <c r="H164">
        <f>IF($B164="",0,SUMIFS(Raindance!$O:$O,Raindance!$B:$B,$B164,Raindance!$R:$R,"&gt;="&amp;H$5,Raindance!$R:$R,"&lt;="&amp;H$6))</f>
        <v>0</v>
      </c>
      <c r="I164">
        <f>IF($B164="",0,SUMIFS(Raindance!$O:$O,Raindance!$B:$B,$B164,Raindance!$R:$R,"&gt;="&amp;I$5,Raindance!$R:$R,"&lt;="&amp;I$6))</f>
        <v>0</v>
      </c>
      <c r="J164">
        <f>IF($B164="",0,SUMIFS(Raindance!$O:$O,Raindance!$B:$B,$B164,Raindance!$R:$R,"&gt;="&amp;J$5,Raindance!$R:$R,"&lt;="&amp;J$6))</f>
        <v>0</v>
      </c>
      <c r="K164">
        <f>IF($B164="",0,SUMIFS(Raindance!$O:$O,Raindance!$B:$B,$B164,Raindance!$R:$R,"&gt;="&amp;K$5,Raindance!$R:$R,"&lt;="&amp;K$6))</f>
        <v>0</v>
      </c>
      <c r="L164">
        <f>IF($B164="",0,SUMIFS(Raindance!$O:$O,Raindance!$B:$B,$B164,Raindance!$R:$R,"&gt;="&amp;L$5,Raindance!$R:$R,"&lt;="&amp;L$6))</f>
        <v>0</v>
      </c>
      <c r="M164">
        <f>IF($B164="",0,SUMIFS(Raindance!$O:$O,Raindance!$B:$B,$B164,Raindance!$R:$R,"&gt;="&amp;M$5,Raindance!$R:$R,"&lt;="&amp;M$6))</f>
        <v>0</v>
      </c>
      <c r="N164">
        <f>IF($B164="",0,SUMIFS(Raindance!$O:$O,Raindance!$B:$B,$B164,Raindance!$R:$R,"&gt;="&amp;N$5,Raindance!$R:$R,"&lt;="&amp;N$6))</f>
        <v>0</v>
      </c>
      <c r="O164">
        <f>IF($B164="",0,SUMIFS(Raindance!$O:$O,Raindance!$B:$B,$B164,Raindance!$R:$R,"&gt;="&amp;O$5,Raindance!$R:$R,"&lt;="&amp;O$6))</f>
        <v>0</v>
      </c>
      <c r="P164">
        <f>IF($B164="",0,SUMIFS(Raindance!$O:$O,Raindance!$B:$B,$B164,Raindance!$R:$R,"&gt;="&amp;P$5,Raindance!$R:$R,"&lt;="&amp;P$6))</f>
        <v>0</v>
      </c>
      <c r="Q164">
        <f>IF($B164="",0,SUMIFS(Raindance!$O:$O,Raindance!$B:$B,$B164,Raindance!$R:$R,"&gt;="&amp;Q$5,Raindance!$R:$R,"&lt;="&amp;Q$6))</f>
        <v>0</v>
      </c>
      <c r="R164">
        <f>IF($B164="",0,SUMIFS(Raindance!$O:$O,Raindance!$B:$B,$B164,Raindance!$R:$R,"&gt;="&amp;R$5,Raindance!$R:$R,"&lt;="&amp;R$6))</f>
        <v>0</v>
      </c>
      <c r="S164">
        <f>IF($B164="",0,SUMIFS(Raindance!$O:$O,Raindance!$B:$B,$B164,Raindance!$R:$R,"&gt;="&amp;S$5,Raindance!$R:$R,"&lt;="&amp;S$6))</f>
        <v>0</v>
      </c>
      <c r="T164">
        <f>IF($B164="",0,SUMIFS(Raindance!$O:$O,Raindance!$B:$B,$B164,Raindance!$R:$R,"&gt;="&amp;T$5,Raindance!$R:$R,"&lt;="&amp;T$6))</f>
        <v>0</v>
      </c>
      <c r="U164">
        <f>IF($B164="",0,SUMIFS(Raindance!$O:$O,Raindance!$B:$B,$B164,Raindance!$R:$R,"&gt;="&amp;U$5,Raindance!$R:$R,"&lt;="&amp;U$6))</f>
        <v>0</v>
      </c>
      <c r="V164">
        <f>IF($B164="",0,SUMIFS(Raindance!$O:$O,Raindance!$B:$B,$B164,Raindance!$R:$R,"&gt;="&amp;V$5,Raindance!$R:$R,"&lt;="&amp;V$6))</f>
        <v>0</v>
      </c>
      <c r="W164">
        <f>IF($B164="",0,SUMIFS(Raindance!$O:$O,Raindance!$B:$B,$B164,Raindance!$R:$R,"&gt;="&amp;W$5,Raindance!$R:$R,"&lt;="&amp;W$6))</f>
        <v>0</v>
      </c>
      <c r="X164">
        <f>IF($B164="",0,SUMIFS(Raindance!$O:$O,Raindance!$B:$B,$B164,Raindance!$R:$R,"&gt;="&amp;X$5,Raindance!$R:$R,"&lt;="&amp;X$6))</f>
        <v>0</v>
      </c>
      <c r="Y164">
        <f>IF($B164="",0,SUMIFS(Raindance!$O:$O,Raindance!$B:$B,$B164,Raindance!$R:$R,"&gt;="&amp;Y$5,Raindance!$R:$R,"&lt;="&amp;Y$6))</f>
        <v>0</v>
      </c>
      <c r="Z164">
        <f>IF($B164="",0,SUMIFS(Raindance!$O:$O,Raindance!$B:$B,$B164,Raindance!$R:$R,"&gt;="&amp;Z$5,Raindance!$R:$R,"&lt;="&amp;Z$6))</f>
        <v>0</v>
      </c>
      <c r="AA164">
        <f>IF($B164="",0,SUMIFS(Raindance!$O:$O,Raindance!$B:$B,$B164,Raindance!$R:$R,"&gt;="&amp;AA$5,Raindance!$R:$R,"&lt;="&amp;AA$6))</f>
        <v>0</v>
      </c>
      <c r="AB164">
        <f>IF($B164="",0,SUMIFS(Raindance!$O:$O,Raindance!$B:$B,$B164,Raindance!$R:$R,"&gt;="&amp;AB$5,Raindance!$R:$R,"&lt;="&amp;AB$6))</f>
        <v>0</v>
      </c>
      <c r="AC164">
        <f>IF($B164="",0,SUMIFS(Raindance!$O:$O,Raindance!$B:$B,$B164,Raindance!$R:$R,"&gt;="&amp;AC$5,Raindance!$R:$R,"&lt;="&amp;AC$6))</f>
        <v>0</v>
      </c>
      <c r="AD164">
        <f>IF($B164="",0,SUMIFS(Raindance!$O:$O,Raindance!$B:$B,$B164,Raindance!$R:$R,"&gt;="&amp;AD$5,Raindance!$R:$R,"&lt;="&amp;AD$6))</f>
        <v>0</v>
      </c>
      <c r="AE164">
        <f>IF($B164="",0,SUMIFS(Raindance!$O:$O,Raindance!$B:$B,$B164,Raindance!$R:$R,"&gt;="&amp;AE$5,Raindance!$R:$R,"&lt;="&amp;AE$6))</f>
        <v>0</v>
      </c>
      <c r="AF164">
        <f>IF($B164="",0,SUMIFS(Raindance!$O:$O,Raindance!$B:$B,$B164,Raindance!$R:$R,"&gt;="&amp;AF$5,Raindance!$R:$R,"&lt;="&amp;AF$6))</f>
        <v>0</v>
      </c>
      <c r="AG164">
        <f>IF($B164="",0,SUMIFS(Raindance!$O:$O,Raindance!$B:$B,$B164,Raindance!$R:$R,"&gt;="&amp;AG$5,Raindance!$R:$R,"&lt;="&amp;AG$6))</f>
        <v>0</v>
      </c>
    </row>
    <row r="165" spans="1:33" x14ac:dyDescent="0.3">
      <c r="A165" t="s">
        <v>1163</v>
      </c>
      <c r="B165" s="20">
        <f>'Accounting table'!F26</f>
        <v>0</v>
      </c>
      <c r="C165" s="36">
        <f>IF(B165="",0,SUMIFS(Raindance!O:O,Raindance!B:B,B165))</f>
        <v>0</v>
      </c>
      <c r="E165">
        <f>IF($B165="",0,SUMIFS(Raindance!$O:$O,Raindance!$B:$B,$B165,Raindance!$R:$R,"&gt;="&amp;E$5,Raindance!$R:$R,"&lt;="&amp;E$6))</f>
        <v>0</v>
      </c>
      <c r="F165">
        <f>IF($B165="",0,SUMIFS(Raindance!$O:$O,Raindance!$B:$B,$B165,Raindance!$R:$R,"&gt;="&amp;F$5,Raindance!$R:$R,"&lt;="&amp;F$6))</f>
        <v>0</v>
      </c>
      <c r="G165">
        <f>IF($B165="",0,SUMIFS(Raindance!$O:$O,Raindance!$B:$B,$B165,Raindance!$R:$R,"&gt;="&amp;G$5,Raindance!$R:$R,"&lt;="&amp;G$6))</f>
        <v>0</v>
      </c>
      <c r="H165">
        <f>IF($B165="",0,SUMIFS(Raindance!$O:$O,Raindance!$B:$B,$B165,Raindance!$R:$R,"&gt;="&amp;H$5,Raindance!$R:$R,"&lt;="&amp;H$6))</f>
        <v>0</v>
      </c>
      <c r="I165">
        <f>IF($B165="",0,SUMIFS(Raindance!$O:$O,Raindance!$B:$B,$B165,Raindance!$R:$R,"&gt;="&amp;I$5,Raindance!$R:$R,"&lt;="&amp;I$6))</f>
        <v>0</v>
      </c>
      <c r="J165">
        <f>IF($B165="",0,SUMIFS(Raindance!$O:$O,Raindance!$B:$B,$B165,Raindance!$R:$R,"&gt;="&amp;J$5,Raindance!$R:$R,"&lt;="&amp;J$6))</f>
        <v>0</v>
      </c>
      <c r="K165">
        <f>IF($B165="",0,SUMIFS(Raindance!$O:$O,Raindance!$B:$B,$B165,Raindance!$R:$R,"&gt;="&amp;K$5,Raindance!$R:$R,"&lt;="&amp;K$6))</f>
        <v>0</v>
      </c>
      <c r="L165">
        <f>IF($B165="",0,SUMIFS(Raindance!$O:$O,Raindance!$B:$B,$B165,Raindance!$R:$R,"&gt;="&amp;L$5,Raindance!$R:$R,"&lt;="&amp;L$6))</f>
        <v>0</v>
      </c>
      <c r="M165">
        <f>IF($B165="",0,SUMIFS(Raindance!$O:$O,Raindance!$B:$B,$B165,Raindance!$R:$R,"&gt;="&amp;M$5,Raindance!$R:$R,"&lt;="&amp;M$6))</f>
        <v>0</v>
      </c>
      <c r="N165">
        <f>IF($B165="",0,SUMIFS(Raindance!$O:$O,Raindance!$B:$B,$B165,Raindance!$R:$R,"&gt;="&amp;N$5,Raindance!$R:$R,"&lt;="&amp;N$6))</f>
        <v>0</v>
      </c>
      <c r="O165">
        <f>IF($B165="",0,SUMIFS(Raindance!$O:$O,Raindance!$B:$B,$B165,Raindance!$R:$R,"&gt;="&amp;O$5,Raindance!$R:$R,"&lt;="&amp;O$6))</f>
        <v>0</v>
      </c>
      <c r="P165">
        <f>IF($B165="",0,SUMIFS(Raindance!$O:$O,Raindance!$B:$B,$B165,Raindance!$R:$R,"&gt;="&amp;P$5,Raindance!$R:$R,"&lt;="&amp;P$6))</f>
        <v>0</v>
      </c>
      <c r="Q165">
        <f>IF($B165="",0,SUMIFS(Raindance!$O:$O,Raindance!$B:$B,$B165,Raindance!$R:$R,"&gt;="&amp;Q$5,Raindance!$R:$R,"&lt;="&amp;Q$6))</f>
        <v>0</v>
      </c>
      <c r="R165">
        <f>IF($B165="",0,SUMIFS(Raindance!$O:$O,Raindance!$B:$B,$B165,Raindance!$R:$R,"&gt;="&amp;R$5,Raindance!$R:$R,"&lt;="&amp;R$6))</f>
        <v>0</v>
      </c>
      <c r="S165">
        <f>IF($B165="",0,SUMIFS(Raindance!$O:$O,Raindance!$B:$B,$B165,Raindance!$R:$R,"&gt;="&amp;S$5,Raindance!$R:$R,"&lt;="&amp;S$6))</f>
        <v>0</v>
      </c>
      <c r="T165">
        <f>IF($B165="",0,SUMIFS(Raindance!$O:$O,Raindance!$B:$B,$B165,Raindance!$R:$R,"&gt;="&amp;T$5,Raindance!$R:$R,"&lt;="&amp;T$6))</f>
        <v>0</v>
      </c>
      <c r="U165">
        <f>IF($B165="",0,SUMIFS(Raindance!$O:$O,Raindance!$B:$B,$B165,Raindance!$R:$R,"&gt;="&amp;U$5,Raindance!$R:$R,"&lt;="&amp;U$6))</f>
        <v>0</v>
      </c>
      <c r="V165">
        <f>IF($B165="",0,SUMIFS(Raindance!$O:$O,Raindance!$B:$B,$B165,Raindance!$R:$R,"&gt;="&amp;V$5,Raindance!$R:$R,"&lt;="&amp;V$6))</f>
        <v>0</v>
      </c>
      <c r="W165">
        <f>IF($B165="",0,SUMIFS(Raindance!$O:$O,Raindance!$B:$B,$B165,Raindance!$R:$R,"&gt;="&amp;W$5,Raindance!$R:$R,"&lt;="&amp;W$6))</f>
        <v>0</v>
      </c>
      <c r="X165">
        <f>IF($B165="",0,SUMIFS(Raindance!$O:$O,Raindance!$B:$B,$B165,Raindance!$R:$R,"&gt;="&amp;X$5,Raindance!$R:$R,"&lt;="&amp;X$6))</f>
        <v>0</v>
      </c>
      <c r="Y165">
        <f>IF($B165="",0,SUMIFS(Raindance!$O:$O,Raindance!$B:$B,$B165,Raindance!$R:$R,"&gt;="&amp;Y$5,Raindance!$R:$R,"&lt;="&amp;Y$6))</f>
        <v>0</v>
      </c>
      <c r="Z165">
        <f>IF($B165="",0,SUMIFS(Raindance!$O:$O,Raindance!$B:$B,$B165,Raindance!$R:$R,"&gt;="&amp;Z$5,Raindance!$R:$R,"&lt;="&amp;Z$6))</f>
        <v>0</v>
      </c>
      <c r="AA165">
        <f>IF($B165="",0,SUMIFS(Raindance!$O:$O,Raindance!$B:$B,$B165,Raindance!$R:$R,"&gt;="&amp;AA$5,Raindance!$R:$R,"&lt;="&amp;AA$6))</f>
        <v>0</v>
      </c>
      <c r="AB165">
        <f>IF($B165="",0,SUMIFS(Raindance!$O:$O,Raindance!$B:$B,$B165,Raindance!$R:$R,"&gt;="&amp;AB$5,Raindance!$R:$R,"&lt;="&amp;AB$6))</f>
        <v>0</v>
      </c>
      <c r="AC165">
        <f>IF($B165="",0,SUMIFS(Raindance!$O:$O,Raindance!$B:$B,$B165,Raindance!$R:$R,"&gt;="&amp;AC$5,Raindance!$R:$R,"&lt;="&amp;AC$6))</f>
        <v>0</v>
      </c>
      <c r="AD165">
        <f>IF($B165="",0,SUMIFS(Raindance!$O:$O,Raindance!$B:$B,$B165,Raindance!$R:$R,"&gt;="&amp;AD$5,Raindance!$R:$R,"&lt;="&amp;AD$6))</f>
        <v>0</v>
      </c>
      <c r="AE165">
        <f>IF($B165="",0,SUMIFS(Raindance!$O:$O,Raindance!$B:$B,$B165,Raindance!$R:$R,"&gt;="&amp;AE$5,Raindance!$R:$R,"&lt;="&amp;AE$6))</f>
        <v>0</v>
      </c>
      <c r="AF165">
        <f>IF($B165="",0,SUMIFS(Raindance!$O:$O,Raindance!$B:$B,$B165,Raindance!$R:$R,"&gt;="&amp;AF$5,Raindance!$R:$R,"&lt;="&amp;AF$6))</f>
        <v>0</v>
      </c>
      <c r="AG165">
        <f>IF($B165="",0,SUMIFS(Raindance!$O:$O,Raindance!$B:$B,$B165,Raindance!$R:$R,"&gt;="&amp;AG$5,Raindance!$R:$R,"&lt;="&amp;AG$6))</f>
        <v>0</v>
      </c>
    </row>
    <row r="166" spans="1:33" x14ac:dyDescent="0.3">
      <c r="A166" t="s">
        <v>1163</v>
      </c>
      <c r="B166" s="20">
        <f>'Accounting table'!F27</f>
        <v>0</v>
      </c>
      <c r="C166" s="36">
        <f>IF(B166="",0,SUMIFS(Raindance!O:O,Raindance!B:B,B166))</f>
        <v>0</v>
      </c>
      <c r="E166">
        <f>IF($B166="",0,SUMIFS(Raindance!$O:$O,Raindance!$B:$B,$B166,Raindance!$R:$R,"&gt;="&amp;E$5,Raindance!$R:$R,"&lt;="&amp;E$6))</f>
        <v>0</v>
      </c>
      <c r="F166">
        <f>IF($B166="",0,SUMIFS(Raindance!$O:$O,Raindance!$B:$B,$B166,Raindance!$R:$R,"&gt;="&amp;F$5,Raindance!$R:$R,"&lt;="&amp;F$6))</f>
        <v>0</v>
      </c>
      <c r="G166">
        <f>IF($B166="",0,SUMIFS(Raindance!$O:$O,Raindance!$B:$B,$B166,Raindance!$R:$R,"&gt;="&amp;G$5,Raindance!$R:$R,"&lt;="&amp;G$6))</f>
        <v>0</v>
      </c>
      <c r="H166">
        <f>IF($B166="",0,SUMIFS(Raindance!$O:$O,Raindance!$B:$B,$B166,Raindance!$R:$R,"&gt;="&amp;H$5,Raindance!$R:$R,"&lt;="&amp;H$6))</f>
        <v>0</v>
      </c>
      <c r="I166">
        <f>IF($B166="",0,SUMIFS(Raindance!$O:$O,Raindance!$B:$B,$B166,Raindance!$R:$R,"&gt;="&amp;I$5,Raindance!$R:$R,"&lt;="&amp;I$6))</f>
        <v>0</v>
      </c>
      <c r="J166">
        <f>IF($B166="",0,SUMIFS(Raindance!$O:$O,Raindance!$B:$B,$B166,Raindance!$R:$R,"&gt;="&amp;J$5,Raindance!$R:$R,"&lt;="&amp;J$6))</f>
        <v>0</v>
      </c>
      <c r="K166">
        <f>IF($B166="",0,SUMIFS(Raindance!$O:$O,Raindance!$B:$B,$B166,Raindance!$R:$R,"&gt;="&amp;K$5,Raindance!$R:$R,"&lt;="&amp;K$6))</f>
        <v>0</v>
      </c>
      <c r="L166">
        <f>IF($B166="",0,SUMIFS(Raindance!$O:$O,Raindance!$B:$B,$B166,Raindance!$R:$R,"&gt;="&amp;L$5,Raindance!$R:$R,"&lt;="&amp;L$6))</f>
        <v>0</v>
      </c>
      <c r="M166">
        <f>IF($B166="",0,SUMIFS(Raindance!$O:$O,Raindance!$B:$B,$B166,Raindance!$R:$R,"&gt;="&amp;M$5,Raindance!$R:$R,"&lt;="&amp;M$6))</f>
        <v>0</v>
      </c>
      <c r="N166">
        <f>IF($B166="",0,SUMIFS(Raindance!$O:$O,Raindance!$B:$B,$B166,Raindance!$R:$R,"&gt;="&amp;N$5,Raindance!$R:$R,"&lt;="&amp;N$6))</f>
        <v>0</v>
      </c>
      <c r="O166">
        <f>IF($B166="",0,SUMIFS(Raindance!$O:$O,Raindance!$B:$B,$B166,Raindance!$R:$R,"&gt;="&amp;O$5,Raindance!$R:$R,"&lt;="&amp;O$6))</f>
        <v>0</v>
      </c>
      <c r="P166">
        <f>IF($B166="",0,SUMIFS(Raindance!$O:$O,Raindance!$B:$B,$B166,Raindance!$R:$R,"&gt;="&amp;P$5,Raindance!$R:$R,"&lt;="&amp;P$6))</f>
        <v>0</v>
      </c>
      <c r="Q166">
        <f>IF($B166="",0,SUMIFS(Raindance!$O:$O,Raindance!$B:$B,$B166,Raindance!$R:$R,"&gt;="&amp;Q$5,Raindance!$R:$R,"&lt;="&amp;Q$6))</f>
        <v>0</v>
      </c>
      <c r="R166">
        <f>IF($B166="",0,SUMIFS(Raindance!$O:$O,Raindance!$B:$B,$B166,Raindance!$R:$R,"&gt;="&amp;R$5,Raindance!$R:$R,"&lt;="&amp;R$6))</f>
        <v>0</v>
      </c>
      <c r="S166">
        <f>IF($B166="",0,SUMIFS(Raindance!$O:$O,Raindance!$B:$B,$B166,Raindance!$R:$R,"&gt;="&amp;S$5,Raindance!$R:$R,"&lt;="&amp;S$6))</f>
        <v>0</v>
      </c>
      <c r="T166">
        <f>IF($B166="",0,SUMIFS(Raindance!$O:$O,Raindance!$B:$B,$B166,Raindance!$R:$R,"&gt;="&amp;T$5,Raindance!$R:$R,"&lt;="&amp;T$6))</f>
        <v>0</v>
      </c>
      <c r="U166">
        <f>IF($B166="",0,SUMIFS(Raindance!$O:$O,Raindance!$B:$B,$B166,Raindance!$R:$R,"&gt;="&amp;U$5,Raindance!$R:$R,"&lt;="&amp;U$6))</f>
        <v>0</v>
      </c>
      <c r="V166">
        <f>IF($B166="",0,SUMIFS(Raindance!$O:$O,Raindance!$B:$B,$B166,Raindance!$R:$R,"&gt;="&amp;V$5,Raindance!$R:$R,"&lt;="&amp;V$6))</f>
        <v>0</v>
      </c>
      <c r="W166">
        <f>IF($B166="",0,SUMIFS(Raindance!$O:$O,Raindance!$B:$B,$B166,Raindance!$R:$R,"&gt;="&amp;W$5,Raindance!$R:$R,"&lt;="&amp;W$6))</f>
        <v>0</v>
      </c>
      <c r="X166">
        <f>IF($B166="",0,SUMIFS(Raindance!$O:$O,Raindance!$B:$B,$B166,Raindance!$R:$R,"&gt;="&amp;X$5,Raindance!$R:$R,"&lt;="&amp;X$6))</f>
        <v>0</v>
      </c>
      <c r="Y166">
        <f>IF($B166="",0,SUMIFS(Raindance!$O:$O,Raindance!$B:$B,$B166,Raindance!$R:$R,"&gt;="&amp;Y$5,Raindance!$R:$R,"&lt;="&amp;Y$6))</f>
        <v>0</v>
      </c>
      <c r="Z166">
        <f>IF($B166="",0,SUMIFS(Raindance!$O:$O,Raindance!$B:$B,$B166,Raindance!$R:$R,"&gt;="&amp;Z$5,Raindance!$R:$R,"&lt;="&amp;Z$6))</f>
        <v>0</v>
      </c>
      <c r="AA166">
        <f>IF($B166="",0,SUMIFS(Raindance!$O:$O,Raindance!$B:$B,$B166,Raindance!$R:$R,"&gt;="&amp;AA$5,Raindance!$R:$R,"&lt;="&amp;AA$6))</f>
        <v>0</v>
      </c>
      <c r="AB166">
        <f>IF($B166="",0,SUMIFS(Raindance!$O:$O,Raindance!$B:$B,$B166,Raindance!$R:$R,"&gt;="&amp;AB$5,Raindance!$R:$R,"&lt;="&amp;AB$6))</f>
        <v>0</v>
      </c>
      <c r="AC166">
        <f>IF($B166="",0,SUMIFS(Raindance!$O:$O,Raindance!$B:$B,$B166,Raindance!$R:$R,"&gt;="&amp;AC$5,Raindance!$R:$R,"&lt;="&amp;AC$6))</f>
        <v>0</v>
      </c>
      <c r="AD166">
        <f>IF($B166="",0,SUMIFS(Raindance!$O:$O,Raindance!$B:$B,$B166,Raindance!$R:$R,"&gt;="&amp;AD$5,Raindance!$R:$R,"&lt;="&amp;AD$6))</f>
        <v>0</v>
      </c>
      <c r="AE166">
        <f>IF($B166="",0,SUMIFS(Raindance!$O:$O,Raindance!$B:$B,$B166,Raindance!$R:$R,"&gt;="&amp;AE$5,Raindance!$R:$R,"&lt;="&amp;AE$6))</f>
        <v>0</v>
      </c>
      <c r="AF166">
        <f>IF($B166="",0,SUMIFS(Raindance!$O:$O,Raindance!$B:$B,$B166,Raindance!$R:$R,"&gt;="&amp;AF$5,Raindance!$R:$R,"&lt;="&amp;AF$6))</f>
        <v>0</v>
      </c>
      <c r="AG166">
        <f>IF($B166="",0,SUMIFS(Raindance!$O:$O,Raindance!$B:$B,$B166,Raindance!$R:$R,"&gt;="&amp;AG$5,Raindance!$R:$R,"&lt;="&amp;AG$6))</f>
        <v>0</v>
      </c>
    </row>
    <row r="167" spans="1:33" x14ac:dyDescent="0.3">
      <c r="A167" t="s">
        <v>1163</v>
      </c>
      <c r="B167" s="20">
        <f>'Accounting table'!F28</f>
        <v>0</v>
      </c>
      <c r="C167" s="36">
        <f>IF(B167="",0,SUMIFS(Raindance!O:O,Raindance!B:B,B167))</f>
        <v>0</v>
      </c>
      <c r="E167">
        <f>IF($B167="",0,SUMIFS(Raindance!$O:$O,Raindance!$B:$B,$B167,Raindance!$R:$R,"&gt;="&amp;E$5,Raindance!$R:$R,"&lt;="&amp;E$6))</f>
        <v>0</v>
      </c>
      <c r="F167">
        <f>IF($B167="",0,SUMIFS(Raindance!$O:$O,Raindance!$B:$B,$B167,Raindance!$R:$R,"&gt;="&amp;F$5,Raindance!$R:$R,"&lt;="&amp;F$6))</f>
        <v>0</v>
      </c>
      <c r="G167">
        <f>IF($B167="",0,SUMIFS(Raindance!$O:$O,Raindance!$B:$B,$B167,Raindance!$R:$R,"&gt;="&amp;G$5,Raindance!$R:$R,"&lt;="&amp;G$6))</f>
        <v>0</v>
      </c>
      <c r="H167">
        <f>IF($B167="",0,SUMIFS(Raindance!$O:$O,Raindance!$B:$B,$B167,Raindance!$R:$R,"&gt;="&amp;H$5,Raindance!$R:$R,"&lt;="&amp;H$6))</f>
        <v>0</v>
      </c>
      <c r="I167">
        <f>IF($B167="",0,SUMIFS(Raindance!$O:$O,Raindance!$B:$B,$B167,Raindance!$R:$R,"&gt;="&amp;I$5,Raindance!$R:$R,"&lt;="&amp;I$6))</f>
        <v>0</v>
      </c>
      <c r="J167">
        <f>IF($B167="",0,SUMIFS(Raindance!$O:$O,Raindance!$B:$B,$B167,Raindance!$R:$R,"&gt;="&amp;J$5,Raindance!$R:$R,"&lt;="&amp;J$6))</f>
        <v>0</v>
      </c>
      <c r="K167">
        <f>IF($B167="",0,SUMIFS(Raindance!$O:$O,Raindance!$B:$B,$B167,Raindance!$R:$R,"&gt;="&amp;K$5,Raindance!$R:$R,"&lt;="&amp;K$6))</f>
        <v>0</v>
      </c>
      <c r="L167">
        <f>IF($B167="",0,SUMIFS(Raindance!$O:$O,Raindance!$B:$B,$B167,Raindance!$R:$R,"&gt;="&amp;L$5,Raindance!$R:$R,"&lt;="&amp;L$6))</f>
        <v>0</v>
      </c>
      <c r="M167">
        <f>IF($B167="",0,SUMIFS(Raindance!$O:$O,Raindance!$B:$B,$B167,Raindance!$R:$R,"&gt;="&amp;M$5,Raindance!$R:$R,"&lt;="&amp;M$6))</f>
        <v>0</v>
      </c>
      <c r="N167">
        <f>IF($B167="",0,SUMIFS(Raindance!$O:$O,Raindance!$B:$B,$B167,Raindance!$R:$R,"&gt;="&amp;N$5,Raindance!$R:$R,"&lt;="&amp;N$6))</f>
        <v>0</v>
      </c>
      <c r="O167">
        <f>IF($B167="",0,SUMIFS(Raindance!$O:$O,Raindance!$B:$B,$B167,Raindance!$R:$R,"&gt;="&amp;O$5,Raindance!$R:$R,"&lt;="&amp;O$6))</f>
        <v>0</v>
      </c>
      <c r="P167">
        <f>IF($B167="",0,SUMIFS(Raindance!$O:$O,Raindance!$B:$B,$B167,Raindance!$R:$R,"&gt;="&amp;P$5,Raindance!$R:$R,"&lt;="&amp;P$6))</f>
        <v>0</v>
      </c>
      <c r="Q167">
        <f>IF($B167="",0,SUMIFS(Raindance!$O:$O,Raindance!$B:$B,$B167,Raindance!$R:$R,"&gt;="&amp;Q$5,Raindance!$R:$R,"&lt;="&amp;Q$6))</f>
        <v>0</v>
      </c>
      <c r="R167">
        <f>IF($B167="",0,SUMIFS(Raindance!$O:$O,Raindance!$B:$B,$B167,Raindance!$R:$R,"&gt;="&amp;R$5,Raindance!$R:$R,"&lt;="&amp;R$6))</f>
        <v>0</v>
      </c>
      <c r="S167">
        <f>IF($B167="",0,SUMIFS(Raindance!$O:$O,Raindance!$B:$B,$B167,Raindance!$R:$R,"&gt;="&amp;S$5,Raindance!$R:$R,"&lt;="&amp;S$6))</f>
        <v>0</v>
      </c>
      <c r="T167">
        <f>IF($B167="",0,SUMIFS(Raindance!$O:$O,Raindance!$B:$B,$B167,Raindance!$R:$R,"&gt;="&amp;T$5,Raindance!$R:$R,"&lt;="&amp;T$6))</f>
        <v>0</v>
      </c>
      <c r="U167">
        <f>IF($B167="",0,SUMIFS(Raindance!$O:$O,Raindance!$B:$B,$B167,Raindance!$R:$R,"&gt;="&amp;U$5,Raindance!$R:$R,"&lt;="&amp;U$6))</f>
        <v>0</v>
      </c>
      <c r="V167">
        <f>IF($B167="",0,SUMIFS(Raindance!$O:$O,Raindance!$B:$B,$B167,Raindance!$R:$R,"&gt;="&amp;V$5,Raindance!$R:$R,"&lt;="&amp;V$6))</f>
        <v>0</v>
      </c>
      <c r="W167">
        <f>IF($B167="",0,SUMIFS(Raindance!$O:$O,Raindance!$B:$B,$B167,Raindance!$R:$R,"&gt;="&amp;W$5,Raindance!$R:$R,"&lt;="&amp;W$6))</f>
        <v>0</v>
      </c>
      <c r="X167">
        <f>IF($B167="",0,SUMIFS(Raindance!$O:$O,Raindance!$B:$B,$B167,Raindance!$R:$R,"&gt;="&amp;X$5,Raindance!$R:$R,"&lt;="&amp;X$6))</f>
        <v>0</v>
      </c>
      <c r="Y167">
        <f>IF($B167="",0,SUMIFS(Raindance!$O:$O,Raindance!$B:$B,$B167,Raindance!$R:$R,"&gt;="&amp;Y$5,Raindance!$R:$R,"&lt;="&amp;Y$6))</f>
        <v>0</v>
      </c>
      <c r="Z167">
        <f>IF($B167="",0,SUMIFS(Raindance!$O:$O,Raindance!$B:$B,$B167,Raindance!$R:$R,"&gt;="&amp;Z$5,Raindance!$R:$R,"&lt;="&amp;Z$6))</f>
        <v>0</v>
      </c>
      <c r="AA167">
        <f>IF($B167="",0,SUMIFS(Raindance!$O:$O,Raindance!$B:$B,$B167,Raindance!$R:$R,"&gt;="&amp;AA$5,Raindance!$R:$R,"&lt;="&amp;AA$6))</f>
        <v>0</v>
      </c>
      <c r="AB167">
        <f>IF($B167="",0,SUMIFS(Raindance!$O:$O,Raindance!$B:$B,$B167,Raindance!$R:$R,"&gt;="&amp;AB$5,Raindance!$R:$R,"&lt;="&amp;AB$6))</f>
        <v>0</v>
      </c>
      <c r="AC167">
        <f>IF($B167="",0,SUMIFS(Raindance!$O:$O,Raindance!$B:$B,$B167,Raindance!$R:$R,"&gt;="&amp;AC$5,Raindance!$R:$R,"&lt;="&amp;AC$6))</f>
        <v>0</v>
      </c>
      <c r="AD167">
        <f>IF($B167="",0,SUMIFS(Raindance!$O:$O,Raindance!$B:$B,$B167,Raindance!$R:$R,"&gt;="&amp;AD$5,Raindance!$R:$R,"&lt;="&amp;AD$6))</f>
        <v>0</v>
      </c>
      <c r="AE167">
        <f>IF($B167="",0,SUMIFS(Raindance!$O:$O,Raindance!$B:$B,$B167,Raindance!$R:$R,"&gt;="&amp;AE$5,Raindance!$R:$R,"&lt;="&amp;AE$6))</f>
        <v>0</v>
      </c>
      <c r="AF167">
        <f>IF($B167="",0,SUMIFS(Raindance!$O:$O,Raindance!$B:$B,$B167,Raindance!$R:$R,"&gt;="&amp;AF$5,Raindance!$R:$R,"&lt;="&amp;AF$6))</f>
        <v>0</v>
      </c>
      <c r="AG167">
        <f>IF($B167="",0,SUMIFS(Raindance!$O:$O,Raindance!$B:$B,$B167,Raindance!$R:$R,"&gt;="&amp;AG$5,Raindance!$R:$R,"&lt;="&amp;AG$6))</f>
        <v>0</v>
      </c>
    </row>
    <row r="168" spans="1:33" x14ac:dyDescent="0.3">
      <c r="A168" t="s">
        <v>1163</v>
      </c>
      <c r="B168" s="20">
        <f>'Accounting table'!F29</f>
        <v>0</v>
      </c>
      <c r="C168" s="36">
        <f>IF(B168="",0,SUMIFS(Raindance!O:O,Raindance!B:B,B168))</f>
        <v>0</v>
      </c>
      <c r="E168">
        <f>IF($B168="",0,SUMIFS(Raindance!$O:$O,Raindance!$B:$B,$B168,Raindance!$R:$R,"&gt;="&amp;E$5,Raindance!$R:$R,"&lt;="&amp;E$6))</f>
        <v>0</v>
      </c>
      <c r="F168">
        <f>IF($B168="",0,SUMIFS(Raindance!$O:$O,Raindance!$B:$B,$B168,Raindance!$R:$R,"&gt;="&amp;F$5,Raindance!$R:$R,"&lt;="&amp;F$6))</f>
        <v>0</v>
      </c>
      <c r="G168">
        <f>IF($B168="",0,SUMIFS(Raindance!$O:$O,Raindance!$B:$B,$B168,Raindance!$R:$R,"&gt;="&amp;G$5,Raindance!$R:$R,"&lt;="&amp;G$6))</f>
        <v>0</v>
      </c>
      <c r="H168">
        <f>IF($B168="",0,SUMIFS(Raindance!$O:$O,Raindance!$B:$B,$B168,Raindance!$R:$R,"&gt;="&amp;H$5,Raindance!$R:$R,"&lt;="&amp;H$6))</f>
        <v>0</v>
      </c>
      <c r="I168">
        <f>IF($B168="",0,SUMIFS(Raindance!$O:$O,Raindance!$B:$B,$B168,Raindance!$R:$R,"&gt;="&amp;I$5,Raindance!$R:$R,"&lt;="&amp;I$6))</f>
        <v>0</v>
      </c>
      <c r="J168">
        <f>IF($B168="",0,SUMIFS(Raindance!$O:$O,Raindance!$B:$B,$B168,Raindance!$R:$R,"&gt;="&amp;J$5,Raindance!$R:$R,"&lt;="&amp;J$6))</f>
        <v>0</v>
      </c>
      <c r="K168">
        <f>IF($B168="",0,SUMIFS(Raindance!$O:$O,Raindance!$B:$B,$B168,Raindance!$R:$R,"&gt;="&amp;K$5,Raindance!$R:$R,"&lt;="&amp;K$6))</f>
        <v>0</v>
      </c>
      <c r="L168">
        <f>IF($B168="",0,SUMIFS(Raindance!$O:$O,Raindance!$B:$B,$B168,Raindance!$R:$R,"&gt;="&amp;L$5,Raindance!$R:$R,"&lt;="&amp;L$6))</f>
        <v>0</v>
      </c>
      <c r="M168">
        <f>IF($B168="",0,SUMIFS(Raindance!$O:$O,Raindance!$B:$B,$B168,Raindance!$R:$R,"&gt;="&amp;M$5,Raindance!$R:$R,"&lt;="&amp;M$6))</f>
        <v>0</v>
      </c>
      <c r="N168">
        <f>IF($B168="",0,SUMIFS(Raindance!$O:$O,Raindance!$B:$B,$B168,Raindance!$R:$R,"&gt;="&amp;N$5,Raindance!$R:$R,"&lt;="&amp;N$6))</f>
        <v>0</v>
      </c>
      <c r="O168">
        <f>IF($B168="",0,SUMIFS(Raindance!$O:$O,Raindance!$B:$B,$B168,Raindance!$R:$R,"&gt;="&amp;O$5,Raindance!$R:$R,"&lt;="&amp;O$6))</f>
        <v>0</v>
      </c>
      <c r="P168">
        <f>IF($B168="",0,SUMIFS(Raindance!$O:$O,Raindance!$B:$B,$B168,Raindance!$R:$R,"&gt;="&amp;P$5,Raindance!$R:$R,"&lt;="&amp;P$6))</f>
        <v>0</v>
      </c>
      <c r="Q168">
        <f>IF($B168="",0,SUMIFS(Raindance!$O:$O,Raindance!$B:$B,$B168,Raindance!$R:$R,"&gt;="&amp;Q$5,Raindance!$R:$R,"&lt;="&amp;Q$6))</f>
        <v>0</v>
      </c>
      <c r="R168">
        <f>IF($B168="",0,SUMIFS(Raindance!$O:$O,Raindance!$B:$B,$B168,Raindance!$R:$R,"&gt;="&amp;R$5,Raindance!$R:$R,"&lt;="&amp;R$6))</f>
        <v>0</v>
      </c>
      <c r="S168">
        <f>IF($B168="",0,SUMIFS(Raindance!$O:$O,Raindance!$B:$B,$B168,Raindance!$R:$R,"&gt;="&amp;S$5,Raindance!$R:$R,"&lt;="&amp;S$6))</f>
        <v>0</v>
      </c>
      <c r="T168">
        <f>IF($B168="",0,SUMIFS(Raindance!$O:$O,Raindance!$B:$B,$B168,Raindance!$R:$R,"&gt;="&amp;T$5,Raindance!$R:$R,"&lt;="&amp;T$6))</f>
        <v>0</v>
      </c>
      <c r="U168">
        <f>IF($B168="",0,SUMIFS(Raindance!$O:$O,Raindance!$B:$B,$B168,Raindance!$R:$R,"&gt;="&amp;U$5,Raindance!$R:$R,"&lt;="&amp;U$6))</f>
        <v>0</v>
      </c>
      <c r="V168">
        <f>IF($B168="",0,SUMIFS(Raindance!$O:$O,Raindance!$B:$B,$B168,Raindance!$R:$R,"&gt;="&amp;V$5,Raindance!$R:$R,"&lt;="&amp;V$6))</f>
        <v>0</v>
      </c>
      <c r="W168">
        <f>IF($B168="",0,SUMIFS(Raindance!$O:$O,Raindance!$B:$B,$B168,Raindance!$R:$R,"&gt;="&amp;W$5,Raindance!$R:$R,"&lt;="&amp;W$6))</f>
        <v>0</v>
      </c>
      <c r="X168">
        <f>IF($B168="",0,SUMIFS(Raindance!$O:$O,Raindance!$B:$B,$B168,Raindance!$R:$R,"&gt;="&amp;X$5,Raindance!$R:$R,"&lt;="&amp;X$6))</f>
        <v>0</v>
      </c>
      <c r="Y168">
        <f>IF($B168="",0,SUMIFS(Raindance!$O:$O,Raindance!$B:$B,$B168,Raindance!$R:$R,"&gt;="&amp;Y$5,Raindance!$R:$R,"&lt;="&amp;Y$6))</f>
        <v>0</v>
      </c>
      <c r="Z168">
        <f>IF($B168="",0,SUMIFS(Raindance!$O:$O,Raindance!$B:$B,$B168,Raindance!$R:$R,"&gt;="&amp;Z$5,Raindance!$R:$R,"&lt;="&amp;Z$6))</f>
        <v>0</v>
      </c>
      <c r="AA168">
        <f>IF($B168="",0,SUMIFS(Raindance!$O:$O,Raindance!$B:$B,$B168,Raindance!$R:$R,"&gt;="&amp;AA$5,Raindance!$R:$R,"&lt;="&amp;AA$6))</f>
        <v>0</v>
      </c>
      <c r="AB168">
        <f>IF($B168="",0,SUMIFS(Raindance!$O:$O,Raindance!$B:$B,$B168,Raindance!$R:$R,"&gt;="&amp;AB$5,Raindance!$R:$R,"&lt;="&amp;AB$6))</f>
        <v>0</v>
      </c>
      <c r="AC168">
        <f>IF($B168="",0,SUMIFS(Raindance!$O:$O,Raindance!$B:$B,$B168,Raindance!$R:$R,"&gt;="&amp;AC$5,Raindance!$R:$R,"&lt;="&amp;AC$6))</f>
        <v>0</v>
      </c>
      <c r="AD168">
        <f>IF($B168="",0,SUMIFS(Raindance!$O:$O,Raindance!$B:$B,$B168,Raindance!$R:$R,"&gt;="&amp;AD$5,Raindance!$R:$R,"&lt;="&amp;AD$6))</f>
        <v>0</v>
      </c>
      <c r="AE168">
        <f>IF($B168="",0,SUMIFS(Raindance!$O:$O,Raindance!$B:$B,$B168,Raindance!$R:$R,"&gt;="&amp;AE$5,Raindance!$R:$R,"&lt;="&amp;AE$6))</f>
        <v>0</v>
      </c>
      <c r="AF168">
        <f>IF($B168="",0,SUMIFS(Raindance!$O:$O,Raindance!$B:$B,$B168,Raindance!$R:$R,"&gt;="&amp;AF$5,Raindance!$R:$R,"&lt;="&amp;AF$6))</f>
        <v>0</v>
      </c>
      <c r="AG168">
        <f>IF($B168="",0,SUMIFS(Raindance!$O:$O,Raindance!$B:$B,$B168,Raindance!$R:$R,"&gt;="&amp;AG$5,Raindance!$R:$R,"&lt;="&amp;AG$6))</f>
        <v>0</v>
      </c>
    </row>
    <row r="169" spans="1:33" x14ac:dyDescent="0.3">
      <c r="A169" t="s">
        <v>1163</v>
      </c>
      <c r="B169" s="20">
        <f>'Accounting table'!F30</f>
        <v>0</v>
      </c>
      <c r="C169" s="36">
        <f>IF(B169="",0,SUMIFS(Raindance!O:O,Raindance!B:B,B169))</f>
        <v>0</v>
      </c>
      <c r="E169">
        <f>IF($B169="",0,SUMIFS(Raindance!$O:$O,Raindance!$B:$B,$B169,Raindance!$R:$R,"&gt;="&amp;E$5,Raindance!$R:$R,"&lt;="&amp;E$6))</f>
        <v>0</v>
      </c>
      <c r="F169">
        <f>IF($B169="",0,SUMIFS(Raindance!$O:$O,Raindance!$B:$B,$B169,Raindance!$R:$R,"&gt;="&amp;F$5,Raindance!$R:$R,"&lt;="&amp;F$6))</f>
        <v>0</v>
      </c>
      <c r="G169">
        <f>IF($B169="",0,SUMIFS(Raindance!$O:$O,Raindance!$B:$B,$B169,Raindance!$R:$R,"&gt;="&amp;G$5,Raindance!$R:$R,"&lt;="&amp;G$6))</f>
        <v>0</v>
      </c>
      <c r="H169">
        <f>IF($B169="",0,SUMIFS(Raindance!$O:$O,Raindance!$B:$B,$B169,Raindance!$R:$R,"&gt;="&amp;H$5,Raindance!$R:$R,"&lt;="&amp;H$6))</f>
        <v>0</v>
      </c>
      <c r="I169">
        <f>IF($B169="",0,SUMIFS(Raindance!$O:$O,Raindance!$B:$B,$B169,Raindance!$R:$R,"&gt;="&amp;I$5,Raindance!$R:$R,"&lt;="&amp;I$6))</f>
        <v>0</v>
      </c>
      <c r="J169">
        <f>IF($B169="",0,SUMIFS(Raindance!$O:$O,Raindance!$B:$B,$B169,Raindance!$R:$R,"&gt;="&amp;J$5,Raindance!$R:$R,"&lt;="&amp;J$6))</f>
        <v>0</v>
      </c>
      <c r="K169">
        <f>IF($B169="",0,SUMIFS(Raindance!$O:$O,Raindance!$B:$B,$B169,Raindance!$R:$R,"&gt;="&amp;K$5,Raindance!$R:$R,"&lt;="&amp;K$6))</f>
        <v>0</v>
      </c>
      <c r="L169">
        <f>IF($B169="",0,SUMIFS(Raindance!$O:$O,Raindance!$B:$B,$B169,Raindance!$R:$R,"&gt;="&amp;L$5,Raindance!$R:$R,"&lt;="&amp;L$6))</f>
        <v>0</v>
      </c>
      <c r="M169">
        <f>IF($B169="",0,SUMIFS(Raindance!$O:$O,Raindance!$B:$B,$B169,Raindance!$R:$R,"&gt;="&amp;M$5,Raindance!$R:$R,"&lt;="&amp;M$6))</f>
        <v>0</v>
      </c>
      <c r="N169">
        <f>IF($B169="",0,SUMIFS(Raindance!$O:$O,Raindance!$B:$B,$B169,Raindance!$R:$R,"&gt;="&amp;N$5,Raindance!$R:$R,"&lt;="&amp;N$6))</f>
        <v>0</v>
      </c>
      <c r="O169">
        <f>IF($B169="",0,SUMIFS(Raindance!$O:$O,Raindance!$B:$B,$B169,Raindance!$R:$R,"&gt;="&amp;O$5,Raindance!$R:$R,"&lt;="&amp;O$6))</f>
        <v>0</v>
      </c>
      <c r="P169">
        <f>IF($B169="",0,SUMIFS(Raindance!$O:$O,Raindance!$B:$B,$B169,Raindance!$R:$R,"&gt;="&amp;P$5,Raindance!$R:$R,"&lt;="&amp;P$6))</f>
        <v>0</v>
      </c>
      <c r="Q169">
        <f>IF($B169="",0,SUMIFS(Raindance!$O:$O,Raindance!$B:$B,$B169,Raindance!$R:$R,"&gt;="&amp;Q$5,Raindance!$R:$R,"&lt;="&amp;Q$6))</f>
        <v>0</v>
      </c>
      <c r="R169">
        <f>IF($B169="",0,SUMIFS(Raindance!$O:$O,Raindance!$B:$B,$B169,Raindance!$R:$R,"&gt;="&amp;R$5,Raindance!$R:$R,"&lt;="&amp;R$6))</f>
        <v>0</v>
      </c>
      <c r="S169">
        <f>IF($B169="",0,SUMIFS(Raindance!$O:$O,Raindance!$B:$B,$B169,Raindance!$R:$R,"&gt;="&amp;S$5,Raindance!$R:$R,"&lt;="&amp;S$6))</f>
        <v>0</v>
      </c>
      <c r="T169">
        <f>IF($B169="",0,SUMIFS(Raindance!$O:$O,Raindance!$B:$B,$B169,Raindance!$R:$R,"&gt;="&amp;T$5,Raindance!$R:$R,"&lt;="&amp;T$6))</f>
        <v>0</v>
      </c>
      <c r="U169">
        <f>IF($B169="",0,SUMIFS(Raindance!$O:$O,Raindance!$B:$B,$B169,Raindance!$R:$R,"&gt;="&amp;U$5,Raindance!$R:$R,"&lt;="&amp;U$6))</f>
        <v>0</v>
      </c>
      <c r="V169">
        <f>IF($B169="",0,SUMIFS(Raindance!$O:$O,Raindance!$B:$B,$B169,Raindance!$R:$R,"&gt;="&amp;V$5,Raindance!$R:$R,"&lt;="&amp;V$6))</f>
        <v>0</v>
      </c>
      <c r="W169">
        <f>IF($B169="",0,SUMIFS(Raindance!$O:$O,Raindance!$B:$B,$B169,Raindance!$R:$R,"&gt;="&amp;W$5,Raindance!$R:$R,"&lt;="&amp;W$6))</f>
        <v>0</v>
      </c>
      <c r="X169">
        <f>IF($B169="",0,SUMIFS(Raindance!$O:$O,Raindance!$B:$B,$B169,Raindance!$R:$R,"&gt;="&amp;X$5,Raindance!$R:$R,"&lt;="&amp;X$6))</f>
        <v>0</v>
      </c>
      <c r="Y169">
        <f>IF($B169="",0,SUMIFS(Raindance!$O:$O,Raindance!$B:$B,$B169,Raindance!$R:$R,"&gt;="&amp;Y$5,Raindance!$R:$R,"&lt;="&amp;Y$6))</f>
        <v>0</v>
      </c>
      <c r="Z169">
        <f>IF($B169="",0,SUMIFS(Raindance!$O:$O,Raindance!$B:$B,$B169,Raindance!$R:$R,"&gt;="&amp;Z$5,Raindance!$R:$R,"&lt;="&amp;Z$6))</f>
        <v>0</v>
      </c>
      <c r="AA169">
        <f>IF($B169="",0,SUMIFS(Raindance!$O:$O,Raindance!$B:$B,$B169,Raindance!$R:$R,"&gt;="&amp;AA$5,Raindance!$R:$R,"&lt;="&amp;AA$6))</f>
        <v>0</v>
      </c>
      <c r="AB169">
        <f>IF($B169="",0,SUMIFS(Raindance!$O:$O,Raindance!$B:$B,$B169,Raindance!$R:$R,"&gt;="&amp;AB$5,Raindance!$R:$R,"&lt;="&amp;AB$6))</f>
        <v>0</v>
      </c>
      <c r="AC169">
        <f>IF($B169="",0,SUMIFS(Raindance!$O:$O,Raindance!$B:$B,$B169,Raindance!$R:$R,"&gt;="&amp;AC$5,Raindance!$R:$R,"&lt;="&amp;AC$6))</f>
        <v>0</v>
      </c>
      <c r="AD169">
        <f>IF($B169="",0,SUMIFS(Raindance!$O:$O,Raindance!$B:$B,$B169,Raindance!$R:$R,"&gt;="&amp;AD$5,Raindance!$R:$R,"&lt;="&amp;AD$6))</f>
        <v>0</v>
      </c>
      <c r="AE169">
        <f>IF($B169="",0,SUMIFS(Raindance!$O:$O,Raindance!$B:$B,$B169,Raindance!$R:$R,"&gt;="&amp;AE$5,Raindance!$R:$R,"&lt;="&amp;AE$6))</f>
        <v>0</v>
      </c>
      <c r="AF169">
        <f>IF($B169="",0,SUMIFS(Raindance!$O:$O,Raindance!$B:$B,$B169,Raindance!$R:$R,"&gt;="&amp;AF$5,Raindance!$R:$R,"&lt;="&amp;AF$6))</f>
        <v>0</v>
      </c>
      <c r="AG169">
        <f>IF($B169="",0,SUMIFS(Raindance!$O:$O,Raindance!$B:$B,$B169,Raindance!$R:$R,"&gt;="&amp;AG$5,Raindance!$R:$R,"&lt;="&amp;AG$6))</f>
        <v>0</v>
      </c>
    </row>
    <row r="170" spans="1:33" x14ac:dyDescent="0.3">
      <c r="A170" t="s">
        <v>1163</v>
      </c>
      <c r="B170" s="20">
        <f>'Accounting table'!F31</f>
        <v>0</v>
      </c>
      <c r="C170" s="36">
        <f>IF(B170="",0,SUMIFS(Raindance!O:O,Raindance!B:B,B170))</f>
        <v>0</v>
      </c>
      <c r="E170">
        <f>IF($B170="",0,SUMIFS(Raindance!$O:$O,Raindance!$B:$B,$B170,Raindance!$R:$R,"&gt;="&amp;E$5,Raindance!$R:$R,"&lt;="&amp;E$6))</f>
        <v>0</v>
      </c>
      <c r="F170">
        <f>IF($B170="",0,SUMIFS(Raindance!$O:$O,Raindance!$B:$B,$B170,Raindance!$R:$R,"&gt;="&amp;F$5,Raindance!$R:$R,"&lt;="&amp;F$6))</f>
        <v>0</v>
      </c>
      <c r="G170">
        <f>IF($B170="",0,SUMIFS(Raindance!$O:$O,Raindance!$B:$B,$B170,Raindance!$R:$R,"&gt;="&amp;G$5,Raindance!$R:$R,"&lt;="&amp;G$6))</f>
        <v>0</v>
      </c>
      <c r="H170">
        <f>IF($B170="",0,SUMIFS(Raindance!$O:$O,Raindance!$B:$B,$B170,Raindance!$R:$R,"&gt;="&amp;H$5,Raindance!$R:$R,"&lt;="&amp;H$6))</f>
        <v>0</v>
      </c>
      <c r="I170">
        <f>IF($B170="",0,SUMIFS(Raindance!$O:$O,Raindance!$B:$B,$B170,Raindance!$R:$R,"&gt;="&amp;I$5,Raindance!$R:$R,"&lt;="&amp;I$6))</f>
        <v>0</v>
      </c>
      <c r="J170">
        <f>IF($B170="",0,SUMIFS(Raindance!$O:$O,Raindance!$B:$B,$B170,Raindance!$R:$R,"&gt;="&amp;J$5,Raindance!$R:$R,"&lt;="&amp;J$6))</f>
        <v>0</v>
      </c>
      <c r="K170">
        <f>IF($B170="",0,SUMIFS(Raindance!$O:$O,Raindance!$B:$B,$B170,Raindance!$R:$R,"&gt;="&amp;K$5,Raindance!$R:$R,"&lt;="&amp;K$6))</f>
        <v>0</v>
      </c>
      <c r="L170">
        <f>IF($B170="",0,SUMIFS(Raindance!$O:$O,Raindance!$B:$B,$B170,Raindance!$R:$R,"&gt;="&amp;L$5,Raindance!$R:$R,"&lt;="&amp;L$6))</f>
        <v>0</v>
      </c>
      <c r="M170">
        <f>IF($B170="",0,SUMIFS(Raindance!$O:$O,Raindance!$B:$B,$B170,Raindance!$R:$R,"&gt;="&amp;M$5,Raindance!$R:$R,"&lt;="&amp;M$6))</f>
        <v>0</v>
      </c>
      <c r="N170">
        <f>IF($B170="",0,SUMIFS(Raindance!$O:$O,Raindance!$B:$B,$B170,Raindance!$R:$R,"&gt;="&amp;N$5,Raindance!$R:$R,"&lt;="&amp;N$6))</f>
        <v>0</v>
      </c>
      <c r="O170">
        <f>IF($B170="",0,SUMIFS(Raindance!$O:$O,Raindance!$B:$B,$B170,Raindance!$R:$R,"&gt;="&amp;O$5,Raindance!$R:$R,"&lt;="&amp;O$6))</f>
        <v>0</v>
      </c>
      <c r="P170">
        <f>IF($B170="",0,SUMIFS(Raindance!$O:$O,Raindance!$B:$B,$B170,Raindance!$R:$R,"&gt;="&amp;P$5,Raindance!$R:$R,"&lt;="&amp;P$6))</f>
        <v>0</v>
      </c>
      <c r="Q170">
        <f>IF($B170="",0,SUMIFS(Raindance!$O:$O,Raindance!$B:$B,$B170,Raindance!$R:$R,"&gt;="&amp;Q$5,Raindance!$R:$R,"&lt;="&amp;Q$6))</f>
        <v>0</v>
      </c>
      <c r="R170">
        <f>IF($B170="",0,SUMIFS(Raindance!$O:$O,Raindance!$B:$B,$B170,Raindance!$R:$R,"&gt;="&amp;R$5,Raindance!$R:$R,"&lt;="&amp;R$6))</f>
        <v>0</v>
      </c>
      <c r="S170">
        <f>IF($B170="",0,SUMIFS(Raindance!$O:$O,Raindance!$B:$B,$B170,Raindance!$R:$R,"&gt;="&amp;S$5,Raindance!$R:$R,"&lt;="&amp;S$6))</f>
        <v>0</v>
      </c>
      <c r="T170">
        <f>IF($B170="",0,SUMIFS(Raindance!$O:$O,Raindance!$B:$B,$B170,Raindance!$R:$R,"&gt;="&amp;T$5,Raindance!$R:$R,"&lt;="&amp;T$6))</f>
        <v>0</v>
      </c>
      <c r="U170">
        <f>IF($B170="",0,SUMIFS(Raindance!$O:$O,Raindance!$B:$B,$B170,Raindance!$R:$R,"&gt;="&amp;U$5,Raindance!$R:$R,"&lt;="&amp;U$6))</f>
        <v>0</v>
      </c>
      <c r="V170">
        <f>IF($B170="",0,SUMIFS(Raindance!$O:$O,Raindance!$B:$B,$B170,Raindance!$R:$R,"&gt;="&amp;V$5,Raindance!$R:$R,"&lt;="&amp;V$6))</f>
        <v>0</v>
      </c>
      <c r="W170">
        <f>IF($B170="",0,SUMIFS(Raindance!$O:$O,Raindance!$B:$B,$B170,Raindance!$R:$R,"&gt;="&amp;W$5,Raindance!$R:$R,"&lt;="&amp;W$6))</f>
        <v>0</v>
      </c>
      <c r="X170">
        <f>IF($B170="",0,SUMIFS(Raindance!$O:$O,Raindance!$B:$B,$B170,Raindance!$R:$R,"&gt;="&amp;X$5,Raindance!$R:$R,"&lt;="&amp;X$6))</f>
        <v>0</v>
      </c>
      <c r="Y170">
        <f>IF($B170="",0,SUMIFS(Raindance!$O:$O,Raindance!$B:$B,$B170,Raindance!$R:$R,"&gt;="&amp;Y$5,Raindance!$R:$R,"&lt;="&amp;Y$6))</f>
        <v>0</v>
      </c>
      <c r="Z170">
        <f>IF($B170="",0,SUMIFS(Raindance!$O:$O,Raindance!$B:$B,$B170,Raindance!$R:$R,"&gt;="&amp;Z$5,Raindance!$R:$R,"&lt;="&amp;Z$6))</f>
        <v>0</v>
      </c>
      <c r="AA170">
        <f>IF($B170="",0,SUMIFS(Raindance!$O:$O,Raindance!$B:$B,$B170,Raindance!$R:$R,"&gt;="&amp;AA$5,Raindance!$R:$R,"&lt;="&amp;AA$6))</f>
        <v>0</v>
      </c>
      <c r="AB170">
        <f>IF($B170="",0,SUMIFS(Raindance!$O:$O,Raindance!$B:$B,$B170,Raindance!$R:$R,"&gt;="&amp;AB$5,Raindance!$R:$R,"&lt;="&amp;AB$6))</f>
        <v>0</v>
      </c>
      <c r="AC170">
        <f>IF($B170="",0,SUMIFS(Raindance!$O:$O,Raindance!$B:$B,$B170,Raindance!$R:$R,"&gt;="&amp;AC$5,Raindance!$R:$R,"&lt;="&amp;AC$6))</f>
        <v>0</v>
      </c>
      <c r="AD170">
        <f>IF($B170="",0,SUMIFS(Raindance!$O:$O,Raindance!$B:$B,$B170,Raindance!$R:$R,"&gt;="&amp;AD$5,Raindance!$R:$R,"&lt;="&amp;AD$6))</f>
        <v>0</v>
      </c>
      <c r="AE170">
        <f>IF($B170="",0,SUMIFS(Raindance!$O:$O,Raindance!$B:$B,$B170,Raindance!$R:$R,"&gt;="&amp;AE$5,Raindance!$R:$R,"&lt;="&amp;AE$6))</f>
        <v>0</v>
      </c>
      <c r="AF170">
        <f>IF($B170="",0,SUMIFS(Raindance!$O:$O,Raindance!$B:$B,$B170,Raindance!$R:$R,"&gt;="&amp;AF$5,Raindance!$R:$R,"&lt;="&amp;AF$6))</f>
        <v>0</v>
      </c>
      <c r="AG170">
        <f>IF($B170="",0,SUMIFS(Raindance!$O:$O,Raindance!$B:$B,$B170,Raindance!$R:$R,"&gt;="&amp;AG$5,Raindance!$R:$R,"&lt;="&amp;AG$6))</f>
        <v>0</v>
      </c>
    </row>
    <row r="171" spans="1:33" x14ac:dyDescent="0.3">
      <c r="A171" t="s">
        <v>1163</v>
      </c>
      <c r="B171" s="20">
        <f>'Accounting table'!F32</f>
        <v>0</v>
      </c>
      <c r="C171" s="36">
        <f>IF(B171="",0,SUMIFS(Raindance!O:O,Raindance!B:B,B171))</f>
        <v>0</v>
      </c>
      <c r="E171">
        <f>IF($B171="",0,SUMIFS(Raindance!$O:$O,Raindance!$B:$B,$B171,Raindance!$R:$R,"&gt;="&amp;E$5,Raindance!$R:$R,"&lt;="&amp;E$6))</f>
        <v>0</v>
      </c>
      <c r="F171">
        <f>IF($B171="",0,SUMIFS(Raindance!$O:$O,Raindance!$B:$B,$B171,Raindance!$R:$R,"&gt;="&amp;F$5,Raindance!$R:$R,"&lt;="&amp;F$6))</f>
        <v>0</v>
      </c>
      <c r="G171">
        <f>IF($B171="",0,SUMIFS(Raindance!$O:$O,Raindance!$B:$B,$B171,Raindance!$R:$R,"&gt;="&amp;G$5,Raindance!$R:$R,"&lt;="&amp;G$6))</f>
        <v>0</v>
      </c>
      <c r="H171">
        <f>IF($B171="",0,SUMIFS(Raindance!$O:$O,Raindance!$B:$B,$B171,Raindance!$R:$R,"&gt;="&amp;H$5,Raindance!$R:$R,"&lt;="&amp;H$6))</f>
        <v>0</v>
      </c>
      <c r="I171">
        <f>IF($B171="",0,SUMIFS(Raindance!$O:$O,Raindance!$B:$B,$B171,Raindance!$R:$R,"&gt;="&amp;I$5,Raindance!$R:$R,"&lt;="&amp;I$6))</f>
        <v>0</v>
      </c>
      <c r="J171">
        <f>IF($B171="",0,SUMIFS(Raindance!$O:$O,Raindance!$B:$B,$B171,Raindance!$R:$R,"&gt;="&amp;J$5,Raindance!$R:$R,"&lt;="&amp;J$6))</f>
        <v>0</v>
      </c>
      <c r="K171">
        <f>IF($B171="",0,SUMIFS(Raindance!$O:$O,Raindance!$B:$B,$B171,Raindance!$R:$R,"&gt;="&amp;K$5,Raindance!$R:$R,"&lt;="&amp;K$6))</f>
        <v>0</v>
      </c>
      <c r="L171">
        <f>IF($B171="",0,SUMIFS(Raindance!$O:$O,Raindance!$B:$B,$B171,Raindance!$R:$R,"&gt;="&amp;L$5,Raindance!$R:$R,"&lt;="&amp;L$6))</f>
        <v>0</v>
      </c>
      <c r="M171">
        <f>IF($B171="",0,SUMIFS(Raindance!$O:$O,Raindance!$B:$B,$B171,Raindance!$R:$R,"&gt;="&amp;M$5,Raindance!$R:$R,"&lt;="&amp;M$6))</f>
        <v>0</v>
      </c>
      <c r="N171">
        <f>IF($B171="",0,SUMIFS(Raindance!$O:$O,Raindance!$B:$B,$B171,Raindance!$R:$R,"&gt;="&amp;N$5,Raindance!$R:$R,"&lt;="&amp;N$6))</f>
        <v>0</v>
      </c>
      <c r="O171">
        <f>IF($B171="",0,SUMIFS(Raindance!$O:$O,Raindance!$B:$B,$B171,Raindance!$R:$R,"&gt;="&amp;O$5,Raindance!$R:$R,"&lt;="&amp;O$6))</f>
        <v>0</v>
      </c>
      <c r="P171">
        <f>IF($B171="",0,SUMIFS(Raindance!$O:$O,Raindance!$B:$B,$B171,Raindance!$R:$R,"&gt;="&amp;P$5,Raindance!$R:$R,"&lt;="&amp;P$6))</f>
        <v>0</v>
      </c>
      <c r="Q171">
        <f>IF($B171="",0,SUMIFS(Raindance!$O:$O,Raindance!$B:$B,$B171,Raindance!$R:$R,"&gt;="&amp;Q$5,Raindance!$R:$R,"&lt;="&amp;Q$6))</f>
        <v>0</v>
      </c>
      <c r="R171">
        <f>IF($B171="",0,SUMIFS(Raindance!$O:$O,Raindance!$B:$B,$B171,Raindance!$R:$R,"&gt;="&amp;R$5,Raindance!$R:$R,"&lt;="&amp;R$6))</f>
        <v>0</v>
      </c>
      <c r="S171">
        <f>IF($B171="",0,SUMIFS(Raindance!$O:$O,Raindance!$B:$B,$B171,Raindance!$R:$R,"&gt;="&amp;S$5,Raindance!$R:$R,"&lt;="&amp;S$6))</f>
        <v>0</v>
      </c>
      <c r="T171">
        <f>IF($B171="",0,SUMIFS(Raindance!$O:$O,Raindance!$B:$B,$B171,Raindance!$R:$R,"&gt;="&amp;T$5,Raindance!$R:$R,"&lt;="&amp;T$6))</f>
        <v>0</v>
      </c>
      <c r="U171">
        <f>IF($B171="",0,SUMIFS(Raindance!$O:$O,Raindance!$B:$B,$B171,Raindance!$R:$R,"&gt;="&amp;U$5,Raindance!$R:$R,"&lt;="&amp;U$6))</f>
        <v>0</v>
      </c>
      <c r="V171">
        <f>IF($B171="",0,SUMIFS(Raindance!$O:$O,Raindance!$B:$B,$B171,Raindance!$R:$R,"&gt;="&amp;V$5,Raindance!$R:$R,"&lt;="&amp;V$6))</f>
        <v>0</v>
      </c>
      <c r="W171">
        <f>IF($B171="",0,SUMIFS(Raindance!$O:$O,Raindance!$B:$B,$B171,Raindance!$R:$R,"&gt;="&amp;W$5,Raindance!$R:$R,"&lt;="&amp;W$6))</f>
        <v>0</v>
      </c>
      <c r="X171">
        <f>IF($B171="",0,SUMIFS(Raindance!$O:$O,Raindance!$B:$B,$B171,Raindance!$R:$R,"&gt;="&amp;X$5,Raindance!$R:$R,"&lt;="&amp;X$6))</f>
        <v>0</v>
      </c>
      <c r="Y171">
        <f>IF($B171="",0,SUMIFS(Raindance!$O:$O,Raindance!$B:$B,$B171,Raindance!$R:$R,"&gt;="&amp;Y$5,Raindance!$R:$R,"&lt;="&amp;Y$6))</f>
        <v>0</v>
      </c>
      <c r="Z171">
        <f>IF($B171="",0,SUMIFS(Raindance!$O:$O,Raindance!$B:$B,$B171,Raindance!$R:$R,"&gt;="&amp;Z$5,Raindance!$R:$R,"&lt;="&amp;Z$6))</f>
        <v>0</v>
      </c>
      <c r="AA171">
        <f>IF($B171="",0,SUMIFS(Raindance!$O:$O,Raindance!$B:$B,$B171,Raindance!$R:$R,"&gt;="&amp;AA$5,Raindance!$R:$R,"&lt;="&amp;AA$6))</f>
        <v>0</v>
      </c>
      <c r="AB171">
        <f>IF($B171="",0,SUMIFS(Raindance!$O:$O,Raindance!$B:$B,$B171,Raindance!$R:$R,"&gt;="&amp;AB$5,Raindance!$R:$R,"&lt;="&amp;AB$6))</f>
        <v>0</v>
      </c>
      <c r="AC171">
        <f>IF($B171="",0,SUMIFS(Raindance!$O:$O,Raindance!$B:$B,$B171,Raindance!$R:$R,"&gt;="&amp;AC$5,Raindance!$R:$R,"&lt;="&amp;AC$6))</f>
        <v>0</v>
      </c>
      <c r="AD171">
        <f>IF($B171="",0,SUMIFS(Raindance!$O:$O,Raindance!$B:$B,$B171,Raindance!$R:$R,"&gt;="&amp;AD$5,Raindance!$R:$R,"&lt;="&amp;AD$6))</f>
        <v>0</v>
      </c>
      <c r="AE171">
        <f>IF($B171="",0,SUMIFS(Raindance!$O:$O,Raindance!$B:$B,$B171,Raindance!$R:$R,"&gt;="&amp;AE$5,Raindance!$R:$R,"&lt;="&amp;AE$6))</f>
        <v>0</v>
      </c>
      <c r="AF171">
        <f>IF($B171="",0,SUMIFS(Raindance!$O:$O,Raindance!$B:$B,$B171,Raindance!$R:$R,"&gt;="&amp;AF$5,Raindance!$R:$R,"&lt;="&amp;AF$6))</f>
        <v>0</v>
      </c>
      <c r="AG171">
        <f>IF($B171="",0,SUMIFS(Raindance!$O:$O,Raindance!$B:$B,$B171,Raindance!$R:$R,"&gt;="&amp;AG$5,Raindance!$R:$R,"&lt;="&amp;AG$6))</f>
        <v>0</v>
      </c>
    </row>
    <row r="172" spans="1:33" x14ac:dyDescent="0.3">
      <c r="A172" t="s">
        <v>1163</v>
      </c>
      <c r="B172" s="20">
        <f>'Accounting table'!F33</f>
        <v>0</v>
      </c>
      <c r="C172" s="36">
        <f>IF(B172="",0,SUMIFS(Raindance!O:O,Raindance!B:B,B172))</f>
        <v>0</v>
      </c>
      <c r="E172">
        <f>IF($B172="",0,SUMIFS(Raindance!$O:$O,Raindance!$B:$B,$B172,Raindance!$R:$R,"&gt;="&amp;E$5,Raindance!$R:$R,"&lt;="&amp;E$6))</f>
        <v>0</v>
      </c>
      <c r="F172">
        <f>IF($B172="",0,SUMIFS(Raindance!$O:$O,Raindance!$B:$B,$B172,Raindance!$R:$R,"&gt;="&amp;F$5,Raindance!$R:$R,"&lt;="&amp;F$6))</f>
        <v>0</v>
      </c>
      <c r="G172">
        <f>IF($B172="",0,SUMIFS(Raindance!$O:$O,Raindance!$B:$B,$B172,Raindance!$R:$R,"&gt;="&amp;G$5,Raindance!$R:$R,"&lt;="&amp;G$6))</f>
        <v>0</v>
      </c>
      <c r="H172">
        <f>IF($B172="",0,SUMIFS(Raindance!$O:$O,Raindance!$B:$B,$B172,Raindance!$R:$R,"&gt;="&amp;H$5,Raindance!$R:$R,"&lt;="&amp;H$6))</f>
        <v>0</v>
      </c>
      <c r="I172">
        <f>IF($B172="",0,SUMIFS(Raindance!$O:$O,Raindance!$B:$B,$B172,Raindance!$R:$R,"&gt;="&amp;I$5,Raindance!$R:$R,"&lt;="&amp;I$6))</f>
        <v>0</v>
      </c>
      <c r="J172">
        <f>IF($B172="",0,SUMIFS(Raindance!$O:$O,Raindance!$B:$B,$B172,Raindance!$R:$R,"&gt;="&amp;J$5,Raindance!$R:$R,"&lt;="&amp;J$6))</f>
        <v>0</v>
      </c>
      <c r="K172">
        <f>IF($B172="",0,SUMIFS(Raindance!$O:$O,Raindance!$B:$B,$B172,Raindance!$R:$R,"&gt;="&amp;K$5,Raindance!$R:$R,"&lt;="&amp;K$6))</f>
        <v>0</v>
      </c>
      <c r="L172">
        <f>IF($B172="",0,SUMIFS(Raindance!$O:$O,Raindance!$B:$B,$B172,Raindance!$R:$R,"&gt;="&amp;L$5,Raindance!$R:$R,"&lt;="&amp;L$6))</f>
        <v>0</v>
      </c>
      <c r="M172">
        <f>IF($B172="",0,SUMIFS(Raindance!$O:$O,Raindance!$B:$B,$B172,Raindance!$R:$R,"&gt;="&amp;M$5,Raindance!$R:$R,"&lt;="&amp;M$6))</f>
        <v>0</v>
      </c>
      <c r="N172">
        <f>IF($B172="",0,SUMIFS(Raindance!$O:$O,Raindance!$B:$B,$B172,Raindance!$R:$R,"&gt;="&amp;N$5,Raindance!$R:$R,"&lt;="&amp;N$6))</f>
        <v>0</v>
      </c>
      <c r="O172">
        <f>IF($B172="",0,SUMIFS(Raindance!$O:$O,Raindance!$B:$B,$B172,Raindance!$R:$R,"&gt;="&amp;O$5,Raindance!$R:$R,"&lt;="&amp;O$6))</f>
        <v>0</v>
      </c>
      <c r="P172">
        <f>IF($B172="",0,SUMIFS(Raindance!$O:$O,Raindance!$B:$B,$B172,Raindance!$R:$R,"&gt;="&amp;P$5,Raindance!$R:$R,"&lt;="&amp;P$6))</f>
        <v>0</v>
      </c>
      <c r="Q172">
        <f>IF($B172="",0,SUMIFS(Raindance!$O:$O,Raindance!$B:$B,$B172,Raindance!$R:$R,"&gt;="&amp;Q$5,Raindance!$R:$R,"&lt;="&amp;Q$6))</f>
        <v>0</v>
      </c>
      <c r="R172">
        <f>IF($B172="",0,SUMIFS(Raindance!$O:$O,Raindance!$B:$B,$B172,Raindance!$R:$R,"&gt;="&amp;R$5,Raindance!$R:$R,"&lt;="&amp;R$6))</f>
        <v>0</v>
      </c>
      <c r="S172">
        <f>IF($B172="",0,SUMIFS(Raindance!$O:$O,Raindance!$B:$B,$B172,Raindance!$R:$R,"&gt;="&amp;S$5,Raindance!$R:$R,"&lt;="&amp;S$6))</f>
        <v>0</v>
      </c>
      <c r="T172">
        <f>IF($B172="",0,SUMIFS(Raindance!$O:$O,Raindance!$B:$B,$B172,Raindance!$R:$R,"&gt;="&amp;T$5,Raindance!$R:$R,"&lt;="&amp;T$6))</f>
        <v>0</v>
      </c>
      <c r="U172">
        <f>IF($B172="",0,SUMIFS(Raindance!$O:$O,Raindance!$B:$B,$B172,Raindance!$R:$R,"&gt;="&amp;U$5,Raindance!$R:$R,"&lt;="&amp;U$6))</f>
        <v>0</v>
      </c>
      <c r="V172">
        <f>IF($B172="",0,SUMIFS(Raindance!$O:$O,Raindance!$B:$B,$B172,Raindance!$R:$R,"&gt;="&amp;V$5,Raindance!$R:$R,"&lt;="&amp;V$6))</f>
        <v>0</v>
      </c>
      <c r="W172">
        <f>IF($B172="",0,SUMIFS(Raindance!$O:$O,Raindance!$B:$B,$B172,Raindance!$R:$R,"&gt;="&amp;W$5,Raindance!$R:$R,"&lt;="&amp;W$6))</f>
        <v>0</v>
      </c>
      <c r="X172">
        <f>IF($B172="",0,SUMIFS(Raindance!$O:$O,Raindance!$B:$B,$B172,Raindance!$R:$R,"&gt;="&amp;X$5,Raindance!$R:$R,"&lt;="&amp;X$6))</f>
        <v>0</v>
      </c>
      <c r="Y172">
        <f>IF($B172="",0,SUMIFS(Raindance!$O:$O,Raindance!$B:$B,$B172,Raindance!$R:$R,"&gt;="&amp;Y$5,Raindance!$R:$R,"&lt;="&amp;Y$6))</f>
        <v>0</v>
      </c>
      <c r="Z172">
        <f>IF($B172="",0,SUMIFS(Raindance!$O:$O,Raindance!$B:$B,$B172,Raindance!$R:$R,"&gt;="&amp;Z$5,Raindance!$R:$R,"&lt;="&amp;Z$6))</f>
        <v>0</v>
      </c>
      <c r="AA172">
        <f>IF($B172="",0,SUMIFS(Raindance!$O:$O,Raindance!$B:$B,$B172,Raindance!$R:$R,"&gt;="&amp;AA$5,Raindance!$R:$R,"&lt;="&amp;AA$6))</f>
        <v>0</v>
      </c>
      <c r="AB172">
        <f>IF($B172="",0,SUMIFS(Raindance!$O:$O,Raindance!$B:$B,$B172,Raindance!$R:$R,"&gt;="&amp;AB$5,Raindance!$R:$R,"&lt;="&amp;AB$6))</f>
        <v>0</v>
      </c>
      <c r="AC172">
        <f>IF($B172="",0,SUMIFS(Raindance!$O:$O,Raindance!$B:$B,$B172,Raindance!$R:$R,"&gt;="&amp;AC$5,Raindance!$R:$R,"&lt;="&amp;AC$6))</f>
        <v>0</v>
      </c>
      <c r="AD172">
        <f>IF($B172="",0,SUMIFS(Raindance!$O:$O,Raindance!$B:$B,$B172,Raindance!$R:$R,"&gt;="&amp;AD$5,Raindance!$R:$R,"&lt;="&amp;AD$6))</f>
        <v>0</v>
      </c>
      <c r="AE172">
        <f>IF($B172="",0,SUMIFS(Raindance!$O:$O,Raindance!$B:$B,$B172,Raindance!$R:$R,"&gt;="&amp;AE$5,Raindance!$R:$R,"&lt;="&amp;AE$6))</f>
        <v>0</v>
      </c>
      <c r="AF172">
        <f>IF($B172="",0,SUMIFS(Raindance!$O:$O,Raindance!$B:$B,$B172,Raindance!$R:$R,"&gt;="&amp;AF$5,Raindance!$R:$R,"&lt;="&amp;AF$6))</f>
        <v>0</v>
      </c>
      <c r="AG172">
        <f>IF($B172="",0,SUMIFS(Raindance!$O:$O,Raindance!$B:$B,$B172,Raindance!$R:$R,"&gt;="&amp;AG$5,Raindance!$R:$R,"&lt;="&amp;AG$6))</f>
        <v>0</v>
      </c>
    </row>
    <row r="173" spans="1:33" x14ac:dyDescent="0.3">
      <c r="A173" t="s">
        <v>1163</v>
      </c>
      <c r="B173" s="20">
        <f>'Accounting table'!F34</f>
        <v>0</v>
      </c>
      <c r="C173" s="36">
        <f>IF(B173="",0,SUMIFS(Raindance!O:O,Raindance!B:B,B173))</f>
        <v>0</v>
      </c>
      <c r="E173">
        <f>IF($B173="",0,SUMIFS(Raindance!$O:$O,Raindance!$B:$B,$B173,Raindance!$R:$R,"&gt;="&amp;E$5,Raindance!$R:$R,"&lt;="&amp;E$6))</f>
        <v>0</v>
      </c>
      <c r="F173">
        <f>IF($B173="",0,SUMIFS(Raindance!$O:$O,Raindance!$B:$B,$B173,Raindance!$R:$R,"&gt;="&amp;F$5,Raindance!$R:$R,"&lt;="&amp;F$6))</f>
        <v>0</v>
      </c>
      <c r="G173">
        <f>IF($B173="",0,SUMIFS(Raindance!$O:$O,Raindance!$B:$B,$B173,Raindance!$R:$R,"&gt;="&amp;G$5,Raindance!$R:$R,"&lt;="&amp;G$6))</f>
        <v>0</v>
      </c>
      <c r="H173">
        <f>IF($B173="",0,SUMIFS(Raindance!$O:$O,Raindance!$B:$B,$B173,Raindance!$R:$R,"&gt;="&amp;H$5,Raindance!$R:$R,"&lt;="&amp;H$6))</f>
        <v>0</v>
      </c>
      <c r="I173">
        <f>IF($B173="",0,SUMIFS(Raindance!$O:$O,Raindance!$B:$B,$B173,Raindance!$R:$R,"&gt;="&amp;I$5,Raindance!$R:$R,"&lt;="&amp;I$6))</f>
        <v>0</v>
      </c>
      <c r="J173">
        <f>IF($B173="",0,SUMIFS(Raindance!$O:$O,Raindance!$B:$B,$B173,Raindance!$R:$R,"&gt;="&amp;J$5,Raindance!$R:$R,"&lt;="&amp;J$6))</f>
        <v>0</v>
      </c>
      <c r="K173">
        <f>IF($B173="",0,SUMIFS(Raindance!$O:$O,Raindance!$B:$B,$B173,Raindance!$R:$R,"&gt;="&amp;K$5,Raindance!$R:$R,"&lt;="&amp;K$6))</f>
        <v>0</v>
      </c>
      <c r="L173">
        <f>IF($B173="",0,SUMIFS(Raindance!$O:$O,Raindance!$B:$B,$B173,Raindance!$R:$R,"&gt;="&amp;L$5,Raindance!$R:$R,"&lt;="&amp;L$6))</f>
        <v>0</v>
      </c>
      <c r="M173">
        <f>IF($B173="",0,SUMIFS(Raindance!$O:$O,Raindance!$B:$B,$B173,Raindance!$R:$R,"&gt;="&amp;M$5,Raindance!$R:$R,"&lt;="&amp;M$6))</f>
        <v>0</v>
      </c>
      <c r="N173">
        <f>IF($B173="",0,SUMIFS(Raindance!$O:$O,Raindance!$B:$B,$B173,Raindance!$R:$R,"&gt;="&amp;N$5,Raindance!$R:$R,"&lt;="&amp;N$6))</f>
        <v>0</v>
      </c>
      <c r="O173">
        <f>IF($B173="",0,SUMIFS(Raindance!$O:$O,Raindance!$B:$B,$B173,Raindance!$R:$R,"&gt;="&amp;O$5,Raindance!$R:$R,"&lt;="&amp;O$6))</f>
        <v>0</v>
      </c>
      <c r="P173">
        <f>IF($B173="",0,SUMIFS(Raindance!$O:$O,Raindance!$B:$B,$B173,Raindance!$R:$R,"&gt;="&amp;P$5,Raindance!$R:$R,"&lt;="&amp;P$6))</f>
        <v>0</v>
      </c>
      <c r="Q173">
        <f>IF($B173="",0,SUMIFS(Raindance!$O:$O,Raindance!$B:$B,$B173,Raindance!$R:$R,"&gt;="&amp;Q$5,Raindance!$R:$R,"&lt;="&amp;Q$6))</f>
        <v>0</v>
      </c>
      <c r="R173">
        <f>IF($B173="",0,SUMIFS(Raindance!$O:$O,Raindance!$B:$B,$B173,Raindance!$R:$R,"&gt;="&amp;R$5,Raindance!$R:$R,"&lt;="&amp;R$6))</f>
        <v>0</v>
      </c>
      <c r="S173">
        <f>IF($B173="",0,SUMIFS(Raindance!$O:$O,Raindance!$B:$B,$B173,Raindance!$R:$R,"&gt;="&amp;S$5,Raindance!$R:$R,"&lt;="&amp;S$6))</f>
        <v>0</v>
      </c>
      <c r="T173">
        <f>IF($B173="",0,SUMIFS(Raindance!$O:$O,Raindance!$B:$B,$B173,Raindance!$R:$R,"&gt;="&amp;T$5,Raindance!$R:$R,"&lt;="&amp;T$6))</f>
        <v>0</v>
      </c>
      <c r="U173">
        <f>IF($B173="",0,SUMIFS(Raindance!$O:$O,Raindance!$B:$B,$B173,Raindance!$R:$R,"&gt;="&amp;U$5,Raindance!$R:$R,"&lt;="&amp;U$6))</f>
        <v>0</v>
      </c>
      <c r="V173">
        <f>IF($B173="",0,SUMIFS(Raindance!$O:$O,Raindance!$B:$B,$B173,Raindance!$R:$R,"&gt;="&amp;V$5,Raindance!$R:$R,"&lt;="&amp;V$6))</f>
        <v>0</v>
      </c>
      <c r="W173">
        <f>IF($B173="",0,SUMIFS(Raindance!$O:$O,Raindance!$B:$B,$B173,Raindance!$R:$R,"&gt;="&amp;W$5,Raindance!$R:$R,"&lt;="&amp;W$6))</f>
        <v>0</v>
      </c>
      <c r="X173">
        <f>IF($B173="",0,SUMIFS(Raindance!$O:$O,Raindance!$B:$B,$B173,Raindance!$R:$R,"&gt;="&amp;X$5,Raindance!$R:$R,"&lt;="&amp;X$6))</f>
        <v>0</v>
      </c>
      <c r="Y173">
        <f>IF($B173="",0,SUMIFS(Raindance!$O:$O,Raindance!$B:$B,$B173,Raindance!$R:$R,"&gt;="&amp;Y$5,Raindance!$R:$R,"&lt;="&amp;Y$6))</f>
        <v>0</v>
      </c>
      <c r="Z173">
        <f>IF($B173="",0,SUMIFS(Raindance!$O:$O,Raindance!$B:$B,$B173,Raindance!$R:$R,"&gt;="&amp;Z$5,Raindance!$R:$R,"&lt;="&amp;Z$6))</f>
        <v>0</v>
      </c>
      <c r="AA173">
        <f>IF($B173="",0,SUMIFS(Raindance!$O:$O,Raindance!$B:$B,$B173,Raindance!$R:$R,"&gt;="&amp;AA$5,Raindance!$R:$R,"&lt;="&amp;AA$6))</f>
        <v>0</v>
      </c>
      <c r="AB173">
        <f>IF($B173="",0,SUMIFS(Raindance!$O:$O,Raindance!$B:$B,$B173,Raindance!$R:$R,"&gt;="&amp;AB$5,Raindance!$R:$R,"&lt;="&amp;AB$6))</f>
        <v>0</v>
      </c>
      <c r="AC173">
        <f>IF($B173="",0,SUMIFS(Raindance!$O:$O,Raindance!$B:$B,$B173,Raindance!$R:$R,"&gt;="&amp;AC$5,Raindance!$R:$R,"&lt;="&amp;AC$6))</f>
        <v>0</v>
      </c>
      <c r="AD173">
        <f>IF($B173="",0,SUMIFS(Raindance!$O:$O,Raindance!$B:$B,$B173,Raindance!$R:$R,"&gt;="&amp;AD$5,Raindance!$R:$R,"&lt;="&amp;AD$6))</f>
        <v>0</v>
      </c>
      <c r="AE173">
        <f>IF($B173="",0,SUMIFS(Raindance!$O:$O,Raindance!$B:$B,$B173,Raindance!$R:$R,"&gt;="&amp;AE$5,Raindance!$R:$R,"&lt;="&amp;AE$6))</f>
        <v>0</v>
      </c>
      <c r="AF173">
        <f>IF($B173="",0,SUMIFS(Raindance!$O:$O,Raindance!$B:$B,$B173,Raindance!$R:$R,"&gt;="&amp;AF$5,Raindance!$R:$R,"&lt;="&amp;AF$6))</f>
        <v>0</v>
      </c>
      <c r="AG173">
        <f>IF($B173="",0,SUMIFS(Raindance!$O:$O,Raindance!$B:$B,$B173,Raindance!$R:$R,"&gt;="&amp;AG$5,Raindance!$R:$R,"&lt;="&amp;AG$6))</f>
        <v>0</v>
      </c>
    </row>
    <row r="174" spans="1:33" x14ac:dyDescent="0.3">
      <c r="A174" t="s">
        <v>1163</v>
      </c>
      <c r="B174" s="20">
        <f>'Accounting table'!F35</f>
        <v>0</v>
      </c>
      <c r="C174" s="36">
        <f>IF(B174="",0,SUMIFS(Raindance!O:O,Raindance!B:B,B174))</f>
        <v>0</v>
      </c>
      <c r="E174">
        <f>IF($B174="",0,SUMIFS(Raindance!$O:$O,Raindance!$B:$B,$B174,Raindance!$R:$R,"&gt;="&amp;E$5,Raindance!$R:$R,"&lt;="&amp;E$6))</f>
        <v>0</v>
      </c>
      <c r="F174">
        <f>IF($B174="",0,SUMIFS(Raindance!$O:$O,Raindance!$B:$B,$B174,Raindance!$R:$R,"&gt;="&amp;F$5,Raindance!$R:$R,"&lt;="&amp;F$6))</f>
        <v>0</v>
      </c>
      <c r="G174">
        <f>IF($B174="",0,SUMIFS(Raindance!$O:$O,Raindance!$B:$B,$B174,Raindance!$R:$R,"&gt;="&amp;G$5,Raindance!$R:$R,"&lt;="&amp;G$6))</f>
        <v>0</v>
      </c>
      <c r="H174">
        <f>IF($B174="",0,SUMIFS(Raindance!$O:$O,Raindance!$B:$B,$B174,Raindance!$R:$R,"&gt;="&amp;H$5,Raindance!$R:$R,"&lt;="&amp;H$6))</f>
        <v>0</v>
      </c>
      <c r="I174">
        <f>IF($B174="",0,SUMIFS(Raindance!$O:$O,Raindance!$B:$B,$B174,Raindance!$R:$R,"&gt;="&amp;I$5,Raindance!$R:$R,"&lt;="&amp;I$6))</f>
        <v>0</v>
      </c>
      <c r="J174">
        <f>IF($B174="",0,SUMIFS(Raindance!$O:$O,Raindance!$B:$B,$B174,Raindance!$R:$R,"&gt;="&amp;J$5,Raindance!$R:$R,"&lt;="&amp;J$6))</f>
        <v>0</v>
      </c>
      <c r="K174">
        <f>IF($B174="",0,SUMIFS(Raindance!$O:$O,Raindance!$B:$B,$B174,Raindance!$R:$R,"&gt;="&amp;K$5,Raindance!$R:$R,"&lt;="&amp;K$6))</f>
        <v>0</v>
      </c>
      <c r="L174">
        <f>IF($B174="",0,SUMIFS(Raindance!$O:$O,Raindance!$B:$B,$B174,Raindance!$R:$R,"&gt;="&amp;L$5,Raindance!$R:$R,"&lt;="&amp;L$6))</f>
        <v>0</v>
      </c>
      <c r="M174">
        <f>IF($B174="",0,SUMIFS(Raindance!$O:$O,Raindance!$B:$B,$B174,Raindance!$R:$R,"&gt;="&amp;M$5,Raindance!$R:$R,"&lt;="&amp;M$6))</f>
        <v>0</v>
      </c>
      <c r="N174">
        <f>IF($B174="",0,SUMIFS(Raindance!$O:$O,Raindance!$B:$B,$B174,Raindance!$R:$R,"&gt;="&amp;N$5,Raindance!$R:$R,"&lt;="&amp;N$6))</f>
        <v>0</v>
      </c>
      <c r="O174">
        <f>IF($B174="",0,SUMIFS(Raindance!$O:$O,Raindance!$B:$B,$B174,Raindance!$R:$R,"&gt;="&amp;O$5,Raindance!$R:$R,"&lt;="&amp;O$6))</f>
        <v>0</v>
      </c>
      <c r="P174">
        <f>IF($B174="",0,SUMIFS(Raindance!$O:$O,Raindance!$B:$B,$B174,Raindance!$R:$R,"&gt;="&amp;P$5,Raindance!$R:$R,"&lt;="&amp;P$6))</f>
        <v>0</v>
      </c>
      <c r="Q174">
        <f>IF($B174="",0,SUMIFS(Raindance!$O:$O,Raindance!$B:$B,$B174,Raindance!$R:$R,"&gt;="&amp;Q$5,Raindance!$R:$R,"&lt;="&amp;Q$6))</f>
        <v>0</v>
      </c>
      <c r="R174">
        <f>IF($B174="",0,SUMIFS(Raindance!$O:$O,Raindance!$B:$B,$B174,Raindance!$R:$R,"&gt;="&amp;R$5,Raindance!$R:$R,"&lt;="&amp;R$6))</f>
        <v>0</v>
      </c>
      <c r="S174">
        <f>IF($B174="",0,SUMIFS(Raindance!$O:$O,Raindance!$B:$B,$B174,Raindance!$R:$R,"&gt;="&amp;S$5,Raindance!$R:$R,"&lt;="&amp;S$6))</f>
        <v>0</v>
      </c>
      <c r="T174">
        <f>IF($B174="",0,SUMIFS(Raindance!$O:$O,Raindance!$B:$B,$B174,Raindance!$R:$R,"&gt;="&amp;T$5,Raindance!$R:$R,"&lt;="&amp;T$6))</f>
        <v>0</v>
      </c>
      <c r="U174">
        <f>IF($B174="",0,SUMIFS(Raindance!$O:$O,Raindance!$B:$B,$B174,Raindance!$R:$R,"&gt;="&amp;U$5,Raindance!$R:$R,"&lt;="&amp;U$6))</f>
        <v>0</v>
      </c>
      <c r="V174">
        <f>IF($B174="",0,SUMIFS(Raindance!$O:$O,Raindance!$B:$B,$B174,Raindance!$R:$R,"&gt;="&amp;V$5,Raindance!$R:$R,"&lt;="&amp;V$6))</f>
        <v>0</v>
      </c>
      <c r="W174">
        <f>IF($B174="",0,SUMIFS(Raindance!$O:$O,Raindance!$B:$B,$B174,Raindance!$R:$R,"&gt;="&amp;W$5,Raindance!$R:$R,"&lt;="&amp;W$6))</f>
        <v>0</v>
      </c>
      <c r="X174">
        <f>IF($B174="",0,SUMIFS(Raindance!$O:$O,Raindance!$B:$B,$B174,Raindance!$R:$R,"&gt;="&amp;X$5,Raindance!$R:$R,"&lt;="&amp;X$6))</f>
        <v>0</v>
      </c>
      <c r="Y174">
        <f>IF($B174="",0,SUMIFS(Raindance!$O:$O,Raindance!$B:$B,$B174,Raindance!$R:$R,"&gt;="&amp;Y$5,Raindance!$R:$R,"&lt;="&amp;Y$6))</f>
        <v>0</v>
      </c>
      <c r="Z174">
        <f>IF($B174="",0,SUMIFS(Raindance!$O:$O,Raindance!$B:$B,$B174,Raindance!$R:$R,"&gt;="&amp;Z$5,Raindance!$R:$R,"&lt;="&amp;Z$6))</f>
        <v>0</v>
      </c>
      <c r="AA174">
        <f>IF($B174="",0,SUMIFS(Raindance!$O:$O,Raindance!$B:$B,$B174,Raindance!$R:$R,"&gt;="&amp;AA$5,Raindance!$R:$R,"&lt;="&amp;AA$6))</f>
        <v>0</v>
      </c>
      <c r="AB174">
        <f>IF($B174="",0,SUMIFS(Raindance!$O:$O,Raindance!$B:$B,$B174,Raindance!$R:$R,"&gt;="&amp;AB$5,Raindance!$R:$R,"&lt;="&amp;AB$6))</f>
        <v>0</v>
      </c>
      <c r="AC174">
        <f>IF($B174="",0,SUMIFS(Raindance!$O:$O,Raindance!$B:$B,$B174,Raindance!$R:$R,"&gt;="&amp;AC$5,Raindance!$R:$R,"&lt;="&amp;AC$6))</f>
        <v>0</v>
      </c>
      <c r="AD174">
        <f>IF($B174="",0,SUMIFS(Raindance!$O:$O,Raindance!$B:$B,$B174,Raindance!$R:$R,"&gt;="&amp;AD$5,Raindance!$R:$R,"&lt;="&amp;AD$6))</f>
        <v>0</v>
      </c>
      <c r="AE174">
        <f>IF($B174="",0,SUMIFS(Raindance!$O:$O,Raindance!$B:$B,$B174,Raindance!$R:$R,"&gt;="&amp;AE$5,Raindance!$R:$R,"&lt;="&amp;AE$6))</f>
        <v>0</v>
      </c>
      <c r="AF174">
        <f>IF($B174="",0,SUMIFS(Raindance!$O:$O,Raindance!$B:$B,$B174,Raindance!$R:$R,"&gt;="&amp;AF$5,Raindance!$R:$R,"&lt;="&amp;AF$6))</f>
        <v>0</v>
      </c>
      <c r="AG174">
        <f>IF($B174="",0,SUMIFS(Raindance!$O:$O,Raindance!$B:$B,$B174,Raindance!$R:$R,"&gt;="&amp;AG$5,Raindance!$R:$R,"&lt;="&amp;AG$6))</f>
        <v>0</v>
      </c>
    </row>
    <row r="175" spans="1:33" x14ac:dyDescent="0.3">
      <c r="A175" t="s">
        <v>1163</v>
      </c>
      <c r="B175" s="20">
        <f>'Accounting table'!F36</f>
        <v>0</v>
      </c>
      <c r="C175" s="36">
        <f>IF(B175="",0,SUMIFS(Raindance!O:O,Raindance!B:B,B175))</f>
        <v>0</v>
      </c>
      <c r="E175">
        <f>IF($B175="",0,SUMIFS(Raindance!$O:$O,Raindance!$B:$B,$B175,Raindance!$R:$R,"&gt;="&amp;E$5,Raindance!$R:$R,"&lt;="&amp;E$6))</f>
        <v>0</v>
      </c>
      <c r="F175">
        <f>IF($B175="",0,SUMIFS(Raindance!$O:$O,Raindance!$B:$B,$B175,Raindance!$R:$R,"&gt;="&amp;F$5,Raindance!$R:$R,"&lt;="&amp;F$6))</f>
        <v>0</v>
      </c>
      <c r="G175">
        <f>IF($B175="",0,SUMIFS(Raindance!$O:$O,Raindance!$B:$B,$B175,Raindance!$R:$R,"&gt;="&amp;G$5,Raindance!$R:$R,"&lt;="&amp;G$6))</f>
        <v>0</v>
      </c>
      <c r="H175">
        <f>IF($B175="",0,SUMIFS(Raindance!$O:$O,Raindance!$B:$B,$B175,Raindance!$R:$R,"&gt;="&amp;H$5,Raindance!$R:$R,"&lt;="&amp;H$6))</f>
        <v>0</v>
      </c>
      <c r="I175">
        <f>IF($B175="",0,SUMIFS(Raindance!$O:$O,Raindance!$B:$B,$B175,Raindance!$R:$R,"&gt;="&amp;I$5,Raindance!$R:$R,"&lt;="&amp;I$6))</f>
        <v>0</v>
      </c>
      <c r="J175">
        <f>IF($B175="",0,SUMIFS(Raindance!$O:$O,Raindance!$B:$B,$B175,Raindance!$R:$R,"&gt;="&amp;J$5,Raindance!$R:$R,"&lt;="&amp;J$6))</f>
        <v>0</v>
      </c>
      <c r="K175">
        <f>IF($B175="",0,SUMIFS(Raindance!$O:$O,Raindance!$B:$B,$B175,Raindance!$R:$R,"&gt;="&amp;K$5,Raindance!$R:$R,"&lt;="&amp;K$6))</f>
        <v>0</v>
      </c>
      <c r="L175">
        <f>IF($B175="",0,SUMIFS(Raindance!$O:$O,Raindance!$B:$B,$B175,Raindance!$R:$R,"&gt;="&amp;L$5,Raindance!$R:$R,"&lt;="&amp;L$6))</f>
        <v>0</v>
      </c>
      <c r="M175">
        <f>IF($B175="",0,SUMIFS(Raindance!$O:$O,Raindance!$B:$B,$B175,Raindance!$R:$R,"&gt;="&amp;M$5,Raindance!$R:$R,"&lt;="&amp;M$6))</f>
        <v>0</v>
      </c>
      <c r="N175">
        <f>IF($B175="",0,SUMIFS(Raindance!$O:$O,Raindance!$B:$B,$B175,Raindance!$R:$R,"&gt;="&amp;N$5,Raindance!$R:$R,"&lt;="&amp;N$6))</f>
        <v>0</v>
      </c>
      <c r="O175">
        <f>IF($B175="",0,SUMIFS(Raindance!$O:$O,Raindance!$B:$B,$B175,Raindance!$R:$R,"&gt;="&amp;O$5,Raindance!$R:$R,"&lt;="&amp;O$6))</f>
        <v>0</v>
      </c>
      <c r="P175">
        <f>IF($B175="",0,SUMIFS(Raindance!$O:$O,Raindance!$B:$B,$B175,Raindance!$R:$R,"&gt;="&amp;P$5,Raindance!$R:$R,"&lt;="&amp;P$6))</f>
        <v>0</v>
      </c>
      <c r="Q175">
        <f>IF($B175="",0,SUMIFS(Raindance!$O:$O,Raindance!$B:$B,$B175,Raindance!$R:$R,"&gt;="&amp;Q$5,Raindance!$R:$R,"&lt;="&amp;Q$6))</f>
        <v>0</v>
      </c>
      <c r="R175">
        <f>IF($B175="",0,SUMIFS(Raindance!$O:$O,Raindance!$B:$B,$B175,Raindance!$R:$R,"&gt;="&amp;R$5,Raindance!$R:$R,"&lt;="&amp;R$6))</f>
        <v>0</v>
      </c>
      <c r="S175">
        <f>IF($B175="",0,SUMIFS(Raindance!$O:$O,Raindance!$B:$B,$B175,Raindance!$R:$R,"&gt;="&amp;S$5,Raindance!$R:$R,"&lt;="&amp;S$6))</f>
        <v>0</v>
      </c>
      <c r="T175">
        <f>IF($B175="",0,SUMIFS(Raindance!$O:$O,Raindance!$B:$B,$B175,Raindance!$R:$R,"&gt;="&amp;T$5,Raindance!$R:$R,"&lt;="&amp;T$6))</f>
        <v>0</v>
      </c>
      <c r="U175">
        <f>IF($B175="",0,SUMIFS(Raindance!$O:$O,Raindance!$B:$B,$B175,Raindance!$R:$R,"&gt;="&amp;U$5,Raindance!$R:$R,"&lt;="&amp;U$6))</f>
        <v>0</v>
      </c>
      <c r="V175">
        <f>IF($B175="",0,SUMIFS(Raindance!$O:$O,Raindance!$B:$B,$B175,Raindance!$R:$R,"&gt;="&amp;V$5,Raindance!$R:$R,"&lt;="&amp;V$6))</f>
        <v>0</v>
      </c>
      <c r="W175">
        <f>IF($B175="",0,SUMIFS(Raindance!$O:$O,Raindance!$B:$B,$B175,Raindance!$R:$R,"&gt;="&amp;W$5,Raindance!$R:$R,"&lt;="&amp;W$6))</f>
        <v>0</v>
      </c>
      <c r="X175">
        <f>IF($B175="",0,SUMIFS(Raindance!$O:$O,Raindance!$B:$B,$B175,Raindance!$R:$R,"&gt;="&amp;X$5,Raindance!$R:$R,"&lt;="&amp;X$6))</f>
        <v>0</v>
      </c>
      <c r="Y175">
        <f>IF($B175="",0,SUMIFS(Raindance!$O:$O,Raindance!$B:$B,$B175,Raindance!$R:$R,"&gt;="&amp;Y$5,Raindance!$R:$R,"&lt;="&amp;Y$6))</f>
        <v>0</v>
      </c>
      <c r="Z175">
        <f>IF($B175="",0,SUMIFS(Raindance!$O:$O,Raindance!$B:$B,$B175,Raindance!$R:$R,"&gt;="&amp;Z$5,Raindance!$R:$R,"&lt;="&amp;Z$6))</f>
        <v>0</v>
      </c>
      <c r="AA175">
        <f>IF($B175="",0,SUMIFS(Raindance!$O:$O,Raindance!$B:$B,$B175,Raindance!$R:$R,"&gt;="&amp;AA$5,Raindance!$R:$R,"&lt;="&amp;AA$6))</f>
        <v>0</v>
      </c>
      <c r="AB175">
        <f>IF($B175="",0,SUMIFS(Raindance!$O:$O,Raindance!$B:$B,$B175,Raindance!$R:$R,"&gt;="&amp;AB$5,Raindance!$R:$R,"&lt;="&amp;AB$6))</f>
        <v>0</v>
      </c>
      <c r="AC175">
        <f>IF($B175="",0,SUMIFS(Raindance!$O:$O,Raindance!$B:$B,$B175,Raindance!$R:$R,"&gt;="&amp;AC$5,Raindance!$R:$R,"&lt;="&amp;AC$6))</f>
        <v>0</v>
      </c>
      <c r="AD175">
        <f>IF($B175="",0,SUMIFS(Raindance!$O:$O,Raindance!$B:$B,$B175,Raindance!$R:$R,"&gt;="&amp;AD$5,Raindance!$R:$R,"&lt;="&amp;AD$6))</f>
        <v>0</v>
      </c>
      <c r="AE175">
        <f>IF($B175="",0,SUMIFS(Raindance!$O:$O,Raindance!$B:$B,$B175,Raindance!$R:$R,"&gt;="&amp;AE$5,Raindance!$R:$R,"&lt;="&amp;AE$6))</f>
        <v>0</v>
      </c>
      <c r="AF175">
        <f>IF($B175="",0,SUMIFS(Raindance!$O:$O,Raindance!$B:$B,$B175,Raindance!$R:$R,"&gt;="&amp;AF$5,Raindance!$R:$R,"&lt;="&amp;AF$6))</f>
        <v>0</v>
      </c>
      <c r="AG175">
        <f>IF($B175="",0,SUMIFS(Raindance!$O:$O,Raindance!$B:$B,$B175,Raindance!$R:$R,"&gt;="&amp;AG$5,Raindance!$R:$R,"&lt;="&amp;AG$6))</f>
        <v>0</v>
      </c>
    </row>
    <row r="176" spans="1:33" x14ac:dyDescent="0.3">
      <c r="A176" t="s">
        <v>1163</v>
      </c>
      <c r="B176" s="20">
        <f>'Accounting table'!F37</f>
        <v>0</v>
      </c>
      <c r="C176" s="36">
        <f>IF(B176="",0,SUMIFS(Raindance!O:O,Raindance!B:B,B176))</f>
        <v>0</v>
      </c>
      <c r="E176">
        <f>IF($B176="",0,SUMIFS(Raindance!$O:$O,Raindance!$B:$B,$B176,Raindance!$R:$R,"&gt;="&amp;E$5,Raindance!$R:$R,"&lt;="&amp;E$6))</f>
        <v>0</v>
      </c>
      <c r="F176">
        <f>IF($B176="",0,SUMIFS(Raindance!$O:$O,Raindance!$B:$B,$B176,Raindance!$R:$R,"&gt;="&amp;F$5,Raindance!$R:$R,"&lt;="&amp;F$6))</f>
        <v>0</v>
      </c>
      <c r="G176">
        <f>IF($B176="",0,SUMIFS(Raindance!$O:$O,Raindance!$B:$B,$B176,Raindance!$R:$R,"&gt;="&amp;G$5,Raindance!$R:$R,"&lt;="&amp;G$6))</f>
        <v>0</v>
      </c>
      <c r="H176">
        <f>IF($B176="",0,SUMIFS(Raindance!$O:$O,Raindance!$B:$B,$B176,Raindance!$R:$R,"&gt;="&amp;H$5,Raindance!$R:$R,"&lt;="&amp;H$6))</f>
        <v>0</v>
      </c>
      <c r="I176">
        <f>IF($B176="",0,SUMIFS(Raindance!$O:$O,Raindance!$B:$B,$B176,Raindance!$R:$R,"&gt;="&amp;I$5,Raindance!$R:$R,"&lt;="&amp;I$6))</f>
        <v>0</v>
      </c>
      <c r="J176">
        <f>IF($B176="",0,SUMIFS(Raindance!$O:$O,Raindance!$B:$B,$B176,Raindance!$R:$R,"&gt;="&amp;J$5,Raindance!$R:$R,"&lt;="&amp;J$6))</f>
        <v>0</v>
      </c>
      <c r="K176">
        <f>IF($B176="",0,SUMIFS(Raindance!$O:$O,Raindance!$B:$B,$B176,Raindance!$R:$R,"&gt;="&amp;K$5,Raindance!$R:$R,"&lt;="&amp;K$6))</f>
        <v>0</v>
      </c>
      <c r="L176">
        <f>IF($B176="",0,SUMIFS(Raindance!$O:$O,Raindance!$B:$B,$B176,Raindance!$R:$R,"&gt;="&amp;L$5,Raindance!$R:$R,"&lt;="&amp;L$6))</f>
        <v>0</v>
      </c>
      <c r="M176">
        <f>IF($B176="",0,SUMIFS(Raindance!$O:$O,Raindance!$B:$B,$B176,Raindance!$R:$R,"&gt;="&amp;M$5,Raindance!$R:$R,"&lt;="&amp;M$6))</f>
        <v>0</v>
      </c>
      <c r="N176">
        <f>IF($B176="",0,SUMIFS(Raindance!$O:$O,Raindance!$B:$B,$B176,Raindance!$R:$R,"&gt;="&amp;N$5,Raindance!$R:$R,"&lt;="&amp;N$6))</f>
        <v>0</v>
      </c>
      <c r="O176">
        <f>IF($B176="",0,SUMIFS(Raindance!$O:$O,Raindance!$B:$B,$B176,Raindance!$R:$R,"&gt;="&amp;O$5,Raindance!$R:$R,"&lt;="&amp;O$6))</f>
        <v>0</v>
      </c>
      <c r="P176">
        <f>IF($B176="",0,SUMIFS(Raindance!$O:$O,Raindance!$B:$B,$B176,Raindance!$R:$R,"&gt;="&amp;P$5,Raindance!$R:$R,"&lt;="&amp;P$6))</f>
        <v>0</v>
      </c>
      <c r="Q176">
        <f>IF($B176="",0,SUMIFS(Raindance!$O:$O,Raindance!$B:$B,$B176,Raindance!$R:$R,"&gt;="&amp;Q$5,Raindance!$R:$R,"&lt;="&amp;Q$6))</f>
        <v>0</v>
      </c>
      <c r="R176">
        <f>IF($B176="",0,SUMIFS(Raindance!$O:$O,Raindance!$B:$B,$B176,Raindance!$R:$R,"&gt;="&amp;R$5,Raindance!$R:$R,"&lt;="&amp;R$6))</f>
        <v>0</v>
      </c>
      <c r="S176">
        <f>IF($B176="",0,SUMIFS(Raindance!$O:$O,Raindance!$B:$B,$B176,Raindance!$R:$R,"&gt;="&amp;S$5,Raindance!$R:$R,"&lt;="&amp;S$6))</f>
        <v>0</v>
      </c>
      <c r="T176">
        <f>IF($B176="",0,SUMIFS(Raindance!$O:$O,Raindance!$B:$B,$B176,Raindance!$R:$R,"&gt;="&amp;T$5,Raindance!$R:$R,"&lt;="&amp;T$6))</f>
        <v>0</v>
      </c>
      <c r="U176">
        <f>IF($B176="",0,SUMIFS(Raindance!$O:$O,Raindance!$B:$B,$B176,Raindance!$R:$R,"&gt;="&amp;U$5,Raindance!$R:$R,"&lt;="&amp;U$6))</f>
        <v>0</v>
      </c>
      <c r="V176">
        <f>IF($B176="",0,SUMIFS(Raindance!$O:$O,Raindance!$B:$B,$B176,Raindance!$R:$R,"&gt;="&amp;V$5,Raindance!$R:$R,"&lt;="&amp;V$6))</f>
        <v>0</v>
      </c>
      <c r="W176">
        <f>IF($B176="",0,SUMIFS(Raindance!$O:$O,Raindance!$B:$B,$B176,Raindance!$R:$R,"&gt;="&amp;W$5,Raindance!$R:$R,"&lt;="&amp;W$6))</f>
        <v>0</v>
      </c>
      <c r="X176">
        <f>IF($B176="",0,SUMIFS(Raindance!$O:$O,Raindance!$B:$B,$B176,Raindance!$R:$R,"&gt;="&amp;X$5,Raindance!$R:$R,"&lt;="&amp;X$6))</f>
        <v>0</v>
      </c>
      <c r="Y176">
        <f>IF($B176="",0,SUMIFS(Raindance!$O:$O,Raindance!$B:$B,$B176,Raindance!$R:$R,"&gt;="&amp;Y$5,Raindance!$R:$R,"&lt;="&amp;Y$6))</f>
        <v>0</v>
      </c>
      <c r="Z176">
        <f>IF($B176="",0,SUMIFS(Raindance!$O:$O,Raindance!$B:$B,$B176,Raindance!$R:$R,"&gt;="&amp;Z$5,Raindance!$R:$R,"&lt;="&amp;Z$6))</f>
        <v>0</v>
      </c>
      <c r="AA176">
        <f>IF($B176="",0,SUMIFS(Raindance!$O:$O,Raindance!$B:$B,$B176,Raindance!$R:$R,"&gt;="&amp;AA$5,Raindance!$R:$R,"&lt;="&amp;AA$6))</f>
        <v>0</v>
      </c>
      <c r="AB176">
        <f>IF($B176="",0,SUMIFS(Raindance!$O:$O,Raindance!$B:$B,$B176,Raindance!$R:$R,"&gt;="&amp;AB$5,Raindance!$R:$R,"&lt;="&amp;AB$6))</f>
        <v>0</v>
      </c>
      <c r="AC176">
        <f>IF($B176="",0,SUMIFS(Raindance!$O:$O,Raindance!$B:$B,$B176,Raindance!$R:$R,"&gt;="&amp;AC$5,Raindance!$R:$R,"&lt;="&amp;AC$6))</f>
        <v>0</v>
      </c>
      <c r="AD176">
        <f>IF($B176="",0,SUMIFS(Raindance!$O:$O,Raindance!$B:$B,$B176,Raindance!$R:$R,"&gt;="&amp;AD$5,Raindance!$R:$R,"&lt;="&amp;AD$6))</f>
        <v>0</v>
      </c>
      <c r="AE176">
        <f>IF($B176="",0,SUMIFS(Raindance!$O:$O,Raindance!$B:$B,$B176,Raindance!$R:$R,"&gt;="&amp;AE$5,Raindance!$R:$R,"&lt;="&amp;AE$6))</f>
        <v>0</v>
      </c>
      <c r="AF176">
        <f>IF($B176="",0,SUMIFS(Raindance!$O:$O,Raindance!$B:$B,$B176,Raindance!$R:$R,"&gt;="&amp;AF$5,Raindance!$R:$R,"&lt;="&amp;AF$6))</f>
        <v>0</v>
      </c>
      <c r="AG176">
        <f>IF($B176="",0,SUMIFS(Raindance!$O:$O,Raindance!$B:$B,$B176,Raindance!$R:$R,"&gt;="&amp;AG$5,Raindance!$R:$R,"&lt;="&amp;AG$6))</f>
        <v>0</v>
      </c>
    </row>
    <row r="177" spans="1:33" x14ac:dyDescent="0.3">
      <c r="A177" t="s">
        <v>1163</v>
      </c>
      <c r="B177" s="20">
        <f>'Accounting table'!F38</f>
        <v>0</v>
      </c>
      <c r="C177" s="36">
        <f>IF(B177="",0,SUMIFS(Raindance!O:O,Raindance!B:B,B177))</f>
        <v>0</v>
      </c>
      <c r="E177">
        <f>IF($B177="",0,SUMIFS(Raindance!$O:$O,Raindance!$B:$B,$B177,Raindance!$R:$R,"&gt;="&amp;E$5,Raindance!$R:$R,"&lt;="&amp;E$6))</f>
        <v>0</v>
      </c>
      <c r="F177">
        <f>IF($B177="",0,SUMIFS(Raindance!$O:$O,Raindance!$B:$B,$B177,Raindance!$R:$R,"&gt;="&amp;F$5,Raindance!$R:$R,"&lt;="&amp;F$6))</f>
        <v>0</v>
      </c>
      <c r="G177">
        <f>IF($B177="",0,SUMIFS(Raindance!$O:$O,Raindance!$B:$B,$B177,Raindance!$R:$R,"&gt;="&amp;G$5,Raindance!$R:$R,"&lt;="&amp;G$6))</f>
        <v>0</v>
      </c>
      <c r="H177">
        <f>IF($B177="",0,SUMIFS(Raindance!$O:$O,Raindance!$B:$B,$B177,Raindance!$R:$R,"&gt;="&amp;H$5,Raindance!$R:$R,"&lt;="&amp;H$6))</f>
        <v>0</v>
      </c>
      <c r="I177">
        <f>IF($B177="",0,SUMIFS(Raindance!$O:$O,Raindance!$B:$B,$B177,Raindance!$R:$R,"&gt;="&amp;I$5,Raindance!$R:$R,"&lt;="&amp;I$6))</f>
        <v>0</v>
      </c>
      <c r="J177">
        <f>IF($B177="",0,SUMIFS(Raindance!$O:$O,Raindance!$B:$B,$B177,Raindance!$R:$R,"&gt;="&amp;J$5,Raindance!$R:$R,"&lt;="&amp;J$6))</f>
        <v>0</v>
      </c>
      <c r="K177">
        <f>IF($B177="",0,SUMIFS(Raindance!$O:$O,Raindance!$B:$B,$B177,Raindance!$R:$R,"&gt;="&amp;K$5,Raindance!$R:$R,"&lt;="&amp;K$6))</f>
        <v>0</v>
      </c>
      <c r="L177">
        <f>IF($B177="",0,SUMIFS(Raindance!$O:$O,Raindance!$B:$B,$B177,Raindance!$R:$R,"&gt;="&amp;L$5,Raindance!$R:$R,"&lt;="&amp;L$6))</f>
        <v>0</v>
      </c>
      <c r="M177">
        <f>IF($B177="",0,SUMIFS(Raindance!$O:$O,Raindance!$B:$B,$B177,Raindance!$R:$R,"&gt;="&amp;M$5,Raindance!$R:$R,"&lt;="&amp;M$6))</f>
        <v>0</v>
      </c>
      <c r="N177">
        <f>IF($B177="",0,SUMIFS(Raindance!$O:$O,Raindance!$B:$B,$B177,Raindance!$R:$R,"&gt;="&amp;N$5,Raindance!$R:$R,"&lt;="&amp;N$6))</f>
        <v>0</v>
      </c>
      <c r="O177">
        <f>IF($B177="",0,SUMIFS(Raindance!$O:$O,Raindance!$B:$B,$B177,Raindance!$R:$R,"&gt;="&amp;O$5,Raindance!$R:$R,"&lt;="&amp;O$6))</f>
        <v>0</v>
      </c>
      <c r="P177">
        <f>IF($B177="",0,SUMIFS(Raindance!$O:$O,Raindance!$B:$B,$B177,Raindance!$R:$R,"&gt;="&amp;P$5,Raindance!$R:$R,"&lt;="&amp;P$6))</f>
        <v>0</v>
      </c>
      <c r="Q177">
        <f>IF($B177="",0,SUMIFS(Raindance!$O:$O,Raindance!$B:$B,$B177,Raindance!$R:$R,"&gt;="&amp;Q$5,Raindance!$R:$R,"&lt;="&amp;Q$6))</f>
        <v>0</v>
      </c>
      <c r="R177">
        <f>IF($B177="",0,SUMIFS(Raindance!$O:$O,Raindance!$B:$B,$B177,Raindance!$R:$R,"&gt;="&amp;R$5,Raindance!$R:$R,"&lt;="&amp;R$6))</f>
        <v>0</v>
      </c>
      <c r="S177">
        <f>IF($B177="",0,SUMIFS(Raindance!$O:$O,Raindance!$B:$B,$B177,Raindance!$R:$R,"&gt;="&amp;S$5,Raindance!$R:$R,"&lt;="&amp;S$6))</f>
        <v>0</v>
      </c>
      <c r="T177">
        <f>IF($B177="",0,SUMIFS(Raindance!$O:$O,Raindance!$B:$B,$B177,Raindance!$R:$R,"&gt;="&amp;T$5,Raindance!$R:$R,"&lt;="&amp;T$6))</f>
        <v>0</v>
      </c>
      <c r="U177">
        <f>IF($B177="",0,SUMIFS(Raindance!$O:$O,Raindance!$B:$B,$B177,Raindance!$R:$R,"&gt;="&amp;U$5,Raindance!$R:$R,"&lt;="&amp;U$6))</f>
        <v>0</v>
      </c>
      <c r="V177">
        <f>IF($B177="",0,SUMIFS(Raindance!$O:$O,Raindance!$B:$B,$B177,Raindance!$R:$R,"&gt;="&amp;V$5,Raindance!$R:$R,"&lt;="&amp;V$6))</f>
        <v>0</v>
      </c>
      <c r="W177">
        <f>IF($B177="",0,SUMIFS(Raindance!$O:$O,Raindance!$B:$B,$B177,Raindance!$R:$R,"&gt;="&amp;W$5,Raindance!$R:$R,"&lt;="&amp;W$6))</f>
        <v>0</v>
      </c>
      <c r="X177">
        <f>IF($B177="",0,SUMIFS(Raindance!$O:$O,Raindance!$B:$B,$B177,Raindance!$R:$R,"&gt;="&amp;X$5,Raindance!$R:$R,"&lt;="&amp;X$6))</f>
        <v>0</v>
      </c>
      <c r="Y177">
        <f>IF($B177="",0,SUMIFS(Raindance!$O:$O,Raindance!$B:$B,$B177,Raindance!$R:$R,"&gt;="&amp;Y$5,Raindance!$R:$R,"&lt;="&amp;Y$6))</f>
        <v>0</v>
      </c>
      <c r="Z177">
        <f>IF($B177="",0,SUMIFS(Raindance!$O:$O,Raindance!$B:$B,$B177,Raindance!$R:$R,"&gt;="&amp;Z$5,Raindance!$R:$R,"&lt;="&amp;Z$6))</f>
        <v>0</v>
      </c>
      <c r="AA177">
        <f>IF($B177="",0,SUMIFS(Raindance!$O:$O,Raindance!$B:$B,$B177,Raindance!$R:$R,"&gt;="&amp;AA$5,Raindance!$R:$R,"&lt;="&amp;AA$6))</f>
        <v>0</v>
      </c>
      <c r="AB177">
        <f>IF($B177="",0,SUMIFS(Raindance!$O:$O,Raindance!$B:$B,$B177,Raindance!$R:$R,"&gt;="&amp;AB$5,Raindance!$R:$R,"&lt;="&amp;AB$6))</f>
        <v>0</v>
      </c>
      <c r="AC177">
        <f>IF($B177="",0,SUMIFS(Raindance!$O:$O,Raindance!$B:$B,$B177,Raindance!$R:$R,"&gt;="&amp;AC$5,Raindance!$R:$R,"&lt;="&amp;AC$6))</f>
        <v>0</v>
      </c>
      <c r="AD177">
        <f>IF($B177="",0,SUMIFS(Raindance!$O:$O,Raindance!$B:$B,$B177,Raindance!$R:$R,"&gt;="&amp;AD$5,Raindance!$R:$R,"&lt;="&amp;AD$6))</f>
        <v>0</v>
      </c>
      <c r="AE177">
        <f>IF($B177="",0,SUMIFS(Raindance!$O:$O,Raindance!$B:$B,$B177,Raindance!$R:$R,"&gt;="&amp;AE$5,Raindance!$R:$R,"&lt;="&amp;AE$6))</f>
        <v>0</v>
      </c>
      <c r="AF177">
        <f>IF($B177="",0,SUMIFS(Raindance!$O:$O,Raindance!$B:$B,$B177,Raindance!$R:$R,"&gt;="&amp;AF$5,Raindance!$R:$R,"&lt;="&amp;AF$6))</f>
        <v>0</v>
      </c>
      <c r="AG177">
        <f>IF($B177="",0,SUMIFS(Raindance!$O:$O,Raindance!$B:$B,$B177,Raindance!$R:$R,"&gt;="&amp;AG$5,Raindance!$R:$R,"&lt;="&amp;AG$6))</f>
        <v>0</v>
      </c>
    </row>
    <row r="178" spans="1:33" x14ac:dyDescent="0.3">
      <c r="A178" t="s">
        <v>1163</v>
      </c>
      <c r="B178" s="20">
        <f>'Accounting table'!F39</f>
        <v>0</v>
      </c>
      <c r="C178" s="36">
        <f>IF(B178="",0,SUMIFS(Raindance!O:O,Raindance!B:B,B178))</f>
        <v>0</v>
      </c>
      <c r="E178">
        <f>IF($B178="",0,SUMIFS(Raindance!$O:$O,Raindance!$B:$B,$B178,Raindance!$R:$R,"&gt;="&amp;E$5,Raindance!$R:$R,"&lt;="&amp;E$6))</f>
        <v>0</v>
      </c>
      <c r="F178">
        <f>IF($B178="",0,SUMIFS(Raindance!$O:$O,Raindance!$B:$B,$B178,Raindance!$R:$R,"&gt;="&amp;F$5,Raindance!$R:$R,"&lt;="&amp;F$6))</f>
        <v>0</v>
      </c>
      <c r="G178">
        <f>IF($B178="",0,SUMIFS(Raindance!$O:$O,Raindance!$B:$B,$B178,Raindance!$R:$R,"&gt;="&amp;G$5,Raindance!$R:$R,"&lt;="&amp;G$6))</f>
        <v>0</v>
      </c>
      <c r="H178">
        <f>IF($B178="",0,SUMIFS(Raindance!$O:$O,Raindance!$B:$B,$B178,Raindance!$R:$R,"&gt;="&amp;H$5,Raindance!$R:$R,"&lt;="&amp;H$6))</f>
        <v>0</v>
      </c>
      <c r="I178">
        <f>IF($B178="",0,SUMIFS(Raindance!$O:$O,Raindance!$B:$B,$B178,Raindance!$R:$R,"&gt;="&amp;I$5,Raindance!$R:$R,"&lt;="&amp;I$6))</f>
        <v>0</v>
      </c>
      <c r="J178">
        <f>IF($B178="",0,SUMIFS(Raindance!$O:$O,Raindance!$B:$B,$B178,Raindance!$R:$R,"&gt;="&amp;J$5,Raindance!$R:$R,"&lt;="&amp;J$6))</f>
        <v>0</v>
      </c>
      <c r="K178">
        <f>IF($B178="",0,SUMIFS(Raindance!$O:$O,Raindance!$B:$B,$B178,Raindance!$R:$R,"&gt;="&amp;K$5,Raindance!$R:$R,"&lt;="&amp;K$6))</f>
        <v>0</v>
      </c>
      <c r="L178">
        <f>IF($B178="",0,SUMIFS(Raindance!$O:$O,Raindance!$B:$B,$B178,Raindance!$R:$R,"&gt;="&amp;L$5,Raindance!$R:$R,"&lt;="&amp;L$6))</f>
        <v>0</v>
      </c>
      <c r="M178">
        <f>IF($B178="",0,SUMIFS(Raindance!$O:$O,Raindance!$B:$B,$B178,Raindance!$R:$R,"&gt;="&amp;M$5,Raindance!$R:$R,"&lt;="&amp;M$6))</f>
        <v>0</v>
      </c>
      <c r="N178">
        <f>IF($B178="",0,SUMIFS(Raindance!$O:$O,Raindance!$B:$B,$B178,Raindance!$R:$R,"&gt;="&amp;N$5,Raindance!$R:$R,"&lt;="&amp;N$6))</f>
        <v>0</v>
      </c>
      <c r="O178">
        <f>IF($B178="",0,SUMIFS(Raindance!$O:$O,Raindance!$B:$B,$B178,Raindance!$R:$R,"&gt;="&amp;O$5,Raindance!$R:$R,"&lt;="&amp;O$6))</f>
        <v>0</v>
      </c>
      <c r="P178">
        <f>IF($B178="",0,SUMIFS(Raindance!$O:$O,Raindance!$B:$B,$B178,Raindance!$R:$R,"&gt;="&amp;P$5,Raindance!$R:$R,"&lt;="&amp;P$6))</f>
        <v>0</v>
      </c>
      <c r="Q178">
        <f>IF($B178="",0,SUMIFS(Raindance!$O:$O,Raindance!$B:$B,$B178,Raindance!$R:$R,"&gt;="&amp;Q$5,Raindance!$R:$R,"&lt;="&amp;Q$6))</f>
        <v>0</v>
      </c>
      <c r="R178">
        <f>IF($B178="",0,SUMIFS(Raindance!$O:$O,Raindance!$B:$B,$B178,Raindance!$R:$R,"&gt;="&amp;R$5,Raindance!$R:$R,"&lt;="&amp;R$6))</f>
        <v>0</v>
      </c>
      <c r="S178">
        <f>IF($B178="",0,SUMIFS(Raindance!$O:$O,Raindance!$B:$B,$B178,Raindance!$R:$R,"&gt;="&amp;S$5,Raindance!$R:$R,"&lt;="&amp;S$6))</f>
        <v>0</v>
      </c>
      <c r="T178">
        <f>IF($B178="",0,SUMIFS(Raindance!$O:$O,Raindance!$B:$B,$B178,Raindance!$R:$R,"&gt;="&amp;T$5,Raindance!$R:$R,"&lt;="&amp;T$6))</f>
        <v>0</v>
      </c>
      <c r="U178">
        <f>IF($B178="",0,SUMIFS(Raindance!$O:$O,Raindance!$B:$B,$B178,Raindance!$R:$R,"&gt;="&amp;U$5,Raindance!$R:$R,"&lt;="&amp;U$6))</f>
        <v>0</v>
      </c>
      <c r="V178">
        <f>IF($B178="",0,SUMIFS(Raindance!$O:$O,Raindance!$B:$B,$B178,Raindance!$R:$R,"&gt;="&amp;V$5,Raindance!$R:$R,"&lt;="&amp;V$6))</f>
        <v>0</v>
      </c>
      <c r="W178">
        <f>IF($B178="",0,SUMIFS(Raindance!$O:$O,Raindance!$B:$B,$B178,Raindance!$R:$R,"&gt;="&amp;W$5,Raindance!$R:$R,"&lt;="&amp;W$6))</f>
        <v>0</v>
      </c>
      <c r="X178">
        <f>IF($B178="",0,SUMIFS(Raindance!$O:$O,Raindance!$B:$B,$B178,Raindance!$R:$R,"&gt;="&amp;X$5,Raindance!$R:$R,"&lt;="&amp;X$6))</f>
        <v>0</v>
      </c>
      <c r="Y178">
        <f>IF($B178="",0,SUMIFS(Raindance!$O:$O,Raindance!$B:$B,$B178,Raindance!$R:$R,"&gt;="&amp;Y$5,Raindance!$R:$R,"&lt;="&amp;Y$6))</f>
        <v>0</v>
      </c>
      <c r="Z178">
        <f>IF($B178="",0,SUMIFS(Raindance!$O:$O,Raindance!$B:$B,$B178,Raindance!$R:$R,"&gt;="&amp;Z$5,Raindance!$R:$R,"&lt;="&amp;Z$6))</f>
        <v>0</v>
      </c>
      <c r="AA178">
        <f>IF($B178="",0,SUMIFS(Raindance!$O:$O,Raindance!$B:$B,$B178,Raindance!$R:$R,"&gt;="&amp;AA$5,Raindance!$R:$R,"&lt;="&amp;AA$6))</f>
        <v>0</v>
      </c>
      <c r="AB178">
        <f>IF($B178="",0,SUMIFS(Raindance!$O:$O,Raindance!$B:$B,$B178,Raindance!$R:$R,"&gt;="&amp;AB$5,Raindance!$R:$R,"&lt;="&amp;AB$6))</f>
        <v>0</v>
      </c>
      <c r="AC178">
        <f>IF($B178="",0,SUMIFS(Raindance!$O:$O,Raindance!$B:$B,$B178,Raindance!$R:$R,"&gt;="&amp;AC$5,Raindance!$R:$R,"&lt;="&amp;AC$6))</f>
        <v>0</v>
      </c>
      <c r="AD178">
        <f>IF($B178="",0,SUMIFS(Raindance!$O:$O,Raindance!$B:$B,$B178,Raindance!$R:$R,"&gt;="&amp;AD$5,Raindance!$R:$R,"&lt;="&amp;AD$6))</f>
        <v>0</v>
      </c>
      <c r="AE178">
        <f>IF($B178="",0,SUMIFS(Raindance!$O:$O,Raindance!$B:$B,$B178,Raindance!$R:$R,"&gt;="&amp;AE$5,Raindance!$R:$R,"&lt;="&amp;AE$6))</f>
        <v>0</v>
      </c>
      <c r="AF178">
        <f>IF($B178="",0,SUMIFS(Raindance!$O:$O,Raindance!$B:$B,$B178,Raindance!$R:$R,"&gt;="&amp;AF$5,Raindance!$R:$R,"&lt;="&amp;AF$6))</f>
        <v>0</v>
      </c>
      <c r="AG178">
        <f>IF($B178="",0,SUMIFS(Raindance!$O:$O,Raindance!$B:$B,$B178,Raindance!$R:$R,"&gt;="&amp;AG$5,Raindance!$R:$R,"&lt;="&amp;AG$6))</f>
        <v>0</v>
      </c>
    </row>
    <row r="179" spans="1:33" x14ac:dyDescent="0.3">
      <c r="A179" t="s">
        <v>1163</v>
      </c>
      <c r="B179" s="20">
        <f>'Accounting table'!F40</f>
        <v>0</v>
      </c>
      <c r="C179" s="36">
        <f>IF(B179="",0,SUMIFS(Raindance!O:O,Raindance!B:B,B179))</f>
        <v>0</v>
      </c>
      <c r="E179">
        <f>IF($B179="",0,SUMIFS(Raindance!$O:$O,Raindance!$B:$B,$B179,Raindance!$R:$R,"&gt;="&amp;E$5,Raindance!$R:$R,"&lt;="&amp;E$6))</f>
        <v>0</v>
      </c>
      <c r="F179">
        <f>IF($B179="",0,SUMIFS(Raindance!$O:$O,Raindance!$B:$B,$B179,Raindance!$R:$R,"&gt;="&amp;F$5,Raindance!$R:$R,"&lt;="&amp;F$6))</f>
        <v>0</v>
      </c>
      <c r="G179">
        <f>IF($B179="",0,SUMIFS(Raindance!$O:$O,Raindance!$B:$B,$B179,Raindance!$R:$R,"&gt;="&amp;G$5,Raindance!$R:$R,"&lt;="&amp;G$6))</f>
        <v>0</v>
      </c>
      <c r="H179">
        <f>IF($B179="",0,SUMIFS(Raindance!$O:$O,Raindance!$B:$B,$B179,Raindance!$R:$R,"&gt;="&amp;H$5,Raindance!$R:$R,"&lt;="&amp;H$6))</f>
        <v>0</v>
      </c>
      <c r="I179">
        <f>IF($B179="",0,SUMIFS(Raindance!$O:$O,Raindance!$B:$B,$B179,Raindance!$R:$R,"&gt;="&amp;I$5,Raindance!$R:$R,"&lt;="&amp;I$6))</f>
        <v>0</v>
      </c>
      <c r="J179">
        <f>IF($B179="",0,SUMIFS(Raindance!$O:$O,Raindance!$B:$B,$B179,Raindance!$R:$R,"&gt;="&amp;J$5,Raindance!$R:$R,"&lt;="&amp;J$6))</f>
        <v>0</v>
      </c>
      <c r="K179">
        <f>IF($B179="",0,SUMIFS(Raindance!$O:$O,Raindance!$B:$B,$B179,Raindance!$R:$R,"&gt;="&amp;K$5,Raindance!$R:$R,"&lt;="&amp;K$6))</f>
        <v>0</v>
      </c>
      <c r="L179">
        <f>IF($B179="",0,SUMIFS(Raindance!$O:$O,Raindance!$B:$B,$B179,Raindance!$R:$R,"&gt;="&amp;L$5,Raindance!$R:$R,"&lt;="&amp;L$6))</f>
        <v>0</v>
      </c>
      <c r="M179">
        <f>IF($B179="",0,SUMIFS(Raindance!$O:$O,Raindance!$B:$B,$B179,Raindance!$R:$R,"&gt;="&amp;M$5,Raindance!$R:$R,"&lt;="&amp;M$6))</f>
        <v>0</v>
      </c>
      <c r="N179">
        <f>IF($B179="",0,SUMIFS(Raindance!$O:$O,Raindance!$B:$B,$B179,Raindance!$R:$R,"&gt;="&amp;N$5,Raindance!$R:$R,"&lt;="&amp;N$6))</f>
        <v>0</v>
      </c>
      <c r="O179">
        <f>IF($B179="",0,SUMIFS(Raindance!$O:$O,Raindance!$B:$B,$B179,Raindance!$R:$R,"&gt;="&amp;O$5,Raindance!$R:$R,"&lt;="&amp;O$6))</f>
        <v>0</v>
      </c>
      <c r="P179">
        <f>IF($B179="",0,SUMIFS(Raindance!$O:$O,Raindance!$B:$B,$B179,Raindance!$R:$R,"&gt;="&amp;P$5,Raindance!$R:$R,"&lt;="&amp;P$6))</f>
        <v>0</v>
      </c>
      <c r="Q179">
        <f>IF($B179="",0,SUMIFS(Raindance!$O:$O,Raindance!$B:$B,$B179,Raindance!$R:$R,"&gt;="&amp;Q$5,Raindance!$R:$R,"&lt;="&amp;Q$6))</f>
        <v>0</v>
      </c>
      <c r="R179">
        <f>IF($B179="",0,SUMIFS(Raindance!$O:$O,Raindance!$B:$B,$B179,Raindance!$R:$R,"&gt;="&amp;R$5,Raindance!$R:$R,"&lt;="&amp;R$6))</f>
        <v>0</v>
      </c>
      <c r="S179">
        <f>IF($B179="",0,SUMIFS(Raindance!$O:$O,Raindance!$B:$B,$B179,Raindance!$R:$R,"&gt;="&amp;S$5,Raindance!$R:$R,"&lt;="&amp;S$6))</f>
        <v>0</v>
      </c>
      <c r="T179">
        <f>IF($B179="",0,SUMIFS(Raindance!$O:$O,Raindance!$B:$B,$B179,Raindance!$R:$R,"&gt;="&amp;T$5,Raindance!$R:$R,"&lt;="&amp;T$6))</f>
        <v>0</v>
      </c>
      <c r="U179">
        <f>IF($B179="",0,SUMIFS(Raindance!$O:$O,Raindance!$B:$B,$B179,Raindance!$R:$R,"&gt;="&amp;U$5,Raindance!$R:$R,"&lt;="&amp;U$6))</f>
        <v>0</v>
      </c>
      <c r="V179">
        <f>IF($B179="",0,SUMIFS(Raindance!$O:$O,Raindance!$B:$B,$B179,Raindance!$R:$R,"&gt;="&amp;V$5,Raindance!$R:$R,"&lt;="&amp;V$6))</f>
        <v>0</v>
      </c>
      <c r="W179">
        <f>IF($B179="",0,SUMIFS(Raindance!$O:$O,Raindance!$B:$B,$B179,Raindance!$R:$R,"&gt;="&amp;W$5,Raindance!$R:$R,"&lt;="&amp;W$6))</f>
        <v>0</v>
      </c>
      <c r="X179">
        <f>IF($B179="",0,SUMIFS(Raindance!$O:$O,Raindance!$B:$B,$B179,Raindance!$R:$R,"&gt;="&amp;X$5,Raindance!$R:$R,"&lt;="&amp;X$6))</f>
        <v>0</v>
      </c>
      <c r="Y179">
        <f>IF($B179="",0,SUMIFS(Raindance!$O:$O,Raindance!$B:$B,$B179,Raindance!$R:$R,"&gt;="&amp;Y$5,Raindance!$R:$R,"&lt;="&amp;Y$6))</f>
        <v>0</v>
      </c>
      <c r="Z179">
        <f>IF($B179="",0,SUMIFS(Raindance!$O:$O,Raindance!$B:$B,$B179,Raindance!$R:$R,"&gt;="&amp;Z$5,Raindance!$R:$R,"&lt;="&amp;Z$6))</f>
        <v>0</v>
      </c>
      <c r="AA179">
        <f>IF($B179="",0,SUMIFS(Raindance!$O:$O,Raindance!$B:$B,$B179,Raindance!$R:$R,"&gt;="&amp;AA$5,Raindance!$R:$R,"&lt;="&amp;AA$6))</f>
        <v>0</v>
      </c>
      <c r="AB179">
        <f>IF($B179="",0,SUMIFS(Raindance!$O:$O,Raindance!$B:$B,$B179,Raindance!$R:$R,"&gt;="&amp;AB$5,Raindance!$R:$R,"&lt;="&amp;AB$6))</f>
        <v>0</v>
      </c>
      <c r="AC179">
        <f>IF($B179="",0,SUMIFS(Raindance!$O:$O,Raindance!$B:$B,$B179,Raindance!$R:$R,"&gt;="&amp;AC$5,Raindance!$R:$R,"&lt;="&amp;AC$6))</f>
        <v>0</v>
      </c>
      <c r="AD179">
        <f>IF($B179="",0,SUMIFS(Raindance!$O:$O,Raindance!$B:$B,$B179,Raindance!$R:$R,"&gt;="&amp;AD$5,Raindance!$R:$R,"&lt;="&amp;AD$6))</f>
        <v>0</v>
      </c>
      <c r="AE179">
        <f>IF($B179="",0,SUMIFS(Raindance!$O:$O,Raindance!$B:$B,$B179,Raindance!$R:$R,"&gt;="&amp;AE$5,Raindance!$R:$R,"&lt;="&amp;AE$6))</f>
        <v>0</v>
      </c>
      <c r="AF179">
        <f>IF($B179="",0,SUMIFS(Raindance!$O:$O,Raindance!$B:$B,$B179,Raindance!$R:$R,"&gt;="&amp;AF$5,Raindance!$R:$R,"&lt;="&amp;AF$6))</f>
        <v>0</v>
      </c>
      <c r="AG179">
        <f>IF($B179="",0,SUMIFS(Raindance!$O:$O,Raindance!$B:$B,$B179,Raindance!$R:$R,"&gt;="&amp;AG$5,Raindance!$R:$R,"&lt;="&amp;AG$6))</f>
        <v>0</v>
      </c>
    </row>
    <row r="180" spans="1:33" x14ac:dyDescent="0.3">
      <c r="A180" t="s">
        <v>1163</v>
      </c>
      <c r="B180" s="20">
        <f>'Accounting table'!F41</f>
        <v>0</v>
      </c>
      <c r="C180" s="36">
        <f>IF(B180="",0,SUMIFS(Raindance!O:O,Raindance!B:B,B180))</f>
        <v>0</v>
      </c>
      <c r="E180">
        <f>IF($B180="",0,SUMIFS(Raindance!$O:$O,Raindance!$B:$B,$B180,Raindance!$R:$R,"&gt;="&amp;E$5,Raindance!$R:$R,"&lt;="&amp;E$6))</f>
        <v>0</v>
      </c>
      <c r="F180">
        <f>IF($B180="",0,SUMIFS(Raindance!$O:$O,Raindance!$B:$B,$B180,Raindance!$R:$R,"&gt;="&amp;F$5,Raindance!$R:$R,"&lt;="&amp;F$6))</f>
        <v>0</v>
      </c>
      <c r="G180">
        <f>IF($B180="",0,SUMIFS(Raindance!$O:$O,Raindance!$B:$B,$B180,Raindance!$R:$R,"&gt;="&amp;G$5,Raindance!$R:$R,"&lt;="&amp;G$6))</f>
        <v>0</v>
      </c>
      <c r="H180">
        <f>IF($B180="",0,SUMIFS(Raindance!$O:$O,Raindance!$B:$B,$B180,Raindance!$R:$R,"&gt;="&amp;H$5,Raindance!$R:$R,"&lt;="&amp;H$6))</f>
        <v>0</v>
      </c>
      <c r="I180">
        <f>IF($B180="",0,SUMIFS(Raindance!$O:$O,Raindance!$B:$B,$B180,Raindance!$R:$R,"&gt;="&amp;I$5,Raindance!$R:$R,"&lt;="&amp;I$6))</f>
        <v>0</v>
      </c>
      <c r="J180">
        <f>IF($B180="",0,SUMIFS(Raindance!$O:$O,Raindance!$B:$B,$B180,Raindance!$R:$R,"&gt;="&amp;J$5,Raindance!$R:$R,"&lt;="&amp;J$6))</f>
        <v>0</v>
      </c>
      <c r="K180">
        <f>IF($B180="",0,SUMIFS(Raindance!$O:$O,Raindance!$B:$B,$B180,Raindance!$R:$R,"&gt;="&amp;K$5,Raindance!$R:$R,"&lt;="&amp;K$6))</f>
        <v>0</v>
      </c>
      <c r="L180">
        <f>IF($B180="",0,SUMIFS(Raindance!$O:$O,Raindance!$B:$B,$B180,Raindance!$R:$R,"&gt;="&amp;L$5,Raindance!$R:$R,"&lt;="&amp;L$6))</f>
        <v>0</v>
      </c>
      <c r="M180">
        <f>IF($B180="",0,SUMIFS(Raindance!$O:$O,Raindance!$B:$B,$B180,Raindance!$R:$R,"&gt;="&amp;M$5,Raindance!$R:$R,"&lt;="&amp;M$6))</f>
        <v>0</v>
      </c>
      <c r="N180">
        <f>IF($B180="",0,SUMIFS(Raindance!$O:$O,Raindance!$B:$B,$B180,Raindance!$R:$R,"&gt;="&amp;N$5,Raindance!$R:$R,"&lt;="&amp;N$6))</f>
        <v>0</v>
      </c>
      <c r="O180">
        <f>IF($B180="",0,SUMIFS(Raindance!$O:$O,Raindance!$B:$B,$B180,Raindance!$R:$R,"&gt;="&amp;O$5,Raindance!$R:$R,"&lt;="&amp;O$6))</f>
        <v>0</v>
      </c>
      <c r="P180">
        <f>IF($B180="",0,SUMIFS(Raindance!$O:$O,Raindance!$B:$B,$B180,Raindance!$R:$R,"&gt;="&amp;P$5,Raindance!$R:$R,"&lt;="&amp;P$6))</f>
        <v>0</v>
      </c>
      <c r="Q180">
        <f>IF($B180="",0,SUMIFS(Raindance!$O:$O,Raindance!$B:$B,$B180,Raindance!$R:$R,"&gt;="&amp;Q$5,Raindance!$R:$R,"&lt;="&amp;Q$6))</f>
        <v>0</v>
      </c>
      <c r="R180">
        <f>IF($B180="",0,SUMIFS(Raindance!$O:$O,Raindance!$B:$B,$B180,Raindance!$R:$R,"&gt;="&amp;R$5,Raindance!$R:$R,"&lt;="&amp;R$6))</f>
        <v>0</v>
      </c>
      <c r="S180">
        <f>IF($B180="",0,SUMIFS(Raindance!$O:$O,Raindance!$B:$B,$B180,Raindance!$R:$R,"&gt;="&amp;S$5,Raindance!$R:$R,"&lt;="&amp;S$6))</f>
        <v>0</v>
      </c>
      <c r="T180">
        <f>IF($B180="",0,SUMIFS(Raindance!$O:$O,Raindance!$B:$B,$B180,Raindance!$R:$R,"&gt;="&amp;T$5,Raindance!$R:$R,"&lt;="&amp;T$6))</f>
        <v>0</v>
      </c>
      <c r="U180">
        <f>IF($B180="",0,SUMIFS(Raindance!$O:$O,Raindance!$B:$B,$B180,Raindance!$R:$R,"&gt;="&amp;U$5,Raindance!$R:$R,"&lt;="&amp;U$6))</f>
        <v>0</v>
      </c>
      <c r="V180">
        <f>IF($B180="",0,SUMIFS(Raindance!$O:$O,Raindance!$B:$B,$B180,Raindance!$R:$R,"&gt;="&amp;V$5,Raindance!$R:$R,"&lt;="&amp;V$6))</f>
        <v>0</v>
      </c>
      <c r="W180">
        <f>IF($B180="",0,SUMIFS(Raindance!$O:$O,Raindance!$B:$B,$B180,Raindance!$R:$R,"&gt;="&amp;W$5,Raindance!$R:$R,"&lt;="&amp;W$6))</f>
        <v>0</v>
      </c>
      <c r="X180">
        <f>IF($B180="",0,SUMIFS(Raindance!$O:$O,Raindance!$B:$B,$B180,Raindance!$R:$R,"&gt;="&amp;X$5,Raindance!$R:$R,"&lt;="&amp;X$6))</f>
        <v>0</v>
      </c>
      <c r="Y180">
        <f>IF($B180="",0,SUMIFS(Raindance!$O:$O,Raindance!$B:$B,$B180,Raindance!$R:$R,"&gt;="&amp;Y$5,Raindance!$R:$R,"&lt;="&amp;Y$6))</f>
        <v>0</v>
      </c>
      <c r="Z180">
        <f>IF($B180="",0,SUMIFS(Raindance!$O:$O,Raindance!$B:$B,$B180,Raindance!$R:$R,"&gt;="&amp;Z$5,Raindance!$R:$R,"&lt;="&amp;Z$6))</f>
        <v>0</v>
      </c>
      <c r="AA180">
        <f>IF($B180="",0,SUMIFS(Raindance!$O:$O,Raindance!$B:$B,$B180,Raindance!$R:$R,"&gt;="&amp;AA$5,Raindance!$R:$R,"&lt;="&amp;AA$6))</f>
        <v>0</v>
      </c>
      <c r="AB180">
        <f>IF($B180="",0,SUMIFS(Raindance!$O:$O,Raindance!$B:$B,$B180,Raindance!$R:$R,"&gt;="&amp;AB$5,Raindance!$R:$R,"&lt;="&amp;AB$6))</f>
        <v>0</v>
      </c>
      <c r="AC180">
        <f>IF($B180="",0,SUMIFS(Raindance!$O:$O,Raindance!$B:$B,$B180,Raindance!$R:$R,"&gt;="&amp;AC$5,Raindance!$R:$R,"&lt;="&amp;AC$6))</f>
        <v>0</v>
      </c>
      <c r="AD180">
        <f>IF($B180="",0,SUMIFS(Raindance!$O:$O,Raindance!$B:$B,$B180,Raindance!$R:$R,"&gt;="&amp;AD$5,Raindance!$R:$R,"&lt;="&amp;AD$6))</f>
        <v>0</v>
      </c>
      <c r="AE180">
        <f>IF($B180="",0,SUMIFS(Raindance!$O:$O,Raindance!$B:$B,$B180,Raindance!$R:$R,"&gt;="&amp;AE$5,Raindance!$R:$R,"&lt;="&amp;AE$6))</f>
        <v>0</v>
      </c>
      <c r="AF180">
        <f>IF($B180="",0,SUMIFS(Raindance!$O:$O,Raindance!$B:$B,$B180,Raindance!$R:$R,"&gt;="&amp;AF$5,Raindance!$R:$R,"&lt;="&amp;AF$6))</f>
        <v>0</v>
      </c>
      <c r="AG180">
        <f>IF($B180="",0,SUMIFS(Raindance!$O:$O,Raindance!$B:$B,$B180,Raindance!$R:$R,"&gt;="&amp;AG$5,Raindance!$R:$R,"&lt;="&amp;AG$6))</f>
        <v>0</v>
      </c>
    </row>
    <row r="181" spans="1:33" x14ac:dyDescent="0.3">
      <c r="A181" t="s">
        <v>1163</v>
      </c>
      <c r="B181" s="20">
        <f>'Accounting table'!F42</f>
        <v>0</v>
      </c>
      <c r="C181" s="36">
        <f>IF(B181="",0,SUMIFS(Raindance!O:O,Raindance!B:B,B181))</f>
        <v>0</v>
      </c>
      <c r="E181">
        <f>IF($B181="",0,SUMIFS(Raindance!$O:$O,Raindance!$B:$B,$B181,Raindance!$R:$R,"&gt;="&amp;E$5,Raindance!$R:$R,"&lt;="&amp;E$6))</f>
        <v>0</v>
      </c>
      <c r="F181">
        <f>IF($B181="",0,SUMIFS(Raindance!$O:$O,Raindance!$B:$B,$B181,Raindance!$R:$R,"&gt;="&amp;F$5,Raindance!$R:$R,"&lt;="&amp;F$6))</f>
        <v>0</v>
      </c>
      <c r="G181">
        <f>IF($B181="",0,SUMIFS(Raindance!$O:$O,Raindance!$B:$B,$B181,Raindance!$R:$R,"&gt;="&amp;G$5,Raindance!$R:$R,"&lt;="&amp;G$6))</f>
        <v>0</v>
      </c>
      <c r="H181">
        <f>IF($B181="",0,SUMIFS(Raindance!$O:$O,Raindance!$B:$B,$B181,Raindance!$R:$R,"&gt;="&amp;H$5,Raindance!$R:$R,"&lt;="&amp;H$6))</f>
        <v>0</v>
      </c>
      <c r="I181">
        <f>IF($B181="",0,SUMIFS(Raindance!$O:$O,Raindance!$B:$B,$B181,Raindance!$R:$R,"&gt;="&amp;I$5,Raindance!$R:$R,"&lt;="&amp;I$6))</f>
        <v>0</v>
      </c>
      <c r="J181">
        <f>IF($B181="",0,SUMIFS(Raindance!$O:$O,Raindance!$B:$B,$B181,Raindance!$R:$R,"&gt;="&amp;J$5,Raindance!$R:$R,"&lt;="&amp;J$6))</f>
        <v>0</v>
      </c>
      <c r="K181">
        <f>IF($B181="",0,SUMIFS(Raindance!$O:$O,Raindance!$B:$B,$B181,Raindance!$R:$R,"&gt;="&amp;K$5,Raindance!$R:$R,"&lt;="&amp;K$6))</f>
        <v>0</v>
      </c>
      <c r="L181">
        <f>IF($B181="",0,SUMIFS(Raindance!$O:$O,Raindance!$B:$B,$B181,Raindance!$R:$R,"&gt;="&amp;L$5,Raindance!$R:$R,"&lt;="&amp;L$6))</f>
        <v>0</v>
      </c>
      <c r="M181">
        <f>IF($B181="",0,SUMIFS(Raindance!$O:$O,Raindance!$B:$B,$B181,Raindance!$R:$R,"&gt;="&amp;M$5,Raindance!$R:$R,"&lt;="&amp;M$6))</f>
        <v>0</v>
      </c>
      <c r="N181">
        <f>IF($B181="",0,SUMIFS(Raindance!$O:$O,Raindance!$B:$B,$B181,Raindance!$R:$R,"&gt;="&amp;N$5,Raindance!$R:$R,"&lt;="&amp;N$6))</f>
        <v>0</v>
      </c>
      <c r="O181">
        <f>IF($B181="",0,SUMIFS(Raindance!$O:$O,Raindance!$B:$B,$B181,Raindance!$R:$R,"&gt;="&amp;O$5,Raindance!$R:$R,"&lt;="&amp;O$6))</f>
        <v>0</v>
      </c>
      <c r="P181">
        <f>IF($B181="",0,SUMIFS(Raindance!$O:$O,Raindance!$B:$B,$B181,Raindance!$R:$R,"&gt;="&amp;P$5,Raindance!$R:$R,"&lt;="&amp;P$6))</f>
        <v>0</v>
      </c>
      <c r="Q181">
        <f>IF($B181="",0,SUMIFS(Raindance!$O:$O,Raindance!$B:$B,$B181,Raindance!$R:$R,"&gt;="&amp;Q$5,Raindance!$R:$R,"&lt;="&amp;Q$6))</f>
        <v>0</v>
      </c>
      <c r="R181">
        <f>IF($B181="",0,SUMIFS(Raindance!$O:$O,Raindance!$B:$B,$B181,Raindance!$R:$R,"&gt;="&amp;R$5,Raindance!$R:$R,"&lt;="&amp;R$6))</f>
        <v>0</v>
      </c>
      <c r="S181">
        <f>IF($B181="",0,SUMIFS(Raindance!$O:$O,Raindance!$B:$B,$B181,Raindance!$R:$R,"&gt;="&amp;S$5,Raindance!$R:$R,"&lt;="&amp;S$6))</f>
        <v>0</v>
      </c>
      <c r="T181">
        <f>IF($B181="",0,SUMIFS(Raindance!$O:$O,Raindance!$B:$B,$B181,Raindance!$R:$R,"&gt;="&amp;T$5,Raindance!$R:$R,"&lt;="&amp;T$6))</f>
        <v>0</v>
      </c>
      <c r="U181">
        <f>IF($B181="",0,SUMIFS(Raindance!$O:$O,Raindance!$B:$B,$B181,Raindance!$R:$R,"&gt;="&amp;U$5,Raindance!$R:$R,"&lt;="&amp;U$6))</f>
        <v>0</v>
      </c>
      <c r="V181">
        <f>IF($B181="",0,SUMIFS(Raindance!$O:$O,Raindance!$B:$B,$B181,Raindance!$R:$R,"&gt;="&amp;V$5,Raindance!$R:$R,"&lt;="&amp;V$6))</f>
        <v>0</v>
      </c>
      <c r="W181">
        <f>IF($B181="",0,SUMIFS(Raindance!$O:$O,Raindance!$B:$B,$B181,Raindance!$R:$R,"&gt;="&amp;W$5,Raindance!$R:$R,"&lt;="&amp;W$6))</f>
        <v>0</v>
      </c>
      <c r="X181">
        <f>IF($B181="",0,SUMIFS(Raindance!$O:$O,Raindance!$B:$B,$B181,Raindance!$R:$R,"&gt;="&amp;X$5,Raindance!$R:$R,"&lt;="&amp;X$6))</f>
        <v>0</v>
      </c>
      <c r="Y181">
        <f>IF($B181="",0,SUMIFS(Raindance!$O:$O,Raindance!$B:$B,$B181,Raindance!$R:$R,"&gt;="&amp;Y$5,Raindance!$R:$R,"&lt;="&amp;Y$6))</f>
        <v>0</v>
      </c>
      <c r="Z181">
        <f>IF($B181="",0,SUMIFS(Raindance!$O:$O,Raindance!$B:$B,$B181,Raindance!$R:$R,"&gt;="&amp;Z$5,Raindance!$R:$R,"&lt;="&amp;Z$6))</f>
        <v>0</v>
      </c>
      <c r="AA181">
        <f>IF($B181="",0,SUMIFS(Raindance!$O:$O,Raindance!$B:$B,$B181,Raindance!$R:$R,"&gt;="&amp;AA$5,Raindance!$R:$R,"&lt;="&amp;AA$6))</f>
        <v>0</v>
      </c>
      <c r="AB181">
        <f>IF($B181="",0,SUMIFS(Raindance!$O:$O,Raindance!$B:$B,$B181,Raindance!$R:$R,"&gt;="&amp;AB$5,Raindance!$R:$R,"&lt;="&amp;AB$6))</f>
        <v>0</v>
      </c>
      <c r="AC181">
        <f>IF($B181="",0,SUMIFS(Raindance!$O:$O,Raindance!$B:$B,$B181,Raindance!$R:$R,"&gt;="&amp;AC$5,Raindance!$R:$R,"&lt;="&amp;AC$6))</f>
        <v>0</v>
      </c>
      <c r="AD181">
        <f>IF($B181="",0,SUMIFS(Raindance!$O:$O,Raindance!$B:$B,$B181,Raindance!$R:$R,"&gt;="&amp;AD$5,Raindance!$R:$R,"&lt;="&amp;AD$6))</f>
        <v>0</v>
      </c>
      <c r="AE181">
        <f>IF($B181="",0,SUMIFS(Raindance!$O:$O,Raindance!$B:$B,$B181,Raindance!$R:$R,"&gt;="&amp;AE$5,Raindance!$R:$R,"&lt;="&amp;AE$6))</f>
        <v>0</v>
      </c>
      <c r="AF181">
        <f>IF($B181="",0,SUMIFS(Raindance!$O:$O,Raindance!$B:$B,$B181,Raindance!$R:$R,"&gt;="&amp;AF$5,Raindance!$R:$R,"&lt;="&amp;AF$6))</f>
        <v>0</v>
      </c>
      <c r="AG181">
        <f>IF($B181="",0,SUMIFS(Raindance!$O:$O,Raindance!$B:$B,$B181,Raindance!$R:$R,"&gt;="&amp;AG$5,Raindance!$R:$R,"&lt;="&amp;AG$6))</f>
        <v>0</v>
      </c>
    </row>
    <row r="182" spans="1:33" x14ac:dyDescent="0.3">
      <c r="A182" t="s">
        <v>1163</v>
      </c>
      <c r="B182" s="20">
        <f>'Accounting table'!F43</f>
        <v>0</v>
      </c>
      <c r="C182" s="36">
        <f>IF(B182="",0,SUMIFS(Raindance!O:O,Raindance!B:B,B182))</f>
        <v>0</v>
      </c>
      <c r="E182">
        <f>IF($B182="",0,SUMIFS(Raindance!$O:$O,Raindance!$B:$B,$B182,Raindance!$R:$R,"&gt;="&amp;E$5,Raindance!$R:$R,"&lt;="&amp;E$6))</f>
        <v>0</v>
      </c>
      <c r="F182">
        <f>IF($B182="",0,SUMIFS(Raindance!$O:$O,Raindance!$B:$B,$B182,Raindance!$R:$R,"&gt;="&amp;F$5,Raindance!$R:$R,"&lt;="&amp;F$6))</f>
        <v>0</v>
      </c>
      <c r="G182">
        <f>IF($B182="",0,SUMIFS(Raindance!$O:$O,Raindance!$B:$B,$B182,Raindance!$R:$R,"&gt;="&amp;G$5,Raindance!$R:$R,"&lt;="&amp;G$6))</f>
        <v>0</v>
      </c>
      <c r="H182">
        <f>IF($B182="",0,SUMIFS(Raindance!$O:$O,Raindance!$B:$B,$B182,Raindance!$R:$R,"&gt;="&amp;H$5,Raindance!$R:$R,"&lt;="&amp;H$6))</f>
        <v>0</v>
      </c>
      <c r="I182">
        <f>IF($B182="",0,SUMIFS(Raindance!$O:$O,Raindance!$B:$B,$B182,Raindance!$R:$R,"&gt;="&amp;I$5,Raindance!$R:$R,"&lt;="&amp;I$6))</f>
        <v>0</v>
      </c>
      <c r="J182">
        <f>IF($B182="",0,SUMIFS(Raindance!$O:$O,Raindance!$B:$B,$B182,Raindance!$R:$R,"&gt;="&amp;J$5,Raindance!$R:$R,"&lt;="&amp;J$6))</f>
        <v>0</v>
      </c>
      <c r="K182">
        <f>IF($B182="",0,SUMIFS(Raindance!$O:$O,Raindance!$B:$B,$B182,Raindance!$R:$R,"&gt;="&amp;K$5,Raindance!$R:$R,"&lt;="&amp;K$6))</f>
        <v>0</v>
      </c>
      <c r="L182">
        <f>IF($B182="",0,SUMIFS(Raindance!$O:$O,Raindance!$B:$B,$B182,Raindance!$R:$R,"&gt;="&amp;L$5,Raindance!$R:$R,"&lt;="&amp;L$6))</f>
        <v>0</v>
      </c>
      <c r="M182">
        <f>IF($B182="",0,SUMIFS(Raindance!$O:$O,Raindance!$B:$B,$B182,Raindance!$R:$R,"&gt;="&amp;M$5,Raindance!$R:$R,"&lt;="&amp;M$6))</f>
        <v>0</v>
      </c>
      <c r="N182">
        <f>IF($B182="",0,SUMIFS(Raindance!$O:$O,Raindance!$B:$B,$B182,Raindance!$R:$R,"&gt;="&amp;N$5,Raindance!$R:$R,"&lt;="&amp;N$6))</f>
        <v>0</v>
      </c>
      <c r="O182">
        <f>IF($B182="",0,SUMIFS(Raindance!$O:$O,Raindance!$B:$B,$B182,Raindance!$R:$R,"&gt;="&amp;O$5,Raindance!$R:$R,"&lt;="&amp;O$6))</f>
        <v>0</v>
      </c>
      <c r="P182">
        <f>IF($B182="",0,SUMIFS(Raindance!$O:$O,Raindance!$B:$B,$B182,Raindance!$R:$R,"&gt;="&amp;P$5,Raindance!$R:$R,"&lt;="&amp;P$6))</f>
        <v>0</v>
      </c>
      <c r="Q182">
        <f>IF($B182="",0,SUMIFS(Raindance!$O:$O,Raindance!$B:$B,$B182,Raindance!$R:$R,"&gt;="&amp;Q$5,Raindance!$R:$R,"&lt;="&amp;Q$6))</f>
        <v>0</v>
      </c>
      <c r="R182">
        <f>IF($B182="",0,SUMIFS(Raindance!$O:$O,Raindance!$B:$B,$B182,Raindance!$R:$R,"&gt;="&amp;R$5,Raindance!$R:$R,"&lt;="&amp;R$6))</f>
        <v>0</v>
      </c>
      <c r="S182">
        <f>IF($B182="",0,SUMIFS(Raindance!$O:$O,Raindance!$B:$B,$B182,Raindance!$R:$R,"&gt;="&amp;S$5,Raindance!$R:$R,"&lt;="&amp;S$6))</f>
        <v>0</v>
      </c>
      <c r="T182">
        <f>IF($B182="",0,SUMIFS(Raindance!$O:$O,Raindance!$B:$B,$B182,Raindance!$R:$R,"&gt;="&amp;T$5,Raindance!$R:$R,"&lt;="&amp;T$6))</f>
        <v>0</v>
      </c>
      <c r="U182">
        <f>IF($B182="",0,SUMIFS(Raindance!$O:$O,Raindance!$B:$B,$B182,Raindance!$R:$R,"&gt;="&amp;U$5,Raindance!$R:$R,"&lt;="&amp;U$6))</f>
        <v>0</v>
      </c>
      <c r="V182">
        <f>IF($B182="",0,SUMIFS(Raindance!$O:$O,Raindance!$B:$B,$B182,Raindance!$R:$R,"&gt;="&amp;V$5,Raindance!$R:$R,"&lt;="&amp;V$6))</f>
        <v>0</v>
      </c>
      <c r="W182">
        <f>IF($B182="",0,SUMIFS(Raindance!$O:$O,Raindance!$B:$B,$B182,Raindance!$R:$R,"&gt;="&amp;W$5,Raindance!$R:$R,"&lt;="&amp;W$6))</f>
        <v>0</v>
      </c>
      <c r="X182">
        <f>IF($B182="",0,SUMIFS(Raindance!$O:$O,Raindance!$B:$B,$B182,Raindance!$R:$R,"&gt;="&amp;X$5,Raindance!$R:$R,"&lt;="&amp;X$6))</f>
        <v>0</v>
      </c>
      <c r="Y182">
        <f>IF($B182="",0,SUMIFS(Raindance!$O:$O,Raindance!$B:$B,$B182,Raindance!$R:$R,"&gt;="&amp;Y$5,Raindance!$R:$R,"&lt;="&amp;Y$6))</f>
        <v>0</v>
      </c>
      <c r="Z182">
        <f>IF($B182="",0,SUMIFS(Raindance!$O:$O,Raindance!$B:$B,$B182,Raindance!$R:$R,"&gt;="&amp;Z$5,Raindance!$R:$R,"&lt;="&amp;Z$6))</f>
        <v>0</v>
      </c>
      <c r="AA182">
        <f>IF($B182="",0,SUMIFS(Raindance!$O:$O,Raindance!$B:$B,$B182,Raindance!$R:$R,"&gt;="&amp;AA$5,Raindance!$R:$R,"&lt;="&amp;AA$6))</f>
        <v>0</v>
      </c>
      <c r="AB182">
        <f>IF($B182="",0,SUMIFS(Raindance!$O:$O,Raindance!$B:$B,$B182,Raindance!$R:$R,"&gt;="&amp;AB$5,Raindance!$R:$R,"&lt;="&amp;AB$6))</f>
        <v>0</v>
      </c>
      <c r="AC182">
        <f>IF($B182="",0,SUMIFS(Raindance!$O:$O,Raindance!$B:$B,$B182,Raindance!$R:$R,"&gt;="&amp;AC$5,Raindance!$R:$R,"&lt;="&amp;AC$6))</f>
        <v>0</v>
      </c>
      <c r="AD182">
        <f>IF($B182="",0,SUMIFS(Raindance!$O:$O,Raindance!$B:$B,$B182,Raindance!$R:$R,"&gt;="&amp;AD$5,Raindance!$R:$R,"&lt;="&amp;AD$6))</f>
        <v>0</v>
      </c>
      <c r="AE182">
        <f>IF($B182="",0,SUMIFS(Raindance!$O:$O,Raindance!$B:$B,$B182,Raindance!$R:$R,"&gt;="&amp;AE$5,Raindance!$R:$R,"&lt;="&amp;AE$6))</f>
        <v>0</v>
      </c>
      <c r="AF182">
        <f>IF($B182="",0,SUMIFS(Raindance!$O:$O,Raindance!$B:$B,$B182,Raindance!$R:$R,"&gt;="&amp;AF$5,Raindance!$R:$R,"&lt;="&amp;AF$6))</f>
        <v>0</v>
      </c>
      <c r="AG182">
        <f>IF($B182="",0,SUMIFS(Raindance!$O:$O,Raindance!$B:$B,$B182,Raindance!$R:$R,"&gt;="&amp;AG$5,Raindance!$R:$R,"&lt;="&amp;AG$6))</f>
        <v>0</v>
      </c>
    </row>
    <row r="183" spans="1:33" ht="15.5" x14ac:dyDescent="0.35">
      <c r="B183" s="20"/>
      <c r="E183" s="37">
        <f>SUM(E145:E182)</f>
        <v>0</v>
      </c>
      <c r="F183" s="37">
        <f t="shared" ref="F183:AG183" si="4">SUM(F145:F182)</f>
        <v>0</v>
      </c>
      <c r="G183" s="37">
        <f t="shared" si="4"/>
        <v>0</v>
      </c>
      <c r="H183" s="37">
        <f t="shared" si="4"/>
        <v>0</v>
      </c>
      <c r="I183" s="37">
        <f t="shared" si="4"/>
        <v>0</v>
      </c>
      <c r="J183" s="37">
        <f t="shared" si="4"/>
        <v>0</v>
      </c>
      <c r="K183" s="37">
        <f t="shared" si="4"/>
        <v>0</v>
      </c>
      <c r="L183" s="37">
        <f t="shared" si="4"/>
        <v>0</v>
      </c>
      <c r="M183" s="37">
        <f t="shared" si="4"/>
        <v>0</v>
      </c>
      <c r="N183" s="37">
        <f t="shared" si="4"/>
        <v>0</v>
      </c>
      <c r="O183" s="37">
        <f t="shared" si="4"/>
        <v>0</v>
      </c>
      <c r="P183" s="37">
        <f t="shared" si="4"/>
        <v>0</v>
      </c>
      <c r="Q183" s="37">
        <f t="shared" si="4"/>
        <v>0</v>
      </c>
      <c r="R183" s="37">
        <f t="shared" si="4"/>
        <v>0</v>
      </c>
      <c r="S183" s="37">
        <f t="shared" si="4"/>
        <v>0</v>
      </c>
      <c r="T183" s="37">
        <f t="shared" si="4"/>
        <v>0</v>
      </c>
      <c r="U183" s="37">
        <f t="shared" si="4"/>
        <v>0</v>
      </c>
      <c r="V183" s="37">
        <f t="shared" si="4"/>
        <v>0</v>
      </c>
      <c r="W183" s="37">
        <f t="shared" si="4"/>
        <v>0</v>
      </c>
      <c r="X183" s="37">
        <f t="shared" si="4"/>
        <v>0</v>
      </c>
      <c r="Y183" s="37">
        <f t="shared" si="4"/>
        <v>0</v>
      </c>
      <c r="Z183" s="37">
        <f t="shared" si="4"/>
        <v>0</v>
      </c>
      <c r="AA183" s="37">
        <f t="shared" si="4"/>
        <v>0</v>
      </c>
      <c r="AB183" s="37">
        <f t="shared" si="4"/>
        <v>0</v>
      </c>
      <c r="AC183" s="37">
        <f t="shared" si="4"/>
        <v>0</v>
      </c>
      <c r="AD183" s="37">
        <f t="shared" si="4"/>
        <v>0</v>
      </c>
      <c r="AE183" s="37">
        <f t="shared" si="4"/>
        <v>0</v>
      </c>
      <c r="AF183" s="37">
        <f t="shared" si="4"/>
        <v>0</v>
      </c>
      <c r="AG183" s="37">
        <f t="shared" si="4"/>
        <v>0</v>
      </c>
    </row>
    <row r="184" spans="1:33" ht="16" thickBot="1" x14ac:dyDescent="0.4">
      <c r="B184" s="20"/>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33" s="38" customFormat="1" ht="14.5" thickTop="1" x14ac:dyDescent="0.3">
      <c r="B185" s="38" t="s">
        <v>1142</v>
      </c>
      <c r="C185" s="38" t="s">
        <v>1174</v>
      </c>
      <c r="D185" s="38">
        <f>SUM(C186:C223)</f>
        <v>0</v>
      </c>
    </row>
    <row r="186" spans="1:33" x14ac:dyDescent="0.3">
      <c r="A186" t="s">
        <v>1174</v>
      </c>
      <c r="B186" s="20">
        <f>'Accounting table'!J6</f>
        <v>0</v>
      </c>
      <c r="C186" s="36">
        <f>IF(B186="",0,SUMIFS(Raindance!O:O,Raindance!B:B,B186))</f>
        <v>0</v>
      </c>
      <c r="E186">
        <f>IF($B186="",0,SUMIFS(Raindance!$O:$O,Raindance!$B:$B,$B186,Raindance!$R:$R,"&gt;="&amp;E$5,Raindance!$R:$R,"&lt;="&amp;E$6))</f>
        <v>0</v>
      </c>
      <c r="F186">
        <f>IF($B186="",0,SUMIFS(Raindance!$O:$O,Raindance!$B:$B,$B186,Raindance!$R:$R,"&gt;="&amp;F$5,Raindance!$R:$R,"&lt;="&amp;F$6))</f>
        <v>0</v>
      </c>
      <c r="G186">
        <f>IF($B186="",0,SUMIFS(Raindance!$O:$O,Raindance!$B:$B,$B186,Raindance!$R:$R,"&gt;="&amp;G$5,Raindance!$R:$R,"&lt;="&amp;G$6))</f>
        <v>0</v>
      </c>
      <c r="H186">
        <f>IF($B186="",0,SUMIFS(Raindance!$O:$O,Raindance!$B:$B,$B186,Raindance!$R:$R,"&gt;="&amp;H$5,Raindance!$R:$R,"&lt;="&amp;H$6))</f>
        <v>0</v>
      </c>
      <c r="I186">
        <f>IF($B186="",0,SUMIFS(Raindance!$O:$O,Raindance!$B:$B,$B186,Raindance!$R:$R,"&gt;="&amp;I$5,Raindance!$R:$R,"&lt;="&amp;I$6))</f>
        <v>0</v>
      </c>
      <c r="J186">
        <f>IF($B186="",0,SUMIFS(Raindance!$O:$O,Raindance!$B:$B,$B186,Raindance!$R:$R,"&gt;="&amp;J$5,Raindance!$R:$R,"&lt;="&amp;J$6))</f>
        <v>0</v>
      </c>
      <c r="K186">
        <f>IF($B186="",0,SUMIFS(Raindance!$O:$O,Raindance!$B:$B,$B186,Raindance!$R:$R,"&gt;="&amp;K$5,Raindance!$R:$R,"&lt;="&amp;K$6))</f>
        <v>0</v>
      </c>
      <c r="L186">
        <f>IF($B186="",0,SUMIFS(Raindance!$O:$O,Raindance!$B:$B,$B186,Raindance!$R:$R,"&gt;="&amp;L$5,Raindance!$R:$R,"&lt;="&amp;L$6))</f>
        <v>0</v>
      </c>
      <c r="M186">
        <f>IF($B186="",0,SUMIFS(Raindance!$O:$O,Raindance!$B:$B,$B186,Raindance!$R:$R,"&gt;="&amp;M$5,Raindance!$R:$R,"&lt;="&amp;M$6))</f>
        <v>0</v>
      </c>
      <c r="N186">
        <f>IF($B186="",0,SUMIFS(Raindance!$O:$O,Raindance!$B:$B,$B186,Raindance!$R:$R,"&gt;="&amp;N$5,Raindance!$R:$R,"&lt;="&amp;N$6))</f>
        <v>0</v>
      </c>
      <c r="O186">
        <f>IF($B186="",0,SUMIFS(Raindance!$O:$O,Raindance!$B:$B,$B186,Raindance!$R:$R,"&gt;="&amp;O$5,Raindance!$R:$R,"&lt;="&amp;O$6))</f>
        <v>0</v>
      </c>
      <c r="P186">
        <f>IF($B186="",0,SUMIFS(Raindance!$O:$O,Raindance!$B:$B,$B186,Raindance!$R:$R,"&gt;="&amp;P$5,Raindance!$R:$R,"&lt;="&amp;P$6))</f>
        <v>0</v>
      </c>
      <c r="Q186">
        <f>IF($B186="",0,SUMIFS(Raindance!$O:$O,Raindance!$B:$B,$B186,Raindance!$R:$R,"&gt;="&amp;Q$5,Raindance!$R:$R,"&lt;="&amp;Q$6))</f>
        <v>0</v>
      </c>
      <c r="R186">
        <f>IF($B186="",0,SUMIFS(Raindance!$O:$O,Raindance!$B:$B,$B186,Raindance!$R:$R,"&gt;="&amp;R$5,Raindance!$R:$R,"&lt;="&amp;R$6))</f>
        <v>0</v>
      </c>
      <c r="S186">
        <f>IF($B186="",0,SUMIFS(Raindance!$O:$O,Raindance!$B:$B,$B186,Raindance!$R:$R,"&gt;="&amp;S$5,Raindance!$R:$R,"&lt;="&amp;S$6))</f>
        <v>0</v>
      </c>
      <c r="T186">
        <f>IF($B186="",0,SUMIFS(Raindance!$O:$O,Raindance!$B:$B,$B186,Raindance!$R:$R,"&gt;="&amp;T$5,Raindance!$R:$R,"&lt;="&amp;T$6))</f>
        <v>0</v>
      </c>
      <c r="U186">
        <f>IF($B186="",0,SUMIFS(Raindance!$O:$O,Raindance!$B:$B,$B186,Raindance!$R:$R,"&gt;="&amp;U$5,Raindance!$R:$R,"&lt;="&amp;U$6))</f>
        <v>0</v>
      </c>
      <c r="V186">
        <f>IF($B186="",0,SUMIFS(Raindance!$O:$O,Raindance!$B:$B,$B186,Raindance!$R:$R,"&gt;="&amp;V$5,Raindance!$R:$R,"&lt;="&amp;V$6))</f>
        <v>0</v>
      </c>
      <c r="W186">
        <f>IF($B186="",0,SUMIFS(Raindance!$O:$O,Raindance!$B:$B,$B186,Raindance!$R:$R,"&gt;="&amp;W$5,Raindance!$R:$R,"&lt;="&amp;W$6))</f>
        <v>0</v>
      </c>
      <c r="X186">
        <f>IF($B186="",0,SUMIFS(Raindance!$O:$O,Raindance!$B:$B,$B186,Raindance!$R:$R,"&gt;="&amp;X$5,Raindance!$R:$R,"&lt;="&amp;X$6))</f>
        <v>0</v>
      </c>
      <c r="Y186">
        <f>IF($B186="",0,SUMIFS(Raindance!$O:$O,Raindance!$B:$B,$B186,Raindance!$R:$R,"&gt;="&amp;Y$5,Raindance!$R:$R,"&lt;="&amp;Y$6))</f>
        <v>0</v>
      </c>
      <c r="Z186">
        <f>IF($B186="",0,SUMIFS(Raindance!$O:$O,Raindance!$B:$B,$B186,Raindance!$R:$R,"&gt;="&amp;Z$5,Raindance!$R:$R,"&lt;="&amp;Z$6))</f>
        <v>0</v>
      </c>
      <c r="AA186">
        <f>IF($B186="",0,SUMIFS(Raindance!$O:$O,Raindance!$B:$B,$B186,Raindance!$R:$R,"&gt;="&amp;AA$5,Raindance!$R:$R,"&lt;="&amp;AA$6))</f>
        <v>0</v>
      </c>
      <c r="AB186">
        <f>IF($B186="",0,SUMIFS(Raindance!$O:$O,Raindance!$B:$B,$B186,Raindance!$R:$R,"&gt;="&amp;AB$5,Raindance!$R:$R,"&lt;="&amp;AB$6))</f>
        <v>0</v>
      </c>
      <c r="AC186">
        <f>IF($B186="",0,SUMIFS(Raindance!$O:$O,Raindance!$B:$B,$B186,Raindance!$R:$R,"&gt;="&amp;AC$5,Raindance!$R:$R,"&lt;="&amp;AC$6))</f>
        <v>0</v>
      </c>
      <c r="AD186">
        <f>IF($B186="",0,SUMIFS(Raindance!$O:$O,Raindance!$B:$B,$B186,Raindance!$R:$R,"&gt;="&amp;AD$5,Raindance!$R:$R,"&lt;="&amp;AD$6))</f>
        <v>0</v>
      </c>
      <c r="AE186">
        <f>IF($B186="",0,SUMIFS(Raindance!$O:$O,Raindance!$B:$B,$B186,Raindance!$R:$R,"&gt;="&amp;AE$5,Raindance!$R:$R,"&lt;="&amp;AE$6))</f>
        <v>0</v>
      </c>
      <c r="AF186">
        <f>IF($B186="",0,SUMIFS(Raindance!$O:$O,Raindance!$B:$B,$B186,Raindance!$R:$R,"&gt;="&amp;AF$5,Raindance!$R:$R,"&lt;="&amp;AF$6))</f>
        <v>0</v>
      </c>
      <c r="AG186">
        <f>IF($B186="",0,SUMIFS(Raindance!$O:$O,Raindance!$B:$B,$B186,Raindance!$R:$R,"&gt;="&amp;AG$5,Raindance!$R:$R,"&lt;="&amp;AG$6))</f>
        <v>0</v>
      </c>
    </row>
    <row r="187" spans="1:33" x14ac:dyDescent="0.3">
      <c r="A187" t="s">
        <v>1174</v>
      </c>
      <c r="B187" s="20">
        <f>'Accounting table'!J7</f>
        <v>0</v>
      </c>
      <c r="C187" s="36">
        <f>IF(B187="",0,SUMIFS(Raindance!O:O,Raindance!B:B,B187))</f>
        <v>0</v>
      </c>
      <c r="E187">
        <f>IF($B187="",0,SUMIFS(Raindance!$O:$O,Raindance!$B:$B,$B187,Raindance!$R:$R,"&gt;="&amp;E$5,Raindance!$R:$R,"&lt;="&amp;E$6))</f>
        <v>0</v>
      </c>
      <c r="F187">
        <f>IF($B187="",0,SUMIFS(Raindance!$O:$O,Raindance!$B:$B,$B187,Raindance!$R:$R,"&gt;="&amp;F$5,Raindance!$R:$R,"&lt;="&amp;F$6))*-1</f>
        <v>0</v>
      </c>
      <c r="G187">
        <f>IF($B187="",0,SUMIFS(Raindance!$O:$O,Raindance!$B:$B,$B187,Raindance!$R:$R,"&gt;="&amp;G$5,Raindance!$R:$R,"&lt;="&amp;G$6))*-1</f>
        <v>0</v>
      </c>
      <c r="H187">
        <f>IF($B187="",0,SUMIFS(Raindance!$O:$O,Raindance!$B:$B,$B187,Raindance!$R:$R,"&gt;="&amp;H$5,Raindance!$R:$R,"&lt;="&amp;H$6))</f>
        <v>0</v>
      </c>
      <c r="I187">
        <f>IF($B187="",0,SUMIFS(Raindance!$O:$O,Raindance!$B:$B,$B187,Raindance!$R:$R,"&gt;="&amp;I$5,Raindance!$R:$R,"&lt;="&amp;I$6))</f>
        <v>0</v>
      </c>
      <c r="J187">
        <f>IF($B187="",0,SUMIFS(Raindance!$O:$O,Raindance!$B:$B,$B187,Raindance!$R:$R,"&gt;="&amp;J$5,Raindance!$R:$R,"&lt;="&amp;J$6))</f>
        <v>0</v>
      </c>
      <c r="K187">
        <f>IF($B187="",0,SUMIFS(Raindance!$O:$O,Raindance!$B:$B,$B187,Raindance!$R:$R,"&gt;="&amp;K$5,Raindance!$R:$R,"&lt;="&amp;K$6))</f>
        <v>0</v>
      </c>
      <c r="L187">
        <f>IF($B187="",0,SUMIFS(Raindance!$O:$O,Raindance!$B:$B,$B187,Raindance!$R:$R,"&gt;="&amp;L$5,Raindance!$R:$R,"&lt;="&amp;L$6))</f>
        <v>0</v>
      </c>
      <c r="M187">
        <f>IF($B187="",0,SUMIFS(Raindance!$O:$O,Raindance!$B:$B,$B187,Raindance!$R:$R,"&gt;="&amp;M$5,Raindance!$R:$R,"&lt;="&amp;M$6))</f>
        <v>0</v>
      </c>
      <c r="N187">
        <f>IF($B187="",0,SUMIFS(Raindance!$O:$O,Raindance!$B:$B,$B187,Raindance!$R:$R,"&gt;="&amp;N$5,Raindance!$R:$R,"&lt;="&amp;N$6))</f>
        <v>0</v>
      </c>
      <c r="O187">
        <f>IF($B187="",0,SUMIFS(Raindance!$O:$O,Raindance!$B:$B,$B187,Raindance!$R:$R,"&gt;="&amp;O$5,Raindance!$R:$R,"&lt;="&amp;O$6))</f>
        <v>0</v>
      </c>
      <c r="P187">
        <f>IF($B187="",0,SUMIFS(Raindance!$O:$O,Raindance!$B:$B,$B187,Raindance!$R:$R,"&gt;="&amp;P$5,Raindance!$R:$R,"&lt;="&amp;P$6))</f>
        <v>0</v>
      </c>
      <c r="Q187">
        <f>IF($B187="",0,SUMIFS(Raindance!$O:$O,Raindance!$B:$B,$B187,Raindance!$R:$R,"&gt;="&amp;Q$5,Raindance!$R:$R,"&lt;="&amp;Q$6))</f>
        <v>0</v>
      </c>
      <c r="R187">
        <f>IF($B187="",0,SUMIFS(Raindance!$O:$O,Raindance!$B:$B,$B187,Raindance!$R:$R,"&gt;="&amp;R$5,Raindance!$R:$R,"&lt;="&amp;R$6))</f>
        <v>0</v>
      </c>
      <c r="S187">
        <f>IF($B187="",0,SUMIFS(Raindance!$O:$O,Raindance!$B:$B,$B187,Raindance!$R:$R,"&gt;="&amp;S$5,Raindance!$R:$R,"&lt;="&amp;S$6))</f>
        <v>0</v>
      </c>
      <c r="T187">
        <f>IF($B187="",0,SUMIFS(Raindance!$O:$O,Raindance!$B:$B,$B187,Raindance!$R:$R,"&gt;="&amp;T$5,Raindance!$R:$R,"&lt;="&amp;T$6))</f>
        <v>0</v>
      </c>
      <c r="U187">
        <f>IF($B187="",0,SUMIFS(Raindance!$O:$O,Raindance!$B:$B,$B187,Raindance!$R:$R,"&gt;="&amp;U$5,Raindance!$R:$R,"&lt;="&amp;U$6))</f>
        <v>0</v>
      </c>
      <c r="V187">
        <f>IF($B187="",0,SUMIFS(Raindance!$O:$O,Raindance!$B:$B,$B187,Raindance!$R:$R,"&gt;="&amp;V$5,Raindance!$R:$R,"&lt;="&amp;V$6))</f>
        <v>0</v>
      </c>
      <c r="W187">
        <f>IF($B187="",0,SUMIFS(Raindance!$O:$O,Raindance!$B:$B,$B187,Raindance!$R:$R,"&gt;="&amp;W$5,Raindance!$R:$R,"&lt;="&amp;W$6))</f>
        <v>0</v>
      </c>
      <c r="X187">
        <f>IF($B187="",0,SUMIFS(Raindance!$O:$O,Raindance!$B:$B,$B187,Raindance!$R:$R,"&gt;="&amp;X$5,Raindance!$R:$R,"&lt;="&amp;X$6))</f>
        <v>0</v>
      </c>
      <c r="Y187">
        <f>IF($B187="",0,SUMIFS(Raindance!$O:$O,Raindance!$B:$B,$B187,Raindance!$R:$R,"&gt;="&amp;Y$5,Raindance!$R:$R,"&lt;="&amp;Y$6))</f>
        <v>0</v>
      </c>
      <c r="Z187">
        <f>IF($B187="",0,SUMIFS(Raindance!$O:$O,Raindance!$B:$B,$B187,Raindance!$R:$R,"&gt;="&amp;Z$5,Raindance!$R:$R,"&lt;="&amp;Z$6))</f>
        <v>0</v>
      </c>
      <c r="AA187">
        <f>IF($B187="",0,SUMIFS(Raindance!$O:$O,Raindance!$B:$B,$B187,Raindance!$R:$R,"&gt;="&amp;AA$5,Raindance!$R:$R,"&lt;="&amp;AA$6))</f>
        <v>0</v>
      </c>
      <c r="AB187">
        <f>IF($B187="",0,SUMIFS(Raindance!$O:$O,Raindance!$B:$B,$B187,Raindance!$R:$R,"&gt;="&amp;AB$5,Raindance!$R:$R,"&lt;="&amp;AB$6))</f>
        <v>0</v>
      </c>
      <c r="AC187">
        <f>IF($B187="",0,SUMIFS(Raindance!$O:$O,Raindance!$B:$B,$B187,Raindance!$R:$R,"&gt;="&amp;AC$5,Raindance!$R:$R,"&lt;="&amp;AC$6))</f>
        <v>0</v>
      </c>
      <c r="AD187">
        <f>IF($B187="",0,SUMIFS(Raindance!$O:$O,Raindance!$B:$B,$B187,Raindance!$R:$R,"&gt;="&amp;AD$5,Raindance!$R:$R,"&lt;="&amp;AD$6))</f>
        <v>0</v>
      </c>
      <c r="AE187">
        <f>IF($B187="",0,SUMIFS(Raindance!$O:$O,Raindance!$B:$B,$B187,Raindance!$R:$R,"&gt;="&amp;AE$5,Raindance!$R:$R,"&lt;="&amp;AE$6))</f>
        <v>0</v>
      </c>
      <c r="AF187">
        <f>IF($B187="",0,SUMIFS(Raindance!$O:$O,Raindance!$B:$B,$B187,Raindance!$R:$R,"&gt;="&amp;AF$5,Raindance!$R:$R,"&lt;="&amp;AF$6))</f>
        <v>0</v>
      </c>
      <c r="AG187">
        <f>IF($B187="",0,SUMIFS(Raindance!$O:$O,Raindance!$B:$B,$B187,Raindance!$R:$R,"&gt;="&amp;AG$5,Raindance!$R:$R,"&lt;="&amp;AG$6))</f>
        <v>0</v>
      </c>
    </row>
    <row r="188" spans="1:33" x14ac:dyDescent="0.3">
      <c r="A188" t="s">
        <v>1174</v>
      </c>
      <c r="B188" s="20">
        <f>'Accounting table'!J8</f>
        <v>0</v>
      </c>
      <c r="C188" s="36">
        <f>IF(B188="",0,SUMIFS(Raindance!O:O,Raindance!B:B,B188))</f>
        <v>0</v>
      </c>
      <c r="E188">
        <f>IF($B188="",0,SUMIFS(Raindance!$O:$O,Raindance!$B:$B,$B188,Raindance!$R:$R,"&gt;="&amp;E$5,Raindance!$R:$R,"&lt;="&amp;E$6))</f>
        <v>0</v>
      </c>
      <c r="F188">
        <f>IF($B188="",0,SUMIFS(Raindance!$O:$O,Raindance!$B:$B,$B188,Raindance!$R:$R,"&gt;="&amp;F$5,Raindance!$R:$R,"&lt;="&amp;F$6))</f>
        <v>0</v>
      </c>
      <c r="G188">
        <f>IF($B188="",0,SUMIFS(Raindance!$O:$O,Raindance!$B:$B,$B188,Raindance!$R:$R,"&gt;="&amp;G$5,Raindance!$R:$R,"&lt;="&amp;G$6))</f>
        <v>0</v>
      </c>
      <c r="H188">
        <f>IF($B188="",0,SUMIFS(Raindance!$O:$O,Raindance!$B:$B,$B188,Raindance!$R:$R,"&gt;="&amp;H$5,Raindance!$R:$R,"&lt;="&amp;H$6))</f>
        <v>0</v>
      </c>
      <c r="I188">
        <f>IF($B188="",0,SUMIFS(Raindance!$O:$O,Raindance!$B:$B,$B188,Raindance!$R:$R,"&gt;="&amp;I$5,Raindance!$R:$R,"&lt;="&amp;I$6))</f>
        <v>0</v>
      </c>
      <c r="J188">
        <f>IF($B188="",0,SUMIFS(Raindance!$O:$O,Raindance!$B:$B,$B188,Raindance!$R:$R,"&gt;="&amp;J$5,Raindance!$R:$R,"&lt;="&amp;J$6))</f>
        <v>0</v>
      </c>
      <c r="K188">
        <f>IF($B188="",0,SUMIFS(Raindance!$O:$O,Raindance!$B:$B,$B188,Raindance!$R:$R,"&gt;="&amp;K$5,Raindance!$R:$R,"&lt;="&amp;K$6))</f>
        <v>0</v>
      </c>
      <c r="L188">
        <f>IF($B188="",0,SUMIFS(Raindance!$O:$O,Raindance!$B:$B,$B188,Raindance!$R:$R,"&gt;="&amp;L$5,Raindance!$R:$R,"&lt;="&amp;L$6))</f>
        <v>0</v>
      </c>
      <c r="M188">
        <f>IF($B188="",0,SUMIFS(Raindance!$O:$O,Raindance!$B:$B,$B188,Raindance!$R:$R,"&gt;="&amp;M$5,Raindance!$R:$R,"&lt;="&amp;M$6))</f>
        <v>0</v>
      </c>
      <c r="N188">
        <f>IF($B188="",0,SUMIFS(Raindance!$O:$O,Raindance!$B:$B,$B188,Raindance!$R:$R,"&gt;="&amp;N$5,Raindance!$R:$R,"&lt;="&amp;N$6))</f>
        <v>0</v>
      </c>
      <c r="O188">
        <f>IF($B188="",0,SUMIFS(Raindance!$O:$O,Raindance!$B:$B,$B188,Raindance!$R:$R,"&gt;="&amp;O$5,Raindance!$R:$R,"&lt;="&amp;O$6))</f>
        <v>0</v>
      </c>
      <c r="P188">
        <f>IF($B188="",0,SUMIFS(Raindance!$O:$O,Raindance!$B:$B,$B188,Raindance!$R:$R,"&gt;="&amp;P$5,Raindance!$R:$R,"&lt;="&amp;P$6))</f>
        <v>0</v>
      </c>
      <c r="Q188">
        <f>IF($B188="",0,SUMIFS(Raindance!$O:$O,Raindance!$B:$B,$B188,Raindance!$R:$R,"&gt;="&amp;Q$5,Raindance!$R:$R,"&lt;="&amp;Q$6))</f>
        <v>0</v>
      </c>
      <c r="R188">
        <f>IF($B188="",0,SUMIFS(Raindance!$O:$O,Raindance!$B:$B,$B188,Raindance!$R:$R,"&gt;="&amp;R$5,Raindance!$R:$R,"&lt;="&amp;R$6))</f>
        <v>0</v>
      </c>
      <c r="S188">
        <f>IF($B188="",0,SUMIFS(Raindance!$O:$O,Raindance!$B:$B,$B188,Raindance!$R:$R,"&gt;="&amp;S$5,Raindance!$R:$R,"&lt;="&amp;S$6))</f>
        <v>0</v>
      </c>
      <c r="T188">
        <f>IF($B188="",0,SUMIFS(Raindance!$O:$O,Raindance!$B:$B,$B188,Raindance!$R:$R,"&gt;="&amp;T$5,Raindance!$R:$R,"&lt;="&amp;T$6))</f>
        <v>0</v>
      </c>
      <c r="U188">
        <f>IF($B188="",0,SUMIFS(Raindance!$O:$O,Raindance!$B:$B,$B188,Raindance!$R:$R,"&gt;="&amp;U$5,Raindance!$R:$R,"&lt;="&amp;U$6))</f>
        <v>0</v>
      </c>
      <c r="V188">
        <f>IF($B188="",0,SUMIFS(Raindance!$O:$O,Raindance!$B:$B,$B188,Raindance!$R:$R,"&gt;="&amp;V$5,Raindance!$R:$R,"&lt;="&amp;V$6))</f>
        <v>0</v>
      </c>
      <c r="W188">
        <f>IF($B188="",0,SUMIFS(Raindance!$O:$O,Raindance!$B:$B,$B188,Raindance!$R:$R,"&gt;="&amp;W$5,Raindance!$R:$R,"&lt;="&amp;W$6))</f>
        <v>0</v>
      </c>
      <c r="X188">
        <f>IF($B188="",0,SUMIFS(Raindance!$O:$O,Raindance!$B:$B,$B188,Raindance!$R:$R,"&gt;="&amp;X$5,Raindance!$R:$R,"&lt;="&amp;X$6))</f>
        <v>0</v>
      </c>
      <c r="Y188">
        <f>IF($B188="",0,SUMIFS(Raindance!$O:$O,Raindance!$B:$B,$B188,Raindance!$R:$R,"&gt;="&amp;Y$5,Raindance!$R:$R,"&lt;="&amp;Y$6))</f>
        <v>0</v>
      </c>
      <c r="Z188">
        <f>IF($B188="",0,SUMIFS(Raindance!$O:$O,Raindance!$B:$B,$B188,Raindance!$R:$R,"&gt;="&amp;Z$5,Raindance!$R:$R,"&lt;="&amp;Z$6))</f>
        <v>0</v>
      </c>
      <c r="AA188">
        <f>IF($B188="",0,SUMIFS(Raindance!$O:$O,Raindance!$B:$B,$B188,Raindance!$R:$R,"&gt;="&amp;AA$5,Raindance!$R:$R,"&lt;="&amp;AA$6))</f>
        <v>0</v>
      </c>
      <c r="AB188">
        <f>IF($B188="",0,SUMIFS(Raindance!$O:$O,Raindance!$B:$B,$B188,Raindance!$R:$R,"&gt;="&amp;AB$5,Raindance!$R:$R,"&lt;="&amp;AB$6))</f>
        <v>0</v>
      </c>
      <c r="AC188">
        <f>IF($B188="",0,SUMIFS(Raindance!$O:$O,Raindance!$B:$B,$B188,Raindance!$R:$R,"&gt;="&amp;AC$5,Raindance!$R:$R,"&lt;="&amp;AC$6))</f>
        <v>0</v>
      </c>
      <c r="AD188">
        <f>IF($B188="",0,SUMIFS(Raindance!$O:$O,Raindance!$B:$B,$B188,Raindance!$R:$R,"&gt;="&amp;AD$5,Raindance!$R:$R,"&lt;="&amp;AD$6))</f>
        <v>0</v>
      </c>
      <c r="AE188">
        <f>IF($B188="",0,SUMIFS(Raindance!$O:$O,Raindance!$B:$B,$B188,Raindance!$R:$R,"&gt;="&amp;AE$5,Raindance!$R:$R,"&lt;="&amp;AE$6))</f>
        <v>0</v>
      </c>
      <c r="AF188">
        <f>IF($B188="",0,SUMIFS(Raindance!$O:$O,Raindance!$B:$B,$B188,Raindance!$R:$R,"&gt;="&amp;AF$5,Raindance!$R:$R,"&lt;="&amp;AF$6))</f>
        <v>0</v>
      </c>
      <c r="AG188">
        <f>IF($B188="",0,SUMIFS(Raindance!$O:$O,Raindance!$B:$B,$B188,Raindance!$R:$R,"&gt;="&amp;AG$5,Raindance!$R:$R,"&lt;="&amp;AG$6))</f>
        <v>0</v>
      </c>
    </row>
    <row r="189" spans="1:33" x14ac:dyDescent="0.3">
      <c r="A189" t="s">
        <v>1174</v>
      </c>
      <c r="B189" s="20">
        <f>'Accounting table'!J9</f>
        <v>0</v>
      </c>
      <c r="C189" s="36">
        <f>IF(B189="",0,SUMIFS(Raindance!O:O,Raindance!B:B,B189))</f>
        <v>0</v>
      </c>
      <c r="E189">
        <f>IF($B189="",0,SUMIFS(Raindance!$O:$O,Raindance!$B:$B,$B189,Raindance!$R:$R,"&gt;="&amp;E$5,Raindance!$R:$R,"&lt;="&amp;E$6))</f>
        <v>0</v>
      </c>
      <c r="F189">
        <f>IF($B189="",0,SUMIFS(Raindance!$O:$O,Raindance!$B:$B,$B189,Raindance!$R:$R,"&gt;="&amp;F$5,Raindance!$R:$R,"&lt;="&amp;F$6))</f>
        <v>0</v>
      </c>
      <c r="G189">
        <f>IF($B189="",0,SUMIFS(Raindance!$O:$O,Raindance!$B:$B,$B189,Raindance!$R:$R,"&gt;="&amp;G$5,Raindance!$R:$R,"&lt;="&amp;G$6))</f>
        <v>0</v>
      </c>
      <c r="H189">
        <f>IF($B189="",0,SUMIFS(Raindance!$O:$O,Raindance!$B:$B,$B189,Raindance!$R:$R,"&gt;="&amp;H$5,Raindance!$R:$R,"&lt;="&amp;H$6))</f>
        <v>0</v>
      </c>
      <c r="I189">
        <f>IF($B189="",0,SUMIFS(Raindance!$O:$O,Raindance!$B:$B,$B189,Raindance!$R:$R,"&gt;="&amp;I$5,Raindance!$R:$R,"&lt;="&amp;I$6))</f>
        <v>0</v>
      </c>
      <c r="J189">
        <f>IF($B189="",0,SUMIFS(Raindance!$O:$O,Raindance!$B:$B,$B189,Raindance!$R:$R,"&gt;="&amp;J$5,Raindance!$R:$R,"&lt;="&amp;J$6))</f>
        <v>0</v>
      </c>
      <c r="K189">
        <f>IF($B189="",0,SUMIFS(Raindance!$O:$O,Raindance!$B:$B,$B189,Raindance!$R:$R,"&gt;="&amp;K$5,Raindance!$R:$R,"&lt;="&amp;K$6))</f>
        <v>0</v>
      </c>
      <c r="L189">
        <f>IF($B189="",0,SUMIFS(Raindance!$O:$O,Raindance!$B:$B,$B189,Raindance!$R:$R,"&gt;="&amp;L$5,Raindance!$R:$R,"&lt;="&amp;L$6))</f>
        <v>0</v>
      </c>
      <c r="M189">
        <f>IF($B189="",0,SUMIFS(Raindance!$O:$O,Raindance!$B:$B,$B189,Raindance!$R:$R,"&gt;="&amp;M$5,Raindance!$R:$R,"&lt;="&amp;M$6))</f>
        <v>0</v>
      </c>
      <c r="N189">
        <f>IF($B189="",0,SUMIFS(Raindance!$O:$O,Raindance!$B:$B,$B189,Raindance!$R:$R,"&gt;="&amp;N$5,Raindance!$R:$R,"&lt;="&amp;N$6))</f>
        <v>0</v>
      </c>
      <c r="O189">
        <f>IF($B189="",0,SUMIFS(Raindance!$O:$O,Raindance!$B:$B,$B189,Raindance!$R:$R,"&gt;="&amp;O$5,Raindance!$R:$R,"&lt;="&amp;O$6))</f>
        <v>0</v>
      </c>
      <c r="P189">
        <f>IF($B189="",0,SUMIFS(Raindance!$O:$O,Raindance!$B:$B,$B189,Raindance!$R:$R,"&gt;="&amp;P$5,Raindance!$R:$R,"&lt;="&amp;P$6))</f>
        <v>0</v>
      </c>
      <c r="Q189">
        <f>IF($B189="",0,SUMIFS(Raindance!$O:$O,Raindance!$B:$B,$B189,Raindance!$R:$R,"&gt;="&amp;Q$5,Raindance!$R:$R,"&lt;="&amp;Q$6))</f>
        <v>0</v>
      </c>
      <c r="R189">
        <f>IF($B189="",0,SUMIFS(Raindance!$O:$O,Raindance!$B:$B,$B189,Raindance!$R:$R,"&gt;="&amp;R$5,Raindance!$R:$R,"&lt;="&amp;R$6))</f>
        <v>0</v>
      </c>
      <c r="S189">
        <f>IF($B189="",0,SUMIFS(Raindance!$O:$O,Raindance!$B:$B,$B189,Raindance!$R:$R,"&gt;="&amp;S$5,Raindance!$R:$R,"&lt;="&amp;S$6))</f>
        <v>0</v>
      </c>
      <c r="T189">
        <f>IF($B189="",0,SUMIFS(Raindance!$O:$O,Raindance!$B:$B,$B189,Raindance!$R:$R,"&gt;="&amp;T$5,Raindance!$R:$R,"&lt;="&amp;T$6))</f>
        <v>0</v>
      </c>
      <c r="U189">
        <f>IF($B189="",0,SUMIFS(Raindance!$O:$O,Raindance!$B:$B,$B189,Raindance!$R:$R,"&gt;="&amp;U$5,Raindance!$R:$R,"&lt;="&amp;U$6))</f>
        <v>0</v>
      </c>
      <c r="V189">
        <f>IF($B189="",0,SUMIFS(Raindance!$O:$O,Raindance!$B:$B,$B189,Raindance!$R:$R,"&gt;="&amp;V$5,Raindance!$R:$R,"&lt;="&amp;V$6))</f>
        <v>0</v>
      </c>
      <c r="W189">
        <f>IF($B189="",0,SUMIFS(Raindance!$O:$O,Raindance!$B:$B,$B189,Raindance!$R:$R,"&gt;="&amp;W$5,Raindance!$R:$R,"&lt;="&amp;W$6))</f>
        <v>0</v>
      </c>
      <c r="X189">
        <f>IF($B189="",0,SUMIFS(Raindance!$O:$O,Raindance!$B:$B,$B189,Raindance!$R:$R,"&gt;="&amp;X$5,Raindance!$R:$R,"&lt;="&amp;X$6))</f>
        <v>0</v>
      </c>
      <c r="Y189">
        <f>IF($B189="",0,SUMIFS(Raindance!$O:$O,Raindance!$B:$B,$B189,Raindance!$R:$R,"&gt;="&amp;Y$5,Raindance!$R:$R,"&lt;="&amp;Y$6))</f>
        <v>0</v>
      </c>
      <c r="Z189">
        <f>IF($B189="",0,SUMIFS(Raindance!$O:$O,Raindance!$B:$B,$B189,Raindance!$R:$R,"&gt;="&amp;Z$5,Raindance!$R:$R,"&lt;="&amp;Z$6))</f>
        <v>0</v>
      </c>
      <c r="AA189">
        <f>IF($B189="",0,SUMIFS(Raindance!$O:$O,Raindance!$B:$B,$B189,Raindance!$R:$R,"&gt;="&amp;AA$5,Raindance!$R:$R,"&lt;="&amp;AA$6))</f>
        <v>0</v>
      </c>
      <c r="AB189">
        <f>IF($B189="",0,SUMIFS(Raindance!$O:$O,Raindance!$B:$B,$B189,Raindance!$R:$R,"&gt;="&amp;AB$5,Raindance!$R:$R,"&lt;="&amp;AB$6))</f>
        <v>0</v>
      </c>
      <c r="AC189">
        <f>IF($B189="",0,SUMIFS(Raindance!$O:$O,Raindance!$B:$B,$B189,Raindance!$R:$R,"&gt;="&amp;AC$5,Raindance!$R:$R,"&lt;="&amp;AC$6))</f>
        <v>0</v>
      </c>
      <c r="AD189">
        <f>IF($B189="",0,SUMIFS(Raindance!$O:$O,Raindance!$B:$B,$B189,Raindance!$R:$R,"&gt;="&amp;AD$5,Raindance!$R:$R,"&lt;="&amp;AD$6))</f>
        <v>0</v>
      </c>
      <c r="AE189">
        <f>IF($B189="",0,SUMIFS(Raindance!$O:$O,Raindance!$B:$B,$B189,Raindance!$R:$R,"&gt;="&amp;AE$5,Raindance!$R:$R,"&lt;="&amp;AE$6))</f>
        <v>0</v>
      </c>
      <c r="AF189">
        <f>IF($B189="",0,SUMIFS(Raindance!$O:$O,Raindance!$B:$B,$B189,Raindance!$R:$R,"&gt;="&amp;AF$5,Raindance!$R:$R,"&lt;="&amp;AF$6))</f>
        <v>0</v>
      </c>
      <c r="AG189">
        <f>IF($B189="",0,SUMIFS(Raindance!$O:$O,Raindance!$B:$B,$B189,Raindance!$R:$R,"&gt;="&amp;AG$5,Raindance!$R:$R,"&lt;="&amp;AG$6))</f>
        <v>0</v>
      </c>
    </row>
    <row r="190" spans="1:33" x14ac:dyDescent="0.3">
      <c r="A190" t="s">
        <v>1174</v>
      </c>
      <c r="B190" s="20">
        <f>'Accounting table'!J10</f>
        <v>0</v>
      </c>
      <c r="C190" s="36">
        <f>IF(B190="",0,SUMIFS(Raindance!O:O,Raindance!B:B,B190))</f>
        <v>0</v>
      </c>
      <c r="E190">
        <f>IF($B190="",0,SUMIFS(Raindance!$O:$O,Raindance!$B:$B,$B190,Raindance!$R:$R,"&gt;="&amp;E$5,Raindance!$R:$R,"&lt;="&amp;E$6))</f>
        <v>0</v>
      </c>
      <c r="F190">
        <f>IF($B190="",0,SUMIFS(Raindance!$O:$O,Raindance!$B:$B,$B190,Raindance!$R:$R,"&gt;="&amp;F$5,Raindance!$R:$R,"&lt;="&amp;F$6))</f>
        <v>0</v>
      </c>
      <c r="G190">
        <f>IF($B190="",0,SUMIFS(Raindance!$O:$O,Raindance!$B:$B,$B190,Raindance!$R:$R,"&gt;="&amp;G$5,Raindance!$R:$R,"&lt;="&amp;G$6))</f>
        <v>0</v>
      </c>
      <c r="H190">
        <f>IF($B190="",0,SUMIFS(Raindance!$O:$O,Raindance!$B:$B,$B190,Raindance!$R:$R,"&gt;="&amp;H$5,Raindance!$R:$R,"&lt;="&amp;H$6))</f>
        <v>0</v>
      </c>
      <c r="I190">
        <f>IF($B190="",0,SUMIFS(Raindance!$O:$O,Raindance!$B:$B,$B190,Raindance!$R:$R,"&gt;="&amp;I$5,Raindance!$R:$R,"&lt;="&amp;I$6))</f>
        <v>0</v>
      </c>
      <c r="J190">
        <f>IF($B190="",0,SUMIFS(Raindance!$O:$O,Raindance!$B:$B,$B190,Raindance!$R:$R,"&gt;="&amp;J$5,Raindance!$R:$R,"&lt;="&amp;J$6))</f>
        <v>0</v>
      </c>
      <c r="K190">
        <f>IF($B190="",0,SUMIFS(Raindance!$O:$O,Raindance!$B:$B,$B190,Raindance!$R:$R,"&gt;="&amp;K$5,Raindance!$R:$R,"&lt;="&amp;K$6))</f>
        <v>0</v>
      </c>
      <c r="L190">
        <f>IF($B190="",0,SUMIFS(Raindance!$O:$O,Raindance!$B:$B,$B190,Raindance!$R:$R,"&gt;="&amp;L$5,Raindance!$R:$R,"&lt;="&amp;L$6))</f>
        <v>0</v>
      </c>
      <c r="M190">
        <f>IF($B190="",0,SUMIFS(Raindance!$O:$O,Raindance!$B:$B,$B190,Raindance!$R:$R,"&gt;="&amp;M$5,Raindance!$R:$R,"&lt;="&amp;M$6))</f>
        <v>0</v>
      </c>
      <c r="N190">
        <f>IF($B190="",0,SUMIFS(Raindance!$O:$O,Raindance!$B:$B,$B190,Raindance!$R:$R,"&gt;="&amp;N$5,Raindance!$R:$R,"&lt;="&amp;N$6))</f>
        <v>0</v>
      </c>
      <c r="O190">
        <f>IF($B190="",0,SUMIFS(Raindance!$O:$O,Raindance!$B:$B,$B190,Raindance!$R:$R,"&gt;="&amp;O$5,Raindance!$R:$R,"&lt;="&amp;O$6))</f>
        <v>0</v>
      </c>
      <c r="P190">
        <f>IF($B190="",0,SUMIFS(Raindance!$O:$O,Raindance!$B:$B,$B190,Raindance!$R:$R,"&gt;="&amp;P$5,Raindance!$R:$R,"&lt;="&amp;P$6))</f>
        <v>0</v>
      </c>
      <c r="Q190">
        <f>IF($B190="",0,SUMIFS(Raindance!$O:$O,Raindance!$B:$B,$B190,Raindance!$R:$R,"&gt;="&amp;Q$5,Raindance!$R:$R,"&lt;="&amp;Q$6))</f>
        <v>0</v>
      </c>
      <c r="R190">
        <f>IF($B190="",0,SUMIFS(Raindance!$O:$O,Raindance!$B:$B,$B190,Raindance!$R:$R,"&gt;="&amp;R$5,Raindance!$R:$R,"&lt;="&amp;R$6))</f>
        <v>0</v>
      </c>
      <c r="S190">
        <f>IF($B190="",0,SUMIFS(Raindance!$O:$O,Raindance!$B:$B,$B190,Raindance!$R:$R,"&gt;="&amp;S$5,Raindance!$R:$R,"&lt;="&amp;S$6))</f>
        <v>0</v>
      </c>
      <c r="T190">
        <f>IF($B190="",0,SUMIFS(Raindance!$O:$O,Raindance!$B:$B,$B190,Raindance!$R:$R,"&gt;="&amp;T$5,Raindance!$R:$R,"&lt;="&amp;T$6))</f>
        <v>0</v>
      </c>
      <c r="U190">
        <f>IF($B190="",0,SUMIFS(Raindance!$O:$O,Raindance!$B:$B,$B190,Raindance!$R:$R,"&gt;="&amp;U$5,Raindance!$R:$R,"&lt;="&amp;U$6))</f>
        <v>0</v>
      </c>
      <c r="V190">
        <f>IF($B190="",0,SUMIFS(Raindance!$O:$O,Raindance!$B:$B,$B190,Raindance!$R:$R,"&gt;="&amp;V$5,Raindance!$R:$R,"&lt;="&amp;V$6))</f>
        <v>0</v>
      </c>
      <c r="W190">
        <f>IF($B190="",0,SUMIFS(Raindance!$O:$O,Raindance!$B:$B,$B190,Raindance!$R:$R,"&gt;="&amp;W$5,Raindance!$R:$R,"&lt;="&amp;W$6))</f>
        <v>0</v>
      </c>
      <c r="X190">
        <f>IF($B190="",0,SUMIFS(Raindance!$O:$O,Raindance!$B:$B,$B190,Raindance!$R:$R,"&gt;="&amp;X$5,Raindance!$R:$R,"&lt;="&amp;X$6))</f>
        <v>0</v>
      </c>
      <c r="Y190">
        <f>IF($B190="",0,SUMIFS(Raindance!$O:$O,Raindance!$B:$B,$B190,Raindance!$R:$R,"&gt;="&amp;Y$5,Raindance!$R:$R,"&lt;="&amp;Y$6))</f>
        <v>0</v>
      </c>
      <c r="Z190">
        <f>IF($B190="",0,SUMIFS(Raindance!$O:$O,Raindance!$B:$B,$B190,Raindance!$R:$R,"&gt;="&amp;Z$5,Raindance!$R:$R,"&lt;="&amp;Z$6))</f>
        <v>0</v>
      </c>
      <c r="AA190">
        <f>IF($B190="",0,SUMIFS(Raindance!$O:$O,Raindance!$B:$B,$B190,Raindance!$R:$R,"&gt;="&amp;AA$5,Raindance!$R:$R,"&lt;="&amp;AA$6))</f>
        <v>0</v>
      </c>
      <c r="AB190">
        <f>IF($B190="",0,SUMIFS(Raindance!$O:$O,Raindance!$B:$B,$B190,Raindance!$R:$R,"&gt;="&amp;AB$5,Raindance!$R:$R,"&lt;="&amp;AB$6))</f>
        <v>0</v>
      </c>
      <c r="AC190">
        <f>IF($B190="",0,SUMIFS(Raindance!$O:$O,Raindance!$B:$B,$B190,Raindance!$R:$R,"&gt;="&amp;AC$5,Raindance!$R:$R,"&lt;="&amp;AC$6))</f>
        <v>0</v>
      </c>
      <c r="AD190">
        <f>IF($B190="",0,SUMIFS(Raindance!$O:$O,Raindance!$B:$B,$B190,Raindance!$R:$R,"&gt;="&amp;AD$5,Raindance!$R:$R,"&lt;="&amp;AD$6))</f>
        <v>0</v>
      </c>
      <c r="AE190">
        <f>IF($B190="",0,SUMIFS(Raindance!$O:$O,Raindance!$B:$B,$B190,Raindance!$R:$R,"&gt;="&amp;AE$5,Raindance!$R:$R,"&lt;="&amp;AE$6))</f>
        <v>0</v>
      </c>
      <c r="AF190">
        <f>IF($B190="",0,SUMIFS(Raindance!$O:$O,Raindance!$B:$B,$B190,Raindance!$R:$R,"&gt;="&amp;AF$5,Raindance!$R:$R,"&lt;="&amp;AF$6))</f>
        <v>0</v>
      </c>
      <c r="AG190">
        <f>IF($B190="",0,SUMIFS(Raindance!$O:$O,Raindance!$B:$B,$B190,Raindance!$R:$R,"&gt;="&amp;AG$5,Raindance!$R:$R,"&lt;="&amp;AG$6))</f>
        <v>0</v>
      </c>
    </row>
    <row r="191" spans="1:33" x14ac:dyDescent="0.3">
      <c r="A191" t="s">
        <v>1174</v>
      </c>
      <c r="B191" s="20">
        <f>'Accounting table'!J11</f>
        <v>0</v>
      </c>
      <c r="C191" s="36">
        <f>IF(B191="",0,SUMIFS(Raindance!O:O,Raindance!B:B,B191))</f>
        <v>0</v>
      </c>
      <c r="E191">
        <f>IF($B191="",0,SUMIFS(Raindance!$O:$O,Raindance!$B:$B,$B191,Raindance!$R:$R,"&gt;="&amp;E$5,Raindance!$R:$R,"&lt;="&amp;E$6))</f>
        <v>0</v>
      </c>
      <c r="F191">
        <f>IF($B191="",0,SUMIFS(Raindance!$O:$O,Raindance!$B:$B,$B191,Raindance!$R:$R,"&gt;="&amp;F$5,Raindance!$R:$R,"&lt;="&amp;F$6))</f>
        <v>0</v>
      </c>
      <c r="G191">
        <f>IF($B191="",0,SUMIFS(Raindance!$O:$O,Raindance!$B:$B,$B191,Raindance!$R:$R,"&gt;="&amp;G$5,Raindance!$R:$R,"&lt;="&amp;G$6))</f>
        <v>0</v>
      </c>
      <c r="H191">
        <f>IF($B191="",0,SUMIFS(Raindance!$O:$O,Raindance!$B:$B,$B191,Raindance!$R:$R,"&gt;="&amp;H$5,Raindance!$R:$R,"&lt;="&amp;H$6))</f>
        <v>0</v>
      </c>
      <c r="I191">
        <f>IF($B191="",0,SUMIFS(Raindance!$O:$O,Raindance!$B:$B,$B191,Raindance!$R:$R,"&gt;="&amp;I$5,Raindance!$R:$R,"&lt;="&amp;I$6))</f>
        <v>0</v>
      </c>
      <c r="J191">
        <f>IF($B191="",0,SUMIFS(Raindance!$O:$O,Raindance!$B:$B,$B191,Raindance!$R:$R,"&gt;="&amp;J$5,Raindance!$R:$R,"&lt;="&amp;J$6))</f>
        <v>0</v>
      </c>
      <c r="K191">
        <f>IF($B191="",0,SUMIFS(Raindance!$O:$O,Raindance!$B:$B,$B191,Raindance!$R:$R,"&gt;="&amp;K$5,Raindance!$R:$R,"&lt;="&amp;K$6))</f>
        <v>0</v>
      </c>
      <c r="L191">
        <f>IF($B191="",0,SUMIFS(Raindance!$O:$O,Raindance!$B:$B,$B191,Raindance!$R:$R,"&gt;="&amp;L$5,Raindance!$R:$R,"&lt;="&amp;L$6))</f>
        <v>0</v>
      </c>
      <c r="M191">
        <f>IF($B191="",0,SUMIFS(Raindance!$O:$O,Raindance!$B:$B,$B191,Raindance!$R:$R,"&gt;="&amp;M$5,Raindance!$R:$R,"&lt;="&amp;M$6))</f>
        <v>0</v>
      </c>
      <c r="N191">
        <f>IF($B191="",0,SUMIFS(Raindance!$O:$O,Raindance!$B:$B,$B191,Raindance!$R:$R,"&gt;="&amp;N$5,Raindance!$R:$R,"&lt;="&amp;N$6))</f>
        <v>0</v>
      </c>
      <c r="O191">
        <f>IF($B191="",0,SUMIFS(Raindance!$O:$O,Raindance!$B:$B,$B191,Raindance!$R:$R,"&gt;="&amp;O$5,Raindance!$R:$R,"&lt;="&amp;O$6))</f>
        <v>0</v>
      </c>
      <c r="P191">
        <f>IF($B191="",0,SUMIFS(Raindance!$O:$O,Raindance!$B:$B,$B191,Raindance!$R:$R,"&gt;="&amp;P$5,Raindance!$R:$R,"&lt;="&amp;P$6))</f>
        <v>0</v>
      </c>
      <c r="Q191">
        <f>IF($B191="",0,SUMIFS(Raindance!$O:$O,Raindance!$B:$B,$B191,Raindance!$R:$R,"&gt;="&amp;Q$5,Raindance!$R:$R,"&lt;="&amp;Q$6))</f>
        <v>0</v>
      </c>
      <c r="R191">
        <f>IF($B191="",0,SUMIFS(Raindance!$O:$O,Raindance!$B:$B,$B191,Raindance!$R:$R,"&gt;="&amp;R$5,Raindance!$R:$R,"&lt;="&amp;R$6))</f>
        <v>0</v>
      </c>
      <c r="S191">
        <f>IF($B191="",0,SUMIFS(Raindance!$O:$O,Raindance!$B:$B,$B191,Raindance!$R:$R,"&gt;="&amp;S$5,Raindance!$R:$R,"&lt;="&amp;S$6))</f>
        <v>0</v>
      </c>
      <c r="T191">
        <f>IF($B191="",0,SUMIFS(Raindance!$O:$O,Raindance!$B:$B,$B191,Raindance!$R:$R,"&gt;="&amp;T$5,Raindance!$R:$R,"&lt;="&amp;T$6))</f>
        <v>0</v>
      </c>
      <c r="U191">
        <f>IF($B191="",0,SUMIFS(Raindance!$O:$O,Raindance!$B:$B,$B191,Raindance!$R:$R,"&gt;="&amp;U$5,Raindance!$R:$R,"&lt;="&amp;U$6))</f>
        <v>0</v>
      </c>
      <c r="V191">
        <f>IF($B191="",0,SUMIFS(Raindance!$O:$O,Raindance!$B:$B,$B191,Raindance!$R:$R,"&gt;="&amp;V$5,Raindance!$R:$R,"&lt;="&amp;V$6))</f>
        <v>0</v>
      </c>
      <c r="W191">
        <f>IF($B191="",0,SUMIFS(Raindance!$O:$O,Raindance!$B:$B,$B191,Raindance!$R:$R,"&gt;="&amp;W$5,Raindance!$R:$R,"&lt;="&amp;W$6))</f>
        <v>0</v>
      </c>
      <c r="X191">
        <f>IF($B191="",0,SUMIFS(Raindance!$O:$O,Raindance!$B:$B,$B191,Raindance!$R:$R,"&gt;="&amp;X$5,Raindance!$R:$R,"&lt;="&amp;X$6))</f>
        <v>0</v>
      </c>
      <c r="Y191">
        <f>IF($B191="",0,SUMIFS(Raindance!$O:$O,Raindance!$B:$B,$B191,Raindance!$R:$R,"&gt;="&amp;Y$5,Raindance!$R:$R,"&lt;="&amp;Y$6))</f>
        <v>0</v>
      </c>
      <c r="Z191">
        <f>IF($B191="",0,SUMIFS(Raindance!$O:$O,Raindance!$B:$B,$B191,Raindance!$R:$R,"&gt;="&amp;Z$5,Raindance!$R:$R,"&lt;="&amp;Z$6))</f>
        <v>0</v>
      </c>
      <c r="AA191">
        <f>IF($B191="",0,SUMIFS(Raindance!$O:$O,Raindance!$B:$B,$B191,Raindance!$R:$R,"&gt;="&amp;AA$5,Raindance!$R:$R,"&lt;="&amp;AA$6))</f>
        <v>0</v>
      </c>
      <c r="AB191">
        <f>IF($B191="",0,SUMIFS(Raindance!$O:$O,Raindance!$B:$B,$B191,Raindance!$R:$R,"&gt;="&amp;AB$5,Raindance!$R:$R,"&lt;="&amp;AB$6))</f>
        <v>0</v>
      </c>
      <c r="AC191">
        <f>IF($B191="",0,SUMIFS(Raindance!$O:$O,Raindance!$B:$B,$B191,Raindance!$R:$R,"&gt;="&amp;AC$5,Raindance!$R:$R,"&lt;="&amp;AC$6))</f>
        <v>0</v>
      </c>
      <c r="AD191">
        <f>IF($B191="",0,SUMIFS(Raindance!$O:$O,Raindance!$B:$B,$B191,Raindance!$R:$R,"&gt;="&amp;AD$5,Raindance!$R:$R,"&lt;="&amp;AD$6))</f>
        <v>0</v>
      </c>
      <c r="AE191">
        <f>IF($B191="",0,SUMIFS(Raindance!$O:$O,Raindance!$B:$B,$B191,Raindance!$R:$R,"&gt;="&amp;AE$5,Raindance!$R:$R,"&lt;="&amp;AE$6))</f>
        <v>0</v>
      </c>
      <c r="AF191">
        <f>IF($B191="",0,SUMIFS(Raindance!$O:$O,Raindance!$B:$B,$B191,Raindance!$R:$R,"&gt;="&amp;AF$5,Raindance!$R:$R,"&lt;="&amp;AF$6))</f>
        <v>0</v>
      </c>
      <c r="AG191">
        <f>IF($B191="",0,SUMIFS(Raindance!$O:$O,Raindance!$B:$B,$B191,Raindance!$R:$R,"&gt;="&amp;AG$5,Raindance!$R:$R,"&lt;="&amp;AG$6))</f>
        <v>0</v>
      </c>
    </row>
    <row r="192" spans="1:33" x14ac:dyDescent="0.3">
      <c r="A192" t="s">
        <v>1174</v>
      </c>
      <c r="B192" s="20">
        <f>'Accounting table'!J12</f>
        <v>0</v>
      </c>
      <c r="C192" s="36">
        <f>IF(B192="",0,SUMIFS(Raindance!O:O,Raindance!B:B,B192))</f>
        <v>0</v>
      </c>
      <c r="E192">
        <f>IF($B192="",0,SUMIFS(Raindance!$O:$O,Raindance!$B:$B,$B192,Raindance!$R:$R,"&gt;="&amp;E$5,Raindance!$R:$R,"&lt;="&amp;E$6))</f>
        <v>0</v>
      </c>
      <c r="F192">
        <f>IF($B192="",0,SUMIFS(Raindance!$O:$O,Raindance!$B:$B,$B192,Raindance!$R:$R,"&gt;="&amp;F$5,Raindance!$R:$R,"&lt;="&amp;F$6))</f>
        <v>0</v>
      </c>
      <c r="G192">
        <f>IF($B192="",0,SUMIFS(Raindance!$O:$O,Raindance!$B:$B,$B192,Raindance!$R:$R,"&gt;="&amp;G$5,Raindance!$R:$R,"&lt;="&amp;G$6))</f>
        <v>0</v>
      </c>
      <c r="H192">
        <f>IF($B192="",0,SUMIFS(Raindance!$O:$O,Raindance!$B:$B,$B192,Raindance!$R:$R,"&gt;="&amp;H$5,Raindance!$R:$R,"&lt;="&amp;H$6))</f>
        <v>0</v>
      </c>
      <c r="I192">
        <f>IF($B192="",0,SUMIFS(Raindance!$O:$O,Raindance!$B:$B,$B192,Raindance!$R:$R,"&gt;="&amp;I$5,Raindance!$R:$R,"&lt;="&amp;I$6))</f>
        <v>0</v>
      </c>
      <c r="J192">
        <f>IF($B192="",0,SUMIFS(Raindance!$O:$O,Raindance!$B:$B,$B192,Raindance!$R:$R,"&gt;="&amp;J$5,Raindance!$R:$R,"&lt;="&amp;J$6))</f>
        <v>0</v>
      </c>
      <c r="K192">
        <f>IF($B192="",0,SUMIFS(Raindance!$O:$O,Raindance!$B:$B,$B192,Raindance!$R:$R,"&gt;="&amp;K$5,Raindance!$R:$R,"&lt;="&amp;K$6))</f>
        <v>0</v>
      </c>
      <c r="L192">
        <f>IF($B192="",0,SUMIFS(Raindance!$O:$O,Raindance!$B:$B,$B192,Raindance!$R:$R,"&gt;="&amp;L$5,Raindance!$R:$R,"&lt;="&amp;L$6))</f>
        <v>0</v>
      </c>
      <c r="M192">
        <f>IF($B192="",0,SUMIFS(Raindance!$O:$O,Raindance!$B:$B,$B192,Raindance!$R:$R,"&gt;="&amp;M$5,Raindance!$R:$R,"&lt;="&amp;M$6))</f>
        <v>0</v>
      </c>
      <c r="N192">
        <f>IF($B192="",0,SUMIFS(Raindance!$O:$O,Raindance!$B:$B,$B192,Raindance!$R:$R,"&gt;="&amp;N$5,Raindance!$R:$R,"&lt;="&amp;N$6))</f>
        <v>0</v>
      </c>
      <c r="O192">
        <f>IF($B192="",0,SUMIFS(Raindance!$O:$O,Raindance!$B:$B,$B192,Raindance!$R:$R,"&gt;="&amp;O$5,Raindance!$R:$R,"&lt;="&amp;O$6))</f>
        <v>0</v>
      </c>
      <c r="P192">
        <f>IF($B192="",0,SUMIFS(Raindance!$O:$O,Raindance!$B:$B,$B192,Raindance!$R:$R,"&gt;="&amp;P$5,Raindance!$R:$R,"&lt;="&amp;P$6))</f>
        <v>0</v>
      </c>
      <c r="Q192">
        <f>IF($B192="",0,SUMIFS(Raindance!$O:$O,Raindance!$B:$B,$B192,Raindance!$R:$R,"&gt;="&amp;Q$5,Raindance!$R:$R,"&lt;="&amp;Q$6))</f>
        <v>0</v>
      </c>
      <c r="R192">
        <f>IF($B192="",0,SUMIFS(Raindance!$O:$O,Raindance!$B:$B,$B192,Raindance!$R:$R,"&gt;="&amp;R$5,Raindance!$R:$R,"&lt;="&amp;R$6))</f>
        <v>0</v>
      </c>
      <c r="S192">
        <f>IF($B192="",0,SUMIFS(Raindance!$O:$O,Raindance!$B:$B,$B192,Raindance!$R:$R,"&gt;="&amp;S$5,Raindance!$R:$R,"&lt;="&amp;S$6))</f>
        <v>0</v>
      </c>
      <c r="T192">
        <f>IF($B192="",0,SUMIFS(Raindance!$O:$O,Raindance!$B:$B,$B192,Raindance!$R:$R,"&gt;="&amp;T$5,Raindance!$R:$R,"&lt;="&amp;T$6))</f>
        <v>0</v>
      </c>
      <c r="U192">
        <f>IF($B192="",0,SUMIFS(Raindance!$O:$O,Raindance!$B:$B,$B192,Raindance!$R:$R,"&gt;="&amp;U$5,Raindance!$R:$R,"&lt;="&amp;U$6))</f>
        <v>0</v>
      </c>
      <c r="V192">
        <f>IF($B192="",0,SUMIFS(Raindance!$O:$O,Raindance!$B:$B,$B192,Raindance!$R:$R,"&gt;="&amp;V$5,Raindance!$R:$R,"&lt;="&amp;V$6))</f>
        <v>0</v>
      </c>
      <c r="W192">
        <f>IF($B192="",0,SUMIFS(Raindance!$O:$O,Raindance!$B:$B,$B192,Raindance!$R:$R,"&gt;="&amp;W$5,Raindance!$R:$R,"&lt;="&amp;W$6))</f>
        <v>0</v>
      </c>
      <c r="X192">
        <f>IF($B192="",0,SUMIFS(Raindance!$O:$O,Raindance!$B:$B,$B192,Raindance!$R:$R,"&gt;="&amp;X$5,Raindance!$R:$R,"&lt;="&amp;X$6))</f>
        <v>0</v>
      </c>
      <c r="Y192">
        <f>IF($B192="",0,SUMIFS(Raindance!$O:$O,Raindance!$B:$B,$B192,Raindance!$R:$R,"&gt;="&amp;Y$5,Raindance!$R:$R,"&lt;="&amp;Y$6))</f>
        <v>0</v>
      </c>
      <c r="Z192">
        <f>IF($B192="",0,SUMIFS(Raindance!$O:$O,Raindance!$B:$B,$B192,Raindance!$R:$R,"&gt;="&amp;Z$5,Raindance!$R:$R,"&lt;="&amp;Z$6))</f>
        <v>0</v>
      </c>
      <c r="AA192">
        <f>IF($B192="",0,SUMIFS(Raindance!$O:$O,Raindance!$B:$B,$B192,Raindance!$R:$R,"&gt;="&amp;AA$5,Raindance!$R:$R,"&lt;="&amp;AA$6))</f>
        <v>0</v>
      </c>
      <c r="AB192">
        <f>IF($B192="",0,SUMIFS(Raindance!$O:$O,Raindance!$B:$B,$B192,Raindance!$R:$R,"&gt;="&amp;AB$5,Raindance!$R:$R,"&lt;="&amp;AB$6))</f>
        <v>0</v>
      </c>
      <c r="AC192">
        <f>IF($B192="",0,SUMIFS(Raindance!$O:$O,Raindance!$B:$B,$B192,Raindance!$R:$R,"&gt;="&amp;AC$5,Raindance!$R:$R,"&lt;="&amp;AC$6))</f>
        <v>0</v>
      </c>
      <c r="AD192">
        <f>IF($B192="",0,SUMIFS(Raindance!$O:$O,Raindance!$B:$B,$B192,Raindance!$R:$R,"&gt;="&amp;AD$5,Raindance!$R:$R,"&lt;="&amp;AD$6))</f>
        <v>0</v>
      </c>
      <c r="AE192">
        <f>IF($B192="",0,SUMIFS(Raindance!$O:$O,Raindance!$B:$B,$B192,Raindance!$R:$R,"&gt;="&amp;AE$5,Raindance!$R:$R,"&lt;="&amp;AE$6))</f>
        <v>0</v>
      </c>
      <c r="AF192">
        <f>IF($B192="",0,SUMIFS(Raindance!$O:$O,Raindance!$B:$B,$B192,Raindance!$R:$R,"&gt;="&amp;AF$5,Raindance!$R:$R,"&lt;="&amp;AF$6))</f>
        <v>0</v>
      </c>
      <c r="AG192">
        <f>IF($B192="",0,SUMIFS(Raindance!$O:$O,Raindance!$B:$B,$B192,Raindance!$R:$R,"&gt;="&amp;AG$5,Raindance!$R:$R,"&lt;="&amp;AG$6))</f>
        <v>0</v>
      </c>
    </row>
    <row r="193" spans="1:33" x14ac:dyDescent="0.3">
      <c r="A193" t="s">
        <v>1174</v>
      </c>
      <c r="B193" s="20">
        <f>'Accounting table'!J13</f>
        <v>0</v>
      </c>
      <c r="C193" s="36">
        <f>IF(B193="",0,SUMIFS(Raindance!O:O,Raindance!B:B,B193))</f>
        <v>0</v>
      </c>
      <c r="E193">
        <f>IF($B193="",0,SUMIFS(Raindance!$O:$O,Raindance!$B:$B,$B193,Raindance!$R:$R,"&gt;="&amp;E$5,Raindance!$R:$R,"&lt;="&amp;E$6))</f>
        <v>0</v>
      </c>
      <c r="F193">
        <f>IF($B193="",0,SUMIFS(Raindance!$O:$O,Raindance!$B:$B,$B193,Raindance!$R:$R,"&gt;="&amp;F$5,Raindance!$R:$R,"&lt;="&amp;F$6))</f>
        <v>0</v>
      </c>
      <c r="G193">
        <f>IF($B193="",0,SUMIFS(Raindance!$O:$O,Raindance!$B:$B,$B193,Raindance!$R:$R,"&gt;="&amp;G$5,Raindance!$R:$R,"&lt;="&amp;G$6))</f>
        <v>0</v>
      </c>
      <c r="H193">
        <f>IF($B193="",0,SUMIFS(Raindance!$O:$O,Raindance!$B:$B,$B193,Raindance!$R:$R,"&gt;="&amp;H$5,Raindance!$R:$R,"&lt;="&amp;H$6))</f>
        <v>0</v>
      </c>
      <c r="I193">
        <f>IF($B193="",0,SUMIFS(Raindance!$O:$O,Raindance!$B:$B,$B193,Raindance!$R:$R,"&gt;="&amp;I$5,Raindance!$R:$R,"&lt;="&amp;I$6))</f>
        <v>0</v>
      </c>
      <c r="J193">
        <f>IF($B193="",0,SUMIFS(Raindance!$O:$O,Raindance!$B:$B,$B193,Raindance!$R:$R,"&gt;="&amp;J$5,Raindance!$R:$R,"&lt;="&amp;J$6))</f>
        <v>0</v>
      </c>
      <c r="K193">
        <f>IF($B193="",0,SUMIFS(Raindance!$O:$O,Raindance!$B:$B,$B193,Raindance!$R:$R,"&gt;="&amp;K$5,Raindance!$R:$R,"&lt;="&amp;K$6))</f>
        <v>0</v>
      </c>
      <c r="L193">
        <f>IF($B193="",0,SUMIFS(Raindance!$O:$O,Raindance!$B:$B,$B193,Raindance!$R:$R,"&gt;="&amp;L$5,Raindance!$R:$R,"&lt;="&amp;L$6))</f>
        <v>0</v>
      </c>
      <c r="M193">
        <f>IF($B193="",0,SUMIFS(Raindance!$O:$O,Raindance!$B:$B,$B193,Raindance!$R:$R,"&gt;="&amp;M$5,Raindance!$R:$R,"&lt;="&amp;M$6))</f>
        <v>0</v>
      </c>
      <c r="N193">
        <f>IF($B193="",0,SUMIFS(Raindance!$O:$O,Raindance!$B:$B,$B193,Raindance!$R:$R,"&gt;="&amp;N$5,Raindance!$R:$R,"&lt;="&amp;N$6))</f>
        <v>0</v>
      </c>
      <c r="O193">
        <f>IF($B193="",0,SUMIFS(Raindance!$O:$O,Raindance!$B:$B,$B193,Raindance!$R:$R,"&gt;="&amp;O$5,Raindance!$R:$R,"&lt;="&amp;O$6))</f>
        <v>0</v>
      </c>
      <c r="P193">
        <f>IF($B193="",0,SUMIFS(Raindance!$O:$O,Raindance!$B:$B,$B193,Raindance!$R:$R,"&gt;="&amp;P$5,Raindance!$R:$R,"&lt;="&amp;P$6))</f>
        <v>0</v>
      </c>
      <c r="Q193">
        <f>IF($B193="",0,SUMIFS(Raindance!$O:$O,Raindance!$B:$B,$B193,Raindance!$R:$R,"&gt;="&amp;Q$5,Raindance!$R:$R,"&lt;="&amp;Q$6))</f>
        <v>0</v>
      </c>
      <c r="R193">
        <f>IF($B193="",0,SUMIFS(Raindance!$O:$O,Raindance!$B:$B,$B193,Raindance!$R:$R,"&gt;="&amp;R$5,Raindance!$R:$R,"&lt;="&amp;R$6))</f>
        <v>0</v>
      </c>
      <c r="S193">
        <f>IF($B193="",0,SUMIFS(Raindance!$O:$O,Raindance!$B:$B,$B193,Raindance!$R:$R,"&gt;="&amp;S$5,Raindance!$R:$R,"&lt;="&amp;S$6))</f>
        <v>0</v>
      </c>
      <c r="T193">
        <f>IF($B193="",0,SUMIFS(Raindance!$O:$O,Raindance!$B:$B,$B193,Raindance!$R:$R,"&gt;="&amp;T$5,Raindance!$R:$R,"&lt;="&amp;T$6))</f>
        <v>0</v>
      </c>
      <c r="U193">
        <f>IF($B193="",0,SUMIFS(Raindance!$O:$O,Raindance!$B:$B,$B193,Raindance!$R:$R,"&gt;="&amp;U$5,Raindance!$R:$R,"&lt;="&amp;U$6))</f>
        <v>0</v>
      </c>
      <c r="V193">
        <f>IF($B193="",0,SUMIFS(Raindance!$O:$O,Raindance!$B:$B,$B193,Raindance!$R:$R,"&gt;="&amp;V$5,Raindance!$R:$R,"&lt;="&amp;V$6))</f>
        <v>0</v>
      </c>
      <c r="W193">
        <f>IF($B193="",0,SUMIFS(Raindance!$O:$O,Raindance!$B:$B,$B193,Raindance!$R:$R,"&gt;="&amp;W$5,Raindance!$R:$R,"&lt;="&amp;W$6))</f>
        <v>0</v>
      </c>
      <c r="X193">
        <f>IF($B193="",0,SUMIFS(Raindance!$O:$O,Raindance!$B:$B,$B193,Raindance!$R:$R,"&gt;="&amp;X$5,Raindance!$R:$R,"&lt;="&amp;X$6))</f>
        <v>0</v>
      </c>
      <c r="Y193">
        <f>IF($B193="",0,SUMIFS(Raindance!$O:$O,Raindance!$B:$B,$B193,Raindance!$R:$R,"&gt;="&amp;Y$5,Raindance!$R:$R,"&lt;="&amp;Y$6))</f>
        <v>0</v>
      </c>
      <c r="Z193">
        <f>IF($B193="",0,SUMIFS(Raindance!$O:$O,Raindance!$B:$B,$B193,Raindance!$R:$R,"&gt;="&amp;Z$5,Raindance!$R:$R,"&lt;="&amp;Z$6))</f>
        <v>0</v>
      </c>
      <c r="AA193">
        <f>IF($B193="",0,SUMIFS(Raindance!$O:$O,Raindance!$B:$B,$B193,Raindance!$R:$R,"&gt;="&amp;AA$5,Raindance!$R:$R,"&lt;="&amp;AA$6))</f>
        <v>0</v>
      </c>
      <c r="AB193">
        <f>IF($B193="",0,SUMIFS(Raindance!$O:$O,Raindance!$B:$B,$B193,Raindance!$R:$R,"&gt;="&amp;AB$5,Raindance!$R:$R,"&lt;="&amp;AB$6))</f>
        <v>0</v>
      </c>
      <c r="AC193">
        <f>IF($B193="",0,SUMIFS(Raindance!$O:$O,Raindance!$B:$B,$B193,Raindance!$R:$R,"&gt;="&amp;AC$5,Raindance!$R:$R,"&lt;="&amp;AC$6))</f>
        <v>0</v>
      </c>
      <c r="AD193">
        <f>IF($B193="",0,SUMIFS(Raindance!$O:$O,Raindance!$B:$B,$B193,Raindance!$R:$R,"&gt;="&amp;AD$5,Raindance!$R:$R,"&lt;="&amp;AD$6))</f>
        <v>0</v>
      </c>
      <c r="AE193">
        <f>IF($B193="",0,SUMIFS(Raindance!$O:$O,Raindance!$B:$B,$B193,Raindance!$R:$R,"&gt;="&amp;AE$5,Raindance!$R:$R,"&lt;="&amp;AE$6))</f>
        <v>0</v>
      </c>
      <c r="AF193">
        <f>IF($B193="",0,SUMIFS(Raindance!$O:$O,Raindance!$B:$B,$B193,Raindance!$R:$R,"&gt;="&amp;AF$5,Raindance!$R:$R,"&lt;="&amp;AF$6))</f>
        <v>0</v>
      </c>
      <c r="AG193">
        <f>IF($B193="",0,SUMIFS(Raindance!$O:$O,Raindance!$B:$B,$B193,Raindance!$R:$R,"&gt;="&amp;AG$5,Raindance!$R:$R,"&lt;="&amp;AG$6))</f>
        <v>0</v>
      </c>
    </row>
    <row r="194" spans="1:33" x14ac:dyDescent="0.3">
      <c r="A194" t="s">
        <v>1174</v>
      </c>
      <c r="B194" s="20">
        <f>'Accounting table'!J14</f>
        <v>0</v>
      </c>
      <c r="C194" s="36">
        <f>IF(B194="",0,SUMIFS(Raindance!O:O,Raindance!B:B,B194))</f>
        <v>0</v>
      </c>
      <c r="E194">
        <f>IF($B194="",0,SUMIFS(Raindance!$O:$O,Raindance!$B:$B,$B194,Raindance!$R:$R,"&gt;="&amp;E$5,Raindance!$R:$R,"&lt;="&amp;E$6))</f>
        <v>0</v>
      </c>
      <c r="F194">
        <f>IF($B194="",0,SUMIFS(Raindance!$O:$O,Raindance!$B:$B,$B194,Raindance!$R:$R,"&gt;="&amp;F$5,Raindance!$R:$R,"&lt;="&amp;F$6))</f>
        <v>0</v>
      </c>
      <c r="G194">
        <f>IF($B194="",0,SUMIFS(Raindance!$O:$O,Raindance!$B:$B,$B194,Raindance!$R:$R,"&gt;="&amp;G$5,Raindance!$R:$R,"&lt;="&amp;G$6))</f>
        <v>0</v>
      </c>
      <c r="H194">
        <f>IF($B194="",0,SUMIFS(Raindance!$O:$O,Raindance!$B:$B,$B194,Raindance!$R:$R,"&gt;="&amp;H$5,Raindance!$R:$R,"&lt;="&amp;H$6))</f>
        <v>0</v>
      </c>
      <c r="I194">
        <f>IF($B194="",0,SUMIFS(Raindance!$O:$O,Raindance!$B:$B,$B194,Raindance!$R:$R,"&gt;="&amp;I$5,Raindance!$R:$R,"&lt;="&amp;I$6))</f>
        <v>0</v>
      </c>
      <c r="J194">
        <f>IF($B194="",0,SUMIFS(Raindance!$O:$O,Raindance!$B:$B,$B194,Raindance!$R:$R,"&gt;="&amp;J$5,Raindance!$R:$R,"&lt;="&amp;J$6))</f>
        <v>0</v>
      </c>
      <c r="K194">
        <f>IF($B194="",0,SUMIFS(Raindance!$O:$O,Raindance!$B:$B,$B194,Raindance!$R:$R,"&gt;="&amp;K$5,Raindance!$R:$R,"&lt;="&amp;K$6))</f>
        <v>0</v>
      </c>
      <c r="L194">
        <f>IF($B194="",0,SUMIFS(Raindance!$O:$O,Raindance!$B:$B,$B194,Raindance!$R:$R,"&gt;="&amp;L$5,Raindance!$R:$R,"&lt;="&amp;L$6))</f>
        <v>0</v>
      </c>
      <c r="M194">
        <f>IF($B194="",0,SUMIFS(Raindance!$O:$O,Raindance!$B:$B,$B194,Raindance!$R:$R,"&gt;="&amp;M$5,Raindance!$R:$R,"&lt;="&amp;M$6))</f>
        <v>0</v>
      </c>
      <c r="N194">
        <f>IF($B194="",0,SUMIFS(Raindance!$O:$O,Raindance!$B:$B,$B194,Raindance!$R:$R,"&gt;="&amp;N$5,Raindance!$R:$R,"&lt;="&amp;N$6))</f>
        <v>0</v>
      </c>
      <c r="O194">
        <f>IF($B194="",0,SUMIFS(Raindance!$O:$O,Raindance!$B:$B,$B194,Raindance!$R:$R,"&gt;="&amp;O$5,Raindance!$R:$R,"&lt;="&amp;O$6))</f>
        <v>0</v>
      </c>
      <c r="P194">
        <f>IF($B194="",0,SUMIFS(Raindance!$O:$O,Raindance!$B:$B,$B194,Raindance!$R:$R,"&gt;="&amp;P$5,Raindance!$R:$R,"&lt;="&amp;P$6))</f>
        <v>0</v>
      </c>
      <c r="Q194">
        <f>IF($B194="",0,SUMIFS(Raindance!$O:$O,Raindance!$B:$B,$B194,Raindance!$R:$R,"&gt;="&amp;Q$5,Raindance!$R:$R,"&lt;="&amp;Q$6))</f>
        <v>0</v>
      </c>
      <c r="R194">
        <f>IF($B194="",0,SUMIFS(Raindance!$O:$O,Raindance!$B:$B,$B194,Raindance!$R:$R,"&gt;="&amp;R$5,Raindance!$R:$R,"&lt;="&amp;R$6))</f>
        <v>0</v>
      </c>
      <c r="S194">
        <f>IF($B194="",0,SUMIFS(Raindance!$O:$O,Raindance!$B:$B,$B194,Raindance!$R:$R,"&gt;="&amp;S$5,Raindance!$R:$R,"&lt;="&amp;S$6))</f>
        <v>0</v>
      </c>
      <c r="T194">
        <f>IF($B194="",0,SUMIFS(Raindance!$O:$O,Raindance!$B:$B,$B194,Raindance!$R:$R,"&gt;="&amp;T$5,Raindance!$R:$R,"&lt;="&amp;T$6))</f>
        <v>0</v>
      </c>
      <c r="U194">
        <f>IF($B194="",0,SUMIFS(Raindance!$O:$O,Raindance!$B:$B,$B194,Raindance!$R:$R,"&gt;="&amp;U$5,Raindance!$R:$R,"&lt;="&amp;U$6))</f>
        <v>0</v>
      </c>
      <c r="V194">
        <f>IF($B194="",0,SUMIFS(Raindance!$O:$O,Raindance!$B:$B,$B194,Raindance!$R:$R,"&gt;="&amp;V$5,Raindance!$R:$R,"&lt;="&amp;V$6))</f>
        <v>0</v>
      </c>
      <c r="W194">
        <f>IF($B194="",0,SUMIFS(Raindance!$O:$O,Raindance!$B:$B,$B194,Raindance!$R:$R,"&gt;="&amp;W$5,Raindance!$R:$R,"&lt;="&amp;W$6))</f>
        <v>0</v>
      </c>
      <c r="X194">
        <f>IF($B194="",0,SUMIFS(Raindance!$O:$O,Raindance!$B:$B,$B194,Raindance!$R:$R,"&gt;="&amp;X$5,Raindance!$R:$R,"&lt;="&amp;X$6))</f>
        <v>0</v>
      </c>
      <c r="Y194">
        <f>IF($B194="",0,SUMIFS(Raindance!$O:$O,Raindance!$B:$B,$B194,Raindance!$R:$R,"&gt;="&amp;Y$5,Raindance!$R:$R,"&lt;="&amp;Y$6))</f>
        <v>0</v>
      </c>
      <c r="Z194">
        <f>IF($B194="",0,SUMIFS(Raindance!$O:$O,Raindance!$B:$B,$B194,Raindance!$R:$R,"&gt;="&amp;Z$5,Raindance!$R:$R,"&lt;="&amp;Z$6))</f>
        <v>0</v>
      </c>
      <c r="AA194">
        <f>IF($B194="",0,SUMIFS(Raindance!$O:$O,Raindance!$B:$B,$B194,Raindance!$R:$R,"&gt;="&amp;AA$5,Raindance!$R:$R,"&lt;="&amp;AA$6))</f>
        <v>0</v>
      </c>
      <c r="AB194">
        <f>IF($B194="",0,SUMIFS(Raindance!$O:$O,Raindance!$B:$B,$B194,Raindance!$R:$R,"&gt;="&amp;AB$5,Raindance!$R:$R,"&lt;="&amp;AB$6))</f>
        <v>0</v>
      </c>
      <c r="AC194">
        <f>IF($B194="",0,SUMIFS(Raindance!$O:$O,Raindance!$B:$B,$B194,Raindance!$R:$R,"&gt;="&amp;AC$5,Raindance!$R:$R,"&lt;="&amp;AC$6))</f>
        <v>0</v>
      </c>
      <c r="AD194">
        <f>IF($B194="",0,SUMIFS(Raindance!$O:$O,Raindance!$B:$B,$B194,Raindance!$R:$R,"&gt;="&amp;AD$5,Raindance!$R:$R,"&lt;="&amp;AD$6))</f>
        <v>0</v>
      </c>
      <c r="AE194">
        <f>IF($B194="",0,SUMIFS(Raindance!$O:$O,Raindance!$B:$B,$B194,Raindance!$R:$R,"&gt;="&amp;AE$5,Raindance!$R:$R,"&lt;="&amp;AE$6))</f>
        <v>0</v>
      </c>
      <c r="AF194">
        <f>IF($B194="",0,SUMIFS(Raindance!$O:$O,Raindance!$B:$B,$B194,Raindance!$R:$R,"&gt;="&amp;AF$5,Raindance!$R:$R,"&lt;="&amp;AF$6))</f>
        <v>0</v>
      </c>
      <c r="AG194">
        <f>IF($B194="",0,SUMIFS(Raindance!$O:$O,Raindance!$B:$B,$B194,Raindance!$R:$R,"&gt;="&amp;AG$5,Raindance!$R:$R,"&lt;="&amp;AG$6))</f>
        <v>0</v>
      </c>
    </row>
    <row r="195" spans="1:33" x14ac:dyDescent="0.3">
      <c r="A195" t="s">
        <v>1174</v>
      </c>
      <c r="B195" s="20">
        <f>'Accounting table'!J15</f>
        <v>0</v>
      </c>
      <c r="C195" s="36">
        <f>IF(B195="",0,SUMIFS(Raindance!O:O,Raindance!B:B,B195))</f>
        <v>0</v>
      </c>
      <c r="E195">
        <f>IF($B195="",0,SUMIFS(Raindance!$O:$O,Raindance!$B:$B,$B195,Raindance!$R:$R,"&gt;="&amp;E$5,Raindance!$R:$R,"&lt;="&amp;E$6))</f>
        <v>0</v>
      </c>
      <c r="F195">
        <f>IF($B195="",0,SUMIFS(Raindance!$O:$O,Raindance!$B:$B,$B195,Raindance!$R:$R,"&gt;="&amp;F$5,Raindance!$R:$R,"&lt;="&amp;F$6))</f>
        <v>0</v>
      </c>
      <c r="G195">
        <f>IF($B195="",0,SUMIFS(Raindance!$O:$O,Raindance!$B:$B,$B195,Raindance!$R:$R,"&gt;="&amp;G$5,Raindance!$R:$R,"&lt;="&amp;G$6))</f>
        <v>0</v>
      </c>
      <c r="H195">
        <f>IF($B195="",0,SUMIFS(Raindance!$O:$O,Raindance!$B:$B,$B195,Raindance!$R:$R,"&gt;="&amp;H$5,Raindance!$R:$R,"&lt;="&amp;H$6))</f>
        <v>0</v>
      </c>
      <c r="I195">
        <f>IF($B195="",0,SUMIFS(Raindance!$O:$O,Raindance!$B:$B,$B195,Raindance!$R:$R,"&gt;="&amp;I$5,Raindance!$R:$R,"&lt;="&amp;I$6))</f>
        <v>0</v>
      </c>
      <c r="J195">
        <f>IF($B195="",0,SUMIFS(Raindance!$O:$O,Raindance!$B:$B,$B195,Raindance!$R:$R,"&gt;="&amp;J$5,Raindance!$R:$R,"&lt;="&amp;J$6))</f>
        <v>0</v>
      </c>
      <c r="K195">
        <f>IF($B195="",0,SUMIFS(Raindance!$O:$O,Raindance!$B:$B,$B195,Raindance!$R:$R,"&gt;="&amp;K$5,Raindance!$R:$R,"&lt;="&amp;K$6))</f>
        <v>0</v>
      </c>
      <c r="L195">
        <f>IF($B195="",0,SUMIFS(Raindance!$O:$O,Raindance!$B:$B,$B195,Raindance!$R:$R,"&gt;="&amp;L$5,Raindance!$R:$R,"&lt;="&amp;L$6))</f>
        <v>0</v>
      </c>
      <c r="M195">
        <f>IF($B195="",0,SUMIFS(Raindance!$O:$O,Raindance!$B:$B,$B195,Raindance!$R:$R,"&gt;="&amp;M$5,Raindance!$R:$R,"&lt;="&amp;M$6))</f>
        <v>0</v>
      </c>
      <c r="N195">
        <f>IF($B195="",0,SUMIFS(Raindance!$O:$O,Raindance!$B:$B,$B195,Raindance!$R:$R,"&gt;="&amp;N$5,Raindance!$R:$R,"&lt;="&amp;N$6))</f>
        <v>0</v>
      </c>
      <c r="O195">
        <f>IF($B195="",0,SUMIFS(Raindance!$O:$O,Raindance!$B:$B,$B195,Raindance!$R:$R,"&gt;="&amp;O$5,Raindance!$R:$R,"&lt;="&amp;O$6))</f>
        <v>0</v>
      </c>
      <c r="P195">
        <f>IF($B195="",0,SUMIFS(Raindance!$O:$O,Raindance!$B:$B,$B195,Raindance!$R:$R,"&gt;="&amp;P$5,Raindance!$R:$R,"&lt;="&amp;P$6))</f>
        <v>0</v>
      </c>
      <c r="Q195">
        <f>IF($B195="",0,SUMIFS(Raindance!$O:$O,Raindance!$B:$B,$B195,Raindance!$R:$R,"&gt;="&amp;Q$5,Raindance!$R:$R,"&lt;="&amp;Q$6))</f>
        <v>0</v>
      </c>
      <c r="R195">
        <f>IF($B195="",0,SUMIFS(Raindance!$O:$O,Raindance!$B:$B,$B195,Raindance!$R:$R,"&gt;="&amp;R$5,Raindance!$R:$R,"&lt;="&amp;R$6))</f>
        <v>0</v>
      </c>
      <c r="S195">
        <f>IF($B195="",0,SUMIFS(Raindance!$O:$O,Raindance!$B:$B,$B195,Raindance!$R:$R,"&gt;="&amp;S$5,Raindance!$R:$R,"&lt;="&amp;S$6))</f>
        <v>0</v>
      </c>
      <c r="T195">
        <f>IF($B195="",0,SUMIFS(Raindance!$O:$O,Raindance!$B:$B,$B195,Raindance!$R:$R,"&gt;="&amp;T$5,Raindance!$R:$R,"&lt;="&amp;T$6))</f>
        <v>0</v>
      </c>
      <c r="U195">
        <f>IF($B195="",0,SUMIFS(Raindance!$O:$O,Raindance!$B:$B,$B195,Raindance!$R:$R,"&gt;="&amp;U$5,Raindance!$R:$R,"&lt;="&amp;U$6))</f>
        <v>0</v>
      </c>
      <c r="V195">
        <f>IF($B195="",0,SUMIFS(Raindance!$O:$O,Raindance!$B:$B,$B195,Raindance!$R:$R,"&gt;="&amp;V$5,Raindance!$R:$R,"&lt;="&amp;V$6))</f>
        <v>0</v>
      </c>
      <c r="W195">
        <f>IF($B195="",0,SUMIFS(Raindance!$O:$O,Raindance!$B:$B,$B195,Raindance!$R:$R,"&gt;="&amp;W$5,Raindance!$R:$R,"&lt;="&amp;W$6))</f>
        <v>0</v>
      </c>
      <c r="X195">
        <f>IF($B195="",0,SUMIFS(Raindance!$O:$O,Raindance!$B:$B,$B195,Raindance!$R:$R,"&gt;="&amp;X$5,Raindance!$R:$R,"&lt;="&amp;X$6))</f>
        <v>0</v>
      </c>
      <c r="Y195">
        <f>IF($B195="",0,SUMIFS(Raindance!$O:$O,Raindance!$B:$B,$B195,Raindance!$R:$R,"&gt;="&amp;Y$5,Raindance!$R:$R,"&lt;="&amp;Y$6))</f>
        <v>0</v>
      </c>
      <c r="Z195">
        <f>IF($B195="",0,SUMIFS(Raindance!$O:$O,Raindance!$B:$B,$B195,Raindance!$R:$R,"&gt;="&amp;Z$5,Raindance!$R:$R,"&lt;="&amp;Z$6))</f>
        <v>0</v>
      </c>
      <c r="AA195">
        <f>IF($B195="",0,SUMIFS(Raindance!$O:$O,Raindance!$B:$B,$B195,Raindance!$R:$R,"&gt;="&amp;AA$5,Raindance!$R:$R,"&lt;="&amp;AA$6))</f>
        <v>0</v>
      </c>
      <c r="AB195">
        <f>IF($B195="",0,SUMIFS(Raindance!$O:$O,Raindance!$B:$B,$B195,Raindance!$R:$R,"&gt;="&amp;AB$5,Raindance!$R:$R,"&lt;="&amp;AB$6))</f>
        <v>0</v>
      </c>
      <c r="AC195">
        <f>IF($B195="",0,SUMIFS(Raindance!$O:$O,Raindance!$B:$B,$B195,Raindance!$R:$R,"&gt;="&amp;AC$5,Raindance!$R:$R,"&lt;="&amp;AC$6))</f>
        <v>0</v>
      </c>
      <c r="AD195">
        <f>IF($B195="",0,SUMIFS(Raindance!$O:$O,Raindance!$B:$B,$B195,Raindance!$R:$R,"&gt;="&amp;AD$5,Raindance!$R:$R,"&lt;="&amp;AD$6))</f>
        <v>0</v>
      </c>
      <c r="AE195">
        <f>IF($B195="",0,SUMIFS(Raindance!$O:$O,Raindance!$B:$B,$B195,Raindance!$R:$R,"&gt;="&amp;AE$5,Raindance!$R:$R,"&lt;="&amp;AE$6))</f>
        <v>0</v>
      </c>
      <c r="AF195">
        <f>IF($B195="",0,SUMIFS(Raindance!$O:$O,Raindance!$B:$B,$B195,Raindance!$R:$R,"&gt;="&amp;AF$5,Raindance!$R:$R,"&lt;="&amp;AF$6))</f>
        <v>0</v>
      </c>
      <c r="AG195">
        <f>IF($B195="",0,SUMIFS(Raindance!$O:$O,Raindance!$B:$B,$B195,Raindance!$R:$R,"&gt;="&amp;AG$5,Raindance!$R:$R,"&lt;="&amp;AG$6))</f>
        <v>0</v>
      </c>
    </row>
    <row r="196" spans="1:33" x14ac:dyDescent="0.3">
      <c r="A196" t="s">
        <v>1174</v>
      </c>
      <c r="B196" s="20">
        <f>'Accounting table'!J16</f>
        <v>0</v>
      </c>
      <c r="C196" s="36">
        <f>IF(B196="",0,SUMIFS(Raindance!O:O,Raindance!B:B,B196))</f>
        <v>0</v>
      </c>
      <c r="E196">
        <f>IF($B196="",0,SUMIFS(Raindance!$O:$O,Raindance!$B:$B,$B196,Raindance!$R:$R,"&gt;="&amp;E$5,Raindance!$R:$R,"&lt;="&amp;E$6))</f>
        <v>0</v>
      </c>
      <c r="F196">
        <f>IF($B196="",0,SUMIFS(Raindance!$O:$O,Raindance!$B:$B,$B196,Raindance!$R:$R,"&gt;="&amp;F$5,Raindance!$R:$R,"&lt;="&amp;F$6))</f>
        <v>0</v>
      </c>
      <c r="G196">
        <f>IF($B196="",0,SUMIFS(Raindance!$O:$O,Raindance!$B:$B,$B196,Raindance!$R:$R,"&gt;="&amp;G$5,Raindance!$R:$R,"&lt;="&amp;G$6))</f>
        <v>0</v>
      </c>
      <c r="H196">
        <f>IF($B196="",0,SUMIFS(Raindance!$O:$O,Raindance!$B:$B,$B196,Raindance!$R:$R,"&gt;="&amp;H$5,Raindance!$R:$R,"&lt;="&amp;H$6))</f>
        <v>0</v>
      </c>
      <c r="I196">
        <f>IF($B196="",0,SUMIFS(Raindance!$O:$O,Raindance!$B:$B,$B196,Raindance!$R:$R,"&gt;="&amp;I$5,Raindance!$R:$R,"&lt;="&amp;I$6))</f>
        <v>0</v>
      </c>
      <c r="J196">
        <f>IF($B196="",0,SUMIFS(Raindance!$O:$O,Raindance!$B:$B,$B196,Raindance!$R:$R,"&gt;="&amp;J$5,Raindance!$R:$R,"&lt;="&amp;J$6))</f>
        <v>0</v>
      </c>
      <c r="K196">
        <f>IF($B196="",0,SUMIFS(Raindance!$O:$O,Raindance!$B:$B,$B196,Raindance!$R:$R,"&gt;="&amp;K$5,Raindance!$R:$R,"&lt;="&amp;K$6))</f>
        <v>0</v>
      </c>
      <c r="L196">
        <f>IF($B196="",0,SUMIFS(Raindance!$O:$O,Raindance!$B:$B,$B196,Raindance!$R:$R,"&gt;="&amp;L$5,Raindance!$R:$R,"&lt;="&amp;L$6))</f>
        <v>0</v>
      </c>
      <c r="M196">
        <f>IF($B196="",0,SUMIFS(Raindance!$O:$O,Raindance!$B:$B,$B196,Raindance!$R:$R,"&gt;="&amp;M$5,Raindance!$R:$R,"&lt;="&amp;M$6))</f>
        <v>0</v>
      </c>
      <c r="N196">
        <f>IF($B196="",0,SUMIFS(Raindance!$O:$O,Raindance!$B:$B,$B196,Raindance!$R:$R,"&gt;="&amp;N$5,Raindance!$R:$R,"&lt;="&amp;N$6))</f>
        <v>0</v>
      </c>
      <c r="O196">
        <f>IF($B196="",0,SUMIFS(Raindance!$O:$O,Raindance!$B:$B,$B196,Raindance!$R:$R,"&gt;="&amp;O$5,Raindance!$R:$R,"&lt;="&amp;O$6))</f>
        <v>0</v>
      </c>
      <c r="P196">
        <f>IF($B196="",0,SUMIFS(Raindance!$O:$O,Raindance!$B:$B,$B196,Raindance!$R:$R,"&gt;="&amp;P$5,Raindance!$R:$R,"&lt;="&amp;P$6))</f>
        <v>0</v>
      </c>
      <c r="Q196">
        <f>IF($B196="",0,SUMIFS(Raindance!$O:$O,Raindance!$B:$B,$B196,Raindance!$R:$R,"&gt;="&amp;Q$5,Raindance!$R:$R,"&lt;="&amp;Q$6))</f>
        <v>0</v>
      </c>
      <c r="R196">
        <f>IF($B196="",0,SUMIFS(Raindance!$O:$O,Raindance!$B:$B,$B196,Raindance!$R:$R,"&gt;="&amp;R$5,Raindance!$R:$R,"&lt;="&amp;R$6))</f>
        <v>0</v>
      </c>
      <c r="S196">
        <f>IF($B196="",0,SUMIFS(Raindance!$O:$O,Raindance!$B:$B,$B196,Raindance!$R:$R,"&gt;="&amp;S$5,Raindance!$R:$R,"&lt;="&amp;S$6))</f>
        <v>0</v>
      </c>
      <c r="T196">
        <f>IF($B196="",0,SUMIFS(Raindance!$O:$O,Raindance!$B:$B,$B196,Raindance!$R:$R,"&gt;="&amp;T$5,Raindance!$R:$R,"&lt;="&amp;T$6))</f>
        <v>0</v>
      </c>
      <c r="U196">
        <f>IF($B196="",0,SUMIFS(Raindance!$O:$O,Raindance!$B:$B,$B196,Raindance!$R:$R,"&gt;="&amp;U$5,Raindance!$R:$R,"&lt;="&amp;U$6))</f>
        <v>0</v>
      </c>
      <c r="V196">
        <f>IF($B196="",0,SUMIFS(Raindance!$O:$O,Raindance!$B:$B,$B196,Raindance!$R:$R,"&gt;="&amp;V$5,Raindance!$R:$R,"&lt;="&amp;V$6))</f>
        <v>0</v>
      </c>
      <c r="W196">
        <f>IF($B196="",0,SUMIFS(Raindance!$O:$O,Raindance!$B:$B,$B196,Raindance!$R:$R,"&gt;="&amp;W$5,Raindance!$R:$R,"&lt;="&amp;W$6))</f>
        <v>0</v>
      </c>
      <c r="X196">
        <f>IF($B196="",0,SUMIFS(Raindance!$O:$O,Raindance!$B:$B,$B196,Raindance!$R:$R,"&gt;="&amp;X$5,Raindance!$R:$R,"&lt;="&amp;X$6))</f>
        <v>0</v>
      </c>
      <c r="Y196">
        <f>IF($B196="",0,SUMIFS(Raindance!$O:$O,Raindance!$B:$B,$B196,Raindance!$R:$R,"&gt;="&amp;Y$5,Raindance!$R:$R,"&lt;="&amp;Y$6))</f>
        <v>0</v>
      </c>
      <c r="Z196">
        <f>IF($B196="",0,SUMIFS(Raindance!$O:$O,Raindance!$B:$B,$B196,Raindance!$R:$R,"&gt;="&amp;Z$5,Raindance!$R:$R,"&lt;="&amp;Z$6))</f>
        <v>0</v>
      </c>
      <c r="AA196">
        <f>IF($B196="",0,SUMIFS(Raindance!$O:$O,Raindance!$B:$B,$B196,Raindance!$R:$R,"&gt;="&amp;AA$5,Raindance!$R:$R,"&lt;="&amp;AA$6))</f>
        <v>0</v>
      </c>
      <c r="AB196">
        <f>IF($B196="",0,SUMIFS(Raindance!$O:$O,Raindance!$B:$B,$B196,Raindance!$R:$R,"&gt;="&amp;AB$5,Raindance!$R:$R,"&lt;="&amp;AB$6))</f>
        <v>0</v>
      </c>
      <c r="AC196">
        <f>IF($B196="",0,SUMIFS(Raindance!$O:$O,Raindance!$B:$B,$B196,Raindance!$R:$R,"&gt;="&amp;AC$5,Raindance!$R:$R,"&lt;="&amp;AC$6))</f>
        <v>0</v>
      </c>
      <c r="AD196">
        <f>IF($B196="",0,SUMIFS(Raindance!$O:$O,Raindance!$B:$B,$B196,Raindance!$R:$R,"&gt;="&amp;AD$5,Raindance!$R:$R,"&lt;="&amp;AD$6))</f>
        <v>0</v>
      </c>
      <c r="AE196">
        <f>IF($B196="",0,SUMIFS(Raindance!$O:$O,Raindance!$B:$B,$B196,Raindance!$R:$R,"&gt;="&amp;AE$5,Raindance!$R:$R,"&lt;="&amp;AE$6))</f>
        <v>0</v>
      </c>
      <c r="AF196">
        <f>IF($B196="",0,SUMIFS(Raindance!$O:$O,Raindance!$B:$B,$B196,Raindance!$R:$R,"&gt;="&amp;AF$5,Raindance!$R:$R,"&lt;="&amp;AF$6))</f>
        <v>0</v>
      </c>
      <c r="AG196">
        <f>IF($B196="",0,SUMIFS(Raindance!$O:$O,Raindance!$B:$B,$B196,Raindance!$R:$R,"&gt;="&amp;AG$5,Raindance!$R:$R,"&lt;="&amp;AG$6))</f>
        <v>0</v>
      </c>
    </row>
    <row r="197" spans="1:33" x14ac:dyDescent="0.3">
      <c r="A197" t="s">
        <v>1174</v>
      </c>
      <c r="B197" s="20">
        <f>'Accounting table'!J17</f>
        <v>0</v>
      </c>
      <c r="C197" s="36">
        <f>IF(B197="",0,SUMIFS(Raindance!O:O,Raindance!B:B,B197))</f>
        <v>0</v>
      </c>
      <c r="E197">
        <f>IF($B197="",0,SUMIFS(Raindance!$O:$O,Raindance!$B:$B,$B197,Raindance!$R:$R,"&gt;="&amp;E$5,Raindance!$R:$R,"&lt;="&amp;E$6))</f>
        <v>0</v>
      </c>
      <c r="F197">
        <f>IF($B197="",0,SUMIFS(Raindance!$O:$O,Raindance!$B:$B,$B197,Raindance!$R:$R,"&gt;="&amp;F$5,Raindance!$R:$R,"&lt;="&amp;F$6))</f>
        <v>0</v>
      </c>
      <c r="G197">
        <f>IF($B197="",0,SUMIFS(Raindance!$O:$O,Raindance!$B:$B,$B197,Raindance!$R:$R,"&gt;="&amp;G$5,Raindance!$R:$R,"&lt;="&amp;G$6))</f>
        <v>0</v>
      </c>
      <c r="H197">
        <f>IF($B197="",0,SUMIFS(Raindance!$O:$O,Raindance!$B:$B,$B197,Raindance!$R:$R,"&gt;="&amp;H$5,Raindance!$R:$R,"&lt;="&amp;H$6))</f>
        <v>0</v>
      </c>
      <c r="I197">
        <f>IF($B197="",0,SUMIFS(Raindance!$O:$O,Raindance!$B:$B,$B197,Raindance!$R:$R,"&gt;="&amp;I$5,Raindance!$R:$R,"&lt;="&amp;I$6))</f>
        <v>0</v>
      </c>
      <c r="J197">
        <f>IF($B197="",0,SUMIFS(Raindance!$O:$O,Raindance!$B:$B,$B197,Raindance!$R:$R,"&gt;="&amp;J$5,Raindance!$R:$R,"&lt;="&amp;J$6))</f>
        <v>0</v>
      </c>
      <c r="K197">
        <f>IF($B197="",0,SUMIFS(Raindance!$O:$O,Raindance!$B:$B,$B197,Raindance!$R:$R,"&gt;="&amp;K$5,Raindance!$R:$R,"&lt;="&amp;K$6))</f>
        <v>0</v>
      </c>
      <c r="L197">
        <f>IF($B197="",0,SUMIFS(Raindance!$O:$O,Raindance!$B:$B,$B197,Raindance!$R:$R,"&gt;="&amp;L$5,Raindance!$R:$R,"&lt;="&amp;L$6))</f>
        <v>0</v>
      </c>
      <c r="M197">
        <f>IF($B197="",0,SUMIFS(Raindance!$O:$O,Raindance!$B:$B,$B197,Raindance!$R:$R,"&gt;="&amp;M$5,Raindance!$R:$R,"&lt;="&amp;M$6))</f>
        <v>0</v>
      </c>
      <c r="N197">
        <f>IF($B197="",0,SUMIFS(Raindance!$O:$O,Raindance!$B:$B,$B197,Raindance!$R:$R,"&gt;="&amp;N$5,Raindance!$R:$R,"&lt;="&amp;N$6))</f>
        <v>0</v>
      </c>
      <c r="O197">
        <f>IF($B197="",0,SUMIFS(Raindance!$O:$O,Raindance!$B:$B,$B197,Raindance!$R:$R,"&gt;="&amp;O$5,Raindance!$R:$R,"&lt;="&amp;O$6))</f>
        <v>0</v>
      </c>
      <c r="P197">
        <f>IF($B197="",0,SUMIFS(Raindance!$O:$O,Raindance!$B:$B,$B197,Raindance!$R:$R,"&gt;="&amp;P$5,Raindance!$R:$R,"&lt;="&amp;P$6))</f>
        <v>0</v>
      </c>
      <c r="Q197">
        <f>IF($B197="",0,SUMIFS(Raindance!$O:$O,Raindance!$B:$B,$B197,Raindance!$R:$R,"&gt;="&amp;Q$5,Raindance!$R:$R,"&lt;="&amp;Q$6))</f>
        <v>0</v>
      </c>
      <c r="R197">
        <f>IF($B197="",0,SUMIFS(Raindance!$O:$O,Raindance!$B:$B,$B197,Raindance!$R:$R,"&gt;="&amp;R$5,Raindance!$R:$R,"&lt;="&amp;R$6))</f>
        <v>0</v>
      </c>
      <c r="S197">
        <f>IF($B197="",0,SUMIFS(Raindance!$O:$O,Raindance!$B:$B,$B197,Raindance!$R:$R,"&gt;="&amp;S$5,Raindance!$R:$R,"&lt;="&amp;S$6))</f>
        <v>0</v>
      </c>
      <c r="T197">
        <f>IF($B197="",0,SUMIFS(Raindance!$O:$O,Raindance!$B:$B,$B197,Raindance!$R:$R,"&gt;="&amp;T$5,Raindance!$R:$R,"&lt;="&amp;T$6))</f>
        <v>0</v>
      </c>
      <c r="U197">
        <f>IF($B197="",0,SUMIFS(Raindance!$O:$O,Raindance!$B:$B,$B197,Raindance!$R:$R,"&gt;="&amp;U$5,Raindance!$R:$R,"&lt;="&amp;U$6))</f>
        <v>0</v>
      </c>
      <c r="V197">
        <f>IF($B197="",0,SUMIFS(Raindance!$O:$O,Raindance!$B:$B,$B197,Raindance!$R:$R,"&gt;="&amp;V$5,Raindance!$R:$R,"&lt;="&amp;V$6))</f>
        <v>0</v>
      </c>
      <c r="W197">
        <f>IF($B197="",0,SUMIFS(Raindance!$O:$O,Raindance!$B:$B,$B197,Raindance!$R:$R,"&gt;="&amp;W$5,Raindance!$R:$R,"&lt;="&amp;W$6))</f>
        <v>0</v>
      </c>
      <c r="X197">
        <f>IF($B197="",0,SUMIFS(Raindance!$O:$O,Raindance!$B:$B,$B197,Raindance!$R:$R,"&gt;="&amp;X$5,Raindance!$R:$R,"&lt;="&amp;X$6))</f>
        <v>0</v>
      </c>
      <c r="Y197">
        <f>IF($B197="",0,SUMIFS(Raindance!$O:$O,Raindance!$B:$B,$B197,Raindance!$R:$R,"&gt;="&amp;Y$5,Raindance!$R:$R,"&lt;="&amp;Y$6))</f>
        <v>0</v>
      </c>
      <c r="Z197">
        <f>IF($B197="",0,SUMIFS(Raindance!$O:$O,Raindance!$B:$B,$B197,Raindance!$R:$R,"&gt;="&amp;Z$5,Raindance!$R:$R,"&lt;="&amp;Z$6))</f>
        <v>0</v>
      </c>
      <c r="AA197">
        <f>IF($B197="",0,SUMIFS(Raindance!$O:$O,Raindance!$B:$B,$B197,Raindance!$R:$R,"&gt;="&amp;AA$5,Raindance!$R:$R,"&lt;="&amp;AA$6))</f>
        <v>0</v>
      </c>
      <c r="AB197">
        <f>IF($B197="",0,SUMIFS(Raindance!$O:$O,Raindance!$B:$B,$B197,Raindance!$R:$R,"&gt;="&amp;AB$5,Raindance!$R:$R,"&lt;="&amp;AB$6))</f>
        <v>0</v>
      </c>
      <c r="AC197">
        <f>IF($B197="",0,SUMIFS(Raindance!$O:$O,Raindance!$B:$B,$B197,Raindance!$R:$R,"&gt;="&amp;AC$5,Raindance!$R:$R,"&lt;="&amp;AC$6))</f>
        <v>0</v>
      </c>
      <c r="AD197">
        <f>IF($B197="",0,SUMIFS(Raindance!$O:$O,Raindance!$B:$B,$B197,Raindance!$R:$R,"&gt;="&amp;AD$5,Raindance!$R:$R,"&lt;="&amp;AD$6))</f>
        <v>0</v>
      </c>
      <c r="AE197">
        <f>IF($B197="",0,SUMIFS(Raindance!$O:$O,Raindance!$B:$B,$B197,Raindance!$R:$R,"&gt;="&amp;AE$5,Raindance!$R:$R,"&lt;="&amp;AE$6))</f>
        <v>0</v>
      </c>
      <c r="AF197">
        <f>IF($B197="",0,SUMIFS(Raindance!$O:$O,Raindance!$B:$B,$B197,Raindance!$R:$R,"&gt;="&amp;AF$5,Raindance!$R:$R,"&lt;="&amp;AF$6))</f>
        <v>0</v>
      </c>
      <c r="AG197">
        <f>IF($B197="",0,SUMIFS(Raindance!$O:$O,Raindance!$B:$B,$B197,Raindance!$R:$R,"&gt;="&amp;AG$5,Raindance!$R:$R,"&lt;="&amp;AG$6))</f>
        <v>0</v>
      </c>
    </row>
    <row r="198" spans="1:33" x14ac:dyDescent="0.3">
      <c r="A198" t="s">
        <v>1174</v>
      </c>
      <c r="B198" s="20">
        <f>'Accounting table'!J18</f>
        <v>0</v>
      </c>
      <c r="C198" s="36">
        <f>IF(B198="",0,SUMIFS(Raindance!O:O,Raindance!B:B,B198))</f>
        <v>0</v>
      </c>
      <c r="E198">
        <f>IF($B198="",0,SUMIFS(Raindance!$O:$O,Raindance!$B:$B,$B198,Raindance!$R:$R,"&gt;="&amp;E$5,Raindance!$R:$R,"&lt;="&amp;E$6))</f>
        <v>0</v>
      </c>
      <c r="F198">
        <f>IF($B198="",0,SUMIFS(Raindance!$O:$O,Raindance!$B:$B,$B198,Raindance!$R:$R,"&gt;="&amp;F$5,Raindance!$R:$R,"&lt;="&amp;F$6))</f>
        <v>0</v>
      </c>
      <c r="G198">
        <f>IF($B198="",0,SUMIFS(Raindance!$O:$O,Raindance!$B:$B,$B198,Raindance!$R:$R,"&gt;="&amp;G$5,Raindance!$R:$R,"&lt;="&amp;G$6))</f>
        <v>0</v>
      </c>
      <c r="H198">
        <f>IF($B198="",0,SUMIFS(Raindance!$O:$O,Raindance!$B:$B,$B198,Raindance!$R:$R,"&gt;="&amp;H$5,Raindance!$R:$R,"&lt;="&amp;H$6))</f>
        <v>0</v>
      </c>
      <c r="I198">
        <f>IF($B198="",0,SUMIFS(Raindance!$O:$O,Raindance!$B:$B,$B198,Raindance!$R:$R,"&gt;="&amp;I$5,Raindance!$R:$R,"&lt;="&amp;I$6))</f>
        <v>0</v>
      </c>
      <c r="J198">
        <f>IF($B198="",0,SUMIFS(Raindance!$O:$O,Raindance!$B:$B,$B198,Raindance!$R:$R,"&gt;="&amp;J$5,Raindance!$R:$R,"&lt;="&amp;J$6))</f>
        <v>0</v>
      </c>
      <c r="K198">
        <f>IF($B198="",0,SUMIFS(Raindance!$O:$O,Raindance!$B:$B,$B198,Raindance!$R:$R,"&gt;="&amp;K$5,Raindance!$R:$R,"&lt;="&amp;K$6))</f>
        <v>0</v>
      </c>
      <c r="L198">
        <f>IF($B198="",0,SUMIFS(Raindance!$O:$O,Raindance!$B:$B,$B198,Raindance!$R:$R,"&gt;="&amp;L$5,Raindance!$R:$R,"&lt;="&amp;L$6))</f>
        <v>0</v>
      </c>
      <c r="M198">
        <f>IF($B198="",0,SUMIFS(Raindance!$O:$O,Raindance!$B:$B,$B198,Raindance!$R:$R,"&gt;="&amp;M$5,Raindance!$R:$R,"&lt;="&amp;M$6))</f>
        <v>0</v>
      </c>
      <c r="N198">
        <f>IF($B198="",0,SUMIFS(Raindance!$O:$O,Raindance!$B:$B,$B198,Raindance!$R:$R,"&gt;="&amp;N$5,Raindance!$R:$R,"&lt;="&amp;N$6))</f>
        <v>0</v>
      </c>
      <c r="O198">
        <f>IF($B198="",0,SUMIFS(Raindance!$O:$O,Raindance!$B:$B,$B198,Raindance!$R:$R,"&gt;="&amp;O$5,Raindance!$R:$R,"&lt;="&amp;O$6))</f>
        <v>0</v>
      </c>
      <c r="P198">
        <f>IF($B198="",0,SUMIFS(Raindance!$O:$O,Raindance!$B:$B,$B198,Raindance!$R:$R,"&gt;="&amp;P$5,Raindance!$R:$R,"&lt;="&amp;P$6))</f>
        <v>0</v>
      </c>
      <c r="Q198">
        <f>IF($B198="",0,SUMIFS(Raindance!$O:$O,Raindance!$B:$B,$B198,Raindance!$R:$R,"&gt;="&amp;Q$5,Raindance!$R:$R,"&lt;="&amp;Q$6))</f>
        <v>0</v>
      </c>
      <c r="R198">
        <f>IF($B198="",0,SUMIFS(Raindance!$O:$O,Raindance!$B:$B,$B198,Raindance!$R:$R,"&gt;="&amp;R$5,Raindance!$R:$R,"&lt;="&amp;R$6))</f>
        <v>0</v>
      </c>
      <c r="S198">
        <f>IF($B198="",0,SUMIFS(Raindance!$O:$O,Raindance!$B:$B,$B198,Raindance!$R:$R,"&gt;="&amp;S$5,Raindance!$R:$R,"&lt;="&amp;S$6))</f>
        <v>0</v>
      </c>
      <c r="T198">
        <f>IF($B198="",0,SUMIFS(Raindance!$O:$O,Raindance!$B:$B,$B198,Raindance!$R:$R,"&gt;="&amp;T$5,Raindance!$R:$R,"&lt;="&amp;T$6))</f>
        <v>0</v>
      </c>
      <c r="U198">
        <f>IF($B198="",0,SUMIFS(Raindance!$O:$O,Raindance!$B:$B,$B198,Raindance!$R:$R,"&gt;="&amp;U$5,Raindance!$R:$R,"&lt;="&amp;U$6))</f>
        <v>0</v>
      </c>
      <c r="V198">
        <f>IF($B198="",0,SUMIFS(Raindance!$O:$O,Raindance!$B:$B,$B198,Raindance!$R:$R,"&gt;="&amp;V$5,Raindance!$R:$R,"&lt;="&amp;V$6))</f>
        <v>0</v>
      </c>
      <c r="W198">
        <f>IF($B198="",0,SUMIFS(Raindance!$O:$O,Raindance!$B:$B,$B198,Raindance!$R:$R,"&gt;="&amp;W$5,Raindance!$R:$R,"&lt;="&amp;W$6))</f>
        <v>0</v>
      </c>
      <c r="X198">
        <f>IF($B198="",0,SUMIFS(Raindance!$O:$O,Raindance!$B:$B,$B198,Raindance!$R:$R,"&gt;="&amp;X$5,Raindance!$R:$R,"&lt;="&amp;X$6))</f>
        <v>0</v>
      </c>
      <c r="Y198">
        <f>IF($B198="",0,SUMIFS(Raindance!$O:$O,Raindance!$B:$B,$B198,Raindance!$R:$R,"&gt;="&amp;Y$5,Raindance!$R:$R,"&lt;="&amp;Y$6))</f>
        <v>0</v>
      </c>
      <c r="Z198">
        <f>IF($B198="",0,SUMIFS(Raindance!$O:$O,Raindance!$B:$B,$B198,Raindance!$R:$R,"&gt;="&amp;Z$5,Raindance!$R:$R,"&lt;="&amp;Z$6))</f>
        <v>0</v>
      </c>
      <c r="AA198">
        <f>IF($B198="",0,SUMIFS(Raindance!$O:$O,Raindance!$B:$B,$B198,Raindance!$R:$R,"&gt;="&amp;AA$5,Raindance!$R:$R,"&lt;="&amp;AA$6))</f>
        <v>0</v>
      </c>
      <c r="AB198">
        <f>IF($B198="",0,SUMIFS(Raindance!$O:$O,Raindance!$B:$B,$B198,Raindance!$R:$R,"&gt;="&amp;AB$5,Raindance!$R:$R,"&lt;="&amp;AB$6))</f>
        <v>0</v>
      </c>
      <c r="AC198">
        <f>IF($B198="",0,SUMIFS(Raindance!$O:$O,Raindance!$B:$B,$B198,Raindance!$R:$R,"&gt;="&amp;AC$5,Raindance!$R:$R,"&lt;="&amp;AC$6))</f>
        <v>0</v>
      </c>
      <c r="AD198">
        <f>IF($B198="",0,SUMIFS(Raindance!$O:$O,Raindance!$B:$B,$B198,Raindance!$R:$R,"&gt;="&amp;AD$5,Raindance!$R:$R,"&lt;="&amp;AD$6))</f>
        <v>0</v>
      </c>
      <c r="AE198">
        <f>IF($B198="",0,SUMIFS(Raindance!$O:$O,Raindance!$B:$B,$B198,Raindance!$R:$R,"&gt;="&amp;AE$5,Raindance!$R:$R,"&lt;="&amp;AE$6))</f>
        <v>0</v>
      </c>
      <c r="AF198">
        <f>IF($B198="",0,SUMIFS(Raindance!$O:$O,Raindance!$B:$B,$B198,Raindance!$R:$R,"&gt;="&amp;AF$5,Raindance!$R:$R,"&lt;="&amp;AF$6))</f>
        <v>0</v>
      </c>
      <c r="AG198">
        <f>IF($B198="",0,SUMIFS(Raindance!$O:$O,Raindance!$B:$B,$B198,Raindance!$R:$R,"&gt;="&amp;AG$5,Raindance!$R:$R,"&lt;="&amp;AG$6))</f>
        <v>0</v>
      </c>
    </row>
    <row r="199" spans="1:33" x14ac:dyDescent="0.3">
      <c r="A199" t="s">
        <v>1174</v>
      </c>
      <c r="B199" s="20">
        <f>'Accounting table'!J19</f>
        <v>0</v>
      </c>
      <c r="C199" s="36">
        <f>IF(B199="",0,SUMIFS(Raindance!O:O,Raindance!B:B,B199))</f>
        <v>0</v>
      </c>
      <c r="E199">
        <f>IF($B199="",0,SUMIFS(Raindance!$O:$O,Raindance!$B:$B,$B199,Raindance!$R:$R,"&gt;="&amp;E$5,Raindance!$R:$R,"&lt;="&amp;E$6))</f>
        <v>0</v>
      </c>
      <c r="F199">
        <f>IF($B199="",0,SUMIFS(Raindance!$O:$O,Raindance!$B:$B,$B199,Raindance!$R:$R,"&gt;="&amp;F$5,Raindance!$R:$R,"&lt;="&amp;F$6))</f>
        <v>0</v>
      </c>
      <c r="G199">
        <f>IF($B199="",0,SUMIFS(Raindance!$O:$O,Raindance!$B:$B,$B199,Raindance!$R:$R,"&gt;="&amp;G$5,Raindance!$R:$R,"&lt;="&amp;G$6))</f>
        <v>0</v>
      </c>
      <c r="H199">
        <f>IF($B199="",0,SUMIFS(Raindance!$O:$O,Raindance!$B:$B,$B199,Raindance!$R:$R,"&gt;="&amp;H$5,Raindance!$R:$R,"&lt;="&amp;H$6))</f>
        <v>0</v>
      </c>
      <c r="I199">
        <f>IF($B199="",0,SUMIFS(Raindance!$O:$O,Raindance!$B:$B,$B199,Raindance!$R:$R,"&gt;="&amp;I$5,Raindance!$R:$R,"&lt;="&amp;I$6))</f>
        <v>0</v>
      </c>
      <c r="J199">
        <f>IF($B199="",0,SUMIFS(Raindance!$O:$O,Raindance!$B:$B,$B199,Raindance!$R:$R,"&gt;="&amp;J$5,Raindance!$R:$R,"&lt;="&amp;J$6))</f>
        <v>0</v>
      </c>
      <c r="K199">
        <f>IF($B199="",0,SUMIFS(Raindance!$O:$O,Raindance!$B:$B,$B199,Raindance!$R:$R,"&gt;="&amp;K$5,Raindance!$R:$R,"&lt;="&amp;K$6))</f>
        <v>0</v>
      </c>
      <c r="L199">
        <f>IF($B199="",0,SUMIFS(Raindance!$O:$O,Raindance!$B:$B,$B199,Raindance!$R:$R,"&gt;="&amp;L$5,Raindance!$R:$R,"&lt;="&amp;L$6))</f>
        <v>0</v>
      </c>
      <c r="M199">
        <f>IF($B199="",0,SUMIFS(Raindance!$O:$O,Raindance!$B:$B,$B199,Raindance!$R:$R,"&gt;="&amp;M$5,Raindance!$R:$R,"&lt;="&amp;M$6))</f>
        <v>0</v>
      </c>
      <c r="N199">
        <f>IF($B199="",0,SUMIFS(Raindance!$O:$O,Raindance!$B:$B,$B199,Raindance!$R:$R,"&gt;="&amp;N$5,Raindance!$R:$R,"&lt;="&amp;N$6))</f>
        <v>0</v>
      </c>
      <c r="O199">
        <f>IF($B199="",0,SUMIFS(Raindance!$O:$O,Raindance!$B:$B,$B199,Raindance!$R:$R,"&gt;="&amp;O$5,Raindance!$R:$R,"&lt;="&amp;O$6))</f>
        <v>0</v>
      </c>
      <c r="P199">
        <f>IF($B199="",0,SUMIFS(Raindance!$O:$O,Raindance!$B:$B,$B199,Raindance!$R:$R,"&gt;="&amp;P$5,Raindance!$R:$R,"&lt;="&amp;P$6))</f>
        <v>0</v>
      </c>
      <c r="Q199">
        <f>IF($B199="",0,SUMIFS(Raindance!$O:$O,Raindance!$B:$B,$B199,Raindance!$R:$R,"&gt;="&amp;Q$5,Raindance!$R:$R,"&lt;="&amp;Q$6))</f>
        <v>0</v>
      </c>
      <c r="R199">
        <f>IF($B199="",0,SUMIFS(Raindance!$O:$O,Raindance!$B:$B,$B199,Raindance!$R:$R,"&gt;="&amp;R$5,Raindance!$R:$R,"&lt;="&amp;R$6))</f>
        <v>0</v>
      </c>
      <c r="S199">
        <f>IF($B199="",0,SUMIFS(Raindance!$O:$O,Raindance!$B:$B,$B199,Raindance!$R:$R,"&gt;="&amp;S$5,Raindance!$R:$R,"&lt;="&amp;S$6))</f>
        <v>0</v>
      </c>
      <c r="T199">
        <f>IF($B199="",0,SUMIFS(Raindance!$O:$O,Raindance!$B:$B,$B199,Raindance!$R:$R,"&gt;="&amp;T$5,Raindance!$R:$R,"&lt;="&amp;T$6))</f>
        <v>0</v>
      </c>
      <c r="U199">
        <f>IF($B199="",0,SUMIFS(Raindance!$O:$O,Raindance!$B:$B,$B199,Raindance!$R:$R,"&gt;="&amp;U$5,Raindance!$R:$R,"&lt;="&amp;U$6))</f>
        <v>0</v>
      </c>
      <c r="V199">
        <f>IF($B199="",0,SUMIFS(Raindance!$O:$O,Raindance!$B:$B,$B199,Raindance!$R:$R,"&gt;="&amp;V$5,Raindance!$R:$R,"&lt;="&amp;V$6))</f>
        <v>0</v>
      </c>
      <c r="W199">
        <f>IF($B199="",0,SUMIFS(Raindance!$O:$O,Raindance!$B:$B,$B199,Raindance!$R:$R,"&gt;="&amp;W$5,Raindance!$R:$R,"&lt;="&amp;W$6))</f>
        <v>0</v>
      </c>
      <c r="X199">
        <f>IF($B199="",0,SUMIFS(Raindance!$O:$O,Raindance!$B:$B,$B199,Raindance!$R:$R,"&gt;="&amp;X$5,Raindance!$R:$R,"&lt;="&amp;X$6))</f>
        <v>0</v>
      </c>
      <c r="Y199">
        <f>IF($B199="",0,SUMIFS(Raindance!$O:$O,Raindance!$B:$B,$B199,Raindance!$R:$R,"&gt;="&amp;Y$5,Raindance!$R:$R,"&lt;="&amp;Y$6))</f>
        <v>0</v>
      </c>
      <c r="Z199">
        <f>IF($B199="",0,SUMIFS(Raindance!$O:$O,Raindance!$B:$B,$B199,Raindance!$R:$R,"&gt;="&amp;Z$5,Raindance!$R:$R,"&lt;="&amp;Z$6))</f>
        <v>0</v>
      </c>
      <c r="AA199">
        <f>IF($B199="",0,SUMIFS(Raindance!$O:$O,Raindance!$B:$B,$B199,Raindance!$R:$R,"&gt;="&amp;AA$5,Raindance!$R:$R,"&lt;="&amp;AA$6))</f>
        <v>0</v>
      </c>
      <c r="AB199">
        <f>IF($B199="",0,SUMIFS(Raindance!$O:$O,Raindance!$B:$B,$B199,Raindance!$R:$R,"&gt;="&amp;AB$5,Raindance!$R:$R,"&lt;="&amp;AB$6))</f>
        <v>0</v>
      </c>
      <c r="AC199">
        <f>IF($B199="",0,SUMIFS(Raindance!$O:$O,Raindance!$B:$B,$B199,Raindance!$R:$R,"&gt;="&amp;AC$5,Raindance!$R:$R,"&lt;="&amp;AC$6))</f>
        <v>0</v>
      </c>
      <c r="AD199">
        <f>IF($B199="",0,SUMIFS(Raindance!$O:$O,Raindance!$B:$B,$B199,Raindance!$R:$R,"&gt;="&amp;AD$5,Raindance!$R:$R,"&lt;="&amp;AD$6))</f>
        <v>0</v>
      </c>
      <c r="AE199">
        <f>IF($B199="",0,SUMIFS(Raindance!$O:$O,Raindance!$B:$B,$B199,Raindance!$R:$R,"&gt;="&amp;AE$5,Raindance!$R:$R,"&lt;="&amp;AE$6))</f>
        <v>0</v>
      </c>
      <c r="AF199">
        <f>IF($B199="",0,SUMIFS(Raindance!$O:$O,Raindance!$B:$B,$B199,Raindance!$R:$R,"&gt;="&amp;AF$5,Raindance!$R:$R,"&lt;="&amp;AF$6))</f>
        <v>0</v>
      </c>
      <c r="AG199">
        <f>IF($B199="",0,SUMIFS(Raindance!$O:$O,Raindance!$B:$B,$B199,Raindance!$R:$R,"&gt;="&amp;AG$5,Raindance!$R:$R,"&lt;="&amp;AG$6))</f>
        <v>0</v>
      </c>
    </row>
    <row r="200" spans="1:33" x14ac:dyDescent="0.3">
      <c r="A200" t="s">
        <v>1174</v>
      </c>
      <c r="B200" s="20">
        <f>'Accounting table'!J20</f>
        <v>0</v>
      </c>
      <c r="C200" s="36">
        <f>IF(B200="",0,SUMIFS(Raindance!O:O,Raindance!B:B,B200))</f>
        <v>0</v>
      </c>
      <c r="E200">
        <f>IF($B200="",0,SUMIFS(Raindance!$O:$O,Raindance!$B:$B,$B200,Raindance!$R:$R,"&gt;="&amp;E$5,Raindance!$R:$R,"&lt;="&amp;E$6))</f>
        <v>0</v>
      </c>
      <c r="F200">
        <f>IF($B200="",0,SUMIFS(Raindance!$O:$O,Raindance!$B:$B,$B200,Raindance!$R:$R,"&gt;="&amp;F$5,Raindance!$R:$R,"&lt;="&amp;F$6))</f>
        <v>0</v>
      </c>
      <c r="G200">
        <f>IF($B200="",0,SUMIFS(Raindance!$O:$O,Raindance!$B:$B,$B200,Raindance!$R:$R,"&gt;="&amp;G$5,Raindance!$R:$R,"&lt;="&amp;G$6))</f>
        <v>0</v>
      </c>
      <c r="H200">
        <f>IF($B200="",0,SUMIFS(Raindance!$O:$O,Raindance!$B:$B,$B200,Raindance!$R:$R,"&gt;="&amp;H$5,Raindance!$R:$R,"&lt;="&amp;H$6))</f>
        <v>0</v>
      </c>
      <c r="I200">
        <f>IF($B200="",0,SUMIFS(Raindance!$O:$O,Raindance!$B:$B,$B200,Raindance!$R:$R,"&gt;="&amp;I$5,Raindance!$R:$R,"&lt;="&amp;I$6))</f>
        <v>0</v>
      </c>
      <c r="J200">
        <f>IF($B200="",0,SUMIFS(Raindance!$O:$O,Raindance!$B:$B,$B200,Raindance!$R:$R,"&gt;="&amp;J$5,Raindance!$R:$R,"&lt;="&amp;J$6))</f>
        <v>0</v>
      </c>
      <c r="K200">
        <f>IF($B200="",0,SUMIFS(Raindance!$O:$O,Raindance!$B:$B,$B200,Raindance!$R:$R,"&gt;="&amp;K$5,Raindance!$R:$R,"&lt;="&amp;K$6))</f>
        <v>0</v>
      </c>
      <c r="L200">
        <f>IF($B200="",0,SUMIFS(Raindance!$O:$O,Raindance!$B:$B,$B200,Raindance!$R:$R,"&gt;="&amp;L$5,Raindance!$R:$R,"&lt;="&amp;L$6))</f>
        <v>0</v>
      </c>
      <c r="M200">
        <f>IF($B200="",0,SUMIFS(Raindance!$O:$O,Raindance!$B:$B,$B200,Raindance!$R:$R,"&gt;="&amp;M$5,Raindance!$R:$R,"&lt;="&amp;M$6))</f>
        <v>0</v>
      </c>
      <c r="N200">
        <f>IF($B200="",0,SUMIFS(Raindance!$O:$O,Raindance!$B:$B,$B200,Raindance!$R:$R,"&gt;="&amp;N$5,Raindance!$R:$R,"&lt;="&amp;N$6))</f>
        <v>0</v>
      </c>
      <c r="O200">
        <f>IF($B200="",0,SUMIFS(Raindance!$O:$O,Raindance!$B:$B,$B200,Raindance!$R:$R,"&gt;="&amp;O$5,Raindance!$R:$R,"&lt;="&amp;O$6))</f>
        <v>0</v>
      </c>
      <c r="P200">
        <f>IF($B200="",0,SUMIFS(Raindance!$O:$O,Raindance!$B:$B,$B200,Raindance!$R:$R,"&gt;="&amp;P$5,Raindance!$R:$R,"&lt;="&amp;P$6))</f>
        <v>0</v>
      </c>
      <c r="Q200">
        <f>IF($B200="",0,SUMIFS(Raindance!$O:$O,Raindance!$B:$B,$B200,Raindance!$R:$R,"&gt;="&amp;Q$5,Raindance!$R:$R,"&lt;="&amp;Q$6))</f>
        <v>0</v>
      </c>
      <c r="R200">
        <f>IF($B200="",0,SUMIFS(Raindance!$O:$O,Raindance!$B:$B,$B200,Raindance!$R:$R,"&gt;="&amp;R$5,Raindance!$R:$R,"&lt;="&amp;R$6))</f>
        <v>0</v>
      </c>
      <c r="S200">
        <f>IF($B200="",0,SUMIFS(Raindance!$O:$O,Raindance!$B:$B,$B200,Raindance!$R:$R,"&gt;="&amp;S$5,Raindance!$R:$R,"&lt;="&amp;S$6))</f>
        <v>0</v>
      </c>
      <c r="T200">
        <f>IF($B200="",0,SUMIFS(Raindance!$O:$O,Raindance!$B:$B,$B200,Raindance!$R:$R,"&gt;="&amp;T$5,Raindance!$R:$R,"&lt;="&amp;T$6))</f>
        <v>0</v>
      </c>
      <c r="U200">
        <f>IF($B200="",0,SUMIFS(Raindance!$O:$O,Raindance!$B:$B,$B200,Raindance!$R:$R,"&gt;="&amp;U$5,Raindance!$R:$R,"&lt;="&amp;U$6))</f>
        <v>0</v>
      </c>
      <c r="V200">
        <f>IF($B200="",0,SUMIFS(Raindance!$O:$O,Raindance!$B:$B,$B200,Raindance!$R:$R,"&gt;="&amp;V$5,Raindance!$R:$R,"&lt;="&amp;V$6))</f>
        <v>0</v>
      </c>
      <c r="W200">
        <f>IF($B200="",0,SUMIFS(Raindance!$O:$O,Raindance!$B:$B,$B200,Raindance!$R:$R,"&gt;="&amp;W$5,Raindance!$R:$R,"&lt;="&amp;W$6))</f>
        <v>0</v>
      </c>
      <c r="X200">
        <f>IF($B200="",0,SUMIFS(Raindance!$O:$O,Raindance!$B:$B,$B200,Raindance!$R:$R,"&gt;="&amp;X$5,Raindance!$R:$R,"&lt;="&amp;X$6))</f>
        <v>0</v>
      </c>
      <c r="Y200">
        <f>IF($B200="",0,SUMIFS(Raindance!$O:$O,Raindance!$B:$B,$B200,Raindance!$R:$R,"&gt;="&amp;Y$5,Raindance!$R:$R,"&lt;="&amp;Y$6))</f>
        <v>0</v>
      </c>
      <c r="Z200">
        <f>IF($B200="",0,SUMIFS(Raindance!$O:$O,Raindance!$B:$B,$B200,Raindance!$R:$R,"&gt;="&amp;Z$5,Raindance!$R:$R,"&lt;="&amp;Z$6))</f>
        <v>0</v>
      </c>
      <c r="AA200">
        <f>IF($B200="",0,SUMIFS(Raindance!$O:$O,Raindance!$B:$B,$B200,Raindance!$R:$R,"&gt;="&amp;AA$5,Raindance!$R:$R,"&lt;="&amp;AA$6))</f>
        <v>0</v>
      </c>
      <c r="AB200">
        <f>IF($B200="",0,SUMIFS(Raindance!$O:$O,Raindance!$B:$B,$B200,Raindance!$R:$R,"&gt;="&amp;AB$5,Raindance!$R:$R,"&lt;="&amp;AB$6))</f>
        <v>0</v>
      </c>
      <c r="AC200">
        <f>IF($B200="",0,SUMIFS(Raindance!$O:$O,Raindance!$B:$B,$B200,Raindance!$R:$R,"&gt;="&amp;AC$5,Raindance!$R:$R,"&lt;="&amp;AC$6))</f>
        <v>0</v>
      </c>
      <c r="AD200">
        <f>IF($B200="",0,SUMIFS(Raindance!$O:$O,Raindance!$B:$B,$B200,Raindance!$R:$R,"&gt;="&amp;AD$5,Raindance!$R:$R,"&lt;="&amp;AD$6))</f>
        <v>0</v>
      </c>
      <c r="AE200">
        <f>IF($B200="",0,SUMIFS(Raindance!$O:$O,Raindance!$B:$B,$B200,Raindance!$R:$R,"&gt;="&amp;AE$5,Raindance!$R:$R,"&lt;="&amp;AE$6))</f>
        <v>0</v>
      </c>
      <c r="AF200">
        <f>IF($B200="",0,SUMIFS(Raindance!$O:$O,Raindance!$B:$B,$B200,Raindance!$R:$R,"&gt;="&amp;AF$5,Raindance!$R:$R,"&lt;="&amp;AF$6))</f>
        <v>0</v>
      </c>
      <c r="AG200">
        <f>IF($B200="",0,SUMIFS(Raindance!$O:$O,Raindance!$B:$B,$B200,Raindance!$R:$R,"&gt;="&amp;AG$5,Raindance!$R:$R,"&lt;="&amp;AG$6))</f>
        <v>0</v>
      </c>
    </row>
    <row r="201" spans="1:33" x14ac:dyDescent="0.3">
      <c r="A201" t="s">
        <v>1174</v>
      </c>
      <c r="B201" s="20">
        <f>'Accounting table'!J21</f>
        <v>0</v>
      </c>
      <c r="C201" s="36">
        <f>IF(B201="",0,SUMIFS(Raindance!O:O,Raindance!B:B,B201))</f>
        <v>0</v>
      </c>
      <c r="E201">
        <f>IF($B201="",0,SUMIFS(Raindance!$O:$O,Raindance!$B:$B,$B201,Raindance!$R:$R,"&gt;="&amp;E$5,Raindance!$R:$R,"&lt;="&amp;E$6))</f>
        <v>0</v>
      </c>
      <c r="F201">
        <f>IF($B201="",0,SUMIFS(Raindance!$O:$O,Raindance!$B:$B,$B201,Raindance!$R:$R,"&gt;="&amp;F$5,Raindance!$R:$R,"&lt;="&amp;F$6))</f>
        <v>0</v>
      </c>
      <c r="G201">
        <f>IF($B201="",0,SUMIFS(Raindance!$O:$O,Raindance!$B:$B,$B201,Raindance!$R:$R,"&gt;="&amp;G$5,Raindance!$R:$R,"&lt;="&amp;G$6))</f>
        <v>0</v>
      </c>
      <c r="H201">
        <f>IF($B201="",0,SUMIFS(Raindance!$O:$O,Raindance!$B:$B,$B201,Raindance!$R:$R,"&gt;="&amp;H$5,Raindance!$R:$R,"&lt;="&amp;H$6))</f>
        <v>0</v>
      </c>
      <c r="I201">
        <f>IF($B201="",0,SUMIFS(Raindance!$O:$O,Raindance!$B:$B,$B201,Raindance!$R:$R,"&gt;="&amp;I$5,Raindance!$R:$R,"&lt;="&amp;I$6))</f>
        <v>0</v>
      </c>
      <c r="J201">
        <f>IF($B201="",0,SUMIFS(Raindance!$O:$O,Raindance!$B:$B,$B201,Raindance!$R:$R,"&gt;="&amp;J$5,Raindance!$R:$R,"&lt;="&amp;J$6))</f>
        <v>0</v>
      </c>
      <c r="K201">
        <f>IF($B201="",0,SUMIFS(Raindance!$O:$O,Raindance!$B:$B,$B201,Raindance!$R:$R,"&gt;="&amp;K$5,Raindance!$R:$R,"&lt;="&amp;K$6))</f>
        <v>0</v>
      </c>
      <c r="L201">
        <f>IF($B201="",0,SUMIFS(Raindance!$O:$O,Raindance!$B:$B,$B201,Raindance!$R:$R,"&gt;="&amp;L$5,Raindance!$R:$R,"&lt;="&amp;L$6))</f>
        <v>0</v>
      </c>
      <c r="M201">
        <f>IF($B201="",0,SUMIFS(Raindance!$O:$O,Raindance!$B:$B,$B201,Raindance!$R:$R,"&gt;="&amp;M$5,Raindance!$R:$R,"&lt;="&amp;M$6))</f>
        <v>0</v>
      </c>
      <c r="N201">
        <f>IF($B201="",0,SUMIFS(Raindance!$O:$O,Raindance!$B:$B,$B201,Raindance!$R:$R,"&gt;="&amp;N$5,Raindance!$R:$R,"&lt;="&amp;N$6))</f>
        <v>0</v>
      </c>
      <c r="O201">
        <f>IF($B201="",0,SUMIFS(Raindance!$O:$O,Raindance!$B:$B,$B201,Raindance!$R:$R,"&gt;="&amp;O$5,Raindance!$R:$R,"&lt;="&amp;O$6))</f>
        <v>0</v>
      </c>
      <c r="P201">
        <f>IF($B201="",0,SUMIFS(Raindance!$O:$O,Raindance!$B:$B,$B201,Raindance!$R:$R,"&gt;="&amp;P$5,Raindance!$R:$R,"&lt;="&amp;P$6))</f>
        <v>0</v>
      </c>
      <c r="Q201">
        <f>IF($B201="",0,SUMIFS(Raindance!$O:$O,Raindance!$B:$B,$B201,Raindance!$R:$R,"&gt;="&amp;Q$5,Raindance!$R:$R,"&lt;="&amp;Q$6))</f>
        <v>0</v>
      </c>
      <c r="R201">
        <f>IF($B201="",0,SUMIFS(Raindance!$O:$O,Raindance!$B:$B,$B201,Raindance!$R:$R,"&gt;="&amp;R$5,Raindance!$R:$R,"&lt;="&amp;R$6))</f>
        <v>0</v>
      </c>
      <c r="S201">
        <f>IF($B201="",0,SUMIFS(Raindance!$O:$O,Raindance!$B:$B,$B201,Raindance!$R:$R,"&gt;="&amp;S$5,Raindance!$R:$R,"&lt;="&amp;S$6))</f>
        <v>0</v>
      </c>
      <c r="T201">
        <f>IF($B201="",0,SUMIFS(Raindance!$O:$O,Raindance!$B:$B,$B201,Raindance!$R:$R,"&gt;="&amp;T$5,Raindance!$R:$R,"&lt;="&amp;T$6))</f>
        <v>0</v>
      </c>
      <c r="U201">
        <f>IF($B201="",0,SUMIFS(Raindance!$O:$O,Raindance!$B:$B,$B201,Raindance!$R:$R,"&gt;="&amp;U$5,Raindance!$R:$R,"&lt;="&amp;U$6))</f>
        <v>0</v>
      </c>
      <c r="V201">
        <f>IF($B201="",0,SUMIFS(Raindance!$O:$O,Raindance!$B:$B,$B201,Raindance!$R:$R,"&gt;="&amp;V$5,Raindance!$R:$R,"&lt;="&amp;V$6))</f>
        <v>0</v>
      </c>
      <c r="W201">
        <f>IF($B201="",0,SUMIFS(Raindance!$O:$O,Raindance!$B:$B,$B201,Raindance!$R:$R,"&gt;="&amp;W$5,Raindance!$R:$R,"&lt;="&amp;W$6))</f>
        <v>0</v>
      </c>
      <c r="X201">
        <f>IF($B201="",0,SUMIFS(Raindance!$O:$O,Raindance!$B:$B,$B201,Raindance!$R:$R,"&gt;="&amp;X$5,Raindance!$R:$R,"&lt;="&amp;X$6))</f>
        <v>0</v>
      </c>
      <c r="Y201">
        <f>IF($B201="",0,SUMIFS(Raindance!$O:$O,Raindance!$B:$B,$B201,Raindance!$R:$R,"&gt;="&amp;Y$5,Raindance!$R:$R,"&lt;="&amp;Y$6))</f>
        <v>0</v>
      </c>
      <c r="Z201">
        <f>IF($B201="",0,SUMIFS(Raindance!$O:$O,Raindance!$B:$B,$B201,Raindance!$R:$R,"&gt;="&amp;Z$5,Raindance!$R:$R,"&lt;="&amp;Z$6))</f>
        <v>0</v>
      </c>
      <c r="AA201">
        <f>IF($B201="",0,SUMIFS(Raindance!$O:$O,Raindance!$B:$B,$B201,Raindance!$R:$R,"&gt;="&amp;AA$5,Raindance!$R:$R,"&lt;="&amp;AA$6))</f>
        <v>0</v>
      </c>
      <c r="AB201">
        <f>IF($B201="",0,SUMIFS(Raindance!$O:$O,Raindance!$B:$B,$B201,Raindance!$R:$R,"&gt;="&amp;AB$5,Raindance!$R:$R,"&lt;="&amp;AB$6))</f>
        <v>0</v>
      </c>
      <c r="AC201">
        <f>IF($B201="",0,SUMIFS(Raindance!$O:$O,Raindance!$B:$B,$B201,Raindance!$R:$R,"&gt;="&amp;AC$5,Raindance!$R:$R,"&lt;="&amp;AC$6))</f>
        <v>0</v>
      </c>
      <c r="AD201">
        <f>IF($B201="",0,SUMIFS(Raindance!$O:$O,Raindance!$B:$B,$B201,Raindance!$R:$R,"&gt;="&amp;AD$5,Raindance!$R:$R,"&lt;="&amp;AD$6))</f>
        <v>0</v>
      </c>
      <c r="AE201">
        <f>IF($B201="",0,SUMIFS(Raindance!$O:$O,Raindance!$B:$B,$B201,Raindance!$R:$R,"&gt;="&amp;AE$5,Raindance!$R:$R,"&lt;="&amp;AE$6))</f>
        <v>0</v>
      </c>
      <c r="AF201">
        <f>IF($B201="",0,SUMIFS(Raindance!$O:$O,Raindance!$B:$B,$B201,Raindance!$R:$R,"&gt;="&amp;AF$5,Raindance!$R:$R,"&lt;="&amp;AF$6))</f>
        <v>0</v>
      </c>
      <c r="AG201">
        <f>IF($B201="",0,SUMIFS(Raindance!$O:$O,Raindance!$B:$B,$B201,Raindance!$R:$R,"&gt;="&amp;AG$5,Raindance!$R:$R,"&lt;="&amp;AG$6))</f>
        <v>0</v>
      </c>
    </row>
    <row r="202" spans="1:33" x14ac:dyDescent="0.3">
      <c r="A202" t="s">
        <v>1174</v>
      </c>
      <c r="B202" s="20">
        <f>'Accounting table'!J22</f>
        <v>0</v>
      </c>
      <c r="C202" s="36">
        <f>IF(B202="",0,SUMIFS(Raindance!O:O,Raindance!B:B,B202))</f>
        <v>0</v>
      </c>
      <c r="E202">
        <f>IF($B202="",0,SUMIFS(Raindance!$O:$O,Raindance!$B:$B,$B202,Raindance!$R:$R,"&gt;="&amp;E$5,Raindance!$R:$R,"&lt;="&amp;E$6))</f>
        <v>0</v>
      </c>
      <c r="F202">
        <f>IF($B202="",0,SUMIFS(Raindance!$O:$O,Raindance!$B:$B,$B202,Raindance!$R:$R,"&gt;="&amp;F$5,Raindance!$R:$R,"&lt;="&amp;F$6))</f>
        <v>0</v>
      </c>
      <c r="G202">
        <f>IF($B202="",0,SUMIFS(Raindance!$O:$O,Raindance!$B:$B,$B202,Raindance!$R:$R,"&gt;="&amp;G$5,Raindance!$R:$R,"&lt;="&amp;G$6))</f>
        <v>0</v>
      </c>
      <c r="H202">
        <f>IF($B202="",0,SUMIFS(Raindance!$O:$O,Raindance!$B:$B,$B202,Raindance!$R:$R,"&gt;="&amp;H$5,Raindance!$R:$R,"&lt;="&amp;H$6))</f>
        <v>0</v>
      </c>
      <c r="I202">
        <f>IF($B202="",0,SUMIFS(Raindance!$O:$O,Raindance!$B:$B,$B202,Raindance!$R:$R,"&gt;="&amp;I$5,Raindance!$R:$R,"&lt;="&amp;I$6))</f>
        <v>0</v>
      </c>
      <c r="J202">
        <f>IF($B202="",0,SUMIFS(Raindance!$O:$O,Raindance!$B:$B,$B202,Raindance!$R:$R,"&gt;="&amp;J$5,Raindance!$R:$R,"&lt;="&amp;J$6))</f>
        <v>0</v>
      </c>
      <c r="K202">
        <f>IF($B202="",0,SUMIFS(Raindance!$O:$O,Raindance!$B:$B,$B202,Raindance!$R:$R,"&gt;="&amp;K$5,Raindance!$R:$R,"&lt;="&amp;K$6))</f>
        <v>0</v>
      </c>
      <c r="L202">
        <f>IF($B202="",0,SUMIFS(Raindance!$O:$O,Raindance!$B:$B,$B202,Raindance!$R:$R,"&gt;="&amp;L$5,Raindance!$R:$R,"&lt;="&amp;L$6))</f>
        <v>0</v>
      </c>
      <c r="M202">
        <f>IF($B202="",0,SUMIFS(Raindance!$O:$O,Raindance!$B:$B,$B202,Raindance!$R:$R,"&gt;="&amp;M$5,Raindance!$R:$R,"&lt;="&amp;M$6))</f>
        <v>0</v>
      </c>
      <c r="N202">
        <f>IF($B202="",0,SUMIFS(Raindance!$O:$O,Raindance!$B:$B,$B202,Raindance!$R:$R,"&gt;="&amp;N$5,Raindance!$R:$R,"&lt;="&amp;N$6))</f>
        <v>0</v>
      </c>
      <c r="O202">
        <f>IF($B202="",0,SUMIFS(Raindance!$O:$O,Raindance!$B:$B,$B202,Raindance!$R:$R,"&gt;="&amp;O$5,Raindance!$R:$R,"&lt;="&amp;O$6))</f>
        <v>0</v>
      </c>
      <c r="P202">
        <f>IF($B202="",0,SUMIFS(Raindance!$O:$O,Raindance!$B:$B,$B202,Raindance!$R:$R,"&gt;="&amp;P$5,Raindance!$R:$R,"&lt;="&amp;P$6))</f>
        <v>0</v>
      </c>
      <c r="Q202">
        <f>IF($B202="",0,SUMIFS(Raindance!$O:$O,Raindance!$B:$B,$B202,Raindance!$R:$R,"&gt;="&amp;Q$5,Raindance!$R:$R,"&lt;="&amp;Q$6))</f>
        <v>0</v>
      </c>
      <c r="R202">
        <f>IF($B202="",0,SUMIFS(Raindance!$O:$O,Raindance!$B:$B,$B202,Raindance!$R:$R,"&gt;="&amp;R$5,Raindance!$R:$R,"&lt;="&amp;R$6))</f>
        <v>0</v>
      </c>
      <c r="S202">
        <f>IF($B202="",0,SUMIFS(Raindance!$O:$O,Raindance!$B:$B,$B202,Raindance!$R:$R,"&gt;="&amp;S$5,Raindance!$R:$R,"&lt;="&amp;S$6))</f>
        <v>0</v>
      </c>
      <c r="T202">
        <f>IF($B202="",0,SUMIFS(Raindance!$O:$O,Raindance!$B:$B,$B202,Raindance!$R:$R,"&gt;="&amp;T$5,Raindance!$R:$R,"&lt;="&amp;T$6))</f>
        <v>0</v>
      </c>
      <c r="U202">
        <f>IF($B202="",0,SUMIFS(Raindance!$O:$O,Raindance!$B:$B,$B202,Raindance!$R:$R,"&gt;="&amp;U$5,Raindance!$R:$R,"&lt;="&amp;U$6))</f>
        <v>0</v>
      </c>
      <c r="V202">
        <f>IF($B202="",0,SUMIFS(Raindance!$O:$O,Raindance!$B:$B,$B202,Raindance!$R:$R,"&gt;="&amp;V$5,Raindance!$R:$R,"&lt;="&amp;V$6))</f>
        <v>0</v>
      </c>
      <c r="W202">
        <f>IF($B202="",0,SUMIFS(Raindance!$O:$O,Raindance!$B:$B,$B202,Raindance!$R:$R,"&gt;="&amp;W$5,Raindance!$R:$R,"&lt;="&amp;W$6))</f>
        <v>0</v>
      </c>
      <c r="X202">
        <f>IF($B202="",0,SUMIFS(Raindance!$O:$O,Raindance!$B:$B,$B202,Raindance!$R:$R,"&gt;="&amp;X$5,Raindance!$R:$R,"&lt;="&amp;X$6))</f>
        <v>0</v>
      </c>
      <c r="Y202">
        <f>IF($B202="",0,SUMIFS(Raindance!$O:$O,Raindance!$B:$B,$B202,Raindance!$R:$R,"&gt;="&amp;Y$5,Raindance!$R:$R,"&lt;="&amp;Y$6))</f>
        <v>0</v>
      </c>
      <c r="Z202">
        <f>IF($B202="",0,SUMIFS(Raindance!$O:$O,Raindance!$B:$B,$B202,Raindance!$R:$R,"&gt;="&amp;Z$5,Raindance!$R:$R,"&lt;="&amp;Z$6))</f>
        <v>0</v>
      </c>
      <c r="AA202">
        <f>IF($B202="",0,SUMIFS(Raindance!$O:$O,Raindance!$B:$B,$B202,Raindance!$R:$R,"&gt;="&amp;AA$5,Raindance!$R:$R,"&lt;="&amp;AA$6))</f>
        <v>0</v>
      </c>
      <c r="AB202">
        <f>IF($B202="",0,SUMIFS(Raindance!$O:$O,Raindance!$B:$B,$B202,Raindance!$R:$R,"&gt;="&amp;AB$5,Raindance!$R:$R,"&lt;="&amp;AB$6))</f>
        <v>0</v>
      </c>
      <c r="AC202">
        <f>IF($B202="",0,SUMIFS(Raindance!$O:$O,Raindance!$B:$B,$B202,Raindance!$R:$R,"&gt;="&amp;AC$5,Raindance!$R:$R,"&lt;="&amp;AC$6))</f>
        <v>0</v>
      </c>
      <c r="AD202">
        <f>IF($B202="",0,SUMIFS(Raindance!$O:$O,Raindance!$B:$B,$B202,Raindance!$R:$R,"&gt;="&amp;AD$5,Raindance!$R:$R,"&lt;="&amp;AD$6))</f>
        <v>0</v>
      </c>
      <c r="AE202">
        <f>IF($B202="",0,SUMIFS(Raindance!$O:$O,Raindance!$B:$B,$B202,Raindance!$R:$R,"&gt;="&amp;AE$5,Raindance!$R:$R,"&lt;="&amp;AE$6))</f>
        <v>0</v>
      </c>
      <c r="AF202">
        <f>IF($B202="",0,SUMIFS(Raindance!$O:$O,Raindance!$B:$B,$B202,Raindance!$R:$R,"&gt;="&amp;AF$5,Raindance!$R:$R,"&lt;="&amp;AF$6))</f>
        <v>0</v>
      </c>
      <c r="AG202">
        <f>IF($B202="",0,SUMIFS(Raindance!$O:$O,Raindance!$B:$B,$B202,Raindance!$R:$R,"&gt;="&amp;AG$5,Raindance!$R:$R,"&lt;="&amp;AG$6))</f>
        <v>0</v>
      </c>
    </row>
    <row r="203" spans="1:33" x14ac:dyDescent="0.3">
      <c r="A203" t="s">
        <v>1174</v>
      </c>
      <c r="B203" s="20">
        <f>'Accounting table'!J23</f>
        <v>0</v>
      </c>
      <c r="C203" s="36">
        <f>IF(B203="",0,SUMIFS(Raindance!O:O,Raindance!B:B,B203))</f>
        <v>0</v>
      </c>
      <c r="E203">
        <f>IF($B203="",0,SUMIFS(Raindance!$O:$O,Raindance!$B:$B,$B203,Raindance!$R:$R,"&gt;="&amp;E$5,Raindance!$R:$R,"&lt;="&amp;E$6))</f>
        <v>0</v>
      </c>
      <c r="F203">
        <f>IF($B203="",0,SUMIFS(Raindance!$O:$O,Raindance!$B:$B,$B203,Raindance!$R:$R,"&gt;="&amp;F$5,Raindance!$R:$R,"&lt;="&amp;F$6))</f>
        <v>0</v>
      </c>
      <c r="G203">
        <f>IF($B203="",0,SUMIFS(Raindance!$O:$O,Raindance!$B:$B,$B203,Raindance!$R:$R,"&gt;="&amp;G$5,Raindance!$R:$R,"&lt;="&amp;G$6))</f>
        <v>0</v>
      </c>
      <c r="H203">
        <f>IF($B203="",0,SUMIFS(Raindance!$O:$O,Raindance!$B:$B,$B203,Raindance!$R:$R,"&gt;="&amp;H$5,Raindance!$R:$R,"&lt;="&amp;H$6))</f>
        <v>0</v>
      </c>
      <c r="I203">
        <f>IF($B203="",0,SUMIFS(Raindance!$O:$O,Raindance!$B:$B,$B203,Raindance!$R:$R,"&gt;="&amp;I$5,Raindance!$R:$R,"&lt;="&amp;I$6))</f>
        <v>0</v>
      </c>
      <c r="J203">
        <f>IF($B203="",0,SUMIFS(Raindance!$O:$O,Raindance!$B:$B,$B203,Raindance!$R:$R,"&gt;="&amp;J$5,Raindance!$R:$R,"&lt;="&amp;J$6))</f>
        <v>0</v>
      </c>
      <c r="K203">
        <f>IF($B203="",0,SUMIFS(Raindance!$O:$O,Raindance!$B:$B,$B203,Raindance!$R:$R,"&gt;="&amp;K$5,Raindance!$R:$R,"&lt;="&amp;K$6))</f>
        <v>0</v>
      </c>
      <c r="L203">
        <f>IF($B203="",0,SUMIFS(Raindance!$O:$O,Raindance!$B:$B,$B203,Raindance!$R:$R,"&gt;="&amp;L$5,Raindance!$R:$R,"&lt;="&amp;L$6))</f>
        <v>0</v>
      </c>
      <c r="M203">
        <f>IF($B203="",0,SUMIFS(Raindance!$O:$O,Raindance!$B:$B,$B203,Raindance!$R:$R,"&gt;="&amp;M$5,Raindance!$R:$R,"&lt;="&amp;M$6))</f>
        <v>0</v>
      </c>
      <c r="N203">
        <f>IF($B203="",0,SUMIFS(Raindance!$O:$O,Raindance!$B:$B,$B203,Raindance!$R:$R,"&gt;="&amp;N$5,Raindance!$R:$R,"&lt;="&amp;N$6))</f>
        <v>0</v>
      </c>
      <c r="O203">
        <f>IF($B203="",0,SUMIFS(Raindance!$O:$O,Raindance!$B:$B,$B203,Raindance!$R:$R,"&gt;="&amp;O$5,Raindance!$R:$R,"&lt;="&amp;O$6))</f>
        <v>0</v>
      </c>
      <c r="P203">
        <f>IF($B203="",0,SUMIFS(Raindance!$O:$O,Raindance!$B:$B,$B203,Raindance!$R:$R,"&gt;="&amp;P$5,Raindance!$R:$R,"&lt;="&amp;P$6))</f>
        <v>0</v>
      </c>
      <c r="Q203">
        <f>IF($B203="",0,SUMIFS(Raindance!$O:$O,Raindance!$B:$B,$B203,Raindance!$R:$R,"&gt;="&amp;Q$5,Raindance!$R:$R,"&lt;="&amp;Q$6))</f>
        <v>0</v>
      </c>
      <c r="R203">
        <f>IF($B203="",0,SUMIFS(Raindance!$O:$O,Raindance!$B:$B,$B203,Raindance!$R:$R,"&gt;="&amp;R$5,Raindance!$R:$R,"&lt;="&amp;R$6))</f>
        <v>0</v>
      </c>
      <c r="S203">
        <f>IF($B203="",0,SUMIFS(Raindance!$O:$O,Raindance!$B:$B,$B203,Raindance!$R:$R,"&gt;="&amp;S$5,Raindance!$R:$R,"&lt;="&amp;S$6))</f>
        <v>0</v>
      </c>
      <c r="T203">
        <f>IF($B203="",0,SUMIFS(Raindance!$O:$O,Raindance!$B:$B,$B203,Raindance!$R:$R,"&gt;="&amp;T$5,Raindance!$R:$R,"&lt;="&amp;T$6))</f>
        <v>0</v>
      </c>
      <c r="U203">
        <f>IF($B203="",0,SUMIFS(Raindance!$O:$O,Raindance!$B:$B,$B203,Raindance!$R:$R,"&gt;="&amp;U$5,Raindance!$R:$R,"&lt;="&amp;U$6))</f>
        <v>0</v>
      </c>
      <c r="V203">
        <f>IF($B203="",0,SUMIFS(Raindance!$O:$O,Raindance!$B:$B,$B203,Raindance!$R:$R,"&gt;="&amp;V$5,Raindance!$R:$R,"&lt;="&amp;V$6))</f>
        <v>0</v>
      </c>
      <c r="W203">
        <f>IF($B203="",0,SUMIFS(Raindance!$O:$O,Raindance!$B:$B,$B203,Raindance!$R:$R,"&gt;="&amp;W$5,Raindance!$R:$R,"&lt;="&amp;W$6))</f>
        <v>0</v>
      </c>
      <c r="X203">
        <f>IF($B203="",0,SUMIFS(Raindance!$O:$O,Raindance!$B:$B,$B203,Raindance!$R:$R,"&gt;="&amp;X$5,Raindance!$R:$R,"&lt;="&amp;X$6))</f>
        <v>0</v>
      </c>
      <c r="Y203">
        <f>IF($B203="",0,SUMIFS(Raindance!$O:$O,Raindance!$B:$B,$B203,Raindance!$R:$R,"&gt;="&amp;Y$5,Raindance!$R:$R,"&lt;="&amp;Y$6))</f>
        <v>0</v>
      </c>
      <c r="Z203">
        <f>IF($B203="",0,SUMIFS(Raindance!$O:$O,Raindance!$B:$B,$B203,Raindance!$R:$R,"&gt;="&amp;Z$5,Raindance!$R:$R,"&lt;="&amp;Z$6))</f>
        <v>0</v>
      </c>
      <c r="AA203">
        <f>IF($B203="",0,SUMIFS(Raindance!$O:$O,Raindance!$B:$B,$B203,Raindance!$R:$R,"&gt;="&amp;AA$5,Raindance!$R:$R,"&lt;="&amp;AA$6))</f>
        <v>0</v>
      </c>
      <c r="AB203">
        <f>IF($B203="",0,SUMIFS(Raindance!$O:$O,Raindance!$B:$B,$B203,Raindance!$R:$R,"&gt;="&amp;AB$5,Raindance!$R:$R,"&lt;="&amp;AB$6))</f>
        <v>0</v>
      </c>
      <c r="AC203">
        <f>IF($B203="",0,SUMIFS(Raindance!$O:$O,Raindance!$B:$B,$B203,Raindance!$R:$R,"&gt;="&amp;AC$5,Raindance!$R:$R,"&lt;="&amp;AC$6))</f>
        <v>0</v>
      </c>
      <c r="AD203">
        <f>IF($B203="",0,SUMIFS(Raindance!$O:$O,Raindance!$B:$B,$B203,Raindance!$R:$R,"&gt;="&amp;AD$5,Raindance!$R:$R,"&lt;="&amp;AD$6))</f>
        <v>0</v>
      </c>
      <c r="AE203">
        <f>IF($B203="",0,SUMIFS(Raindance!$O:$O,Raindance!$B:$B,$B203,Raindance!$R:$R,"&gt;="&amp;AE$5,Raindance!$R:$R,"&lt;="&amp;AE$6))</f>
        <v>0</v>
      </c>
      <c r="AF203">
        <f>IF($B203="",0,SUMIFS(Raindance!$O:$O,Raindance!$B:$B,$B203,Raindance!$R:$R,"&gt;="&amp;AF$5,Raindance!$R:$R,"&lt;="&amp;AF$6))</f>
        <v>0</v>
      </c>
      <c r="AG203">
        <f>IF($B203="",0,SUMIFS(Raindance!$O:$O,Raindance!$B:$B,$B203,Raindance!$R:$R,"&gt;="&amp;AG$5,Raindance!$R:$R,"&lt;="&amp;AG$6))</f>
        <v>0</v>
      </c>
    </row>
    <row r="204" spans="1:33" x14ac:dyDescent="0.3">
      <c r="A204" t="s">
        <v>1174</v>
      </c>
      <c r="B204" s="20">
        <f>'Accounting table'!J24</f>
        <v>0</v>
      </c>
      <c r="C204" s="36">
        <f>IF(B204="",0,SUMIFS(Raindance!O:O,Raindance!B:B,B204))</f>
        <v>0</v>
      </c>
      <c r="E204">
        <f>IF($B204="",0,SUMIFS(Raindance!$O:$O,Raindance!$B:$B,$B204,Raindance!$R:$R,"&gt;="&amp;E$5,Raindance!$R:$R,"&lt;="&amp;E$6))</f>
        <v>0</v>
      </c>
      <c r="F204">
        <f>IF($B204="",0,SUMIFS(Raindance!$O:$O,Raindance!$B:$B,$B204,Raindance!$R:$R,"&gt;="&amp;F$5,Raindance!$R:$R,"&lt;="&amp;F$6))</f>
        <v>0</v>
      </c>
      <c r="G204">
        <f>IF($B204="",0,SUMIFS(Raindance!$O:$O,Raindance!$B:$B,$B204,Raindance!$R:$R,"&gt;="&amp;G$5,Raindance!$R:$R,"&lt;="&amp;G$6))</f>
        <v>0</v>
      </c>
      <c r="H204">
        <f>IF($B204="",0,SUMIFS(Raindance!$O:$O,Raindance!$B:$B,$B204,Raindance!$R:$R,"&gt;="&amp;H$5,Raindance!$R:$R,"&lt;="&amp;H$6))</f>
        <v>0</v>
      </c>
      <c r="I204">
        <f>IF($B204="",0,SUMIFS(Raindance!$O:$O,Raindance!$B:$B,$B204,Raindance!$R:$R,"&gt;="&amp;I$5,Raindance!$R:$R,"&lt;="&amp;I$6))</f>
        <v>0</v>
      </c>
      <c r="J204">
        <f>IF($B204="",0,SUMIFS(Raindance!$O:$O,Raindance!$B:$B,$B204,Raindance!$R:$R,"&gt;="&amp;J$5,Raindance!$R:$R,"&lt;="&amp;J$6))</f>
        <v>0</v>
      </c>
      <c r="K204">
        <f>IF($B204="",0,SUMIFS(Raindance!$O:$O,Raindance!$B:$B,$B204,Raindance!$R:$R,"&gt;="&amp;K$5,Raindance!$R:$R,"&lt;="&amp;K$6))</f>
        <v>0</v>
      </c>
      <c r="L204">
        <f>IF($B204="",0,SUMIFS(Raindance!$O:$O,Raindance!$B:$B,$B204,Raindance!$R:$R,"&gt;="&amp;L$5,Raindance!$R:$R,"&lt;="&amp;L$6))</f>
        <v>0</v>
      </c>
      <c r="M204">
        <f>IF($B204="",0,SUMIFS(Raindance!$O:$O,Raindance!$B:$B,$B204,Raindance!$R:$R,"&gt;="&amp;M$5,Raindance!$R:$R,"&lt;="&amp;M$6))</f>
        <v>0</v>
      </c>
      <c r="N204">
        <f>IF($B204="",0,SUMIFS(Raindance!$O:$O,Raindance!$B:$B,$B204,Raindance!$R:$R,"&gt;="&amp;N$5,Raindance!$R:$R,"&lt;="&amp;N$6))</f>
        <v>0</v>
      </c>
      <c r="O204">
        <f>IF($B204="",0,SUMIFS(Raindance!$O:$O,Raindance!$B:$B,$B204,Raindance!$R:$R,"&gt;="&amp;O$5,Raindance!$R:$R,"&lt;="&amp;O$6))</f>
        <v>0</v>
      </c>
      <c r="P204">
        <f>IF($B204="",0,SUMIFS(Raindance!$O:$O,Raindance!$B:$B,$B204,Raindance!$R:$R,"&gt;="&amp;P$5,Raindance!$R:$R,"&lt;="&amp;P$6))</f>
        <v>0</v>
      </c>
      <c r="Q204">
        <f>IF($B204="",0,SUMIFS(Raindance!$O:$O,Raindance!$B:$B,$B204,Raindance!$R:$R,"&gt;="&amp;Q$5,Raindance!$R:$R,"&lt;="&amp;Q$6))</f>
        <v>0</v>
      </c>
      <c r="R204">
        <f>IF($B204="",0,SUMIFS(Raindance!$O:$O,Raindance!$B:$B,$B204,Raindance!$R:$R,"&gt;="&amp;R$5,Raindance!$R:$R,"&lt;="&amp;R$6))</f>
        <v>0</v>
      </c>
      <c r="S204">
        <f>IF($B204="",0,SUMIFS(Raindance!$O:$O,Raindance!$B:$B,$B204,Raindance!$R:$R,"&gt;="&amp;S$5,Raindance!$R:$R,"&lt;="&amp;S$6))</f>
        <v>0</v>
      </c>
      <c r="T204">
        <f>IF($B204="",0,SUMIFS(Raindance!$O:$O,Raindance!$B:$B,$B204,Raindance!$R:$R,"&gt;="&amp;T$5,Raindance!$R:$R,"&lt;="&amp;T$6))</f>
        <v>0</v>
      </c>
      <c r="U204">
        <f>IF($B204="",0,SUMIFS(Raindance!$O:$O,Raindance!$B:$B,$B204,Raindance!$R:$R,"&gt;="&amp;U$5,Raindance!$R:$R,"&lt;="&amp;U$6))</f>
        <v>0</v>
      </c>
      <c r="V204">
        <f>IF($B204="",0,SUMIFS(Raindance!$O:$O,Raindance!$B:$B,$B204,Raindance!$R:$R,"&gt;="&amp;V$5,Raindance!$R:$R,"&lt;="&amp;V$6))</f>
        <v>0</v>
      </c>
      <c r="W204">
        <f>IF($B204="",0,SUMIFS(Raindance!$O:$O,Raindance!$B:$B,$B204,Raindance!$R:$R,"&gt;="&amp;W$5,Raindance!$R:$R,"&lt;="&amp;W$6))</f>
        <v>0</v>
      </c>
      <c r="X204">
        <f>IF($B204="",0,SUMIFS(Raindance!$O:$O,Raindance!$B:$B,$B204,Raindance!$R:$R,"&gt;="&amp;X$5,Raindance!$R:$R,"&lt;="&amp;X$6))</f>
        <v>0</v>
      </c>
      <c r="Y204">
        <f>IF($B204="",0,SUMIFS(Raindance!$O:$O,Raindance!$B:$B,$B204,Raindance!$R:$R,"&gt;="&amp;Y$5,Raindance!$R:$R,"&lt;="&amp;Y$6))</f>
        <v>0</v>
      </c>
      <c r="Z204">
        <f>IF($B204="",0,SUMIFS(Raindance!$O:$O,Raindance!$B:$B,$B204,Raindance!$R:$R,"&gt;="&amp;Z$5,Raindance!$R:$R,"&lt;="&amp;Z$6))</f>
        <v>0</v>
      </c>
      <c r="AA204">
        <f>IF($B204="",0,SUMIFS(Raindance!$O:$O,Raindance!$B:$B,$B204,Raindance!$R:$R,"&gt;="&amp;AA$5,Raindance!$R:$R,"&lt;="&amp;AA$6))</f>
        <v>0</v>
      </c>
      <c r="AB204">
        <f>IF($B204="",0,SUMIFS(Raindance!$O:$O,Raindance!$B:$B,$B204,Raindance!$R:$R,"&gt;="&amp;AB$5,Raindance!$R:$R,"&lt;="&amp;AB$6))</f>
        <v>0</v>
      </c>
      <c r="AC204">
        <f>IF($B204="",0,SUMIFS(Raindance!$O:$O,Raindance!$B:$B,$B204,Raindance!$R:$R,"&gt;="&amp;AC$5,Raindance!$R:$R,"&lt;="&amp;AC$6))</f>
        <v>0</v>
      </c>
      <c r="AD204">
        <f>IF($B204="",0,SUMIFS(Raindance!$O:$O,Raindance!$B:$B,$B204,Raindance!$R:$R,"&gt;="&amp;AD$5,Raindance!$R:$R,"&lt;="&amp;AD$6))</f>
        <v>0</v>
      </c>
      <c r="AE204">
        <f>IF($B204="",0,SUMIFS(Raindance!$O:$O,Raindance!$B:$B,$B204,Raindance!$R:$R,"&gt;="&amp;AE$5,Raindance!$R:$R,"&lt;="&amp;AE$6))</f>
        <v>0</v>
      </c>
      <c r="AF204">
        <f>IF($B204="",0,SUMIFS(Raindance!$O:$O,Raindance!$B:$B,$B204,Raindance!$R:$R,"&gt;="&amp;AF$5,Raindance!$R:$R,"&lt;="&amp;AF$6))</f>
        <v>0</v>
      </c>
      <c r="AG204">
        <f>IF($B204="",0,SUMIFS(Raindance!$O:$O,Raindance!$B:$B,$B204,Raindance!$R:$R,"&gt;="&amp;AG$5,Raindance!$R:$R,"&lt;="&amp;AG$6))</f>
        <v>0</v>
      </c>
    </row>
    <row r="205" spans="1:33" x14ac:dyDescent="0.3">
      <c r="A205" t="s">
        <v>1174</v>
      </c>
      <c r="B205" s="20">
        <f>'Accounting table'!J25</f>
        <v>0</v>
      </c>
      <c r="C205" s="36">
        <f>IF(B205="",0,SUMIFS(Raindance!O:O,Raindance!B:B,B205))</f>
        <v>0</v>
      </c>
      <c r="E205">
        <f>IF($B205="",0,SUMIFS(Raindance!$O:$O,Raindance!$B:$B,$B205,Raindance!$R:$R,"&gt;="&amp;E$5,Raindance!$R:$R,"&lt;="&amp;E$6))</f>
        <v>0</v>
      </c>
      <c r="F205">
        <f>IF($B205="",0,SUMIFS(Raindance!$O:$O,Raindance!$B:$B,$B205,Raindance!$R:$R,"&gt;="&amp;F$5,Raindance!$R:$R,"&lt;="&amp;F$6))</f>
        <v>0</v>
      </c>
      <c r="G205">
        <f>IF($B205="",0,SUMIFS(Raindance!$O:$O,Raindance!$B:$B,$B205,Raindance!$R:$R,"&gt;="&amp;G$5,Raindance!$R:$R,"&lt;="&amp;G$6))</f>
        <v>0</v>
      </c>
      <c r="H205">
        <f>IF($B205="",0,SUMIFS(Raindance!$O:$O,Raindance!$B:$B,$B205,Raindance!$R:$R,"&gt;="&amp;H$5,Raindance!$R:$R,"&lt;="&amp;H$6))</f>
        <v>0</v>
      </c>
      <c r="I205">
        <f>IF($B205="",0,SUMIFS(Raindance!$O:$O,Raindance!$B:$B,$B205,Raindance!$R:$R,"&gt;="&amp;I$5,Raindance!$R:$R,"&lt;="&amp;I$6))</f>
        <v>0</v>
      </c>
      <c r="J205">
        <f>IF($B205="",0,SUMIFS(Raindance!$O:$O,Raindance!$B:$B,$B205,Raindance!$R:$R,"&gt;="&amp;J$5,Raindance!$R:$R,"&lt;="&amp;J$6))</f>
        <v>0</v>
      </c>
      <c r="K205">
        <f>IF($B205="",0,SUMIFS(Raindance!$O:$O,Raindance!$B:$B,$B205,Raindance!$R:$R,"&gt;="&amp;K$5,Raindance!$R:$R,"&lt;="&amp;K$6))</f>
        <v>0</v>
      </c>
      <c r="L205">
        <f>IF($B205="",0,SUMIFS(Raindance!$O:$O,Raindance!$B:$B,$B205,Raindance!$R:$R,"&gt;="&amp;L$5,Raindance!$R:$R,"&lt;="&amp;L$6))</f>
        <v>0</v>
      </c>
      <c r="M205">
        <f>IF($B205="",0,SUMIFS(Raindance!$O:$O,Raindance!$B:$B,$B205,Raindance!$R:$R,"&gt;="&amp;M$5,Raindance!$R:$R,"&lt;="&amp;M$6))</f>
        <v>0</v>
      </c>
      <c r="N205">
        <f>IF($B205="",0,SUMIFS(Raindance!$O:$O,Raindance!$B:$B,$B205,Raindance!$R:$R,"&gt;="&amp;N$5,Raindance!$R:$R,"&lt;="&amp;N$6))</f>
        <v>0</v>
      </c>
      <c r="O205">
        <f>IF($B205="",0,SUMIFS(Raindance!$O:$O,Raindance!$B:$B,$B205,Raindance!$R:$R,"&gt;="&amp;O$5,Raindance!$R:$R,"&lt;="&amp;O$6))</f>
        <v>0</v>
      </c>
      <c r="P205">
        <f>IF($B205="",0,SUMIFS(Raindance!$O:$O,Raindance!$B:$B,$B205,Raindance!$R:$R,"&gt;="&amp;P$5,Raindance!$R:$R,"&lt;="&amp;P$6))</f>
        <v>0</v>
      </c>
      <c r="Q205">
        <f>IF($B205="",0,SUMIFS(Raindance!$O:$O,Raindance!$B:$B,$B205,Raindance!$R:$R,"&gt;="&amp;Q$5,Raindance!$R:$R,"&lt;="&amp;Q$6))</f>
        <v>0</v>
      </c>
      <c r="R205">
        <f>IF($B205="",0,SUMIFS(Raindance!$O:$O,Raindance!$B:$B,$B205,Raindance!$R:$R,"&gt;="&amp;R$5,Raindance!$R:$R,"&lt;="&amp;R$6))</f>
        <v>0</v>
      </c>
      <c r="S205">
        <f>IF($B205="",0,SUMIFS(Raindance!$O:$O,Raindance!$B:$B,$B205,Raindance!$R:$R,"&gt;="&amp;S$5,Raindance!$R:$R,"&lt;="&amp;S$6))</f>
        <v>0</v>
      </c>
      <c r="T205">
        <f>IF($B205="",0,SUMIFS(Raindance!$O:$O,Raindance!$B:$B,$B205,Raindance!$R:$R,"&gt;="&amp;T$5,Raindance!$R:$R,"&lt;="&amp;T$6))</f>
        <v>0</v>
      </c>
      <c r="U205">
        <f>IF($B205="",0,SUMIFS(Raindance!$O:$O,Raindance!$B:$B,$B205,Raindance!$R:$R,"&gt;="&amp;U$5,Raindance!$R:$R,"&lt;="&amp;U$6))</f>
        <v>0</v>
      </c>
      <c r="V205">
        <f>IF($B205="",0,SUMIFS(Raindance!$O:$O,Raindance!$B:$B,$B205,Raindance!$R:$R,"&gt;="&amp;V$5,Raindance!$R:$R,"&lt;="&amp;V$6))</f>
        <v>0</v>
      </c>
      <c r="W205">
        <f>IF($B205="",0,SUMIFS(Raindance!$O:$O,Raindance!$B:$B,$B205,Raindance!$R:$R,"&gt;="&amp;W$5,Raindance!$R:$R,"&lt;="&amp;W$6))</f>
        <v>0</v>
      </c>
      <c r="X205">
        <f>IF($B205="",0,SUMIFS(Raindance!$O:$O,Raindance!$B:$B,$B205,Raindance!$R:$R,"&gt;="&amp;X$5,Raindance!$R:$R,"&lt;="&amp;X$6))</f>
        <v>0</v>
      </c>
      <c r="Y205">
        <f>IF($B205="",0,SUMIFS(Raindance!$O:$O,Raindance!$B:$B,$B205,Raindance!$R:$R,"&gt;="&amp;Y$5,Raindance!$R:$R,"&lt;="&amp;Y$6))</f>
        <v>0</v>
      </c>
      <c r="Z205">
        <f>IF($B205="",0,SUMIFS(Raindance!$O:$O,Raindance!$B:$B,$B205,Raindance!$R:$R,"&gt;="&amp;Z$5,Raindance!$R:$R,"&lt;="&amp;Z$6))</f>
        <v>0</v>
      </c>
      <c r="AA205">
        <f>IF($B205="",0,SUMIFS(Raindance!$O:$O,Raindance!$B:$B,$B205,Raindance!$R:$R,"&gt;="&amp;AA$5,Raindance!$R:$R,"&lt;="&amp;AA$6))</f>
        <v>0</v>
      </c>
      <c r="AB205">
        <f>IF($B205="",0,SUMIFS(Raindance!$O:$O,Raindance!$B:$B,$B205,Raindance!$R:$R,"&gt;="&amp;AB$5,Raindance!$R:$R,"&lt;="&amp;AB$6))</f>
        <v>0</v>
      </c>
      <c r="AC205">
        <f>IF($B205="",0,SUMIFS(Raindance!$O:$O,Raindance!$B:$B,$B205,Raindance!$R:$R,"&gt;="&amp;AC$5,Raindance!$R:$R,"&lt;="&amp;AC$6))</f>
        <v>0</v>
      </c>
      <c r="AD205">
        <f>IF($B205="",0,SUMIFS(Raindance!$O:$O,Raindance!$B:$B,$B205,Raindance!$R:$R,"&gt;="&amp;AD$5,Raindance!$R:$R,"&lt;="&amp;AD$6))</f>
        <v>0</v>
      </c>
      <c r="AE205">
        <f>IF($B205="",0,SUMIFS(Raindance!$O:$O,Raindance!$B:$B,$B205,Raindance!$R:$R,"&gt;="&amp;AE$5,Raindance!$R:$R,"&lt;="&amp;AE$6))</f>
        <v>0</v>
      </c>
      <c r="AF205">
        <f>IF($B205="",0,SUMIFS(Raindance!$O:$O,Raindance!$B:$B,$B205,Raindance!$R:$R,"&gt;="&amp;AF$5,Raindance!$R:$R,"&lt;="&amp;AF$6))</f>
        <v>0</v>
      </c>
      <c r="AG205">
        <f>IF($B205="",0,SUMIFS(Raindance!$O:$O,Raindance!$B:$B,$B205,Raindance!$R:$R,"&gt;="&amp;AG$5,Raindance!$R:$R,"&lt;="&amp;AG$6))</f>
        <v>0</v>
      </c>
    </row>
    <row r="206" spans="1:33" x14ac:dyDescent="0.3">
      <c r="A206" t="s">
        <v>1174</v>
      </c>
      <c r="B206" s="20">
        <f>'Accounting table'!J26</f>
        <v>0</v>
      </c>
      <c r="C206" s="36">
        <f>IF(B206="",0,SUMIFS(Raindance!O:O,Raindance!B:B,B206))</f>
        <v>0</v>
      </c>
      <c r="E206">
        <f>IF($B206="",0,SUMIFS(Raindance!$O:$O,Raindance!$B:$B,$B206,Raindance!$R:$R,"&gt;="&amp;E$5,Raindance!$R:$R,"&lt;="&amp;E$6))</f>
        <v>0</v>
      </c>
      <c r="F206">
        <f>IF($B206="",0,SUMIFS(Raindance!$O:$O,Raindance!$B:$B,$B206,Raindance!$R:$R,"&gt;="&amp;F$5,Raindance!$R:$R,"&lt;="&amp;F$6))</f>
        <v>0</v>
      </c>
      <c r="G206">
        <f>IF($B206="",0,SUMIFS(Raindance!$O:$O,Raindance!$B:$B,$B206,Raindance!$R:$R,"&gt;="&amp;G$5,Raindance!$R:$R,"&lt;="&amp;G$6))</f>
        <v>0</v>
      </c>
      <c r="H206">
        <f>IF($B206="",0,SUMIFS(Raindance!$O:$O,Raindance!$B:$B,$B206,Raindance!$R:$R,"&gt;="&amp;H$5,Raindance!$R:$R,"&lt;="&amp;H$6))</f>
        <v>0</v>
      </c>
      <c r="I206">
        <f>IF($B206="",0,SUMIFS(Raindance!$O:$O,Raindance!$B:$B,$B206,Raindance!$R:$R,"&gt;="&amp;I$5,Raindance!$R:$R,"&lt;="&amp;I$6))</f>
        <v>0</v>
      </c>
      <c r="J206">
        <f>IF($B206="",0,SUMIFS(Raindance!$O:$O,Raindance!$B:$B,$B206,Raindance!$R:$R,"&gt;="&amp;J$5,Raindance!$R:$R,"&lt;="&amp;J$6))</f>
        <v>0</v>
      </c>
      <c r="K206">
        <f>IF($B206="",0,SUMIFS(Raindance!$O:$O,Raindance!$B:$B,$B206,Raindance!$R:$R,"&gt;="&amp;K$5,Raindance!$R:$R,"&lt;="&amp;K$6))</f>
        <v>0</v>
      </c>
      <c r="L206">
        <f>IF($B206="",0,SUMIFS(Raindance!$O:$O,Raindance!$B:$B,$B206,Raindance!$R:$R,"&gt;="&amp;L$5,Raindance!$R:$R,"&lt;="&amp;L$6))</f>
        <v>0</v>
      </c>
      <c r="M206">
        <f>IF($B206="",0,SUMIFS(Raindance!$O:$O,Raindance!$B:$B,$B206,Raindance!$R:$R,"&gt;="&amp;M$5,Raindance!$R:$R,"&lt;="&amp;M$6))</f>
        <v>0</v>
      </c>
      <c r="N206">
        <f>IF($B206="",0,SUMIFS(Raindance!$O:$O,Raindance!$B:$B,$B206,Raindance!$R:$R,"&gt;="&amp;N$5,Raindance!$R:$R,"&lt;="&amp;N$6))</f>
        <v>0</v>
      </c>
      <c r="O206">
        <f>IF($B206="",0,SUMIFS(Raindance!$O:$O,Raindance!$B:$B,$B206,Raindance!$R:$R,"&gt;="&amp;O$5,Raindance!$R:$R,"&lt;="&amp;O$6))</f>
        <v>0</v>
      </c>
      <c r="P206">
        <f>IF($B206="",0,SUMIFS(Raindance!$O:$O,Raindance!$B:$B,$B206,Raindance!$R:$R,"&gt;="&amp;P$5,Raindance!$R:$R,"&lt;="&amp;P$6))</f>
        <v>0</v>
      </c>
      <c r="Q206">
        <f>IF($B206="",0,SUMIFS(Raindance!$O:$O,Raindance!$B:$B,$B206,Raindance!$R:$R,"&gt;="&amp;Q$5,Raindance!$R:$R,"&lt;="&amp;Q$6))</f>
        <v>0</v>
      </c>
      <c r="R206">
        <f>IF($B206="",0,SUMIFS(Raindance!$O:$O,Raindance!$B:$B,$B206,Raindance!$R:$R,"&gt;="&amp;R$5,Raindance!$R:$R,"&lt;="&amp;R$6))</f>
        <v>0</v>
      </c>
      <c r="S206">
        <f>IF($B206="",0,SUMIFS(Raindance!$O:$O,Raindance!$B:$B,$B206,Raindance!$R:$R,"&gt;="&amp;S$5,Raindance!$R:$R,"&lt;="&amp;S$6))</f>
        <v>0</v>
      </c>
      <c r="T206">
        <f>IF($B206="",0,SUMIFS(Raindance!$O:$O,Raindance!$B:$B,$B206,Raindance!$R:$R,"&gt;="&amp;T$5,Raindance!$R:$R,"&lt;="&amp;T$6))</f>
        <v>0</v>
      </c>
      <c r="U206">
        <f>IF($B206="",0,SUMIFS(Raindance!$O:$O,Raindance!$B:$B,$B206,Raindance!$R:$R,"&gt;="&amp;U$5,Raindance!$R:$R,"&lt;="&amp;U$6))</f>
        <v>0</v>
      </c>
      <c r="V206">
        <f>IF($B206="",0,SUMIFS(Raindance!$O:$O,Raindance!$B:$B,$B206,Raindance!$R:$R,"&gt;="&amp;V$5,Raindance!$R:$R,"&lt;="&amp;V$6))</f>
        <v>0</v>
      </c>
      <c r="W206">
        <f>IF($B206="",0,SUMIFS(Raindance!$O:$O,Raindance!$B:$B,$B206,Raindance!$R:$R,"&gt;="&amp;W$5,Raindance!$R:$R,"&lt;="&amp;W$6))</f>
        <v>0</v>
      </c>
      <c r="X206">
        <f>IF($B206="",0,SUMIFS(Raindance!$O:$O,Raindance!$B:$B,$B206,Raindance!$R:$R,"&gt;="&amp;X$5,Raindance!$R:$R,"&lt;="&amp;X$6))</f>
        <v>0</v>
      </c>
      <c r="Y206">
        <f>IF($B206="",0,SUMIFS(Raindance!$O:$O,Raindance!$B:$B,$B206,Raindance!$R:$R,"&gt;="&amp;Y$5,Raindance!$R:$R,"&lt;="&amp;Y$6))</f>
        <v>0</v>
      </c>
      <c r="Z206">
        <f>IF($B206="",0,SUMIFS(Raindance!$O:$O,Raindance!$B:$B,$B206,Raindance!$R:$R,"&gt;="&amp;Z$5,Raindance!$R:$R,"&lt;="&amp;Z$6))</f>
        <v>0</v>
      </c>
      <c r="AA206">
        <f>IF($B206="",0,SUMIFS(Raindance!$O:$O,Raindance!$B:$B,$B206,Raindance!$R:$R,"&gt;="&amp;AA$5,Raindance!$R:$R,"&lt;="&amp;AA$6))</f>
        <v>0</v>
      </c>
      <c r="AB206">
        <f>IF($B206="",0,SUMIFS(Raindance!$O:$O,Raindance!$B:$B,$B206,Raindance!$R:$R,"&gt;="&amp;AB$5,Raindance!$R:$R,"&lt;="&amp;AB$6))</f>
        <v>0</v>
      </c>
      <c r="AC206">
        <f>IF($B206="",0,SUMIFS(Raindance!$O:$O,Raindance!$B:$B,$B206,Raindance!$R:$R,"&gt;="&amp;AC$5,Raindance!$R:$R,"&lt;="&amp;AC$6))</f>
        <v>0</v>
      </c>
      <c r="AD206">
        <f>IF($B206="",0,SUMIFS(Raindance!$O:$O,Raindance!$B:$B,$B206,Raindance!$R:$R,"&gt;="&amp;AD$5,Raindance!$R:$R,"&lt;="&amp;AD$6))</f>
        <v>0</v>
      </c>
      <c r="AE206">
        <f>IF($B206="",0,SUMIFS(Raindance!$O:$O,Raindance!$B:$B,$B206,Raindance!$R:$R,"&gt;="&amp;AE$5,Raindance!$R:$R,"&lt;="&amp;AE$6))</f>
        <v>0</v>
      </c>
      <c r="AF206">
        <f>IF($B206="",0,SUMIFS(Raindance!$O:$O,Raindance!$B:$B,$B206,Raindance!$R:$R,"&gt;="&amp;AF$5,Raindance!$R:$R,"&lt;="&amp;AF$6))</f>
        <v>0</v>
      </c>
      <c r="AG206">
        <f>IF($B206="",0,SUMIFS(Raindance!$O:$O,Raindance!$B:$B,$B206,Raindance!$R:$R,"&gt;="&amp;AG$5,Raindance!$R:$R,"&lt;="&amp;AG$6))</f>
        <v>0</v>
      </c>
    </row>
    <row r="207" spans="1:33" x14ac:dyDescent="0.3">
      <c r="A207" t="s">
        <v>1174</v>
      </c>
      <c r="B207" s="20">
        <f>'Accounting table'!J27</f>
        <v>0</v>
      </c>
      <c r="C207" s="36">
        <f>IF(B207="",0,SUMIFS(Raindance!O:O,Raindance!B:B,B207))</f>
        <v>0</v>
      </c>
      <c r="E207">
        <f>IF($B207="",0,SUMIFS(Raindance!$O:$O,Raindance!$B:$B,$B207,Raindance!$R:$R,"&gt;="&amp;E$5,Raindance!$R:$R,"&lt;="&amp;E$6))</f>
        <v>0</v>
      </c>
      <c r="F207">
        <f>IF($B207="",0,SUMIFS(Raindance!$O:$O,Raindance!$B:$B,$B207,Raindance!$R:$R,"&gt;="&amp;F$5,Raindance!$R:$R,"&lt;="&amp;F$6))</f>
        <v>0</v>
      </c>
      <c r="G207">
        <f>IF($B207="",0,SUMIFS(Raindance!$O:$O,Raindance!$B:$B,$B207,Raindance!$R:$R,"&gt;="&amp;G$5,Raindance!$R:$R,"&lt;="&amp;G$6))</f>
        <v>0</v>
      </c>
      <c r="H207">
        <f>IF($B207="",0,SUMIFS(Raindance!$O:$O,Raindance!$B:$B,$B207,Raindance!$R:$R,"&gt;="&amp;H$5,Raindance!$R:$R,"&lt;="&amp;H$6))</f>
        <v>0</v>
      </c>
      <c r="I207">
        <f>IF($B207="",0,SUMIFS(Raindance!$O:$O,Raindance!$B:$B,$B207,Raindance!$R:$R,"&gt;="&amp;I$5,Raindance!$R:$R,"&lt;="&amp;I$6))</f>
        <v>0</v>
      </c>
      <c r="J207">
        <f>IF($B207="",0,SUMIFS(Raindance!$O:$O,Raindance!$B:$B,$B207,Raindance!$R:$R,"&gt;="&amp;J$5,Raindance!$R:$R,"&lt;="&amp;J$6))</f>
        <v>0</v>
      </c>
      <c r="K207">
        <f>IF($B207="",0,SUMIFS(Raindance!$O:$O,Raindance!$B:$B,$B207,Raindance!$R:$R,"&gt;="&amp;K$5,Raindance!$R:$R,"&lt;="&amp;K$6))</f>
        <v>0</v>
      </c>
      <c r="L207">
        <f>IF($B207="",0,SUMIFS(Raindance!$O:$O,Raindance!$B:$B,$B207,Raindance!$R:$R,"&gt;="&amp;L$5,Raindance!$R:$R,"&lt;="&amp;L$6))</f>
        <v>0</v>
      </c>
      <c r="M207">
        <f>IF($B207="",0,SUMIFS(Raindance!$O:$O,Raindance!$B:$B,$B207,Raindance!$R:$R,"&gt;="&amp;M$5,Raindance!$R:$R,"&lt;="&amp;M$6))</f>
        <v>0</v>
      </c>
      <c r="N207">
        <f>IF($B207="",0,SUMIFS(Raindance!$O:$O,Raindance!$B:$B,$B207,Raindance!$R:$R,"&gt;="&amp;N$5,Raindance!$R:$R,"&lt;="&amp;N$6))</f>
        <v>0</v>
      </c>
      <c r="O207">
        <f>IF($B207="",0,SUMIFS(Raindance!$O:$O,Raindance!$B:$B,$B207,Raindance!$R:$R,"&gt;="&amp;O$5,Raindance!$R:$R,"&lt;="&amp;O$6))</f>
        <v>0</v>
      </c>
      <c r="P207">
        <f>IF($B207="",0,SUMIFS(Raindance!$O:$O,Raindance!$B:$B,$B207,Raindance!$R:$R,"&gt;="&amp;P$5,Raindance!$R:$R,"&lt;="&amp;P$6))</f>
        <v>0</v>
      </c>
      <c r="Q207">
        <f>IF($B207="",0,SUMIFS(Raindance!$O:$O,Raindance!$B:$B,$B207,Raindance!$R:$R,"&gt;="&amp;Q$5,Raindance!$R:$R,"&lt;="&amp;Q$6))</f>
        <v>0</v>
      </c>
      <c r="R207">
        <f>IF($B207="",0,SUMIFS(Raindance!$O:$O,Raindance!$B:$B,$B207,Raindance!$R:$R,"&gt;="&amp;R$5,Raindance!$R:$R,"&lt;="&amp;R$6))</f>
        <v>0</v>
      </c>
      <c r="S207">
        <f>IF($B207="",0,SUMIFS(Raindance!$O:$O,Raindance!$B:$B,$B207,Raindance!$R:$R,"&gt;="&amp;S$5,Raindance!$R:$R,"&lt;="&amp;S$6))</f>
        <v>0</v>
      </c>
      <c r="T207">
        <f>IF($B207="",0,SUMIFS(Raindance!$O:$O,Raindance!$B:$B,$B207,Raindance!$R:$R,"&gt;="&amp;T$5,Raindance!$R:$R,"&lt;="&amp;T$6))</f>
        <v>0</v>
      </c>
      <c r="U207">
        <f>IF($B207="",0,SUMIFS(Raindance!$O:$O,Raindance!$B:$B,$B207,Raindance!$R:$R,"&gt;="&amp;U$5,Raindance!$R:$R,"&lt;="&amp;U$6))</f>
        <v>0</v>
      </c>
      <c r="V207">
        <f>IF($B207="",0,SUMIFS(Raindance!$O:$O,Raindance!$B:$B,$B207,Raindance!$R:$R,"&gt;="&amp;V$5,Raindance!$R:$R,"&lt;="&amp;V$6))</f>
        <v>0</v>
      </c>
      <c r="W207">
        <f>IF($B207="",0,SUMIFS(Raindance!$O:$O,Raindance!$B:$B,$B207,Raindance!$R:$R,"&gt;="&amp;W$5,Raindance!$R:$R,"&lt;="&amp;W$6))</f>
        <v>0</v>
      </c>
      <c r="X207">
        <f>IF($B207="",0,SUMIFS(Raindance!$O:$O,Raindance!$B:$B,$B207,Raindance!$R:$R,"&gt;="&amp;X$5,Raindance!$R:$R,"&lt;="&amp;X$6))</f>
        <v>0</v>
      </c>
      <c r="Y207">
        <f>IF($B207="",0,SUMIFS(Raindance!$O:$O,Raindance!$B:$B,$B207,Raindance!$R:$R,"&gt;="&amp;Y$5,Raindance!$R:$R,"&lt;="&amp;Y$6))</f>
        <v>0</v>
      </c>
      <c r="Z207">
        <f>IF($B207="",0,SUMIFS(Raindance!$O:$O,Raindance!$B:$B,$B207,Raindance!$R:$R,"&gt;="&amp;Z$5,Raindance!$R:$R,"&lt;="&amp;Z$6))</f>
        <v>0</v>
      </c>
      <c r="AA207">
        <f>IF($B207="",0,SUMIFS(Raindance!$O:$O,Raindance!$B:$B,$B207,Raindance!$R:$R,"&gt;="&amp;AA$5,Raindance!$R:$R,"&lt;="&amp;AA$6))</f>
        <v>0</v>
      </c>
      <c r="AB207">
        <f>IF($B207="",0,SUMIFS(Raindance!$O:$O,Raindance!$B:$B,$B207,Raindance!$R:$R,"&gt;="&amp;AB$5,Raindance!$R:$R,"&lt;="&amp;AB$6))</f>
        <v>0</v>
      </c>
      <c r="AC207">
        <f>IF($B207="",0,SUMIFS(Raindance!$O:$O,Raindance!$B:$B,$B207,Raindance!$R:$R,"&gt;="&amp;AC$5,Raindance!$R:$R,"&lt;="&amp;AC$6))</f>
        <v>0</v>
      </c>
      <c r="AD207">
        <f>IF($B207="",0,SUMIFS(Raindance!$O:$O,Raindance!$B:$B,$B207,Raindance!$R:$R,"&gt;="&amp;AD$5,Raindance!$R:$R,"&lt;="&amp;AD$6))</f>
        <v>0</v>
      </c>
      <c r="AE207">
        <f>IF($B207="",0,SUMIFS(Raindance!$O:$O,Raindance!$B:$B,$B207,Raindance!$R:$R,"&gt;="&amp;AE$5,Raindance!$R:$R,"&lt;="&amp;AE$6))</f>
        <v>0</v>
      </c>
      <c r="AF207">
        <f>IF($B207="",0,SUMIFS(Raindance!$O:$O,Raindance!$B:$B,$B207,Raindance!$R:$R,"&gt;="&amp;AF$5,Raindance!$R:$R,"&lt;="&amp;AF$6))</f>
        <v>0</v>
      </c>
      <c r="AG207">
        <f>IF($B207="",0,SUMIFS(Raindance!$O:$O,Raindance!$B:$B,$B207,Raindance!$R:$R,"&gt;="&amp;AG$5,Raindance!$R:$R,"&lt;="&amp;AG$6))</f>
        <v>0</v>
      </c>
    </row>
    <row r="208" spans="1:33" x14ac:dyDescent="0.3">
      <c r="A208" t="s">
        <v>1174</v>
      </c>
      <c r="B208" s="20">
        <f>'Accounting table'!J28</f>
        <v>0</v>
      </c>
      <c r="C208" s="36">
        <f>IF(B208="",0,SUMIFS(Raindance!O:O,Raindance!B:B,B208))</f>
        <v>0</v>
      </c>
      <c r="E208">
        <f>IF($B208="",0,SUMIFS(Raindance!$O:$O,Raindance!$B:$B,$B208,Raindance!$R:$R,"&gt;="&amp;E$5,Raindance!$R:$R,"&lt;="&amp;E$6))</f>
        <v>0</v>
      </c>
      <c r="F208">
        <f>IF($B208="",0,SUMIFS(Raindance!$O:$O,Raindance!$B:$B,$B208,Raindance!$R:$R,"&gt;="&amp;F$5,Raindance!$R:$R,"&lt;="&amp;F$6))</f>
        <v>0</v>
      </c>
      <c r="G208">
        <f>IF($B208="",0,SUMIFS(Raindance!$O:$O,Raindance!$B:$B,$B208,Raindance!$R:$R,"&gt;="&amp;G$5,Raindance!$R:$R,"&lt;="&amp;G$6))</f>
        <v>0</v>
      </c>
      <c r="H208">
        <f>IF($B208="",0,SUMIFS(Raindance!$O:$O,Raindance!$B:$B,$B208,Raindance!$R:$R,"&gt;="&amp;H$5,Raindance!$R:$R,"&lt;="&amp;H$6))</f>
        <v>0</v>
      </c>
      <c r="I208">
        <f>IF($B208="",0,SUMIFS(Raindance!$O:$O,Raindance!$B:$B,$B208,Raindance!$R:$R,"&gt;="&amp;I$5,Raindance!$R:$R,"&lt;="&amp;I$6))</f>
        <v>0</v>
      </c>
      <c r="J208">
        <f>IF($B208="",0,SUMIFS(Raindance!$O:$O,Raindance!$B:$B,$B208,Raindance!$R:$R,"&gt;="&amp;J$5,Raindance!$R:$R,"&lt;="&amp;J$6))</f>
        <v>0</v>
      </c>
      <c r="K208">
        <f>IF($B208="",0,SUMIFS(Raindance!$O:$O,Raindance!$B:$B,$B208,Raindance!$R:$R,"&gt;="&amp;K$5,Raindance!$R:$R,"&lt;="&amp;K$6))</f>
        <v>0</v>
      </c>
      <c r="L208">
        <f>IF($B208="",0,SUMIFS(Raindance!$O:$O,Raindance!$B:$B,$B208,Raindance!$R:$R,"&gt;="&amp;L$5,Raindance!$R:$R,"&lt;="&amp;L$6))</f>
        <v>0</v>
      </c>
      <c r="M208">
        <f>IF($B208="",0,SUMIFS(Raindance!$O:$O,Raindance!$B:$B,$B208,Raindance!$R:$R,"&gt;="&amp;M$5,Raindance!$R:$R,"&lt;="&amp;M$6))</f>
        <v>0</v>
      </c>
      <c r="N208">
        <f>IF($B208="",0,SUMIFS(Raindance!$O:$O,Raindance!$B:$B,$B208,Raindance!$R:$R,"&gt;="&amp;N$5,Raindance!$R:$R,"&lt;="&amp;N$6))</f>
        <v>0</v>
      </c>
      <c r="O208">
        <f>IF($B208="",0,SUMIFS(Raindance!$O:$O,Raindance!$B:$B,$B208,Raindance!$R:$R,"&gt;="&amp;O$5,Raindance!$R:$R,"&lt;="&amp;O$6))</f>
        <v>0</v>
      </c>
      <c r="P208">
        <f>IF($B208="",0,SUMIFS(Raindance!$O:$O,Raindance!$B:$B,$B208,Raindance!$R:$R,"&gt;="&amp;P$5,Raindance!$R:$R,"&lt;="&amp;P$6))</f>
        <v>0</v>
      </c>
      <c r="Q208">
        <f>IF($B208="",0,SUMIFS(Raindance!$O:$O,Raindance!$B:$B,$B208,Raindance!$R:$R,"&gt;="&amp;Q$5,Raindance!$R:$R,"&lt;="&amp;Q$6))</f>
        <v>0</v>
      </c>
      <c r="R208">
        <f>IF($B208="",0,SUMIFS(Raindance!$O:$O,Raindance!$B:$B,$B208,Raindance!$R:$R,"&gt;="&amp;R$5,Raindance!$R:$R,"&lt;="&amp;R$6))</f>
        <v>0</v>
      </c>
      <c r="S208">
        <f>IF($B208="",0,SUMIFS(Raindance!$O:$O,Raindance!$B:$B,$B208,Raindance!$R:$R,"&gt;="&amp;S$5,Raindance!$R:$R,"&lt;="&amp;S$6))</f>
        <v>0</v>
      </c>
      <c r="T208">
        <f>IF($B208="",0,SUMIFS(Raindance!$O:$O,Raindance!$B:$B,$B208,Raindance!$R:$R,"&gt;="&amp;T$5,Raindance!$R:$R,"&lt;="&amp;T$6))</f>
        <v>0</v>
      </c>
      <c r="U208">
        <f>IF($B208="",0,SUMIFS(Raindance!$O:$O,Raindance!$B:$B,$B208,Raindance!$R:$R,"&gt;="&amp;U$5,Raindance!$R:$R,"&lt;="&amp;U$6))</f>
        <v>0</v>
      </c>
      <c r="V208">
        <f>IF($B208="",0,SUMIFS(Raindance!$O:$O,Raindance!$B:$B,$B208,Raindance!$R:$R,"&gt;="&amp;V$5,Raindance!$R:$R,"&lt;="&amp;V$6))</f>
        <v>0</v>
      </c>
      <c r="W208">
        <f>IF($B208="",0,SUMIFS(Raindance!$O:$O,Raindance!$B:$B,$B208,Raindance!$R:$R,"&gt;="&amp;W$5,Raindance!$R:$R,"&lt;="&amp;W$6))</f>
        <v>0</v>
      </c>
      <c r="X208">
        <f>IF($B208="",0,SUMIFS(Raindance!$O:$O,Raindance!$B:$B,$B208,Raindance!$R:$R,"&gt;="&amp;X$5,Raindance!$R:$R,"&lt;="&amp;X$6))</f>
        <v>0</v>
      </c>
      <c r="Y208">
        <f>IF($B208="",0,SUMIFS(Raindance!$O:$O,Raindance!$B:$B,$B208,Raindance!$R:$R,"&gt;="&amp;Y$5,Raindance!$R:$R,"&lt;="&amp;Y$6))</f>
        <v>0</v>
      </c>
      <c r="Z208">
        <f>IF($B208="",0,SUMIFS(Raindance!$O:$O,Raindance!$B:$B,$B208,Raindance!$R:$R,"&gt;="&amp;Z$5,Raindance!$R:$R,"&lt;="&amp;Z$6))</f>
        <v>0</v>
      </c>
      <c r="AA208">
        <f>IF($B208="",0,SUMIFS(Raindance!$O:$O,Raindance!$B:$B,$B208,Raindance!$R:$R,"&gt;="&amp;AA$5,Raindance!$R:$R,"&lt;="&amp;AA$6))</f>
        <v>0</v>
      </c>
      <c r="AB208">
        <f>IF($B208="",0,SUMIFS(Raindance!$O:$O,Raindance!$B:$B,$B208,Raindance!$R:$R,"&gt;="&amp;AB$5,Raindance!$R:$R,"&lt;="&amp;AB$6))</f>
        <v>0</v>
      </c>
      <c r="AC208">
        <f>IF($B208="",0,SUMIFS(Raindance!$O:$O,Raindance!$B:$B,$B208,Raindance!$R:$R,"&gt;="&amp;AC$5,Raindance!$R:$R,"&lt;="&amp;AC$6))</f>
        <v>0</v>
      </c>
      <c r="AD208">
        <f>IF($B208="",0,SUMIFS(Raindance!$O:$O,Raindance!$B:$B,$B208,Raindance!$R:$R,"&gt;="&amp;AD$5,Raindance!$R:$R,"&lt;="&amp;AD$6))</f>
        <v>0</v>
      </c>
      <c r="AE208">
        <f>IF($B208="",0,SUMIFS(Raindance!$O:$O,Raindance!$B:$B,$B208,Raindance!$R:$R,"&gt;="&amp;AE$5,Raindance!$R:$R,"&lt;="&amp;AE$6))</f>
        <v>0</v>
      </c>
      <c r="AF208">
        <f>IF($B208="",0,SUMIFS(Raindance!$O:$O,Raindance!$B:$B,$B208,Raindance!$R:$R,"&gt;="&amp;AF$5,Raindance!$R:$R,"&lt;="&amp;AF$6))</f>
        <v>0</v>
      </c>
      <c r="AG208">
        <f>IF($B208="",0,SUMIFS(Raindance!$O:$O,Raindance!$B:$B,$B208,Raindance!$R:$R,"&gt;="&amp;AG$5,Raindance!$R:$R,"&lt;="&amp;AG$6))</f>
        <v>0</v>
      </c>
    </row>
    <row r="209" spans="1:33" x14ac:dyDescent="0.3">
      <c r="A209" t="s">
        <v>1174</v>
      </c>
      <c r="B209" s="20">
        <f>'Accounting table'!J29</f>
        <v>0</v>
      </c>
      <c r="C209" s="36">
        <f>IF(B209="",0,SUMIFS(Raindance!O:O,Raindance!B:B,B209))</f>
        <v>0</v>
      </c>
      <c r="E209">
        <f>IF($B209="",0,SUMIFS(Raindance!$O:$O,Raindance!$B:$B,$B209,Raindance!$R:$R,"&gt;="&amp;E$5,Raindance!$R:$R,"&lt;="&amp;E$6))</f>
        <v>0</v>
      </c>
      <c r="F209">
        <f>IF($B209="",0,SUMIFS(Raindance!$O:$O,Raindance!$B:$B,$B209,Raindance!$R:$R,"&gt;="&amp;F$5,Raindance!$R:$R,"&lt;="&amp;F$6))</f>
        <v>0</v>
      </c>
      <c r="G209">
        <f>IF($B209="",0,SUMIFS(Raindance!$O:$O,Raindance!$B:$B,$B209,Raindance!$R:$R,"&gt;="&amp;G$5,Raindance!$R:$R,"&lt;="&amp;G$6))</f>
        <v>0</v>
      </c>
      <c r="H209">
        <f>IF($B209="",0,SUMIFS(Raindance!$O:$O,Raindance!$B:$B,$B209,Raindance!$R:$R,"&gt;="&amp;H$5,Raindance!$R:$R,"&lt;="&amp;H$6))</f>
        <v>0</v>
      </c>
      <c r="I209">
        <f>IF($B209="",0,SUMIFS(Raindance!$O:$O,Raindance!$B:$B,$B209,Raindance!$R:$R,"&gt;="&amp;I$5,Raindance!$R:$R,"&lt;="&amp;I$6))</f>
        <v>0</v>
      </c>
      <c r="J209">
        <f>IF($B209="",0,SUMIFS(Raindance!$O:$O,Raindance!$B:$B,$B209,Raindance!$R:$R,"&gt;="&amp;J$5,Raindance!$R:$R,"&lt;="&amp;J$6))</f>
        <v>0</v>
      </c>
      <c r="K209">
        <f>IF($B209="",0,SUMIFS(Raindance!$O:$O,Raindance!$B:$B,$B209,Raindance!$R:$R,"&gt;="&amp;K$5,Raindance!$R:$R,"&lt;="&amp;K$6))</f>
        <v>0</v>
      </c>
      <c r="L209">
        <f>IF($B209="",0,SUMIFS(Raindance!$O:$O,Raindance!$B:$B,$B209,Raindance!$R:$R,"&gt;="&amp;L$5,Raindance!$R:$R,"&lt;="&amp;L$6))</f>
        <v>0</v>
      </c>
      <c r="M209">
        <f>IF($B209="",0,SUMIFS(Raindance!$O:$O,Raindance!$B:$B,$B209,Raindance!$R:$R,"&gt;="&amp;M$5,Raindance!$R:$R,"&lt;="&amp;M$6))</f>
        <v>0</v>
      </c>
      <c r="N209">
        <f>IF($B209="",0,SUMIFS(Raindance!$O:$O,Raindance!$B:$B,$B209,Raindance!$R:$R,"&gt;="&amp;N$5,Raindance!$R:$R,"&lt;="&amp;N$6))</f>
        <v>0</v>
      </c>
      <c r="O209">
        <f>IF($B209="",0,SUMIFS(Raindance!$O:$O,Raindance!$B:$B,$B209,Raindance!$R:$R,"&gt;="&amp;O$5,Raindance!$R:$R,"&lt;="&amp;O$6))</f>
        <v>0</v>
      </c>
      <c r="P209">
        <f>IF($B209="",0,SUMIFS(Raindance!$O:$O,Raindance!$B:$B,$B209,Raindance!$R:$R,"&gt;="&amp;P$5,Raindance!$R:$R,"&lt;="&amp;P$6))</f>
        <v>0</v>
      </c>
      <c r="Q209">
        <f>IF($B209="",0,SUMIFS(Raindance!$O:$O,Raindance!$B:$B,$B209,Raindance!$R:$R,"&gt;="&amp;Q$5,Raindance!$R:$R,"&lt;="&amp;Q$6))</f>
        <v>0</v>
      </c>
      <c r="R209">
        <f>IF($B209="",0,SUMIFS(Raindance!$O:$O,Raindance!$B:$B,$B209,Raindance!$R:$R,"&gt;="&amp;R$5,Raindance!$R:$R,"&lt;="&amp;R$6))</f>
        <v>0</v>
      </c>
      <c r="S209">
        <f>IF($B209="",0,SUMIFS(Raindance!$O:$O,Raindance!$B:$B,$B209,Raindance!$R:$R,"&gt;="&amp;S$5,Raindance!$R:$R,"&lt;="&amp;S$6))</f>
        <v>0</v>
      </c>
      <c r="T209">
        <f>IF($B209="",0,SUMIFS(Raindance!$O:$O,Raindance!$B:$B,$B209,Raindance!$R:$R,"&gt;="&amp;T$5,Raindance!$R:$R,"&lt;="&amp;T$6))</f>
        <v>0</v>
      </c>
      <c r="U209">
        <f>IF($B209="",0,SUMIFS(Raindance!$O:$O,Raindance!$B:$B,$B209,Raindance!$R:$R,"&gt;="&amp;U$5,Raindance!$R:$R,"&lt;="&amp;U$6))</f>
        <v>0</v>
      </c>
      <c r="V209">
        <f>IF($B209="",0,SUMIFS(Raindance!$O:$O,Raindance!$B:$B,$B209,Raindance!$R:$R,"&gt;="&amp;V$5,Raindance!$R:$R,"&lt;="&amp;V$6))</f>
        <v>0</v>
      </c>
      <c r="W209">
        <f>IF($B209="",0,SUMIFS(Raindance!$O:$O,Raindance!$B:$B,$B209,Raindance!$R:$R,"&gt;="&amp;W$5,Raindance!$R:$R,"&lt;="&amp;W$6))</f>
        <v>0</v>
      </c>
      <c r="X209">
        <f>IF($B209="",0,SUMIFS(Raindance!$O:$O,Raindance!$B:$B,$B209,Raindance!$R:$R,"&gt;="&amp;X$5,Raindance!$R:$R,"&lt;="&amp;X$6))</f>
        <v>0</v>
      </c>
      <c r="Y209">
        <f>IF($B209="",0,SUMIFS(Raindance!$O:$O,Raindance!$B:$B,$B209,Raindance!$R:$R,"&gt;="&amp;Y$5,Raindance!$R:$R,"&lt;="&amp;Y$6))</f>
        <v>0</v>
      </c>
      <c r="Z209">
        <f>IF($B209="",0,SUMIFS(Raindance!$O:$O,Raindance!$B:$B,$B209,Raindance!$R:$R,"&gt;="&amp;Z$5,Raindance!$R:$R,"&lt;="&amp;Z$6))</f>
        <v>0</v>
      </c>
      <c r="AA209">
        <f>IF($B209="",0,SUMIFS(Raindance!$O:$O,Raindance!$B:$B,$B209,Raindance!$R:$R,"&gt;="&amp;AA$5,Raindance!$R:$R,"&lt;="&amp;AA$6))</f>
        <v>0</v>
      </c>
      <c r="AB209">
        <f>IF($B209="",0,SUMIFS(Raindance!$O:$O,Raindance!$B:$B,$B209,Raindance!$R:$R,"&gt;="&amp;AB$5,Raindance!$R:$R,"&lt;="&amp;AB$6))</f>
        <v>0</v>
      </c>
      <c r="AC209">
        <f>IF($B209="",0,SUMIFS(Raindance!$O:$O,Raindance!$B:$B,$B209,Raindance!$R:$R,"&gt;="&amp;AC$5,Raindance!$R:$R,"&lt;="&amp;AC$6))</f>
        <v>0</v>
      </c>
      <c r="AD209">
        <f>IF($B209="",0,SUMIFS(Raindance!$O:$O,Raindance!$B:$B,$B209,Raindance!$R:$R,"&gt;="&amp;AD$5,Raindance!$R:$R,"&lt;="&amp;AD$6))</f>
        <v>0</v>
      </c>
      <c r="AE209">
        <f>IF($B209="",0,SUMIFS(Raindance!$O:$O,Raindance!$B:$B,$B209,Raindance!$R:$R,"&gt;="&amp;AE$5,Raindance!$R:$R,"&lt;="&amp;AE$6))</f>
        <v>0</v>
      </c>
      <c r="AF209">
        <f>IF($B209="",0,SUMIFS(Raindance!$O:$O,Raindance!$B:$B,$B209,Raindance!$R:$R,"&gt;="&amp;AF$5,Raindance!$R:$R,"&lt;="&amp;AF$6))</f>
        <v>0</v>
      </c>
      <c r="AG209">
        <f>IF($B209="",0,SUMIFS(Raindance!$O:$O,Raindance!$B:$B,$B209,Raindance!$R:$R,"&gt;="&amp;AG$5,Raindance!$R:$R,"&lt;="&amp;AG$6))</f>
        <v>0</v>
      </c>
    </row>
    <row r="210" spans="1:33" x14ac:dyDescent="0.3">
      <c r="A210" t="s">
        <v>1174</v>
      </c>
      <c r="B210" s="20">
        <f>'Accounting table'!J30</f>
        <v>0</v>
      </c>
      <c r="C210" s="36">
        <f>IF(B210="",0,SUMIFS(Raindance!O:O,Raindance!B:B,B210))</f>
        <v>0</v>
      </c>
      <c r="E210">
        <f>IF($B210="",0,SUMIFS(Raindance!$O:$O,Raindance!$B:$B,$B210,Raindance!$R:$R,"&gt;="&amp;E$5,Raindance!$R:$R,"&lt;="&amp;E$6))</f>
        <v>0</v>
      </c>
      <c r="F210">
        <f>IF($B210="",0,SUMIFS(Raindance!$O:$O,Raindance!$B:$B,$B210,Raindance!$R:$R,"&gt;="&amp;F$5,Raindance!$R:$R,"&lt;="&amp;F$6))</f>
        <v>0</v>
      </c>
      <c r="G210">
        <f>IF($B210="",0,SUMIFS(Raindance!$O:$O,Raindance!$B:$B,$B210,Raindance!$R:$R,"&gt;="&amp;G$5,Raindance!$R:$R,"&lt;="&amp;G$6))</f>
        <v>0</v>
      </c>
      <c r="H210">
        <f>IF($B210="",0,SUMIFS(Raindance!$O:$O,Raindance!$B:$B,$B210,Raindance!$R:$R,"&gt;="&amp;H$5,Raindance!$R:$R,"&lt;="&amp;H$6))</f>
        <v>0</v>
      </c>
      <c r="I210">
        <f>IF($B210="",0,SUMIFS(Raindance!$O:$O,Raindance!$B:$B,$B210,Raindance!$R:$R,"&gt;="&amp;I$5,Raindance!$R:$R,"&lt;="&amp;I$6))</f>
        <v>0</v>
      </c>
      <c r="J210">
        <f>IF($B210="",0,SUMIFS(Raindance!$O:$O,Raindance!$B:$B,$B210,Raindance!$R:$R,"&gt;="&amp;J$5,Raindance!$R:$R,"&lt;="&amp;J$6))</f>
        <v>0</v>
      </c>
      <c r="K210">
        <f>IF($B210="",0,SUMIFS(Raindance!$O:$O,Raindance!$B:$B,$B210,Raindance!$R:$R,"&gt;="&amp;K$5,Raindance!$R:$R,"&lt;="&amp;K$6))</f>
        <v>0</v>
      </c>
      <c r="L210">
        <f>IF($B210="",0,SUMIFS(Raindance!$O:$O,Raindance!$B:$B,$B210,Raindance!$R:$R,"&gt;="&amp;L$5,Raindance!$R:$R,"&lt;="&amp;L$6))</f>
        <v>0</v>
      </c>
      <c r="M210">
        <f>IF($B210="",0,SUMIFS(Raindance!$O:$O,Raindance!$B:$B,$B210,Raindance!$R:$R,"&gt;="&amp;M$5,Raindance!$R:$R,"&lt;="&amp;M$6))</f>
        <v>0</v>
      </c>
      <c r="N210">
        <f>IF($B210="",0,SUMIFS(Raindance!$O:$O,Raindance!$B:$B,$B210,Raindance!$R:$R,"&gt;="&amp;N$5,Raindance!$R:$R,"&lt;="&amp;N$6))</f>
        <v>0</v>
      </c>
      <c r="O210">
        <f>IF($B210="",0,SUMIFS(Raindance!$O:$O,Raindance!$B:$B,$B210,Raindance!$R:$R,"&gt;="&amp;O$5,Raindance!$R:$R,"&lt;="&amp;O$6))</f>
        <v>0</v>
      </c>
      <c r="P210">
        <f>IF($B210="",0,SUMIFS(Raindance!$O:$O,Raindance!$B:$B,$B210,Raindance!$R:$R,"&gt;="&amp;P$5,Raindance!$R:$R,"&lt;="&amp;P$6))</f>
        <v>0</v>
      </c>
      <c r="Q210">
        <f>IF($B210="",0,SUMIFS(Raindance!$O:$O,Raindance!$B:$B,$B210,Raindance!$R:$R,"&gt;="&amp;Q$5,Raindance!$R:$R,"&lt;="&amp;Q$6))</f>
        <v>0</v>
      </c>
      <c r="R210">
        <f>IF($B210="",0,SUMIFS(Raindance!$O:$O,Raindance!$B:$B,$B210,Raindance!$R:$R,"&gt;="&amp;R$5,Raindance!$R:$R,"&lt;="&amp;R$6))</f>
        <v>0</v>
      </c>
      <c r="S210">
        <f>IF($B210="",0,SUMIFS(Raindance!$O:$O,Raindance!$B:$B,$B210,Raindance!$R:$R,"&gt;="&amp;S$5,Raindance!$R:$R,"&lt;="&amp;S$6))</f>
        <v>0</v>
      </c>
      <c r="T210">
        <f>IF($B210="",0,SUMIFS(Raindance!$O:$O,Raindance!$B:$B,$B210,Raindance!$R:$R,"&gt;="&amp;T$5,Raindance!$R:$R,"&lt;="&amp;T$6))</f>
        <v>0</v>
      </c>
      <c r="U210">
        <f>IF($B210="",0,SUMIFS(Raindance!$O:$O,Raindance!$B:$B,$B210,Raindance!$R:$R,"&gt;="&amp;U$5,Raindance!$R:$R,"&lt;="&amp;U$6))</f>
        <v>0</v>
      </c>
      <c r="V210">
        <f>IF($B210="",0,SUMIFS(Raindance!$O:$O,Raindance!$B:$B,$B210,Raindance!$R:$R,"&gt;="&amp;V$5,Raindance!$R:$R,"&lt;="&amp;V$6))</f>
        <v>0</v>
      </c>
      <c r="W210">
        <f>IF($B210="",0,SUMIFS(Raindance!$O:$O,Raindance!$B:$B,$B210,Raindance!$R:$R,"&gt;="&amp;W$5,Raindance!$R:$R,"&lt;="&amp;W$6))</f>
        <v>0</v>
      </c>
      <c r="X210">
        <f>IF($B210="",0,SUMIFS(Raindance!$O:$O,Raindance!$B:$B,$B210,Raindance!$R:$R,"&gt;="&amp;X$5,Raindance!$R:$R,"&lt;="&amp;X$6))</f>
        <v>0</v>
      </c>
      <c r="Y210">
        <f>IF($B210="",0,SUMIFS(Raindance!$O:$O,Raindance!$B:$B,$B210,Raindance!$R:$R,"&gt;="&amp;Y$5,Raindance!$R:$R,"&lt;="&amp;Y$6))</f>
        <v>0</v>
      </c>
      <c r="Z210">
        <f>IF($B210="",0,SUMIFS(Raindance!$O:$O,Raindance!$B:$B,$B210,Raindance!$R:$R,"&gt;="&amp;Z$5,Raindance!$R:$R,"&lt;="&amp;Z$6))</f>
        <v>0</v>
      </c>
      <c r="AA210">
        <f>IF($B210="",0,SUMIFS(Raindance!$O:$O,Raindance!$B:$B,$B210,Raindance!$R:$R,"&gt;="&amp;AA$5,Raindance!$R:$R,"&lt;="&amp;AA$6))</f>
        <v>0</v>
      </c>
      <c r="AB210">
        <f>IF($B210="",0,SUMIFS(Raindance!$O:$O,Raindance!$B:$B,$B210,Raindance!$R:$R,"&gt;="&amp;AB$5,Raindance!$R:$R,"&lt;="&amp;AB$6))</f>
        <v>0</v>
      </c>
      <c r="AC210">
        <f>IF($B210="",0,SUMIFS(Raindance!$O:$O,Raindance!$B:$B,$B210,Raindance!$R:$R,"&gt;="&amp;AC$5,Raindance!$R:$R,"&lt;="&amp;AC$6))</f>
        <v>0</v>
      </c>
      <c r="AD210">
        <f>IF($B210="",0,SUMIFS(Raindance!$O:$O,Raindance!$B:$B,$B210,Raindance!$R:$R,"&gt;="&amp;AD$5,Raindance!$R:$R,"&lt;="&amp;AD$6))</f>
        <v>0</v>
      </c>
      <c r="AE210">
        <f>IF($B210="",0,SUMIFS(Raindance!$O:$O,Raindance!$B:$B,$B210,Raindance!$R:$R,"&gt;="&amp;AE$5,Raindance!$R:$R,"&lt;="&amp;AE$6))</f>
        <v>0</v>
      </c>
      <c r="AF210">
        <f>IF($B210="",0,SUMIFS(Raindance!$O:$O,Raindance!$B:$B,$B210,Raindance!$R:$R,"&gt;="&amp;AF$5,Raindance!$R:$R,"&lt;="&amp;AF$6))</f>
        <v>0</v>
      </c>
      <c r="AG210">
        <f>IF($B210="",0,SUMIFS(Raindance!$O:$O,Raindance!$B:$B,$B210,Raindance!$R:$R,"&gt;="&amp;AG$5,Raindance!$R:$R,"&lt;="&amp;AG$6))</f>
        <v>0</v>
      </c>
    </row>
    <row r="211" spans="1:33" x14ac:dyDescent="0.3">
      <c r="A211" t="s">
        <v>1174</v>
      </c>
      <c r="B211" s="20">
        <f>'Accounting table'!J31</f>
        <v>0</v>
      </c>
      <c r="C211" s="36">
        <f>IF(B211="",0,SUMIFS(Raindance!O:O,Raindance!B:B,B211))</f>
        <v>0</v>
      </c>
      <c r="E211">
        <f>IF($B211="",0,SUMIFS(Raindance!$O:$O,Raindance!$B:$B,$B211,Raindance!$R:$R,"&gt;="&amp;E$5,Raindance!$R:$R,"&lt;="&amp;E$6))</f>
        <v>0</v>
      </c>
      <c r="F211">
        <f>IF($B211="",0,SUMIFS(Raindance!$O:$O,Raindance!$B:$B,$B211,Raindance!$R:$R,"&gt;="&amp;F$5,Raindance!$R:$R,"&lt;="&amp;F$6))</f>
        <v>0</v>
      </c>
      <c r="G211">
        <f>IF($B211="",0,SUMIFS(Raindance!$O:$O,Raindance!$B:$B,$B211,Raindance!$R:$R,"&gt;="&amp;G$5,Raindance!$R:$R,"&lt;="&amp;G$6))</f>
        <v>0</v>
      </c>
      <c r="H211">
        <f>IF($B211="",0,SUMIFS(Raindance!$O:$O,Raindance!$B:$B,$B211,Raindance!$R:$R,"&gt;="&amp;H$5,Raindance!$R:$R,"&lt;="&amp;H$6))</f>
        <v>0</v>
      </c>
      <c r="I211">
        <f>IF($B211="",0,SUMIFS(Raindance!$O:$O,Raindance!$B:$B,$B211,Raindance!$R:$R,"&gt;="&amp;I$5,Raindance!$R:$R,"&lt;="&amp;I$6))</f>
        <v>0</v>
      </c>
      <c r="J211">
        <f>IF($B211="",0,SUMIFS(Raindance!$O:$O,Raindance!$B:$B,$B211,Raindance!$R:$R,"&gt;="&amp;J$5,Raindance!$R:$R,"&lt;="&amp;J$6))</f>
        <v>0</v>
      </c>
      <c r="K211">
        <f>IF($B211="",0,SUMIFS(Raindance!$O:$O,Raindance!$B:$B,$B211,Raindance!$R:$R,"&gt;="&amp;K$5,Raindance!$R:$R,"&lt;="&amp;K$6))</f>
        <v>0</v>
      </c>
      <c r="L211">
        <f>IF($B211="",0,SUMIFS(Raindance!$O:$O,Raindance!$B:$B,$B211,Raindance!$R:$R,"&gt;="&amp;L$5,Raindance!$R:$R,"&lt;="&amp;L$6))</f>
        <v>0</v>
      </c>
      <c r="M211">
        <f>IF($B211="",0,SUMIFS(Raindance!$O:$O,Raindance!$B:$B,$B211,Raindance!$R:$R,"&gt;="&amp;M$5,Raindance!$R:$R,"&lt;="&amp;M$6))</f>
        <v>0</v>
      </c>
      <c r="N211">
        <f>IF($B211="",0,SUMIFS(Raindance!$O:$O,Raindance!$B:$B,$B211,Raindance!$R:$R,"&gt;="&amp;N$5,Raindance!$R:$R,"&lt;="&amp;N$6))</f>
        <v>0</v>
      </c>
      <c r="O211">
        <f>IF($B211="",0,SUMIFS(Raindance!$O:$O,Raindance!$B:$B,$B211,Raindance!$R:$R,"&gt;="&amp;O$5,Raindance!$R:$R,"&lt;="&amp;O$6))</f>
        <v>0</v>
      </c>
      <c r="P211">
        <f>IF($B211="",0,SUMIFS(Raindance!$O:$O,Raindance!$B:$B,$B211,Raindance!$R:$R,"&gt;="&amp;P$5,Raindance!$R:$R,"&lt;="&amp;P$6))</f>
        <v>0</v>
      </c>
      <c r="Q211">
        <f>IF($B211="",0,SUMIFS(Raindance!$O:$O,Raindance!$B:$B,$B211,Raindance!$R:$R,"&gt;="&amp;Q$5,Raindance!$R:$R,"&lt;="&amp;Q$6))</f>
        <v>0</v>
      </c>
      <c r="R211">
        <f>IF($B211="",0,SUMIFS(Raindance!$O:$O,Raindance!$B:$B,$B211,Raindance!$R:$R,"&gt;="&amp;R$5,Raindance!$R:$R,"&lt;="&amp;R$6))</f>
        <v>0</v>
      </c>
      <c r="S211">
        <f>IF($B211="",0,SUMIFS(Raindance!$O:$O,Raindance!$B:$B,$B211,Raindance!$R:$R,"&gt;="&amp;S$5,Raindance!$R:$R,"&lt;="&amp;S$6))</f>
        <v>0</v>
      </c>
      <c r="T211">
        <f>IF($B211="",0,SUMIFS(Raindance!$O:$O,Raindance!$B:$B,$B211,Raindance!$R:$R,"&gt;="&amp;T$5,Raindance!$R:$R,"&lt;="&amp;T$6))</f>
        <v>0</v>
      </c>
      <c r="U211">
        <f>IF($B211="",0,SUMIFS(Raindance!$O:$O,Raindance!$B:$B,$B211,Raindance!$R:$R,"&gt;="&amp;U$5,Raindance!$R:$R,"&lt;="&amp;U$6))</f>
        <v>0</v>
      </c>
      <c r="V211">
        <f>IF($B211="",0,SUMIFS(Raindance!$O:$O,Raindance!$B:$B,$B211,Raindance!$R:$R,"&gt;="&amp;V$5,Raindance!$R:$R,"&lt;="&amp;V$6))</f>
        <v>0</v>
      </c>
      <c r="W211">
        <f>IF($B211="",0,SUMIFS(Raindance!$O:$O,Raindance!$B:$B,$B211,Raindance!$R:$R,"&gt;="&amp;W$5,Raindance!$R:$R,"&lt;="&amp;W$6))</f>
        <v>0</v>
      </c>
      <c r="X211">
        <f>IF($B211="",0,SUMIFS(Raindance!$O:$O,Raindance!$B:$B,$B211,Raindance!$R:$R,"&gt;="&amp;X$5,Raindance!$R:$R,"&lt;="&amp;X$6))</f>
        <v>0</v>
      </c>
      <c r="Y211">
        <f>IF($B211="",0,SUMIFS(Raindance!$O:$O,Raindance!$B:$B,$B211,Raindance!$R:$R,"&gt;="&amp;Y$5,Raindance!$R:$R,"&lt;="&amp;Y$6))</f>
        <v>0</v>
      </c>
      <c r="Z211">
        <f>IF($B211="",0,SUMIFS(Raindance!$O:$O,Raindance!$B:$B,$B211,Raindance!$R:$R,"&gt;="&amp;Z$5,Raindance!$R:$R,"&lt;="&amp;Z$6))</f>
        <v>0</v>
      </c>
      <c r="AA211">
        <f>IF($B211="",0,SUMIFS(Raindance!$O:$O,Raindance!$B:$B,$B211,Raindance!$R:$R,"&gt;="&amp;AA$5,Raindance!$R:$R,"&lt;="&amp;AA$6))</f>
        <v>0</v>
      </c>
      <c r="AB211">
        <f>IF($B211="",0,SUMIFS(Raindance!$O:$O,Raindance!$B:$B,$B211,Raindance!$R:$R,"&gt;="&amp;AB$5,Raindance!$R:$R,"&lt;="&amp;AB$6))</f>
        <v>0</v>
      </c>
      <c r="AC211">
        <f>IF($B211="",0,SUMIFS(Raindance!$O:$O,Raindance!$B:$B,$B211,Raindance!$R:$R,"&gt;="&amp;AC$5,Raindance!$R:$R,"&lt;="&amp;AC$6))</f>
        <v>0</v>
      </c>
      <c r="AD211">
        <f>IF($B211="",0,SUMIFS(Raindance!$O:$O,Raindance!$B:$B,$B211,Raindance!$R:$R,"&gt;="&amp;AD$5,Raindance!$R:$R,"&lt;="&amp;AD$6))</f>
        <v>0</v>
      </c>
      <c r="AE211">
        <f>IF($B211="",0,SUMIFS(Raindance!$O:$O,Raindance!$B:$B,$B211,Raindance!$R:$R,"&gt;="&amp;AE$5,Raindance!$R:$R,"&lt;="&amp;AE$6))</f>
        <v>0</v>
      </c>
      <c r="AF211">
        <f>IF($B211="",0,SUMIFS(Raindance!$O:$O,Raindance!$B:$B,$B211,Raindance!$R:$R,"&gt;="&amp;AF$5,Raindance!$R:$R,"&lt;="&amp;AF$6))</f>
        <v>0</v>
      </c>
      <c r="AG211">
        <f>IF($B211="",0,SUMIFS(Raindance!$O:$O,Raindance!$B:$B,$B211,Raindance!$R:$R,"&gt;="&amp;AG$5,Raindance!$R:$R,"&lt;="&amp;AG$6))</f>
        <v>0</v>
      </c>
    </row>
    <row r="212" spans="1:33" x14ac:dyDescent="0.3">
      <c r="A212" t="s">
        <v>1174</v>
      </c>
      <c r="B212" s="20">
        <f>'Accounting table'!J32</f>
        <v>0</v>
      </c>
      <c r="C212" s="36">
        <f>IF(B212="",0,SUMIFS(Raindance!O:O,Raindance!B:B,B212))</f>
        <v>0</v>
      </c>
      <c r="E212">
        <f>IF($B212="",0,SUMIFS(Raindance!$O:$O,Raindance!$B:$B,$B212,Raindance!$R:$R,"&gt;="&amp;E$5,Raindance!$R:$R,"&lt;="&amp;E$6))</f>
        <v>0</v>
      </c>
      <c r="F212">
        <f>IF($B212="",0,SUMIFS(Raindance!$O:$O,Raindance!$B:$B,$B212,Raindance!$R:$R,"&gt;="&amp;F$5,Raindance!$R:$R,"&lt;="&amp;F$6))</f>
        <v>0</v>
      </c>
      <c r="G212">
        <f>IF($B212="",0,SUMIFS(Raindance!$O:$O,Raindance!$B:$B,$B212,Raindance!$R:$R,"&gt;="&amp;G$5,Raindance!$R:$R,"&lt;="&amp;G$6))</f>
        <v>0</v>
      </c>
      <c r="H212">
        <f>IF($B212="",0,SUMIFS(Raindance!$O:$O,Raindance!$B:$B,$B212,Raindance!$R:$R,"&gt;="&amp;H$5,Raindance!$R:$R,"&lt;="&amp;H$6))</f>
        <v>0</v>
      </c>
      <c r="I212">
        <f>IF($B212="",0,SUMIFS(Raindance!$O:$O,Raindance!$B:$B,$B212,Raindance!$R:$R,"&gt;="&amp;I$5,Raindance!$R:$R,"&lt;="&amp;I$6))</f>
        <v>0</v>
      </c>
      <c r="J212">
        <f>IF($B212="",0,SUMIFS(Raindance!$O:$O,Raindance!$B:$B,$B212,Raindance!$R:$R,"&gt;="&amp;J$5,Raindance!$R:$R,"&lt;="&amp;J$6))</f>
        <v>0</v>
      </c>
      <c r="K212">
        <f>IF($B212="",0,SUMIFS(Raindance!$O:$O,Raindance!$B:$B,$B212,Raindance!$R:$R,"&gt;="&amp;K$5,Raindance!$R:$R,"&lt;="&amp;K$6))</f>
        <v>0</v>
      </c>
      <c r="L212">
        <f>IF($B212="",0,SUMIFS(Raindance!$O:$O,Raindance!$B:$B,$B212,Raindance!$R:$R,"&gt;="&amp;L$5,Raindance!$R:$R,"&lt;="&amp;L$6))</f>
        <v>0</v>
      </c>
      <c r="M212">
        <f>IF($B212="",0,SUMIFS(Raindance!$O:$O,Raindance!$B:$B,$B212,Raindance!$R:$R,"&gt;="&amp;M$5,Raindance!$R:$R,"&lt;="&amp;M$6))</f>
        <v>0</v>
      </c>
      <c r="N212">
        <f>IF($B212="",0,SUMIFS(Raindance!$O:$O,Raindance!$B:$B,$B212,Raindance!$R:$R,"&gt;="&amp;N$5,Raindance!$R:$R,"&lt;="&amp;N$6))</f>
        <v>0</v>
      </c>
      <c r="O212">
        <f>IF($B212="",0,SUMIFS(Raindance!$O:$O,Raindance!$B:$B,$B212,Raindance!$R:$R,"&gt;="&amp;O$5,Raindance!$R:$R,"&lt;="&amp;O$6))</f>
        <v>0</v>
      </c>
      <c r="P212">
        <f>IF($B212="",0,SUMIFS(Raindance!$O:$O,Raindance!$B:$B,$B212,Raindance!$R:$R,"&gt;="&amp;P$5,Raindance!$R:$R,"&lt;="&amp;P$6))</f>
        <v>0</v>
      </c>
      <c r="Q212">
        <f>IF($B212="",0,SUMIFS(Raindance!$O:$O,Raindance!$B:$B,$B212,Raindance!$R:$R,"&gt;="&amp;Q$5,Raindance!$R:$R,"&lt;="&amp;Q$6))</f>
        <v>0</v>
      </c>
      <c r="R212">
        <f>IF($B212="",0,SUMIFS(Raindance!$O:$O,Raindance!$B:$B,$B212,Raindance!$R:$R,"&gt;="&amp;R$5,Raindance!$R:$R,"&lt;="&amp;R$6))</f>
        <v>0</v>
      </c>
      <c r="S212">
        <f>IF($B212="",0,SUMIFS(Raindance!$O:$O,Raindance!$B:$B,$B212,Raindance!$R:$R,"&gt;="&amp;S$5,Raindance!$R:$R,"&lt;="&amp;S$6))</f>
        <v>0</v>
      </c>
      <c r="T212">
        <f>IF($B212="",0,SUMIFS(Raindance!$O:$O,Raindance!$B:$B,$B212,Raindance!$R:$R,"&gt;="&amp;T$5,Raindance!$R:$R,"&lt;="&amp;T$6))</f>
        <v>0</v>
      </c>
      <c r="U212">
        <f>IF($B212="",0,SUMIFS(Raindance!$O:$O,Raindance!$B:$B,$B212,Raindance!$R:$R,"&gt;="&amp;U$5,Raindance!$R:$R,"&lt;="&amp;U$6))</f>
        <v>0</v>
      </c>
      <c r="V212">
        <f>IF($B212="",0,SUMIFS(Raindance!$O:$O,Raindance!$B:$B,$B212,Raindance!$R:$R,"&gt;="&amp;V$5,Raindance!$R:$R,"&lt;="&amp;V$6))</f>
        <v>0</v>
      </c>
      <c r="W212">
        <f>IF($B212="",0,SUMIFS(Raindance!$O:$O,Raindance!$B:$B,$B212,Raindance!$R:$R,"&gt;="&amp;W$5,Raindance!$R:$R,"&lt;="&amp;W$6))</f>
        <v>0</v>
      </c>
      <c r="X212">
        <f>IF($B212="",0,SUMIFS(Raindance!$O:$O,Raindance!$B:$B,$B212,Raindance!$R:$R,"&gt;="&amp;X$5,Raindance!$R:$R,"&lt;="&amp;X$6))</f>
        <v>0</v>
      </c>
      <c r="Y212">
        <f>IF($B212="",0,SUMIFS(Raindance!$O:$O,Raindance!$B:$B,$B212,Raindance!$R:$R,"&gt;="&amp;Y$5,Raindance!$R:$R,"&lt;="&amp;Y$6))</f>
        <v>0</v>
      </c>
      <c r="Z212">
        <f>IF($B212="",0,SUMIFS(Raindance!$O:$O,Raindance!$B:$B,$B212,Raindance!$R:$R,"&gt;="&amp;Z$5,Raindance!$R:$R,"&lt;="&amp;Z$6))</f>
        <v>0</v>
      </c>
      <c r="AA212">
        <f>IF($B212="",0,SUMIFS(Raindance!$O:$O,Raindance!$B:$B,$B212,Raindance!$R:$R,"&gt;="&amp;AA$5,Raindance!$R:$R,"&lt;="&amp;AA$6))</f>
        <v>0</v>
      </c>
      <c r="AB212">
        <f>IF($B212="",0,SUMIFS(Raindance!$O:$O,Raindance!$B:$B,$B212,Raindance!$R:$R,"&gt;="&amp;AB$5,Raindance!$R:$R,"&lt;="&amp;AB$6))</f>
        <v>0</v>
      </c>
      <c r="AC212">
        <f>IF($B212="",0,SUMIFS(Raindance!$O:$O,Raindance!$B:$B,$B212,Raindance!$R:$R,"&gt;="&amp;AC$5,Raindance!$R:$R,"&lt;="&amp;AC$6))</f>
        <v>0</v>
      </c>
      <c r="AD212">
        <f>IF($B212="",0,SUMIFS(Raindance!$O:$O,Raindance!$B:$B,$B212,Raindance!$R:$R,"&gt;="&amp;AD$5,Raindance!$R:$R,"&lt;="&amp;AD$6))</f>
        <v>0</v>
      </c>
      <c r="AE212">
        <f>IF($B212="",0,SUMIFS(Raindance!$O:$O,Raindance!$B:$B,$B212,Raindance!$R:$R,"&gt;="&amp;AE$5,Raindance!$R:$R,"&lt;="&amp;AE$6))</f>
        <v>0</v>
      </c>
      <c r="AF212">
        <f>IF($B212="",0,SUMIFS(Raindance!$O:$O,Raindance!$B:$B,$B212,Raindance!$R:$R,"&gt;="&amp;AF$5,Raindance!$R:$R,"&lt;="&amp;AF$6))</f>
        <v>0</v>
      </c>
      <c r="AG212">
        <f>IF($B212="",0,SUMIFS(Raindance!$O:$O,Raindance!$B:$B,$B212,Raindance!$R:$R,"&gt;="&amp;AG$5,Raindance!$R:$R,"&lt;="&amp;AG$6))</f>
        <v>0</v>
      </c>
    </row>
    <row r="213" spans="1:33" x14ac:dyDescent="0.3">
      <c r="A213" t="s">
        <v>1174</v>
      </c>
      <c r="B213" s="20">
        <f>'Accounting table'!J33</f>
        <v>0</v>
      </c>
      <c r="C213" s="36">
        <f>IF(B213="",0,SUMIFS(Raindance!O:O,Raindance!B:B,B213))</f>
        <v>0</v>
      </c>
      <c r="E213">
        <f>IF($B213="",0,SUMIFS(Raindance!$O:$O,Raindance!$B:$B,$B213,Raindance!$R:$R,"&gt;="&amp;E$5,Raindance!$R:$R,"&lt;="&amp;E$6))</f>
        <v>0</v>
      </c>
      <c r="F213">
        <f>IF($B213="",0,SUMIFS(Raindance!$O:$O,Raindance!$B:$B,$B213,Raindance!$R:$R,"&gt;="&amp;F$5,Raindance!$R:$R,"&lt;="&amp;F$6))</f>
        <v>0</v>
      </c>
      <c r="G213">
        <f>IF($B213="",0,SUMIFS(Raindance!$O:$O,Raindance!$B:$B,$B213,Raindance!$R:$R,"&gt;="&amp;G$5,Raindance!$R:$R,"&lt;="&amp;G$6))</f>
        <v>0</v>
      </c>
      <c r="H213">
        <f>IF($B213="",0,SUMIFS(Raindance!$O:$O,Raindance!$B:$B,$B213,Raindance!$R:$R,"&gt;="&amp;H$5,Raindance!$R:$R,"&lt;="&amp;H$6))</f>
        <v>0</v>
      </c>
      <c r="I213">
        <f>IF($B213="",0,SUMIFS(Raindance!$O:$O,Raindance!$B:$B,$B213,Raindance!$R:$R,"&gt;="&amp;I$5,Raindance!$R:$R,"&lt;="&amp;I$6))</f>
        <v>0</v>
      </c>
      <c r="J213">
        <f>IF($B213="",0,SUMIFS(Raindance!$O:$O,Raindance!$B:$B,$B213,Raindance!$R:$R,"&gt;="&amp;J$5,Raindance!$R:$R,"&lt;="&amp;J$6))</f>
        <v>0</v>
      </c>
      <c r="K213">
        <f>IF($B213="",0,SUMIFS(Raindance!$O:$O,Raindance!$B:$B,$B213,Raindance!$R:$R,"&gt;="&amp;K$5,Raindance!$R:$R,"&lt;="&amp;K$6))</f>
        <v>0</v>
      </c>
      <c r="L213">
        <f>IF($B213="",0,SUMIFS(Raindance!$O:$O,Raindance!$B:$B,$B213,Raindance!$R:$R,"&gt;="&amp;L$5,Raindance!$R:$R,"&lt;="&amp;L$6))</f>
        <v>0</v>
      </c>
      <c r="M213">
        <f>IF($B213="",0,SUMIFS(Raindance!$O:$O,Raindance!$B:$B,$B213,Raindance!$R:$R,"&gt;="&amp;M$5,Raindance!$R:$R,"&lt;="&amp;M$6))</f>
        <v>0</v>
      </c>
      <c r="N213">
        <f>IF($B213="",0,SUMIFS(Raindance!$O:$O,Raindance!$B:$B,$B213,Raindance!$R:$R,"&gt;="&amp;N$5,Raindance!$R:$R,"&lt;="&amp;N$6))</f>
        <v>0</v>
      </c>
      <c r="O213">
        <f>IF($B213="",0,SUMIFS(Raindance!$O:$O,Raindance!$B:$B,$B213,Raindance!$R:$R,"&gt;="&amp;O$5,Raindance!$R:$R,"&lt;="&amp;O$6))</f>
        <v>0</v>
      </c>
      <c r="P213">
        <f>IF($B213="",0,SUMIFS(Raindance!$O:$O,Raindance!$B:$B,$B213,Raindance!$R:$R,"&gt;="&amp;P$5,Raindance!$R:$R,"&lt;="&amp;P$6))</f>
        <v>0</v>
      </c>
      <c r="Q213">
        <f>IF($B213="",0,SUMIFS(Raindance!$O:$O,Raindance!$B:$B,$B213,Raindance!$R:$R,"&gt;="&amp;Q$5,Raindance!$R:$R,"&lt;="&amp;Q$6))</f>
        <v>0</v>
      </c>
      <c r="R213">
        <f>IF($B213="",0,SUMIFS(Raindance!$O:$O,Raindance!$B:$B,$B213,Raindance!$R:$R,"&gt;="&amp;R$5,Raindance!$R:$R,"&lt;="&amp;R$6))</f>
        <v>0</v>
      </c>
      <c r="S213">
        <f>IF($B213="",0,SUMIFS(Raindance!$O:$O,Raindance!$B:$B,$B213,Raindance!$R:$R,"&gt;="&amp;S$5,Raindance!$R:$R,"&lt;="&amp;S$6))</f>
        <v>0</v>
      </c>
      <c r="T213">
        <f>IF($B213="",0,SUMIFS(Raindance!$O:$O,Raindance!$B:$B,$B213,Raindance!$R:$R,"&gt;="&amp;T$5,Raindance!$R:$R,"&lt;="&amp;T$6))</f>
        <v>0</v>
      </c>
      <c r="U213">
        <f>IF($B213="",0,SUMIFS(Raindance!$O:$O,Raindance!$B:$B,$B213,Raindance!$R:$R,"&gt;="&amp;U$5,Raindance!$R:$R,"&lt;="&amp;U$6))</f>
        <v>0</v>
      </c>
      <c r="V213">
        <f>IF($B213="",0,SUMIFS(Raindance!$O:$O,Raindance!$B:$B,$B213,Raindance!$R:$R,"&gt;="&amp;V$5,Raindance!$R:$R,"&lt;="&amp;V$6))</f>
        <v>0</v>
      </c>
      <c r="W213">
        <f>IF($B213="",0,SUMIFS(Raindance!$O:$O,Raindance!$B:$B,$B213,Raindance!$R:$R,"&gt;="&amp;W$5,Raindance!$R:$R,"&lt;="&amp;W$6))</f>
        <v>0</v>
      </c>
      <c r="X213">
        <f>IF($B213="",0,SUMIFS(Raindance!$O:$O,Raindance!$B:$B,$B213,Raindance!$R:$R,"&gt;="&amp;X$5,Raindance!$R:$R,"&lt;="&amp;X$6))</f>
        <v>0</v>
      </c>
      <c r="Y213">
        <f>IF($B213="",0,SUMIFS(Raindance!$O:$O,Raindance!$B:$B,$B213,Raindance!$R:$R,"&gt;="&amp;Y$5,Raindance!$R:$R,"&lt;="&amp;Y$6))</f>
        <v>0</v>
      </c>
      <c r="Z213">
        <f>IF($B213="",0,SUMIFS(Raindance!$O:$O,Raindance!$B:$B,$B213,Raindance!$R:$R,"&gt;="&amp;Z$5,Raindance!$R:$R,"&lt;="&amp;Z$6))</f>
        <v>0</v>
      </c>
      <c r="AA213">
        <f>IF($B213="",0,SUMIFS(Raindance!$O:$O,Raindance!$B:$B,$B213,Raindance!$R:$R,"&gt;="&amp;AA$5,Raindance!$R:$R,"&lt;="&amp;AA$6))</f>
        <v>0</v>
      </c>
      <c r="AB213">
        <f>IF($B213="",0,SUMIFS(Raindance!$O:$O,Raindance!$B:$B,$B213,Raindance!$R:$R,"&gt;="&amp;AB$5,Raindance!$R:$R,"&lt;="&amp;AB$6))</f>
        <v>0</v>
      </c>
      <c r="AC213">
        <f>IF($B213="",0,SUMIFS(Raindance!$O:$O,Raindance!$B:$B,$B213,Raindance!$R:$R,"&gt;="&amp;AC$5,Raindance!$R:$R,"&lt;="&amp;AC$6))</f>
        <v>0</v>
      </c>
      <c r="AD213">
        <f>IF($B213="",0,SUMIFS(Raindance!$O:$O,Raindance!$B:$B,$B213,Raindance!$R:$R,"&gt;="&amp;AD$5,Raindance!$R:$R,"&lt;="&amp;AD$6))</f>
        <v>0</v>
      </c>
      <c r="AE213">
        <f>IF($B213="",0,SUMIFS(Raindance!$O:$O,Raindance!$B:$B,$B213,Raindance!$R:$R,"&gt;="&amp;AE$5,Raindance!$R:$R,"&lt;="&amp;AE$6))</f>
        <v>0</v>
      </c>
      <c r="AF213">
        <f>IF($B213="",0,SUMIFS(Raindance!$O:$O,Raindance!$B:$B,$B213,Raindance!$R:$R,"&gt;="&amp;AF$5,Raindance!$R:$R,"&lt;="&amp;AF$6))</f>
        <v>0</v>
      </c>
      <c r="AG213">
        <f>IF($B213="",0,SUMIFS(Raindance!$O:$O,Raindance!$B:$B,$B213,Raindance!$R:$R,"&gt;="&amp;AG$5,Raindance!$R:$R,"&lt;="&amp;AG$6))</f>
        <v>0</v>
      </c>
    </row>
    <row r="214" spans="1:33" x14ac:dyDescent="0.3">
      <c r="A214" t="s">
        <v>1174</v>
      </c>
      <c r="B214" s="20">
        <f>'Accounting table'!J34</f>
        <v>0</v>
      </c>
      <c r="C214" s="36">
        <f>IF(B214="",0,SUMIFS(Raindance!O:O,Raindance!B:B,B214))</f>
        <v>0</v>
      </c>
      <c r="E214">
        <f>IF($B214="",0,SUMIFS(Raindance!$O:$O,Raindance!$B:$B,$B214,Raindance!$R:$R,"&gt;="&amp;E$5,Raindance!$R:$R,"&lt;="&amp;E$6))</f>
        <v>0</v>
      </c>
      <c r="F214">
        <f>IF($B214="",0,SUMIFS(Raindance!$O:$O,Raindance!$B:$B,$B214,Raindance!$R:$R,"&gt;="&amp;F$5,Raindance!$R:$R,"&lt;="&amp;F$6))</f>
        <v>0</v>
      </c>
      <c r="G214">
        <f>IF($B214="",0,SUMIFS(Raindance!$O:$O,Raindance!$B:$B,$B214,Raindance!$R:$R,"&gt;="&amp;G$5,Raindance!$R:$R,"&lt;="&amp;G$6))</f>
        <v>0</v>
      </c>
      <c r="H214">
        <f>IF($B214="",0,SUMIFS(Raindance!$O:$O,Raindance!$B:$B,$B214,Raindance!$R:$R,"&gt;="&amp;H$5,Raindance!$R:$R,"&lt;="&amp;H$6))</f>
        <v>0</v>
      </c>
      <c r="I214">
        <f>IF($B214="",0,SUMIFS(Raindance!$O:$O,Raindance!$B:$B,$B214,Raindance!$R:$R,"&gt;="&amp;I$5,Raindance!$R:$R,"&lt;="&amp;I$6))</f>
        <v>0</v>
      </c>
      <c r="J214">
        <f>IF($B214="",0,SUMIFS(Raindance!$O:$O,Raindance!$B:$B,$B214,Raindance!$R:$R,"&gt;="&amp;J$5,Raindance!$R:$R,"&lt;="&amp;J$6))</f>
        <v>0</v>
      </c>
      <c r="K214">
        <f>IF($B214="",0,SUMIFS(Raindance!$O:$O,Raindance!$B:$B,$B214,Raindance!$R:$R,"&gt;="&amp;K$5,Raindance!$R:$R,"&lt;="&amp;K$6))</f>
        <v>0</v>
      </c>
      <c r="L214">
        <f>IF($B214="",0,SUMIFS(Raindance!$O:$O,Raindance!$B:$B,$B214,Raindance!$R:$R,"&gt;="&amp;L$5,Raindance!$R:$R,"&lt;="&amp;L$6))</f>
        <v>0</v>
      </c>
      <c r="M214">
        <f>IF($B214="",0,SUMIFS(Raindance!$O:$O,Raindance!$B:$B,$B214,Raindance!$R:$R,"&gt;="&amp;M$5,Raindance!$R:$R,"&lt;="&amp;M$6))</f>
        <v>0</v>
      </c>
      <c r="N214">
        <f>IF($B214="",0,SUMIFS(Raindance!$O:$O,Raindance!$B:$B,$B214,Raindance!$R:$R,"&gt;="&amp;N$5,Raindance!$R:$R,"&lt;="&amp;N$6))</f>
        <v>0</v>
      </c>
      <c r="O214">
        <f>IF($B214="",0,SUMIFS(Raindance!$O:$O,Raindance!$B:$B,$B214,Raindance!$R:$R,"&gt;="&amp;O$5,Raindance!$R:$R,"&lt;="&amp;O$6))</f>
        <v>0</v>
      </c>
      <c r="P214">
        <f>IF($B214="",0,SUMIFS(Raindance!$O:$O,Raindance!$B:$B,$B214,Raindance!$R:$R,"&gt;="&amp;P$5,Raindance!$R:$R,"&lt;="&amp;P$6))</f>
        <v>0</v>
      </c>
      <c r="Q214">
        <f>IF($B214="",0,SUMIFS(Raindance!$O:$O,Raindance!$B:$B,$B214,Raindance!$R:$R,"&gt;="&amp;Q$5,Raindance!$R:$R,"&lt;="&amp;Q$6))</f>
        <v>0</v>
      </c>
      <c r="R214">
        <f>IF($B214="",0,SUMIFS(Raindance!$O:$O,Raindance!$B:$B,$B214,Raindance!$R:$R,"&gt;="&amp;R$5,Raindance!$R:$R,"&lt;="&amp;R$6))</f>
        <v>0</v>
      </c>
      <c r="S214">
        <f>IF($B214="",0,SUMIFS(Raindance!$O:$O,Raindance!$B:$B,$B214,Raindance!$R:$R,"&gt;="&amp;S$5,Raindance!$R:$R,"&lt;="&amp;S$6))</f>
        <v>0</v>
      </c>
      <c r="T214">
        <f>IF($B214="",0,SUMIFS(Raindance!$O:$O,Raindance!$B:$B,$B214,Raindance!$R:$R,"&gt;="&amp;T$5,Raindance!$R:$R,"&lt;="&amp;T$6))</f>
        <v>0</v>
      </c>
      <c r="U214">
        <f>IF($B214="",0,SUMIFS(Raindance!$O:$O,Raindance!$B:$B,$B214,Raindance!$R:$R,"&gt;="&amp;U$5,Raindance!$R:$R,"&lt;="&amp;U$6))</f>
        <v>0</v>
      </c>
      <c r="V214">
        <f>IF($B214="",0,SUMIFS(Raindance!$O:$O,Raindance!$B:$B,$B214,Raindance!$R:$R,"&gt;="&amp;V$5,Raindance!$R:$R,"&lt;="&amp;V$6))</f>
        <v>0</v>
      </c>
      <c r="W214">
        <f>IF($B214="",0,SUMIFS(Raindance!$O:$O,Raindance!$B:$B,$B214,Raindance!$R:$R,"&gt;="&amp;W$5,Raindance!$R:$R,"&lt;="&amp;W$6))</f>
        <v>0</v>
      </c>
      <c r="X214">
        <f>IF($B214="",0,SUMIFS(Raindance!$O:$O,Raindance!$B:$B,$B214,Raindance!$R:$R,"&gt;="&amp;X$5,Raindance!$R:$R,"&lt;="&amp;X$6))</f>
        <v>0</v>
      </c>
      <c r="Y214">
        <f>IF($B214="",0,SUMIFS(Raindance!$O:$O,Raindance!$B:$B,$B214,Raindance!$R:$R,"&gt;="&amp;Y$5,Raindance!$R:$R,"&lt;="&amp;Y$6))</f>
        <v>0</v>
      </c>
      <c r="Z214">
        <f>IF($B214="",0,SUMIFS(Raindance!$O:$O,Raindance!$B:$B,$B214,Raindance!$R:$R,"&gt;="&amp;Z$5,Raindance!$R:$R,"&lt;="&amp;Z$6))</f>
        <v>0</v>
      </c>
      <c r="AA214">
        <f>IF($B214="",0,SUMIFS(Raindance!$O:$O,Raindance!$B:$B,$B214,Raindance!$R:$R,"&gt;="&amp;AA$5,Raindance!$R:$R,"&lt;="&amp;AA$6))</f>
        <v>0</v>
      </c>
      <c r="AB214">
        <f>IF($B214="",0,SUMIFS(Raindance!$O:$O,Raindance!$B:$B,$B214,Raindance!$R:$R,"&gt;="&amp;AB$5,Raindance!$R:$R,"&lt;="&amp;AB$6))</f>
        <v>0</v>
      </c>
      <c r="AC214">
        <f>IF($B214="",0,SUMIFS(Raindance!$O:$O,Raindance!$B:$B,$B214,Raindance!$R:$R,"&gt;="&amp;AC$5,Raindance!$R:$R,"&lt;="&amp;AC$6))</f>
        <v>0</v>
      </c>
      <c r="AD214">
        <f>IF($B214="",0,SUMIFS(Raindance!$O:$O,Raindance!$B:$B,$B214,Raindance!$R:$R,"&gt;="&amp;AD$5,Raindance!$R:$R,"&lt;="&amp;AD$6))</f>
        <v>0</v>
      </c>
      <c r="AE214">
        <f>IF($B214="",0,SUMIFS(Raindance!$O:$O,Raindance!$B:$B,$B214,Raindance!$R:$R,"&gt;="&amp;AE$5,Raindance!$R:$R,"&lt;="&amp;AE$6))</f>
        <v>0</v>
      </c>
      <c r="AF214">
        <f>IF($B214="",0,SUMIFS(Raindance!$O:$O,Raindance!$B:$B,$B214,Raindance!$R:$R,"&gt;="&amp;AF$5,Raindance!$R:$R,"&lt;="&amp;AF$6))</f>
        <v>0</v>
      </c>
      <c r="AG214">
        <f>IF($B214="",0,SUMIFS(Raindance!$O:$O,Raindance!$B:$B,$B214,Raindance!$R:$R,"&gt;="&amp;AG$5,Raindance!$R:$R,"&lt;="&amp;AG$6))</f>
        <v>0</v>
      </c>
    </row>
    <row r="215" spans="1:33" x14ac:dyDescent="0.3">
      <c r="A215" t="s">
        <v>1174</v>
      </c>
      <c r="B215" s="20">
        <f>'Accounting table'!J35</f>
        <v>0</v>
      </c>
      <c r="C215" s="36">
        <f>IF(B215="",0,SUMIFS(Raindance!O:O,Raindance!B:B,B215))</f>
        <v>0</v>
      </c>
      <c r="E215">
        <f>IF($B215="",0,SUMIFS(Raindance!$O:$O,Raindance!$B:$B,$B215,Raindance!$R:$R,"&gt;="&amp;E$5,Raindance!$R:$R,"&lt;="&amp;E$6))</f>
        <v>0</v>
      </c>
      <c r="F215">
        <f>IF($B215="",0,SUMIFS(Raindance!$O:$O,Raindance!$B:$B,$B215,Raindance!$R:$R,"&gt;="&amp;F$5,Raindance!$R:$R,"&lt;="&amp;F$6))</f>
        <v>0</v>
      </c>
      <c r="G215">
        <f>IF($B215="",0,SUMIFS(Raindance!$O:$O,Raindance!$B:$B,$B215,Raindance!$R:$R,"&gt;="&amp;G$5,Raindance!$R:$R,"&lt;="&amp;G$6))</f>
        <v>0</v>
      </c>
      <c r="H215">
        <f>IF($B215="",0,SUMIFS(Raindance!$O:$O,Raindance!$B:$B,$B215,Raindance!$R:$R,"&gt;="&amp;H$5,Raindance!$R:$R,"&lt;="&amp;H$6))</f>
        <v>0</v>
      </c>
      <c r="I215">
        <f>IF($B215="",0,SUMIFS(Raindance!$O:$O,Raindance!$B:$B,$B215,Raindance!$R:$R,"&gt;="&amp;I$5,Raindance!$R:$R,"&lt;="&amp;I$6))</f>
        <v>0</v>
      </c>
      <c r="J215">
        <f>IF($B215="",0,SUMIFS(Raindance!$O:$O,Raindance!$B:$B,$B215,Raindance!$R:$R,"&gt;="&amp;J$5,Raindance!$R:$R,"&lt;="&amp;J$6))</f>
        <v>0</v>
      </c>
      <c r="K215">
        <f>IF($B215="",0,SUMIFS(Raindance!$O:$O,Raindance!$B:$B,$B215,Raindance!$R:$R,"&gt;="&amp;K$5,Raindance!$R:$R,"&lt;="&amp;K$6))</f>
        <v>0</v>
      </c>
      <c r="L215">
        <f>IF($B215="",0,SUMIFS(Raindance!$O:$O,Raindance!$B:$B,$B215,Raindance!$R:$R,"&gt;="&amp;L$5,Raindance!$R:$R,"&lt;="&amp;L$6))</f>
        <v>0</v>
      </c>
      <c r="M215">
        <f>IF($B215="",0,SUMIFS(Raindance!$O:$O,Raindance!$B:$B,$B215,Raindance!$R:$R,"&gt;="&amp;M$5,Raindance!$R:$R,"&lt;="&amp;M$6))</f>
        <v>0</v>
      </c>
      <c r="N215">
        <f>IF($B215="",0,SUMIFS(Raindance!$O:$O,Raindance!$B:$B,$B215,Raindance!$R:$R,"&gt;="&amp;N$5,Raindance!$R:$R,"&lt;="&amp;N$6))</f>
        <v>0</v>
      </c>
      <c r="O215">
        <f>IF($B215="",0,SUMIFS(Raindance!$O:$O,Raindance!$B:$B,$B215,Raindance!$R:$R,"&gt;="&amp;O$5,Raindance!$R:$R,"&lt;="&amp;O$6))</f>
        <v>0</v>
      </c>
      <c r="P215">
        <f>IF($B215="",0,SUMIFS(Raindance!$O:$O,Raindance!$B:$B,$B215,Raindance!$R:$R,"&gt;="&amp;P$5,Raindance!$R:$R,"&lt;="&amp;P$6))</f>
        <v>0</v>
      </c>
      <c r="Q215">
        <f>IF($B215="",0,SUMIFS(Raindance!$O:$O,Raindance!$B:$B,$B215,Raindance!$R:$R,"&gt;="&amp;Q$5,Raindance!$R:$R,"&lt;="&amp;Q$6))</f>
        <v>0</v>
      </c>
      <c r="R215">
        <f>IF($B215="",0,SUMIFS(Raindance!$O:$O,Raindance!$B:$B,$B215,Raindance!$R:$R,"&gt;="&amp;R$5,Raindance!$R:$R,"&lt;="&amp;R$6))</f>
        <v>0</v>
      </c>
      <c r="S215">
        <f>IF($B215="",0,SUMIFS(Raindance!$O:$O,Raindance!$B:$B,$B215,Raindance!$R:$R,"&gt;="&amp;S$5,Raindance!$R:$R,"&lt;="&amp;S$6))</f>
        <v>0</v>
      </c>
      <c r="T215">
        <f>IF($B215="",0,SUMIFS(Raindance!$O:$O,Raindance!$B:$B,$B215,Raindance!$R:$R,"&gt;="&amp;T$5,Raindance!$R:$R,"&lt;="&amp;T$6))</f>
        <v>0</v>
      </c>
      <c r="U215">
        <f>IF($B215="",0,SUMIFS(Raindance!$O:$O,Raindance!$B:$B,$B215,Raindance!$R:$R,"&gt;="&amp;U$5,Raindance!$R:$R,"&lt;="&amp;U$6))</f>
        <v>0</v>
      </c>
      <c r="V215">
        <f>IF($B215="",0,SUMIFS(Raindance!$O:$O,Raindance!$B:$B,$B215,Raindance!$R:$R,"&gt;="&amp;V$5,Raindance!$R:$R,"&lt;="&amp;V$6))</f>
        <v>0</v>
      </c>
      <c r="W215">
        <f>IF($B215="",0,SUMIFS(Raindance!$O:$O,Raindance!$B:$B,$B215,Raindance!$R:$R,"&gt;="&amp;W$5,Raindance!$R:$R,"&lt;="&amp;W$6))</f>
        <v>0</v>
      </c>
      <c r="X215">
        <f>IF($B215="",0,SUMIFS(Raindance!$O:$O,Raindance!$B:$B,$B215,Raindance!$R:$R,"&gt;="&amp;X$5,Raindance!$R:$R,"&lt;="&amp;X$6))</f>
        <v>0</v>
      </c>
      <c r="Y215">
        <f>IF($B215="",0,SUMIFS(Raindance!$O:$O,Raindance!$B:$B,$B215,Raindance!$R:$R,"&gt;="&amp;Y$5,Raindance!$R:$R,"&lt;="&amp;Y$6))</f>
        <v>0</v>
      </c>
      <c r="Z215">
        <f>IF($B215="",0,SUMIFS(Raindance!$O:$O,Raindance!$B:$B,$B215,Raindance!$R:$R,"&gt;="&amp;Z$5,Raindance!$R:$R,"&lt;="&amp;Z$6))</f>
        <v>0</v>
      </c>
      <c r="AA215">
        <f>IF($B215="",0,SUMIFS(Raindance!$O:$O,Raindance!$B:$B,$B215,Raindance!$R:$R,"&gt;="&amp;AA$5,Raindance!$R:$R,"&lt;="&amp;AA$6))</f>
        <v>0</v>
      </c>
      <c r="AB215">
        <f>IF($B215="",0,SUMIFS(Raindance!$O:$O,Raindance!$B:$B,$B215,Raindance!$R:$R,"&gt;="&amp;AB$5,Raindance!$R:$R,"&lt;="&amp;AB$6))</f>
        <v>0</v>
      </c>
      <c r="AC215">
        <f>IF($B215="",0,SUMIFS(Raindance!$O:$O,Raindance!$B:$B,$B215,Raindance!$R:$R,"&gt;="&amp;AC$5,Raindance!$R:$R,"&lt;="&amp;AC$6))</f>
        <v>0</v>
      </c>
      <c r="AD215">
        <f>IF($B215="",0,SUMIFS(Raindance!$O:$O,Raindance!$B:$B,$B215,Raindance!$R:$R,"&gt;="&amp;AD$5,Raindance!$R:$R,"&lt;="&amp;AD$6))</f>
        <v>0</v>
      </c>
      <c r="AE215">
        <f>IF($B215="",0,SUMIFS(Raindance!$O:$O,Raindance!$B:$B,$B215,Raindance!$R:$R,"&gt;="&amp;AE$5,Raindance!$R:$R,"&lt;="&amp;AE$6))</f>
        <v>0</v>
      </c>
      <c r="AF215">
        <f>IF($B215="",0,SUMIFS(Raindance!$O:$O,Raindance!$B:$B,$B215,Raindance!$R:$R,"&gt;="&amp;AF$5,Raindance!$R:$R,"&lt;="&amp;AF$6))</f>
        <v>0</v>
      </c>
      <c r="AG215">
        <f>IF($B215="",0,SUMIFS(Raindance!$O:$O,Raindance!$B:$B,$B215,Raindance!$R:$R,"&gt;="&amp;AG$5,Raindance!$R:$R,"&lt;="&amp;AG$6))</f>
        <v>0</v>
      </c>
    </row>
    <row r="216" spans="1:33" x14ac:dyDescent="0.3">
      <c r="A216" t="s">
        <v>1174</v>
      </c>
      <c r="B216" s="20">
        <f>'Accounting table'!J36</f>
        <v>0</v>
      </c>
      <c r="C216" s="36">
        <f>IF(B216="",0,SUMIFS(Raindance!O:O,Raindance!B:B,B216))</f>
        <v>0</v>
      </c>
      <c r="E216">
        <f>IF($B216="",0,SUMIFS(Raindance!$O:$O,Raindance!$B:$B,$B216,Raindance!$R:$R,"&gt;="&amp;E$5,Raindance!$R:$R,"&lt;="&amp;E$6))</f>
        <v>0</v>
      </c>
      <c r="F216">
        <f>IF($B216="",0,SUMIFS(Raindance!$O:$O,Raindance!$B:$B,$B216,Raindance!$R:$R,"&gt;="&amp;F$5,Raindance!$R:$R,"&lt;="&amp;F$6))</f>
        <v>0</v>
      </c>
      <c r="G216">
        <f>IF($B216="",0,SUMIFS(Raindance!$O:$O,Raindance!$B:$B,$B216,Raindance!$R:$R,"&gt;="&amp;G$5,Raindance!$R:$R,"&lt;="&amp;G$6))</f>
        <v>0</v>
      </c>
      <c r="H216">
        <f>IF($B216="",0,SUMIFS(Raindance!$O:$O,Raindance!$B:$B,$B216,Raindance!$R:$R,"&gt;="&amp;H$5,Raindance!$R:$R,"&lt;="&amp;H$6))</f>
        <v>0</v>
      </c>
      <c r="I216">
        <f>IF($B216="",0,SUMIFS(Raindance!$O:$O,Raindance!$B:$B,$B216,Raindance!$R:$R,"&gt;="&amp;I$5,Raindance!$R:$R,"&lt;="&amp;I$6))</f>
        <v>0</v>
      </c>
      <c r="J216">
        <f>IF($B216="",0,SUMIFS(Raindance!$O:$O,Raindance!$B:$B,$B216,Raindance!$R:$R,"&gt;="&amp;J$5,Raindance!$R:$R,"&lt;="&amp;J$6))</f>
        <v>0</v>
      </c>
      <c r="K216">
        <f>IF($B216="",0,SUMIFS(Raindance!$O:$O,Raindance!$B:$B,$B216,Raindance!$R:$R,"&gt;="&amp;K$5,Raindance!$R:$R,"&lt;="&amp;K$6))</f>
        <v>0</v>
      </c>
      <c r="L216">
        <f>IF($B216="",0,SUMIFS(Raindance!$O:$O,Raindance!$B:$B,$B216,Raindance!$R:$R,"&gt;="&amp;L$5,Raindance!$R:$R,"&lt;="&amp;L$6))</f>
        <v>0</v>
      </c>
      <c r="M216">
        <f>IF($B216="",0,SUMIFS(Raindance!$O:$O,Raindance!$B:$B,$B216,Raindance!$R:$R,"&gt;="&amp;M$5,Raindance!$R:$R,"&lt;="&amp;M$6))</f>
        <v>0</v>
      </c>
      <c r="N216">
        <f>IF($B216="",0,SUMIFS(Raindance!$O:$O,Raindance!$B:$B,$B216,Raindance!$R:$R,"&gt;="&amp;N$5,Raindance!$R:$R,"&lt;="&amp;N$6))</f>
        <v>0</v>
      </c>
      <c r="O216">
        <f>IF($B216="",0,SUMIFS(Raindance!$O:$O,Raindance!$B:$B,$B216,Raindance!$R:$R,"&gt;="&amp;O$5,Raindance!$R:$R,"&lt;="&amp;O$6))</f>
        <v>0</v>
      </c>
      <c r="P216">
        <f>IF($B216="",0,SUMIFS(Raindance!$O:$O,Raindance!$B:$B,$B216,Raindance!$R:$R,"&gt;="&amp;P$5,Raindance!$R:$R,"&lt;="&amp;P$6))</f>
        <v>0</v>
      </c>
      <c r="Q216">
        <f>IF($B216="",0,SUMIFS(Raindance!$O:$O,Raindance!$B:$B,$B216,Raindance!$R:$R,"&gt;="&amp;Q$5,Raindance!$R:$R,"&lt;="&amp;Q$6))</f>
        <v>0</v>
      </c>
      <c r="R216">
        <f>IF($B216="",0,SUMIFS(Raindance!$O:$O,Raindance!$B:$B,$B216,Raindance!$R:$R,"&gt;="&amp;R$5,Raindance!$R:$R,"&lt;="&amp;R$6))</f>
        <v>0</v>
      </c>
      <c r="S216">
        <f>IF($B216="",0,SUMIFS(Raindance!$O:$O,Raindance!$B:$B,$B216,Raindance!$R:$R,"&gt;="&amp;S$5,Raindance!$R:$R,"&lt;="&amp;S$6))</f>
        <v>0</v>
      </c>
      <c r="T216">
        <f>IF($B216="",0,SUMIFS(Raindance!$O:$O,Raindance!$B:$B,$B216,Raindance!$R:$R,"&gt;="&amp;T$5,Raindance!$R:$R,"&lt;="&amp;T$6))</f>
        <v>0</v>
      </c>
      <c r="U216">
        <f>IF($B216="",0,SUMIFS(Raindance!$O:$O,Raindance!$B:$B,$B216,Raindance!$R:$R,"&gt;="&amp;U$5,Raindance!$R:$R,"&lt;="&amp;U$6))</f>
        <v>0</v>
      </c>
      <c r="V216">
        <f>IF($B216="",0,SUMIFS(Raindance!$O:$O,Raindance!$B:$B,$B216,Raindance!$R:$R,"&gt;="&amp;V$5,Raindance!$R:$R,"&lt;="&amp;V$6))</f>
        <v>0</v>
      </c>
      <c r="W216">
        <f>IF($B216="",0,SUMIFS(Raindance!$O:$O,Raindance!$B:$B,$B216,Raindance!$R:$R,"&gt;="&amp;W$5,Raindance!$R:$R,"&lt;="&amp;W$6))</f>
        <v>0</v>
      </c>
      <c r="X216">
        <f>IF($B216="",0,SUMIFS(Raindance!$O:$O,Raindance!$B:$B,$B216,Raindance!$R:$R,"&gt;="&amp;X$5,Raindance!$R:$R,"&lt;="&amp;X$6))</f>
        <v>0</v>
      </c>
      <c r="Y216">
        <f>IF($B216="",0,SUMIFS(Raindance!$O:$O,Raindance!$B:$B,$B216,Raindance!$R:$R,"&gt;="&amp;Y$5,Raindance!$R:$R,"&lt;="&amp;Y$6))</f>
        <v>0</v>
      </c>
      <c r="Z216">
        <f>IF($B216="",0,SUMIFS(Raindance!$O:$O,Raindance!$B:$B,$B216,Raindance!$R:$R,"&gt;="&amp;Z$5,Raindance!$R:$R,"&lt;="&amp;Z$6))</f>
        <v>0</v>
      </c>
      <c r="AA216">
        <f>IF($B216="",0,SUMIFS(Raindance!$O:$O,Raindance!$B:$B,$B216,Raindance!$R:$R,"&gt;="&amp;AA$5,Raindance!$R:$R,"&lt;="&amp;AA$6))</f>
        <v>0</v>
      </c>
      <c r="AB216">
        <f>IF($B216="",0,SUMIFS(Raindance!$O:$O,Raindance!$B:$B,$B216,Raindance!$R:$R,"&gt;="&amp;AB$5,Raindance!$R:$R,"&lt;="&amp;AB$6))</f>
        <v>0</v>
      </c>
      <c r="AC216">
        <f>IF($B216="",0,SUMIFS(Raindance!$O:$O,Raindance!$B:$B,$B216,Raindance!$R:$R,"&gt;="&amp;AC$5,Raindance!$R:$R,"&lt;="&amp;AC$6))</f>
        <v>0</v>
      </c>
      <c r="AD216">
        <f>IF($B216="",0,SUMIFS(Raindance!$O:$O,Raindance!$B:$B,$B216,Raindance!$R:$R,"&gt;="&amp;AD$5,Raindance!$R:$R,"&lt;="&amp;AD$6))</f>
        <v>0</v>
      </c>
      <c r="AE216">
        <f>IF($B216="",0,SUMIFS(Raindance!$O:$O,Raindance!$B:$B,$B216,Raindance!$R:$R,"&gt;="&amp;AE$5,Raindance!$R:$R,"&lt;="&amp;AE$6))</f>
        <v>0</v>
      </c>
      <c r="AF216">
        <f>IF($B216="",0,SUMIFS(Raindance!$O:$O,Raindance!$B:$B,$B216,Raindance!$R:$R,"&gt;="&amp;AF$5,Raindance!$R:$R,"&lt;="&amp;AF$6))</f>
        <v>0</v>
      </c>
      <c r="AG216">
        <f>IF($B216="",0,SUMIFS(Raindance!$O:$O,Raindance!$B:$B,$B216,Raindance!$R:$R,"&gt;="&amp;AG$5,Raindance!$R:$R,"&lt;="&amp;AG$6))</f>
        <v>0</v>
      </c>
    </row>
    <row r="217" spans="1:33" x14ac:dyDescent="0.3">
      <c r="A217" t="s">
        <v>1174</v>
      </c>
      <c r="B217" s="20">
        <f>'Accounting table'!J37</f>
        <v>0</v>
      </c>
      <c r="C217" s="36">
        <f>IF(B217="",0,SUMIFS(Raindance!O:O,Raindance!B:B,B217))</f>
        <v>0</v>
      </c>
      <c r="E217">
        <f>IF($B217="",0,SUMIFS(Raindance!$O:$O,Raindance!$B:$B,$B217,Raindance!$R:$R,"&gt;="&amp;E$5,Raindance!$R:$R,"&lt;="&amp;E$6))</f>
        <v>0</v>
      </c>
      <c r="F217">
        <f>IF($B217="",0,SUMIFS(Raindance!$O:$O,Raindance!$B:$B,$B217,Raindance!$R:$R,"&gt;="&amp;F$5,Raindance!$R:$R,"&lt;="&amp;F$6))</f>
        <v>0</v>
      </c>
      <c r="G217">
        <f>IF($B217="",0,SUMIFS(Raindance!$O:$O,Raindance!$B:$B,$B217,Raindance!$R:$R,"&gt;="&amp;G$5,Raindance!$R:$R,"&lt;="&amp;G$6))</f>
        <v>0</v>
      </c>
      <c r="H217">
        <f>IF($B217="",0,SUMIFS(Raindance!$O:$O,Raindance!$B:$B,$B217,Raindance!$R:$R,"&gt;="&amp;H$5,Raindance!$R:$R,"&lt;="&amp;H$6))</f>
        <v>0</v>
      </c>
      <c r="I217">
        <f>IF($B217="",0,SUMIFS(Raindance!$O:$O,Raindance!$B:$B,$B217,Raindance!$R:$R,"&gt;="&amp;I$5,Raindance!$R:$R,"&lt;="&amp;I$6))</f>
        <v>0</v>
      </c>
      <c r="J217">
        <f>IF($B217="",0,SUMIFS(Raindance!$O:$O,Raindance!$B:$B,$B217,Raindance!$R:$R,"&gt;="&amp;J$5,Raindance!$R:$R,"&lt;="&amp;J$6))</f>
        <v>0</v>
      </c>
      <c r="K217">
        <f>IF($B217="",0,SUMIFS(Raindance!$O:$O,Raindance!$B:$B,$B217,Raindance!$R:$R,"&gt;="&amp;K$5,Raindance!$R:$R,"&lt;="&amp;K$6))</f>
        <v>0</v>
      </c>
      <c r="L217">
        <f>IF($B217="",0,SUMIFS(Raindance!$O:$O,Raindance!$B:$B,$B217,Raindance!$R:$R,"&gt;="&amp;L$5,Raindance!$R:$R,"&lt;="&amp;L$6))</f>
        <v>0</v>
      </c>
      <c r="M217">
        <f>IF($B217="",0,SUMIFS(Raindance!$O:$O,Raindance!$B:$B,$B217,Raindance!$R:$R,"&gt;="&amp;M$5,Raindance!$R:$R,"&lt;="&amp;M$6))</f>
        <v>0</v>
      </c>
      <c r="N217">
        <f>IF($B217="",0,SUMIFS(Raindance!$O:$O,Raindance!$B:$B,$B217,Raindance!$R:$R,"&gt;="&amp;N$5,Raindance!$R:$R,"&lt;="&amp;N$6))</f>
        <v>0</v>
      </c>
      <c r="O217">
        <f>IF($B217="",0,SUMIFS(Raindance!$O:$O,Raindance!$B:$B,$B217,Raindance!$R:$R,"&gt;="&amp;O$5,Raindance!$R:$R,"&lt;="&amp;O$6))</f>
        <v>0</v>
      </c>
      <c r="P217">
        <f>IF($B217="",0,SUMIFS(Raindance!$O:$O,Raindance!$B:$B,$B217,Raindance!$R:$R,"&gt;="&amp;P$5,Raindance!$R:$R,"&lt;="&amp;P$6))</f>
        <v>0</v>
      </c>
      <c r="Q217">
        <f>IF($B217="",0,SUMIFS(Raindance!$O:$O,Raindance!$B:$B,$B217,Raindance!$R:$R,"&gt;="&amp;Q$5,Raindance!$R:$R,"&lt;="&amp;Q$6))</f>
        <v>0</v>
      </c>
      <c r="R217">
        <f>IF($B217="",0,SUMIFS(Raindance!$O:$O,Raindance!$B:$B,$B217,Raindance!$R:$R,"&gt;="&amp;R$5,Raindance!$R:$R,"&lt;="&amp;R$6))</f>
        <v>0</v>
      </c>
      <c r="S217">
        <f>IF($B217="",0,SUMIFS(Raindance!$O:$O,Raindance!$B:$B,$B217,Raindance!$R:$R,"&gt;="&amp;S$5,Raindance!$R:$R,"&lt;="&amp;S$6))</f>
        <v>0</v>
      </c>
      <c r="T217">
        <f>IF($B217="",0,SUMIFS(Raindance!$O:$O,Raindance!$B:$B,$B217,Raindance!$R:$R,"&gt;="&amp;T$5,Raindance!$R:$R,"&lt;="&amp;T$6))</f>
        <v>0</v>
      </c>
      <c r="U217">
        <f>IF($B217="",0,SUMIFS(Raindance!$O:$O,Raindance!$B:$B,$B217,Raindance!$R:$R,"&gt;="&amp;U$5,Raindance!$R:$R,"&lt;="&amp;U$6))</f>
        <v>0</v>
      </c>
      <c r="V217">
        <f>IF($B217="",0,SUMIFS(Raindance!$O:$O,Raindance!$B:$B,$B217,Raindance!$R:$R,"&gt;="&amp;V$5,Raindance!$R:$R,"&lt;="&amp;V$6))</f>
        <v>0</v>
      </c>
      <c r="W217">
        <f>IF($B217="",0,SUMIFS(Raindance!$O:$O,Raindance!$B:$B,$B217,Raindance!$R:$R,"&gt;="&amp;W$5,Raindance!$R:$R,"&lt;="&amp;W$6))</f>
        <v>0</v>
      </c>
      <c r="X217">
        <f>IF($B217="",0,SUMIFS(Raindance!$O:$O,Raindance!$B:$B,$B217,Raindance!$R:$R,"&gt;="&amp;X$5,Raindance!$R:$R,"&lt;="&amp;X$6))</f>
        <v>0</v>
      </c>
      <c r="Y217">
        <f>IF($B217="",0,SUMIFS(Raindance!$O:$O,Raindance!$B:$B,$B217,Raindance!$R:$R,"&gt;="&amp;Y$5,Raindance!$R:$R,"&lt;="&amp;Y$6))</f>
        <v>0</v>
      </c>
      <c r="Z217">
        <f>IF($B217="",0,SUMIFS(Raindance!$O:$O,Raindance!$B:$B,$B217,Raindance!$R:$R,"&gt;="&amp;Z$5,Raindance!$R:$R,"&lt;="&amp;Z$6))</f>
        <v>0</v>
      </c>
      <c r="AA217">
        <f>IF($B217="",0,SUMIFS(Raindance!$O:$O,Raindance!$B:$B,$B217,Raindance!$R:$R,"&gt;="&amp;AA$5,Raindance!$R:$R,"&lt;="&amp;AA$6))</f>
        <v>0</v>
      </c>
      <c r="AB217">
        <f>IF($B217="",0,SUMIFS(Raindance!$O:$O,Raindance!$B:$B,$B217,Raindance!$R:$R,"&gt;="&amp;AB$5,Raindance!$R:$R,"&lt;="&amp;AB$6))</f>
        <v>0</v>
      </c>
      <c r="AC217">
        <f>IF($B217="",0,SUMIFS(Raindance!$O:$O,Raindance!$B:$B,$B217,Raindance!$R:$R,"&gt;="&amp;AC$5,Raindance!$R:$R,"&lt;="&amp;AC$6))</f>
        <v>0</v>
      </c>
      <c r="AD217">
        <f>IF($B217="",0,SUMIFS(Raindance!$O:$O,Raindance!$B:$B,$B217,Raindance!$R:$R,"&gt;="&amp;AD$5,Raindance!$R:$R,"&lt;="&amp;AD$6))</f>
        <v>0</v>
      </c>
      <c r="AE217">
        <f>IF($B217="",0,SUMIFS(Raindance!$O:$O,Raindance!$B:$B,$B217,Raindance!$R:$R,"&gt;="&amp;AE$5,Raindance!$R:$R,"&lt;="&amp;AE$6))</f>
        <v>0</v>
      </c>
      <c r="AF217">
        <f>IF($B217="",0,SUMIFS(Raindance!$O:$O,Raindance!$B:$B,$B217,Raindance!$R:$R,"&gt;="&amp;AF$5,Raindance!$R:$R,"&lt;="&amp;AF$6))</f>
        <v>0</v>
      </c>
      <c r="AG217">
        <f>IF($B217="",0,SUMIFS(Raindance!$O:$O,Raindance!$B:$B,$B217,Raindance!$R:$R,"&gt;="&amp;AG$5,Raindance!$R:$R,"&lt;="&amp;AG$6))</f>
        <v>0</v>
      </c>
    </row>
    <row r="218" spans="1:33" x14ac:dyDescent="0.3">
      <c r="A218" t="s">
        <v>1174</v>
      </c>
      <c r="B218" s="20">
        <f>'Accounting table'!J38</f>
        <v>0</v>
      </c>
      <c r="C218" s="36">
        <f>IF(B218="",0,SUMIFS(Raindance!O:O,Raindance!B:B,B218))</f>
        <v>0</v>
      </c>
      <c r="E218">
        <f>IF($B218="",0,SUMIFS(Raindance!$O:$O,Raindance!$B:$B,$B218,Raindance!$R:$R,"&gt;="&amp;E$5,Raindance!$R:$R,"&lt;="&amp;E$6))</f>
        <v>0</v>
      </c>
      <c r="F218">
        <f>IF($B218="",0,SUMIFS(Raindance!$O:$O,Raindance!$B:$B,$B218,Raindance!$R:$R,"&gt;="&amp;F$5,Raindance!$R:$R,"&lt;="&amp;F$6))</f>
        <v>0</v>
      </c>
      <c r="G218">
        <f>IF($B218="",0,SUMIFS(Raindance!$O:$O,Raindance!$B:$B,$B218,Raindance!$R:$R,"&gt;="&amp;G$5,Raindance!$R:$R,"&lt;="&amp;G$6))</f>
        <v>0</v>
      </c>
      <c r="H218">
        <f>IF($B218="",0,SUMIFS(Raindance!$O:$O,Raindance!$B:$B,$B218,Raindance!$R:$R,"&gt;="&amp;H$5,Raindance!$R:$R,"&lt;="&amp;H$6))</f>
        <v>0</v>
      </c>
      <c r="I218">
        <f>IF($B218="",0,SUMIFS(Raindance!$O:$O,Raindance!$B:$B,$B218,Raindance!$R:$R,"&gt;="&amp;I$5,Raindance!$R:$R,"&lt;="&amp;I$6))</f>
        <v>0</v>
      </c>
      <c r="J218">
        <f>IF($B218="",0,SUMIFS(Raindance!$O:$O,Raindance!$B:$B,$B218,Raindance!$R:$R,"&gt;="&amp;J$5,Raindance!$R:$R,"&lt;="&amp;J$6))</f>
        <v>0</v>
      </c>
      <c r="K218">
        <f>IF($B218="",0,SUMIFS(Raindance!$O:$O,Raindance!$B:$B,$B218,Raindance!$R:$R,"&gt;="&amp;K$5,Raindance!$R:$R,"&lt;="&amp;K$6))</f>
        <v>0</v>
      </c>
      <c r="L218">
        <f>IF($B218="",0,SUMIFS(Raindance!$O:$O,Raindance!$B:$B,$B218,Raindance!$R:$R,"&gt;="&amp;L$5,Raindance!$R:$R,"&lt;="&amp;L$6))</f>
        <v>0</v>
      </c>
      <c r="M218">
        <f>IF($B218="",0,SUMIFS(Raindance!$O:$O,Raindance!$B:$B,$B218,Raindance!$R:$R,"&gt;="&amp;M$5,Raindance!$R:$R,"&lt;="&amp;M$6))</f>
        <v>0</v>
      </c>
      <c r="N218">
        <f>IF($B218="",0,SUMIFS(Raindance!$O:$O,Raindance!$B:$B,$B218,Raindance!$R:$R,"&gt;="&amp;N$5,Raindance!$R:$R,"&lt;="&amp;N$6))</f>
        <v>0</v>
      </c>
      <c r="O218">
        <f>IF($B218="",0,SUMIFS(Raindance!$O:$O,Raindance!$B:$B,$B218,Raindance!$R:$R,"&gt;="&amp;O$5,Raindance!$R:$R,"&lt;="&amp;O$6))</f>
        <v>0</v>
      </c>
      <c r="P218">
        <f>IF($B218="",0,SUMIFS(Raindance!$O:$O,Raindance!$B:$B,$B218,Raindance!$R:$R,"&gt;="&amp;P$5,Raindance!$R:$R,"&lt;="&amp;P$6))</f>
        <v>0</v>
      </c>
      <c r="Q218">
        <f>IF($B218="",0,SUMIFS(Raindance!$O:$O,Raindance!$B:$B,$B218,Raindance!$R:$R,"&gt;="&amp;Q$5,Raindance!$R:$R,"&lt;="&amp;Q$6))</f>
        <v>0</v>
      </c>
      <c r="R218">
        <f>IF($B218="",0,SUMIFS(Raindance!$O:$O,Raindance!$B:$B,$B218,Raindance!$R:$R,"&gt;="&amp;R$5,Raindance!$R:$R,"&lt;="&amp;R$6))</f>
        <v>0</v>
      </c>
      <c r="S218">
        <f>IF($B218="",0,SUMIFS(Raindance!$O:$O,Raindance!$B:$B,$B218,Raindance!$R:$R,"&gt;="&amp;S$5,Raindance!$R:$R,"&lt;="&amp;S$6))</f>
        <v>0</v>
      </c>
      <c r="T218">
        <f>IF($B218="",0,SUMIFS(Raindance!$O:$O,Raindance!$B:$B,$B218,Raindance!$R:$R,"&gt;="&amp;T$5,Raindance!$R:$R,"&lt;="&amp;T$6))</f>
        <v>0</v>
      </c>
      <c r="U218">
        <f>IF($B218="",0,SUMIFS(Raindance!$O:$O,Raindance!$B:$B,$B218,Raindance!$R:$R,"&gt;="&amp;U$5,Raindance!$R:$R,"&lt;="&amp;U$6))</f>
        <v>0</v>
      </c>
      <c r="V218">
        <f>IF($B218="",0,SUMIFS(Raindance!$O:$O,Raindance!$B:$B,$B218,Raindance!$R:$R,"&gt;="&amp;V$5,Raindance!$R:$R,"&lt;="&amp;V$6))</f>
        <v>0</v>
      </c>
      <c r="W218">
        <f>IF($B218="",0,SUMIFS(Raindance!$O:$O,Raindance!$B:$B,$B218,Raindance!$R:$R,"&gt;="&amp;W$5,Raindance!$R:$R,"&lt;="&amp;W$6))</f>
        <v>0</v>
      </c>
      <c r="X218">
        <f>IF($B218="",0,SUMIFS(Raindance!$O:$O,Raindance!$B:$B,$B218,Raindance!$R:$R,"&gt;="&amp;X$5,Raindance!$R:$R,"&lt;="&amp;X$6))</f>
        <v>0</v>
      </c>
      <c r="Y218">
        <f>IF($B218="",0,SUMIFS(Raindance!$O:$O,Raindance!$B:$B,$B218,Raindance!$R:$R,"&gt;="&amp;Y$5,Raindance!$R:$R,"&lt;="&amp;Y$6))</f>
        <v>0</v>
      </c>
      <c r="Z218">
        <f>IF($B218="",0,SUMIFS(Raindance!$O:$O,Raindance!$B:$B,$B218,Raindance!$R:$R,"&gt;="&amp;Z$5,Raindance!$R:$R,"&lt;="&amp;Z$6))</f>
        <v>0</v>
      </c>
      <c r="AA218">
        <f>IF($B218="",0,SUMIFS(Raindance!$O:$O,Raindance!$B:$B,$B218,Raindance!$R:$R,"&gt;="&amp;AA$5,Raindance!$R:$R,"&lt;="&amp;AA$6))</f>
        <v>0</v>
      </c>
      <c r="AB218">
        <f>IF($B218="",0,SUMIFS(Raindance!$O:$O,Raindance!$B:$B,$B218,Raindance!$R:$R,"&gt;="&amp;AB$5,Raindance!$R:$R,"&lt;="&amp;AB$6))</f>
        <v>0</v>
      </c>
      <c r="AC218">
        <f>IF($B218="",0,SUMIFS(Raindance!$O:$O,Raindance!$B:$B,$B218,Raindance!$R:$R,"&gt;="&amp;AC$5,Raindance!$R:$R,"&lt;="&amp;AC$6))</f>
        <v>0</v>
      </c>
      <c r="AD218">
        <f>IF($B218="",0,SUMIFS(Raindance!$O:$O,Raindance!$B:$B,$B218,Raindance!$R:$R,"&gt;="&amp;AD$5,Raindance!$R:$R,"&lt;="&amp;AD$6))</f>
        <v>0</v>
      </c>
      <c r="AE218">
        <f>IF($B218="",0,SUMIFS(Raindance!$O:$O,Raindance!$B:$B,$B218,Raindance!$R:$R,"&gt;="&amp;AE$5,Raindance!$R:$R,"&lt;="&amp;AE$6))</f>
        <v>0</v>
      </c>
      <c r="AF218">
        <f>IF($B218="",0,SUMIFS(Raindance!$O:$O,Raindance!$B:$B,$B218,Raindance!$R:$R,"&gt;="&amp;AF$5,Raindance!$R:$R,"&lt;="&amp;AF$6))</f>
        <v>0</v>
      </c>
      <c r="AG218">
        <f>IF($B218="",0,SUMIFS(Raindance!$O:$O,Raindance!$B:$B,$B218,Raindance!$R:$R,"&gt;="&amp;AG$5,Raindance!$R:$R,"&lt;="&amp;AG$6))</f>
        <v>0</v>
      </c>
    </row>
    <row r="219" spans="1:33" x14ac:dyDescent="0.3">
      <c r="A219" t="s">
        <v>1174</v>
      </c>
      <c r="B219" s="20">
        <f>'Accounting table'!J39</f>
        <v>0</v>
      </c>
      <c r="C219" s="36">
        <f>IF(B219="",0,SUMIFS(Raindance!O:O,Raindance!B:B,B219))</f>
        <v>0</v>
      </c>
      <c r="E219">
        <f>IF($B219="",0,SUMIFS(Raindance!$O:$O,Raindance!$B:$B,$B219,Raindance!$R:$R,"&gt;="&amp;E$5,Raindance!$R:$R,"&lt;="&amp;E$6))</f>
        <v>0</v>
      </c>
      <c r="F219">
        <f>IF($B219="",0,SUMIFS(Raindance!$O:$O,Raindance!$B:$B,$B219,Raindance!$R:$R,"&gt;="&amp;F$5,Raindance!$R:$R,"&lt;="&amp;F$6))</f>
        <v>0</v>
      </c>
      <c r="G219">
        <f>IF($B219="",0,SUMIFS(Raindance!$O:$O,Raindance!$B:$B,$B219,Raindance!$R:$R,"&gt;="&amp;G$5,Raindance!$R:$R,"&lt;="&amp;G$6))</f>
        <v>0</v>
      </c>
      <c r="H219">
        <f>IF($B219="",0,SUMIFS(Raindance!$O:$O,Raindance!$B:$B,$B219,Raindance!$R:$R,"&gt;="&amp;H$5,Raindance!$R:$R,"&lt;="&amp;H$6))</f>
        <v>0</v>
      </c>
      <c r="I219">
        <f>IF($B219="",0,SUMIFS(Raindance!$O:$O,Raindance!$B:$B,$B219,Raindance!$R:$R,"&gt;="&amp;I$5,Raindance!$R:$R,"&lt;="&amp;I$6))</f>
        <v>0</v>
      </c>
      <c r="J219">
        <f>IF($B219="",0,SUMIFS(Raindance!$O:$O,Raindance!$B:$B,$B219,Raindance!$R:$R,"&gt;="&amp;J$5,Raindance!$R:$R,"&lt;="&amp;J$6))</f>
        <v>0</v>
      </c>
      <c r="K219">
        <f>IF($B219="",0,SUMIFS(Raindance!$O:$O,Raindance!$B:$B,$B219,Raindance!$R:$R,"&gt;="&amp;K$5,Raindance!$R:$R,"&lt;="&amp;K$6))</f>
        <v>0</v>
      </c>
      <c r="L219">
        <f>IF($B219="",0,SUMIFS(Raindance!$O:$O,Raindance!$B:$B,$B219,Raindance!$R:$R,"&gt;="&amp;L$5,Raindance!$R:$R,"&lt;="&amp;L$6))</f>
        <v>0</v>
      </c>
      <c r="M219">
        <f>IF($B219="",0,SUMIFS(Raindance!$O:$O,Raindance!$B:$B,$B219,Raindance!$R:$R,"&gt;="&amp;M$5,Raindance!$R:$R,"&lt;="&amp;M$6))</f>
        <v>0</v>
      </c>
      <c r="N219">
        <f>IF($B219="",0,SUMIFS(Raindance!$O:$O,Raindance!$B:$B,$B219,Raindance!$R:$R,"&gt;="&amp;N$5,Raindance!$R:$R,"&lt;="&amp;N$6))</f>
        <v>0</v>
      </c>
      <c r="O219">
        <f>IF($B219="",0,SUMIFS(Raindance!$O:$O,Raindance!$B:$B,$B219,Raindance!$R:$R,"&gt;="&amp;O$5,Raindance!$R:$R,"&lt;="&amp;O$6))</f>
        <v>0</v>
      </c>
      <c r="P219">
        <f>IF($B219="",0,SUMIFS(Raindance!$O:$O,Raindance!$B:$B,$B219,Raindance!$R:$R,"&gt;="&amp;P$5,Raindance!$R:$R,"&lt;="&amp;P$6))</f>
        <v>0</v>
      </c>
      <c r="Q219">
        <f>IF($B219="",0,SUMIFS(Raindance!$O:$O,Raindance!$B:$B,$B219,Raindance!$R:$R,"&gt;="&amp;Q$5,Raindance!$R:$R,"&lt;="&amp;Q$6))</f>
        <v>0</v>
      </c>
      <c r="R219">
        <f>IF($B219="",0,SUMIFS(Raindance!$O:$O,Raindance!$B:$B,$B219,Raindance!$R:$R,"&gt;="&amp;R$5,Raindance!$R:$R,"&lt;="&amp;R$6))</f>
        <v>0</v>
      </c>
      <c r="S219">
        <f>IF($B219="",0,SUMIFS(Raindance!$O:$O,Raindance!$B:$B,$B219,Raindance!$R:$R,"&gt;="&amp;S$5,Raindance!$R:$R,"&lt;="&amp;S$6))</f>
        <v>0</v>
      </c>
      <c r="T219">
        <f>IF($B219="",0,SUMIFS(Raindance!$O:$O,Raindance!$B:$B,$B219,Raindance!$R:$R,"&gt;="&amp;T$5,Raindance!$R:$R,"&lt;="&amp;T$6))</f>
        <v>0</v>
      </c>
      <c r="U219">
        <f>IF($B219="",0,SUMIFS(Raindance!$O:$O,Raindance!$B:$B,$B219,Raindance!$R:$R,"&gt;="&amp;U$5,Raindance!$R:$R,"&lt;="&amp;U$6))</f>
        <v>0</v>
      </c>
      <c r="V219">
        <f>IF($B219="",0,SUMIFS(Raindance!$O:$O,Raindance!$B:$B,$B219,Raindance!$R:$R,"&gt;="&amp;V$5,Raindance!$R:$R,"&lt;="&amp;V$6))</f>
        <v>0</v>
      </c>
      <c r="W219">
        <f>IF($B219="",0,SUMIFS(Raindance!$O:$O,Raindance!$B:$B,$B219,Raindance!$R:$R,"&gt;="&amp;W$5,Raindance!$R:$R,"&lt;="&amp;W$6))</f>
        <v>0</v>
      </c>
      <c r="X219">
        <f>IF($B219="",0,SUMIFS(Raindance!$O:$O,Raindance!$B:$B,$B219,Raindance!$R:$R,"&gt;="&amp;X$5,Raindance!$R:$R,"&lt;="&amp;X$6))</f>
        <v>0</v>
      </c>
      <c r="Y219">
        <f>IF($B219="",0,SUMIFS(Raindance!$O:$O,Raindance!$B:$B,$B219,Raindance!$R:$R,"&gt;="&amp;Y$5,Raindance!$R:$R,"&lt;="&amp;Y$6))</f>
        <v>0</v>
      </c>
      <c r="Z219">
        <f>IF($B219="",0,SUMIFS(Raindance!$O:$O,Raindance!$B:$B,$B219,Raindance!$R:$R,"&gt;="&amp;Z$5,Raindance!$R:$R,"&lt;="&amp;Z$6))</f>
        <v>0</v>
      </c>
      <c r="AA219">
        <f>IF($B219="",0,SUMIFS(Raindance!$O:$O,Raindance!$B:$B,$B219,Raindance!$R:$R,"&gt;="&amp;AA$5,Raindance!$R:$R,"&lt;="&amp;AA$6))</f>
        <v>0</v>
      </c>
      <c r="AB219">
        <f>IF($B219="",0,SUMIFS(Raindance!$O:$O,Raindance!$B:$B,$B219,Raindance!$R:$R,"&gt;="&amp;AB$5,Raindance!$R:$R,"&lt;="&amp;AB$6))</f>
        <v>0</v>
      </c>
      <c r="AC219">
        <f>IF($B219="",0,SUMIFS(Raindance!$O:$O,Raindance!$B:$B,$B219,Raindance!$R:$R,"&gt;="&amp;AC$5,Raindance!$R:$R,"&lt;="&amp;AC$6))</f>
        <v>0</v>
      </c>
      <c r="AD219">
        <f>IF($B219="",0,SUMIFS(Raindance!$O:$O,Raindance!$B:$B,$B219,Raindance!$R:$R,"&gt;="&amp;AD$5,Raindance!$R:$R,"&lt;="&amp;AD$6))</f>
        <v>0</v>
      </c>
      <c r="AE219">
        <f>IF($B219="",0,SUMIFS(Raindance!$O:$O,Raindance!$B:$B,$B219,Raindance!$R:$R,"&gt;="&amp;AE$5,Raindance!$R:$R,"&lt;="&amp;AE$6))</f>
        <v>0</v>
      </c>
      <c r="AF219">
        <f>IF($B219="",0,SUMIFS(Raindance!$O:$O,Raindance!$B:$B,$B219,Raindance!$R:$R,"&gt;="&amp;AF$5,Raindance!$R:$R,"&lt;="&amp;AF$6))</f>
        <v>0</v>
      </c>
      <c r="AG219">
        <f>IF($B219="",0,SUMIFS(Raindance!$O:$O,Raindance!$B:$B,$B219,Raindance!$R:$R,"&gt;="&amp;AG$5,Raindance!$R:$R,"&lt;="&amp;AG$6))</f>
        <v>0</v>
      </c>
    </row>
    <row r="220" spans="1:33" x14ac:dyDescent="0.3">
      <c r="A220" t="s">
        <v>1174</v>
      </c>
      <c r="B220" s="20">
        <f>'Accounting table'!J40</f>
        <v>0</v>
      </c>
      <c r="C220" s="36">
        <f>IF(B220="",0,SUMIFS(Raindance!O:O,Raindance!B:B,B220))</f>
        <v>0</v>
      </c>
      <c r="E220">
        <f>IF($B220="",0,SUMIFS(Raindance!$O:$O,Raindance!$B:$B,$B220,Raindance!$R:$R,"&gt;="&amp;E$5,Raindance!$R:$R,"&lt;="&amp;E$6))</f>
        <v>0</v>
      </c>
      <c r="F220">
        <f>IF($B220="",0,SUMIFS(Raindance!$O:$O,Raindance!$B:$B,$B220,Raindance!$R:$R,"&gt;="&amp;F$5,Raindance!$R:$R,"&lt;="&amp;F$6))</f>
        <v>0</v>
      </c>
      <c r="G220">
        <f>IF($B220="",0,SUMIFS(Raindance!$O:$O,Raindance!$B:$B,$B220,Raindance!$R:$R,"&gt;="&amp;G$5,Raindance!$R:$R,"&lt;="&amp;G$6))</f>
        <v>0</v>
      </c>
      <c r="H220">
        <f>IF($B220="",0,SUMIFS(Raindance!$O:$O,Raindance!$B:$B,$B220,Raindance!$R:$R,"&gt;="&amp;H$5,Raindance!$R:$R,"&lt;="&amp;H$6))</f>
        <v>0</v>
      </c>
      <c r="I220">
        <f>IF($B220="",0,SUMIFS(Raindance!$O:$O,Raindance!$B:$B,$B220,Raindance!$R:$R,"&gt;="&amp;I$5,Raindance!$R:$R,"&lt;="&amp;I$6))</f>
        <v>0</v>
      </c>
      <c r="J220">
        <f>IF($B220="",0,SUMIFS(Raindance!$O:$O,Raindance!$B:$B,$B220,Raindance!$R:$R,"&gt;="&amp;J$5,Raindance!$R:$R,"&lt;="&amp;J$6))</f>
        <v>0</v>
      </c>
      <c r="K220">
        <f>IF($B220="",0,SUMIFS(Raindance!$O:$O,Raindance!$B:$B,$B220,Raindance!$R:$R,"&gt;="&amp;K$5,Raindance!$R:$R,"&lt;="&amp;K$6))</f>
        <v>0</v>
      </c>
      <c r="L220">
        <f>IF($B220="",0,SUMIFS(Raindance!$O:$O,Raindance!$B:$B,$B220,Raindance!$R:$R,"&gt;="&amp;L$5,Raindance!$R:$R,"&lt;="&amp;L$6))</f>
        <v>0</v>
      </c>
      <c r="M220">
        <f>IF($B220="",0,SUMIFS(Raindance!$O:$O,Raindance!$B:$B,$B220,Raindance!$R:$R,"&gt;="&amp;M$5,Raindance!$R:$R,"&lt;="&amp;M$6))</f>
        <v>0</v>
      </c>
      <c r="N220">
        <f>IF($B220="",0,SUMIFS(Raindance!$O:$O,Raindance!$B:$B,$B220,Raindance!$R:$R,"&gt;="&amp;N$5,Raindance!$R:$R,"&lt;="&amp;N$6))</f>
        <v>0</v>
      </c>
      <c r="O220">
        <f>IF($B220="",0,SUMIFS(Raindance!$O:$O,Raindance!$B:$B,$B220,Raindance!$R:$R,"&gt;="&amp;O$5,Raindance!$R:$R,"&lt;="&amp;O$6))</f>
        <v>0</v>
      </c>
      <c r="P220">
        <f>IF($B220="",0,SUMIFS(Raindance!$O:$O,Raindance!$B:$B,$B220,Raindance!$R:$R,"&gt;="&amp;P$5,Raindance!$R:$R,"&lt;="&amp;P$6))</f>
        <v>0</v>
      </c>
      <c r="Q220">
        <f>IF($B220="",0,SUMIFS(Raindance!$O:$O,Raindance!$B:$B,$B220,Raindance!$R:$R,"&gt;="&amp;Q$5,Raindance!$R:$R,"&lt;="&amp;Q$6))</f>
        <v>0</v>
      </c>
      <c r="R220">
        <f>IF($B220="",0,SUMIFS(Raindance!$O:$O,Raindance!$B:$B,$B220,Raindance!$R:$R,"&gt;="&amp;R$5,Raindance!$R:$R,"&lt;="&amp;R$6))</f>
        <v>0</v>
      </c>
      <c r="S220">
        <f>IF($B220="",0,SUMIFS(Raindance!$O:$O,Raindance!$B:$B,$B220,Raindance!$R:$R,"&gt;="&amp;S$5,Raindance!$R:$R,"&lt;="&amp;S$6))</f>
        <v>0</v>
      </c>
      <c r="T220">
        <f>IF($B220="",0,SUMIFS(Raindance!$O:$O,Raindance!$B:$B,$B220,Raindance!$R:$R,"&gt;="&amp;T$5,Raindance!$R:$R,"&lt;="&amp;T$6))</f>
        <v>0</v>
      </c>
      <c r="U220">
        <f>IF($B220="",0,SUMIFS(Raindance!$O:$O,Raindance!$B:$B,$B220,Raindance!$R:$R,"&gt;="&amp;U$5,Raindance!$R:$R,"&lt;="&amp;U$6))</f>
        <v>0</v>
      </c>
      <c r="V220">
        <f>IF($B220="",0,SUMIFS(Raindance!$O:$O,Raindance!$B:$B,$B220,Raindance!$R:$R,"&gt;="&amp;V$5,Raindance!$R:$R,"&lt;="&amp;V$6))</f>
        <v>0</v>
      </c>
      <c r="W220">
        <f>IF($B220="",0,SUMIFS(Raindance!$O:$O,Raindance!$B:$B,$B220,Raindance!$R:$R,"&gt;="&amp;W$5,Raindance!$R:$R,"&lt;="&amp;W$6))</f>
        <v>0</v>
      </c>
      <c r="X220">
        <f>IF($B220="",0,SUMIFS(Raindance!$O:$O,Raindance!$B:$B,$B220,Raindance!$R:$R,"&gt;="&amp;X$5,Raindance!$R:$R,"&lt;="&amp;X$6))</f>
        <v>0</v>
      </c>
      <c r="Y220">
        <f>IF($B220="",0,SUMIFS(Raindance!$O:$O,Raindance!$B:$B,$B220,Raindance!$R:$R,"&gt;="&amp;Y$5,Raindance!$R:$R,"&lt;="&amp;Y$6))</f>
        <v>0</v>
      </c>
      <c r="Z220">
        <f>IF($B220="",0,SUMIFS(Raindance!$O:$O,Raindance!$B:$B,$B220,Raindance!$R:$R,"&gt;="&amp;Z$5,Raindance!$R:$R,"&lt;="&amp;Z$6))</f>
        <v>0</v>
      </c>
      <c r="AA220">
        <f>IF($B220="",0,SUMIFS(Raindance!$O:$O,Raindance!$B:$B,$B220,Raindance!$R:$R,"&gt;="&amp;AA$5,Raindance!$R:$R,"&lt;="&amp;AA$6))</f>
        <v>0</v>
      </c>
      <c r="AB220">
        <f>IF($B220="",0,SUMIFS(Raindance!$O:$O,Raindance!$B:$B,$B220,Raindance!$R:$R,"&gt;="&amp;AB$5,Raindance!$R:$R,"&lt;="&amp;AB$6))</f>
        <v>0</v>
      </c>
      <c r="AC220">
        <f>IF($B220="",0,SUMIFS(Raindance!$O:$O,Raindance!$B:$B,$B220,Raindance!$R:$R,"&gt;="&amp;AC$5,Raindance!$R:$R,"&lt;="&amp;AC$6))</f>
        <v>0</v>
      </c>
      <c r="AD220">
        <f>IF($B220="",0,SUMIFS(Raindance!$O:$O,Raindance!$B:$B,$B220,Raindance!$R:$R,"&gt;="&amp;AD$5,Raindance!$R:$R,"&lt;="&amp;AD$6))</f>
        <v>0</v>
      </c>
      <c r="AE220">
        <f>IF($B220="",0,SUMIFS(Raindance!$O:$O,Raindance!$B:$B,$B220,Raindance!$R:$R,"&gt;="&amp;AE$5,Raindance!$R:$R,"&lt;="&amp;AE$6))</f>
        <v>0</v>
      </c>
      <c r="AF220">
        <f>IF($B220="",0,SUMIFS(Raindance!$O:$O,Raindance!$B:$B,$B220,Raindance!$R:$R,"&gt;="&amp;AF$5,Raindance!$R:$R,"&lt;="&amp;AF$6))</f>
        <v>0</v>
      </c>
      <c r="AG220">
        <f>IF($B220="",0,SUMIFS(Raindance!$O:$O,Raindance!$B:$B,$B220,Raindance!$R:$R,"&gt;="&amp;AG$5,Raindance!$R:$R,"&lt;="&amp;AG$6))</f>
        <v>0</v>
      </c>
    </row>
    <row r="221" spans="1:33" x14ac:dyDescent="0.3">
      <c r="A221" t="s">
        <v>1174</v>
      </c>
      <c r="B221" s="20">
        <f>'Accounting table'!J41</f>
        <v>0</v>
      </c>
      <c r="C221" s="36">
        <f>IF(B221="",0,SUMIFS(Raindance!O:O,Raindance!B:B,B221))</f>
        <v>0</v>
      </c>
      <c r="E221">
        <f>IF($B221="",0,SUMIFS(Raindance!$O:$O,Raindance!$B:$B,$B221,Raindance!$R:$R,"&gt;="&amp;E$5,Raindance!$R:$R,"&lt;="&amp;E$6))</f>
        <v>0</v>
      </c>
      <c r="F221">
        <f>IF($B221="",0,SUMIFS(Raindance!$O:$O,Raindance!$B:$B,$B221,Raindance!$R:$R,"&gt;="&amp;F$5,Raindance!$R:$R,"&lt;="&amp;F$6))</f>
        <v>0</v>
      </c>
      <c r="G221">
        <f>IF($B221="",0,SUMIFS(Raindance!$O:$O,Raindance!$B:$B,$B221,Raindance!$R:$R,"&gt;="&amp;G$5,Raindance!$R:$R,"&lt;="&amp;G$6))</f>
        <v>0</v>
      </c>
      <c r="H221">
        <f>IF($B221="",0,SUMIFS(Raindance!$O:$O,Raindance!$B:$B,$B221,Raindance!$R:$R,"&gt;="&amp;H$5,Raindance!$R:$R,"&lt;="&amp;H$6))</f>
        <v>0</v>
      </c>
      <c r="I221">
        <f>IF($B221="",0,SUMIFS(Raindance!$O:$O,Raindance!$B:$B,$B221,Raindance!$R:$R,"&gt;="&amp;I$5,Raindance!$R:$R,"&lt;="&amp;I$6))</f>
        <v>0</v>
      </c>
      <c r="J221">
        <f>IF($B221="",0,SUMIFS(Raindance!$O:$O,Raindance!$B:$B,$B221,Raindance!$R:$R,"&gt;="&amp;J$5,Raindance!$R:$R,"&lt;="&amp;J$6))</f>
        <v>0</v>
      </c>
      <c r="K221">
        <f>IF($B221="",0,SUMIFS(Raindance!$O:$O,Raindance!$B:$B,$B221,Raindance!$R:$R,"&gt;="&amp;K$5,Raindance!$R:$R,"&lt;="&amp;K$6))</f>
        <v>0</v>
      </c>
      <c r="L221">
        <f>IF($B221="",0,SUMIFS(Raindance!$O:$O,Raindance!$B:$B,$B221,Raindance!$R:$R,"&gt;="&amp;L$5,Raindance!$R:$R,"&lt;="&amp;L$6))</f>
        <v>0</v>
      </c>
      <c r="M221">
        <f>IF($B221="",0,SUMIFS(Raindance!$O:$O,Raindance!$B:$B,$B221,Raindance!$R:$R,"&gt;="&amp;M$5,Raindance!$R:$R,"&lt;="&amp;M$6))</f>
        <v>0</v>
      </c>
      <c r="N221">
        <f>IF($B221="",0,SUMIFS(Raindance!$O:$O,Raindance!$B:$B,$B221,Raindance!$R:$R,"&gt;="&amp;N$5,Raindance!$R:$R,"&lt;="&amp;N$6))</f>
        <v>0</v>
      </c>
      <c r="O221">
        <f>IF($B221="",0,SUMIFS(Raindance!$O:$O,Raindance!$B:$B,$B221,Raindance!$R:$R,"&gt;="&amp;O$5,Raindance!$R:$R,"&lt;="&amp;O$6))</f>
        <v>0</v>
      </c>
      <c r="P221">
        <f>IF($B221="",0,SUMIFS(Raindance!$O:$O,Raindance!$B:$B,$B221,Raindance!$R:$R,"&gt;="&amp;P$5,Raindance!$R:$R,"&lt;="&amp;P$6))</f>
        <v>0</v>
      </c>
      <c r="Q221">
        <f>IF($B221="",0,SUMIFS(Raindance!$O:$O,Raindance!$B:$B,$B221,Raindance!$R:$R,"&gt;="&amp;Q$5,Raindance!$R:$R,"&lt;="&amp;Q$6))</f>
        <v>0</v>
      </c>
      <c r="R221">
        <f>IF($B221="",0,SUMIFS(Raindance!$O:$O,Raindance!$B:$B,$B221,Raindance!$R:$R,"&gt;="&amp;R$5,Raindance!$R:$R,"&lt;="&amp;R$6))</f>
        <v>0</v>
      </c>
      <c r="S221">
        <f>IF($B221="",0,SUMIFS(Raindance!$O:$O,Raindance!$B:$B,$B221,Raindance!$R:$R,"&gt;="&amp;S$5,Raindance!$R:$R,"&lt;="&amp;S$6))</f>
        <v>0</v>
      </c>
      <c r="T221">
        <f>IF($B221="",0,SUMIFS(Raindance!$O:$O,Raindance!$B:$B,$B221,Raindance!$R:$R,"&gt;="&amp;T$5,Raindance!$R:$R,"&lt;="&amp;T$6))</f>
        <v>0</v>
      </c>
      <c r="U221">
        <f>IF($B221="",0,SUMIFS(Raindance!$O:$O,Raindance!$B:$B,$B221,Raindance!$R:$R,"&gt;="&amp;U$5,Raindance!$R:$R,"&lt;="&amp;U$6))</f>
        <v>0</v>
      </c>
      <c r="V221">
        <f>IF($B221="",0,SUMIFS(Raindance!$O:$O,Raindance!$B:$B,$B221,Raindance!$R:$R,"&gt;="&amp;V$5,Raindance!$R:$R,"&lt;="&amp;V$6))</f>
        <v>0</v>
      </c>
      <c r="W221">
        <f>IF($B221="",0,SUMIFS(Raindance!$O:$O,Raindance!$B:$B,$B221,Raindance!$R:$R,"&gt;="&amp;W$5,Raindance!$R:$R,"&lt;="&amp;W$6))</f>
        <v>0</v>
      </c>
      <c r="X221">
        <f>IF($B221="",0,SUMIFS(Raindance!$O:$O,Raindance!$B:$B,$B221,Raindance!$R:$R,"&gt;="&amp;X$5,Raindance!$R:$R,"&lt;="&amp;X$6))</f>
        <v>0</v>
      </c>
      <c r="Y221">
        <f>IF($B221="",0,SUMIFS(Raindance!$O:$O,Raindance!$B:$B,$B221,Raindance!$R:$R,"&gt;="&amp;Y$5,Raindance!$R:$R,"&lt;="&amp;Y$6))</f>
        <v>0</v>
      </c>
      <c r="Z221">
        <f>IF($B221="",0,SUMIFS(Raindance!$O:$O,Raindance!$B:$B,$B221,Raindance!$R:$R,"&gt;="&amp;Z$5,Raindance!$R:$R,"&lt;="&amp;Z$6))</f>
        <v>0</v>
      </c>
      <c r="AA221">
        <f>IF($B221="",0,SUMIFS(Raindance!$O:$O,Raindance!$B:$B,$B221,Raindance!$R:$R,"&gt;="&amp;AA$5,Raindance!$R:$R,"&lt;="&amp;AA$6))</f>
        <v>0</v>
      </c>
      <c r="AB221">
        <f>IF($B221="",0,SUMIFS(Raindance!$O:$O,Raindance!$B:$B,$B221,Raindance!$R:$R,"&gt;="&amp;AB$5,Raindance!$R:$R,"&lt;="&amp;AB$6))</f>
        <v>0</v>
      </c>
      <c r="AC221">
        <f>IF($B221="",0,SUMIFS(Raindance!$O:$O,Raindance!$B:$B,$B221,Raindance!$R:$R,"&gt;="&amp;AC$5,Raindance!$R:$R,"&lt;="&amp;AC$6))</f>
        <v>0</v>
      </c>
      <c r="AD221">
        <f>IF($B221="",0,SUMIFS(Raindance!$O:$O,Raindance!$B:$B,$B221,Raindance!$R:$R,"&gt;="&amp;AD$5,Raindance!$R:$R,"&lt;="&amp;AD$6))</f>
        <v>0</v>
      </c>
      <c r="AE221">
        <f>IF($B221="",0,SUMIFS(Raindance!$O:$O,Raindance!$B:$B,$B221,Raindance!$R:$R,"&gt;="&amp;AE$5,Raindance!$R:$R,"&lt;="&amp;AE$6))</f>
        <v>0</v>
      </c>
      <c r="AF221">
        <f>IF($B221="",0,SUMIFS(Raindance!$O:$O,Raindance!$B:$B,$B221,Raindance!$R:$R,"&gt;="&amp;AF$5,Raindance!$R:$R,"&lt;="&amp;AF$6))</f>
        <v>0</v>
      </c>
      <c r="AG221">
        <f>IF($B221="",0,SUMIFS(Raindance!$O:$O,Raindance!$B:$B,$B221,Raindance!$R:$R,"&gt;="&amp;AG$5,Raindance!$R:$R,"&lt;="&amp;AG$6))</f>
        <v>0</v>
      </c>
    </row>
    <row r="222" spans="1:33" x14ac:dyDescent="0.3">
      <c r="A222" t="s">
        <v>1174</v>
      </c>
      <c r="B222" s="20">
        <f>'Accounting table'!J42</f>
        <v>0</v>
      </c>
      <c r="C222" s="36">
        <f>IF(B222="",0,SUMIFS(Raindance!O:O,Raindance!B:B,B222))</f>
        <v>0</v>
      </c>
      <c r="E222">
        <f>IF($B222="",0,SUMIFS(Raindance!$O:$O,Raindance!$B:$B,$B222,Raindance!$R:$R,"&gt;="&amp;E$5,Raindance!$R:$R,"&lt;="&amp;E$6))</f>
        <v>0</v>
      </c>
      <c r="F222">
        <f>IF($B222="",0,SUMIFS(Raindance!$O:$O,Raindance!$B:$B,$B222,Raindance!$R:$R,"&gt;="&amp;F$5,Raindance!$R:$R,"&lt;="&amp;F$6))</f>
        <v>0</v>
      </c>
      <c r="G222">
        <f>IF($B222="",0,SUMIFS(Raindance!$O:$O,Raindance!$B:$B,$B222,Raindance!$R:$R,"&gt;="&amp;G$5,Raindance!$R:$R,"&lt;="&amp;G$6))</f>
        <v>0</v>
      </c>
      <c r="H222">
        <f>IF($B222="",0,SUMIFS(Raindance!$O:$O,Raindance!$B:$B,$B222,Raindance!$R:$R,"&gt;="&amp;H$5,Raindance!$R:$R,"&lt;="&amp;H$6))</f>
        <v>0</v>
      </c>
      <c r="I222">
        <f>IF($B222="",0,SUMIFS(Raindance!$O:$O,Raindance!$B:$B,$B222,Raindance!$R:$R,"&gt;="&amp;I$5,Raindance!$R:$R,"&lt;="&amp;I$6))</f>
        <v>0</v>
      </c>
      <c r="J222">
        <f>IF($B222="",0,SUMIFS(Raindance!$O:$O,Raindance!$B:$B,$B222,Raindance!$R:$R,"&gt;="&amp;J$5,Raindance!$R:$R,"&lt;="&amp;J$6))</f>
        <v>0</v>
      </c>
      <c r="K222">
        <f>IF($B222="",0,SUMIFS(Raindance!$O:$O,Raindance!$B:$B,$B222,Raindance!$R:$R,"&gt;="&amp;K$5,Raindance!$R:$R,"&lt;="&amp;K$6))</f>
        <v>0</v>
      </c>
      <c r="L222">
        <f>IF($B222="",0,SUMIFS(Raindance!$O:$O,Raindance!$B:$B,$B222,Raindance!$R:$R,"&gt;="&amp;L$5,Raindance!$R:$R,"&lt;="&amp;L$6))</f>
        <v>0</v>
      </c>
      <c r="M222">
        <f>IF($B222="",0,SUMIFS(Raindance!$O:$O,Raindance!$B:$B,$B222,Raindance!$R:$R,"&gt;="&amp;M$5,Raindance!$R:$R,"&lt;="&amp;M$6))</f>
        <v>0</v>
      </c>
      <c r="N222">
        <f>IF($B222="",0,SUMIFS(Raindance!$O:$O,Raindance!$B:$B,$B222,Raindance!$R:$R,"&gt;="&amp;N$5,Raindance!$R:$R,"&lt;="&amp;N$6))</f>
        <v>0</v>
      </c>
      <c r="O222">
        <f>IF($B222="",0,SUMIFS(Raindance!$O:$O,Raindance!$B:$B,$B222,Raindance!$R:$R,"&gt;="&amp;O$5,Raindance!$R:$R,"&lt;="&amp;O$6))</f>
        <v>0</v>
      </c>
      <c r="P222">
        <f>IF($B222="",0,SUMIFS(Raindance!$O:$O,Raindance!$B:$B,$B222,Raindance!$R:$R,"&gt;="&amp;P$5,Raindance!$R:$R,"&lt;="&amp;P$6))</f>
        <v>0</v>
      </c>
      <c r="Q222">
        <f>IF($B222="",0,SUMIFS(Raindance!$O:$O,Raindance!$B:$B,$B222,Raindance!$R:$R,"&gt;="&amp;Q$5,Raindance!$R:$R,"&lt;="&amp;Q$6))</f>
        <v>0</v>
      </c>
      <c r="R222">
        <f>IF($B222="",0,SUMIFS(Raindance!$O:$O,Raindance!$B:$B,$B222,Raindance!$R:$R,"&gt;="&amp;R$5,Raindance!$R:$R,"&lt;="&amp;R$6))</f>
        <v>0</v>
      </c>
      <c r="S222">
        <f>IF($B222="",0,SUMIFS(Raindance!$O:$O,Raindance!$B:$B,$B222,Raindance!$R:$R,"&gt;="&amp;S$5,Raindance!$R:$R,"&lt;="&amp;S$6))</f>
        <v>0</v>
      </c>
      <c r="T222">
        <f>IF($B222="",0,SUMIFS(Raindance!$O:$O,Raindance!$B:$B,$B222,Raindance!$R:$R,"&gt;="&amp;T$5,Raindance!$R:$R,"&lt;="&amp;T$6))</f>
        <v>0</v>
      </c>
      <c r="U222">
        <f>IF($B222="",0,SUMIFS(Raindance!$O:$O,Raindance!$B:$B,$B222,Raindance!$R:$R,"&gt;="&amp;U$5,Raindance!$R:$R,"&lt;="&amp;U$6))</f>
        <v>0</v>
      </c>
      <c r="V222">
        <f>IF($B222="",0,SUMIFS(Raindance!$O:$O,Raindance!$B:$B,$B222,Raindance!$R:$R,"&gt;="&amp;V$5,Raindance!$R:$R,"&lt;="&amp;V$6))</f>
        <v>0</v>
      </c>
      <c r="W222">
        <f>IF($B222="",0,SUMIFS(Raindance!$O:$O,Raindance!$B:$B,$B222,Raindance!$R:$R,"&gt;="&amp;W$5,Raindance!$R:$R,"&lt;="&amp;W$6))</f>
        <v>0</v>
      </c>
      <c r="X222">
        <f>IF($B222="",0,SUMIFS(Raindance!$O:$O,Raindance!$B:$B,$B222,Raindance!$R:$R,"&gt;="&amp;X$5,Raindance!$R:$R,"&lt;="&amp;X$6))</f>
        <v>0</v>
      </c>
      <c r="Y222">
        <f>IF($B222="",0,SUMIFS(Raindance!$O:$O,Raindance!$B:$B,$B222,Raindance!$R:$R,"&gt;="&amp;Y$5,Raindance!$R:$R,"&lt;="&amp;Y$6))</f>
        <v>0</v>
      </c>
      <c r="Z222">
        <f>IF($B222="",0,SUMIFS(Raindance!$O:$O,Raindance!$B:$B,$B222,Raindance!$R:$R,"&gt;="&amp;Z$5,Raindance!$R:$R,"&lt;="&amp;Z$6))</f>
        <v>0</v>
      </c>
      <c r="AA222">
        <f>IF($B222="",0,SUMIFS(Raindance!$O:$O,Raindance!$B:$B,$B222,Raindance!$R:$R,"&gt;="&amp;AA$5,Raindance!$R:$R,"&lt;="&amp;AA$6))</f>
        <v>0</v>
      </c>
      <c r="AB222">
        <f>IF($B222="",0,SUMIFS(Raindance!$O:$O,Raindance!$B:$B,$B222,Raindance!$R:$R,"&gt;="&amp;AB$5,Raindance!$R:$R,"&lt;="&amp;AB$6))</f>
        <v>0</v>
      </c>
      <c r="AC222">
        <f>IF($B222="",0,SUMIFS(Raindance!$O:$O,Raindance!$B:$B,$B222,Raindance!$R:$R,"&gt;="&amp;AC$5,Raindance!$R:$R,"&lt;="&amp;AC$6))</f>
        <v>0</v>
      </c>
      <c r="AD222">
        <f>IF($B222="",0,SUMIFS(Raindance!$O:$O,Raindance!$B:$B,$B222,Raindance!$R:$R,"&gt;="&amp;AD$5,Raindance!$R:$R,"&lt;="&amp;AD$6))</f>
        <v>0</v>
      </c>
      <c r="AE222">
        <f>IF($B222="",0,SUMIFS(Raindance!$O:$O,Raindance!$B:$B,$B222,Raindance!$R:$R,"&gt;="&amp;AE$5,Raindance!$R:$R,"&lt;="&amp;AE$6))</f>
        <v>0</v>
      </c>
      <c r="AF222">
        <f>IF($B222="",0,SUMIFS(Raindance!$O:$O,Raindance!$B:$B,$B222,Raindance!$R:$R,"&gt;="&amp;AF$5,Raindance!$R:$R,"&lt;="&amp;AF$6))</f>
        <v>0</v>
      </c>
      <c r="AG222">
        <f>IF($B222="",0,SUMIFS(Raindance!$O:$O,Raindance!$B:$B,$B222,Raindance!$R:$R,"&gt;="&amp;AG$5,Raindance!$R:$R,"&lt;="&amp;AG$6))</f>
        <v>0</v>
      </c>
    </row>
    <row r="223" spans="1:33" x14ac:dyDescent="0.3">
      <c r="A223" t="s">
        <v>1174</v>
      </c>
      <c r="B223" s="20">
        <f>'Accounting table'!J43</f>
        <v>0</v>
      </c>
      <c r="C223" s="36">
        <f>IF(B223="",0,SUMIFS(Raindance!O:O,Raindance!B:B,B223))</f>
        <v>0</v>
      </c>
      <c r="E223">
        <f>IF($B223="",0,SUMIFS(Raindance!$O:$O,Raindance!$B:$B,$B223,Raindance!$R:$R,"&gt;="&amp;E$5,Raindance!$R:$R,"&lt;="&amp;E$6))</f>
        <v>0</v>
      </c>
      <c r="F223">
        <f>IF($B223="",0,SUMIFS(Raindance!$O:$O,Raindance!$B:$B,$B223,Raindance!$R:$R,"&gt;="&amp;F$5,Raindance!$R:$R,"&lt;="&amp;F$6))</f>
        <v>0</v>
      </c>
      <c r="G223">
        <f>IF($B223="",0,SUMIFS(Raindance!$O:$O,Raindance!$B:$B,$B223,Raindance!$R:$R,"&gt;="&amp;G$5,Raindance!$R:$R,"&lt;="&amp;G$6))</f>
        <v>0</v>
      </c>
      <c r="H223">
        <f>IF($B223="",0,SUMIFS(Raindance!$O:$O,Raindance!$B:$B,$B223,Raindance!$R:$R,"&gt;="&amp;H$5,Raindance!$R:$R,"&lt;="&amp;H$6))</f>
        <v>0</v>
      </c>
      <c r="I223">
        <f>IF($B223="",0,SUMIFS(Raindance!$O:$O,Raindance!$B:$B,$B223,Raindance!$R:$R,"&gt;="&amp;I$5,Raindance!$R:$R,"&lt;="&amp;I$6))</f>
        <v>0</v>
      </c>
      <c r="J223">
        <f>IF($B223="",0,SUMIFS(Raindance!$O:$O,Raindance!$B:$B,$B223,Raindance!$R:$R,"&gt;="&amp;J$5,Raindance!$R:$R,"&lt;="&amp;J$6))</f>
        <v>0</v>
      </c>
      <c r="K223">
        <f>IF($B223="",0,SUMIFS(Raindance!$O:$O,Raindance!$B:$B,$B223,Raindance!$R:$R,"&gt;="&amp;K$5,Raindance!$R:$R,"&lt;="&amp;K$6))</f>
        <v>0</v>
      </c>
      <c r="L223">
        <f>IF($B223="",0,SUMIFS(Raindance!$O:$O,Raindance!$B:$B,$B223,Raindance!$R:$R,"&gt;="&amp;L$5,Raindance!$R:$R,"&lt;="&amp;L$6))</f>
        <v>0</v>
      </c>
      <c r="M223">
        <f>IF($B223="",0,SUMIFS(Raindance!$O:$O,Raindance!$B:$B,$B223,Raindance!$R:$R,"&gt;="&amp;M$5,Raindance!$R:$R,"&lt;="&amp;M$6))</f>
        <v>0</v>
      </c>
      <c r="N223">
        <f>IF($B223="",0,SUMIFS(Raindance!$O:$O,Raindance!$B:$B,$B223,Raindance!$R:$R,"&gt;="&amp;N$5,Raindance!$R:$R,"&lt;="&amp;N$6))</f>
        <v>0</v>
      </c>
      <c r="O223">
        <f>IF($B223="",0,SUMIFS(Raindance!$O:$O,Raindance!$B:$B,$B223,Raindance!$R:$R,"&gt;="&amp;O$5,Raindance!$R:$R,"&lt;="&amp;O$6))</f>
        <v>0</v>
      </c>
      <c r="P223">
        <f>IF($B223="",0,SUMIFS(Raindance!$O:$O,Raindance!$B:$B,$B223,Raindance!$R:$R,"&gt;="&amp;P$5,Raindance!$R:$R,"&lt;="&amp;P$6))</f>
        <v>0</v>
      </c>
      <c r="Q223">
        <f>IF($B223="",0,SUMIFS(Raindance!$O:$O,Raindance!$B:$B,$B223,Raindance!$R:$R,"&gt;="&amp;Q$5,Raindance!$R:$R,"&lt;="&amp;Q$6))</f>
        <v>0</v>
      </c>
      <c r="R223">
        <f>IF($B223="",0,SUMIFS(Raindance!$O:$O,Raindance!$B:$B,$B223,Raindance!$R:$R,"&gt;="&amp;R$5,Raindance!$R:$R,"&lt;="&amp;R$6))</f>
        <v>0</v>
      </c>
      <c r="S223">
        <f>IF($B223="",0,SUMIFS(Raindance!$O:$O,Raindance!$B:$B,$B223,Raindance!$R:$R,"&gt;="&amp;S$5,Raindance!$R:$R,"&lt;="&amp;S$6))</f>
        <v>0</v>
      </c>
      <c r="T223">
        <f>IF($B223="",0,SUMIFS(Raindance!$O:$O,Raindance!$B:$B,$B223,Raindance!$R:$R,"&gt;="&amp;T$5,Raindance!$R:$R,"&lt;="&amp;T$6))</f>
        <v>0</v>
      </c>
      <c r="U223">
        <f>IF($B223="",0,SUMIFS(Raindance!$O:$O,Raindance!$B:$B,$B223,Raindance!$R:$R,"&gt;="&amp;U$5,Raindance!$R:$R,"&lt;="&amp;U$6))</f>
        <v>0</v>
      </c>
      <c r="V223">
        <f>IF($B223="",0,SUMIFS(Raindance!$O:$O,Raindance!$B:$B,$B223,Raindance!$R:$R,"&gt;="&amp;V$5,Raindance!$R:$R,"&lt;="&amp;V$6))</f>
        <v>0</v>
      </c>
      <c r="W223">
        <f>IF($B223="",0,SUMIFS(Raindance!$O:$O,Raindance!$B:$B,$B223,Raindance!$R:$R,"&gt;="&amp;W$5,Raindance!$R:$R,"&lt;="&amp;W$6))</f>
        <v>0</v>
      </c>
      <c r="X223">
        <f>IF($B223="",0,SUMIFS(Raindance!$O:$O,Raindance!$B:$B,$B223,Raindance!$R:$R,"&gt;="&amp;X$5,Raindance!$R:$R,"&lt;="&amp;X$6))</f>
        <v>0</v>
      </c>
      <c r="Y223">
        <f>IF($B223="",0,SUMIFS(Raindance!$O:$O,Raindance!$B:$B,$B223,Raindance!$R:$R,"&gt;="&amp;Y$5,Raindance!$R:$R,"&lt;="&amp;Y$6))</f>
        <v>0</v>
      </c>
      <c r="Z223">
        <f>IF($B223="",0,SUMIFS(Raindance!$O:$O,Raindance!$B:$B,$B223,Raindance!$R:$R,"&gt;="&amp;Z$5,Raindance!$R:$R,"&lt;="&amp;Z$6))</f>
        <v>0</v>
      </c>
      <c r="AA223">
        <f>IF($B223="",0,SUMIFS(Raindance!$O:$O,Raindance!$B:$B,$B223,Raindance!$R:$R,"&gt;="&amp;AA$5,Raindance!$R:$R,"&lt;="&amp;AA$6))</f>
        <v>0</v>
      </c>
      <c r="AB223">
        <f>IF($B223="",0,SUMIFS(Raindance!$O:$O,Raindance!$B:$B,$B223,Raindance!$R:$R,"&gt;="&amp;AB$5,Raindance!$R:$R,"&lt;="&amp;AB$6))</f>
        <v>0</v>
      </c>
      <c r="AC223">
        <f>IF($B223="",0,SUMIFS(Raindance!$O:$O,Raindance!$B:$B,$B223,Raindance!$R:$R,"&gt;="&amp;AC$5,Raindance!$R:$R,"&lt;="&amp;AC$6))</f>
        <v>0</v>
      </c>
      <c r="AD223">
        <f>IF($B223="",0,SUMIFS(Raindance!$O:$O,Raindance!$B:$B,$B223,Raindance!$R:$R,"&gt;="&amp;AD$5,Raindance!$R:$R,"&lt;="&amp;AD$6))</f>
        <v>0</v>
      </c>
      <c r="AE223">
        <f>IF($B223="",0,SUMIFS(Raindance!$O:$O,Raindance!$B:$B,$B223,Raindance!$R:$R,"&gt;="&amp;AE$5,Raindance!$R:$R,"&lt;="&amp;AE$6))</f>
        <v>0</v>
      </c>
      <c r="AF223">
        <f>IF($B223="",0,SUMIFS(Raindance!$O:$O,Raindance!$B:$B,$B223,Raindance!$R:$R,"&gt;="&amp;AF$5,Raindance!$R:$R,"&lt;="&amp;AF$6))</f>
        <v>0</v>
      </c>
      <c r="AG223">
        <f>IF($B223="",0,SUMIFS(Raindance!$O:$O,Raindance!$B:$B,$B223,Raindance!$R:$R,"&gt;="&amp;AG$5,Raindance!$R:$R,"&lt;="&amp;AG$6))</f>
        <v>0</v>
      </c>
    </row>
    <row r="224" spans="1:33" ht="15.5" x14ac:dyDescent="0.35">
      <c r="B224" s="20"/>
      <c r="E224" s="37">
        <f>SUM(E186:E223)</f>
        <v>0</v>
      </c>
      <c r="F224" s="37">
        <f t="shared" ref="F224:AG224" si="5">SUM(F186:F223)</f>
        <v>0</v>
      </c>
      <c r="G224" s="37">
        <f t="shared" si="5"/>
        <v>0</v>
      </c>
      <c r="H224" s="37">
        <f t="shared" si="5"/>
        <v>0</v>
      </c>
      <c r="I224" s="37">
        <f t="shared" si="5"/>
        <v>0</v>
      </c>
      <c r="J224" s="37">
        <f t="shared" si="5"/>
        <v>0</v>
      </c>
      <c r="K224" s="37">
        <f t="shared" si="5"/>
        <v>0</v>
      </c>
      <c r="L224" s="37">
        <f t="shared" si="5"/>
        <v>0</v>
      </c>
      <c r="M224" s="37">
        <f t="shared" si="5"/>
        <v>0</v>
      </c>
      <c r="N224" s="37">
        <f t="shared" si="5"/>
        <v>0</v>
      </c>
      <c r="O224" s="37">
        <f t="shared" si="5"/>
        <v>0</v>
      </c>
      <c r="P224" s="37">
        <f t="shared" si="5"/>
        <v>0</v>
      </c>
      <c r="Q224" s="37">
        <f t="shared" si="5"/>
        <v>0</v>
      </c>
      <c r="R224" s="37">
        <f t="shared" si="5"/>
        <v>0</v>
      </c>
      <c r="S224" s="37">
        <f t="shared" si="5"/>
        <v>0</v>
      </c>
      <c r="T224" s="37">
        <f t="shared" si="5"/>
        <v>0</v>
      </c>
      <c r="U224" s="37">
        <f t="shared" si="5"/>
        <v>0</v>
      </c>
      <c r="V224" s="37">
        <f t="shared" si="5"/>
        <v>0</v>
      </c>
      <c r="W224" s="37">
        <f t="shared" si="5"/>
        <v>0</v>
      </c>
      <c r="X224" s="37">
        <f t="shared" si="5"/>
        <v>0</v>
      </c>
      <c r="Y224" s="37">
        <f t="shared" si="5"/>
        <v>0</v>
      </c>
      <c r="Z224" s="37">
        <f t="shared" si="5"/>
        <v>0</v>
      </c>
      <c r="AA224" s="37">
        <f t="shared" si="5"/>
        <v>0</v>
      </c>
      <c r="AB224" s="37">
        <f t="shared" si="5"/>
        <v>0</v>
      </c>
      <c r="AC224" s="37">
        <f t="shared" si="5"/>
        <v>0</v>
      </c>
      <c r="AD224" s="37">
        <f t="shared" si="5"/>
        <v>0</v>
      </c>
      <c r="AE224" s="37">
        <f t="shared" si="5"/>
        <v>0</v>
      </c>
      <c r="AF224" s="37">
        <f t="shared" si="5"/>
        <v>0</v>
      </c>
      <c r="AG224" s="37">
        <f t="shared" si="5"/>
        <v>0</v>
      </c>
    </row>
    <row r="225" spans="1:33" ht="15.5" x14ac:dyDescent="0.35">
      <c r="B225" s="20"/>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33" x14ac:dyDescent="0.3">
      <c r="B226" s="20"/>
    </row>
    <row r="227" spans="1:33" ht="14.5" thickBot="1" x14ac:dyDescent="0.35">
      <c r="B227" s="20"/>
    </row>
    <row r="228" spans="1:33" s="38" customFormat="1" ht="14.5" thickTop="1" x14ac:dyDescent="0.3">
      <c r="B228" s="38" t="s">
        <v>1142</v>
      </c>
      <c r="C228" s="38" t="s">
        <v>1144</v>
      </c>
      <c r="D228" s="38">
        <f>SUM(C229:C277)</f>
        <v>0</v>
      </c>
    </row>
    <row r="229" spans="1:33" x14ac:dyDescent="0.3">
      <c r="A229" t="s">
        <v>1144</v>
      </c>
      <c r="B229" s="20">
        <f>'Accounting table'!H6</f>
        <v>0</v>
      </c>
      <c r="C229" s="36">
        <f>IF(B229="",0,SUMIFS(Raindance!O:O,Raindance!B:B,B229))</f>
        <v>0</v>
      </c>
      <c r="E229">
        <f>IF($B229="",0,SUMIFS(Raindance!$O:$O,Raindance!$B:$B,$B229,Raindance!$R:$R,"&gt;="&amp;E$5,Raindance!$R:$R,"&lt;="&amp;E$6))</f>
        <v>0</v>
      </c>
      <c r="F229">
        <f>IF($B229="",0,SUMIFS(Raindance!$O:$O,Raindance!$B:$B,$B229,Raindance!$R:$R,"&gt;="&amp;F$5,Raindance!$R:$R,"&lt;="&amp;F$6))</f>
        <v>0</v>
      </c>
      <c r="G229">
        <f>IF($B229="",0,SUMIFS(Raindance!$O:$O,Raindance!$B:$B,$B229,Raindance!$R:$R,"&gt;="&amp;G$5,Raindance!$R:$R,"&lt;="&amp;G$6))</f>
        <v>0</v>
      </c>
      <c r="H229">
        <f>IF($B229="",0,SUMIFS(Raindance!$O:$O,Raindance!$B:$B,$B229,Raindance!$R:$R,"&gt;="&amp;H$5,Raindance!$R:$R,"&lt;="&amp;H$6))</f>
        <v>0</v>
      </c>
      <c r="I229">
        <f>IF($B229="",0,SUMIFS(Raindance!$O:$O,Raindance!$B:$B,$B229,Raindance!$R:$R,"&gt;="&amp;I$5,Raindance!$R:$R,"&lt;="&amp;I$6))</f>
        <v>0</v>
      </c>
      <c r="J229">
        <f>IF($B229="",0,SUMIFS(Raindance!$O:$O,Raindance!$B:$B,$B229,Raindance!$R:$R,"&gt;="&amp;J$5,Raindance!$R:$R,"&lt;="&amp;J$6))</f>
        <v>0</v>
      </c>
      <c r="K229">
        <f>IF($B229="",0,SUMIFS(Raindance!$O:$O,Raindance!$B:$B,$B229,Raindance!$R:$R,"&gt;="&amp;K$5,Raindance!$R:$R,"&lt;="&amp;K$6))</f>
        <v>0</v>
      </c>
      <c r="L229">
        <f>IF($B229="",0,SUMIFS(Raindance!$O:$O,Raindance!$B:$B,$B229,Raindance!$R:$R,"&gt;="&amp;L$5,Raindance!$R:$R,"&lt;="&amp;L$6))</f>
        <v>0</v>
      </c>
      <c r="M229">
        <f>IF($B229="",0,SUMIFS(Raindance!$O:$O,Raindance!$B:$B,$B229,Raindance!$R:$R,"&gt;="&amp;M$5,Raindance!$R:$R,"&lt;="&amp;M$6))</f>
        <v>0</v>
      </c>
      <c r="N229">
        <f>IF($B229="",0,SUMIFS(Raindance!$O:$O,Raindance!$B:$B,$B229,Raindance!$R:$R,"&gt;="&amp;N$5,Raindance!$R:$R,"&lt;="&amp;N$6))</f>
        <v>0</v>
      </c>
      <c r="O229">
        <f>IF($B229="",0,SUMIFS(Raindance!$O:$O,Raindance!$B:$B,$B229,Raindance!$R:$R,"&gt;="&amp;O$5,Raindance!$R:$R,"&lt;="&amp;O$6))</f>
        <v>0</v>
      </c>
      <c r="P229">
        <f>IF($B229="",0,SUMIFS(Raindance!$O:$O,Raindance!$B:$B,$B229,Raindance!$R:$R,"&gt;="&amp;P$5,Raindance!$R:$R,"&lt;="&amp;P$6))</f>
        <v>0</v>
      </c>
      <c r="Q229">
        <f>IF($B229="",0,SUMIFS(Raindance!$O:$O,Raindance!$B:$B,$B229,Raindance!$R:$R,"&gt;="&amp;Q$5,Raindance!$R:$R,"&lt;="&amp;Q$6))</f>
        <v>0</v>
      </c>
      <c r="R229">
        <f>IF($B229="",0,SUMIFS(Raindance!$O:$O,Raindance!$B:$B,$B229,Raindance!$R:$R,"&gt;="&amp;R$5,Raindance!$R:$R,"&lt;="&amp;R$6))</f>
        <v>0</v>
      </c>
      <c r="S229">
        <f>IF($B229="",0,SUMIFS(Raindance!$O:$O,Raindance!$B:$B,$B229,Raindance!$R:$R,"&gt;="&amp;S$5,Raindance!$R:$R,"&lt;="&amp;S$6))</f>
        <v>0</v>
      </c>
      <c r="T229">
        <f>IF($B229="",0,SUMIFS(Raindance!$O:$O,Raindance!$B:$B,$B229,Raindance!$R:$R,"&gt;="&amp;T$5,Raindance!$R:$R,"&lt;="&amp;T$6))</f>
        <v>0</v>
      </c>
      <c r="U229">
        <f>IF($B229="",0,SUMIFS(Raindance!$O:$O,Raindance!$B:$B,$B229,Raindance!$R:$R,"&gt;="&amp;U$5,Raindance!$R:$R,"&lt;="&amp;U$6))</f>
        <v>0</v>
      </c>
      <c r="V229">
        <f>IF($B229="",0,SUMIFS(Raindance!$O:$O,Raindance!$B:$B,$B229,Raindance!$R:$R,"&gt;="&amp;V$5,Raindance!$R:$R,"&lt;="&amp;V$6))</f>
        <v>0</v>
      </c>
      <c r="W229">
        <f>IF($B229="",0,SUMIFS(Raindance!$O:$O,Raindance!$B:$B,$B229,Raindance!$R:$R,"&gt;="&amp;W$5,Raindance!$R:$R,"&lt;="&amp;W$6))</f>
        <v>0</v>
      </c>
      <c r="X229">
        <f>IF($B229="",0,SUMIFS(Raindance!$O:$O,Raindance!$B:$B,$B229,Raindance!$R:$R,"&gt;="&amp;X$5,Raindance!$R:$R,"&lt;="&amp;X$6))</f>
        <v>0</v>
      </c>
      <c r="Y229">
        <f>IF($B229="",0,SUMIFS(Raindance!$O:$O,Raindance!$B:$B,$B229,Raindance!$R:$R,"&gt;="&amp;Y$5,Raindance!$R:$R,"&lt;="&amp;Y$6))</f>
        <v>0</v>
      </c>
      <c r="Z229">
        <f>IF($B229="",0,SUMIFS(Raindance!$O:$O,Raindance!$B:$B,$B229,Raindance!$R:$R,"&gt;="&amp;Z$5,Raindance!$R:$R,"&lt;="&amp;Z$6))</f>
        <v>0</v>
      </c>
      <c r="AA229">
        <f>IF($B229="",0,SUMIFS(Raindance!$O:$O,Raindance!$B:$B,$B229,Raindance!$R:$R,"&gt;="&amp;AA$5,Raindance!$R:$R,"&lt;="&amp;AA$6))</f>
        <v>0</v>
      </c>
      <c r="AB229">
        <f>IF($B229="",0,SUMIFS(Raindance!$O:$O,Raindance!$B:$B,$B229,Raindance!$R:$R,"&gt;="&amp;AB$5,Raindance!$R:$R,"&lt;="&amp;AB$6))</f>
        <v>0</v>
      </c>
      <c r="AC229">
        <f>IF($B229="",0,SUMIFS(Raindance!$O:$O,Raindance!$B:$B,$B229,Raindance!$R:$R,"&gt;="&amp;AC$5,Raindance!$R:$R,"&lt;="&amp;AC$6))</f>
        <v>0</v>
      </c>
      <c r="AD229">
        <f>IF($B229="",0,SUMIFS(Raindance!$O:$O,Raindance!$B:$B,$B229,Raindance!$R:$R,"&gt;="&amp;AD$5,Raindance!$R:$R,"&lt;="&amp;AD$6))</f>
        <v>0</v>
      </c>
      <c r="AE229">
        <f>IF($B229="",0,SUMIFS(Raindance!$O:$O,Raindance!$B:$B,$B229,Raindance!$R:$R,"&gt;="&amp;AE$5,Raindance!$R:$R,"&lt;="&amp;AE$6))</f>
        <v>0</v>
      </c>
      <c r="AF229">
        <f>IF($B229="",0,SUMIFS(Raindance!$O:$O,Raindance!$B:$B,$B229,Raindance!$R:$R,"&gt;="&amp;AF$5,Raindance!$R:$R,"&lt;="&amp;AF$6))</f>
        <v>0</v>
      </c>
      <c r="AG229">
        <f>IF($B229="",0,SUMIFS(Raindance!$O:$O,Raindance!$B:$B,$B229,Raindance!$R:$R,"&gt;="&amp;AG$5,Raindance!$R:$R,"&lt;="&amp;AG$6))</f>
        <v>0</v>
      </c>
    </row>
    <row r="230" spans="1:33" x14ac:dyDescent="0.3">
      <c r="A230" t="s">
        <v>1144</v>
      </c>
      <c r="B230" s="20">
        <f>'Accounting table'!H7</f>
        <v>0</v>
      </c>
      <c r="C230" s="36">
        <f>IF(B230="",0,SUMIFS(Raindance!O:O,Raindance!B:B,B230))</f>
        <v>0</v>
      </c>
      <c r="E230">
        <f>IF($B230="",0,SUMIFS(Raindance!$O:$O,Raindance!$B:$B,$B230,Raindance!$R:$R,"&gt;="&amp;E$5,Raindance!$R:$R,"&lt;="&amp;E$6))</f>
        <v>0</v>
      </c>
      <c r="F230">
        <f>IF($B230="",0,SUMIFS(Raindance!$O:$O,Raindance!$B:$B,$B230,Raindance!$R:$R,"&gt;="&amp;F$5,Raindance!$R:$R,"&lt;="&amp;F$6))</f>
        <v>0</v>
      </c>
      <c r="G230">
        <f>IF($B230="",0,SUMIFS(Raindance!$O:$O,Raindance!$B:$B,$B230,Raindance!$R:$R,"&gt;="&amp;G$5,Raindance!$R:$R,"&lt;="&amp;G$6))</f>
        <v>0</v>
      </c>
      <c r="H230">
        <f>IF($B230="",0,SUMIFS(Raindance!$O:$O,Raindance!$B:$B,$B230,Raindance!$R:$R,"&gt;="&amp;H$5,Raindance!$R:$R,"&lt;="&amp;H$6))</f>
        <v>0</v>
      </c>
      <c r="I230">
        <f>IF($B230="",0,SUMIFS(Raindance!$O:$O,Raindance!$B:$B,$B230,Raindance!$R:$R,"&gt;="&amp;I$5,Raindance!$R:$R,"&lt;="&amp;I$6))</f>
        <v>0</v>
      </c>
      <c r="J230">
        <f>IF($B230="",0,SUMIFS(Raindance!$O:$O,Raindance!$B:$B,$B230,Raindance!$R:$R,"&gt;="&amp;J$5,Raindance!$R:$R,"&lt;="&amp;J$6))</f>
        <v>0</v>
      </c>
      <c r="K230">
        <f>IF($B230="",0,SUMIFS(Raindance!$O:$O,Raindance!$B:$B,$B230,Raindance!$R:$R,"&gt;="&amp;K$5,Raindance!$R:$R,"&lt;="&amp;K$6))</f>
        <v>0</v>
      </c>
      <c r="L230">
        <f>IF($B230="",0,SUMIFS(Raindance!$O:$O,Raindance!$B:$B,$B230,Raindance!$R:$R,"&gt;="&amp;L$5,Raindance!$R:$R,"&lt;="&amp;L$6))</f>
        <v>0</v>
      </c>
      <c r="M230">
        <f>IF($B230="",0,SUMIFS(Raindance!$O:$O,Raindance!$B:$B,$B230,Raindance!$R:$R,"&gt;="&amp;M$5,Raindance!$R:$R,"&lt;="&amp;M$6))</f>
        <v>0</v>
      </c>
      <c r="N230">
        <f>IF($B230="",0,SUMIFS(Raindance!$O:$O,Raindance!$B:$B,$B230,Raindance!$R:$R,"&gt;="&amp;N$5,Raindance!$R:$R,"&lt;="&amp;N$6))</f>
        <v>0</v>
      </c>
      <c r="O230">
        <f>IF($B230="",0,SUMIFS(Raindance!$O:$O,Raindance!$B:$B,$B230,Raindance!$R:$R,"&gt;="&amp;O$5,Raindance!$R:$R,"&lt;="&amp;O$6))</f>
        <v>0</v>
      </c>
      <c r="P230">
        <f>IF($B230="",0,SUMIFS(Raindance!$O:$O,Raindance!$B:$B,$B230,Raindance!$R:$R,"&gt;="&amp;P$5,Raindance!$R:$R,"&lt;="&amp;P$6))</f>
        <v>0</v>
      </c>
      <c r="Q230">
        <f>IF($B230="",0,SUMIFS(Raindance!$O:$O,Raindance!$B:$B,$B230,Raindance!$R:$R,"&gt;="&amp;Q$5,Raindance!$R:$R,"&lt;="&amp;Q$6))</f>
        <v>0</v>
      </c>
      <c r="R230">
        <f>IF($B230="",0,SUMIFS(Raindance!$O:$O,Raindance!$B:$B,$B230,Raindance!$R:$R,"&gt;="&amp;R$5,Raindance!$R:$R,"&lt;="&amp;R$6))</f>
        <v>0</v>
      </c>
      <c r="S230">
        <f>IF($B230="",0,SUMIFS(Raindance!$O:$O,Raindance!$B:$B,$B230,Raindance!$R:$R,"&gt;="&amp;S$5,Raindance!$R:$R,"&lt;="&amp;S$6))</f>
        <v>0</v>
      </c>
      <c r="T230">
        <f>IF($B230="",0,SUMIFS(Raindance!$O:$O,Raindance!$B:$B,$B230,Raindance!$R:$R,"&gt;="&amp;T$5,Raindance!$R:$R,"&lt;="&amp;T$6))</f>
        <v>0</v>
      </c>
      <c r="U230">
        <f>IF($B230="",0,SUMIFS(Raindance!$O:$O,Raindance!$B:$B,$B230,Raindance!$R:$R,"&gt;="&amp;U$5,Raindance!$R:$R,"&lt;="&amp;U$6))</f>
        <v>0</v>
      </c>
      <c r="V230">
        <f>IF($B230="",0,SUMIFS(Raindance!$O:$O,Raindance!$B:$B,$B230,Raindance!$R:$R,"&gt;="&amp;V$5,Raindance!$R:$R,"&lt;="&amp;V$6))</f>
        <v>0</v>
      </c>
      <c r="W230">
        <f>IF($B230="",0,SUMIFS(Raindance!$O:$O,Raindance!$B:$B,$B230,Raindance!$R:$R,"&gt;="&amp;W$5,Raindance!$R:$R,"&lt;="&amp;W$6))</f>
        <v>0</v>
      </c>
      <c r="X230">
        <f>IF($B230="",0,SUMIFS(Raindance!$O:$O,Raindance!$B:$B,$B230,Raindance!$R:$R,"&gt;="&amp;X$5,Raindance!$R:$R,"&lt;="&amp;X$6))</f>
        <v>0</v>
      </c>
      <c r="Y230">
        <f>IF($B230="",0,SUMIFS(Raindance!$O:$O,Raindance!$B:$B,$B230,Raindance!$R:$R,"&gt;="&amp;Y$5,Raindance!$R:$R,"&lt;="&amp;Y$6))</f>
        <v>0</v>
      </c>
      <c r="Z230">
        <f>IF($B230="",0,SUMIFS(Raindance!$O:$O,Raindance!$B:$B,$B230,Raindance!$R:$R,"&gt;="&amp;Z$5,Raindance!$R:$R,"&lt;="&amp;Z$6))</f>
        <v>0</v>
      </c>
      <c r="AA230">
        <f>IF($B230="",0,SUMIFS(Raindance!$O:$O,Raindance!$B:$B,$B230,Raindance!$R:$R,"&gt;="&amp;AA$5,Raindance!$R:$R,"&lt;="&amp;AA$6))</f>
        <v>0</v>
      </c>
      <c r="AB230">
        <f>IF($B230="",0,SUMIFS(Raindance!$O:$O,Raindance!$B:$B,$B230,Raindance!$R:$R,"&gt;="&amp;AB$5,Raindance!$R:$R,"&lt;="&amp;AB$6))</f>
        <v>0</v>
      </c>
      <c r="AC230">
        <f>IF($B230="",0,SUMIFS(Raindance!$O:$O,Raindance!$B:$B,$B230,Raindance!$R:$R,"&gt;="&amp;AC$5,Raindance!$R:$R,"&lt;="&amp;AC$6))</f>
        <v>0</v>
      </c>
      <c r="AD230">
        <f>IF($B230="",0,SUMIFS(Raindance!$O:$O,Raindance!$B:$B,$B230,Raindance!$R:$R,"&gt;="&amp;AD$5,Raindance!$R:$R,"&lt;="&amp;AD$6))</f>
        <v>0</v>
      </c>
      <c r="AE230">
        <f>IF($B230="",0,SUMIFS(Raindance!$O:$O,Raindance!$B:$B,$B230,Raindance!$R:$R,"&gt;="&amp;AE$5,Raindance!$R:$R,"&lt;="&amp;AE$6))</f>
        <v>0</v>
      </c>
      <c r="AF230">
        <f>IF($B230="",0,SUMIFS(Raindance!$O:$O,Raindance!$B:$B,$B230,Raindance!$R:$R,"&gt;="&amp;AF$5,Raindance!$R:$R,"&lt;="&amp;AF$6))</f>
        <v>0</v>
      </c>
      <c r="AG230">
        <f>IF($B230="",0,SUMIFS(Raindance!$O:$O,Raindance!$B:$B,$B230,Raindance!$R:$R,"&gt;="&amp;AG$5,Raindance!$R:$R,"&lt;="&amp;AG$6))</f>
        <v>0</v>
      </c>
    </row>
    <row r="231" spans="1:33" x14ac:dyDescent="0.3">
      <c r="A231" t="s">
        <v>1144</v>
      </c>
      <c r="B231" s="20">
        <f>'Accounting table'!H8</f>
        <v>0</v>
      </c>
      <c r="C231" s="36">
        <f>IF(B231="",0,SUMIFS(Raindance!O:O,Raindance!B:B,B231))</f>
        <v>0</v>
      </c>
      <c r="E231">
        <f>IF($B231="",0,SUMIFS(Raindance!$O:$O,Raindance!$B:$B,$B231,Raindance!$R:$R,"&gt;="&amp;E$5,Raindance!$R:$R,"&lt;="&amp;E$6))</f>
        <v>0</v>
      </c>
      <c r="F231">
        <f>IF($B231="",0,SUMIFS(Raindance!$O:$O,Raindance!$B:$B,$B231,Raindance!$R:$R,"&gt;="&amp;F$5,Raindance!$R:$R,"&lt;="&amp;F$6))</f>
        <v>0</v>
      </c>
      <c r="G231">
        <f>IF($B231="",0,SUMIFS(Raindance!$O:$O,Raindance!$B:$B,$B231,Raindance!$R:$R,"&gt;="&amp;G$5,Raindance!$R:$R,"&lt;="&amp;G$6))</f>
        <v>0</v>
      </c>
      <c r="H231">
        <f>IF($B231="",0,SUMIFS(Raindance!$O:$O,Raindance!$B:$B,$B231,Raindance!$R:$R,"&gt;="&amp;H$5,Raindance!$R:$R,"&lt;="&amp;H$6))</f>
        <v>0</v>
      </c>
      <c r="I231">
        <f>IF($B231="",0,SUMIFS(Raindance!$O:$O,Raindance!$B:$B,$B231,Raindance!$R:$R,"&gt;="&amp;I$5,Raindance!$R:$R,"&lt;="&amp;I$6))</f>
        <v>0</v>
      </c>
      <c r="J231">
        <f>IF($B231="",0,SUMIFS(Raindance!$O:$O,Raindance!$B:$B,$B231,Raindance!$R:$R,"&gt;="&amp;J$5,Raindance!$R:$R,"&lt;="&amp;J$6))</f>
        <v>0</v>
      </c>
      <c r="K231">
        <f>IF($B231="",0,SUMIFS(Raindance!$O:$O,Raindance!$B:$B,$B231,Raindance!$R:$R,"&gt;="&amp;K$5,Raindance!$R:$R,"&lt;="&amp;K$6))</f>
        <v>0</v>
      </c>
      <c r="L231">
        <f>IF($B231="",0,SUMIFS(Raindance!$O:$O,Raindance!$B:$B,$B231,Raindance!$R:$R,"&gt;="&amp;L$5,Raindance!$R:$R,"&lt;="&amp;L$6))</f>
        <v>0</v>
      </c>
      <c r="M231">
        <f>IF($B231="",0,SUMIFS(Raindance!$O:$O,Raindance!$B:$B,$B231,Raindance!$R:$R,"&gt;="&amp;M$5,Raindance!$R:$R,"&lt;="&amp;M$6))</f>
        <v>0</v>
      </c>
      <c r="N231">
        <f>IF($B231="",0,SUMIFS(Raindance!$O:$O,Raindance!$B:$B,$B231,Raindance!$R:$R,"&gt;="&amp;N$5,Raindance!$R:$R,"&lt;="&amp;N$6))</f>
        <v>0</v>
      </c>
      <c r="O231">
        <f>IF($B231="",0,SUMIFS(Raindance!$O:$O,Raindance!$B:$B,$B231,Raindance!$R:$R,"&gt;="&amp;O$5,Raindance!$R:$R,"&lt;="&amp;O$6))</f>
        <v>0</v>
      </c>
      <c r="P231">
        <f>IF($B231="",0,SUMIFS(Raindance!$O:$O,Raindance!$B:$B,$B231,Raindance!$R:$R,"&gt;="&amp;P$5,Raindance!$R:$R,"&lt;="&amp;P$6))</f>
        <v>0</v>
      </c>
      <c r="Q231">
        <f>IF($B231="",0,SUMIFS(Raindance!$O:$O,Raindance!$B:$B,$B231,Raindance!$R:$R,"&gt;="&amp;Q$5,Raindance!$R:$R,"&lt;="&amp;Q$6))</f>
        <v>0</v>
      </c>
      <c r="R231">
        <f>IF($B231="",0,SUMIFS(Raindance!$O:$O,Raindance!$B:$B,$B231,Raindance!$R:$R,"&gt;="&amp;R$5,Raindance!$R:$R,"&lt;="&amp;R$6))</f>
        <v>0</v>
      </c>
      <c r="S231">
        <f>IF($B231="",0,SUMIFS(Raindance!$O:$O,Raindance!$B:$B,$B231,Raindance!$R:$R,"&gt;="&amp;S$5,Raindance!$R:$R,"&lt;="&amp;S$6))</f>
        <v>0</v>
      </c>
      <c r="T231">
        <f>IF($B231="",0,SUMIFS(Raindance!$O:$O,Raindance!$B:$B,$B231,Raindance!$R:$R,"&gt;="&amp;T$5,Raindance!$R:$R,"&lt;="&amp;T$6))</f>
        <v>0</v>
      </c>
      <c r="U231">
        <f>IF($B231="",0,SUMIFS(Raindance!$O:$O,Raindance!$B:$B,$B231,Raindance!$R:$R,"&gt;="&amp;U$5,Raindance!$R:$R,"&lt;="&amp;U$6))</f>
        <v>0</v>
      </c>
      <c r="V231">
        <f>IF($B231="",0,SUMIFS(Raindance!$O:$O,Raindance!$B:$B,$B231,Raindance!$R:$R,"&gt;="&amp;V$5,Raindance!$R:$R,"&lt;="&amp;V$6))</f>
        <v>0</v>
      </c>
      <c r="W231">
        <f>IF($B231="",0,SUMIFS(Raindance!$O:$O,Raindance!$B:$B,$B231,Raindance!$R:$R,"&gt;="&amp;W$5,Raindance!$R:$R,"&lt;="&amp;W$6))</f>
        <v>0</v>
      </c>
      <c r="X231">
        <f>IF($B231="",0,SUMIFS(Raindance!$O:$O,Raindance!$B:$B,$B231,Raindance!$R:$R,"&gt;="&amp;X$5,Raindance!$R:$R,"&lt;="&amp;X$6))</f>
        <v>0</v>
      </c>
      <c r="Y231">
        <f>IF($B231="",0,SUMIFS(Raindance!$O:$O,Raindance!$B:$B,$B231,Raindance!$R:$R,"&gt;="&amp;Y$5,Raindance!$R:$R,"&lt;="&amp;Y$6))</f>
        <v>0</v>
      </c>
      <c r="Z231">
        <f>IF($B231="",0,SUMIFS(Raindance!$O:$O,Raindance!$B:$B,$B231,Raindance!$R:$R,"&gt;="&amp;Z$5,Raindance!$R:$R,"&lt;="&amp;Z$6))</f>
        <v>0</v>
      </c>
      <c r="AA231">
        <f>IF($B231="",0,SUMIFS(Raindance!$O:$O,Raindance!$B:$B,$B231,Raindance!$R:$R,"&gt;="&amp;AA$5,Raindance!$R:$R,"&lt;="&amp;AA$6))</f>
        <v>0</v>
      </c>
      <c r="AB231">
        <f>IF($B231="",0,SUMIFS(Raindance!$O:$O,Raindance!$B:$B,$B231,Raindance!$R:$R,"&gt;="&amp;AB$5,Raindance!$R:$R,"&lt;="&amp;AB$6))</f>
        <v>0</v>
      </c>
      <c r="AC231">
        <f>IF($B231="",0,SUMIFS(Raindance!$O:$O,Raindance!$B:$B,$B231,Raindance!$R:$R,"&gt;="&amp;AC$5,Raindance!$R:$R,"&lt;="&amp;AC$6))</f>
        <v>0</v>
      </c>
      <c r="AD231">
        <f>IF($B231="",0,SUMIFS(Raindance!$O:$O,Raindance!$B:$B,$B231,Raindance!$R:$R,"&gt;="&amp;AD$5,Raindance!$R:$R,"&lt;="&amp;AD$6))</f>
        <v>0</v>
      </c>
      <c r="AE231">
        <f>IF($B231="",0,SUMIFS(Raindance!$O:$O,Raindance!$B:$B,$B231,Raindance!$R:$R,"&gt;="&amp;AE$5,Raindance!$R:$R,"&lt;="&amp;AE$6))</f>
        <v>0</v>
      </c>
      <c r="AF231">
        <f>IF($B231="",0,SUMIFS(Raindance!$O:$O,Raindance!$B:$B,$B231,Raindance!$R:$R,"&gt;="&amp;AF$5,Raindance!$R:$R,"&lt;="&amp;AF$6))</f>
        <v>0</v>
      </c>
      <c r="AG231">
        <f>IF($B231="",0,SUMIFS(Raindance!$O:$O,Raindance!$B:$B,$B231,Raindance!$R:$R,"&gt;="&amp;AG$5,Raindance!$R:$R,"&lt;="&amp;AG$6))</f>
        <v>0</v>
      </c>
    </row>
    <row r="232" spans="1:33" x14ac:dyDescent="0.3">
      <c r="A232" t="s">
        <v>1144</v>
      </c>
      <c r="B232" s="20">
        <f>'Accounting table'!H9</f>
        <v>0</v>
      </c>
      <c r="C232" s="36">
        <f>IF(B232="",0,SUMIFS(Raindance!O:O,Raindance!B:B,B232))</f>
        <v>0</v>
      </c>
      <c r="E232">
        <f>IF($B232="",0,SUMIFS(Raindance!$O:$O,Raindance!$B:$B,$B232,Raindance!$R:$R,"&gt;="&amp;E$5,Raindance!$R:$R,"&lt;="&amp;E$6))</f>
        <v>0</v>
      </c>
      <c r="F232">
        <f>IF($B232="",0,SUMIFS(Raindance!$O:$O,Raindance!$B:$B,$B232,Raindance!$R:$R,"&gt;="&amp;F$5,Raindance!$R:$R,"&lt;="&amp;F$6))</f>
        <v>0</v>
      </c>
      <c r="G232">
        <f>IF($B232="",0,SUMIFS(Raindance!$O:$O,Raindance!$B:$B,$B232,Raindance!$R:$R,"&gt;="&amp;G$5,Raindance!$R:$R,"&lt;="&amp;G$6))</f>
        <v>0</v>
      </c>
      <c r="H232">
        <f>IF($B232="",0,SUMIFS(Raindance!$O:$O,Raindance!$B:$B,$B232,Raindance!$R:$R,"&gt;="&amp;H$5,Raindance!$R:$R,"&lt;="&amp;H$6))</f>
        <v>0</v>
      </c>
      <c r="I232">
        <f>IF($B232="",0,SUMIFS(Raindance!$O:$O,Raindance!$B:$B,$B232,Raindance!$R:$R,"&gt;="&amp;I$5,Raindance!$R:$R,"&lt;="&amp;I$6))</f>
        <v>0</v>
      </c>
      <c r="J232">
        <f>IF($B232="",0,SUMIFS(Raindance!$O:$O,Raindance!$B:$B,$B232,Raindance!$R:$R,"&gt;="&amp;J$5,Raindance!$R:$R,"&lt;="&amp;J$6))</f>
        <v>0</v>
      </c>
      <c r="K232">
        <f>IF($B232="",0,SUMIFS(Raindance!$O:$O,Raindance!$B:$B,$B232,Raindance!$R:$R,"&gt;="&amp;K$5,Raindance!$R:$R,"&lt;="&amp;K$6))</f>
        <v>0</v>
      </c>
      <c r="L232">
        <f>IF($B232="",0,SUMIFS(Raindance!$O:$O,Raindance!$B:$B,$B232,Raindance!$R:$R,"&gt;="&amp;L$5,Raindance!$R:$R,"&lt;="&amp;L$6))</f>
        <v>0</v>
      </c>
      <c r="M232">
        <f>IF($B232="",0,SUMIFS(Raindance!$O:$O,Raindance!$B:$B,$B232,Raindance!$R:$R,"&gt;="&amp;M$5,Raindance!$R:$R,"&lt;="&amp;M$6))</f>
        <v>0</v>
      </c>
      <c r="N232">
        <f>IF($B232="",0,SUMIFS(Raindance!$O:$O,Raindance!$B:$B,$B232,Raindance!$R:$R,"&gt;="&amp;N$5,Raindance!$R:$R,"&lt;="&amp;N$6))</f>
        <v>0</v>
      </c>
      <c r="O232">
        <f>IF($B232="",0,SUMIFS(Raindance!$O:$O,Raindance!$B:$B,$B232,Raindance!$R:$R,"&gt;="&amp;O$5,Raindance!$R:$R,"&lt;="&amp;O$6))</f>
        <v>0</v>
      </c>
      <c r="P232">
        <f>IF($B232="",0,SUMIFS(Raindance!$O:$O,Raindance!$B:$B,$B232,Raindance!$R:$R,"&gt;="&amp;P$5,Raindance!$R:$R,"&lt;="&amp;P$6))</f>
        <v>0</v>
      </c>
      <c r="Q232">
        <f>IF($B232="",0,SUMIFS(Raindance!$O:$O,Raindance!$B:$B,$B232,Raindance!$R:$R,"&gt;="&amp;Q$5,Raindance!$R:$R,"&lt;="&amp;Q$6))</f>
        <v>0</v>
      </c>
      <c r="R232">
        <f>IF($B232="",0,SUMIFS(Raindance!$O:$O,Raindance!$B:$B,$B232,Raindance!$R:$R,"&gt;="&amp;R$5,Raindance!$R:$R,"&lt;="&amp;R$6))</f>
        <v>0</v>
      </c>
      <c r="S232">
        <f>IF($B232="",0,SUMIFS(Raindance!$O:$O,Raindance!$B:$B,$B232,Raindance!$R:$R,"&gt;="&amp;S$5,Raindance!$R:$R,"&lt;="&amp;S$6))</f>
        <v>0</v>
      </c>
      <c r="T232">
        <f>IF($B232="",0,SUMIFS(Raindance!$O:$O,Raindance!$B:$B,$B232,Raindance!$R:$R,"&gt;="&amp;T$5,Raindance!$R:$R,"&lt;="&amp;T$6))</f>
        <v>0</v>
      </c>
      <c r="U232">
        <f>IF($B232="",0,SUMIFS(Raindance!$O:$O,Raindance!$B:$B,$B232,Raindance!$R:$R,"&gt;="&amp;U$5,Raindance!$R:$R,"&lt;="&amp;U$6))</f>
        <v>0</v>
      </c>
      <c r="V232">
        <f>IF($B232="",0,SUMIFS(Raindance!$O:$O,Raindance!$B:$B,$B232,Raindance!$R:$R,"&gt;="&amp;V$5,Raindance!$R:$R,"&lt;="&amp;V$6))</f>
        <v>0</v>
      </c>
      <c r="W232">
        <f>IF($B232="",0,SUMIFS(Raindance!$O:$O,Raindance!$B:$B,$B232,Raindance!$R:$R,"&gt;="&amp;W$5,Raindance!$R:$R,"&lt;="&amp;W$6))</f>
        <v>0</v>
      </c>
      <c r="X232">
        <f>IF($B232="",0,SUMIFS(Raindance!$O:$O,Raindance!$B:$B,$B232,Raindance!$R:$R,"&gt;="&amp;X$5,Raindance!$R:$R,"&lt;="&amp;X$6))</f>
        <v>0</v>
      </c>
      <c r="Y232">
        <f>IF($B232="",0,SUMIFS(Raindance!$O:$O,Raindance!$B:$B,$B232,Raindance!$R:$R,"&gt;="&amp;Y$5,Raindance!$R:$R,"&lt;="&amp;Y$6))</f>
        <v>0</v>
      </c>
      <c r="Z232">
        <f>IF($B232="",0,SUMIFS(Raindance!$O:$O,Raindance!$B:$B,$B232,Raindance!$R:$R,"&gt;="&amp;Z$5,Raindance!$R:$R,"&lt;="&amp;Z$6))</f>
        <v>0</v>
      </c>
      <c r="AA232">
        <f>IF($B232="",0,SUMIFS(Raindance!$O:$O,Raindance!$B:$B,$B232,Raindance!$R:$R,"&gt;="&amp;AA$5,Raindance!$R:$R,"&lt;="&amp;AA$6))</f>
        <v>0</v>
      </c>
      <c r="AB232">
        <f>IF($B232="",0,SUMIFS(Raindance!$O:$O,Raindance!$B:$B,$B232,Raindance!$R:$R,"&gt;="&amp;AB$5,Raindance!$R:$R,"&lt;="&amp;AB$6))</f>
        <v>0</v>
      </c>
      <c r="AC232">
        <f>IF($B232="",0,SUMIFS(Raindance!$O:$O,Raindance!$B:$B,$B232,Raindance!$R:$R,"&gt;="&amp;AC$5,Raindance!$R:$R,"&lt;="&amp;AC$6))</f>
        <v>0</v>
      </c>
      <c r="AD232">
        <f>IF($B232="",0,SUMIFS(Raindance!$O:$O,Raindance!$B:$B,$B232,Raindance!$R:$R,"&gt;="&amp;AD$5,Raindance!$R:$R,"&lt;="&amp;AD$6))</f>
        <v>0</v>
      </c>
      <c r="AE232">
        <f>IF($B232="",0,SUMIFS(Raindance!$O:$O,Raindance!$B:$B,$B232,Raindance!$R:$R,"&gt;="&amp;AE$5,Raindance!$R:$R,"&lt;="&amp;AE$6))</f>
        <v>0</v>
      </c>
      <c r="AF232">
        <f>IF($B232="",0,SUMIFS(Raindance!$O:$O,Raindance!$B:$B,$B232,Raindance!$R:$R,"&gt;="&amp;AF$5,Raindance!$R:$R,"&lt;="&amp;AF$6))</f>
        <v>0</v>
      </c>
      <c r="AG232">
        <f>IF($B232="",0,SUMIFS(Raindance!$O:$O,Raindance!$B:$B,$B232,Raindance!$R:$R,"&gt;="&amp;AG$5,Raindance!$R:$R,"&lt;="&amp;AG$6))</f>
        <v>0</v>
      </c>
    </row>
    <row r="233" spans="1:33" x14ac:dyDescent="0.3">
      <c r="A233" t="s">
        <v>1144</v>
      </c>
      <c r="B233" s="20">
        <f>'Accounting table'!H10</f>
        <v>0</v>
      </c>
      <c r="C233" s="36">
        <f>IF(B233="",0,SUMIFS(Raindance!O:O,Raindance!B:B,B233))</f>
        <v>0</v>
      </c>
      <c r="E233">
        <f>IF($B233="",0,SUMIFS(Raindance!$O:$O,Raindance!$B:$B,$B233,Raindance!$R:$R,"&gt;="&amp;E$5,Raindance!$R:$R,"&lt;="&amp;E$6))</f>
        <v>0</v>
      </c>
      <c r="F233">
        <f>IF($B233="",0,SUMIFS(Raindance!$O:$O,Raindance!$B:$B,$B233,Raindance!$R:$R,"&gt;="&amp;F$5,Raindance!$R:$R,"&lt;="&amp;F$6))</f>
        <v>0</v>
      </c>
      <c r="G233">
        <f>IF($B233="",0,SUMIFS(Raindance!$O:$O,Raindance!$B:$B,$B233,Raindance!$R:$R,"&gt;="&amp;G$5,Raindance!$R:$R,"&lt;="&amp;G$6))</f>
        <v>0</v>
      </c>
      <c r="H233">
        <f>IF($B233="",0,SUMIFS(Raindance!$O:$O,Raindance!$B:$B,$B233,Raindance!$R:$R,"&gt;="&amp;H$5,Raindance!$R:$R,"&lt;="&amp;H$6))</f>
        <v>0</v>
      </c>
      <c r="I233">
        <f>IF($B233="",0,SUMIFS(Raindance!$O:$O,Raindance!$B:$B,$B233,Raindance!$R:$R,"&gt;="&amp;I$5,Raindance!$R:$R,"&lt;="&amp;I$6))</f>
        <v>0</v>
      </c>
      <c r="J233">
        <f>IF($B233="",0,SUMIFS(Raindance!$O:$O,Raindance!$B:$B,$B233,Raindance!$R:$R,"&gt;="&amp;J$5,Raindance!$R:$R,"&lt;="&amp;J$6))</f>
        <v>0</v>
      </c>
      <c r="K233">
        <f>IF($B233="",0,SUMIFS(Raindance!$O:$O,Raindance!$B:$B,$B233,Raindance!$R:$R,"&gt;="&amp;K$5,Raindance!$R:$R,"&lt;="&amp;K$6))</f>
        <v>0</v>
      </c>
      <c r="L233">
        <f>IF($B233="",0,SUMIFS(Raindance!$O:$O,Raindance!$B:$B,$B233,Raindance!$R:$R,"&gt;="&amp;L$5,Raindance!$R:$R,"&lt;="&amp;L$6))</f>
        <v>0</v>
      </c>
      <c r="M233">
        <f>IF($B233="",0,SUMIFS(Raindance!$O:$O,Raindance!$B:$B,$B233,Raindance!$R:$R,"&gt;="&amp;M$5,Raindance!$R:$R,"&lt;="&amp;M$6))</f>
        <v>0</v>
      </c>
      <c r="N233">
        <f>IF($B233="",0,SUMIFS(Raindance!$O:$O,Raindance!$B:$B,$B233,Raindance!$R:$R,"&gt;="&amp;N$5,Raindance!$R:$R,"&lt;="&amp;N$6))</f>
        <v>0</v>
      </c>
      <c r="O233">
        <f>IF($B233="",0,SUMIFS(Raindance!$O:$O,Raindance!$B:$B,$B233,Raindance!$R:$R,"&gt;="&amp;O$5,Raindance!$R:$R,"&lt;="&amp;O$6))</f>
        <v>0</v>
      </c>
      <c r="P233">
        <f>IF($B233="",0,SUMIFS(Raindance!$O:$O,Raindance!$B:$B,$B233,Raindance!$R:$R,"&gt;="&amp;P$5,Raindance!$R:$R,"&lt;="&amp;P$6))</f>
        <v>0</v>
      </c>
      <c r="Q233">
        <f>IF($B233="",0,SUMIFS(Raindance!$O:$O,Raindance!$B:$B,$B233,Raindance!$R:$R,"&gt;="&amp;Q$5,Raindance!$R:$R,"&lt;="&amp;Q$6))</f>
        <v>0</v>
      </c>
      <c r="R233">
        <f>IF($B233="",0,SUMIFS(Raindance!$O:$O,Raindance!$B:$B,$B233,Raindance!$R:$R,"&gt;="&amp;R$5,Raindance!$R:$R,"&lt;="&amp;R$6))</f>
        <v>0</v>
      </c>
      <c r="S233">
        <f>IF($B233="",0,SUMIFS(Raindance!$O:$O,Raindance!$B:$B,$B233,Raindance!$R:$R,"&gt;="&amp;S$5,Raindance!$R:$R,"&lt;="&amp;S$6))</f>
        <v>0</v>
      </c>
      <c r="T233">
        <f>IF($B233="",0,SUMIFS(Raindance!$O:$O,Raindance!$B:$B,$B233,Raindance!$R:$R,"&gt;="&amp;T$5,Raindance!$R:$R,"&lt;="&amp;T$6))</f>
        <v>0</v>
      </c>
      <c r="U233">
        <f>IF($B233="",0,SUMIFS(Raindance!$O:$O,Raindance!$B:$B,$B233,Raindance!$R:$R,"&gt;="&amp;U$5,Raindance!$R:$R,"&lt;="&amp;U$6))</f>
        <v>0</v>
      </c>
      <c r="V233">
        <f>IF($B233="",0,SUMIFS(Raindance!$O:$O,Raindance!$B:$B,$B233,Raindance!$R:$R,"&gt;="&amp;V$5,Raindance!$R:$R,"&lt;="&amp;V$6))</f>
        <v>0</v>
      </c>
      <c r="W233">
        <f>IF($B233="",0,SUMIFS(Raindance!$O:$O,Raindance!$B:$B,$B233,Raindance!$R:$R,"&gt;="&amp;W$5,Raindance!$R:$R,"&lt;="&amp;W$6))</f>
        <v>0</v>
      </c>
      <c r="X233">
        <f>IF($B233="",0,SUMIFS(Raindance!$O:$O,Raindance!$B:$B,$B233,Raindance!$R:$R,"&gt;="&amp;X$5,Raindance!$R:$R,"&lt;="&amp;X$6))</f>
        <v>0</v>
      </c>
      <c r="Y233">
        <f>IF($B233="",0,SUMIFS(Raindance!$O:$O,Raindance!$B:$B,$B233,Raindance!$R:$R,"&gt;="&amp;Y$5,Raindance!$R:$R,"&lt;="&amp;Y$6))</f>
        <v>0</v>
      </c>
      <c r="Z233">
        <f>IF($B233="",0,SUMIFS(Raindance!$O:$O,Raindance!$B:$B,$B233,Raindance!$R:$R,"&gt;="&amp;Z$5,Raindance!$R:$R,"&lt;="&amp;Z$6))</f>
        <v>0</v>
      </c>
      <c r="AA233">
        <f>IF($B233="",0,SUMIFS(Raindance!$O:$O,Raindance!$B:$B,$B233,Raindance!$R:$R,"&gt;="&amp;AA$5,Raindance!$R:$R,"&lt;="&amp;AA$6))</f>
        <v>0</v>
      </c>
      <c r="AB233">
        <f>IF($B233="",0,SUMIFS(Raindance!$O:$O,Raindance!$B:$B,$B233,Raindance!$R:$R,"&gt;="&amp;AB$5,Raindance!$R:$R,"&lt;="&amp;AB$6))</f>
        <v>0</v>
      </c>
      <c r="AC233">
        <f>IF($B233="",0,SUMIFS(Raindance!$O:$O,Raindance!$B:$B,$B233,Raindance!$R:$R,"&gt;="&amp;AC$5,Raindance!$R:$R,"&lt;="&amp;AC$6))</f>
        <v>0</v>
      </c>
      <c r="AD233">
        <f>IF($B233="",0,SUMIFS(Raindance!$O:$O,Raindance!$B:$B,$B233,Raindance!$R:$R,"&gt;="&amp;AD$5,Raindance!$R:$R,"&lt;="&amp;AD$6))</f>
        <v>0</v>
      </c>
      <c r="AE233">
        <f>IF($B233="",0,SUMIFS(Raindance!$O:$O,Raindance!$B:$B,$B233,Raindance!$R:$R,"&gt;="&amp;AE$5,Raindance!$R:$R,"&lt;="&amp;AE$6))</f>
        <v>0</v>
      </c>
      <c r="AF233">
        <f>IF($B233="",0,SUMIFS(Raindance!$O:$O,Raindance!$B:$B,$B233,Raindance!$R:$R,"&gt;="&amp;AF$5,Raindance!$R:$R,"&lt;="&amp;AF$6))</f>
        <v>0</v>
      </c>
      <c r="AG233">
        <f>IF($B233="",0,SUMIFS(Raindance!$O:$O,Raindance!$B:$B,$B233,Raindance!$R:$R,"&gt;="&amp;AG$5,Raindance!$R:$R,"&lt;="&amp;AG$6))</f>
        <v>0</v>
      </c>
    </row>
    <row r="234" spans="1:33" x14ac:dyDescent="0.3">
      <c r="A234" t="s">
        <v>1144</v>
      </c>
      <c r="B234" s="20">
        <f>'Accounting table'!H11</f>
        <v>0</v>
      </c>
      <c r="C234" s="36">
        <f>IF(B234="",0,SUMIFS(Raindance!O:O,Raindance!B:B,B234))</f>
        <v>0</v>
      </c>
      <c r="E234">
        <f>IF($B234="",0,SUMIFS(Raindance!$O:$O,Raindance!$B:$B,$B234,Raindance!$R:$R,"&gt;="&amp;E$5,Raindance!$R:$R,"&lt;="&amp;E$6))</f>
        <v>0</v>
      </c>
      <c r="F234">
        <f>IF($B234="",0,SUMIFS(Raindance!$O:$O,Raindance!$B:$B,$B234,Raindance!$R:$R,"&gt;="&amp;F$5,Raindance!$R:$R,"&lt;="&amp;F$6))</f>
        <v>0</v>
      </c>
      <c r="G234">
        <f>IF($B234="",0,SUMIFS(Raindance!$O:$O,Raindance!$B:$B,$B234,Raindance!$R:$R,"&gt;="&amp;G$5,Raindance!$R:$R,"&lt;="&amp;G$6))</f>
        <v>0</v>
      </c>
      <c r="H234">
        <f>IF($B234="",0,SUMIFS(Raindance!$O:$O,Raindance!$B:$B,$B234,Raindance!$R:$R,"&gt;="&amp;H$5,Raindance!$R:$R,"&lt;="&amp;H$6))</f>
        <v>0</v>
      </c>
      <c r="I234">
        <f>IF($B234="",0,SUMIFS(Raindance!$O:$O,Raindance!$B:$B,$B234,Raindance!$R:$R,"&gt;="&amp;I$5,Raindance!$R:$R,"&lt;="&amp;I$6))</f>
        <v>0</v>
      </c>
      <c r="J234">
        <f>IF($B234="",0,SUMIFS(Raindance!$O:$O,Raindance!$B:$B,$B234,Raindance!$R:$R,"&gt;="&amp;J$5,Raindance!$R:$R,"&lt;="&amp;J$6))</f>
        <v>0</v>
      </c>
      <c r="K234">
        <f>IF($B234="",0,SUMIFS(Raindance!$O:$O,Raindance!$B:$B,$B234,Raindance!$R:$R,"&gt;="&amp;K$5,Raindance!$R:$R,"&lt;="&amp;K$6))</f>
        <v>0</v>
      </c>
      <c r="L234">
        <f>IF($B234="",0,SUMIFS(Raindance!$O:$O,Raindance!$B:$B,$B234,Raindance!$R:$R,"&gt;="&amp;L$5,Raindance!$R:$R,"&lt;="&amp;L$6))</f>
        <v>0</v>
      </c>
      <c r="M234">
        <f>IF($B234="",0,SUMIFS(Raindance!$O:$O,Raindance!$B:$B,$B234,Raindance!$R:$R,"&gt;="&amp;M$5,Raindance!$R:$R,"&lt;="&amp;M$6))</f>
        <v>0</v>
      </c>
      <c r="N234">
        <f>IF($B234="",0,SUMIFS(Raindance!$O:$O,Raindance!$B:$B,$B234,Raindance!$R:$R,"&gt;="&amp;N$5,Raindance!$R:$R,"&lt;="&amp;N$6))</f>
        <v>0</v>
      </c>
      <c r="O234">
        <f>IF($B234="",0,SUMIFS(Raindance!$O:$O,Raindance!$B:$B,$B234,Raindance!$R:$R,"&gt;="&amp;O$5,Raindance!$R:$R,"&lt;="&amp;O$6))</f>
        <v>0</v>
      </c>
      <c r="P234">
        <f>IF($B234="",0,SUMIFS(Raindance!$O:$O,Raindance!$B:$B,$B234,Raindance!$R:$R,"&gt;="&amp;P$5,Raindance!$R:$R,"&lt;="&amp;P$6))</f>
        <v>0</v>
      </c>
      <c r="Q234">
        <f>IF($B234="",0,SUMIFS(Raindance!$O:$O,Raindance!$B:$B,$B234,Raindance!$R:$R,"&gt;="&amp;Q$5,Raindance!$R:$R,"&lt;="&amp;Q$6))</f>
        <v>0</v>
      </c>
      <c r="R234">
        <f>IF($B234="",0,SUMIFS(Raindance!$O:$O,Raindance!$B:$B,$B234,Raindance!$R:$R,"&gt;="&amp;R$5,Raindance!$R:$R,"&lt;="&amp;R$6))</f>
        <v>0</v>
      </c>
      <c r="S234">
        <f>IF($B234="",0,SUMIFS(Raindance!$O:$O,Raindance!$B:$B,$B234,Raindance!$R:$R,"&gt;="&amp;S$5,Raindance!$R:$R,"&lt;="&amp;S$6))</f>
        <v>0</v>
      </c>
      <c r="T234">
        <f>IF($B234="",0,SUMIFS(Raindance!$O:$O,Raindance!$B:$B,$B234,Raindance!$R:$R,"&gt;="&amp;T$5,Raindance!$R:$R,"&lt;="&amp;T$6))</f>
        <v>0</v>
      </c>
      <c r="U234">
        <f>IF($B234="",0,SUMIFS(Raindance!$O:$O,Raindance!$B:$B,$B234,Raindance!$R:$R,"&gt;="&amp;U$5,Raindance!$R:$R,"&lt;="&amp;U$6))</f>
        <v>0</v>
      </c>
      <c r="V234">
        <f>IF($B234="",0,SUMIFS(Raindance!$O:$O,Raindance!$B:$B,$B234,Raindance!$R:$R,"&gt;="&amp;V$5,Raindance!$R:$R,"&lt;="&amp;V$6))</f>
        <v>0</v>
      </c>
      <c r="W234">
        <f>IF($B234="",0,SUMIFS(Raindance!$O:$O,Raindance!$B:$B,$B234,Raindance!$R:$R,"&gt;="&amp;W$5,Raindance!$R:$R,"&lt;="&amp;W$6))</f>
        <v>0</v>
      </c>
      <c r="X234">
        <f>IF($B234="",0,SUMIFS(Raindance!$O:$O,Raindance!$B:$B,$B234,Raindance!$R:$R,"&gt;="&amp;X$5,Raindance!$R:$R,"&lt;="&amp;X$6))</f>
        <v>0</v>
      </c>
      <c r="Y234">
        <f>IF($B234="",0,SUMIFS(Raindance!$O:$O,Raindance!$B:$B,$B234,Raindance!$R:$R,"&gt;="&amp;Y$5,Raindance!$R:$R,"&lt;="&amp;Y$6))</f>
        <v>0</v>
      </c>
      <c r="Z234">
        <f>IF($B234="",0,SUMIFS(Raindance!$O:$O,Raindance!$B:$B,$B234,Raindance!$R:$R,"&gt;="&amp;Z$5,Raindance!$R:$R,"&lt;="&amp;Z$6))</f>
        <v>0</v>
      </c>
      <c r="AA234">
        <f>IF($B234="",0,SUMIFS(Raindance!$O:$O,Raindance!$B:$B,$B234,Raindance!$R:$R,"&gt;="&amp;AA$5,Raindance!$R:$R,"&lt;="&amp;AA$6))</f>
        <v>0</v>
      </c>
      <c r="AB234">
        <f>IF($B234="",0,SUMIFS(Raindance!$O:$O,Raindance!$B:$B,$B234,Raindance!$R:$R,"&gt;="&amp;AB$5,Raindance!$R:$R,"&lt;="&amp;AB$6))</f>
        <v>0</v>
      </c>
      <c r="AC234">
        <f>IF($B234="",0,SUMIFS(Raindance!$O:$O,Raindance!$B:$B,$B234,Raindance!$R:$R,"&gt;="&amp;AC$5,Raindance!$R:$R,"&lt;="&amp;AC$6))</f>
        <v>0</v>
      </c>
      <c r="AD234">
        <f>IF($B234="",0,SUMIFS(Raindance!$O:$O,Raindance!$B:$B,$B234,Raindance!$R:$R,"&gt;="&amp;AD$5,Raindance!$R:$R,"&lt;="&amp;AD$6))</f>
        <v>0</v>
      </c>
      <c r="AE234">
        <f>IF($B234="",0,SUMIFS(Raindance!$O:$O,Raindance!$B:$B,$B234,Raindance!$R:$R,"&gt;="&amp;AE$5,Raindance!$R:$R,"&lt;="&amp;AE$6))</f>
        <v>0</v>
      </c>
      <c r="AF234">
        <f>IF($B234="",0,SUMIFS(Raindance!$O:$O,Raindance!$B:$B,$B234,Raindance!$R:$R,"&gt;="&amp;AF$5,Raindance!$R:$R,"&lt;="&amp;AF$6))</f>
        <v>0</v>
      </c>
      <c r="AG234">
        <f>IF($B234="",0,SUMIFS(Raindance!$O:$O,Raindance!$B:$B,$B234,Raindance!$R:$R,"&gt;="&amp;AG$5,Raindance!$R:$R,"&lt;="&amp;AG$6))</f>
        <v>0</v>
      </c>
    </row>
    <row r="235" spans="1:33" x14ac:dyDescent="0.3">
      <c r="A235" t="s">
        <v>1144</v>
      </c>
      <c r="B235" s="20">
        <f>'Accounting table'!H12</f>
        <v>0</v>
      </c>
      <c r="C235" s="36">
        <f>IF(B235="",0,SUMIFS(Raindance!O:O,Raindance!B:B,B235))</f>
        <v>0</v>
      </c>
      <c r="E235">
        <f>IF($B235="",0,SUMIFS(Raindance!$O:$O,Raindance!$B:$B,$B235,Raindance!$R:$R,"&gt;="&amp;E$5,Raindance!$R:$R,"&lt;="&amp;E$6))</f>
        <v>0</v>
      </c>
      <c r="F235">
        <f>IF($B235="",0,SUMIFS(Raindance!$O:$O,Raindance!$B:$B,$B235,Raindance!$R:$R,"&gt;="&amp;F$5,Raindance!$R:$R,"&lt;="&amp;F$6))</f>
        <v>0</v>
      </c>
      <c r="G235">
        <f>IF($B235="",0,SUMIFS(Raindance!$O:$O,Raindance!$B:$B,$B235,Raindance!$R:$R,"&gt;="&amp;G$5,Raindance!$R:$R,"&lt;="&amp;G$6))</f>
        <v>0</v>
      </c>
      <c r="H235">
        <f>IF($B235="",0,SUMIFS(Raindance!$O:$O,Raindance!$B:$B,$B235,Raindance!$R:$R,"&gt;="&amp;H$5,Raindance!$R:$R,"&lt;="&amp;H$6))</f>
        <v>0</v>
      </c>
      <c r="I235">
        <f>IF($B235="",0,SUMIFS(Raindance!$O:$O,Raindance!$B:$B,$B235,Raindance!$R:$R,"&gt;="&amp;I$5,Raindance!$R:$R,"&lt;="&amp;I$6))</f>
        <v>0</v>
      </c>
      <c r="J235">
        <f>IF($B235="",0,SUMIFS(Raindance!$O:$O,Raindance!$B:$B,$B235,Raindance!$R:$R,"&gt;="&amp;J$5,Raindance!$R:$R,"&lt;="&amp;J$6))</f>
        <v>0</v>
      </c>
      <c r="K235">
        <f>IF($B235="",0,SUMIFS(Raindance!$O:$O,Raindance!$B:$B,$B235,Raindance!$R:$R,"&gt;="&amp;K$5,Raindance!$R:$R,"&lt;="&amp;K$6))</f>
        <v>0</v>
      </c>
      <c r="L235">
        <f>IF($B235="",0,SUMIFS(Raindance!$O:$O,Raindance!$B:$B,$B235,Raindance!$R:$R,"&gt;="&amp;L$5,Raindance!$R:$R,"&lt;="&amp;L$6))</f>
        <v>0</v>
      </c>
      <c r="M235">
        <f>IF($B235="",0,SUMIFS(Raindance!$O:$O,Raindance!$B:$B,$B235,Raindance!$R:$R,"&gt;="&amp;M$5,Raindance!$R:$R,"&lt;="&amp;M$6))</f>
        <v>0</v>
      </c>
      <c r="N235">
        <f>IF($B235="",0,SUMIFS(Raindance!$O:$O,Raindance!$B:$B,$B235,Raindance!$R:$R,"&gt;="&amp;N$5,Raindance!$R:$R,"&lt;="&amp;N$6))</f>
        <v>0</v>
      </c>
      <c r="O235">
        <f>IF($B235="",0,SUMIFS(Raindance!$O:$O,Raindance!$B:$B,$B235,Raindance!$R:$R,"&gt;="&amp;O$5,Raindance!$R:$R,"&lt;="&amp;O$6))</f>
        <v>0</v>
      </c>
      <c r="P235">
        <f>IF($B235="",0,SUMIFS(Raindance!$O:$O,Raindance!$B:$B,$B235,Raindance!$R:$R,"&gt;="&amp;P$5,Raindance!$R:$R,"&lt;="&amp;P$6))</f>
        <v>0</v>
      </c>
      <c r="Q235">
        <f>IF($B235="",0,SUMIFS(Raindance!$O:$O,Raindance!$B:$B,$B235,Raindance!$R:$R,"&gt;="&amp;Q$5,Raindance!$R:$R,"&lt;="&amp;Q$6))</f>
        <v>0</v>
      </c>
      <c r="R235">
        <f>IF($B235="",0,SUMIFS(Raindance!$O:$O,Raindance!$B:$B,$B235,Raindance!$R:$R,"&gt;="&amp;R$5,Raindance!$R:$R,"&lt;="&amp;R$6))</f>
        <v>0</v>
      </c>
      <c r="S235">
        <f>IF($B235="",0,SUMIFS(Raindance!$O:$O,Raindance!$B:$B,$B235,Raindance!$R:$R,"&gt;="&amp;S$5,Raindance!$R:$R,"&lt;="&amp;S$6))</f>
        <v>0</v>
      </c>
      <c r="T235">
        <f>IF($B235="",0,SUMIFS(Raindance!$O:$O,Raindance!$B:$B,$B235,Raindance!$R:$R,"&gt;="&amp;T$5,Raindance!$R:$R,"&lt;="&amp;T$6))</f>
        <v>0</v>
      </c>
      <c r="U235">
        <f>IF($B235="",0,SUMIFS(Raindance!$O:$O,Raindance!$B:$B,$B235,Raindance!$R:$R,"&gt;="&amp;U$5,Raindance!$R:$R,"&lt;="&amp;U$6))</f>
        <v>0</v>
      </c>
      <c r="V235">
        <f>IF($B235="",0,SUMIFS(Raindance!$O:$O,Raindance!$B:$B,$B235,Raindance!$R:$R,"&gt;="&amp;V$5,Raindance!$R:$R,"&lt;="&amp;V$6))</f>
        <v>0</v>
      </c>
      <c r="W235">
        <f>IF($B235="",0,SUMIFS(Raindance!$O:$O,Raindance!$B:$B,$B235,Raindance!$R:$R,"&gt;="&amp;W$5,Raindance!$R:$R,"&lt;="&amp;W$6))</f>
        <v>0</v>
      </c>
      <c r="X235">
        <f>IF($B235="",0,SUMIFS(Raindance!$O:$O,Raindance!$B:$B,$B235,Raindance!$R:$R,"&gt;="&amp;X$5,Raindance!$R:$R,"&lt;="&amp;X$6))</f>
        <v>0</v>
      </c>
      <c r="Y235">
        <f>IF($B235="",0,SUMIFS(Raindance!$O:$O,Raindance!$B:$B,$B235,Raindance!$R:$R,"&gt;="&amp;Y$5,Raindance!$R:$R,"&lt;="&amp;Y$6))</f>
        <v>0</v>
      </c>
      <c r="Z235">
        <f>IF($B235="",0,SUMIFS(Raindance!$O:$O,Raindance!$B:$B,$B235,Raindance!$R:$R,"&gt;="&amp;Z$5,Raindance!$R:$R,"&lt;="&amp;Z$6))</f>
        <v>0</v>
      </c>
      <c r="AA235">
        <f>IF($B235="",0,SUMIFS(Raindance!$O:$O,Raindance!$B:$B,$B235,Raindance!$R:$R,"&gt;="&amp;AA$5,Raindance!$R:$R,"&lt;="&amp;AA$6))</f>
        <v>0</v>
      </c>
      <c r="AB235">
        <f>IF($B235="",0,SUMIFS(Raindance!$O:$O,Raindance!$B:$B,$B235,Raindance!$R:$R,"&gt;="&amp;AB$5,Raindance!$R:$R,"&lt;="&amp;AB$6))</f>
        <v>0</v>
      </c>
      <c r="AC235">
        <f>IF($B235="",0,SUMIFS(Raindance!$O:$O,Raindance!$B:$B,$B235,Raindance!$R:$R,"&gt;="&amp;AC$5,Raindance!$R:$R,"&lt;="&amp;AC$6))</f>
        <v>0</v>
      </c>
      <c r="AD235">
        <f>IF($B235="",0,SUMIFS(Raindance!$O:$O,Raindance!$B:$B,$B235,Raindance!$R:$R,"&gt;="&amp;AD$5,Raindance!$R:$R,"&lt;="&amp;AD$6))</f>
        <v>0</v>
      </c>
      <c r="AE235">
        <f>IF($B235="",0,SUMIFS(Raindance!$O:$O,Raindance!$B:$B,$B235,Raindance!$R:$R,"&gt;="&amp;AE$5,Raindance!$R:$R,"&lt;="&amp;AE$6))</f>
        <v>0</v>
      </c>
      <c r="AF235">
        <f>IF($B235="",0,SUMIFS(Raindance!$O:$O,Raindance!$B:$B,$B235,Raindance!$R:$R,"&gt;="&amp;AF$5,Raindance!$R:$R,"&lt;="&amp;AF$6))</f>
        <v>0</v>
      </c>
      <c r="AG235">
        <f>IF($B235="",0,SUMIFS(Raindance!$O:$O,Raindance!$B:$B,$B235,Raindance!$R:$R,"&gt;="&amp;AG$5,Raindance!$R:$R,"&lt;="&amp;AG$6))</f>
        <v>0</v>
      </c>
    </row>
    <row r="236" spans="1:33" x14ac:dyDescent="0.3">
      <c r="A236" t="s">
        <v>1144</v>
      </c>
      <c r="B236" s="20">
        <f>'Accounting table'!H13</f>
        <v>0</v>
      </c>
      <c r="C236" s="36">
        <f>IF(B236="",0,SUMIFS(Raindance!O:O,Raindance!B:B,B236))</f>
        <v>0</v>
      </c>
      <c r="E236">
        <f>IF($B236="",0,SUMIFS(Raindance!$O:$O,Raindance!$B:$B,$B236,Raindance!$R:$R,"&gt;="&amp;E$5,Raindance!$R:$R,"&lt;="&amp;E$6))</f>
        <v>0</v>
      </c>
      <c r="F236">
        <f>IF($B236="",0,SUMIFS(Raindance!$O:$O,Raindance!$B:$B,$B236,Raindance!$R:$R,"&gt;="&amp;F$5,Raindance!$R:$R,"&lt;="&amp;F$6))</f>
        <v>0</v>
      </c>
      <c r="G236">
        <f>IF($B236="",0,SUMIFS(Raindance!$O:$O,Raindance!$B:$B,$B236,Raindance!$R:$R,"&gt;="&amp;G$5,Raindance!$R:$R,"&lt;="&amp;G$6))</f>
        <v>0</v>
      </c>
      <c r="H236">
        <f>IF($B236="",0,SUMIFS(Raindance!$O:$O,Raindance!$B:$B,$B236,Raindance!$R:$R,"&gt;="&amp;H$5,Raindance!$R:$R,"&lt;="&amp;H$6))</f>
        <v>0</v>
      </c>
      <c r="I236">
        <f>IF($B236="",0,SUMIFS(Raindance!$O:$O,Raindance!$B:$B,$B236,Raindance!$R:$R,"&gt;="&amp;I$5,Raindance!$R:$R,"&lt;="&amp;I$6))</f>
        <v>0</v>
      </c>
      <c r="J236">
        <f>IF($B236="",0,SUMIFS(Raindance!$O:$O,Raindance!$B:$B,$B236,Raindance!$R:$R,"&gt;="&amp;J$5,Raindance!$R:$R,"&lt;="&amp;J$6))</f>
        <v>0</v>
      </c>
      <c r="K236">
        <f>IF($B236="",0,SUMIFS(Raindance!$O:$O,Raindance!$B:$B,$B236,Raindance!$R:$R,"&gt;="&amp;K$5,Raindance!$R:$R,"&lt;="&amp;K$6))</f>
        <v>0</v>
      </c>
      <c r="L236">
        <f>IF($B236="",0,SUMIFS(Raindance!$O:$O,Raindance!$B:$B,$B236,Raindance!$R:$R,"&gt;="&amp;L$5,Raindance!$R:$R,"&lt;="&amp;L$6))</f>
        <v>0</v>
      </c>
      <c r="M236">
        <f>IF($B236="",0,SUMIFS(Raindance!$O:$O,Raindance!$B:$B,$B236,Raindance!$R:$R,"&gt;="&amp;M$5,Raindance!$R:$R,"&lt;="&amp;M$6))</f>
        <v>0</v>
      </c>
      <c r="N236">
        <f>IF($B236="",0,SUMIFS(Raindance!$O:$O,Raindance!$B:$B,$B236,Raindance!$R:$R,"&gt;="&amp;N$5,Raindance!$R:$R,"&lt;="&amp;N$6))</f>
        <v>0</v>
      </c>
      <c r="O236">
        <f>IF($B236="",0,SUMIFS(Raindance!$O:$O,Raindance!$B:$B,$B236,Raindance!$R:$R,"&gt;="&amp;O$5,Raindance!$R:$R,"&lt;="&amp;O$6))</f>
        <v>0</v>
      </c>
      <c r="P236">
        <f>IF($B236="",0,SUMIFS(Raindance!$O:$O,Raindance!$B:$B,$B236,Raindance!$R:$R,"&gt;="&amp;P$5,Raindance!$R:$R,"&lt;="&amp;P$6))</f>
        <v>0</v>
      </c>
      <c r="Q236">
        <f>IF($B236="",0,SUMIFS(Raindance!$O:$O,Raindance!$B:$B,$B236,Raindance!$R:$R,"&gt;="&amp;Q$5,Raindance!$R:$R,"&lt;="&amp;Q$6))</f>
        <v>0</v>
      </c>
      <c r="R236">
        <f>IF($B236="",0,SUMIFS(Raindance!$O:$O,Raindance!$B:$B,$B236,Raindance!$R:$R,"&gt;="&amp;R$5,Raindance!$R:$R,"&lt;="&amp;R$6))</f>
        <v>0</v>
      </c>
      <c r="S236">
        <f>IF($B236="",0,SUMIFS(Raindance!$O:$O,Raindance!$B:$B,$B236,Raindance!$R:$R,"&gt;="&amp;S$5,Raindance!$R:$R,"&lt;="&amp;S$6))</f>
        <v>0</v>
      </c>
      <c r="T236">
        <f>IF($B236="",0,SUMIFS(Raindance!$O:$O,Raindance!$B:$B,$B236,Raindance!$R:$R,"&gt;="&amp;T$5,Raindance!$R:$R,"&lt;="&amp;T$6))</f>
        <v>0</v>
      </c>
      <c r="U236">
        <f>IF($B236="",0,SUMIFS(Raindance!$O:$O,Raindance!$B:$B,$B236,Raindance!$R:$R,"&gt;="&amp;U$5,Raindance!$R:$R,"&lt;="&amp;U$6))</f>
        <v>0</v>
      </c>
      <c r="V236">
        <f>IF($B236="",0,SUMIFS(Raindance!$O:$O,Raindance!$B:$B,$B236,Raindance!$R:$R,"&gt;="&amp;V$5,Raindance!$R:$R,"&lt;="&amp;V$6))</f>
        <v>0</v>
      </c>
      <c r="W236">
        <f>IF($B236="",0,SUMIFS(Raindance!$O:$O,Raindance!$B:$B,$B236,Raindance!$R:$R,"&gt;="&amp;W$5,Raindance!$R:$R,"&lt;="&amp;W$6))</f>
        <v>0</v>
      </c>
      <c r="X236">
        <f>IF($B236="",0,SUMIFS(Raindance!$O:$O,Raindance!$B:$B,$B236,Raindance!$R:$R,"&gt;="&amp;X$5,Raindance!$R:$R,"&lt;="&amp;X$6))</f>
        <v>0</v>
      </c>
      <c r="Y236">
        <f>IF($B236="",0,SUMIFS(Raindance!$O:$O,Raindance!$B:$B,$B236,Raindance!$R:$R,"&gt;="&amp;Y$5,Raindance!$R:$R,"&lt;="&amp;Y$6))</f>
        <v>0</v>
      </c>
      <c r="Z236">
        <f>IF($B236="",0,SUMIFS(Raindance!$O:$O,Raindance!$B:$B,$B236,Raindance!$R:$R,"&gt;="&amp;Z$5,Raindance!$R:$R,"&lt;="&amp;Z$6))</f>
        <v>0</v>
      </c>
      <c r="AA236">
        <f>IF($B236="",0,SUMIFS(Raindance!$O:$O,Raindance!$B:$B,$B236,Raindance!$R:$R,"&gt;="&amp;AA$5,Raindance!$R:$R,"&lt;="&amp;AA$6))</f>
        <v>0</v>
      </c>
      <c r="AB236">
        <f>IF($B236="",0,SUMIFS(Raindance!$O:$O,Raindance!$B:$B,$B236,Raindance!$R:$R,"&gt;="&amp;AB$5,Raindance!$R:$R,"&lt;="&amp;AB$6))</f>
        <v>0</v>
      </c>
      <c r="AC236">
        <f>IF($B236="",0,SUMIFS(Raindance!$O:$O,Raindance!$B:$B,$B236,Raindance!$R:$R,"&gt;="&amp;AC$5,Raindance!$R:$R,"&lt;="&amp;AC$6))</f>
        <v>0</v>
      </c>
      <c r="AD236">
        <f>IF($B236="",0,SUMIFS(Raindance!$O:$O,Raindance!$B:$B,$B236,Raindance!$R:$R,"&gt;="&amp;AD$5,Raindance!$R:$R,"&lt;="&amp;AD$6))</f>
        <v>0</v>
      </c>
      <c r="AE236">
        <f>IF($B236="",0,SUMIFS(Raindance!$O:$O,Raindance!$B:$B,$B236,Raindance!$R:$R,"&gt;="&amp;AE$5,Raindance!$R:$R,"&lt;="&amp;AE$6))</f>
        <v>0</v>
      </c>
      <c r="AF236">
        <f>IF($B236="",0,SUMIFS(Raindance!$O:$O,Raindance!$B:$B,$B236,Raindance!$R:$R,"&gt;="&amp;AF$5,Raindance!$R:$R,"&lt;="&amp;AF$6))</f>
        <v>0</v>
      </c>
      <c r="AG236">
        <f>IF($B236="",0,SUMIFS(Raindance!$O:$O,Raindance!$B:$B,$B236,Raindance!$R:$R,"&gt;="&amp;AG$5,Raindance!$R:$R,"&lt;="&amp;AG$6))</f>
        <v>0</v>
      </c>
    </row>
    <row r="237" spans="1:33" x14ac:dyDescent="0.3">
      <c r="A237" t="s">
        <v>1144</v>
      </c>
      <c r="B237" s="20">
        <f>'Accounting table'!H14</f>
        <v>0</v>
      </c>
      <c r="C237" s="36">
        <f>IF(B237="",0,SUMIFS(Raindance!O:O,Raindance!B:B,B237))</f>
        <v>0</v>
      </c>
      <c r="E237">
        <f>IF($B237="",0,SUMIFS(Raindance!$O:$O,Raindance!$B:$B,$B237,Raindance!$R:$R,"&gt;="&amp;E$5,Raindance!$R:$R,"&lt;="&amp;E$6))</f>
        <v>0</v>
      </c>
      <c r="F237">
        <f>IF($B237="",0,SUMIFS(Raindance!$O:$O,Raindance!$B:$B,$B237,Raindance!$R:$R,"&gt;="&amp;F$5,Raindance!$R:$R,"&lt;="&amp;F$6))</f>
        <v>0</v>
      </c>
      <c r="G237">
        <f>IF($B237="",0,SUMIFS(Raindance!$O:$O,Raindance!$B:$B,$B237,Raindance!$R:$R,"&gt;="&amp;G$5,Raindance!$R:$R,"&lt;="&amp;G$6))</f>
        <v>0</v>
      </c>
      <c r="H237">
        <f>IF($B237="",0,SUMIFS(Raindance!$O:$O,Raindance!$B:$B,$B237,Raindance!$R:$R,"&gt;="&amp;H$5,Raindance!$R:$R,"&lt;="&amp;H$6))</f>
        <v>0</v>
      </c>
      <c r="I237">
        <f>IF($B237="",0,SUMIFS(Raindance!$O:$O,Raindance!$B:$B,$B237,Raindance!$R:$R,"&gt;="&amp;I$5,Raindance!$R:$R,"&lt;="&amp;I$6))</f>
        <v>0</v>
      </c>
      <c r="J237">
        <f>IF($B237="",0,SUMIFS(Raindance!$O:$O,Raindance!$B:$B,$B237,Raindance!$R:$R,"&gt;="&amp;J$5,Raindance!$R:$R,"&lt;="&amp;J$6))</f>
        <v>0</v>
      </c>
      <c r="K237">
        <f>IF($B237="",0,SUMIFS(Raindance!$O:$O,Raindance!$B:$B,$B237,Raindance!$R:$R,"&gt;="&amp;K$5,Raindance!$R:$R,"&lt;="&amp;K$6))</f>
        <v>0</v>
      </c>
      <c r="L237">
        <f>IF($B237="",0,SUMIFS(Raindance!$O:$O,Raindance!$B:$B,$B237,Raindance!$R:$R,"&gt;="&amp;L$5,Raindance!$R:$R,"&lt;="&amp;L$6))</f>
        <v>0</v>
      </c>
      <c r="M237">
        <f>IF($B237="",0,SUMIFS(Raindance!$O:$O,Raindance!$B:$B,$B237,Raindance!$R:$R,"&gt;="&amp;M$5,Raindance!$R:$R,"&lt;="&amp;M$6))</f>
        <v>0</v>
      </c>
      <c r="N237">
        <f>IF($B237="",0,SUMIFS(Raindance!$O:$O,Raindance!$B:$B,$B237,Raindance!$R:$R,"&gt;="&amp;N$5,Raindance!$R:$R,"&lt;="&amp;N$6))</f>
        <v>0</v>
      </c>
      <c r="O237">
        <f>IF($B237="",0,SUMIFS(Raindance!$O:$O,Raindance!$B:$B,$B237,Raindance!$R:$R,"&gt;="&amp;O$5,Raindance!$R:$R,"&lt;="&amp;O$6))</f>
        <v>0</v>
      </c>
      <c r="P237">
        <f>IF($B237="",0,SUMIFS(Raindance!$O:$O,Raindance!$B:$B,$B237,Raindance!$R:$R,"&gt;="&amp;P$5,Raindance!$R:$R,"&lt;="&amp;P$6))</f>
        <v>0</v>
      </c>
      <c r="Q237">
        <f>IF($B237="",0,SUMIFS(Raindance!$O:$O,Raindance!$B:$B,$B237,Raindance!$R:$R,"&gt;="&amp;Q$5,Raindance!$R:$R,"&lt;="&amp;Q$6))</f>
        <v>0</v>
      </c>
      <c r="R237">
        <f>IF($B237="",0,SUMIFS(Raindance!$O:$O,Raindance!$B:$B,$B237,Raindance!$R:$R,"&gt;="&amp;R$5,Raindance!$R:$R,"&lt;="&amp;R$6))</f>
        <v>0</v>
      </c>
      <c r="S237">
        <f>IF($B237="",0,SUMIFS(Raindance!$O:$O,Raindance!$B:$B,$B237,Raindance!$R:$R,"&gt;="&amp;S$5,Raindance!$R:$R,"&lt;="&amp;S$6))</f>
        <v>0</v>
      </c>
      <c r="T237">
        <f>IF($B237="",0,SUMIFS(Raindance!$O:$O,Raindance!$B:$B,$B237,Raindance!$R:$R,"&gt;="&amp;T$5,Raindance!$R:$R,"&lt;="&amp;T$6))</f>
        <v>0</v>
      </c>
      <c r="U237">
        <f>IF($B237="",0,SUMIFS(Raindance!$O:$O,Raindance!$B:$B,$B237,Raindance!$R:$R,"&gt;="&amp;U$5,Raindance!$R:$R,"&lt;="&amp;U$6))</f>
        <v>0</v>
      </c>
      <c r="V237">
        <f>IF($B237="",0,SUMIFS(Raindance!$O:$O,Raindance!$B:$B,$B237,Raindance!$R:$R,"&gt;="&amp;V$5,Raindance!$R:$R,"&lt;="&amp;V$6))</f>
        <v>0</v>
      </c>
      <c r="W237">
        <f>IF($B237="",0,SUMIFS(Raindance!$O:$O,Raindance!$B:$B,$B237,Raindance!$R:$R,"&gt;="&amp;W$5,Raindance!$R:$R,"&lt;="&amp;W$6))</f>
        <v>0</v>
      </c>
      <c r="X237">
        <f>IF($B237="",0,SUMIFS(Raindance!$O:$O,Raindance!$B:$B,$B237,Raindance!$R:$R,"&gt;="&amp;X$5,Raindance!$R:$R,"&lt;="&amp;X$6))</f>
        <v>0</v>
      </c>
      <c r="Y237">
        <f>IF($B237="",0,SUMIFS(Raindance!$O:$O,Raindance!$B:$B,$B237,Raindance!$R:$R,"&gt;="&amp;Y$5,Raindance!$R:$R,"&lt;="&amp;Y$6))</f>
        <v>0</v>
      </c>
      <c r="Z237">
        <f>IF($B237="",0,SUMIFS(Raindance!$O:$O,Raindance!$B:$B,$B237,Raindance!$R:$R,"&gt;="&amp;Z$5,Raindance!$R:$R,"&lt;="&amp;Z$6))</f>
        <v>0</v>
      </c>
      <c r="AA237">
        <f>IF($B237="",0,SUMIFS(Raindance!$O:$O,Raindance!$B:$B,$B237,Raindance!$R:$R,"&gt;="&amp;AA$5,Raindance!$R:$R,"&lt;="&amp;AA$6))</f>
        <v>0</v>
      </c>
      <c r="AB237">
        <f>IF($B237="",0,SUMIFS(Raindance!$O:$O,Raindance!$B:$B,$B237,Raindance!$R:$R,"&gt;="&amp;AB$5,Raindance!$R:$R,"&lt;="&amp;AB$6))</f>
        <v>0</v>
      </c>
      <c r="AC237">
        <f>IF($B237="",0,SUMIFS(Raindance!$O:$O,Raindance!$B:$B,$B237,Raindance!$R:$R,"&gt;="&amp;AC$5,Raindance!$R:$R,"&lt;="&amp;AC$6))</f>
        <v>0</v>
      </c>
      <c r="AD237">
        <f>IF($B237="",0,SUMIFS(Raindance!$O:$O,Raindance!$B:$B,$B237,Raindance!$R:$R,"&gt;="&amp;AD$5,Raindance!$R:$R,"&lt;="&amp;AD$6))</f>
        <v>0</v>
      </c>
      <c r="AE237">
        <f>IF($B237="",0,SUMIFS(Raindance!$O:$O,Raindance!$B:$B,$B237,Raindance!$R:$R,"&gt;="&amp;AE$5,Raindance!$R:$R,"&lt;="&amp;AE$6))</f>
        <v>0</v>
      </c>
      <c r="AF237">
        <f>IF($B237="",0,SUMIFS(Raindance!$O:$O,Raindance!$B:$B,$B237,Raindance!$R:$R,"&gt;="&amp;AF$5,Raindance!$R:$R,"&lt;="&amp;AF$6))</f>
        <v>0</v>
      </c>
      <c r="AG237">
        <f>IF($B237="",0,SUMIFS(Raindance!$O:$O,Raindance!$B:$B,$B237,Raindance!$R:$R,"&gt;="&amp;AG$5,Raindance!$R:$R,"&lt;="&amp;AG$6))</f>
        <v>0</v>
      </c>
    </row>
    <row r="238" spans="1:33" x14ac:dyDescent="0.3">
      <c r="A238" t="s">
        <v>1144</v>
      </c>
      <c r="B238" s="20">
        <f>'Accounting table'!H15</f>
        <v>0</v>
      </c>
      <c r="C238" s="36">
        <f>IF(B238="",0,SUMIFS(Raindance!O:O,Raindance!B:B,B238))</f>
        <v>0</v>
      </c>
      <c r="E238">
        <f>IF($B238="",0,SUMIFS(Raindance!$O:$O,Raindance!$B:$B,$B238,Raindance!$R:$R,"&gt;="&amp;E$5,Raindance!$R:$R,"&lt;="&amp;E$6))</f>
        <v>0</v>
      </c>
      <c r="F238">
        <f>IF($B238="",0,SUMIFS(Raindance!$O:$O,Raindance!$B:$B,$B238,Raindance!$R:$R,"&gt;="&amp;F$5,Raindance!$R:$R,"&lt;="&amp;F$6))</f>
        <v>0</v>
      </c>
      <c r="G238">
        <f>IF($B238="",0,SUMIFS(Raindance!$O:$O,Raindance!$B:$B,$B238,Raindance!$R:$R,"&gt;="&amp;G$5,Raindance!$R:$R,"&lt;="&amp;G$6))</f>
        <v>0</v>
      </c>
      <c r="H238">
        <f>IF($B238="",0,SUMIFS(Raindance!$O:$O,Raindance!$B:$B,$B238,Raindance!$R:$R,"&gt;="&amp;H$5,Raindance!$R:$R,"&lt;="&amp;H$6))</f>
        <v>0</v>
      </c>
      <c r="I238">
        <f>IF($B238="",0,SUMIFS(Raindance!$O:$O,Raindance!$B:$B,$B238,Raindance!$R:$R,"&gt;="&amp;I$5,Raindance!$R:$R,"&lt;="&amp;I$6))</f>
        <v>0</v>
      </c>
      <c r="J238">
        <f>IF($B238="",0,SUMIFS(Raindance!$O:$O,Raindance!$B:$B,$B238,Raindance!$R:$R,"&gt;="&amp;J$5,Raindance!$R:$R,"&lt;="&amp;J$6))</f>
        <v>0</v>
      </c>
      <c r="K238">
        <f>IF($B238="",0,SUMIFS(Raindance!$O:$O,Raindance!$B:$B,$B238,Raindance!$R:$R,"&gt;="&amp;K$5,Raindance!$R:$R,"&lt;="&amp;K$6))</f>
        <v>0</v>
      </c>
      <c r="L238">
        <f>IF($B238="",0,SUMIFS(Raindance!$O:$O,Raindance!$B:$B,$B238,Raindance!$R:$R,"&gt;="&amp;L$5,Raindance!$R:$R,"&lt;="&amp;L$6))</f>
        <v>0</v>
      </c>
      <c r="M238">
        <f>IF($B238="",0,SUMIFS(Raindance!$O:$O,Raindance!$B:$B,$B238,Raindance!$R:$R,"&gt;="&amp;M$5,Raindance!$R:$R,"&lt;="&amp;M$6))</f>
        <v>0</v>
      </c>
      <c r="N238">
        <f>IF($B238="",0,SUMIFS(Raindance!$O:$O,Raindance!$B:$B,$B238,Raindance!$R:$R,"&gt;="&amp;N$5,Raindance!$R:$R,"&lt;="&amp;N$6))</f>
        <v>0</v>
      </c>
      <c r="O238">
        <f>IF($B238="",0,SUMIFS(Raindance!$O:$O,Raindance!$B:$B,$B238,Raindance!$R:$R,"&gt;="&amp;O$5,Raindance!$R:$R,"&lt;="&amp;O$6))</f>
        <v>0</v>
      </c>
      <c r="P238">
        <f>IF($B238="",0,SUMIFS(Raindance!$O:$O,Raindance!$B:$B,$B238,Raindance!$R:$R,"&gt;="&amp;P$5,Raindance!$R:$R,"&lt;="&amp;P$6))</f>
        <v>0</v>
      </c>
      <c r="Q238">
        <f>IF($B238="",0,SUMIFS(Raindance!$O:$O,Raindance!$B:$B,$B238,Raindance!$R:$R,"&gt;="&amp;Q$5,Raindance!$R:$R,"&lt;="&amp;Q$6))</f>
        <v>0</v>
      </c>
      <c r="R238">
        <f>IF($B238="",0,SUMIFS(Raindance!$O:$O,Raindance!$B:$B,$B238,Raindance!$R:$R,"&gt;="&amp;R$5,Raindance!$R:$R,"&lt;="&amp;R$6))</f>
        <v>0</v>
      </c>
      <c r="S238">
        <f>IF($B238="",0,SUMIFS(Raindance!$O:$O,Raindance!$B:$B,$B238,Raindance!$R:$R,"&gt;="&amp;S$5,Raindance!$R:$R,"&lt;="&amp;S$6))</f>
        <v>0</v>
      </c>
      <c r="T238">
        <f>IF($B238="",0,SUMIFS(Raindance!$O:$O,Raindance!$B:$B,$B238,Raindance!$R:$R,"&gt;="&amp;T$5,Raindance!$R:$R,"&lt;="&amp;T$6))</f>
        <v>0</v>
      </c>
      <c r="U238">
        <f>IF($B238="",0,SUMIFS(Raindance!$O:$O,Raindance!$B:$B,$B238,Raindance!$R:$R,"&gt;="&amp;U$5,Raindance!$R:$R,"&lt;="&amp;U$6))</f>
        <v>0</v>
      </c>
      <c r="V238">
        <f>IF($B238="",0,SUMIFS(Raindance!$O:$O,Raindance!$B:$B,$B238,Raindance!$R:$R,"&gt;="&amp;V$5,Raindance!$R:$R,"&lt;="&amp;V$6))</f>
        <v>0</v>
      </c>
      <c r="W238">
        <f>IF($B238="",0,SUMIFS(Raindance!$O:$O,Raindance!$B:$B,$B238,Raindance!$R:$R,"&gt;="&amp;W$5,Raindance!$R:$R,"&lt;="&amp;W$6))</f>
        <v>0</v>
      </c>
      <c r="X238">
        <f>IF($B238="",0,SUMIFS(Raindance!$O:$O,Raindance!$B:$B,$B238,Raindance!$R:$R,"&gt;="&amp;X$5,Raindance!$R:$R,"&lt;="&amp;X$6))</f>
        <v>0</v>
      </c>
      <c r="Y238">
        <f>IF($B238="",0,SUMIFS(Raindance!$O:$O,Raindance!$B:$B,$B238,Raindance!$R:$R,"&gt;="&amp;Y$5,Raindance!$R:$R,"&lt;="&amp;Y$6))</f>
        <v>0</v>
      </c>
      <c r="Z238">
        <f>IF($B238="",0,SUMIFS(Raindance!$O:$O,Raindance!$B:$B,$B238,Raindance!$R:$R,"&gt;="&amp;Z$5,Raindance!$R:$R,"&lt;="&amp;Z$6))</f>
        <v>0</v>
      </c>
      <c r="AA238">
        <f>IF($B238="",0,SUMIFS(Raindance!$O:$O,Raindance!$B:$B,$B238,Raindance!$R:$R,"&gt;="&amp;AA$5,Raindance!$R:$R,"&lt;="&amp;AA$6))</f>
        <v>0</v>
      </c>
      <c r="AB238">
        <f>IF($B238="",0,SUMIFS(Raindance!$O:$O,Raindance!$B:$B,$B238,Raindance!$R:$R,"&gt;="&amp;AB$5,Raindance!$R:$R,"&lt;="&amp;AB$6))</f>
        <v>0</v>
      </c>
      <c r="AC238">
        <f>IF($B238="",0,SUMIFS(Raindance!$O:$O,Raindance!$B:$B,$B238,Raindance!$R:$R,"&gt;="&amp;AC$5,Raindance!$R:$R,"&lt;="&amp;AC$6))</f>
        <v>0</v>
      </c>
      <c r="AD238">
        <f>IF($B238="",0,SUMIFS(Raindance!$O:$O,Raindance!$B:$B,$B238,Raindance!$R:$R,"&gt;="&amp;AD$5,Raindance!$R:$R,"&lt;="&amp;AD$6))</f>
        <v>0</v>
      </c>
      <c r="AE238">
        <f>IF($B238="",0,SUMIFS(Raindance!$O:$O,Raindance!$B:$B,$B238,Raindance!$R:$R,"&gt;="&amp;AE$5,Raindance!$R:$R,"&lt;="&amp;AE$6))</f>
        <v>0</v>
      </c>
      <c r="AF238">
        <f>IF($B238="",0,SUMIFS(Raindance!$O:$O,Raindance!$B:$B,$B238,Raindance!$R:$R,"&gt;="&amp;AF$5,Raindance!$R:$R,"&lt;="&amp;AF$6))</f>
        <v>0</v>
      </c>
      <c r="AG238">
        <f>IF($B238="",0,SUMIFS(Raindance!$O:$O,Raindance!$B:$B,$B238,Raindance!$R:$R,"&gt;="&amp;AG$5,Raindance!$R:$R,"&lt;="&amp;AG$6))</f>
        <v>0</v>
      </c>
    </row>
    <row r="239" spans="1:33" x14ac:dyDescent="0.3">
      <c r="A239" t="s">
        <v>1144</v>
      </c>
      <c r="B239" s="20">
        <f>'Accounting table'!H16</f>
        <v>0</v>
      </c>
      <c r="C239" s="36">
        <f>IF(B239="",0,SUMIFS(Raindance!O:O,Raindance!B:B,B239))</f>
        <v>0</v>
      </c>
      <c r="E239">
        <f>IF($B239="",0,SUMIFS(Raindance!$O:$O,Raindance!$B:$B,$B239,Raindance!$R:$R,"&gt;="&amp;E$5,Raindance!$R:$R,"&lt;="&amp;E$6))</f>
        <v>0</v>
      </c>
      <c r="F239">
        <f>IF($B239="",0,SUMIFS(Raindance!$O:$O,Raindance!$B:$B,$B239,Raindance!$R:$R,"&gt;="&amp;F$5,Raindance!$R:$R,"&lt;="&amp;F$6))</f>
        <v>0</v>
      </c>
      <c r="G239">
        <f>IF($B239="",0,SUMIFS(Raindance!$O:$O,Raindance!$B:$B,$B239,Raindance!$R:$R,"&gt;="&amp;G$5,Raindance!$R:$R,"&lt;="&amp;G$6))</f>
        <v>0</v>
      </c>
      <c r="H239">
        <f>IF($B239="",0,SUMIFS(Raindance!$O:$O,Raindance!$B:$B,$B239,Raindance!$R:$R,"&gt;="&amp;H$5,Raindance!$R:$R,"&lt;="&amp;H$6))</f>
        <v>0</v>
      </c>
      <c r="I239">
        <f>IF($B239="",0,SUMIFS(Raindance!$O:$O,Raindance!$B:$B,$B239,Raindance!$R:$R,"&gt;="&amp;I$5,Raindance!$R:$R,"&lt;="&amp;I$6))</f>
        <v>0</v>
      </c>
      <c r="J239">
        <f>IF($B239="",0,SUMIFS(Raindance!$O:$O,Raindance!$B:$B,$B239,Raindance!$R:$R,"&gt;="&amp;J$5,Raindance!$R:$R,"&lt;="&amp;J$6))</f>
        <v>0</v>
      </c>
      <c r="K239">
        <f>IF($B239="",0,SUMIFS(Raindance!$O:$O,Raindance!$B:$B,$B239,Raindance!$R:$R,"&gt;="&amp;K$5,Raindance!$R:$R,"&lt;="&amp;K$6))</f>
        <v>0</v>
      </c>
      <c r="L239">
        <f>IF($B239="",0,SUMIFS(Raindance!$O:$O,Raindance!$B:$B,$B239,Raindance!$R:$R,"&gt;="&amp;L$5,Raindance!$R:$R,"&lt;="&amp;L$6))</f>
        <v>0</v>
      </c>
      <c r="M239">
        <f>IF($B239="",0,SUMIFS(Raindance!$O:$O,Raindance!$B:$B,$B239,Raindance!$R:$R,"&gt;="&amp;M$5,Raindance!$R:$R,"&lt;="&amp;M$6))</f>
        <v>0</v>
      </c>
      <c r="N239">
        <f>IF($B239="",0,SUMIFS(Raindance!$O:$O,Raindance!$B:$B,$B239,Raindance!$R:$R,"&gt;="&amp;N$5,Raindance!$R:$R,"&lt;="&amp;N$6))</f>
        <v>0</v>
      </c>
      <c r="O239">
        <f>IF($B239="",0,SUMIFS(Raindance!$O:$O,Raindance!$B:$B,$B239,Raindance!$R:$R,"&gt;="&amp;O$5,Raindance!$R:$R,"&lt;="&amp;O$6))</f>
        <v>0</v>
      </c>
      <c r="P239">
        <f>IF($B239="",0,SUMIFS(Raindance!$O:$O,Raindance!$B:$B,$B239,Raindance!$R:$R,"&gt;="&amp;P$5,Raindance!$R:$R,"&lt;="&amp;P$6))</f>
        <v>0</v>
      </c>
      <c r="Q239">
        <f>IF($B239="",0,SUMIFS(Raindance!$O:$O,Raindance!$B:$B,$B239,Raindance!$R:$R,"&gt;="&amp;Q$5,Raindance!$R:$R,"&lt;="&amp;Q$6))</f>
        <v>0</v>
      </c>
      <c r="R239">
        <f>IF($B239="",0,SUMIFS(Raindance!$O:$O,Raindance!$B:$B,$B239,Raindance!$R:$R,"&gt;="&amp;R$5,Raindance!$R:$R,"&lt;="&amp;R$6))</f>
        <v>0</v>
      </c>
      <c r="S239">
        <f>IF($B239="",0,SUMIFS(Raindance!$O:$O,Raindance!$B:$B,$B239,Raindance!$R:$R,"&gt;="&amp;S$5,Raindance!$R:$R,"&lt;="&amp;S$6))</f>
        <v>0</v>
      </c>
      <c r="T239">
        <f>IF($B239="",0,SUMIFS(Raindance!$O:$O,Raindance!$B:$B,$B239,Raindance!$R:$R,"&gt;="&amp;T$5,Raindance!$R:$R,"&lt;="&amp;T$6))</f>
        <v>0</v>
      </c>
      <c r="U239">
        <f>IF($B239="",0,SUMIFS(Raindance!$O:$O,Raindance!$B:$B,$B239,Raindance!$R:$R,"&gt;="&amp;U$5,Raindance!$R:$R,"&lt;="&amp;U$6))</f>
        <v>0</v>
      </c>
      <c r="V239">
        <f>IF($B239="",0,SUMIFS(Raindance!$O:$O,Raindance!$B:$B,$B239,Raindance!$R:$R,"&gt;="&amp;V$5,Raindance!$R:$R,"&lt;="&amp;V$6))</f>
        <v>0</v>
      </c>
      <c r="W239">
        <f>IF($B239="",0,SUMIFS(Raindance!$O:$O,Raindance!$B:$B,$B239,Raindance!$R:$R,"&gt;="&amp;W$5,Raindance!$R:$R,"&lt;="&amp;W$6))</f>
        <v>0</v>
      </c>
      <c r="X239">
        <f>IF($B239="",0,SUMIFS(Raindance!$O:$O,Raindance!$B:$B,$B239,Raindance!$R:$R,"&gt;="&amp;X$5,Raindance!$R:$R,"&lt;="&amp;X$6))</f>
        <v>0</v>
      </c>
      <c r="Y239">
        <f>IF($B239="",0,SUMIFS(Raindance!$O:$O,Raindance!$B:$B,$B239,Raindance!$R:$R,"&gt;="&amp;Y$5,Raindance!$R:$R,"&lt;="&amp;Y$6))</f>
        <v>0</v>
      </c>
      <c r="Z239">
        <f>IF($B239="",0,SUMIFS(Raindance!$O:$O,Raindance!$B:$B,$B239,Raindance!$R:$R,"&gt;="&amp;Z$5,Raindance!$R:$R,"&lt;="&amp;Z$6))</f>
        <v>0</v>
      </c>
      <c r="AA239">
        <f>IF($B239="",0,SUMIFS(Raindance!$O:$O,Raindance!$B:$B,$B239,Raindance!$R:$R,"&gt;="&amp;AA$5,Raindance!$R:$R,"&lt;="&amp;AA$6))</f>
        <v>0</v>
      </c>
      <c r="AB239">
        <f>IF($B239="",0,SUMIFS(Raindance!$O:$O,Raindance!$B:$B,$B239,Raindance!$R:$R,"&gt;="&amp;AB$5,Raindance!$R:$R,"&lt;="&amp;AB$6))</f>
        <v>0</v>
      </c>
      <c r="AC239">
        <f>IF($B239="",0,SUMIFS(Raindance!$O:$O,Raindance!$B:$B,$B239,Raindance!$R:$R,"&gt;="&amp;AC$5,Raindance!$R:$R,"&lt;="&amp;AC$6))</f>
        <v>0</v>
      </c>
      <c r="AD239">
        <f>IF($B239="",0,SUMIFS(Raindance!$O:$O,Raindance!$B:$B,$B239,Raindance!$R:$R,"&gt;="&amp;AD$5,Raindance!$R:$R,"&lt;="&amp;AD$6))</f>
        <v>0</v>
      </c>
      <c r="AE239">
        <f>IF($B239="",0,SUMIFS(Raindance!$O:$O,Raindance!$B:$B,$B239,Raindance!$R:$R,"&gt;="&amp;AE$5,Raindance!$R:$R,"&lt;="&amp;AE$6))</f>
        <v>0</v>
      </c>
      <c r="AF239">
        <f>IF($B239="",0,SUMIFS(Raindance!$O:$O,Raindance!$B:$B,$B239,Raindance!$R:$R,"&gt;="&amp;AF$5,Raindance!$R:$R,"&lt;="&amp;AF$6))</f>
        <v>0</v>
      </c>
      <c r="AG239">
        <f>IF($B239="",0,SUMIFS(Raindance!$O:$O,Raindance!$B:$B,$B239,Raindance!$R:$R,"&gt;="&amp;AG$5,Raindance!$R:$R,"&lt;="&amp;AG$6))</f>
        <v>0</v>
      </c>
    </row>
    <row r="240" spans="1:33" x14ac:dyDescent="0.3">
      <c r="A240" t="s">
        <v>1144</v>
      </c>
      <c r="B240" s="20">
        <f>'Accounting table'!H17</f>
        <v>0</v>
      </c>
      <c r="C240" s="36">
        <f>IF(B240="",0,SUMIFS(Raindance!O:O,Raindance!B:B,B240))</f>
        <v>0</v>
      </c>
      <c r="E240">
        <f>IF($B240="",0,SUMIFS(Raindance!$O:$O,Raindance!$B:$B,$B240,Raindance!$R:$R,"&gt;="&amp;E$5,Raindance!$R:$R,"&lt;="&amp;E$6))</f>
        <v>0</v>
      </c>
      <c r="F240">
        <f>IF($B240="",0,SUMIFS(Raindance!$O:$O,Raindance!$B:$B,$B240,Raindance!$R:$R,"&gt;="&amp;F$5,Raindance!$R:$R,"&lt;="&amp;F$6))</f>
        <v>0</v>
      </c>
      <c r="G240">
        <f>IF($B240="",0,SUMIFS(Raindance!$O:$O,Raindance!$B:$B,$B240,Raindance!$R:$R,"&gt;="&amp;G$5,Raindance!$R:$R,"&lt;="&amp;G$6))</f>
        <v>0</v>
      </c>
      <c r="H240">
        <f>IF($B240="",0,SUMIFS(Raindance!$O:$O,Raindance!$B:$B,$B240,Raindance!$R:$R,"&gt;="&amp;H$5,Raindance!$R:$R,"&lt;="&amp;H$6))</f>
        <v>0</v>
      </c>
      <c r="I240">
        <f>IF($B240="",0,SUMIFS(Raindance!$O:$O,Raindance!$B:$B,$B240,Raindance!$R:$R,"&gt;="&amp;I$5,Raindance!$R:$R,"&lt;="&amp;I$6))</f>
        <v>0</v>
      </c>
      <c r="J240">
        <f>IF($B240="",0,SUMIFS(Raindance!$O:$O,Raindance!$B:$B,$B240,Raindance!$R:$R,"&gt;="&amp;J$5,Raindance!$R:$R,"&lt;="&amp;J$6))</f>
        <v>0</v>
      </c>
      <c r="K240">
        <f>IF($B240="",0,SUMIFS(Raindance!$O:$O,Raindance!$B:$B,$B240,Raindance!$R:$R,"&gt;="&amp;K$5,Raindance!$R:$R,"&lt;="&amp;K$6))</f>
        <v>0</v>
      </c>
      <c r="L240">
        <f>IF($B240="",0,SUMIFS(Raindance!$O:$O,Raindance!$B:$B,$B240,Raindance!$R:$R,"&gt;="&amp;L$5,Raindance!$R:$R,"&lt;="&amp;L$6))</f>
        <v>0</v>
      </c>
      <c r="M240">
        <f>IF($B240="",0,SUMIFS(Raindance!$O:$O,Raindance!$B:$B,$B240,Raindance!$R:$R,"&gt;="&amp;M$5,Raindance!$R:$R,"&lt;="&amp;M$6))</f>
        <v>0</v>
      </c>
      <c r="N240">
        <f>IF($B240="",0,SUMIFS(Raindance!$O:$O,Raindance!$B:$B,$B240,Raindance!$R:$R,"&gt;="&amp;N$5,Raindance!$R:$R,"&lt;="&amp;N$6))</f>
        <v>0</v>
      </c>
      <c r="O240">
        <f>IF($B240="",0,SUMIFS(Raindance!$O:$O,Raindance!$B:$B,$B240,Raindance!$R:$R,"&gt;="&amp;O$5,Raindance!$R:$R,"&lt;="&amp;O$6))</f>
        <v>0</v>
      </c>
      <c r="P240">
        <f>IF($B240="",0,SUMIFS(Raindance!$O:$O,Raindance!$B:$B,$B240,Raindance!$R:$R,"&gt;="&amp;P$5,Raindance!$R:$R,"&lt;="&amp;P$6))</f>
        <v>0</v>
      </c>
      <c r="Q240">
        <f>IF($B240="",0,SUMIFS(Raindance!$O:$O,Raindance!$B:$B,$B240,Raindance!$R:$R,"&gt;="&amp;Q$5,Raindance!$R:$R,"&lt;="&amp;Q$6))</f>
        <v>0</v>
      </c>
      <c r="R240">
        <f>IF($B240="",0,SUMIFS(Raindance!$O:$O,Raindance!$B:$B,$B240,Raindance!$R:$R,"&gt;="&amp;R$5,Raindance!$R:$R,"&lt;="&amp;R$6))</f>
        <v>0</v>
      </c>
      <c r="S240">
        <f>IF($B240="",0,SUMIFS(Raindance!$O:$O,Raindance!$B:$B,$B240,Raindance!$R:$R,"&gt;="&amp;S$5,Raindance!$R:$R,"&lt;="&amp;S$6))</f>
        <v>0</v>
      </c>
      <c r="T240">
        <f>IF($B240="",0,SUMIFS(Raindance!$O:$O,Raindance!$B:$B,$B240,Raindance!$R:$R,"&gt;="&amp;T$5,Raindance!$R:$R,"&lt;="&amp;T$6))</f>
        <v>0</v>
      </c>
      <c r="U240">
        <f>IF($B240="",0,SUMIFS(Raindance!$O:$O,Raindance!$B:$B,$B240,Raindance!$R:$R,"&gt;="&amp;U$5,Raindance!$R:$R,"&lt;="&amp;U$6))</f>
        <v>0</v>
      </c>
      <c r="V240">
        <f>IF($B240="",0,SUMIFS(Raindance!$O:$O,Raindance!$B:$B,$B240,Raindance!$R:$R,"&gt;="&amp;V$5,Raindance!$R:$R,"&lt;="&amp;V$6))</f>
        <v>0</v>
      </c>
      <c r="W240">
        <f>IF($B240="",0,SUMIFS(Raindance!$O:$O,Raindance!$B:$B,$B240,Raindance!$R:$R,"&gt;="&amp;W$5,Raindance!$R:$R,"&lt;="&amp;W$6))</f>
        <v>0</v>
      </c>
      <c r="X240">
        <f>IF($B240="",0,SUMIFS(Raindance!$O:$O,Raindance!$B:$B,$B240,Raindance!$R:$R,"&gt;="&amp;X$5,Raindance!$R:$R,"&lt;="&amp;X$6))</f>
        <v>0</v>
      </c>
      <c r="Y240">
        <f>IF($B240="",0,SUMIFS(Raindance!$O:$O,Raindance!$B:$B,$B240,Raindance!$R:$R,"&gt;="&amp;Y$5,Raindance!$R:$R,"&lt;="&amp;Y$6))</f>
        <v>0</v>
      </c>
      <c r="Z240">
        <f>IF($B240="",0,SUMIFS(Raindance!$O:$O,Raindance!$B:$B,$B240,Raindance!$R:$R,"&gt;="&amp;Z$5,Raindance!$R:$R,"&lt;="&amp;Z$6))</f>
        <v>0</v>
      </c>
      <c r="AA240">
        <f>IF($B240="",0,SUMIFS(Raindance!$O:$O,Raindance!$B:$B,$B240,Raindance!$R:$R,"&gt;="&amp;AA$5,Raindance!$R:$R,"&lt;="&amp;AA$6))</f>
        <v>0</v>
      </c>
      <c r="AB240">
        <f>IF($B240="",0,SUMIFS(Raindance!$O:$O,Raindance!$B:$B,$B240,Raindance!$R:$R,"&gt;="&amp;AB$5,Raindance!$R:$R,"&lt;="&amp;AB$6))</f>
        <v>0</v>
      </c>
      <c r="AC240">
        <f>IF($B240="",0,SUMIFS(Raindance!$O:$O,Raindance!$B:$B,$B240,Raindance!$R:$R,"&gt;="&amp;AC$5,Raindance!$R:$R,"&lt;="&amp;AC$6))</f>
        <v>0</v>
      </c>
      <c r="AD240">
        <f>IF($B240="",0,SUMIFS(Raindance!$O:$O,Raindance!$B:$B,$B240,Raindance!$R:$R,"&gt;="&amp;AD$5,Raindance!$R:$R,"&lt;="&amp;AD$6))</f>
        <v>0</v>
      </c>
      <c r="AE240">
        <f>IF($B240="",0,SUMIFS(Raindance!$O:$O,Raindance!$B:$B,$B240,Raindance!$R:$R,"&gt;="&amp;AE$5,Raindance!$R:$R,"&lt;="&amp;AE$6))</f>
        <v>0</v>
      </c>
      <c r="AF240">
        <f>IF($B240="",0,SUMIFS(Raindance!$O:$O,Raindance!$B:$B,$B240,Raindance!$R:$R,"&gt;="&amp;AF$5,Raindance!$R:$R,"&lt;="&amp;AF$6))</f>
        <v>0</v>
      </c>
      <c r="AG240">
        <f>IF($B240="",0,SUMIFS(Raindance!$O:$O,Raindance!$B:$B,$B240,Raindance!$R:$R,"&gt;="&amp;AG$5,Raindance!$R:$R,"&lt;="&amp;AG$6))</f>
        <v>0</v>
      </c>
    </row>
    <row r="241" spans="1:33" x14ac:dyDescent="0.3">
      <c r="A241" t="s">
        <v>1144</v>
      </c>
      <c r="B241" s="20">
        <f>'Accounting table'!H18</f>
        <v>0</v>
      </c>
      <c r="C241" s="36">
        <f>IF(B241="",0,SUMIFS(Raindance!O:O,Raindance!B:B,B241))</f>
        <v>0</v>
      </c>
      <c r="E241">
        <f>IF($B241="",0,SUMIFS(Raindance!$O:$O,Raindance!$B:$B,$B241,Raindance!$R:$R,"&gt;="&amp;E$5,Raindance!$R:$R,"&lt;="&amp;E$6))</f>
        <v>0</v>
      </c>
      <c r="F241">
        <f>IF($B241="",0,SUMIFS(Raindance!$O:$O,Raindance!$B:$B,$B241,Raindance!$R:$R,"&gt;="&amp;F$5,Raindance!$R:$R,"&lt;="&amp;F$6))</f>
        <v>0</v>
      </c>
      <c r="G241">
        <f>IF($B241="",0,SUMIFS(Raindance!$O:$O,Raindance!$B:$B,$B241,Raindance!$R:$R,"&gt;="&amp;G$5,Raindance!$R:$R,"&lt;="&amp;G$6))</f>
        <v>0</v>
      </c>
      <c r="H241">
        <f>IF($B241="",0,SUMIFS(Raindance!$O:$O,Raindance!$B:$B,$B241,Raindance!$R:$R,"&gt;="&amp;H$5,Raindance!$R:$R,"&lt;="&amp;H$6))</f>
        <v>0</v>
      </c>
      <c r="I241">
        <f>IF($B241="",0,SUMIFS(Raindance!$O:$O,Raindance!$B:$B,$B241,Raindance!$R:$R,"&gt;="&amp;I$5,Raindance!$R:$R,"&lt;="&amp;I$6))</f>
        <v>0</v>
      </c>
      <c r="J241">
        <f>IF($B241="",0,SUMIFS(Raindance!$O:$O,Raindance!$B:$B,$B241,Raindance!$R:$R,"&gt;="&amp;J$5,Raindance!$R:$R,"&lt;="&amp;J$6))</f>
        <v>0</v>
      </c>
      <c r="K241">
        <f>IF($B241="",0,SUMIFS(Raindance!$O:$O,Raindance!$B:$B,$B241,Raindance!$R:$R,"&gt;="&amp;K$5,Raindance!$R:$R,"&lt;="&amp;K$6))</f>
        <v>0</v>
      </c>
      <c r="L241">
        <f>IF($B241="",0,SUMIFS(Raindance!$O:$O,Raindance!$B:$B,$B241,Raindance!$R:$R,"&gt;="&amp;L$5,Raindance!$R:$R,"&lt;="&amp;L$6))</f>
        <v>0</v>
      </c>
      <c r="M241">
        <f>IF($B241="",0,SUMIFS(Raindance!$O:$O,Raindance!$B:$B,$B241,Raindance!$R:$R,"&gt;="&amp;M$5,Raindance!$R:$R,"&lt;="&amp;M$6))</f>
        <v>0</v>
      </c>
      <c r="N241">
        <f>IF($B241="",0,SUMIFS(Raindance!$O:$O,Raindance!$B:$B,$B241,Raindance!$R:$R,"&gt;="&amp;N$5,Raindance!$R:$R,"&lt;="&amp;N$6))</f>
        <v>0</v>
      </c>
      <c r="O241">
        <f>IF($B241="",0,SUMIFS(Raindance!$O:$O,Raindance!$B:$B,$B241,Raindance!$R:$R,"&gt;="&amp;O$5,Raindance!$R:$R,"&lt;="&amp;O$6))</f>
        <v>0</v>
      </c>
      <c r="P241">
        <f>IF($B241="",0,SUMIFS(Raindance!$O:$O,Raindance!$B:$B,$B241,Raindance!$R:$R,"&gt;="&amp;P$5,Raindance!$R:$R,"&lt;="&amp;P$6))</f>
        <v>0</v>
      </c>
      <c r="Q241">
        <f>IF($B241="",0,SUMIFS(Raindance!$O:$O,Raindance!$B:$B,$B241,Raindance!$R:$R,"&gt;="&amp;Q$5,Raindance!$R:$R,"&lt;="&amp;Q$6))</f>
        <v>0</v>
      </c>
      <c r="R241">
        <f>IF($B241="",0,SUMIFS(Raindance!$O:$O,Raindance!$B:$B,$B241,Raindance!$R:$R,"&gt;="&amp;R$5,Raindance!$R:$R,"&lt;="&amp;R$6))</f>
        <v>0</v>
      </c>
      <c r="S241">
        <f>IF($B241="",0,SUMIFS(Raindance!$O:$O,Raindance!$B:$B,$B241,Raindance!$R:$R,"&gt;="&amp;S$5,Raindance!$R:$R,"&lt;="&amp;S$6))</f>
        <v>0</v>
      </c>
      <c r="T241">
        <f>IF($B241="",0,SUMIFS(Raindance!$O:$O,Raindance!$B:$B,$B241,Raindance!$R:$R,"&gt;="&amp;T$5,Raindance!$R:$R,"&lt;="&amp;T$6))</f>
        <v>0</v>
      </c>
      <c r="U241">
        <f>IF($B241="",0,SUMIFS(Raindance!$O:$O,Raindance!$B:$B,$B241,Raindance!$R:$R,"&gt;="&amp;U$5,Raindance!$R:$R,"&lt;="&amp;U$6))</f>
        <v>0</v>
      </c>
      <c r="V241">
        <f>IF($B241="",0,SUMIFS(Raindance!$O:$O,Raindance!$B:$B,$B241,Raindance!$R:$R,"&gt;="&amp;V$5,Raindance!$R:$R,"&lt;="&amp;V$6))</f>
        <v>0</v>
      </c>
      <c r="W241">
        <f>IF($B241="",0,SUMIFS(Raindance!$O:$O,Raindance!$B:$B,$B241,Raindance!$R:$R,"&gt;="&amp;W$5,Raindance!$R:$R,"&lt;="&amp;W$6))</f>
        <v>0</v>
      </c>
      <c r="X241">
        <f>IF($B241="",0,SUMIFS(Raindance!$O:$O,Raindance!$B:$B,$B241,Raindance!$R:$R,"&gt;="&amp;X$5,Raindance!$R:$R,"&lt;="&amp;X$6))</f>
        <v>0</v>
      </c>
      <c r="Y241">
        <f>IF($B241="",0,SUMIFS(Raindance!$O:$O,Raindance!$B:$B,$B241,Raindance!$R:$R,"&gt;="&amp;Y$5,Raindance!$R:$R,"&lt;="&amp;Y$6))</f>
        <v>0</v>
      </c>
      <c r="Z241">
        <f>IF($B241="",0,SUMIFS(Raindance!$O:$O,Raindance!$B:$B,$B241,Raindance!$R:$R,"&gt;="&amp;Z$5,Raindance!$R:$R,"&lt;="&amp;Z$6))</f>
        <v>0</v>
      </c>
      <c r="AA241">
        <f>IF($B241="",0,SUMIFS(Raindance!$O:$O,Raindance!$B:$B,$B241,Raindance!$R:$R,"&gt;="&amp;AA$5,Raindance!$R:$R,"&lt;="&amp;AA$6))</f>
        <v>0</v>
      </c>
      <c r="AB241">
        <f>IF($B241="",0,SUMIFS(Raindance!$O:$O,Raindance!$B:$B,$B241,Raindance!$R:$R,"&gt;="&amp;AB$5,Raindance!$R:$R,"&lt;="&amp;AB$6))</f>
        <v>0</v>
      </c>
      <c r="AC241">
        <f>IF($B241="",0,SUMIFS(Raindance!$O:$O,Raindance!$B:$B,$B241,Raindance!$R:$R,"&gt;="&amp;AC$5,Raindance!$R:$R,"&lt;="&amp;AC$6))</f>
        <v>0</v>
      </c>
      <c r="AD241">
        <f>IF($B241="",0,SUMIFS(Raindance!$O:$O,Raindance!$B:$B,$B241,Raindance!$R:$R,"&gt;="&amp;AD$5,Raindance!$R:$R,"&lt;="&amp;AD$6))</f>
        <v>0</v>
      </c>
      <c r="AE241">
        <f>IF($B241="",0,SUMIFS(Raindance!$O:$O,Raindance!$B:$B,$B241,Raindance!$R:$R,"&gt;="&amp;AE$5,Raindance!$R:$R,"&lt;="&amp;AE$6))</f>
        <v>0</v>
      </c>
      <c r="AF241">
        <f>IF($B241="",0,SUMIFS(Raindance!$O:$O,Raindance!$B:$B,$B241,Raindance!$R:$R,"&gt;="&amp;AF$5,Raindance!$R:$R,"&lt;="&amp;AF$6))</f>
        <v>0</v>
      </c>
      <c r="AG241">
        <f>IF($B241="",0,SUMIFS(Raindance!$O:$O,Raindance!$B:$B,$B241,Raindance!$R:$R,"&gt;="&amp;AG$5,Raindance!$R:$R,"&lt;="&amp;AG$6))</f>
        <v>0</v>
      </c>
    </row>
    <row r="242" spans="1:33" x14ac:dyDescent="0.3">
      <c r="A242" t="s">
        <v>1144</v>
      </c>
      <c r="B242" s="20">
        <f>'Accounting table'!H19</f>
        <v>0</v>
      </c>
      <c r="C242" s="36">
        <f>IF(B242="",0,SUMIFS(Raindance!O:O,Raindance!B:B,B242))</f>
        <v>0</v>
      </c>
      <c r="E242">
        <f>IF($B242="",0,SUMIFS(Raindance!$O:$O,Raindance!$B:$B,$B242,Raindance!$R:$R,"&gt;="&amp;E$5,Raindance!$R:$R,"&lt;="&amp;E$6))</f>
        <v>0</v>
      </c>
      <c r="F242">
        <f>IF($B242="",0,SUMIFS(Raindance!$O:$O,Raindance!$B:$B,$B242,Raindance!$R:$R,"&gt;="&amp;F$5,Raindance!$R:$R,"&lt;="&amp;F$6))</f>
        <v>0</v>
      </c>
      <c r="G242">
        <f>IF($B242="",0,SUMIFS(Raindance!$O:$O,Raindance!$B:$B,$B242,Raindance!$R:$R,"&gt;="&amp;G$5,Raindance!$R:$R,"&lt;="&amp;G$6))</f>
        <v>0</v>
      </c>
      <c r="H242">
        <f>IF($B242="",0,SUMIFS(Raindance!$O:$O,Raindance!$B:$B,$B242,Raindance!$R:$R,"&gt;="&amp;H$5,Raindance!$R:$R,"&lt;="&amp;H$6))</f>
        <v>0</v>
      </c>
      <c r="I242">
        <f>IF($B242="",0,SUMIFS(Raindance!$O:$O,Raindance!$B:$B,$B242,Raindance!$R:$R,"&gt;="&amp;I$5,Raindance!$R:$R,"&lt;="&amp;I$6))</f>
        <v>0</v>
      </c>
      <c r="J242">
        <f>IF($B242="",0,SUMIFS(Raindance!$O:$O,Raindance!$B:$B,$B242,Raindance!$R:$R,"&gt;="&amp;J$5,Raindance!$R:$R,"&lt;="&amp;J$6))</f>
        <v>0</v>
      </c>
      <c r="K242">
        <f>IF($B242="",0,SUMIFS(Raindance!$O:$O,Raindance!$B:$B,$B242,Raindance!$R:$R,"&gt;="&amp;K$5,Raindance!$R:$R,"&lt;="&amp;K$6))</f>
        <v>0</v>
      </c>
      <c r="L242">
        <f>IF($B242="",0,SUMIFS(Raindance!$O:$O,Raindance!$B:$B,$B242,Raindance!$R:$R,"&gt;="&amp;L$5,Raindance!$R:$R,"&lt;="&amp;L$6))</f>
        <v>0</v>
      </c>
      <c r="M242">
        <f>IF($B242="",0,SUMIFS(Raindance!$O:$O,Raindance!$B:$B,$B242,Raindance!$R:$R,"&gt;="&amp;M$5,Raindance!$R:$R,"&lt;="&amp;M$6))</f>
        <v>0</v>
      </c>
      <c r="N242">
        <f>IF($B242="",0,SUMIFS(Raindance!$O:$O,Raindance!$B:$B,$B242,Raindance!$R:$R,"&gt;="&amp;N$5,Raindance!$R:$R,"&lt;="&amp;N$6))</f>
        <v>0</v>
      </c>
      <c r="O242">
        <f>IF($B242="",0,SUMIFS(Raindance!$O:$O,Raindance!$B:$B,$B242,Raindance!$R:$R,"&gt;="&amp;O$5,Raindance!$R:$R,"&lt;="&amp;O$6))</f>
        <v>0</v>
      </c>
      <c r="P242">
        <f>IF($B242="",0,SUMIFS(Raindance!$O:$O,Raindance!$B:$B,$B242,Raindance!$R:$R,"&gt;="&amp;P$5,Raindance!$R:$R,"&lt;="&amp;P$6))</f>
        <v>0</v>
      </c>
      <c r="Q242">
        <f>IF($B242="",0,SUMIFS(Raindance!$O:$O,Raindance!$B:$B,$B242,Raindance!$R:$R,"&gt;="&amp;Q$5,Raindance!$R:$R,"&lt;="&amp;Q$6))</f>
        <v>0</v>
      </c>
      <c r="R242">
        <f>IF($B242="",0,SUMIFS(Raindance!$O:$O,Raindance!$B:$B,$B242,Raindance!$R:$R,"&gt;="&amp;R$5,Raindance!$R:$R,"&lt;="&amp;R$6))</f>
        <v>0</v>
      </c>
      <c r="S242">
        <f>IF($B242="",0,SUMIFS(Raindance!$O:$O,Raindance!$B:$B,$B242,Raindance!$R:$R,"&gt;="&amp;S$5,Raindance!$R:$R,"&lt;="&amp;S$6))</f>
        <v>0</v>
      </c>
      <c r="T242">
        <f>IF($B242="",0,SUMIFS(Raindance!$O:$O,Raindance!$B:$B,$B242,Raindance!$R:$R,"&gt;="&amp;T$5,Raindance!$R:$R,"&lt;="&amp;T$6))</f>
        <v>0</v>
      </c>
      <c r="U242">
        <f>IF($B242="",0,SUMIFS(Raindance!$O:$O,Raindance!$B:$B,$B242,Raindance!$R:$R,"&gt;="&amp;U$5,Raindance!$R:$R,"&lt;="&amp;U$6))</f>
        <v>0</v>
      </c>
      <c r="V242">
        <f>IF($B242="",0,SUMIFS(Raindance!$O:$O,Raindance!$B:$B,$B242,Raindance!$R:$R,"&gt;="&amp;V$5,Raindance!$R:$R,"&lt;="&amp;V$6))</f>
        <v>0</v>
      </c>
      <c r="W242">
        <f>IF($B242="",0,SUMIFS(Raindance!$O:$O,Raindance!$B:$B,$B242,Raindance!$R:$R,"&gt;="&amp;W$5,Raindance!$R:$R,"&lt;="&amp;W$6))</f>
        <v>0</v>
      </c>
      <c r="X242">
        <f>IF($B242="",0,SUMIFS(Raindance!$O:$O,Raindance!$B:$B,$B242,Raindance!$R:$R,"&gt;="&amp;X$5,Raindance!$R:$R,"&lt;="&amp;X$6))</f>
        <v>0</v>
      </c>
      <c r="Y242">
        <f>IF($B242="",0,SUMIFS(Raindance!$O:$O,Raindance!$B:$B,$B242,Raindance!$R:$R,"&gt;="&amp;Y$5,Raindance!$R:$R,"&lt;="&amp;Y$6))</f>
        <v>0</v>
      </c>
      <c r="Z242">
        <f>IF($B242="",0,SUMIFS(Raindance!$O:$O,Raindance!$B:$B,$B242,Raindance!$R:$R,"&gt;="&amp;Z$5,Raindance!$R:$R,"&lt;="&amp;Z$6))</f>
        <v>0</v>
      </c>
      <c r="AA242">
        <f>IF($B242="",0,SUMIFS(Raindance!$O:$O,Raindance!$B:$B,$B242,Raindance!$R:$R,"&gt;="&amp;AA$5,Raindance!$R:$R,"&lt;="&amp;AA$6))</f>
        <v>0</v>
      </c>
      <c r="AB242">
        <f>IF($B242="",0,SUMIFS(Raindance!$O:$O,Raindance!$B:$B,$B242,Raindance!$R:$R,"&gt;="&amp;AB$5,Raindance!$R:$R,"&lt;="&amp;AB$6))</f>
        <v>0</v>
      </c>
      <c r="AC242">
        <f>IF($B242="",0,SUMIFS(Raindance!$O:$O,Raindance!$B:$B,$B242,Raindance!$R:$R,"&gt;="&amp;AC$5,Raindance!$R:$R,"&lt;="&amp;AC$6))</f>
        <v>0</v>
      </c>
      <c r="AD242">
        <f>IF($B242="",0,SUMIFS(Raindance!$O:$O,Raindance!$B:$B,$B242,Raindance!$R:$R,"&gt;="&amp;AD$5,Raindance!$R:$R,"&lt;="&amp;AD$6))</f>
        <v>0</v>
      </c>
      <c r="AE242">
        <f>IF($B242="",0,SUMIFS(Raindance!$O:$O,Raindance!$B:$B,$B242,Raindance!$R:$R,"&gt;="&amp;AE$5,Raindance!$R:$R,"&lt;="&amp;AE$6))</f>
        <v>0</v>
      </c>
      <c r="AF242">
        <f>IF($B242="",0,SUMIFS(Raindance!$O:$O,Raindance!$B:$B,$B242,Raindance!$R:$R,"&gt;="&amp;AF$5,Raindance!$R:$R,"&lt;="&amp;AF$6))</f>
        <v>0</v>
      </c>
      <c r="AG242">
        <f>IF($B242="",0,SUMIFS(Raindance!$O:$O,Raindance!$B:$B,$B242,Raindance!$R:$R,"&gt;="&amp;AG$5,Raindance!$R:$R,"&lt;="&amp;AG$6))</f>
        <v>0</v>
      </c>
    </row>
    <row r="243" spans="1:33" x14ac:dyDescent="0.3">
      <c r="A243" t="s">
        <v>1144</v>
      </c>
      <c r="B243" s="20">
        <f>'Accounting table'!H20</f>
        <v>0</v>
      </c>
      <c r="C243" s="36">
        <f>IF(B243="",0,SUMIFS(Raindance!O:O,Raindance!B:B,B243))</f>
        <v>0</v>
      </c>
      <c r="E243">
        <f>IF($B243="",0,SUMIFS(Raindance!$O:$O,Raindance!$B:$B,$B243,Raindance!$R:$R,"&gt;="&amp;E$5,Raindance!$R:$R,"&lt;="&amp;E$6))</f>
        <v>0</v>
      </c>
      <c r="F243">
        <f>IF($B243="",0,SUMIFS(Raindance!$O:$O,Raindance!$B:$B,$B243,Raindance!$R:$R,"&gt;="&amp;F$5,Raindance!$R:$R,"&lt;="&amp;F$6))</f>
        <v>0</v>
      </c>
      <c r="G243">
        <f>IF($B243="",0,SUMIFS(Raindance!$O:$O,Raindance!$B:$B,$B243,Raindance!$R:$R,"&gt;="&amp;G$5,Raindance!$R:$R,"&lt;="&amp;G$6))</f>
        <v>0</v>
      </c>
      <c r="H243">
        <f>IF($B243="",0,SUMIFS(Raindance!$O:$O,Raindance!$B:$B,$B243,Raindance!$R:$R,"&gt;="&amp;H$5,Raindance!$R:$R,"&lt;="&amp;H$6))</f>
        <v>0</v>
      </c>
      <c r="I243">
        <f>IF($B243="",0,SUMIFS(Raindance!$O:$O,Raindance!$B:$B,$B243,Raindance!$R:$R,"&gt;="&amp;I$5,Raindance!$R:$R,"&lt;="&amp;I$6))</f>
        <v>0</v>
      </c>
      <c r="J243">
        <f>IF($B243="",0,SUMIFS(Raindance!$O:$O,Raindance!$B:$B,$B243,Raindance!$R:$R,"&gt;="&amp;J$5,Raindance!$R:$R,"&lt;="&amp;J$6))</f>
        <v>0</v>
      </c>
      <c r="K243">
        <f>IF($B243="",0,SUMIFS(Raindance!$O:$O,Raindance!$B:$B,$B243,Raindance!$R:$R,"&gt;="&amp;K$5,Raindance!$R:$R,"&lt;="&amp;K$6))</f>
        <v>0</v>
      </c>
      <c r="L243">
        <f>IF($B243="",0,SUMIFS(Raindance!$O:$O,Raindance!$B:$B,$B243,Raindance!$R:$R,"&gt;="&amp;L$5,Raindance!$R:$R,"&lt;="&amp;L$6))</f>
        <v>0</v>
      </c>
      <c r="M243">
        <f>IF($B243="",0,SUMIFS(Raindance!$O:$O,Raindance!$B:$B,$B243,Raindance!$R:$R,"&gt;="&amp;M$5,Raindance!$R:$R,"&lt;="&amp;M$6))</f>
        <v>0</v>
      </c>
      <c r="N243">
        <f>IF($B243="",0,SUMIFS(Raindance!$O:$O,Raindance!$B:$B,$B243,Raindance!$R:$R,"&gt;="&amp;N$5,Raindance!$R:$R,"&lt;="&amp;N$6))</f>
        <v>0</v>
      </c>
      <c r="O243">
        <f>IF($B243="",0,SUMIFS(Raindance!$O:$O,Raindance!$B:$B,$B243,Raindance!$R:$R,"&gt;="&amp;O$5,Raindance!$R:$R,"&lt;="&amp;O$6))</f>
        <v>0</v>
      </c>
      <c r="P243">
        <f>IF($B243="",0,SUMIFS(Raindance!$O:$O,Raindance!$B:$B,$B243,Raindance!$R:$R,"&gt;="&amp;P$5,Raindance!$R:$R,"&lt;="&amp;P$6))</f>
        <v>0</v>
      </c>
      <c r="Q243">
        <f>IF($B243="",0,SUMIFS(Raindance!$O:$O,Raindance!$B:$B,$B243,Raindance!$R:$R,"&gt;="&amp;Q$5,Raindance!$R:$R,"&lt;="&amp;Q$6))</f>
        <v>0</v>
      </c>
      <c r="R243">
        <f>IF($B243="",0,SUMIFS(Raindance!$O:$O,Raindance!$B:$B,$B243,Raindance!$R:$R,"&gt;="&amp;R$5,Raindance!$R:$R,"&lt;="&amp;R$6))</f>
        <v>0</v>
      </c>
      <c r="S243">
        <f>IF($B243="",0,SUMIFS(Raindance!$O:$O,Raindance!$B:$B,$B243,Raindance!$R:$R,"&gt;="&amp;S$5,Raindance!$R:$R,"&lt;="&amp;S$6))</f>
        <v>0</v>
      </c>
      <c r="T243">
        <f>IF($B243="",0,SUMIFS(Raindance!$O:$O,Raindance!$B:$B,$B243,Raindance!$R:$R,"&gt;="&amp;T$5,Raindance!$R:$R,"&lt;="&amp;T$6))</f>
        <v>0</v>
      </c>
      <c r="U243">
        <f>IF($B243="",0,SUMIFS(Raindance!$O:$O,Raindance!$B:$B,$B243,Raindance!$R:$R,"&gt;="&amp;U$5,Raindance!$R:$R,"&lt;="&amp;U$6))</f>
        <v>0</v>
      </c>
      <c r="V243">
        <f>IF($B243="",0,SUMIFS(Raindance!$O:$O,Raindance!$B:$B,$B243,Raindance!$R:$R,"&gt;="&amp;V$5,Raindance!$R:$R,"&lt;="&amp;V$6))</f>
        <v>0</v>
      </c>
      <c r="W243">
        <f>IF($B243="",0,SUMIFS(Raindance!$O:$O,Raindance!$B:$B,$B243,Raindance!$R:$R,"&gt;="&amp;W$5,Raindance!$R:$R,"&lt;="&amp;W$6))</f>
        <v>0</v>
      </c>
      <c r="X243">
        <f>IF($B243="",0,SUMIFS(Raindance!$O:$O,Raindance!$B:$B,$B243,Raindance!$R:$R,"&gt;="&amp;X$5,Raindance!$R:$R,"&lt;="&amp;X$6))</f>
        <v>0</v>
      </c>
      <c r="Y243">
        <f>IF($B243="",0,SUMIFS(Raindance!$O:$O,Raindance!$B:$B,$B243,Raindance!$R:$R,"&gt;="&amp;Y$5,Raindance!$R:$R,"&lt;="&amp;Y$6))</f>
        <v>0</v>
      </c>
      <c r="Z243">
        <f>IF($B243="",0,SUMIFS(Raindance!$O:$O,Raindance!$B:$B,$B243,Raindance!$R:$R,"&gt;="&amp;Z$5,Raindance!$R:$R,"&lt;="&amp;Z$6))</f>
        <v>0</v>
      </c>
      <c r="AA243">
        <f>IF($B243="",0,SUMIFS(Raindance!$O:$O,Raindance!$B:$B,$B243,Raindance!$R:$R,"&gt;="&amp;AA$5,Raindance!$R:$R,"&lt;="&amp;AA$6))</f>
        <v>0</v>
      </c>
      <c r="AB243">
        <f>IF($B243="",0,SUMIFS(Raindance!$O:$O,Raindance!$B:$B,$B243,Raindance!$R:$R,"&gt;="&amp;AB$5,Raindance!$R:$R,"&lt;="&amp;AB$6))</f>
        <v>0</v>
      </c>
      <c r="AC243">
        <f>IF($B243="",0,SUMIFS(Raindance!$O:$O,Raindance!$B:$B,$B243,Raindance!$R:$R,"&gt;="&amp;AC$5,Raindance!$R:$R,"&lt;="&amp;AC$6))</f>
        <v>0</v>
      </c>
      <c r="AD243">
        <f>IF($B243="",0,SUMIFS(Raindance!$O:$O,Raindance!$B:$B,$B243,Raindance!$R:$R,"&gt;="&amp;AD$5,Raindance!$R:$R,"&lt;="&amp;AD$6))</f>
        <v>0</v>
      </c>
      <c r="AE243">
        <f>IF($B243="",0,SUMIFS(Raindance!$O:$O,Raindance!$B:$B,$B243,Raindance!$R:$R,"&gt;="&amp;AE$5,Raindance!$R:$R,"&lt;="&amp;AE$6))</f>
        <v>0</v>
      </c>
      <c r="AF243">
        <f>IF($B243="",0,SUMIFS(Raindance!$O:$O,Raindance!$B:$B,$B243,Raindance!$R:$R,"&gt;="&amp;AF$5,Raindance!$R:$R,"&lt;="&amp;AF$6))</f>
        <v>0</v>
      </c>
      <c r="AG243">
        <f>IF($B243="",0,SUMIFS(Raindance!$O:$O,Raindance!$B:$B,$B243,Raindance!$R:$R,"&gt;="&amp;AG$5,Raindance!$R:$R,"&lt;="&amp;AG$6))</f>
        <v>0</v>
      </c>
    </row>
    <row r="244" spans="1:33" x14ac:dyDescent="0.3">
      <c r="A244" t="s">
        <v>1144</v>
      </c>
      <c r="B244" s="20">
        <f>'Accounting table'!H21</f>
        <v>0</v>
      </c>
      <c r="C244" s="36">
        <f>IF(B244="",0,SUMIFS(Raindance!O:O,Raindance!B:B,B244))</f>
        <v>0</v>
      </c>
      <c r="E244">
        <f>IF($B244="",0,SUMIFS(Raindance!$O:$O,Raindance!$B:$B,$B244,Raindance!$R:$R,"&gt;="&amp;E$5,Raindance!$R:$R,"&lt;="&amp;E$6))</f>
        <v>0</v>
      </c>
      <c r="F244">
        <f>IF($B244="",0,SUMIFS(Raindance!$O:$O,Raindance!$B:$B,$B244,Raindance!$R:$R,"&gt;="&amp;F$5,Raindance!$R:$R,"&lt;="&amp;F$6))</f>
        <v>0</v>
      </c>
      <c r="G244">
        <f>IF($B244="",0,SUMIFS(Raindance!$O:$O,Raindance!$B:$B,$B244,Raindance!$R:$R,"&gt;="&amp;G$5,Raindance!$R:$R,"&lt;="&amp;G$6))</f>
        <v>0</v>
      </c>
      <c r="H244">
        <f>IF($B244="",0,SUMIFS(Raindance!$O:$O,Raindance!$B:$B,$B244,Raindance!$R:$R,"&gt;="&amp;H$5,Raindance!$R:$R,"&lt;="&amp;H$6))</f>
        <v>0</v>
      </c>
      <c r="I244">
        <f>IF($B244="",0,SUMIFS(Raindance!$O:$O,Raindance!$B:$B,$B244,Raindance!$R:$R,"&gt;="&amp;I$5,Raindance!$R:$R,"&lt;="&amp;I$6))</f>
        <v>0</v>
      </c>
      <c r="J244">
        <f>IF($B244="",0,SUMIFS(Raindance!$O:$O,Raindance!$B:$B,$B244,Raindance!$R:$R,"&gt;="&amp;J$5,Raindance!$R:$R,"&lt;="&amp;J$6))</f>
        <v>0</v>
      </c>
      <c r="K244">
        <f>IF($B244="",0,SUMIFS(Raindance!$O:$O,Raindance!$B:$B,$B244,Raindance!$R:$R,"&gt;="&amp;K$5,Raindance!$R:$R,"&lt;="&amp;K$6))</f>
        <v>0</v>
      </c>
      <c r="L244">
        <f>IF($B244="",0,SUMIFS(Raindance!$O:$O,Raindance!$B:$B,$B244,Raindance!$R:$R,"&gt;="&amp;L$5,Raindance!$R:$R,"&lt;="&amp;L$6))</f>
        <v>0</v>
      </c>
      <c r="M244">
        <f>IF($B244="",0,SUMIFS(Raindance!$O:$O,Raindance!$B:$B,$B244,Raindance!$R:$R,"&gt;="&amp;M$5,Raindance!$R:$R,"&lt;="&amp;M$6))</f>
        <v>0</v>
      </c>
      <c r="N244">
        <f>IF($B244="",0,SUMIFS(Raindance!$O:$O,Raindance!$B:$B,$B244,Raindance!$R:$R,"&gt;="&amp;N$5,Raindance!$R:$R,"&lt;="&amp;N$6))</f>
        <v>0</v>
      </c>
      <c r="O244">
        <f>IF($B244="",0,SUMIFS(Raindance!$O:$O,Raindance!$B:$B,$B244,Raindance!$R:$R,"&gt;="&amp;O$5,Raindance!$R:$R,"&lt;="&amp;O$6))</f>
        <v>0</v>
      </c>
      <c r="P244">
        <f>IF($B244="",0,SUMIFS(Raindance!$O:$O,Raindance!$B:$B,$B244,Raindance!$R:$R,"&gt;="&amp;P$5,Raindance!$R:$R,"&lt;="&amp;P$6))</f>
        <v>0</v>
      </c>
      <c r="Q244">
        <f>IF($B244="",0,SUMIFS(Raindance!$O:$O,Raindance!$B:$B,$B244,Raindance!$R:$R,"&gt;="&amp;Q$5,Raindance!$R:$R,"&lt;="&amp;Q$6))</f>
        <v>0</v>
      </c>
      <c r="R244">
        <f>IF($B244="",0,SUMIFS(Raindance!$O:$O,Raindance!$B:$B,$B244,Raindance!$R:$R,"&gt;="&amp;R$5,Raindance!$R:$R,"&lt;="&amp;R$6))</f>
        <v>0</v>
      </c>
      <c r="S244">
        <f>IF($B244="",0,SUMIFS(Raindance!$O:$O,Raindance!$B:$B,$B244,Raindance!$R:$R,"&gt;="&amp;S$5,Raindance!$R:$R,"&lt;="&amp;S$6))</f>
        <v>0</v>
      </c>
      <c r="T244">
        <f>IF($B244="",0,SUMIFS(Raindance!$O:$O,Raindance!$B:$B,$B244,Raindance!$R:$R,"&gt;="&amp;T$5,Raindance!$R:$R,"&lt;="&amp;T$6))</f>
        <v>0</v>
      </c>
      <c r="U244">
        <f>IF($B244="",0,SUMIFS(Raindance!$O:$O,Raindance!$B:$B,$B244,Raindance!$R:$R,"&gt;="&amp;U$5,Raindance!$R:$R,"&lt;="&amp;U$6))</f>
        <v>0</v>
      </c>
      <c r="V244">
        <f>IF($B244="",0,SUMIFS(Raindance!$O:$O,Raindance!$B:$B,$B244,Raindance!$R:$R,"&gt;="&amp;V$5,Raindance!$R:$R,"&lt;="&amp;V$6))</f>
        <v>0</v>
      </c>
      <c r="W244">
        <f>IF($B244="",0,SUMIFS(Raindance!$O:$O,Raindance!$B:$B,$B244,Raindance!$R:$R,"&gt;="&amp;W$5,Raindance!$R:$R,"&lt;="&amp;W$6))</f>
        <v>0</v>
      </c>
      <c r="X244">
        <f>IF($B244="",0,SUMIFS(Raindance!$O:$O,Raindance!$B:$B,$B244,Raindance!$R:$R,"&gt;="&amp;X$5,Raindance!$R:$R,"&lt;="&amp;X$6))</f>
        <v>0</v>
      </c>
      <c r="Y244">
        <f>IF($B244="",0,SUMIFS(Raindance!$O:$O,Raindance!$B:$B,$B244,Raindance!$R:$R,"&gt;="&amp;Y$5,Raindance!$R:$R,"&lt;="&amp;Y$6))</f>
        <v>0</v>
      </c>
      <c r="Z244">
        <f>IF($B244="",0,SUMIFS(Raindance!$O:$O,Raindance!$B:$B,$B244,Raindance!$R:$R,"&gt;="&amp;Z$5,Raindance!$R:$R,"&lt;="&amp;Z$6))</f>
        <v>0</v>
      </c>
      <c r="AA244">
        <f>IF($B244="",0,SUMIFS(Raindance!$O:$O,Raindance!$B:$B,$B244,Raindance!$R:$R,"&gt;="&amp;AA$5,Raindance!$R:$R,"&lt;="&amp;AA$6))</f>
        <v>0</v>
      </c>
      <c r="AB244">
        <f>IF($B244="",0,SUMIFS(Raindance!$O:$O,Raindance!$B:$B,$B244,Raindance!$R:$R,"&gt;="&amp;AB$5,Raindance!$R:$R,"&lt;="&amp;AB$6))</f>
        <v>0</v>
      </c>
      <c r="AC244">
        <f>IF($B244="",0,SUMIFS(Raindance!$O:$O,Raindance!$B:$B,$B244,Raindance!$R:$R,"&gt;="&amp;AC$5,Raindance!$R:$R,"&lt;="&amp;AC$6))</f>
        <v>0</v>
      </c>
      <c r="AD244">
        <f>IF($B244="",0,SUMIFS(Raindance!$O:$O,Raindance!$B:$B,$B244,Raindance!$R:$R,"&gt;="&amp;AD$5,Raindance!$R:$R,"&lt;="&amp;AD$6))</f>
        <v>0</v>
      </c>
      <c r="AE244">
        <f>IF($B244="",0,SUMIFS(Raindance!$O:$O,Raindance!$B:$B,$B244,Raindance!$R:$R,"&gt;="&amp;AE$5,Raindance!$R:$R,"&lt;="&amp;AE$6))</f>
        <v>0</v>
      </c>
      <c r="AF244">
        <f>IF($B244="",0,SUMIFS(Raindance!$O:$O,Raindance!$B:$B,$B244,Raindance!$R:$R,"&gt;="&amp;AF$5,Raindance!$R:$R,"&lt;="&amp;AF$6))</f>
        <v>0</v>
      </c>
      <c r="AG244">
        <f>IF($B244="",0,SUMIFS(Raindance!$O:$O,Raindance!$B:$B,$B244,Raindance!$R:$R,"&gt;="&amp;AG$5,Raindance!$R:$R,"&lt;="&amp;AG$6))</f>
        <v>0</v>
      </c>
    </row>
    <row r="245" spans="1:33" x14ac:dyDescent="0.3">
      <c r="A245" t="s">
        <v>1144</v>
      </c>
      <c r="B245" s="20">
        <f>'Accounting table'!H22</f>
        <v>0</v>
      </c>
      <c r="C245" s="36">
        <f>IF(B245="",0,SUMIFS(Raindance!O:O,Raindance!B:B,B245))</f>
        <v>0</v>
      </c>
      <c r="E245">
        <f>IF($B245="",0,SUMIFS(Raindance!$O:$O,Raindance!$B:$B,$B245,Raindance!$R:$R,"&gt;="&amp;E$5,Raindance!$R:$R,"&lt;="&amp;E$6))</f>
        <v>0</v>
      </c>
      <c r="F245">
        <f>IF($B245="",0,SUMIFS(Raindance!$O:$O,Raindance!$B:$B,$B245,Raindance!$R:$R,"&gt;="&amp;F$5,Raindance!$R:$R,"&lt;="&amp;F$6))</f>
        <v>0</v>
      </c>
      <c r="G245">
        <f>IF($B245="",0,SUMIFS(Raindance!$O:$O,Raindance!$B:$B,$B245,Raindance!$R:$R,"&gt;="&amp;G$5,Raindance!$R:$R,"&lt;="&amp;G$6))</f>
        <v>0</v>
      </c>
      <c r="H245">
        <f>IF($B245="",0,SUMIFS(Raindance!$O:$O,Raindance!$B:$B,$B245,Raindance!$R:$R,"&gt;="&amp;H$5,Raindance!$R:$R,"&lt;="&amp;H$6))</f>
        <v>0</v>
      </c>
      <c r="I245">
        <f>IF($B245="",0,SUMIFS(Raindance!$O:$O,Raindance!$B:$B,$B245,Raindance!$R:$R,"&gt;="&amp;I$5,Raindance!$R:$R,"&lt;="&amp;I$6))</f>
        <v>0</v>
      </c>
      <c r="J245">
        <f>IF($B245="",0,SUMIFS(Raindance!$O:$O,Raindance!$B:$B,$B245,Raindance!$R:$R,"&gt;="&amp;J$5,Raindance!$R:$R,"&lt;="&amp;J$6))</f>
        <v>0</v>
      </c>
      <c r="K245">
        <f>IF($B245="",0,SUMIFS(Raindance!$O:$O,Raindance!$B:$B,$B245,Raindance!$R:$R,"&gt;="&amp;K$5,Raindance!$R:$R,"&lt;="&amp;K$6))</f>
        <v>0</v>
      </c>
      <c r="L245">
        <f>IF($B245="",0,SUMIFS(Raindance!$O:$O,Raindance!$B:$B,$B245,Raindance!$R:$R,"&gt;="&amp;L$5,Raindance!$R:$R,"&lt;="&amp;L$6))</f>
        <v>0</v>
      </c>
      <c r="M245">
        <f>IF($B245="",0,SUMIFS(Raindance!$O:$O,Raindance!$B:$B,$B245,Raindance!$R:$R,"&gt;="&amp;M$5,Raindance!$R:$R,"&lt;="&amp;M$6))</f>
        <v>0</v>
      </c>
      <c r="N245">
        <f>IF($B245="",0,SUMIFS(Raindance!$O:$O,Raindance!$B:$B,$B245,Raindance!$R:$R,"&gt;="&amp;N$5,Raindance!$R:$R,"&lt;="&amp;N$6))</f>
        <v>0</v>
      </c>
      <c r="O245">
        <f>IF($B245="",0,SUMIFS(Raindance!$O:$O,Raindance!$B:$B,$B245,Raindance!$R:$R,"&gt;="&amp;O$5,Raindance!$R:$R,"&lt;="&amp;O$6))</f>
        <v>0</v>
      </c>
      <c r="P245">
        <f>IF($B245="",0,SUMIFS(Raindance!$O:$O,Raindance!$B:$B,$B245,Raindance!$R:$R,"&gt;="&amp;P$5,Raindance!$R:$R,"&lt;="&amp;P$6))</f>
        <v>0</v>
      </c>
      <c r="Q245">
        <f>IF($B245="",0,SUMIFS(Raindance!$O:$O,Raindance!$B:$B,$B245,Raindance!$R:$R,"&gt;="&amp;Q$5,Raindance!$R:$R,"&lt;="&amp;Q$6))</f>
        <v>0</v>
      </c>
      <c r="R245">
        <f>IF($B245="",0,SUMIFS(Raindance!$O:$O,Raindance!$B:$B,$B245,Raindance!$R:$R,"&gt;="&amp;R$5,Raindance!$R:$R,"&lt;="&amp;R$6))</f>
        <v>0</v>
      </c>
      <c r="S245">
        <f>IF($B245="",0,SUMIFS(Raindance!$O:$O,Raindance!$B:$B,$B245,Raindance!$R:$R,"&gt;="&amp;S$5,Raindance!$R:$R,"&lt;="&amp;S$6))</f>
        <v>0</v>
      </c>
      <c r="T245">
        <f>IF($B245="",0,SUMIFS(Raindance!$O:$O,Raindance!$B:$B,$B245,Raindance!$R:$R,"&gt;="&amp;T$5,Raindance!$R:$R,"&lt;="&amp;T$6))</f>
        <v>0</v>
      </c>
      <c r="U245">
        <f>IF($B245="",0,SUMIFS(Raindance!$O:$O,Raindance!$B:$B,$B245,Raindance!$R:$R,"&gt;="&amp;U$5,Raindance!$R:$R,"&lt;="&amp;U$6))</f>
        <v>0</v>
      </c>
      <c r="V245">
        <f>IF($B245="",0,SUMIFS(Raindance!$O:$O,Raindance!$B:$B,$B245,Raindance!$R:$R,"&gt;="&amp;V$5,Raindance!$R:$R,"&lt;="&amp;V$6))</f>
        <v>0</v>
      </c>
      <c r="W245">
        <f>IF($B245="",0,SUMIFS(Raindance!$O:$O,Raindance!$B:$B,$B245,Raindance!$R:$R,"&gt;="&amp;W$5,Raindance!$R:$R,"&lt;="&amp;W$6))</f>
        <v>0</v>
      </c>
      <c r="X245">
        <f>IF($B245="",0,SUMIFS(Raindance!$O:$O,Raindance!$B:$B,$B245,Raindance!$R:$R,"&gt;="&amp;X$5,Raindance!$R:$R,"&lt;="&amp;X$6))</f>
        <v>0</v>
      </c>
      <c r="Y245">
        <f>IF($B245="",0,SUMIFS(Raindance!$O:$O,Raindance!$B:$B,$B245,Raindance!$R:$R,"&gt;="&amp;Y$5,Raindance!$R:$R,"&lt;="&amp;Y$6))</f>
        <v>0</v>
      </c>
      <c r="Z245">
        <f>IF($B245="",0,SUMIFS(Raindance!$O:$O,Raindance!$B:$B,$B245,Raindance!$R:$R,"&gt;="&amp;Z$5,Raindance!$R:$R,"&lt;="&amp;Z$6))</f>
        <v>0</v>
      </c>
      <c r="AA245">
        <f>IF($B245="",0,SUMIFS(Raindance!$O:$O,Raindance!$B:$B,$B245,Raindance!$R:$R,"&gt;="&amp;AA$5,Raindance!$R:$R,"&lt;="&amp;AA$6))</f>
        <v>0</v>
      </c>
      <c r="AB245">
        <f>IF($B245="",0,SUMIFS(Raindance!$O:$O,Raindance!$B:$B,$B245,Raindance!$R:$R,"&gt;="&amp;AB$5,Raindance!$R:$R,"&lt;="&amp;AB$6))</f>
        <v>0</v>
      </c>
      <c r="AC245">
        <f>IF($B245="",0,SUMIFS(Raindance!$O:$O,Raindance!$B:$B,$B245,Raindance!$R:$R,"&gt;="&amp;AC$5,Raindance!$R:$R,"&lt;="&amp;AC$6))</f>
        <v>0</v>
      </c>
      <c r="AD245">
        <f>IF($B245="",0,SUMIFS(Raindance!$O:$O,Raindance!$B:$B,$B245,Raindance!$R:$R,"&gt;="&amp;AD$5,Raindance!$R:$R,"&lt;="&amp;AD$6))</f>
        <v>0</v>
      </c>
      <c r="AE245">
        <f>IF($B245="",0,SUMIFS(Raindance!$O:$O,Raindance!$B:$B,$B245,Raindance!$R:$R,"&gt;="&amp;AE$5,Raindance!$R:$R,"&lt;="&amp;AE$6))</f>
        <v>0</v>
      </c>
      <c r="AF245">
        <f>IF($B245="",0,SUMIFS(Raindance!$O:$O,Raindance!$B:$B,$B245,Raindance!$R:$R,"&gt;="&amp;AF$5,Raindance!$R:$R,"&lt;="&amp;AF$6))</f>
        <v>0</v>
      </c>
      <c r="AG245">
        <f>IF($B245="",0,SUMIFS(Raindance!$O:$O,Raindance!$B:$B,$B245,Raindance!$R:$R,"&gt;="&amp;AG$5,Raindance!$R:$R,"&lt;="&amp;AG$6))</f>
        <v>0</v>
      </c>
    </row>
    <row r="246" spans="1:33" x14ac:dyDescent="0.3">
      <c r="A246" t="s">
        <v>1144</v>
      </c>
      <c r="B246" s="20">
        <f>'Accounting table'!H23</f>
        <v>0</v>
      </c>
      <c r="C246" s="36">
        <f>IF(B246="",0,SUMIFS(Raindance!O:O,Raindance!B:B,B246))</f>
        <v>0</v>
      </c>
      <c r="E246">
        <f>IF($B246="",0,SUMIFS(Raindance!$O:$O,Raindance!$B:$B,$B246,Raindance!$R:$R,"&gt;="&amp;E$5,Raindance!$R:$R,"&lt;="&amp;E$6))</f>
        <v>0</v>
      </c>
      <c r="F246">
        <f>IF($B246="",0,SUMIFS(Raindance!$O:$O,Raindance!$B:$B,$B246,Raindance!$R:$R,"&gt;="&amp;F$5,Raindance!$R:$R,"&lt;="&amp;F$6))</f>
        <v>0</v>
      </c>
      <c r="G246">
        <f>IF($B246="",0,SUMIFS(Raindance!$O:$O,Raindance!$B:$B,$B246,Raindance!$R:$R,"&gt;="&amp;G$5,Raindance!$R:$R,"&lt;="&amp;G$6))</f>
        <v>0</v>
      </c>
      <c r="H246">
        <f>IF($B246="",0,SUMIFS(Raindance!$O:$O,Raindance!$B:$B,$B246,Raindance!$R:$R,"&gt;="&amp;H$5,Raindance!$R:$R,"&lt;="&amp;H$6))</f>
        <v>0</v>
      </c>
      <c r="I246">
        <f>IF($B246="",0,SUMIFS(Raindance!$O:$O,Raindance!$B:$B,$B246,Raindance!$R:$R,"&gt;="&amp;I$5,Raindance!$R:$R,"&lt;="&amp;I$6))</f>
        <v>0</v>
      </c>
      <c r="J246">
        <f>IF($B246="",0,SUMIFS(Raindance!$O:$O,Raindance!$B:$B,$B246,Raindance!$R:$R,"&gt;="&amp;J$5,Raindance!$R:$R,"&lt;="&amp;J$6))</f>
        <v>0</v>
      </c>
      <c r="K246">
        <f>IF($B246="",0,SUMIFS(Raindance!$O:$O,Raindance!$B:$B,$B246,Raindance!$R:$R,"&gt;="&amp;K$5,Raindance!$R:$R,"&lt;="&amp;K$6))</f>
        <v>0</v>
      </c>
      <c r="L246">
        <f>IF($B246="",0,SUMIFS(Raindance!$O:$O,Raindance!$B:$B,$B246,Raindance!$R:$R,"&gt;="&amp;L$5,Raindance!$R:$R,"&lt;="&amp;L$6))</f>
        <v>0</v>
      </c>
      <c r="M246">
        <f>IF($B246="",0,SUMIFS(Raindance!$O:$O,Raindance!$B:$B,$B246,Raindance!$R:$R,"&gt;="&amp;M$5,Raindance!$R:$R,"&lt;="&amp;M$6))</f>
        <v>0</v>
      </c>
      <c r="N246">
        <f>IF($B246="",0,SUMIFS(Raindance!$O:$O,Raindance!$B:$B,$B246,Raindance!$R:$R,"&gt;="&amp;N$5,Raindance!$R:$R,"&lt;="&amp;N$6))</f>
        <v>0</v>
      </c>
      <c r="O246">
        <f>IF($B246="",0,SUMIFS(Raindance!$O:$O,Raindance!$B:$B,$B246,Raindance!$R:$R,"&gt;="&amp;O$5,Raindance!$R:$R,"&lt;="&amp;O$6))</f>
        <v>0</v>
      </c>
      <c r="P246">
        <f>IF($B246="",0,SUMIFS(Raindance!$O:$O,Raindance!$B:$B,$B246,Raindance!$R:$R,"&gt;="&amp;P$5,Raindance!$R:$R,"&lt;="&amp;P$6))</f>
        <v>0</v>
      </c>
      <c r="Q246">
        <f>IF($B246="",0,SUMIFS(Raindance!$O:$O,Raindance!$B:$B,$B246,Raindance!$R:$R,"&gt;="&amp;Q$5,Raindance!$R:$R,"&lt;="&amp;Q$6))</f>
        <v>0</v>
      </c>
      <c r="R246">
        <f>IF($B246="",0,SUMIFS(Raindance!$O:$O,Raindance!$B:$B,$B246,Raindance!$R:$R,"&gt;="&amp;R$5,Raindance!$R:$R,"&lt;="&amp;R$6))</f>
        <v>0</v>
      </c>
      <c r="S246">
        <f>IF($B246="",0,SUMIFS(Raindance!$O:$O,Raindance!$B:$B,$B246,Raindance!$R:$R,"&gt;="&amp;S$5,Raindance!$R:$R,"&lt;="&amp;S$6))</f>
        <v>0</v>
      </c>
      <c r="T246">
        <f>IF($B246="",0,SUMIFS(Raindance!$O:$O,Raindance!$B:$B,$B246,Raindance!$R:$R,"&gt;="&amp;T$5,Raindance!$R:$R,"&lt;="&amp;T$6))</f>
        <v>0</v>
      </c>
      <c r="U246">
        <f>IF($B246="",0,SUMIFS(Raindance!$O:$O,Raindance!$B:$B,$B246,Raindance!$R:$R,"&gt;="&amp;U$5,Raindance!$R:$R,"&lt;="&amp;U$6))</f>
        <v>0</v>
      </c>
      <c r="V246">
        <f>IF($B246="",0,SUMIFS(Raindance!$O:$O,Raindance!$B:$B,$B246,Raindance!$R:$R,"&gt;="&amp;V$5,Raindance!$R:$R,"&lt;="&amp;V$6))</f>
        <v>0</v>
      </c>
      <c r="W246">
        <f>IF($B246="",0,SUMIFS(Raindance!$O:$O,Raindance!$B:$B,$B246,Raindance!$R:$R,"&gt;="&amp;W$5,Raindance!$R:$R,"&lt;="&amp;W$6))</f>
        <v>0</v>
      </c>
      <c r="X246">
        <f>IF($B246="",0,SUMIFS(Raindance!$O:$O,Raindance!$B:$B,$B246,Raindance!$R:$R,"&gt;="&amp;X$5,Raindance!$R:$R,"&lt;="&amp;X$6))</f>
        <v>0</v>
      </c>
      <c r="Y246">
        <f>IF($B246="",0,SUMIFS(Raindance!$O:$O,Raindance!$B:$B,$B246,Raindance!$R:$R,"&gt;="&amp;Y$5,Raindance!$R:$R,"&lt;="&amp;Y$6))</f>
        <v>0</v>
      </c>
      <c r="Z246">
        <f>IF($B246="",0,SUMIFS(Raindance!$O:$O,Raindance!$B:$B,$B246,Raindance!$R:$R,"&gt;="&amp;Z$5,Raindance!$R:$R,"&lt;="&amp;Z$6))</f>
        <v>0</v>
      </c>
      <c r="AA246">
        <f>IF($B246="",0,SUMIFS(Raindance!$O:$O,Raindance!$B:$B,$B246,Raindance!$R:$R,"&gt;="&amp;AA$5,Raindance!$R:$R,"&lt;="&amp;AA$6))</f>
        <v>0</v>
      </c>
      <c r="AB246">
        <f>IF($B246="",0,SUMIFS(Raindance!$O:$O,Raindance!$B:$B,$B246,Raindance!$R:$R,"&gt;="&amp;AB$5,Raindance!$R:$R,"&lt;="&amp;AB$6))</f>
        <v>0</v>
      </c>
      <c r="AC246">
        <f>IF($B246="",0,SUMIFS(Raindance!$O:$O,Raindance!$B:$B,$B246,Raindance!$R:$R,"&gt;="&amp;AC$5,Raindance!$R:$R,"&lt;="&amp;AC$6))</f>
        <v>0</v>
      </c>
      <c r="AD246">
        <f>IF($B246="",0,SUMIFS(Raindance!$O:$O,Raindance!$B:$B,$B246,Raindance!$R:$R,"&gt;="&amp;AD$5,Raindance!$R:$R,"&lt;="&amp;AD$6))</f>
        <v>0</v>
      </c>
      <c r="AE246">
        <f>IF($B246="",0,SUMIFS(Raindance!$O:$O,Raindance!$B:$B,$B246,Raindance!$R:$R,"&gt;="&amp;AE$5,Raindance!$R:$R,"&lt;="&amp;AE$6))</f>
        <v>0</v>
      </c>
      <c r="AF246">
        <f>IF($B246="",0,SUMIFS(Raindance!$O:$O,Raindance!$B:$B,$B246,Raindance!$R:$R,"&gt;="&amp;AF$5,Raindance!$R:$R,"&lt;="&amp;AF$6))</f>
        <v>0</v>
      </c>
      <c r="AG246">
        <f>IF($B246="",0,SUMIFS(Raindance!$O:$O,Raindance!$B:$B,$B246,Raindance!$R:$R,"&gt;="&amp;AG$5,Raindance!$R:$R,"&lt;="&amp;AG$6))</f>
        <v>0</v>
      </c>
    </row>
    <row r="247" spans="1:33" x14ac:dyDescent="0.3">
      <c r="A247" t="s">
        <v>1144</v>
      </c>
      <c r="B247" s="20">
        <f>'Accounting table'!H24</f>
        <v>0</v>
      </c>
      <c r="C247" s="36">
        <f>IF(B247="",0,SUMIFS(Raindance!O:O,Raindance!B:B,B247))</f>
        <v>0</v>
      </c>
      <c r="E247">
        <f>IF($B247="",0,SUMIFS(Raindance!$O:$O,Raindance!$B:$B,$B247,Raindance!$R:$R,"&gt;="&amp;E$5,Raindance!$R:$R,"&lt;="&amp;E$6))</f>
        <v>0</v>
      </c>
      <c r="F247">
        <f>IF($B247="",0,SUMIFS(Raindance!$O:$O,Raindance!$B:$B,$B247,Raindance!$R:$R,"&gt;="&amp;F$5,Raindance!$R:$R,"&lt;="&amp;F$6))</f>
        <v>0</v>
      </c>
      <c r="G247">
        <f>IF($B247="",0,SUMIFS(Raindance!$O:$O,Raindance!$B:$B,$B247,Raindance!$R:$R,"&gt;="&amp;G$5,Raindance!$R:$R,"&lt;="&amp;G$6))</f>
        <v>0</v>
      </c>
      <c r="H247">
        <f>IF($B247="",0,SUMIFS(Raindance!$O:$O,Raindance!$B:$B,$B247,Raindance!$R:$R,"&gt;="&amp;H$5,Raindance!$R:$R,"&lt;="&amp;H$6))</f>
        <v>0</v>
      </c>
      <c r="I247">
        <f>IF($B247="",0,SUMIFS(Raindance!$O:$O,Raindance!$B:$B,$B247,Raindance!$R:$R,"&gt;="&amp;I$5,Raindance!$R:$R,"&lt;="&amp;I$6))</f>
        <v>0</v>
      </c>
      <c r="J247">
        <f>IF($B247="",0,SUMIFS(Raindance!$O:$O,Raindance!$B:$B,$B247,Raindance!$R:$R,"&gt;="&amp;J$5,Raindance!$R:$R,"&lt;="&amp;J$6))</f>
        <v>0</v>
      </c>
      <c r="K247">
        <f>IF($B247="",0,SUMIFS(Raindance!$O:$O,Raindance!$B:$B,$B247,Raindance!$R:$R,"&gt;="&amp;K$5,Raindance!$R:$R,"&lt;="&amp;K$6))</f>
        <v>0</v>
      </c>
      <c r="L247">
        <f>IF($B247="",0,SUMIFS(Raindance!$O:$O,Raindance!$B:$B,$B247,Raindance!$R:$R,"&gt;="&amp;L$5,Raindance!$R:$R,"&lt;="&amp;L$6))</f>
        <v>0</v>
      </c>
      <c r="M247">
        <f>IF($B247="",0,SUMIFS(Raindance!$O:$O,Raindance!$B:$B,$B247,Raindance!$R:$R,"&gt;="&amp;M$5,Raindance!$R:$R,"&lt;="&amp;M$6))</f>
        <v>0</v>
      </c>
      <c r="N247">
        <f>IF($B247="",0,SUMIFS(Raindance!$O:$O,Raindance!$B:$B,$B247,Raindance!$R:$R,"&gt;="&amp;N$5,Raindance!$R:$R,"&lt;="&amp;N$6))</f>
        <v>0</v>
      </c>
      <c r="O247">
        <f>IF($B247="",0,SUMIFS(Raindance!$O:$O,Raindance!$B:$B,$B247,Raindance!$R:$R,"&gt;="&amp;O$5,Raindance!$R:$R,"&lt;="&amp;O$6))</f>
        <v>0</v>
      </c>
      <c r="P247">
        <f>IF($B247="",0,SUMIFS(Raindance!$O:$O,Raindance!$B:$B,$B247,Raindance!$R:$R,"&gt;="&amp;P$5,Raindance!$R:$R,"&lt;="&amp;P$6))</f>
        <v>0</v>
      </c>
      <c r="Q247">
        <f>IF($B247="",0,SUMIFS(Raindance!$O:$O,Raindance!$B:$B,$B247,Raindance!$R:$R,"&gt;="&amp;Q$5,Raindance!$R:$R,"&lt;="&amp;Q$6))</f>
        <v>0</v>
      </c>
      <c r="R247">
        <f>IF($B247="",0,SUMIFS(Raindance!$O:$O,Raindance!$B:$B,$B247,Raindance!$R:$R,"&gt;="&amp;R$5,Raindance!$R:$R,"&lt;="&amp;R$6))</f>
        <v>0</v>
      </c>
      <c r="S247">
        <f>IF($B247="",0,SUMIFS(Raindance!$O:$O,Raindance!$B:$B,$B247,Raindance!$R:$R,"&gt;="&amp;S$5,Raindance!$R:$R,"&lt;="&amp;S$6))</f>
        <v>0</v>
      </c>
      <c r="T247">
        <f>IF($B247="",0,SUMIFS(Raindance!$O:$O,Raindance!$B:$B,$B247,Raindance!$R:$R,"&gt;="&amp;T$5,Raindance!$R:$R,"&lt;="&amp;T$6))</f>
        <v>0</v>
      </c>
      <c r="U247">
        <f>IF($B247="",0,SUMIFS(Raindance!$O:$O,Raindance!$B:$B,$B247,Raindance!$R:$R,"&gt;="&amp;U$5,Raindance!$R:$R,"&lt;="&amp;U$6))</f>
        <v>0</v>
      </c>
      <c r="V247">
        <f>IF($B247="",0,SUMIFS(Raindance!$O:$O,Raindance!$B:$B,$B247,Raindance!$R:$R,"&gt;="&amp;V$5,Raindance!$R:$R,"&lt;="&amp;V$6))</f>
        <v>0</v>
      </c>
      <c r="W247">
        <f>IF($B247="",0,SUMIFS(Raindance!$O:$O,Raindance!$B:$B,$B247,Raindance!$R:$R,"&gt;="&amp;W$5,Raindance!$R:$R,"&lt;="&amp;W$6))</f>
        <v>0</v>
      </c>
      <c r="X247">
        <f>IF($B247="",0,SUMIFS(Raindance!$O:$O,Raindance!$B:$B,$B247,Raindance!$R:$R,"&gt;="&amp;X$5,Raindance!$R:$R,"&lt;="&amp;X$6))</f>
        <v>0</v>
      </c>
      <c r="Y247">
        <f>IF($B247="",0,SUMIFS(Raindance!$O:$O,Raindance!$B:$B,$B247,Raindance!$R:$R,"&gt;="&amp;Y$5,Raindance!$R:$R,"&lt;="&amp;Y$6))</f>
        <v>0</v>
      </c>
      <c r="Z247">
        <f>IF($B247="",0,SUMIFS(Raindance!$O:$O,Raindance!$B:$B,$B247,Raindance!$R:$R,"&gt;="&amp;Z$5,Raindance!$R:$R,"&lt;="&amp;Z$6))</f>
        <v>0</v>
      </c>
      <c r="AA247">
        <f>IF($B247="",0,SUMIFS(Raindance!$O:$O,Raindance!$B:$B,$B247,Raindance!$R:$R,"&gt;="&amp;AA$5,Raindance!$R:$R,"&lt;="&amp;AA$6))</f>
        <v>0</v>
      </c>
      <c r="AB247">
        <f>IF($B247="",0,SUMIFS(Raindance!$O:$O,Raindance!$B:$B,$B247,Raindance!$R:$R,"&gt;="&amp;AB$5,Raindance!$R:$R,"&lt;="&amp;AB$6))</f>
        <v>0</v>
      </c>
      <c r="AC247">
        <f>IF($B247="",0,SUMIFS(Raindance!$O:$O,Raindance!$B:$B,$B247,Raindance!$R:$R,"&gt;="&amp;AC$5,Raindance!$R:$R,"&lt;="&amp;AC$6))</f>
        <v>0</v>
      </c>
      <c r="AD247">
        <f>IF($B247="",0,SUMIFS(Raindance!$O:$O,Raindance!$B:$B,$B247,Raindance!$R:$R,"&gt;="&amp;AD$5,Raindance!$R:$R,"&lt;="&amp;AD$6))</f>
        <v>0</v>
      </c>
      <c r="AE247">
        <f>IF($B247="",0,SUMIFS(Raindance!$O:$O,Raindance!$B:$B,$B247,Raindance!$R:$R,"&gt;="&amp;AE$5,Raindance!$R:$R,"&lt;="&amp;AE$6))</f>
        <v>0</v>
      </c>
      <c r="AF247">
        <f>IF($B247="",0,SUMIFS(Raindance!$O:$O,Raindance!$B:$B,$B247,Raindance!$R:$R,"&gt;="&amp;AF$5,Raindance!$R:$R,"&lt;="&amp;AF$6))</f>
        <v>0</v>
      </c>
      <c r="AG247">
        <f>IF($B247="",0,SUMIFS(Raindance!$O:$O,Raindance!$B:$B,$B247,Raindance!$R:$R,"&gt;="&amp;AG$5,Raindance!$R:$R,"&lt;="&amp;AG$6))</f>
        <v>0</v>
      </c>
    </row>
    <row r="248" spans="1:33" x14ac:dyDescent="0.3">
      <c r="A248" t="s">
        <v>1144</v>
      </c>
      <c r="B248" s="20">
        <f>'Accounting table'!H25</f>
        <v>0</v>
      </c>
      <c r="C248" s="36">
        <f>IF(B248="",0,SUMIFS(Raindance!O:O,Raindance!B:B,B248))</f>
        <v>0</v>
      </c>
      <c r="E248">
        <f>IF($B248="",0,SUMIFS(Raindance!$O:$O,Raindance!$B:$B,$B248,Raindance!$R:$R,"&gt;="&amp;E$5,Raindance!$R:$R,"&lt;="&amp;E$6))</f>
        <v>0</v>
      </c>
      <c r="F248">
        <f>IF($B248="",0,SUMIFS(Raindance!$O:$O,Raindance!$B:$B,$B248,Raindance!$R:$R,"&gt;="&amp;F$5,Raindance!$R:$R,"&lt;="&amp;F$6))</f>
        <v>0</v>
      </c>
      <c r="G248">
        <f>IF($B248="",0,SUMIFS(Raindance!$O:$O,Raindance!$B:$B,$B248,Raindance!$R:$R,"&gt;="&amp;G$5,Raindance!$R:$R,"&lt;="&amp;G$6))</f>
        <v>0</v>
      </c>
      <c r="H248">
        <f>IF($B248="",0,SUMIFS(Raindance!$O:$O,Raindance!$B:$B,$B248,Raindance!$R:$R,"&gt;="&amp;H$5,Raindance!$R:$R,"&lt;="&amp;H$6))</f>
        <v>0</v>
      </c>
      <c r="I248">
        <f>IF($B248="",0,SUMIFS(Raindance!$O:$O,Raindance!$B:$B,$B248,Raindance!$R:$R,"&gt;="&amp;I$5,Raindance!$R:$R,"&lt;="&amp;I$6))</f>
        <v>0</v>
      </c>
      <c r="J248">
        <f>IF($B248="",0,SUMIFS(Raindance!$O:$O,Raindance!$B:$B,$B248,Raindance!$R:$R,"&gt;="&amp;J$5,Raindance!$R:$R,"&lt;="&amp;J$6))</f>
        <v>0</v>
      </c>
      <c r="K248">
        <f>IF($B248="",0,SUMIFS(Raindance!$O:$O,Raindance!$B:$B,$B248,Raindance!$R:$R,"&gt;="&amp;K$5,Raindance!$R:$R,"&lt;="&amp;K$6))</f>
        <v>0</v>
      </c>
      <c r="L248">
        <f>IF($B248="",0,SUMIFS(Raindance!$O:$O,Raindance!$B:$B,$B248,Raindance!$R:$R,"&gt;="&amp;L$5,Raindance!$R:$R,"&lt;="&amp;L$6))</f>
        <v>0</v>
      </c>
      <c r="M248">
        <f>IF($B248="",0,SUMIFS(Raindance!$O:$O,Raindance!$B:$B,$B248,Raindance!$R:$R,"&gt;="&amp;M$5,Raindance!$R:$R,"&lt;="&amp;M$6))</f>
        <v>0</v>
      </c>
      <c r="N248">
        <f>IF($B248="",0,SUMIFS(Raindance!$O:$O,Raindance!$B:$B,$B248,Raindance!$R:$R,"&gt;="&amp;N$5,Raindance!$R:$R,"&lt;="&amp;N$6))</f>
        <v>0</v>
      </c>
      <c r="O248">
        <f>IF($B248="",0,SUMIFS(Raindance!$O:$O,Raindance!$B:$B,$B248,Raindance!$R:$R,"&gt;="&amp;O$5,Raindance!$R:$R,"&lt;="&amp;O$6))</f>
        <v>0</v>
      </c>
      <c r="P248">
        <f>IF($B248="",0,SUMIFS(Raindance!$O:$O,Raindance!$B:$B,$B248,Raindance!$R:$R,"&gt;="&amp;P$5,Raindance!$R:$R,"&lt;="&amp;P$6))</f>
        <v>0</v>
      </c>
      <c r="Q248">
        <f>IF($B248="",0,SUMIFS(Raindance!$O:$O,Raindance!$B:$B,$B248,Raindance!$R:$R,"&gt;="&amp;Q$5,Raindance!$R:$R,"&lt;="&amp;Q$6))</f>
        <v>0</v>
      </c>
      <c r="R248">
        <f>IF($B248="",0,SUMIFS(Raindance!$O:$O,Raindance!$B:$B,$B248,Raindance!$R:$R,"&gt;="&amp;R$5,Raindance!$R:$R,"&lt;="&amp;R$6))</f>
        <v>0</v>
      </c>
      <c r="S248">
        <f>IF($B248="",0,SUMIFS(Raindance!$O:$O,Raindance!$B:$B,$B248,Raindance!$R:$R,"&gt;="&amp;S$5,Raindance!$R:$R,"&lt;="&amp;S$6))</f>
        <v>0</v>
      </c>
      <c r="T248">
        <f>IF($B248="",0,SUMIFS(Raindance!$O:$O,Raindance!$B:$B,$B248,Raindance!$R:$R,"&gt;="&amp;T$5,Raindance!$R:$R,"&lt;="&amp;T$6))</f>
        <v>0</v>
      </c>
      <c r="U248">
        <f>IF($B248="",0,SUMIFS(Raindance!$O:$O,Raindance!$B:$B,$B248,Raindance!$R:$R,"&gt;="&amp;U$5,Raindance!$R:$R,"&lt;="&amp;U$6))</f>
        <v>0</v>
      </c>
      <c r="V248">
        <f>IF($B248="",0,SUMIFS(Raindance!$O:$O,Raindance!$B:$B,$B248,Raindance!$R:$R,"&gt;="&amp;V$5,Raindance!$R:$R,"&lt;="&amp;V$6))</f>
        <v>0</v>
      </c>
      <c r="W248">
        <f>IF($B248="",0,SUMIFS(Raindance!$O:$O,Raindance!$B:$B,$B248,Raindance!$R:$R,"&gt;="&amp;W$5,Raindance!$R:$R,"&lt;="&amp;W$6))</f>
        <v>0</v>
      </c>
      <c r="X248">
        <f>IF($B248="",0,SUMIFS(Raindance!$O:$O,Raindance!$B:$B,$B248,Raindance!$R:$R,"&gt;="&amp;X$5,Raindance!$R:$R,"&lt;="&amp;X$6))</f>
        <v>0</v>
      </c>
      <c r="Y248">
        <f>IF($B248="",0,SUMIFS(Raindance!$O:$O,Raindance!$B:$B,$B248,Raindance!$R:$R,"&gt;="&amp;Y$5,Raindance!$R:$R,"&lt;="&amp;Y$6))</f>
        <v>0</v>
      </c>
      <c r="Z248">
        <f>IF($B248="",0,SUMIFS(Raindance!$O:$O,Raindance!$B:$B,$B248,Raindance!$R:$R,"&gt;="&amp;Z$5,Raindance!$R:$R,"&lt;="&amp;Z$6))</f>
        <v>0</v>
      </c>
      <c r="AA248">
        <f>IF($B248="",0,SUMIFS(Raindance!$O:$O,Raindance!$B:$B,$B248,Raindance!$R:$R,"&gt;="&amp;AA$5,Raindance!$R:$R,"&lt;="&amp;AA$6))</f>
        <v>0</v>
      </c>
      <c r="AB248">
        <f>IF($B248="",0,SUMIFS(Raindance!$O:$O,Raindance!$B:$B,$B248,Raindance!$R:$R,"&gt;="&amp;AB$5,Raindance!$R:$R,"&lt;="&amp;AB$6))</f>
        <v>0</v>
      </c>
      <c r="AC248">
        <f>IF($B248="",0,SUMIFS(Raindance!$O:$O,Raindance!$B:$B,$B248,Raindance!$R:$R,"&gt;="&amp;AC$5,Raindance!$R:$R,"&lt;="&amp;AC$6))</f>
        <v>0</v>
      </c>
      <c r="AD248">
        <f>IF($B248="",0,SUMIFS(Raindance!$O:$O,Raindance!$B:$B,$B248,Raindance!$R:$R,"&gt;="&amp;AD$5,Raindance!$R:$R,"&lt;="&amp;AD$6))</f>
        <v>0</v>
      </c>
      <c r="AE248">
        <f>IF($B248="",0,SUMIFS(Raindance!$O:$O,Raindance!$B:$B,$B248,Raindance!$R:$R,"&gt;="&amp;AE$5,Raindance!$R:$R,"&lt;="&amp;AE$6))</f>
        <v>0</v>
      </c>
      <c r="AF248">
        <f>IF($B248="",0,SUMIFS(Raindance!$O:$O,Raindance!$B:$B,$B248,Raindance!$R:$R,"&gt;="&amp;AF$5,Raindance!$R:$R,"&lt;="&amp;AF$6))</f>
        <v>0</v>
      </c>
      <c r="AG248">
        <f>IF($B248="",0,SUMIFS(Raindance!$O:$O,Raindance!$B:$B,$B248,Raindance!$R:$R,"&gt;="&amp;AG$5,Raindance!$R:$R,"&lt;="&amp;AG$6))</f>
        <v>0</v>
      </c>
    </row>
    <row r="249" spans="1:33" x14ac:dyDescent="0.3">
      <c r="A249" t="s">
        <v>1144</v>
      </c>
      <c r="B249" s="20">
        <f>'Accounting table'!H26</f>
        <v>0</v>
      </c>
      <c r="C249" s="36">
        <f>IF(B249="",0,SUMIFS(Raindance!O:O,Raindance!B:B,B249))</f>
        <v>0</v>
      </c>
      <c r="E249">
        <f>IF($B249="",0,SUMIFS(Raindance!$O:$O,Raindance!$B:$B,$B249,Raindance!$R:$R,"&gt;="&amp;E$5,Raindance!$R:$R,"&lt;="&amp;E$6))</f>
        <v>0</v>
      </c>
      <c r="F249">
        <f>IF($B249="",0,SUMIFS(Raindance!$O:$O,Raindance!$B:$B,$B249,Raindance!$R:$R,"&gt;="&amp;F$5,Raindance!$R:$R,"&lt;="&amp;F$6))</f>
        <v>0</v>
      </c>
      <c r="G249">
        <f>IF($B249="",0,SUMIFS(Raindance!$O:$O,Raindance!$B:$B,$B249,Raindance!$R:$R,"&gt;="&amp;G$5,Raindance!$R:$R,"&lt;="&amp;G$6))</f>
        <v>0</v>
      </c>
      <c r="H249">
        <f>IF($B249="",0,SUMIFS(Raindance!$O:$O,Raindance!$B:$B,$B249,Raindance!$R:$R,"&gt;="&amp;H$5,Raindance!$R:$R,"&lt;="&amp;H$6))</f>
        <v>0</v>
      </c>
      <c r="I249">
        <f>IF($B249="",0,SUMIFS(Raindance!$O:$O,Raindance!$B:$B,$B249,Raindance!$R:$R,"&gt;="&amp;I$5,Raindance!$R:$R,"&lt;="&amp;I$6))</f>
        <v>0</v>
      </c>
      <c r="J249">
        <f>IF($B249="",0,SUMIFS(Raindance!$O:$O,Raindance!$B:$B,$B249,Raindance!$R:$R,"&gt;="&amp;J$5,Raindance!$R:$R,"&lt;="&amp;J$6))</f>
        <v>0</v>
      </c>
      <c r="K249">
        <f>IF($B249="",0,SUMIFS(Raindance!$O:$O,Raindance!$B:$B,$B249,Raindance!$R:$R,"&gt;="&amp;K$5,Raindance!$R:$R,"&lt;="&amp;K$6))</f>
        <v>0</v>
      </c>
      <c r="L249">
        <f>IF($B249="",0,SUMIFS(Raindance!$O:$O,Raindance!$B:$B,$B249,Raindance!$R:$R,"&gt;="&amp;L$5,Raindance!$R:$R,"&lt;="&amp;L$6))</f>
        <v>0</v>
      </c>
      <c r="M249">
        <f>IF($B249="",0,SUMIFS(Raindance!$O:$O,Raindance!$B:$B,$B249,Raindance!$R:$R,"&gt;="&amp;M$5,Raindance!$R:$R,"&lt;="&amp;M$6))</f>
        <v>0</v>
      </c>
      <c r="N249">
        <f>IF($B249="",0,SUMIFS(Raindance!$O:$O,Raindance!$B:$B,$B249,Raindance!$R:$R,"&gt;="&amp;N$5,Raindance!$R:$R,"&lt;="&amp;N$6))</f>
        <v>0</v>
      </c>
      <c r="O249">
        <f>IF($B249="",0,SUMIFS(Raindance!$O:$O,Raindance!$B:$B,$B249,Raindance!$R:$R,"&gt;="&amp;O$5,Raindance!$R:$R,"&lt;="&amp;O$6))</f>
        <v>0</v>
      </c>
      <c r="P249">
        <f>IF($B249="",0,SUMIFS(Raindance!$O:$O,Raindance!$B:$B,$B249,Raindance!$R:$R,"&gt;="&amp;P$5,Raindance!$R:$R,"&lt;="&amp;P$6))</f>
        <v>0</v>
      </c>
      <c r="Q249">
        <f>IF($B249="",0,SUMIFS(Raindance!$O:$O,Raindance!$B:$B,$B249,Raindance!$R:$R,"&gt;="&amp;Q$5,Raindance!$R:$R,"&lt;="&amp;Q$6))</f>
        <v>0</v>
      </c>
      <c r="R249">
        <f>IF($B249="",0,SUMIFS(Raindance!$O:$O,Raindance!$B:$B,$B249,Raindance!$R:$R,"&gt;="&amp;R$5,Raindance!$R:$R,"&lt;="&amp;R$6))</f>
        <v>0</v>
      </c>
      <c r="S249">
        <f>IF($B249="",0,SUMIFS(Raindance!$O:$O,Raindance!$B:$B,$B249,Raindance!$R:$R,"&gt;="&amp;S$5,Raindance!$R:$R,"&lt;="&amp;S$6))</f>
        <v>0</v>
      </c>
      <c r="T249">
        <f>IF($B249="",0,SUMIFS(Raindance!$O:$O,Raindance!$B:$B,$B249,Raindance!$R:$R,"&gt;="&amp;T$5,Raindance!$R:$R,"&lt;="&amp;T$6))</f>
        <v>0</v>
      </c>
      <c r="U249">
        <f>IF($B249="",0,SUMIFS(Raindance!$O:$O,Raindance!$B:$B,$B249,Raindance!$R:$R,"&gt;="&amp;U$5,Raindance!$R:$R,"&lt;="&amp;U$6))</f>
        <v>0</v>
      </c>
      <c r="V249">
        <f>IF($B249="",0,SUMIFS(Raindance!$O:$O,Raindance!$B:$B,$B249,Raindance!$R:$R,"&gt;="&amp;V$5,Raindance!$R:$R,"&lt;="&amp;V$6))</f>
        <v>0</v>
      </c>
      <c r="W249">
        <f>IF($B249="",0,SUMIFS(Raindance!$O:$O,Raindance!$B:$B,$B249,Raindance!$R:$R,"&gt;="&amp;W$5,Raindance!$R:$R,"&lt;="&amp;W$6))</f>
        <v>0</v>
      </c>
      <c r="X249">
        <f>IF($B249="",0,SUMIFS(Raindance!$O:$O,Raindance!$B:$B,$B249,Raindance!$R:$R,"&gt;="&amp;X$5,Raindance!$R:$R,"&lt;="&amp;X$6))</f>
        <v>0</v>
      </c>
      <c r="Y249">
        <f>IF($B249="",0,SUMIFS(Raindance!$O:$O,Raindance!$B:$B,$B249,Raindance!$R:$R,"&gt;="&amp;Y$5,Raindance!$R:$R,"&lt;="&amp;Y$6))</f>
        <v>0</v>
      </c>
      <c r="Z249">
        <f>IF($B249="",0,SUMIFS(Raindance!$O:$O,Raindance!$B:$B,$B249,Raindance!$R:$R,"&gt;="&amp;Z$5,Raindance!$R:$R,"&lt;="&amp;Z$6))</f>
        <v>0</v>
      </c>
      <c r="AA249">
        <f>IF($B249="",0,SUMIFS(Raindance!$O:$O,Raindance!$B:$B,$B249,Raindance!$R:$R,"&gt;="&amp;AA$5,Raindance!$R:$R,"&lt;="&amp;AA$6))</f>
        <v>0</v>
      </c>
      <c r="AB249">
        <f>IF($B249="",0,SUMIFS(Raindance!$O:$O,Raindance!$B:$B,$B249,Raindance!$R:$R,"&gt;="&amp;AB$5,Raindance!$R:$R,"&lt;="&amp;AB$6))</f>
        <v>0</v>
      </c>
      <c r="AC249">
        <f>IF($B249="",0,SUMIFS(Raindance!$O:$O,Raindance!$B:$B,$B249,Raindance!$R:$R,"&gt;="&amp;AC$5,Raindance!$R:$R,"&lt;="&amp;AC$6))</f>
        <v>0</v>
      </c>
      <c r="AD249">
        <f>IF($B249="",0,SUMIFS(Raindance!$O:$O,Raindance!$B:$B,$B249,Raindance!$R:$R,"&gt;="&amp;AD$5,Raindance!$R:$R,"&lt;="&amp;AD$6))</f>
        <v>0</v>
      </c>
      <c r="AE249">
        <f>IF($B249="",0,SUMIFS(Raindance!$O:$O,Raindance!$B:$B,$B249,Raindance!$R:$R,"&gt;="&amp;AE$5,Raindance!$R:$R,"&lt;="&amp;AE$6))</f>
        <v>0</v>
      </c>
      <c r="AF249">
        <f>IF($B249="",0,SUMIFS(Raindance!$O:$O,Raindance!$B:$B,$B249,Raindance!$R:$R,"&gt;="&amp;AF$5,Raindance!$R:$R,"&lt;="&amp;AF$6))</f>
        <v>0</v>
      </c>
      <c r="AG249">
        <f>IF($B249="",0,SUMIFS(Raindance!$O:$O,Raindance!$B:$B,$B249,Raindance!$R:$R,"&gt;="&amp;AG$5,Raindance!$R:$R,"&lt;="&amp;AG$6))</f>
        <v>0</v>
      </c>
    </row>
    <row r="250" spans="1:33" x14ac:dyDescent="0.3">
      <c r="A250" t="s">
        <v>1144</v>
      </c>
      <c r="B250" s="20">
        <f>'Accounting table'!H27</f>
        <v>0</v>
      </c>
      <c r="C250" s="36">
        <f>IF(B250="",0,SUMIFS(Raindance!O:O,Raindance!B:B,B250))</f>
        <v>0</v>
      </c>
      <c r="E250">
        <f>IF($B250="",0,SUMIFS(Raindance!$O:$O,Raindance!$B:$B,$B250,Raindance!$R:$R,"&gt;="&amp;E$5,Raindance!$R:$R,"&lt;="&amp;E$6))</f>
        <v>0</v>
      </c>
      <c r="F250">
        <f>IF($B250="",0,SUMIFS(Raindance!$O:$O,Raindance!$B:$B,$B250,Raindance!$R:$R,"&gt;="&amp;F$5,Raindance!$R:$R,"&lt;="&amp;F$6))</f>
        <v>0</v>
      </c>
      <c r="G250">
        <f>IF($B250="",0,SUMIFS(Raindance!$O:$O,Raindance!$B:$B,$B250,Raindance!$R:$R,"&gt;="&amp;G$5,Raindance!$R:$R,"&lt;="&amp;G$6))</f>
        <v>0</v>
      </c>
      <c r="H250">
        <f>IF($B250="",0,SUMIFS(Raindance!$O:$O,Raindance!$B:$B,$B250,Raindance!$R:$R,"&gt;="&amp;H$5,Raindance!$R:$R,"&lt;="&amp;H$6))</f>
        <v>0</v>
      </c>
      <c r="I250">
        <f>IF($B250="",0,SUMIFS(Raindance!$O:$O,Raindance!$B:$B,$B250,Raindance!$R:$R,"&gt;="&amp;I$5,Raindance!$R:$R,"&lt;="&amp;I$6))</f>
        <v>0</v>
      </c>
      <c r="J250">
        <f>IF($B250="",0,SUMIFS(Raindance!$O:$O,Raindance!$B:$B,$B250,Raindance!$R:$R,"&gt;="&amp;J$5,Raindance!$R:$R,"&lt;="&amp;J$6))</f>
        <v>0</v>
      </c>
      <c r="K250">
        <f>IF($B250="",0,SUMIFS(Raindance!$O:$O,Raindance!$B:$B,$B250,Raindance!$R:$R,"&gt;="&amp;K$5,Raindance!$R:$R,"&lt;="&amp;K$6))</f>
        <v>0</v>
      </c>
      <c r="L250">
        <f>IF($B250="",0,SUMIFS(Raindance!$O:$O,Raindance!$B:$B,$B250,Raindance!$R:$R,"&gt;="&amp;L$5,Raindance!$R:$R,"&lt;="&amp;L$6))</f>
        <v>0</v>
      </c>
      <c r="M250">
        <f>IF($B250="",0,SUMIFS(Raindance!$O:$O,Raindance!$B:$B,$B250,Raindance!$R:$R,"&gt;="&amp;M$5,Raindance!$R:$R,"&lt;="&amp;M$6))</f>
        <v>0</v>
      </c>
      <c r="N250">
        <f>IF($B250="",0,SUMIFS(Raindance!$O:$O,Raindance!$B:$B,$B250,Raindance!$R:$R,"&gt;="&amp;N$5,Raindance!$R:$R,"&lt;="&amp;N$6))</f>
        <v>0</v>
      </c>
      <c r="O250">
        <f>IF($B250="",0,SUMIFS(Raindance!$O:$O,Raindance!$B:$B,$B250,Raindance!$R:$R,"&gt;="&amp;O$5,Raindance!$R:$R,"&lt;="&amp;O$6))</f>
        <v>0</v>
      </c>
      <c r="P250">
        <f>IF($B250="",0,SUMIFS(Raindance!$O:$O,Raindance!$B:$B,$B250,Raindance!$R:$R,"&gt;="&amp;P$5,Raindance!$R:$R,"&lt;="&amp;P$6))</f>
        <v>0</v>
      </c>
      <c r="Q250">
        <f>IF($B250="",0,SUMIFS(Raindance!$O:$O,Raindance!$B:$B,$B250,Raindance!$R:$R,"&gt;="&amp;Q$5,Raindance!$R:$R,"&lt;="&amp;Q$6))</f>
        <v>0</v>
      </c>
      <c r="R250">
        <f>IF($B250="",0,SUMIFS(Raindance!$O:$O,Raindance!$B:$B,$B250,Raindance!$R:$R,"&gt;="&amp;R$5,Raindance!$R:$R,"&lt;="&amp;R$6))</f>
        <v>0</v>
      </c>
      <c r="S250">
        <f>IF($B250="",0,SUMIFS(Raindance!$O:$O,Raindance!$B:$B,$B250,Raindance!$R:$R,"&gt;="&amp;S$5,Raindance!$R:$R,"&lt;="&amp;S$6))</f>
        <v>0</v>
      </c>
      <c r="T250">
        <f>IF($B250="",0,SUMIFS(Raindance!$O:$O,Raindance!$B:$B,$B250,Raindance!$R:$R,"&gt;="&amp;T$5,Raindance!$R:$R,"&lt;="&amp;T$6))</f>
        <v>0</v>
      </c>
      <c r="U250">
        <f>IF($B250="",0,SUMIFS(Raindance!$O:$O,Raindance!$B:$B,$B250,Raindance!$R:$R,"&gt;="&amp;U$5,Raindance!$R:$R,"&lt;="&amp;U$6))</f>
        <v>0</v>
      </c>
      <c r="V250">
        <f>IF($B250="",0,SUMIFS(Raindance!$O:$O,Raindance!$B:$B,$B250,Raindance!$R:$R,"&gt;="&amp;V$5,Raindance!$R:$R,"&lt;="&amp;V$6))</f>
        <v>0</v>
      </c>
      <c r="W250">
        <f>IF($B250="",0,SUMIFS(Raindance!$O:$O,Raindance!$B:$B,$B250,Raindance!$R:$R,"&gt;="&amp;W$5,Raindance!$R:$R,"&lt;="&amp;W$6))</f>
        <v>0</v>
      </c>
      <c r="X250">
        <f>IF($B250="",0,SUMIFS(Raindance!$O:$O,Raindance!$B:$B,$B250,Raindance!$R:$R,"&gt;="&amp;X$5,Raindance!$R:$R,"&lt;="&amp;X$6))</f>
        <v>0</v>
      </c>
      <c r="Y250">
        <f>IF($B250="",0,SUMIFS(Raindance!$O:$O,Raindance!$B:$B,$B250,Raindance!$R:$R,"&gt;="&amp;Y$5,Raindance!$R:$R,"&lt;="&amp;Y$6))</f>
        <v>0</v>
      </c>
      <c r="Z250">
        <f>IF($B250="",0,SUMIFS(Raindance!$O:$O,Raindance!$B:$B,$B250,Raindance!$R:$R,"&gt;="&amp;Z$5,Raindance!$R:$R,"&lt;="&amp;Z$6))</f>
        <v>0</v>
      </c>
      <c r="AA250">
        <f>IF($B250="",0,SUMIFS(Raindance!$O:$O,Raindance!$B:$B,$B250,Raindance!$R:$R,"&gt;="&amp;AA$5,Raindance!$R:$R,"&lt;="&amp;AA$6))</f>
        <v>0</v>
      </c>
      <c r="AB250">
        <f>IF($B250="",0,SUMIFS(Raindance!$O:$O,Raindance!$B:$B,$B250,Raindance!$R:$R,"&gt;="&amp;AB$5,Raindance!$R:$R,"&lt;="&amp;AB$6))</f>
        <v>0</v>
      </c>
      <c r="AC250">
        <f>IF($B250="",0,SUMIFS(Raindance!$O:$O,Raindance!$B:$B,$B250,Raindance!$R:$R,"&gt;="&amp;AC$5,Raindance!$R:$R,"&lt;="&amp;AC$6))</f>
        <v>0</v>
      </c>
      <c r="AD250">
        <f>IF($B250="",0,SUMIFS(Raindance!$O:$O,Raindance!$B:$B,$B250,Raindance!$R:$R,"&gt;="&amp;AD$5,Raindance!$R:$R,"&lt;="&amp;AD$6))</f>
        <v>0</v>
      </c>
      <c r="AE250">
        <f>IF($B250="",0,SUMIFS(Raindance!$O:$O,Raindance!$B:$B,$B250,Raindance!$R:$R,"&gt;="&amp;AE$5,Raindance!$R:$R,"&lt;="&amp;AE$6))</f>
        <v>0</v>
      </c>
      <c r="AF250">
        <f>IF($B250="",0,SUMIFS(Raindance!$O:$O,Raindance!$B:$B,$B250,Raindance!$R:$R,"&gt;="&amp;AF$5,Raindance!$R:$R,"&lt;="&amp;AF$6))</f>
        <v>0</v>
      </c>
      <c r="AG250">
        <f>IF($B250="",0,SUMIFS(Raindance!$O:$O,Raindance!$B:$B,$B250,Raindance!$R:$R,"&gt;="&amp;AG$5,Raindance!$R:$R,"&lt;="&amp;AG$6))</f>
        <v>0</v>
      </c>
    </row>
    <row r="251" spans="1:33" x14ac:dyDescent="0.3">
      <c r="A251" t="s">
        <v>1144</v>
      </c>
      <c r="B251" s="20">
        <f>'Accounting table'!H28</f>
        <v>0</v>
      </c>
      <c r="C251" s="36">
        <f>IF(B251="",0,SUMIFS(Raindance!O:O,Raindance!B:B,B251))</f>
        <v>0</v>
      </c>
      <c r="E251">
        <f>IF($B251="",0,SUMIFS(Raindance!$O:$O,Raindance!$B:$B,$B251,Raindance!$R:$R,"&gt;="&amp;E$5,Raindance!$R:$R,"&lt;="&amp;E$6))</f>
        <v>0</v>
      </c>
      <c r="F251">
        <f>IF($B251="",0,SUMIFS(Raindance!$O:$O,Raindance!$B:$B,$B251,Raindance!$R:$R,"&gt;="&amp;F$5,Raindance!$R:$R,"&lt;="&amp;F$6))</f>
        <v>0</v>
      </c>
      <c r="G251">
        <f>IF($B251="",0,SUMIFS(Raindance!$O:$O,Raindance!$B:$B,$B251,Raindance!$R:$R,"&gt;="&amp;G$5,Raindance!$R:$R,"&lt;="&amp;G$6))</f>
        <v>0</v>
      </c>
      <c r="H251">
        <f>IF($B251="",0,SUMIFS(Raindance!$O:$O,Raindance!$B:$B,$B251,Raindance!$R:$R,"&gt;="&amp;H$5,Raindance!$R:$R,"&lt;="&amp;H$6))</f>
        <v>0</v>
      </c>
      <c r="I251">
        <f>IF($B251="",0,SUMIFS(Raindance!$O:$O,Raindance!$B:$B,$B251,Raindance!$R:$R,"&gt;="&amp;I$5,Raindance!$R:$R,"&lt;="&amp;I$6))</f>
        <v>0</v>
      </c>
      <c r="J251">
        <f>IF($B251="",0,SUMIFS(Raindance!$O:$O,Raindance!$B:$B,$B251,Raindance!$R:$R,"&gt;="&amp;J$5,Raindance!$R:$R,"&lt;="&amp;J$6))</f>
        <v>0</v>
      </c>
      <c r="K251">
        <f>IF($B251="",0,SUMIFS(Raindance!$O:$O,Raindance!$B:$B,$B251,Raindance!$R:$R,"&gt;="&amp;K$5,Raindance!$R:$R,"&lt;="&amp;K$6))</f>
        <v>0</v>
      </c>
      <c r="L251">
        <f>IF($B251="",0,SUMIFS(Raindance!$O:$O,Raindance!$B:$B,$B251,Raindance!$R:$R,"&gt;="&amp;L$5,Raindance!$R:$R,"&lt;="&amp;L$6))</f>
        <v>0</v>
      </c>
      <c r="M251">
        <f>IF($B251="",0,SUMIFS(Raindance!$O:$O,Raindance!$B:$B,$B251,Raindance!$R:$R,"&gt;="&amp;M$5,Raindance!$R:$R,"&lt;="&amp;M$6))</f>
        <v>0</v>
      </c>
      <c r="N251">
        <f>IF($B251="",0,SUMIFS(Raindance!$O:$O,Raindance!$B:$B,$B251,Raindance!$R:$R,"&gt;="&amp;N$5,Raindance!$R:$R,"&lt;="&amp;N$6))</f>
        <v>0</v>
      </c>
      <c r="O251">
        <f>IF($B251="",0,SUMIFS(Raindance!$O:$O,Raindance!$B:$B,$B251,Raindance!$R:$R,"&gt;="&amp;O$5,Raindance!$R:$R,"&lt;="&amp;O$6))</f>
        <v>0</v>
      </c>
      <c r="P251">
        <f>IF($B251="",0,SUMIFS(Raindance!$O:$O,Raindance!$B:$B,$B251,Raindance!$R:$R,"&gt;="&amp;P$5,Raindance!$R:$R,"&lt;="&amp;P$6))</f>
        <v>0</v>
      </c>
      <c r="Q251">
        <f>IF($B251="",0,SUMIFS(Raindance!$O:$O,Raindance!$B:$B,$B251,Raindance!$R:$R,"&gt;="&amp;Q$5,Raindance!$R:$R,"&lt;="&amp;Q$6))</f>
        <v>0</v>
      </c>
      <c r="R251">
        <f>IF($B251="",0,SUMIFS(Raindance!$O:$O,Raindance!$B:$B,$B251,Raindance!$R:$R,"&gt;="&amp;R$5,Raindance!$R:$R,"&lt;="&amp;R$6))</f>
        <v>0</v>
      </c>
      <c r="S251">
        <f>IF($B251="",0,SUMIFS(Raindance!$O:$O,Raindance!$B:$B,$B251,Raindance!$R:$R,"&gt;="&amp;S$5,Raindance!$R:$R,"&lt;="&amp;S$6))</f>
        <v>0</v>
      </c>
      <c r="T251">
        <f>IF($B251="",0,SUMIFS(Raindance!$O:$O,Raindance!$B:$B,$B251,Raindance!$R:$R,"&gt;="&amp;T$5,Raindance!$R:$R,"&lt;="&amp;T$6))</f>
        <v>0</v>
      </c>
      <c r="U251">
        <f>IF($B251="",0,SUMIFS(Raindance!$O:$O,Raindance!$B:$B,$B251,Raindance!$R:$R,"&gt;="&amp;U$5,Raindance!$R:$R,"&lt;="&amp;U$6))</f>
        <v>0</v>
      </c>
      <c r="V251">
        <f>IF($B251="",0,SUMIFS(Raindance!$O:$O,Raindance!$B:$B,$B251,Raindance!$R:$R,"&gt;="&amp;V$5,Raindance!$R:$R,"&lt;="&amp;V$6))</f>
        <v>0</v>
      </c>
      <c r="W251">
        <f>IF($B251="",0,SUMIFS(Raindance!$O:$O,Raindance!$B:$B,$B251,Raindance!$R:$R,"&gt;="&amp;W$5,Raindance!$R:$R,"&lt;="&amp;W$6))</f>
        <v>0</v>
      </c>
      <c r="X251">
        <f>IF($B251="",0,SUMIFS(Raindance!$O:$O,Raindance!$B:$B,$B251,Raindance!$R:$R,"&gt;="&amp;X$5,Raindance!$R:$R,"&lt;="&amp;X$6))</f>
        <v>0</v>
      </c>
      <c r="Y251">
        <f>IF($B251="",0,SUMIFS(Raindance!$O:$O,Raindance!$B:$B,$B251,Raindance!$R:$R,"&gt;="&amp;Y$5,Raindance!$R:$R,"&lt;="&amp;Y$6))</f>
        <v>0</v>
      </c>
      <c r="Z251">
        <f>IF($B251="",0,SUMIFS(Raindance!$O:$O,Raindance!$B:$B,$B251,Raindance!$R:$R,"&gt;="&amp;Z$5,Raindance!$R:$R,"&lt;="&amp;Z$6))</f>
        <v>0</v>
      </c>
      <c r="AA251">
        <f>IF($B251="",0,SUMIFS(Raindance!$O:$O,Raindance!$B:$B,$B251,Raindance!$R:$R,"&gt;="&amp;AA$5,Raindance!$R:$R,"&lt;="&amp;AA$6))</f>
        <v>0</v>
      </c>
      <c r="AB251">
        <f>IF($B251="",0,SUMIFS(Raindance!$O:$O,Raindance!$B:$B,$B251,Raindance!$R:$R,"&gt;="&amp;AB$5,Raindance!$R:$R,"&lt;="&amp;AB$6))</f>
        <v>0</v>
      </c>
      <c r="AC251">
        <f>IF($B251="",0,SUMIFS(Raindance!$O:$O,Raindance!$B:$B,$B251,Raindance!$R:$R,"&gt;="&amp;AC$5,Raindance!$R:$R,"&lt;="&amp;AC$6))</f>
        <v>0</v>
      </c>
      <c r="AD251">
        <f>IF($B251="",0,SUMIFS(Raindance!$O:$O,Raindance!$B:$B,$B251,Raindance!$R:$R,"&gt;="&amp;AD$5,Raindance!$R:$R,"&lt;="&amp;AD$6))</f>
        <v>0</v>
      </c>
      <c r="AE251">
        <f>IF($B251="",0,SUMIFS(Raindance!$O:$O,Raindance!$B:$B,$B251,Raindance!$R:$R,"&gt;="&amp;AE$5,Raindance!$R:$R,"&lt;="&amp;AE$6))</f>
        <v>0</v>
      </c>
      <c r="AF251">
        <f>IF($B251="",0,SUMIFS(Raindance!$O:$O,Raindance!$B:$B,$B251,Raindance!$R:$R,"&gt;="&amp;AF$5,Raindance!$R:$R,"&lt;="&amp;AF$6))</f>
        <v>0</v>
      </c>
      <c r="AG251">
        <f>IF($B251="",0,SUMIFS(Raindance!$O:$O,Raindance!$B:$B,$B251,Raindance!$R:$R,"&gt;="&amp;AG$5,Raindance!$R:$R,"&lt;="&amp;AG$6))</f>
        <v>0</v>
      </c>
    </row>
    <row r="252" spans="1:33" x14ac:dyDescent="0.3">
      <c r="A252" t="s">
        <v>1144</v>
      </c>
      <c r="B252" s="20">
        <f>'Accounting table'!H29</f>
        <v>0</v>
      </c>
      <c r="C252" s="36">
        <f>IF(B252="",0,SUMIFS(Raindance!O:O,Raindance!B:B,B252))</f>
        <v>0</v>
      </c>
      <c r="E252">
        <f>IF($B252="",0,SUMIFS(Raindance!$O:$O,Raindance!$B:$B,$B252,Raindance!$R:$R,"&gt;="&amp;E$5,Raindance!$R:$R,"&lt;="&amp;E$6))</f>
        <v>0</v>
      </c>
      <c r="F252">
        <f>IF($B252="",0,SUMIFS(Raindance!$O:$O,Raindance!$B:$B,$B252,Raindance!$R:$R,"&gt;="&amp;F$5,Raindance!$R:$R,"&lt;="&amp;F$6))</f>
        <v>0</v>
      </c>
      <c r="G252">
        <f>IF($B252="",0,SUMIFS(Raindance!$O:$O,Raindance!$B:$B,$B252,Raindance!$R:$R,"&gt;="&amp;G$5,Raindance!$R:$R,"&lt;="&amp;G$6))</f>
        <v>0</v>
      </c>
      <c r="H252">
        <f>IF($B252="",0,SUMIFS(Raindance!$O:$O,Raindance!$B:$B,$B252,Raindance!$R:$R,"&gt;="&amp;H$5,Raindance!$R:$R,"&lt;="&amp;H$6))</f>
        <v>0</v>
      </c>
      <c r="I252">
        <f>IF($B252="",0,SUMIFS(Raindance!$O:$O,Raindance!$B:$B,$B252,Raindance!$R:$R,"&gt;="&amp;I$5,Raindance!$R:$R,"&lt;="&amp;I$6))</f>
        <v>0</v>
      </c>
      <c r="J252">
        <f>IF($B252="",0,SUMIFS(Raindance!$O:$O,Raindance!$B:$B,$B252,Raindance!$R:$R,"&gt;="&amp;J$5,Raindance!$R:$R,"&lt;="&amp;J$6))</f>
        <v>0</v>
      </c>
      <c r="K252">
        <f>IF($B252="",0,SUMIFS(Raindance!$O:$O,Raindance!$B:$B,$B252,Raindance!$R:$R,"&gt;="&amp;K$5,Raindance!$R:$R,"&lt;="&amp;K$6))</f>
        <v>0</v>
      </c>
      <c r="L252">
        <f>IF($B252="",0,SUMIFS(Raindance!$O:$O,Raindance!$B:$B,$B252,Raindance!$R:$R,"&gt;="&amp;L$5,Raindance!$R:$R,"&lt;="&amp;L$6))</f>
        <v>0</v>
      </c>
      <c r="M252">
        <f>IF($B252="",0,SUMIFS(Raindance!$O:$O,Raindance!$B:$B,$B252,Raindance!$R:$R,"&gt;="&amp;M$5,Raindance!$R:$R,"&lt;="&amp;M$6))</f>
        <v>0</v>
      </c>
      <c r="N252">
        <f>IF($B252="",0,SUMIFS(Raindance!$O:$O,Raindance!$B:$B,$B252,Raindance!$R:$R,"&gt;="&amp;N$5,Raindance!$R:$R,"&lt;="&amp;N$6))</f>
        <v>0</v>
      </c>
      <c r="O252">
        <f>IF($B252="",0,SUMIFS(Raindance!$O:$O,Raindance!$B:$B,$B252,Raindance!$R:$R,"&gt;="&amp;O$5,Raindance!$R:$R,"&lt;="&amp;O$6))</f>
        <v>0</v>
      </c>
      <c r="P252">
        <f>IF($B252="",0,SUMIFS(Raindance!$O:$O,Raindance!$B:$B,$B252,Raindance!$R:$R,"&gt;="&amp;P$5,Raindance!$R:$R,"&lt;="&amp;P$6))</f>
        <v>0</v>
      </c>
      <c r="Q252">
        <f>IF($B252="",0,SUMIFS(Raindance!$O:$O,Raindance!$B:$B,$B252,Raindance!$R:$R,"&gt;="&amp;Q$5,Raindance!$R:$R,"&lt;="&amp;Q$6))</f>
        <v>0</v>
      </c>
      <c r="R252">
        <f>IF($B252="",0,SUMIFS(Raindance!$O:$O,Raindance!$B:$B,$B252,Raindance!$R:$R,"&gt;="&amp;R$5,Raindance!$R:$R,"&lt;="&amp;R$6))</f>
        <v>0</v>
      </c>
      <c r="S252">
        <f>IF($B252="",0,SUMIFS(Raindance!$O:$O,Raindance!$B:$B,$B252,Raindance!$R:$R,"&gt;="&amp;S$5,Raindance!$R:$R,"&lt;="&amp;S$6))</f>
        <v>0</v>
      </c>
      <c r="T252">
        <f>IF($B252="",0,SUMIFS(Raindance!$O:$O,Raindance!$B:$B,$B252,Raindance!$R:$R,"&gt;="&amp;T$5,Raindance!$R:$R,"&lt;="&amp;T$6))</f>
        <v>0</v>
      </c>
      <c r="U252">
        <f>IF($B252="",0,SUMIFS(Raindance!$O:$O,Raindance!$B:$B,$B252,Raindance!$R:$R,"&gt;="&amp;U$5,Raindance!$R:$R,"&lt;="&amp;U$6))</f>
        <v>0</v>
      </c>
      <c r="V252">
        <f>IF($B252="",0,SUMIFS(Raindance!$O:$O,Raindance!$B:$B,$B252,Raindance!$R:$R,"&gt;="&amp;V$5,Raindance!$R:$R,"&lt;="&amp;V$6))</f>
        <v>0</v>
      </c>
      <c r="W252">
        <f>IF($B252="",0,SUMIFS(Raindance!$O:$O,Raindance!$B:$B,$B252,Raindance!$R:$R,"&gt;="&amp;W$5,Raindance!$R:$R,"&lt;="&amp;W$6))</f>
        <v>0</v>
      </c>
      <c r="X252">
        <f>IF($B252="",0,SUMIFS(Raindance!$O:$O,Raindance!$B:$B,$B252,Raindance!$R:$R,"&gt;="&amp;X$5,Raindance!$R:$R,"&lt;="&amp;X$6))</f>
        <v>0</v>
      </c>
      <c r="Y252">
        <f>IF($B252="",0,SUMIFS(Raindance!$O:$O,Raindance!$B:$B,$B252,Raindance!$R:$R,"&gt;="&amp;Y$5,Raindance!$R:$R,"&lt;="&amp;Y$6))</f>
        <v>0</v>
      </c>
      <c r="Z252">
        <f>IF($B252="",0,SUMIFS(Raindance!$O:$O,Raindance!$B:$B,$B252,Raindance!$R:$R,"&gt;="&amp;Z$5,Raindance!$R:$R,"&lt;="&amp;Z$6))</f>
        <v>0</v>
      </c>
      <c r="AA252">
        <f>IF($B252="",0,SUMIFS(Raindance!$O:$O,Raindance!$B:$B,$B252,Raindance!$R:$R,"&gt;="&amp;AA$5,Raindance!$R:$R,"&lt;="&amp;AA$6))</f>
        <v>0</v>
      </c>
      <c r="AB252">
        <f>IF($B252="",0,SUMIFS(Raindance!$O:$O,Raindance!$B:$B,$B252,Raindance!$R:$R,"&gt;="&amp;AB$5,Raindance!$R:$R,"&lt;="&amp;AB$6))</f>
        <v>0</v>
      </c>
      <c r="AC252">
        <f>IF($B252="",0,SUMIFS(Raindance!$O:$O,Raindance!$B:$B,$B252,Raindance!$R:$R,"&gt;="&amp;AC$5,Raindance!$R:$R,"&lt;="&amp;AC$6))</f>
        <v>0</v>
      </c>
      <c r="AD252">
        <f>IF($B252="",0,SUMIFS(Raindance!$O:$O,Raindance!$B:$B,$B252,Raindance!$R:$R,"&gt;="&amp;AD$5,Raindance!$R:$R,"&lt;="&amp;AD$6))</f>
        <v>0</v>
      </c>
      <c r="AE252">
        <f>IF($B252="",0,SUMIFS(Raindance!$O:$O,Raindance!$B:$B,$B252,Raindance!$R:$R,"&gt;="&amp;AE$5,Raindance!$R:$R,"&lt;="&amp;AE$6))</f>
        <v>0</v>
      </c>
      <c r="AF252">
        <f>IF($B252="",0,SUMIFS(Raindance!$O:$O,Raindance!$B:$B,$B252,Raindance!$R:$R,"&gt;="&amp;AF$5,Raindance!$R:$R,"&lt;="&amp;AF$6))</f>
        <v>0</v>
      </c>
      <c r="AG252">
        <f>IF($B252="",0,SUMIFS(Raindance!$O:$O,Raindance!$B:$B,$B252,Raindance!$R:$R,"&gt;="&amp;AG$5,Raindance!$R:$R,"&lt;="&amp;AG$6))</f>
        <v>0</v>
      </c>
    </row>
    <row r="253" spans="1:33" x14ac:dyDescent="0.3">
      <c r="A253" t="s">
        <v>1144</v>
      </c>
      <c r="B253" s="20">
        <f>'Accounting table'!H30</f>
        <v>0</v>
      </c>
      <c r="C253" s="36">
        <f>IF(B253="",0,SUMIFS(Raindance!O:O,Raindance!B:B,B253))</f>
        <v>0</v>
      </c>
      <c r="E253">
        <f>IF($B253="",0,SUMIFS(Raindance!$O:$O,Raindance!$B:$B,$B253,Raindance!$R:$R,"&gt;="&amp;E$5,Raindance!$R:$R,"&lt;="&amp;E$6))</f>
        <v>0</v>
      </c>
      <c r="F253">
        <f>IF($B253="",0,SUMIFS(Raindance!$O:$O,Raindance!$B:$B,$B253,Raindance!$R:$R,"&gt;="&amp;F$5,Raindance!$R:$R,"&lt;="&amp;F$6))</f>
        <v>0</v>
      </c>
      <c r="G253">
        <f>IF($B253="",0,SUMIFS(Raindance!$O:$O,Raindance!$B:$B,$B253,Raindance!$R:$R,"&gt;="&amp;G$5,Raindance!$R:$R,"&lt;="&amp;G$6))</f>
        <v>0</v>
      </c>
      <c r="H253">
        <f>IF($B253="",0,SUMIFS(Raindance!$O:$O,Raindance!$B:$B,$B253,Raindance!$R:$R,"&gt;="&amp;H$5,Raindance!$R:$R,"&lt;="&amp;H$6))</f>
        <v>0</v>
      </c>
      <c r="I253">
        <f>IF($B253="",0,SUMIFS(Raindance!$O:$O,Raindance!$B:$B,$B253,Raindance!$R:$R,"&gt;="&amp;I$5,Raindance!$R:$R,"&lt;="&amp;I$6))</f>
        <v>0</v>
      </c>
      <c r="J253">
        <f>IF($B253="",0,SUMIFS(Raindance!$O:$O,Raindance!$B:$B,$B253,Raindance!$R:$R,"&gt;="&amp;J$5,Raindance!$R:$R,"&lt;="&amp;J$6))</f>
        <v>0</v>
      </c>
      <c r="K253">
        <f>IF($B253="",0,SUMIFS(Raindance!$O:$O,Raindance!$B:$B,$B253,Raindance!$R:$R,"&gt;="&amp;K$5,Raindance!$R:$R,"&lt;="&amp;K$6))</f>
        <v>0</v>
      </c>
      <c r="L253">
        <f>IF($B253="",0,SUMIFS(Raindance!$O:$O,Raindance!$B:$B,$B253,Raindance!$R:$R,"&gt;="&amp;L$5,Raindance!$R:$R,"&lt;="&amp;L$6))</f>
        <v>0</v>
      </c>
      <c r="M253">
        <f>IF($B253="",0,SUMIFS(Raindance!$O:$O,Raindance!$B:$B,$B253,Raindance!$R:$R,"&gt;="&amp;M$5,Raindance!$R:$R,"&lt;="&amp;M$6))</f>
        <v>0</v>
      </c>
      <c r="N253">
        <f>IF($B253="",0,SUMIFS(Raindance!$O:$O,Raindance!$B:$B,$B253,Raindance!$R:$R,"&gt;="&amp;N$5,Raindance!$R:$R,"&lt;="&amp;N$6))</f>
        <v>0</v>
      </c>
      <c r="O253">
        <f>IF($B253="",0,SUMIFS(Raindance!$O:$O,Raindance!$B:$B,$B253,Raindance!$R:$R,"&gt;="&amp;O$5,Raindance!$R:$R,"&lt;="&amp;O$6))</f>
        <v>0</v>
      </c>
      <c r="P253">
        <f>IF($B253="",0,SUMIFS(Raindance!$O:$O,Raindance!$B:$B,$B253,Raindance!$R:$R,"&gt;="&amp;P$5,Raindance!$R:$R,"&lt;="&amp;P$6))</f>
        <v>0</v>
      </c>
      <c r="Q253">
        <f>IF($B253="",0,SUMIFS(Raindance!$O:$O,Raindance!$B:$B,$B253,Raindance!$R:$R,"&gt;="&amp;Q$5,Raindance!$R:$R,"&lt;="&amp;Q$6))</f>
        <v>0</v>
      </c>
      <c r="R253">
        <f>IF($B253="",0,SUMIFS(Raindance!$O:$O,Raindance!$B:$B,$B253,Raindance!$R:$R,"&gt;="&amp;R$5,Raindance!$R:$R,"&lt;="&amp;R$6))</f>
        <v>0</v>
      </c>
      <c r="S253">
        <f>IF($B253="",0,SUMIFS(Raindance!$O:$O,Raindance!$B:$B,$B253,Raindance!$R:$R,"&gt;="&amp;S$5,Raindance!$R:$R,"&lt;="&amp;S$6))</f>
        <v>0</v>
      </c>
      <c r="T253">
        <f>IF($B253="",0,SUMIFS(Raindance!$O:$O,Raindance!$B:$B,$B253,Raindance!$R:$R,"&gt;="&amp;T$5,Raindance!$R:$R,"&lt;="&amp;T$6))</f>
        <v>0</v>
      </c>
      <c r="U253">
        <f>IF($B253="",0,SUMIFS(Raindance!$O:$O,Raindance!$B:$B,$B253,Raindance!$R:$R,"&gt;="&amp;U$5,Raindance!$R:$R,"&lt;="&amp;U$6))</f>
        <v>0</v>
      </c>
      <c r="V253">
        <f>IF($B253="",0,SUMIFS(Raindance!$O:$O,Raindance!$B:$B,$B253,Raindance!$R:$R,"&gt;="&amp;V$5,Raindance!$R:$R,"&lt;="&amp;V$6))</f>
        <v>0</v>
      </c>
      <c r="W253">
        <f>IF($B253="",0,SUMIFS(Raindance!$O:$O,Raindance!$B:$B,$B253,Raindance!$R:$R,"&gt;="&amp;W$5,Raindance!$R:$R,"&lt;="&amp;W$6))</f>
        <v>0</v>
      </c>
      <c r="X253">
        <f>IF($B253="",0,SUMIFS(Raindance!$O:$O,Raindance!$B:$B,$B253,Raindance!$R:$R,"&gt;="&amp;X$5,Raindance!$R:$R,"&lt;="&amp;X$6))</f>
        <v>0</v>
      </c>
      <c r="Y253">
        <f>IF($B253="",0,SUMIFS(Raindance!$O:$O,Raindance!$B:$B,$B253,Raindance!$R:$R,"&gt;="&amp;Y$5,Raindance!$R:$R,"&lt;="&amp;Y$6))</f>
        <v>0</v>
      </c>
      <c r="Z253">
        <f>IF($B253="",0,SUMIFS(Raindance!$O:$O,Raindance!$B:$B,$B253,Raindance!$R:$R,"&gt;="&amp;Z$5,Raindance!$R:$R,"&lt;="&amp;Z$6))</f>
        <v>0</v>
      </c>
      <c r="AA253">
        <f>IF($B253="",0,SUMIFS(Raindance!$O:$O,Raindance!$B:$B,$B253,Raindance!$R:$R,"&gt;="&amp;AA$5,Raindance!$R:$R,"&lt;="&amp;AA$6))</f>
        <v>0</v>
      </c>
      <c r="AB253">
        <f>IF($B253="",0,SUMIFS(Raindance!$O:$O,Raindance!$B:$B,$B253,Raindance!$R:$R,"&gt;="&amp;AB$5,Raindance!$R:$R,"&lt;="&amp;AB$6))</f>
        <v>0</v>
      </c>
      <c r="AC253">
        <f>IF($B253="",0,SUMIFS(Raindance!$O:$O,Raindance!$B:$B,$B253,Raindance!$R:$R,"&gt;="&amp;AC$5,Raindance!$R:$R,"&lt;="&amp;AC$6))</f>
        <v>0</v>
      </c>
      <c r="AD253">
        <f>IF($B253="",0,SUMIFS(Raindance!$O:$O,Raindance!$B:$B,$B253,Raindance!$R:$R,"&gt;="&amp;AD$5,Raindance!$R:$R,"&lt;="&amp;AD$6))</f>
        <v>0</v>
      </c>
      <c r="AE253">
        <f>IF($B253="",0,SUMIFS(Raindance!$O:$O,Raindance!$B:$B,$B253,Raindance!$R:$R,"&gt;="&amp;AE$5,Raindance!$R:$R,"&lt;="&amp;AE$6))</f>
        <v>0</v>
      </c>
      <c r="AF253">
        <f>IF($B253="",0,SUMIFS(Raindance!$O:$O,Raindance!$B:$B,$B253,Raindance!$R:$R,"&gt;="&amp;AF$5,Raindance!$R:$R,"&lt;="&amp;AF$6))</f>
        <v>0</v>
      </c>
      <c r="AG253">
        <f>IF($B253="",0,SUMIFS(Raindance!$O:$O,Raindance!$B:$B,$B253,Raindance!$R:$R,"&gt;="&amp;AG$5,Raindance!$R:$R,"&lt;="&amp;AG$6))</f>
        <v>0</v>
      </c>
    </row>
    <row r="254" spans="1:33" x14ac:dyDescent="0.3">
      <c r="A254" t="s">
        <v>1144</v>
      </c>
      <c r="B254" s="20">
        <f>'Accounting table'!H31</f>
        <v>0</v>
      </c>
      <c r="C254" s="36">
        <f>IF(B254="",0,SUMIFS(Raindance!O:O,Raindance!B:B,B254))</f>
        <v>0</v>
      </c>
      <c r="E254">
        <f>IF($B254="",0,SUMIFS(Raindance!$O:$O,Raindance!$B:$B,$B254,Raindance!$R:$R,"&gt;="&amp;E$5,Raindance!$R:$R,"&lt;="&amp;E$6))</f>
        <v>0</v>
      </c>
      <c r="F254">
        <f>IF($B254="",0,SUMIFS(Raindance!$O:$O,Raindance!$B:$B,$B254,Raindance!$R:$R,"&gt;="&amp;F$5,Raindance!$R:$R,"&lt;="&amp;F$6))</f>
        <v>0</v>
      </c>
      <c r="G254">
        <f>IF($B254="",0,SUMIFS(Raindance!$O:$O,Raindance!$B:$B,$B254,Raindance!$R:$R,"&gt;="&amp;G$5,Raindance!$R:$R,"&lt;="&amp;G$6))</f>
        <v>0</v>
      </c>
      <c r="H254">
        <f>IF($B254="",0,SUMIFS(Raindance!$O:$O,Raindance!$B:$B,$B254,Raindance!$R:$R,"&gt;="&amp;H$5,Raindance!$R:$R,"&lt;="&amp;H$6))</f>
        <v>0</v>
      </c>
      <c r="I254">
        <f>IF($B254="",0,SUMIFS(Raindance!$O:$O,Raindance!$B:$B,$B254,Raindance!$R:$R,"&gt;="&amp;I$5,Raindance!$R:$R,"&lt;="&amp;I$6))</f>
        <v>0</v>
      </c>
      <c r="J254">
        <f>IF($B254="",0,SUMIFS(Raindance!$O:$O,Raindance!$B:$B,$B254,Raindance!$R:$R,"&gt;="&amp;J$5,Raindance!$R:$R,"&lt;="&amp;J$6))</f>
        <v>0</v>
      </c>
      <c r="K254">
        <f>IF($B254="",0,SUMIFS(Raindance!$O:$O,Raindance!$B:$B,$B254,Raindance!$R:$R,"&gt;="&amp;K$5,Raindance!$R:$R,"&lt;="&amp;K$6))</f>
        <v>0</v>
      </c>
      <c r="L254">
        <f>IF($B254="",0,SUMIFS(Raindance!$O:$O,Raindance!$B:$B,$B254,Raindance!$R:$R,"&gt;="&amp;L$5,Raindance!$R:$R,"&lt;="&amp;L$6))</f>
        <v>0</v>
      </c>
      <c r="M254">
        <f>IF($B254="",0,SUMIFS(Raindance!$O:$O,Raindance!$B:$B,$B254,Raindance!$R:$R,"&gt;="&amp;M$5,Raindance!$R:$R,"&lt;="&amp;M$6))</f>
        <v>0</v>
      </c>
      <c r="N254">
        <f>IF($B254="",0,SUMIFS(Raindance!$O:$O,Raindance!$B:$B,$B254,Raindance!$R:$R,"&gt;="&amp;N$5,Raindance!$R:$R,"&lt;="&amp;N$6))</f>
        <v>0</v>
      </c>
      <c r="O254">
        <f>IF($B254="",0,SUMIFS(Raindance!$O:$O,Raindance!$B:$B,$B254,Raindance!$R:$R,"&gt;="&amp;O$5,Raindance!$R:$R,"&lt;="&amp;O$6))</f>
        <v>0</v>
      </c>
      <c r="P254">
        <f>IF($B254="",0,SUMIFS(Raindance!$O:$O,Raindance!$B:$B,$B254,Raindance!$R:$R,"&gt;="&amp;P$5,Raindance!$R:$R,"&lt;="&amp;P$6))</f>
        <v>0</v>
      </c>
      <c r="Q254">
        <f>IF($B254="",0,SUMIFS(Raindance!$O:$O,Raindance!$B:$B,$B254,Raindance!$R:$R,"&gt;="&amp;Q$5,Raindance!$R:$R,"&lt;="&amp;Q$6))</f>
        <v>0</v>
      </c>
      <c r="R254">
        <f>IF($B254="",0,SUMIFS(Raindance!$O:$O,Raindance!$B:$B,$B254,Raindance!$R:$R,"&gt;="&amp;R$5,Raindance!$R:$R,"&lt;="&amp;R$6))</f>
        <v>0</v>
      </c>
      <c r="S254">
        <f>IF($B254="",0,SUMIFS(Raindance!$O:$O,Raindance!$B:$B,$B254,Raindance!$R:$R,"&gt;="&amp;S$5,Raindance!$R:$R,"&lt;="&amp;S$6))</f>
        <v>0</v>
      </c>
      <c r="T254">
        <f>IF($B254="",0,SUMIFS(Raindance!$O:$O,Raindance!$B:$B,$B254,Raindance!$R:$R,"&gt;="&amp;T$5,Raindance!$R:$R,"&lt;="&amp;T$6))</f>
        <v>0</v>
      </c>
      <c r="U254">
        <f>IF($B254="",0,SUMIFS(Raindance!$O:$O,Raindance!$B:$B,$B254,Raindance!$R:$R,"&gt;="&amp;U$5,Raindance!$R:$R,"&lt;="&amp;U$6))</f>
        <v>0</v>
      </c>
      <c r="V254">
        <f>IF($B254="",0,SUMIFS(Raindance!$O:$O,Raindance!$B:$B,$B254,Raindance!$R:$R,"&gt;="&amp;V$5,Raindance!$R:$R,"&lt;="&amp;V$6))</f>
        <v>0</v>
      </c>
      <c r="W254">
        <f>IF($B254="",0,SUMIFS(Raindance!$O:$O,Raindance!$B:$B,$B254,Raindance!$R:$R,"&gt;="&amp;W$5,Raindance!$R:$R,"&lt;="&amp;W$6))</f>
        <v>0</v>
      </c>
      <c r="X254">
        <f>IF($B254="",0,SUMIFS(Raindance!$O:$O,Raindance!$B:$B,$B254,Raindance!$R:$R,"&gt;="&amp;X$5,Raindance!$R:$R,"&lt;="&amp;X$6))</f>
        <v>0</v>
      </c>
      <c r="Y254">
        <f>IF($B254="",0,SUMIFS(Raindance!$O:$O,Raindance!$B:$B,$B254,Raindance!$R:$R,"&gt;="&amp;Y$5,Raindance!$R:$R,"&lt;="&amp;Y$6))</f>
        <v>0</v>
      </c>
      <c r="Z254">
        <f>IF($B254="",0,SUMIFS(Raindance!$O:$O,Raindance!$B:$B,$B254,Raindance!$R:$R,"&gt;="&amp;Z$5,Raindance!$R:$R,"&lt;="&amp;Z$6))</f>
        <v>0</v>
      </c>
      <c r="AA254">
        <f>IF($B254="",0,SUMIFS(Raindance!$O:$O,Raindance!$B:$B,$B254,Raindance!$R:$R,"&gt;="&amp;AA$5,Raindance!$R:$R,"&lt;="&amp;AA$6))</f>
        <v>0</v>
      </c>
      <c r="AB254">
        <f>IF($B254="",0,SUMIFS(Raindance!$O:$O,Raindance!$B:$B,$B254,Raindance!$R:$R,"&gt;="&amp;AB$5,Raindance!$R:$R,"&lt;="&amp;AB$6))</f>
        <v>0</v>
      </c>
      <c r="AC254">
        <f>IF($B254="",0,SUMIFS(Raindance!$O:$O,Raindance!$B:$B,$B254,Raindance!$R:$R,"&gt;="&amp;AC$5,Raindance!$R:$R,"&lt;="&amp;AC$6))</f>
        <v>0</v>
      </c>
      <c r="AD254">
        <f>IF($B254="",0,SUMIFS(Raindance!$O:$O,Raindance!$B:$B,$B254,Raindance!$R:$R,"&gt;="&amp;AD$5,Raindance!$R:$R,"&lt;="&amp;AD$6))</f>
        <v>0</v>
      </c>
      <c r="AE254">
        <f>IF($B254="",0,SUMIFS(Raindance!$O:$O,Raindance!$B:$B,$B254,Raindance!$R:$R,"&gt;="&amp;AE$5,Raindance!$R:$R,"&lt;="&amp;AE$6))</f>
        <v>0</v>
      </c>
      <c r="AF254">
        <f>IF($B254="",0,SUMIFS(Raindance!$O:$O,Raindance!$B:$B,$B254,Raindance!$R:$R,"&gt;="&amp;AF$5,Raindance!$R:$R,"&lt;="&amp;AF$6))</f>
        <v>0</v>
      </c>
      <c r="AG254">
        <f>IF($B254="",0,SUMIFS(Raindance!$O:$O,Raindance!$B:$B,$B254,Raindance!$R:$R,"&gt;="&amp;AG$5,Raindance!$R:$R,"&lt;="&amp;AG$6))</f>
        <v>0</v>
      </c>
    </row>
    <row r="255" spans="1:33" x14ac:dyDescent="0.3">
      <c r="A255" t="s">
        <v>1144</v>
      </c>
      <c r="B255" s="20">
        <f>'Accounting table'!H32</f>
        <v>0</v>
      </c>
      <c r="C255" s="36">
        <f>IF(B255="",0,SUMIFS(Raindance!O:O,Raindance!B:B,B255))</f>
        <v>0</v>
      </c>
      <c r="E255">
        <f>IF($B255="",0,SUMIFS(Raindance!$O:$O,Raindance!$B:$B,$B255,Raindance!$R:$R,"&gt;="&amp;E$5,Raindance!$R:$R,"&lt;="&amp;E$6))</f>
        <v>0</v>
      </c>
      <c r="F255">
        <f>IF($B255="",0,SUMIFS(Raindance!$O:$O,Raindance!$B:$B,$B255,Raindance!$R:$R,"&gt;="&amp;F$5,Raindance!$R:$R,"&lt;="&amp;F$6))</f>
        <v>0</v>
      </c>
      <c r="G255">
        <f>IF($B255="",0,SUMIFS(Raindance!$O:$O,Raindance!$B:$B,$B255,Raindance!$R:$R,"&gt;="&amp;G$5,Raindance!$R:$R,"&lt;="&amp;G$6))</f>
        <v>0</v>
      </c>
      <c r="H255">
        <f>IF($B255="",0,SUMIFS(Raindance!$O:$O,Raindance!$B:$B,$B255,Raindance!$R:$R,"&gt;="&amp;H$5,Raindance!$R:$R,"&lt;="&amp;H$6))</f>
        <v>0</v>
      </c>
      <c r="I255">
        <f>IF($B255="",0,SUMIFS(Raindance!$O:$O,Raindance!$B:$B,$B255,Raindance!$R:$R,"&gt;="&amp;I$5,Raindance!$R:$R,"&lt;="&amp;I$6))</f>
        <v>0</v>
      </c>
      <c r="J255">
        <f>IF($B255="",0,SUMIFS(Raindance!$O:$O,Raindance!$B:$B,$B255,Raindance!$R:$R,"&gt;="&amp;J$5,Raindance!$R:$R,"&lt;="&amp;J$6))</f>
        <v>0</v>
      </c>
      <c r="K255">
        <f>IF($B255="",0,SUMIFS(Raindance!$O:$O,Raindance!$B:$B,$B255,Raindance!$R:$R,"&gt;="&amp;K$5,Raindance!$R:$R,"&lt;="&amp;K$6))</f>
        <v>0</v>
      </c>
      <c r="L255">
        <f>IF($B255="",0,SUMIFS(Raindance!$O:$O,Raindance!$B:$B,$B255,Raindance!$R:$R,"&gt;="&amp;L$5,Raindance!$R:$R,"&lt;="&amp;L$6))</f>
        <v>0</v>
      </c>
      <c r="M255">
        <f>IF($B255="",0,SUMIFS(Raindance!$O:$O,Raindance!$B:$B,$B255,Raindance!$R:$R,"&gt;="&amp;M$5,Raindance!$R:$R,"&lt;="&amp;M$6))</f>
        <v>0</v>
      </c>
      <c r="N255">
        <f>IF($B255="",0,SUMIFS(Raindance!$O:$O,Raindance!$B:$B,$B255,Raindance!$R:$R,"&gt;="&amp;N$5,Raindance!$R:$R,"&lt;="&amp;N$6))</f>
        <v>0</v>
      </c>
      <c r="O255">
        <f>IF($B255="",0,SUMIFS(Raindance!$O:$O,Raindance!$B:$B,$B255,Raindance!$R:$R,"&gt;="&amp;O$5,Raindance!$R:$R,"&lt;="&amp;O$6))</f>
        <v>0</v>
      </c>
      <c r="P255">
        <f>IF($B255="",0,SUMIFS(Raindance!$O:$O,Raindance!$B:$B,$B255,Raindance!$R:$R,"&gt;="&amp;P$5,Raindance!$R:$R,"&lt;="&amp;P$6))</f>
        <v>0</v>
      </c>
      <c r="Q255">
        <f>IF($B255="",0,SUMIFS(Raindance!$O:$O,Raindance!$B:$B,$B255,Raindance!$R:$R,"&gt;="&amp;Q$5,Raindance!$R:$R,"&lt;="&amp;Q$6))</f>
        <v>0</v>
      </c>
      <c r="R255">
        <f>IF($B255="",0,SUMIFS(Raindance!$O:$O,Raindance!$B:$B,$B255,Raindance!$R:$R,"&gt;="&amp;R$5,Raindance!$R:$R,"&lt;="&amp;R$6))</f>
        <v>0</v>
      </c>
      <c r="S255">
        <f>IF($B255="",0,SUMIFS(Raindance!$O:$O,Raindance!$B:$B,$B255,Raindance!$R:$R,"&gt;="&amp;S$5,Raindance!$R:$R,"&lt;="&amp;S$6))</f>
        <v>0</v>
      </c>
      <c r="T255">
        <f>IF($B255="",0,SUMIFS(Raindance!$O:$O,Raindance!$B:$B,$B255,Raindance!$R:$R,"&gt;="&amp;T$5,Raindance!$R:$R,"&lt;="&amp;T$6))</f>
        <v>0</v>
      </c>
      <c r="U255">
        <f>IF($B255="",0,SUMIFS(Raindance!$O:$O,Raindance!$B:$B,$B255,Raindance!$R:$R,"&gt;="&amp;U$5,Raindance!$R:$R,"&lt;="&amp;U$6))</f>
        <v>0</v>
      </c>
      <c r="V255">
        <f>IF($B255="",0,SUMIFS(Raindance!$O:$O,Raindance!$B:$B,$B255,Raindance!$R:$R,"&gt;="&amp;V$5,Raindance!$R:$R,"&lt;="&amp;V$6))</f>
        <v>0</v>
      </c>
      <c r="W255">
        <f>IF($B255="",0,SUMIFS(Raindance!$O:$O,Raindance!$B:$B,$B255,Raindance!$R:$R,"&gt;="&amp;W$5,Raindance!$R:$R,"&lt;="&amp;W$6))</f>
        <v>0</v>
      </c>
      <c r="X255">
        <f>IF($B255="",0,SUMIFS(Raindance!$O:$O,Raindance!$B:$B,$B255,Raindance!$R:$R,"&gt;="&amp;X$5,Raindance!$R:$R,"&lt;="&amp;X$6))</f>
        <v>0</v>
      </c>
      <c r="Y255">
        <f>IF($B255="",0,SUMIFS(Raindance!$O:$O,Raindance!$B:$B,$B255,Raindance!$R:$R,"&gt;="&amp;Y$5,Raindance!$R:$R,"&lt;="&amp;Y$6))</f>
        <v>0</v>
      </c>
      <c r="Z255">
        <f>IF($B255="",0,SUMIFS(Raindance!$O:$O,Raindance!$B:$B,$B255,Raindance!$R:$R,"&gt;="&amp;Z$5,Raindance!$R:$R,"&lt;="&amp;Z$6))</f>
        <v>0</v>
      </c>
      <c r="AA255">
        <f>IF($B255="",0,SUMIFS(Raindance!$O:$O,Raindance!$B:$B,$B255,Raindance!$R:$R,"&gt;="&amp;AA$5,Raindance!$R:$R,"&lt;="&amp;AA$6))</f>
        <v>0</v>
      </c>
      <c r="AB255">
        <f>IF($B255="",0,SUMIFS(Raindance!$O:$O,Raindance!$B:$B,$B255,Raindance!$R:$R,"&gt;="&amp;AB$5,Raindance!$R:$R,"&lt;="&amp;AB$6))</f>
        <v>0</v>
      </c>
      <c r="AC255">
        <f>IF($B255="",0,SUMIFS(Raindance!$O:$O,Raindance!$B:$B,$B255,Raindance!$R:$R,"&gt;="&amp;AC$5,Raindance!$R:$R,"&lt;="&amp;AC$6))</f>
        <v>0</v>
      </c>
      <c r="AD255">
        <f>IF($B255="",0,SUMIFS(Raindance!$O:$O,Raindance!$B:$B,$B255,Raindance!$R:$R,"&gt;="&amp;AD$5,Raindance!$R:$R,"&lt;="&amp;AD$6))</f>
        <v>0</v>
      </c>
      <c r="AE255">
        <f>IF($B255="",0,SUMIFS(Raindance!$O:$O,Raindance!$B:$B,$B255,Raindance!$R:$R,"&gt;="&amp;AE$5,Raindance!$R:$R,"&lt;="&amp;AE$6))</f>
        <v>0</v>
      </c>
      <c r="AF255">
        <f>IF($B255="",0,SUMIFS(Raindance!$O:$O,Raindance!$B:$B,$B255,Raindance!$R:$R,"&gt;="&amp;AF$5,Raindance!$R:$R,"&lt;="&amp;AF$6))</f>
        <v>0</v>
      </c>
      <c r="AG255">
        <f>IF($B255="",0,SUMIFS(Raindance!$O:$O,Raindance!$B:$B,$B255,Raindance!$R:$R,"&gt;="&amp;AG$5,Raindance!$R:$R,"&lt;="&amp;AG$6))</f>
        <v>0</v>
      </c>
    </row>
    <row r="256" spans="1:33" x14ac:dyDescent="0.3">
      <c r="A256" t="s">
        <v>1144</v>
      </c>
      <c r="B256" s="20">
        <f>'Accounting table'!H33</f>
        <v>0</v>
      </c>
      <c r="C256" s="36">
        <f>IF(B256="",0,SUMIFS(Raindance!O:O,Raindance!B:B,B256))</f>
        <v>0</v>
      </c>
      <c r="E256">
        <f>IF($B256="",0,SUMIFS(Raindance!$O:$O,Raindance!$B:$B,$B256,Raindance!$R:$R,"&gt;="&amp;E$5,Raindance!$R:$R,"&lt;="&amp;E$6))</f>
        <v>0</v>
      </c>
      <c r="F256">
        <f>IF($B256="",0,SUMIFS(Raindance!$O:$O,Raindance!$B:$B,$B256,Raindance!$R:$R,"&gt;="&amp;F$5,Raindance!$R:$R,"&lt;="&amp;F$6))</f>
        <v>0</v>
      </c>
      <c r="G256">
        <f>IF($B256="",0,SUMIFS(Raindance!$O:$O,Raindance!$B:$B,$B256,Raindance!$R:$R,"&gt;="&amp;G$5,Raindance!$R:$R,"&lt;="&amp;G$6))</f>
        <v>0</v>
      </c>
      <c r="H256">
        <f>IF($B256="",0,SUMIFS(Raindance!$O:$O,Raindance!$B:$B,$B256,Raindance!$R:$R,"&gt;="&amp;H$5,Raindance!$R:$R,"&lt;="&amp;H$6))</f>
        <v>0</v>
      </c>
      <c r="I256">
        <f>IF($B256="",0,SUMIFS(Raindance!$O:$O,Raindance!$B:$B,$B256,Raindance!$R:$R,"&gt;="&amp;I$5,Raindance!$R:$R,"&lt;="&amp;I$6))</f>
        <v>0</v>
      </c>
      <c r="J256">
        <f>IF($B256="",0,SUMIFS(Raindance!$O:$O,Raindance!$B:$B,$B256,Raindance!$R:$R,"&gt;="&amp;J$5,Raindance!$R:$R,"&lt;="&amp;J$6))</f>
        <v>0</v>
      </c>
      <c r="K256">
        <f>IF($B256="",0,SUMIFS(Raindance!$O:$O,Raindance!$B:$B,$B256,Raindance!$R:$R,"&gt;="&amp;K$5,Raindance!$R:$R,"&lt;="&amp;K$6))</f>
        <v>0</v>
      </c>
      <c r="L256">
        <f>IF($B256="",0,SUMIFS(Raindance!$O:$O,Raindance!$B:$B,$B256,Raindance!$R:$R,"&gt;="&amp;L$5,Raindance!$R:$R,"&lt;="&amp;L$6))</f>
        <v>0</v>
      </c>
      <c r="M256">
        <f>IF($B256="",0,SUMIFS(Raindance!$O:$O,Raindance!$B:$B,$B256,Raindance!$R:$R,"&gt;="&amp;M$5,Raindance!$R:$R,"&lt;="&amp;M$6))</f>
        <v>0</v>
      </c>
      <c r="N256">
        <f>IF($B256="",0,SUMIFS(Raindance!$O:$O,Raindance!$B:$B,$B256,Raindance!$R:$R,"&gt;="&amp;N$5,Raindance!$R:$R,"&lt;="&amp;N$6))</f>
        <v>0</v>
      </c>
      <c r="O256">
        <f>IF($B256="",0,SUMIFS(Raindance!$O:$O,Raindance!$B:$B,$B256,Raindance!$R:$R,"&gt;="&amp;O$5,Raindance!$R:$R,"&lt;="&amp;O$6))</f>
        <v>0</v>
      </c>
      <c r="P256">
        <f>IF($B256="",0,SUMIFS(Raindance!$O:$O,Raindance!$B:$B,$B256,Raindance!$R:$R,"&gt;="&amp;P$5,Raindance!$R:$R,"&lt;="&amp;P$6))</f>
        <v>0</v>
      </c>
      <c r="Q256">
        <f>IF($B256="",0,SUMIFS(Raindance!$O:$O,Raindance!$B:$B,$B256,Raindance!$R:$R,"&gt;="&amp;Q$5,Raindance!$R:$R,"&lt;="&amp;Q$6))</f>
        <v>0</v>
      </c>
      <c r="R256">
        <f>IF($B256="",0,SUMIFS(Raindance!$O:$O,Raindance!$B:$B,$B256,Raindance!$R:$R,"&gt;="&amp;R$5,Raindance!$R:$R,"&lt;="&amp;R$6))</f>
        <v>0</v>
      </c>
      <c r="S256">
        <f>IF($B256="",0,SUMIFS(Raindance!$O:$O,Raindance!$B:$B,$B256,Raindance!$R:$R,"&gt;="&amp;S$5,Raindance!$R:$R,"&lt;="&amp;S$6))</f>
        <v>0</v>
      </c>
      <c r="T256">
        <f>IF($B256="",0,SUMIFS(Raindance!$O:$O,Raindance!$B:$B,$B256,Raindance!$R:$R,"&gt;="&amp;T$5,Raindance!$R:$R,"&lt;="&amp;T$6))</f>
        <v>0</v>
      </c>
      <c r="U256">
        <f>IF($B256="",0,SUMIFS(Raindance!$O:$O,Raindance!$B:$B,$B256,Raindance!$R:$R,"&gt;="&amp;U$5,Raindance!$R:$R,"&lt;="&amp;U$6))</f>
        <v>0</v>
      </c>
      <c r="V256">
        <f>IF($B256="",0,SUMIFS(Raindance!$O:$O,Raindance!$B:$B,$B256,Raindance!$R:$R,"&gt;="&amp;V$5,Raindance!$R:$R,"&lt;="&amp;V$6))</f>
        <v>0</v>
      </c>
      <c r="W256">
        <f>IF($B256="",0,SUMIFS(Raindance!$O:$O,Raindance!$B:$B,$B256,Raindance!$R:$R,"&gt;="&amp;W$5,Raindance!$R:$R,"&lt;="&amp;W$6))</f>
        <v>0</v>
      </c>
      <c r="X256">
        <f>IF($B256="",0,SUMIFS(Raindance!$O:$O,Raindance!$B:$B,$B256,Raindance!$R:$R,"&gt;="&amp;X$5,Raindance!$R:$R,"&lt;="&amp;X$6))</f>
        <v>0</v>
      </c>
      <c r="Y256">
        <f>IF($B256="",0,SUMIFS(Raindance!$O:$O,Raindance!$B:$B,$B256,Raindance!$R:$R,"&gt;="&amp;Y$5,Raindance!$R:$R,"&lt;="&amp;Y$6))</f>
        <v>0</v>
      </c>
      <c r="Z256">
        <f>IF($B256="",0,SUMIFS(Raindance!$O:$O,Raindance!$B:$B,$B256,Raindance!$R:$R,"&gt;="&amp;Z$5,Raindance!$R:$R,"&lt;="&amp;Z$6))</f>
        <v>0</v>
      </c>
      <c r="AA256">
        <f>IF($B256="",0,SUMIFS(Raindance!$O:$O,Raindance!$B:$B,$B256,Raindance!$R:$R,"&gt;="&amp;AA$5,Raindance!$R:$R,"&lt;="&amp;AA$6))</f>
        <v>0</v>
      </c>
      <c r="AB256">
        <f>IF($B256="",0,SUMIFS(Raindance!$O:$O,Raindance!$B:$B,$B256,Raindance!$R:$R,"&gt;="&amp;AB$5,Raindance!$R:$R,"&lt;="&amp;AB$6))</f>
        <v>0</v>
      </c>
      <c r="AC256">
        <f>IF($B256="",0,SUMIFS(Raindance!$O:$O,Raindance!$B:$B,$B256,Raindance!$R:$R,"&gt;="&amp;AC$5,Raindance!$R:$R,"&lt;="&amp;AC$6))</f>
        <v>0</v>
      </c>
      <c r="AD256">
        <f>IF($B256="",0,SUMIFS(Raindance!$O:$O,Raindance!$B:$B,$B256,Raindance!$R:$R,"&gt;="&amp;AD$5,Raindance!$R:$R,"&lt;="&amp;AD$6))</f>
        <v>0</v>
      </c>
      <c r="AE256">
        <f>IF($B256="",0,SUMIFS(Raindance!$O:$O,Raindance!$B:$B,$B256,Raindance!$R:$R,"&gt;="&amp;AE$5,Raindance!$R:$R,"&lt;="&amp;AE$6))</f>
        <v>0</v>
      </c>
      <c r="AF256">
        <f>IF($B256="",0,SUMIFS(Raindance!$O:$O,Raindance!$B:$B,$B256,Raindance!$R:$R,"&gt;="&amp;AF$5,Raindance!$R:$R,"&lt;="&amp;AF$6))</f>
        <v>0</v>
      </c>
      <c r="AG256">
        <f>IF($B256="",0,SUMIFS(Raindance!$O:$O,Raindance!$B:$B,$B256,Raindance!$R:$R,"&gt;="&amp;AG$5,Raindance!$R:$R,"&lt;="&amp;AG$6))</f>
        <v>0</v>
      </c>
    </row>
    <row r="257" spans="1:33" x14ac:dyDescent="0.3">
      <c r="A257" t="s">
        <v>1144</v>
      </c>
      <c r="B257" s="20">
        <f>'Accounting table'!H34</f>
        <v>0</v>
      </c>
      <c r="C257" s="36">
        <f>IF(B257="",0,SUMIFS(Raindance!O:O,Raindance!B:B,B257))</f>
        <v>0</v>
      </c>
      <c r="E257">
        <f>IF($B257="",0,SUMIFS(Raindance!$O:$O,Raindance!$B:$B,$B257,Raindance!$R:$R,"&gt;="&amp;E$5,Raindance!$R:$R,"&lt;="&amp;E$6))</f>
        <v>0</v>
      </c>
      <c r="F257">
        <f>IF($B257="",0,SUMIFS(Raindance!$O:$O,Raindance!$B:$B,$B257,Raindance!$R:$R,"&gt;="&amp;F$5,Raindance!$R:$R,"&lt;="&amp;F$6))</f>
        <v>0</v>
      </c>
      <c r="G257">
        <f>IF($B257="",0,SUMIFS(Raindance!$O:$O,Raindance!$B:$B,$B257,Raindance!$R:$R,"&gt;="&amp;G$5,Raindance!$R:$R,"&lt;="&amp;G$6))</f>
        <v>0</v>
      </c>
      <c r="H257">
        <f>IF($B257="",0,SUMIFS(Raindance!$O:$O,Raindance!$B:$B,$B257,Raindance!$R:$R,"&gt;="&amp;H$5,Raindance!$R:$R,"&lt;="&amp;H$6))</f>
        <v>0</v>
      </c>
      <c r="I257">
        <f>IF($B257="",0,SUMIFS(Raindance!$O:$O,Raindance!$B:$B,$B257,Raindance!$R:$R,"&gt;="&amp;I$5,Raindance!$R:$R,"&lt;="&amp;I$6))</f>
        <v>0</v>
      </c>
      <c r="J257">
        <f>IF($B257="",0,SUMIFS(Raindance!$O:$O,Raindance!$B:$B,$B257,Raindance!$R:$R,"&gt;="&amp;J$5,Raindance!$R:$R,"&lt;="&amp;J$6))</f>
        <v>0</v>
      </c>
      <c r="K257">
        <f>IF($B257="",0,SUMIFS(Raindance!$O:$O,Raindance!$B:$B,$B257,Raindance!$R:$R,"&gt;="&amp;K$5,Raindance!$R:$R,"&lt;="&amp;K$6))</f>
        <v>0</v>
      </c>
      <c r="L257">
        <f>IF($B257="",0,SUMIFS(Raindance!$O:$O,Raindance!$B:$B,$B257,Raindance!$R:$R,"&gt;="&amp;L$5,Raindance!$R:$R,"&lt;="&amp;L$6))</f>
        <v>0</v>
      </c>
      <c r="M257">
        <f>IF($B257="",0,SUMIFS(Raindance!$O:$O,Raindance!$B:$B,$B257,Raindance!$R:$R,"&gt;="&amp;M$5,Raindance!$R:$R,"&lt;="&amp;M$6))</f>
        <v>0</v>
      </c>
      <c r="N257">
        <f>IF($B257="",0,SUMIFS(Raindance!$O:$O,Raindance!$B:$B,$B257,Raindance!$R:$R,"&gt;="&amp;N$5,Raindance!$R:$R,"&lt;="&amp;N$6))</f>
        <v>0</v>
      </c>
      <c r="O257">
        <f>IF($B257="",0,SUMIFS(Raindance!$O:$O,Raindance!$B:$B,$B257,Raindance!$R:$R,"&gt;="&amp;O$5,Raindance!$R:$R,"&lt;="&amp;O$6))</f>
        <v>0</v>
      </c>
      <c r="P257">
        <f>IF($B257="",0,SUMIFS(Raindance!$O:$O,Raindance!$B:$B,$B257,Raindance!$R:$R,"&gt;="&amp;P$5,Raindance!$R:$R,"&lt;="&amp;P$6))</f>
        <v>0</v>
      </c>
      <c r="Q257">
        <f>IF($B257="",0,SUMIFS(Raindance!$O:$O,Raindance!$B:$B,$B257,Raindance!$R:$R,"&gt;="&amp;Q$5,Raindance!$R:$R,"&lt;="&amp;Q$6))</f>
        <v>0</v>
      </c>
      <c r="R257">
        <f>IF($B257="",0,SUMIFS(Raindance!$O:$O,Raindance!$B:$B,$B257,Raindance!$R:$R,"&gt;="&amp;R$5,Raindance!$R:$R,"&lt;="&amp;R$6))</f>
        <v>0</v>
      </c>
      <c r="S257">
        <f>IF($B257="",0,SUMIFS(Raindance!$O:$O,Raindance!$B:$B,$B257,Raindance!$R:$R,"&gt;="&amp;S$5,Raindance!$R:$R,"&lt;="&amp;S$6))</f>
        <v>0</v>
      </c>
      <c r="T257">
        <f>IF($B257="",0,SUMIFS(Raindance!$O:$O,Raindance!$B:$B,$B257,Raindance!$R:$R,"&gt;="&amp;T$5,Raindance!$R:$R,"&lt;="&amp;T$6))</f>
        <v>0</v>
      </c>
      <c r="U257">
        <f>IF($B257="",0,SUMIFS(Raindance!$O:$O,Raindance!$B:$B,$B257,Raindance!$R:$R,"&gt;="&amp;U$5,Raindance!$R:$R,"&lt;="&amp;U$6))</f>
        <v>0</v>
      </c>
      <c r="V257">
        <f>IF($B257="",0,SUMIFS(Raindance!$O:$O,Raindance!$B:$B,$B257,Raindance!$R:$R,"&gt;="&amp;V$5,Raindance!$R:$R,"&lt;="&amp;V$6))</f>
        <v>0</v>
      </c>
      <c r="W257">
        <f>IF($B257="",0,SUMIFS(Raindance!$O:$O,Raindance!$B:$B,$B257,Raindance!$R:$R,"&gt;="&amp;W$5,Raindance!$R:$R,"&lt;="&amp;W$6))</f>
        <v>0</v>
      </c>
      <c r="X257">
        <f>IF($B257="",0,SUMIFS(Raindance!$O:$O,Raindance!$B:$B,$B257,Raindance!$R:$R,"&gt;="&amp;X$5,Raindance!$R:$R,"&lt;="&amp;X$6))</f>
        <v>0</v>
      </c>
      <c r="Y257">
        <f>IF($B257="",0,SUMIFS(Raindance!$O:$O,Raindance!$B:$B,$B257,Raindance!$R:$R,"&gt;="&amp;Y$5,Raindance!$R:$R,"&lt;="&amp;Y$6))</f>
        <v>0</v>
      </c>
      <c r="Z257">
        <f>IF($B257="",0,SUMIFS(Raindance!$O:$O,Raindance!$B:$B,$B257,Raindance!$R:$R,"&gt;="&amp;Z$5,Raindance!$R:$R,"&lt;="&amp;Z$6))</f>
        <v>0</v>
      </c>
      <c r="AA257">
        <f>IF($B257="",0,SUMIFS(Raindance!$O:$O,Raindance!$B:$B,$B257,Raindance!$R:$R,"&gt;="&amp;AA$5,Raindance!$R:$R,"&lt;="&amp;AA$6))</f>
        <v>0</v>
      </c>
      <c r="AB257">
        <f>IF($B257="",0,SUMIFS(Raindance!$O:$O,Raindance!$B:$B,$B257,Raindance!$R:$R,"&gt;="&amp;AB$5,Raindance!$R:$R,"&lt;="&amp;AB$6))</f>
        <v>0</v>
      </c>
      <c r="AC257">
        <f>IF($B257="",0,SUMIFS(Raindance!$O:$O,Raindance!$B:$B,$B257,Raindance!$R:$R,"&gt;="&amp;AC$5,Raindance!$R:$R,"&lt;="&amp;AC$6))</f>
        <v>0</v>
      </c>
      <c r="AD257">
        <f>IF($B257="",0,SUMIFS(Raindance!$O:$O,Raindance!$B:$B,$B257,Raindance!$R:$R,"&gt;="&amp;AD$5,Raindance!$R:$R,"&lt;="&amp;AD$6))</f>
        <v>0</v>
      </c>
      <c r="AE257">
        <f>IF($B257="",0,SUMIFS(Raindance!$O:$O,Raindance!$B:$B,$B257,Raindance!$R:$R,"&gt;="&amp;AE$5,Raindance!$R:$R,"&lt;="&amp;AE$6))</f>
        <v>0</v>
      </c>
      <c r="AF257">
        <f>IF($B257="",0,SUMIFS(Raindance!$O:$O,Raindance!$B:$B,$B257,Raindance!$R:$R,"&gt;="&amp;AF$5,Raindance!$R:$R,"&lt;="&amp;AF$6))</f>
        <v>0</v>
      </c>
      <c r="AG257">
        <f>IF($B257="",0,SUMIFS(Raindance!$O:$O,Raindance!$B:$B,$B257,Raindance!$R:$R,"&gt;="&amp;AG$5,Raindance!$R:$R,"&lt;="&amp;AG$6))</f>
        <v>0</v>
      </c>
    </row>
    <row r="258" spans="1:33" x14ac:dyDescent="0.3">
      <c r="A258" t="s">
        <v>1144</v>
      </c>
      <c r="B258" s="20">
        <f>'Accounting table'!H35</f>
        <v>0</v>
      </c>
      <c r="C258" s="36">
        <f>IF(B258="",0,SUMIFS(Raindance!O:O,Raindance!B:B,B258))</f>
        <v>0</v>
      </c>
      <c r="E258">
        <f>IF($B258="",0,SUMIFS(Raindance!$O:$O,Raindance!$B:$B,$B258,Raindance!$R:$R,"&gt;="&amp;E$5,Raindance!$R:$R,"&lt;="&amp;E$6))</f>
        <v>0</v>
      </c>
      <c r="F258">
        <f>IF($B258="",0,SUMIFS(Raindance!$O:$O,Raindance!$B:$B,$B258,Raindance!$R:$R,"&gt;="&amp;F$5,Raindance!$R:$R,"&lt;="&amp;F$6))</f>
        <v>0</v>
      </c>
      <c r="G258">
        <f>IF($B258="",0,SUMIFS(Raindance!$O:$O,Raindance!$B:$B,$B258,Raindance!$R:$R,"&gt;="&amp;G$5,Raindance!$R:$R,"&lt;="&amp;G$6))</f>
        <v>0</v>
      </c>
      <c r="H258">
        <f>IF($B258="",0,SUMIFS(Raindance!$O:$O,Raindance!$B:$B,$B258,Raindance!$R:$R,"&gt;="&amp;H$5,Raindance!$R:$R,"&lt;="&amp;H$6))</f>
        <v>0</v>
      </c>
      <c r="I258">
        <f>IF($B258="",0,SUMIFS(Raindance!$O:$O,Raindance!$B:$B,$B258,Raindance!$R:$R,"&gt;="&amp;I$5,Raindance!$R:$R,"&lt;="&amp;I$6))</f>
        <v>0</v>
      </c>
      <c r="J258">
        <f>IF($B258="",0,SUMIFS(Raindance!$O:$O,Raindance!$B:$B,$B258,Raindance!$R:$R,"&gt;="&amp;J$5,Raindance!$R:$R,"&lt;="&amp;J$6))</f>
        <v>0</v>
      </c>
      <c r="K258">
        <f>IF($B258="",0,SUMIFS(Raindance!$O:$O,Raindance!$B:$B,$B258,Raindance!$R:$R,"&gt;="&amp;K$5,Raindance!$R:$R,"&lt;="&amp;K$6))</f>
        <v>0</v>
      </c>
      <c r="L258">
        <f>IF($B258="",0,SUMIFS(Raindance!$O:$O,Raindance!$B:$B,$B258,Raindance!$R:$R,"&gt;="&amp;L$5,Raindance!$R:$R,"&lt;="&amp;L$6))</f>
        <v>0</v>
      </c>
      <c r="M258">
        <f>IF($B258="",0,SUMIFS(Raindance!$O:$O,Raindance!$B:$B,$B258,Raindance!$R:$R,"&gt;="&amp;M$5,Raindance!$R:$R,"&lt;="&amp;M$6))</f>
        <v>0</v>
      </c>
      <c r="N258">
        <f>IF($B258="",0,SUMIFS(Raindance!$O:$O,Raindance!$B:$B,$B258,Raindance!$R:$R,"&gt;="&amp;N$5,Raindance!$R:$R,"&lt;="&amp;N$6))</f>
        <v>0</v>
      </c>
      <c r="O258">
        <f>IF($B258="",0,SUMIFS(Raindance!$O:$O,Raindance!$B:$B,$B258,Raindance!$R:$R,"&gt;="&amp;O$5,Raindance!$R:$R,"&lt;="&amp;O$6))</f>
        <v>0</v>
      </c>
      <c r="P258">
        <f>IF($B258="",0,SUMIFS(Raindance!$O:$O,Raindance!$B:$B,$B258,Raindance!$R:$R,"&gt;="&amp;P$5,Raindance!$R:$R,"&lt;="&amp;P$6))</f>
        <v>0</v>
      </c>
      <c r="Q258">
        <f>IF($B258="",0,SUMIFS(Raindance!$O:$O,Raindance!$B:$B,$B258,Raindance!$R:$R,"&gt;="&amp;Q$5,Raindance!$R:$R,"&lt;="&amp;Q$6))</f>
        <v>0</v>
      </c>
      <c r="R258">
        <f>IF($B258="",0,SUMIFS(Raindance!$O:$O,Raindance!$B:$B,$B258,Raindance!$R:$R,"&gt;="&amp;R$5,Raindance!$R:$R,"&lt;="&amp;R$6))</f>
        <v>0</v>
      </c>
      <c r="S258">
        <f>IF($B258="",0,SUMIFS(Raindance!$O:$O,Raindance!$B:$B,$B258,Raindance!$R:$R,"&gt;="&amp;S$5,Raindance!$R:$R,"&lt;="&amp;S$6))</f>
        <v>0</v>
      </c>
      <c r="T258">
        <f>IF($B258="",0,SUMIFS(Raindance!$O:$O,Raindance!$B:$B,$B258,Raindance!$R:$R,"&gt;="&amp;T$5,Raindance!$R:$R,"&lt;="&amp;T$6))</f>
        <v>0</v>
      </c>
      <c r="U258">
        <f>IF($B258="",0,SUMIFS(Raindance!$O:$O,Raindance!$B:$B,$B258,Raindance!$R:$R,"&gt;="&amp;U$5,Raindance!$R:$R,"&lt;="&amp;U$6))</f>
        <v>0</v>
      </c>
      <c r="V258">
        <f>IF($B258="",0,SUMIFS(Raindance!$O:$O,Raindance!$B:$B,$B258,Raindance!$R:$R,"&gt;="&amp;V$5,Raindance!$R:$R,"&lt;="&amp;V$6))</f>
        <v>0</v>
      </c>
      <c r="W258">
        <f>IF($B258="",0,SUMIFS(Raindance!$O:$O,Raindance!$B:$B,$B258,Raindance!$R:$R,"&gt;="&amp;W$5,Raindance!$R:$R,"&lt;="&amp;W$6))</f>
        <v>0</v>
      </c>
      <c r="X258">
        <f>IF($B258="",0,SUMIFS(Raindance!$O:$O,Raindance!$B:$B,$B258,Raindance!$R:$R,"&gt;="&amp;X$5,Raindance!$R:$R,"&lt;="&amp;X$6))</f>
        <v>0</v>
      </c>
      <c r="Y258">
        <f>IF($B258="",0,SUMIFS(Raindance!$O:$O,Raindance!$B:$B,$B258,Raindance!$R:$R,"&gt;="&amp;Y$5,Raindance!$R:$R,"&lt;="&amp;Y$6))</f>
        <v>0</v>
      </c>
      <c r="Z258">
        <f>IF($B258="",0,SUMIFS(Raindance!$O:$O,Raindance!$B:$B,$B258,Raindance!$R:$R,"&gt;="&amp;Z$5,Raindance!$R:$R,"&lt;="&amp;Z$6))</f>
        <v>0</v>
      </c>
      <c r="AA258">
        <f>IF($B258="",0,SUMIFS(Raindance!$O:$O,Raindance!$B:$B,$B258,Raindance!$R:$R,"&gt;="&amp;AA$5,Raindance!$R:$R,"&lt;="&amp;AA$6))</f>
        <v>0</v>
      </c>
      <c r="AB258">
        <f>IF($B258="",0,SUMIFS(Raindance!$O:$O,Raindance!$B:$B,$B258,Raindance!$R:$R,"&gt;="&amp;AB$5,Raindance!$R:$R,"&lt;="&amp;AB$6))</f>
        <v>0</v>
      </c>
      <c r="AC258">
        <f>IF($B258="",0,SUMIFS(Raindance!$O:$O,Raindance!$B:$B,$B258,Raindance!$R:$R,"&gt;="&amp;AC$5,Raindance!$R:$R,"&lt;="&amp;AC$6))</f>
        <v>0</v>
      </c>
      <c r="AD258">
        <f>IF($B258="",0,SUMIFS(Raindance!$O:$O,Raindance!$B:$B,$B258,Raindance!$R:$R,"&gt;="&amp;AD$5,Raindance!$R:$R,"&lt;="&amp;AD$6))</f>
        <v>0</v>
      </c>
      <c r="AE258">
        <f>IF($B258="",0,SUMIFS(Raindance!$O:$O,Raindance!$B:$B,$B258,Raindance!$R:$R,"&gt;="&amp;AE$5,Raindance!$R:$R,"&lt;="&amp;AE$6))</f>
        <v>0</v>
      </c>
      <c r="AF258">
        <f>IF($B258="",0,SUMIFS(Raindance!$O:$O,Raindance!$B:$B,$B258,Raindance!$R:$R,"&gt;="&amp;AF$5,Raindance!$R:$R,"&lt;="&amp;AF$6))</f>
        <v>0</v>
      </c>
      <c r="AG258">
        <f>IF($B258="",0,SUMIFS(Raindance!$O:$O,Raindance!$B:$B,$B258,Raindance!$R:$R,"&gt;="&amp;AG$5,Raindance!$R:$R,"&lt;="&amp;AG$6))</f>
        <v>0</v>
      </c>
    </row>
    <row r="259" spans="1:33" x14ac:dyDescent="0.3">
      <c r="A259" t="s">
        <v>1144</v>
      </c>
      <c r="B259" s="20">
        <f>'Accounting table'!H36</f>
        <v>0</v>
      </c>
      <c r="C259" s="36">
        <f>IF(B259="",0,SUMIFS(Raindance!O:O,Raindance!B:B,B259))</f>
        <v>0</v>
      </c>
      <c r="E259">
        <f>IF($B259="",0,SUMIFS(Raindance!$O:$O,Raindance!$B:$B,$B259,Raindance!$R:$R,"&gt;="&amp;E$5,Raindance!$R:$R,"&lt;="&amp;E$6))</f>
        <v>0</v>
      </c>
      <c r="F259">
        <f>IF($B259="",0,SUMIFS(Raindance!$O:$O,Raindance!$B:$B,$B259,Raindance!$R:$R,"&gt;="&amp;F$5,Raindance!$R:$R,"&lt;="&amp;F$6))</f>
        <v>0</v>
      </c>
      <c r="G259">
        <f>IF($B259="",0,SUMIFS(Raindance!$O:$O,Raindance!$B:$B,$B259,Raindance!$R:$R,"&gt;="&amp;G$5,Raindance!$R:$R,"&lt;="&amp;G$6))</f>
        <v>0</v>
      </c>
      <c r="H259">
        <f>IF($B259="",0,SUMIFS(Raindance!$O:$O,Raindance!$B:$B,$B259,Raindance!$R:$R,"&gt;="&amp;H$5,Raindance!$R:$R,"&lt;="&amp;H$6))</f>
        <v>0</v>
      </c>
      <c r="I259">
        <f>IF($B259="",0,SUMIFS(Raindance!$O:$O,Raindance!$B:$B,$B259,Raindance!$R:$R,"&gt;="&amp;I$5,Raindance!$R:$R,"&lt;="&amp;I$6))</f>
        <v>0</v>
      </c>
      <c r="J259">
        <f>IF($B259="",0,SUMIFS(Raindance!$O:$O,Raindance!$B:$B,$B259,Raindance!$R:$R,"&gt;="&amp;J$5,Raindance!$R:$R,"&lt;="&amp;J$6))</f>
        <v>0</v>
      </c>
      <c r="K259">
        <f>IF($B259="",0,SUMIFS(Raindance!$O:$O,Raindance!$B:$B,$B259,Raindance!$R:$R,"&gt;="&amp;K$5,Raindance!$R:$R,"&lt;="&amp;K$6))</f>
        <v>0</v>
      </c>
      <c r="L259">
        <f>IF($B259="",0,SUMIFS(Raindance!$O:$O,Raindance!$B:$B,$B259,Raindance!$R:$R,"&gt;="&amp;L$5,Raindance!$R:$R,"&lt;="&amp;L$6))</f>
        <v>0</v>
      </c>
      <c r="M259">
        <f>IF($B259="",0,SUMIFS(Raindance!$O:$O,Raindance!$B:$B,$B259,Raindance!$R:$R,"&gt;="&amp;M$5,Raindance!$R:$R,"&lt;="&amp;M$6))</f>
        <v>0</v>
      </c>
      <c r="N259">
        <f>IF($B259="",0,SUMIFS(Raindance!$O:$O,Raindance!$B:$B,$B259,Raindance!$R:$R,"&gt;="&amp;N$5,Raindance!$R:$R,"&lt;="&amp;N$6))</f>
        <v>0</v>
      </c>
      <c r="O259">
        <f>IF($B259="",0,SUMIFS(Raindance!$O:$O,Raindance!$B:$B,$B259,Raindance!$R:$R,"&gt;="&amp;O$5,Raindance!$R:$R,"&lt;="&amp;O$6))</f>
        <v>0</v>
      </c>
      <c r="P259">
        <f>IF($B259="",0,SUMIFS(Raindance!$O:$O,Raindance!$B:$B,$B259,Raindance!$R:$R,"&gt;="&amp;P$5,Raindance!$R:$R,"&lt;="&amp;P$6))</f>
        <v>0</v>
      </c>
      <c r="Q259">
        <f>IF($B259="",0,SUMIFS(Raindance!$O:$O,Raindance!$B:$B,$B259,Raindance!$R:$R,"&gt;="&amp;Q$5,Raindance!$R:$R,"&lt;="&amp;Q$6))</f>
        <v>0</v>
      </c>
      <c r="R259">
        <f>IF($B259="",0,SUMIFS(Raindance!$O:$O,Raindance!$B:$B,$B259,Raindance!$R:$R,"&gt;="&amp;R$5,Raindance!$R:$R,"&lt;="&amp;R$6))</f>
        <v>0</v>
      </c>
      <c r="S259">
        <f>IF($B259="",0,SUMIFS(Raindance!$O:$O,Raindance!$B:$B,$B259,Raindance!$R:$R,"&gt;="&amp;S$5,Raindance!$R:$R,"&lt;="&amp;S$6))</f>
        <v>0</v>
      </c>
      <c r="T259">
        <f>IF($B259="",0,SUMIFS(Raindance!$O:$O,Raindance!$B:$B,$B259,Raindance!$R:$R,"&gt;="&amp;T$5,Raindance!$R:$R,"&lt;="&amp;T$6))</f>
        <v>0</v>
      </c>
      <c r="U259">
        <f>IF($B259="",0,SUMIFS(Raindance!$O:$O,Raindance!$B:$B,$B259,Raindance!$R:$R,"&gt;="&amp;U$5,Raindance!$R:$R,"&lt;="&amp;U$6))</f>
        <v>0</v>
      </c>
      <c r="V259">
        <f>IF($B259="",0,SUMIFS(Raindance!$O:$O,Raindance!$B:$B,$B259,Raindance!$R:$R,"&gt;="&amp;V$5,Raindance!$R:$R,"&lt;="&amp;V$6))</f>
        <v>0</v>
      </c>
      <c r="W259">
        <f>IF($B259="",0,SUMIFS(Raindance!$O:$O,Raindance!$B:$B,$B259,Raindance!$R:$R,"&gt;="&amp;W$5,Raindance!$R:$R,"&lt;="&amp;W$6))</f>
        <v>0</v>
      </c>
      <c r="X259">
        <f>IF($B259="",0,SUMIFS(Raindance!$O:$O,Raindance!$B:$B,$B259,Raindance!$R:$R,"&gt;="&amp;X$5,Raindance!$R:$R,"&lt;="&amp;X$6))</f>
        <v>0</v>
      </c>
      <c r="Y259">
        <f>IF($B259="",0,SUMIFS(Raindance!$O:$O,Raindance!$B:$B,$B259,Raindance!$R:$R,"&gt;="&amp;Y$5,Raindance!$R:$R,"&lt;="&amp;Y$6))</f>
        <v>0</v>
      </c>
      <c r="Z259">
        <f>IF($B259="",0,SUMIFS(Raindance!$O:$O,Raindance!$B:$B,$B259,Raindance!$R:$R,"&gt;="&amp;Z$5,Raindance!$R:$R,"&lt;="&amp;Z$6))</f>
        <v>0</v>
      </c>
      <c r="AA259">
        <f>IF($B259="",0,SUMIFS(Raindance!$O:$O,Raindance!$B:$B,$B259,Raindance!$R:$R,"&gt;="&amp;AA$5,Raindance!$R:$R,"&lt;="&amp;AA$6))</f>
        <v>0</v>
      </c>
      <c r="AB259">
        <f>IF($B259="",0,SUMIFS(Raindance!$O:$O,Raindance!$B:$B,$B259,Raindance!$R:$R,"&gt;="&amp;AB$5,Raindance!$R:$R,"&lt;="&amp;AB$6))</f>
        <v>0</v>
      </c>
      <c r="AC259">
        <f>IF($B259="",0,SUMIFS(Raindance!$O:$O,Raindance!$B:$B,$B259,Raindance!$R:$R,"&gt;="&amp;AC$5,Raindance!$R:$R,"&lt;="&amp;AC$6))</f>
        <v>0</v>
      </c>
      <c r="AD259">
        <f>IF($B259="",0,SUMIFS(Raindance!$O:$O,Raindance!$B:$B,$B259,Raindance!$R:$R,"&gt;="&amp;AD$5,Raindance!$R:$R,"&lt;="&amp;AD$6))</f>
        <v>0</v>
      </c>
      <c r="AE259">
        <f>IF($B259="",0,SUMIFS(Raindance!$O:$O,Raindance!$B:$B,$B259,Raindance!$R:$R,"&gt;="&amp;AE$5,Raindance!$R:$R,"&lt;="&amp;AE$6))</f>
        <v>0</v>
      </c>
      <c r="AF259">
        <f>IF($B259="",0,SUMIFS(Raindance!$O:$O,Raindance!$B:$B,$B259,Raindance!$R:$R,"&gt;="&amp;AF$5,Raindance!$R:$R,"&lt;="&amp;AF$6))</f>
        <v>0</v>
      </c>
      <c r="AG259">
        <f>IF($B259="",0,SUMIFS(Raindance!$O:$O,Raindance!$B:$B,$B259,Raindance!$R:$R,"&gt;="&amp;AG$5,Raindance!$R:$R,"&lt;="&amp;AG$6))</f>
        <v>0</v>
      </c>
    </row>
    <row r="260" spans="1:33" x14ac:dyDescent="0.3">
      <c r="A260" t="s">
        <v>1144</v>
      </c>
      <c r="B260" s="20">
        <f>'Accounting table'!H37</f>
        <v>0</v>
      </c>
      <c r="C260" s="36">
        <f>IF(B260="",0,SUMIFS(Raindance!O:O,Raindance!B:B,B260))</f>
        <v>0</v>
      </c>
      <c r="E260">
        <f>IF($B260="",0,SUMIFS(Raindance!$O:$O,Raindance!$B:$B,$B260,Raindance!$R:$R,"&gt;="&amp;E$5,Raindance!$R:$R,"&lt;="&amp;E$6))</f>
        <v>0</v>
      </c>
      <c r="F260">
        <f>IF($B260="",0,SUMIFS(Raindance!$O:$O,Raindance!$B:$B,$B260,Raindance!$R:$R,"&gt;="&amp;F$5,Raindance!$R:$R,"&lt;="&amp;F$6))</f>
        <v>0</v>
      </c>
      <c r="G260">
        <f>IF($B260="",0,SUMIFS(Raindance!$O:$O,Raindance!$B:$B,$B260,Raindance!$R:$R,"&gt;="&amp;G$5,Raindance!$R:$R,"&lt;="&amp;G$6))</f>
        <v>0</v>
      </c>
      <c r="H260">
        <f>IF($B260="",0,SUMIFS(Raindance!$O:$O,Raindance!$B:$B,$B260,Raindance!$R:$R,"&gt;="&amp;H$5,Raindance!$R:$R,"&lt;="&amp;H$6))</f>
        <v>0</v>
      </c>
      <c r="I260">
        <f>IF($B260="",0,SUMIFS(Raindance!$O:$O,Raindance!$B:$B,$B260,Raindance!$R:$R,"&gt;="&amp;I$5,Raindance!$R:$R,"&lt;="&amp;I$6))</f>
        <v>0</v>
      </c>
      <c r="J260">
        <f>IF($B260="",0,SUMIFS(Raindance!$O:$O,Raindance!$B:$B,$B260,Raindance!$R:$R,"&gt;="&amp;J$5,Raindance!$R:$R,"&lt;="&amp;J$6))</f>
        <v>0</v>
      </c>
      <c r="K260">
        <f>IF($B260="",0,SUMIFS(Raindance!$O:$O,Raindance!$B:$B,$B260,Raindance!$R:$R,"&gt;="&amp;K$5,Raindance!$R:$R,"&lt;="&amp;K$6))</f>
        <v>0</v>
      </c>
      <c r="L260">
        <f>IF($B260="",0,SUMIFS(Raindance!$O:$O,Raindance!$B:$B,$B260,Raindance!$R:$R,"&gt;="&amp;L$5,Raindance!$R:$R,"&lt;="&amp;L$6))</f>
        <v>0</v>
      </c>
      <c r="M260">
        <f>IF($B260="",0,SUMIFS(Raindance!$O:$O,Raindance!$B:$B,$B260,Raindance!$R:$R,"&gt;="&amp;M$5,Raindance!$R:$R,"&lt;="&amp;M$6))</f>
        <v>0</v>
      </c>
      <c r="N260">
        <f>IF($B260="",0,SUMIFS(Raindance!$O:$O,Raindance!$B:$B,$B260,Raindance!$R:$R,"&gt;="&amp;N$5,Raindance!$R:$R,"&lt;="&amp;N$6))</f>
        <v>0</v>
      </c>
      <c r="O260">
        <f>IF($B260="",0,SUMIFS(Raindance!$O:$O,Raindance!$B:$B,$B260,Raindance!$R:$R,"&gt;="&amp;O$5,Raindance!$R:$R,"&lt;="&amp;O$6))</f>
        <v>0</v>
      </c>
      <c r="P260">
        <f>IF($B260="",0,SUMIFS(Raindance!$O:$O,Raindance!$B:$B,$B260,Raindance!$R:$R,"&gt;="&amp;P$5,Raindance!$R:$R,"&lt;="&amp;P$6))</f>
        <v>0</v>
      </c>
      <c r="Q260">
        <f>IF($B260="",0,SUMIFS(Raindance!$O:$O,Raindance!$B:$B,$B260,Raindance!$R:$R,"&gt;="&amp;Q$5,Raindance!$R:$R,"&lt;="&amp;Q$6))</f>
        <v>0</v>
      </c>
      <c r="R260">
        <f>IF($B260="",0,SUMIFS(Raindance!$O:$O,Raindance!$B:$B,$B260,Raindance!$R:$R,"&gt;="&amp;R$5,Raindance!$R:$R,"&lt;="&amp;R$6))</f>
        <v>0</v>
      </c>
      <c r="S260">
        <f>IF($B260="",0,SUMIFS(Raindance!$O:$O,Raindance!$B:$B,$B260,Raindance!$R:$R,"&gt;="&amp;S$5,Raindance!$R:$R,"&lt;="&amp;S$6))</f>
        <v>0</v>
      </c>
      <c r="T260">
        <f>IF($B260="",0,SUMIFS(Raindance!$O:$O,Raindance!$B:$B,$B260,Raindance!$R:$R,"&gt;="&amp;T$5,Raindance!$R:$R,"&lt;="&amp;T$6))</f>
        <v>0</v>
      </c>
      <c r="U260">
        <f>IF($B260="",0,SUMIFS(Raindance!$O:$O,Raindance!$B:$B,$B260,Raindance!$R:$R,"&gt;="&amp;U$5,Raindance!$R:$R,"&lt;="&amp;U$6))</f>
        <v>0</v>
      </c>
      <c r="V260">
        <f>IF($B260="",0,SUMIFS(Raindance!$O:$O,Raindance!$B:$B,$B260,Raindance!$R:$R,"&gt;="&amp;V$5,Raindance!$R:$R,"&lt;="&amp;V$6))</f>
        <v>0</v>
      </c>
      <c r="W260">
        <f>IF($B260="",0,SUMIFS(Raindance!$O:$O,Raindance!$B:$B,$B260,Raindance!$R:$R,"&gt;="&amp;W$5,Raindance!$R:$R,"&lt;="&amp;W$6))</f>
        <v>0</v>
      </c>
      <c r="X260">
        <f>IF($B260="",0,SUMIFS(Raindance!$O:$O,Raindance!$B:$B,$B260,Raindance!$R:$R,"&gt;="&amp;X$5,Raindance!$R:$R,"&lt;="&amp;X$6))</f>
        <v>0</v>
      </c>
      <c r="Y260">
        <f>IF($B260="",0,SUMIFS(Raindance!$O:$O,Raindance!$B:$B,$B260,Raindance!$R:$R,"&gt;="&amp;Y$5,Raindance!$R:$R,"&lt;="&amp;Y$6))</f>
        <v>0</v>
      </c>
      <c r="Z260">
        <f>IF($B260="",0,SUMIFS(Raindance!$O:$O,Raindance!$B:$B,$B260,Raindance!$R:$R,"&gt;="&amp;Z$5,Raindance!$R:$R,"&lt;="&amp;Z$6))</f>
        <v>0</v>
      </c>
      <c r="AA260">
        <f>IF($B260="",0,SUMIFS(Raindance!$O:$O,Raindance!$B:$B,$B260,Raindance!$R:$R,"&gt;="&amp;AA$5,Raindance!$R:$R,"&lt;="&amp;AA$6))</f>
        <v>0</v>
      </c>
      <c r="AB260">
        <f>IF($B260="",0,SUMIFS(Raindance!$O:$O,Raindance!$B:$B,$B260,Raindance!$R:$R,"&gt;="&amp;AB$5,Raindance!$R:$R,"&lt;="&amp;AB$6))</f>
        <v>0</v>
      </c>
      <c r="AC260">
        <f>IF($B260="",0,SUMIFS(Raindance!$O:$O,Raindance!$B:$B,$B260,Raindance!$R:$R,"&gt;="&amp;AC$5,Raindance!$R:$R,"&lt;="&amp;AC$6))</f>
        <v>0</v>
      </c>
      <c r="AD260">
        <f>IF($B260="",0,SUMIFS(Raindance!$O:$O,Raindance!$B:$B,$B260,Raindance!$R:$R,"&gt;="&amp;AD$5,Raindance!$R:$R,"&lt;="&amp;AD$6))</f>
        <v>0</v>
      </c>
      <c r="AE260">
        <f>IF($B260="",0,SUMIFS(Raindance!$O:$O,Raindance!$B:$B,$B260,Raindance!$R:$R,"&gt;="&amp;AE$5,Raindance!$R:$R,"&lt;="&amp;AE$6))</f>
        <v>0</v>
      </c>
      <c r="AF260">
        <f>IF($B260="",0,SUMIFS(Raindance!$O:$O,Raindance!$B:$B,$B260,Raindance!$R:$R,"&gt;="&amp;AF$5,Raindance!$R:$R,"&lt;="&amp;AF$6))</f>
        <v>0</v>
      </c>
      <c r="AG260">
        <f>IF($B260="",0,SUMIFS(Raindance!$O:$O,Raindance!$B:$B,$B260,Raindance!$R:$R,"&gt;="&amp;AG$5,Raindance!$R:$R,"&lt;="&amp;AG$6))</f>
        <v>0</v>
      </c>
    </row>
    <row r="261" spans="1:33" x14ac:dyDescent="0.3">
      <c r="A261" t="s">
        <v>1144</v>
      </c>
      <c r="B261" s="20">
        <f>'Accounting table'!H38</f>
        <v>0</v>
      </c>
      <c r="C261" s="36">
        <f>IF(B261="",0,SUMIFS(Raindance!O:O,Raindance!B:B,B261))</f>
        <v>0</v>
      </c>
      <c r="E261">
        <f>IF($B261="",0,SUMIFS(Raindance!$O:$O,Raindance!$B:$B,$B261,Raindance!$R:$R,"&gt;="&amp;E$5,Raindance!$R:$R,"&lt;="&amp;E$6))</f>
        <v>0</v>
      </c>
      <c r="F261">
        <f>IF($B261="",0,SUMIFS(Raindance!$O:$O,Raindance!$B:$B,$B261,Raindance!$R:$R,"&gt;="&amp;F$5,Raindance!$R:$R,"&lt;="&amp;F$6))</f>
        <v>0</v>
      </c>
      <c r="G261">
        <f>IF($B261="",0,SUMIFS(Raindance!$O:$O,Raindance!$B:$B,$B261,Raindance!$R:$R,"&gt;="&amp;G$5,Raindance!$R:$R,"&lt;="&amp;G$6))</f>
        <v>0</v>
      </c>
      <c r="H261">
        <f>IF($B261="",0,SUMIFS(Raindance!$O:$O,Raindance!$B:$B,$B261,Raindance!$R:$R,"&gt;="&amp;H$5,Raindance!$R:$R,"&lt;="&amp;H$6))</f>
        <v>0</v>
      </c>
      <c r="I261">
        <f>IF($B261="",0,SUMIFS(Raindance!$O:$O,Raindance!$B:$B,$B261,Raindance!$R:$R,"&gt;="&amp;I$5,Raindance!$R:$R,"&lt;="&amp;I$6))</f>
        <v>0</v>
      </c>
      <c r="J261">
        <f>IF($B261="",0,SUMIFS(Raindance!$O:$O,Raindance!$B:$B,$B261,Raindance!$R:$R,"&gt;="&amp;J$5,Raindance!$R:$R,"&lt;="&amp;J$6))</f>
        <v>0</v>
      </c>
      <c r="K261">
        <f>IF($B261="",0,SUMIFS(Raindance!$O:$O,Raindance!$B:$B,$B261,Raindance!$R:$R,"&gt;="&amp;K$5,Raindance!$R:$R,"&lt;="&amp;K$6))</f>
        <v>0</v>
      </c>
      <c r="L261">
        <f>IF($B261="",0,SUMIFS(Raindance!$O:$O,Raindance!$B:$B,$B261,Raindance!$R:$R,"&gt;="&amp;L$5,Raindance!$R:$R,"&lt;="&amp;L$6))</f>
        <v>0</v>
      </c>
      <c r="M261">
        <f>IF($B261="",0,SUMIFS(Raindance!$O:$O,Raindance!$B:$B,$B261,Raindance!$R:$R,"&gt;="&amp;M$5,Raindance!$R:$R,"&lt;="&amp;M$6))</f>
        <v>0</v>
      </c>
      <c r="N261">
        <f>IF($B261="",0,SUMIFS(Raindance!$O:$O,Raindance!$B:$B,$B261,Raindance!$R:$R,"&gt;="&amp;N$5,Raindance!$R:$R,"&lt;="&amp;N$6))</f>
        <v>0</v>
      </c>
      <c r="O261">
        <f>IF($B261="",0,SUMIFS(Raindance!$O:$O,Raindance!$B:$B,$B261,Raindance!$R:$R,"&gt;="&amp;O$5,Raindance!$R:$R,"&lt;="&amp;O$6))</f>
        <v>0</v>
      </c>
      <c r="P261">
        <f>IF($B261="",0,SUMIFS(Raindance!$O:$O,Raindance!$B:$B,$B261,Raindance!$R:$R,"&gt;="&amp;P$5,Raindance!$R:$R,"&lt;="&amp;P$6))</f>
        <v>0</v>
      </c>
      <c r="Q261">
        <f>IF($B261="",0,SUMIFS(Raindance!$O:$O,Raindance!$B:$B,$B261,Raindance!$R:$R,"&gt;="&amp;Q$5,Raindance!$R:$R,"&lt;="&amp;Q$6))</f>
        <v>0</v>
      </c>
      <c r="R261">
        <f>IF($B261="",0,SUMIFS(Raindance!$O:$O,Raindance!$B:$B,$B261,Raindance!$R:$R,"&gt;="&amp;R$5,Raindance!$R:$R,"&lt;="&amp;R$6))</f>
        <v>0</v>
      </c>
      <c r="S261">
        <f>IF($B261="",0,SUMIFS(Raindance!$O:$O,Raindance!$B:$B,$B261,Raindance!$R:$R,"&gt;="&amp;S$5,Raindance!$R:$R,"&lt;="&amp;S$6))</f>
        <v>0</v>
      </c>
      <c r="T261">
        <f>IF($B261="",0,SUMIFS(Raindance!$O:$O,Raindance!$B:$B,$B261,Raindance!$R:$R,"&gt;="&amp;T$5,Raindance!$R:$R,"&lt;="&amp;T$6))</f>
        <v>0</v>
      </c>
      <c r="U261">
        <f>IF($B261="",0,SUMIFS(Raindance!$O:$O,Raindance!$B:$B,$B261,Raindance!$R:$R,"&gt;="&amp;U$5,Raindance!$R:$R,"&lt;="&amp;U$6))</f>
        <v>0</v>
      </c>
      <c r="V261">
        <f>IF($B261="",0,SUMIFS(Raindance!$O:$O,Raindance!$B:$B,$B261,Raindance!$R:$R,"&gt;="&amp;V$5,Raindance!$R:$R,"&lt;="&amp;V$6))</f>
        <v>0</v>
      </c>
      <c r="W261">
        <f>IF($B261="",0,SUMIFS(Raindance!$O:$O,Raindance!$B:$B,$B261,Raindance!$R:$R,"&gt;="&amp;W$5,Raindance!$R:$R,"&lt;="&amp;W$6))</f>
        <v>0</v>
      </c>
      <c r="X261">
        <f>IF($B261="",0,SUMIFS(Raindance!$O:$O,Raindance!$B:$B,$B261,Raindance!$R:$R,"&gt;="&amp;X$5,Raindance!$R:$R,"&lt;="&amp;X$6))</f>
        <v>0</v>
      </c>
      <c r="Y261">
        <f>IF($B261="",0,SUMIFS(Raindance!$O:$O,Raindance!$B:$B,$B261,Raindance!$R:$R,"&gt;="&amp;Y$5,Raindance!$R:$R,"&lt;="&amp;Y$6))</f>
        <v>0</v>
      </c>
      <c r="Z261">
        <f>IF($B261="",0,SUMIFS(Raindance!$O:$O,Raindance!$B:$B,$B261,Raindance!$R:$R,"&gt;="&amp;Z$5,Raindance!$R:$R,"&lt;="&amp;Z$6))</f>
        <v>0</v>
      </c>
      <c r="AA261">
        <f>IF($B261="",0,SUMIFS(Raindance!$O:$O,Raindance!$B:$B,$B261,Raindance!$R:$R,"&gt;="&amp;AA$5,Raindance!$R:$R,"&lt;="&amp;AA$6))</f>
        <v>0</v>
      </c>
      <c r="AB261">
        <f>IF($B261="",0,SUMIFS(Raindance!$O:$O,Raindance!$B:$B,$B261,Raindance!$R:$R,"&gt;="&amp;AB$5,Raindance!$R:$R,"&lt;="&amp;AB$6))</f>
        <v>0</v>
      </c>
      <c r="AC261">
        <f>IF($B261="",0,SUMIFS(Raindance!$O:$O,Raindance!$B:$B,$B261,Raindance!$R:$R,"&gt;="&amp;AC$5,Raindance!$R:$R,"&lt;="&amp;AC$6))</f>
        <v>0</v>
      </c>
      <c r="AD261">
        <f>IF($B261="",0,SUMIFS(Raindance!$O:$O,Raindance!$B:$B,$B261,Raindance!$R:$R,"&gt;="&amp;AD$5,Raindance!$R:$R,"&lt;="&amp;AD$6))</f>
        <v>0</v>
      </c>
      <c r="AE261">
        <f>IF($B261="",0,SUMIFS(Raindance!$O:$O,Raindance!$B:$B,$B261,Raindance!$R:$R,"&gt;="&amp;AE$5,Raindance!$R:$R,"&lt;="&amp;AE$6))</f>
        <v>0</v>
      </c>
      <c r="AF261">
        <f>IF($B261="",0,SUMIFS(Raindance!$O:$O,Raindance!$B:$B,$B261,Raindance!$R:$R,"&gt;="&amp;AF$5,Raindance!$R:$R,"&lt;="&amp;AF$6))</f>
        <v>0</v>
      </c>
      <c r="AG261">
        <f>IF($B261="",0,SUMIFS(Raindance!$O:$O,Raindance!$B:$B,$B261,Raindance!$R:$R,"&gt;="&amp;AG$5,Raindance!$R:$R,"&lt;="&amp;AG$6))</f>
        <v>0</v>
      </c>
    </row>
    <row r="262" spans="1:33" x14ac:dyDescent="0.3">
      <c r="A262" t="s">
        <v>1144</v>
      </c>
      <c r="B262" s="20">
        <f>'Accounting table'!H39</f>
        <v>0</v>
      </c>
      <c r="C262" s="36">
        <f>IF(B262="",0,SUMIFS(Raindance!O:O,Raindance!B:B,B262))</f>
        <v>0</v>
      </c>
      <c r="E262">
        <f>IF($B262="",0,SUMIFS(Raindance!$O:$O,Raindance!$B:$B,$B262,Raindance!$R:$R,"&gt;="&amp;E$5,Raindance!$R:$R,"&lt;="&amp;E$6))</f>
        <v>0</v>
      </c>
      <c r="F262">
        <f>IF($B262="",0,SUMIFS(Raindance!$O:$O,Raindance!$B:$B,$B262,Raindance!$R:$R,"&gt;="&amp;F$5,Raindance!$R:$R,"&lt;="&amp;F$6))</f>
        <v>0</v>
      </c>
      <c r="G262">
        <f>IF($B262="",0,SUMIFS(Raindance!$O:$O,Raindance!$B:$B,$B262,Raindance!$R:$R,"&gt;="&amp;G$5,Raindance!$R:$R,"&lt;="&amp;G$6))</f>
        <v>0</v>
      </c>
      <c r="H262">
        <f>IF($B262="",0,SUMIFS(Raindance!$O:$O,Raindance!$B:$B,$B262,Raindance!$R:$R,"&gt;="&amp;H$5,Raindance!$R:$R,"&lt;="&amp;H$6))</f>
        <v>0</v>
      </c>
      <c r="I262">
        <f>IF($B262="",0,SUMIFS(Raindance!$O:$O,Raindance!$B:$B,$B262,Raindance!$R:$R,"&gt;="&amp;I$5,Raindance!$R:$R,"&lt;="&amp;I$6))</f>
        <v>0</v>
      </c>
      <c r="J262">
        <f>IF($B262="",0,SUMIFS(Raindance!$O:$O,Raindance!$B:$B,$B262,Raindance!$R:$R,"&gt;="&amp;J$5,Raindance!$R:$R,"&lt;="&amp;J$6))</f>
        <v>0</v>
      </c>
      <c r="K262">
        <f>IF($B262="",0,SUMIFS(Raindance!$O:$O,Raindance!$B:$B,$B262,Raindance!$R:$R,"&gt;="&amp;K$5,Raindance!$R:$R,"&lt;="&amp;K$6))</f>
        <v>0</v>
      </c>
      <c r="L262">
        <f>IF($B262="",0,SUMIFS(Raindance!$O:$O,Raindance!$B:$B,$B262,Raindance!$R:$R,"&gt;="&amp;L$5,Raindance!$R:$R,"&lt;="&amp;L$6))</f>
        <v>0</v>
      </c>
      <c r="M262">
        <f>IF($B262="",0,SUMIFS(Raindance!$O:$O,Raindance!$B:$B,$B262,Raindance!$R:$R,"&gt;="&amp;M$5,Raindance!$R:$R,"&lt;="&amp;M$6))</f>
        <v>0</v>
      </c>
      <c r="N262">
        <f>IF($B262="",0,SUMIFS(Raindance!$O:$O,Raindance!$B:$B,$B262,Raindance!$R:$R,"&gt;="&amp;N$5,Raindance!$R:$R,"&lt;="&amp;N$6))</f>
        <v>0</v>
      </c>
      <c r="O262">
        <f>IF($B262="",0,SUMIFS(Raindance!$O:$O,Raindance!$B:$B,$B262,Raindance!$R:$R,"&gt;="&amp;O$5,Raindance!$R:$R,"&lt;="&amp;O$6))</f>
        <v>0</v>
      </c>
      <c r="P262">
        <f>IF($B262="",0,SUMIFS(Raindance!$O:$O,Raindance!$B:$B,$B262,Raindance!$R:$R,"&gt;="&amp;P$5,Raindance!$R:$R,"&lt;="&amp;P$6))</f>
        <v>0</v>
      </c>
      <c r="Q262">
        <f>IF($B262="",0,SUMIFS(Raindance!$O:$O,Raindance!$B:$B,$B262,Raindance!$R:$R,"&gt;="&amp;Q$5,Raindance!$R:$R,"&lt;="&amp;Q$6))</f>
        <v>0</v>
      </c>
      <c r="R262">
        <f>IF($B262="",0,SUMIFS(Raindance!$O:$O,Raindance!$B:$B,$B262,Raindance!$R:$R,"&gt;="&amp;R$5,Raindance!$R:$R,"&lt;="&amp;R$6))</f>
        <v>0</v>
      </c>
      <c r="S262">
        <f>IF($B262="",0,SUMIFS(Raindance!$O:$O,Raindance!$B:$B,$B262,Raindance!$R:$R,"&gt;="&amp;S$5,Raindance!$R:$R,"&lt;="&amp;S$6))</f>
        <v>0</v>
      </c>
      <c r="T262">
        <f>IF($B262="",0,SUMIFS(Raindance!$O:$O,Raindance!$B:$B,$B262,Raindance!$R:$R,"&gt;="&amp;T$5,Raindance!$R:$R,"&lt;="&amp;T$6))</f>
        <v>0</v>
      </c>
      <c r="U262">
        <f>IF($B262="",0,SUMIFS(Raindance!$O:$O,Raindance!$B:$B,$B262,Raindance!$R:$R,"&gt;="&amp;U$5,Raindance!$R:$R,"&lt;="&amp;U$6))</f>
        <v>0</v>
      </c>
      <c r="V262">
        <f>IF($B262="",0,SUMIFS(Raindance!$O:$O,Raindance!$B:$B,$B262,Raindance!$R:$R,"&gt;="&amp;V$5,Raindance!$R:$R,"&lt;="&amp;V$6))</f>
        <v>0</v>
      </c>
      <c r="W262">
        <f>IF($B262="",0,SUMIFS(Raindance!$O:$O,Raindance!$B:$B,$B262,Raindance!$R:$R,"&gt;="&amp;W$5,Raindance!$R:$R,"&lt;="&amp;W$6))</f>
        <v>0</v>
      </c>
      <c r="X262">
        <f>IF($B262="",0,SUMIFS(Raindance!$O:$O,Raindance!$B:$B,$B262,Raindance!$R:$R,"&gt;="&amp;X$5,Raindance!$R:$R,"&lt;="&amp;X$6))</f>
        <v>0</v>
      </c>
      <c r="Y262">
        <f>IF($B262="",0,SUMIFS(Raindance!$O:$O,Raindance!$B:$B,$B262,Raindance!$R:$R,"&gt;="&amp;Y$5,Raindance!$R:$R,"&lt;="&amp;Y$6))</f>
        <v>0</v>
      </c>
      <c r="Z262">
        <f>IF($B262="",0,SUMIFS(Raindance!$O:$O,Raindance!$B:$B,$B262,Raindance!$R:$R,"&gt;="&amp;Z$5,Raindance!$R:$R,"&lt;="&amp;Z$6))</f>
        <v>0</v>
      </c>
      <c r="AA262">
        <f>IF($B262="",0,SUMIFS(Raindance!$O:$O,Raindance!$B:$B,$B262,Raindance!$R:$R,"&gt;="&amp;AA$5,Raindance!$R:$R,"&lt;="&amp;AA$6))</f>
        <v>0</v>
      </c>
      <c r="AB262">
        <f>IF($B262="",0,SUMIFS(Raindance!$O:$O,Raindance!$B:$B,$B262,Raindance!$R:$R,"&gt;="&amp;AB$5,Raindance!$R:$R,"&lt;="&amp;AB$6))</f>
        <v>0</v>
      </c>
      <c r="AC262">
        <f>IF($B262="",0,SUMIFS(Raindance!$O:$O,Raindance!$B:$B,$B262,Raindance!$R:$R,"&gt;="&amp;AC$5,Raindance!$R:$R,"&lt;="&amp;AC$6))</f>
        <v>0</v>
      </c>
      <c r="AD262">
        <f>IF($B262="",0,SUMIFS(Raindance!$O:$O,Raindance!$B:$B,$B262,Raindance!$R:$R,"&gt;="&amp;AD$5,Raindance!$R:$R,"&lt;="&amp;AD$6))</f>
        <v>0</v>
      </c>
      <c r="AE262">
        <f>IF($B262="",0,SUMIFS(Raindance!$O:$O,Raindance!$B:$B,$B262,Raindance!$R:$R,"&gt;="&amp;AE$5,Raindance!$R:$R,"&lt;="&amp;AE$6))</f>
        <v>0</v>
      </c>
      <c r="AF262">
        <f>IF($B262="",0,SUMIFS(Raindance!$O:$O,Raindance!$B:$B,$B262,Raindance!$R:$R,"&gt;="&amp;AF$5,Raindance!$R:$R,"&lt;="&amp;AF$6))</f>
        <v>0</v>
      </c>
      <c r="AG262">
        <f>IF($B262="",0,SUMIFS(Raindance!$O:$O,Raindance!$B:$B,$B262,Raindance!$R:$R,"&gt;="&amp;AG$5,Raindance!$R:$R,"&lt;="&amp;AG$6))</f>
        <v>0</v>
      </c>
    </row>
    <row r="263" spans="1:33" x14ac:dyDescent="0.3">
      <c r="A263" t="s">
        <v>1144</v>
      </c>
      <c r="B263" s="20">
        <f>'Accounting table'!H40</f>
        <v>0</v>
      </c>
      <c r="C263" s="36">
        <f>IF(B263="",0,SUMIFS(Raindance!O:O,Raindance!B:B,B263))</f>
        <v>0</v>
      </c>
      <c r="E263">
        <f>IF($B263="",0,SUMIFS(Raindance!$O:$O,Raindance!$B:$B,$B263,Raindance!$R:$R,"&gt;="&amp;E$5,Raindance!$R:$R,"&lt;="&amp;E$6))</f>
        <v>0</v>
      </c>
      <c r="F263">
        <f>IF($B263="",0,SUMIFS(Raindance!$O:$O,Raindance!$B:$B,$B263,Raindance!$R:$R,"&gt;="&amp;F$5,Raindance!$R:$R,"&lt;="&amp;F$6))</f>
        <v>0</v>
      </c>
      <c r="G263">
        <f>IF($B263="",0,SUMIFS(Raindance!$O:$O,Raindance!$B:$B,$B263,Raindance!$R:$R,"&gt;="&amp;G$5,Raindance!$R:$R,"&lt;="&amp;G$6))</f>
        <v>0</v>
      </c>
      <c r="H263">
        <f>IF($B263="",0,SUMIFS(Raindance!$O:$O,Raindance!$B:$B,$B263,Raindance!$R:$R,"&gt;="&amp;H$5,Raindance!$R:$R,"&lt;="&amp;H$6))</f>
        <v>0</v>
      </c>
      <c r="I263">
        <f>IF($B263="",0,SUMIFS(Raindance!$O:$O,Raindance!$B:$B,$B263,Raindance!$R:$R,"&gt;="&amp;I$5,Raindance!$R:$R,"&lt;="&amp;I$6))</f>
        <v>0</v>
      </c>
      <c r="J263">
        <f>IF($B263="",0,SUMIFS(Raindance!$O:$O,Raindance!$B:$B,$B263,Raindance!$R:$R,"&gt;="&amp;J$5,Raindance!$R:$R,"&lt;="&amp;J$6))</f>
        <v>0</v>
      </c>
      <c r="K263">
        <f>IF($B263="",0,SUMIFS(Raindance!$O:$O,Raindance!$B:$B,$B263,Raindance!$R:$R,"&gt;="&amp;K$5,Raindance!$R:$R,"&lt;="&amp;K$6))</f>
        <v>0</v>
      </c>
      <c r="L263">
        <f>IF($B263="",0,SUMIFS(Raindance!$O:$O,Raindance!$B:$B,$B263,Raindance!$R:$R,"&gt;="&amp;L$5,Raindance!$R:$R,"&lt;="&amp;L$6))</f>
        <v>0</v>
      </c>
      <c r="M263">
        <f>IF($B263="",0,SUMIFS(Raindance!$O:$O,Raindance!$B:$B,$B263,Raindance!$R:$R,"&gt;="&amp;M$5,Raindance!$R:$R,"&lt;="&amp;M$6))</f>
        <v>0</v>
      </c>
      <c r="N263">
        <f>IF($B263="",0,SUMIFS(Raindance!$O:$O,Raindance!$B:$B,$B263,Raindance!$R:$R,"&gt;="&amp;N$5,Raindance!$R:$R,"&lt;="&amp;N$6))</f>
        <v>0</v>
      </c>
      <c r="O263">
        <f>IF($B263="",0,SUMIFS(Raindance!$O:$O,Raindance!$B:$B,$B263,Raindance!$R:$R,"&gt;="&amp;O$5,Raindance!$R:$R,"&lt;="&amp;O$6))</f>
        <v>0</v>
      </c>
      <c r="P263">
        <f>IF($B263="",0,SUMIFS(Raindance!$O:$O,Raindance!$B:$B,$B263,Raindance!$R:$R,"&gt;="&amp;P$5,Raindance!$R:$R,"&lt;="&amp;P$6))</f>
        <v>0</v>
      </c>
      <c r="Q263">
        <f>IF($B263="",0,SUMIFS(Raindance!$O:$O,Raindance!$B:$B,$B263,Raindance!$R:$R,"&gt;="&amp;Q$5,Raindance!$R:$R,"&lt;="&amp;Q$6))</f>
        <v>0</v>
      </c>
      <c r="R263">
        <f>IF($B263="",0,SUMIFS(Raindance!$O:$O,Raindance!$B:$B,$B263,Raindance!$R:$R,"&gt;="&amp;R$5,Raindance!$R:$R,"&lt;="&amp;R$6))</f>
        <v>0</v>
      </c>
      <c r="S263">
        <f>IF($B263="",0,SUMIFS(Raindance!$O:$O,Raindance!$B:$B,$B263,Raindance!$R:$R,"&gt;="&amp;S$5,Raindance!$R:$R,"&lt;="&amp;S$6))</f>
        <v>0</v>
      </c>
      <c r="T263">
        <f>IF($B263="",0,SUMIFS(Raindance!$O:$O,Raindance!$B:$B,$B263,Raindance!$R:$R,"&gt;="&amp;T$5,Raindance!$R:$R,"&lt;="&amp;T$6))</f>
        <v>0</v>
      </c>
      <c r="U263">
        <f>IF($B263="",0,SUMIFS(Raindance!$O:$O,Raindance!$B:$B,$B263,Raindance!$R:$R,"&gt;="&amp;U$5,Raindance!$R:$R,"&lt;="&amp;U$6))</f>
        <v>0</v>
      </c>
      <c r="V263">
        <f>IF($B263="",0,SUMIFS(Raindance!$O:$O,Raindance!$B:$B,$B263,Raindance!$R:$R,"&gt;="&amp;V$5,Raindance!$R:$R,"&lt;="&amp;V$6))</f>
        <v>0</v>
      </c>
      <c r="W263">
        <f>IF($B263="",0,SUMIFS(Raindance!$O:$O,Raindance!$B:$B,$B263,Raindance!$R:$R,"&gt;="&amp;W$5,Raindance!$R:$R,"&lt;="&amp;W$6))</f>
        <v>0</v>
      </c>
      <c r="X263">
        <f>IF($B263="",0,SUMIFS(Raindance!$O:$O,Raindance!$B:$B,$B263,Raindance!$R:$R,"&gt;="&amp;X$5,Raindance!$R:$R,"&lt;="&amp;X$6))</f>
        <v>0</v>
      </c>
      <c r="Y263">
        <f>IF($B263="",0,SUMIFS(Raindance!$O:$O,Raindance!$B:$B,$B263,Raindance!$R:$R,"&gt;="&amp;Y$5,Raindance!$R:$R,"&lt;="&amp;Y$6))</f>
        <v>0</v>
      </c>
      <c r="Z263">
        <f>IF($B263="",0,SUMIFS(Raindance!$O:$O,Raindance!$B:$B,$B263,Raindance!$R:$R,"&gt;="&amp;Z$5,Raindance!$R:$R,"&lt;="&amp;Z$6))</f>
        <v>0</v>
      </c>
      <c r="AA263">
        <f>IF($B263="",0,SUMIFS(Raindance!$O:$O,Raindance!$B:$B,$B263,Raindance!$R:$R,"&gt;="&amp;AA$5,Raindance!$R:$R,"&lt;="&amp;AA$6))</f>
        <v>0</v>
      </c>
      <c r="AB263">
        <f>IF($B263="",0,SUMIFS(Raindance!$O:$O,Raindance!$B:$B,$B263,Raindance!$R:$R,"&gt;="&amp;AB$5,Raindance!$R:$R,"&lt;="&amp;AB$6))</f>
        <v>0</v>
      </c>
      <c r="AC263">
        <f>IF($B263="",0,SUMIFS(Raindance!$O:$O,Raindance!$B:$B,$B263,Raindance!$R:$R,"&gt;="&amp;AC$5,Raindance!$R:$R,"&lt;="&amp;AC$6))</f>
        <v>0</v>
      </c>
      <c r="AD263">
        <f>IF($B263="",0,SUMIFS(Raindance!$O:$O,Raindance!$B:$B,$B263,Raindance!$R:$R,"&gt;="&amp;AD$5,Raindance!$R:$R,"&lt;="&amp;AD$6))</f>
        <v>0</v>
      </c>
      <c r="AE263">
        <f>IF($B263="",0,SUMIFS(Raindance!$O:$O,Raindance!$B:$B,$B263,Raindance!$R:$R,"&gt;="&amp;AE$5,Raindance!$R:$R,"&lt;="&amp;AE$6))</f>
        <v>0</v>
      </c>
      <c r="AF263">
        <f>IF($B263="",0,SUMIFS(Raindance!$O:$O,Raindance!$B:$B,$B263,Raindance!$R:$R,"&gt;="&amp;AF$5,Raindance!$R:$R,"&lt;="&amp;AF$6))</f>
        <v>0</v>
      </c>
      <c r="AG263">
        <f>IF($B263="",0,SUMIFS(Raindance!$O:$O,Raindance!$B:$B,$B263,Raindance!$R:$R,"&gt;="&amp;AG$5,Raindance!$R:$R,"&lt;="&amp;AG$6))</f>
        <v>0</v>
      </c>
    </row>
    <row r="264" spans="1:33" x14ac:dyDescent="0.3">
      <c r="A264" t="s">
        <v>1144</v>
      </c>
      <c r="B264" s="20">
        <f>'Accounting table'!H41</f>
        <v>0</v>
      </c>
      <c r="C264" s="36">
        <f>IF(B264="",0,SUMIFS(Raindance!O:O,Raindance!B:B,B264))</f>
        <v>0</v>
      </c>
      <c r="E264">
        <f>IF($B264="",0,SUMIFS(Raindance!$O:$O,Raindance!$B:$B,$B264,Raindance!$R:$R,"&gt;="&amp;E$5,Raindance!$R:$R,"&lt;="&amp;E$6))</f>
        <v>0</v>
      </c>
      <c r="F264">
        <f>IF($B264="",0,SUMIFS(Raindance!$O:$O,Raindance!$B:$B,$B264,Raindance!$R:$R,"&gt;="&amp;F$5,Raindance!$R:$R,"&lt;="&amp;F$6))</f>
        <v>0</v>
      </c>
      <c r="G264">
        <f>IF($B264="",0,SUMIFS(Raindance!$O:$O,Raindance!$B:$B,$B264,Raindance!$R:$R,"&gt;="&amp;G$5,Raindance!$R:$R,"&lt;="&amp;G$6))</f>
        <v>0</v>
      </c>
      <c r="H264">
        <f>IF($B264="",0,SUMIFS(Raindance!$O:$O,Raindance!$B:$B,$B264,Raindance!$R:$R,"&gt;="&amp;H$5,Raindance!$R:$R,"&lt;="&amp;H$6))</f>
        <v>0</v>
      </c>
      <c r="I264">
        <f>IF($B264="",0,SUMIFS(Raindance!$O:$O,Raindance!$B:$B,$B264,Raindance!$R:$R,"&gt;="&amp;I$5,Raindance!$R:$R,"&lt;="&amp;I$6))</f>
        <v>0</v>
      </c>
      <c r="J264">
        <f>IF($B264="",0,SUMIFS(Raindance!$O:$O,Raindance!$B:$B,$B264,Raindance!$R:$R,"&gt;="&amp;J$5,Raindance!$R:$R,"&lt;="&amp;J$6))</f>
        <v>0</v>
      </c>
      <c r="K264">
        <f>IF($B264="",0,SUMIFS(Raindance!$O:$O,Raindance!$B:$B,$B264,Raindance!$R:$R,"&gt;="&amp;K$5,Raindance!$R:$R,"&lt;="&amp;K$6))</f>
        <v>0</v>
      </c>
      <c r="L264">
        <f>IF($B264="",0,SUMIFS(Raindance!$O:$O,Raindance!$B:$B,$B264,Raindance!$R:$R,"&gt;="&amp;L$5,Raindance!$R:$R,"&lt;="&amp;L$6))</f>
        <v>0</v>
      </c>
      <c r="M264">
        <f>IF($B264="",0,SUMIFS(Raindance!$O:$O,Raindance!$B:$B,$B264,Raindance!$R:$R,"&gt;="&amp;M$5,Raindance!$R:$R,"&lt;="&amp;M$6))</f>
        <v>0</v>
      </c>
      <c r="N264">
        <f>IF($B264="",0,SUMIFS(Raindance!$O:$O,Raindance!$B:$B,$B264,Raindance!$R:$R,"&gt;="&amp;N$5,Raindance!$R:$R,"&lt;="&amp;N$6))</f>
        <v>0</v>
      </c>
      <c r="O264">
        <f>IF($B264="",0,SUMIFS(Raindance!$O:$O,Raindance!$B:$B,$B264,Raindance!$R:$R,"&gt;="&amp;O$5,Raindance!$R:$R,"&lt;="&amp;O$6))</f>
        <v>0</v>
      </c>
      <c r="P264">
        <f>IF($B264="",0,SUMIFS(Raindance!$O:$O,Raindance!$B:$B,$B264,Raindance!$R:$R,"&gt;="&amp;P$5,Raindance!$R:$R,"&lt;="&amp;P$6))</f>
        <v>0</v>
      </c>
      <c r="Q264">
        <f>IF($B264="",0,SUMIFS(Raindance!$O:$O,Raindance!$B:$B,$B264,Raindance!$R:$R,"&gt;="&amp;Q$5,Raindance!$R:$R,"&lt;="&amp;Q$6))</f>
        <v>0</v>
      </c>
      <c r="R264">
        <f>IF($B264="",0,SUMIFS(Raindance!$O:$O,Raindance!$B:$B,$B264,Raindance!$R:$R,"&gt;="&amp;R$5,Raindance!$R:$R,"&lt;="&amp;R$6))</f>
        <v>0</v>
      </c>
      <c r="S264">
        <f>IF($B264="",0,SUMIFS(Raindance!$O:$O,Raindance!$B:$B,$B264,Raindance!$R:$R,"&gt;="&amp;S$5,Raindance!$R:$R,"&lt;="&amp;S$6))</f>
        <v>0</v>
      </c>
      <c r="T264">
        <f>IF($B264="",0,SUMIFS(Raindance!$O:$O,Raindance!$B:$B,$B264,Raindance!$R:$R,"&gt;="&amp;T$5,Raindance!$R:$R,"&lt;="&amp;T$6))</f>
        <v>0</v>
      </c>
      <c r="U264">
        <f>IF($B264="",0,SUMIFS(Raindance!$O:$O,Raindance!$B:$B,$B264,Raindance!$R:$R,"&gt;="&amp;U$5,Raindance!$R:$R,"&lt;="&amp;U$6))</f>
        <v>0</v>
      </c>
      <c r="V264">
        <f>IF($B264="",0,SUMIFS(Raindance!$O:$O,Raindance!$B:$B,$B264,Raindance!$R:$R,"&gt;="&amp;V$5,Raindance!$R:$R,"&lt;="&amp;V$6))</f>
        <v>0</v>
      </c>
      <c r="W264">
        <f>IF($B264="",0,SUMIFS(Raindance!$O:$O,Raindance!$B:$B,$B264,Raindance!$R:$R,"&gt;="&amp;W$5,Raindance!$R:$R,"&lt;="&amp;W$6))</f>
        <v>0</v>
      </c>
      <c r="X264">
        <f>IF($B264="",0,SUMIFS(Raindance!$O:$O,Raindance!$B:$B,$B264,Raindance!$R:$R,"&gt;="&amp;X$5,Raindance!$R:$R,"&lt;="&amp;X$6))</f>
        <v>0</v>
      </c>
      <c r="Y264">
        <f>IF($B264="",0,SUMIFS(Raindance!$O:$O,Raindance!$B:$B,$B264,Raindance!$R:$R,"&gt;="&amp;Y$5,Raindance!$R:$R,"&lt;="&amp;Y$6))</f>
        <v>0</v>
      </c>
      <c r="Z264">
        <f>IF($B264="",0,SUMIFS(Raindance!$O:$O,Raindance!$B:$B,$B264,Raindance!$R:$R,"&gt;="&amp;Z$5,Raindance!$R:$R,"&lt;="&amp;Z$6))</f>
        <v>0</v>
      </c>
      <c r="AA264">
        <f>IF($B264="",0,SUMIFS(Raindance!$O:$O,Raindance!$B:$B,$B264,Raindance!$R:$R,"&gt;="&amp;AA$5,Raindance!$R:$R,"&lt;="&amp;AA$6))</f>
        <v>0</v>
      </c>
      <c r="AB264">
        <f>IF($B264="",0,SUMIFS(Raindance!$O:$O,Raindance!$B:$B,$B264,Raindance!$R:$R,"&gt;="&amp;AB$5,Raindance!$R:$R,"&lt;="&amp;AB$6))</f>
        <v>0</v>
      </c>
      <c r="AC264">
        <f>IF($B264="",0,SUMIFS(Raindance!$O:$O,Raindance!$B:$B,$B264,Raindance!$R:$R,"&gt;="&amp;AC$5,Raindance!$R:$R,"&lt;="&amp;AC$6))</f>
        <v>0</v>
      </c>
      <c r="AD264">
        <f>IF($B264="",0,SUMIFS(Raindance!$O:$O,Raindance!$B:$B,$B264,Raindance!$R:$R,"&gt;="&amp;AD$5,Raindance!$R:$R,"&lt;="&amp;AD$6))</f>
        <v>0</v>
      </c>
      <c r="AE264">
        <f>IF($B264="",0,SUMIFS(Raindance!$O:$O,Raindance!$B:$B,$B264,Raindance!$R:$R,"&gt;="&amp;AE$5,Raindance!$R:$R,"&lt;="&amp;AE$6))</f>
        <v>0</v>
      </c>
      <c r="AF264">
        <f>IF($B264="",0,SUMIFS(Raindance!$O:$O,Raindance!$B:$B,$B264,Raindance!$R:$R,"&gt;="&amp;AF$5,Raindance!$R:$R,"&lt;="&amp;AF$6))</f>
        <v>0</v>
      </c>
      <c r="AG264">
        <f>IF($B264="",0,SUMIFS(Raindance!$O:$O,Raindance!$B:$B,$B264,Raindance!$R:$R,"&gt;="&amp;AG$5,Raindance!$R:$R,"&lt;="&amp;AG$6))</f>
        <v>0</v>
      </c>
    </row>
    <row r="265" spans="1:33" x14ac:dyDescent="0.3">
      <c r="A265" t="s">
        <v>1144</v>
      </c>
      <c r="B265" s="20">
        <f>'Accounting table'!H42</f>
        <v>0</v>
      </c>
      <c r="C265" s="36">
        <f>IF(B265="",0,SUMIFS(Raindance!O:O,Raindance!B:B,B265))</f>
        <v>0</v>
      </c>
      <c r="E265">
        <f>IF($B265="",0,SUMIFS(Raindance!$O:$O,Raindance!$B:$B,$B265,Raindance!$R:$R,"&gt;="&amp;E$5,Raindance!$R:$R,"&lt;="&amp;E$6))</f>
        <v>0</v>
      </c>
      <c r="F265">
        <f>IF($B265="",0,SUMIFS(Raindance!$O:$O,Raindance!$B:$B,$B265,Raindance!$R:$R,"&gt;="&amp;F$5,Raindance!$R:$R,"&lt;="&amp;F$6))</f>
        <v>0</v>
      </c>
      <c r="G265">
        <f>IF($B265="",0,SUMIFS(Raindance!$O:$O,Raindance!$B:$B,$B265,Raindance!$R:$R,"&gt;="&amp;G$5,Raindance!$R:$R,"&lt;="&amp;G$6))</f>
        <v>0</v>
      </c>
      <c r="H265">
        <f>IF($B265="",0,SUMIFS(Raindance!$O:$O,Raindance!$B:$B,$B265,Raindance!$R:$R,"&gt;="&amp;H$5,Raindance!$R:$R,"&lt;="&amp;H$6))</f>
        <v>0</v>
      </c>
      <c r="I265">
        <f>IF($B265="",0,SUMIFS(Raindance!$O:$O,Raindance!$B:$B,$B265,Raindance!$R:$R,"&gt;="&amp;I$5,Raindance!$R:$R,"&lt;="&amp;I$6))</f>
        <v>0</v>
      </c>
      <c r="J265">
        <f>IF($B265="",0,SUMIFS(Raindance!$O:$O,Raindance!$B:$B,$B265,Raindance!$R:$R,"&gt;="&amp;J$5,Raindance!$R:$R,"&lt;="&amp;J$6))</f>
        <v>0</v>
      </c>
      <c r="K265">
        <f>IF($B265="",0,SUMIFS(Raindance!$O:$O,Raindance!$B:$B,$B265,Raindance!$R:$R,"&gt;="&amp;K$5,Raindance!$R:$R,"&lt;="&amp;K$6))</f>
        <v>0</v>
      </c>
      <c r="L265">
        <f>IF($B265="",0,SUMIFS(Raindance!$O:$O,Raindance!$B:$B,$B265,Raindance!$R:$R,"&gt;="&amp;L$5,Raindance!$R:$R,"&lt;="&amp;L$6))</f>
        <v>0</v>
      </c>
      <c r="M265">
        <f>IF($B265="",0,SUMIFS(Raindance!$O:$O,Raindance!$B:$B,$B265,Raindance!$R:$R,"&gt;="&amp;M$5,Raindance!$R:$R,"&lt;="&amp;M$6))</f>
        <v>0</v>
      </c>
      <c r="N265">
        <f>IF($B265="",0,SUMIFS(Raindance!$O:$O,Raindance!$B:$B,$B265,Raindance!$R:$R,"&gt;="&amp;N$5,Raindance!$R:$R,"&lt;="&amp;N$6))</f>
        <v>0</v>
      </c>
      <c r="O265">
        <f>IF($B265="",0,SUMIFS(Raindance!$O:$O,Raindance!$B:$B,$B265,Raindance!$R:$R,"&gt;="&amp;O$5,Raindance!$R:$R,"&lt;="&amp;O$6))</f>
        <v>0</v>
      </c>
      <c r="P265">
        <f>IF($B265="",0,SUMIFS(Raindance!$O:$O,Raindance!$B:$B,$B265,Raindance!$R:$R,"&gt;="&amp;P$5,Raindance!$R:$R,"&lt;="&amp;P$6))</f>
        <v>0</v>
      </c>
      <c r="Q265">
        <f>IF($B265="",0,SUMIFS(Raindance!$O:$O,Raindance!$B:$B,$B265,Raindance!$R:$R,"&gt;="&amp;Q$5,Raindance!$R:$R,"&lt;="&amp;Q$6))</f>
        <v>0</v>
      </c>
      <c r="R265">
        <f>IF($B265="",0,SUMIFS(Raindance!$O:$O,Raindance!$B:$B,$B265,Raindance!$R:$R,"&gt;="&amp;R$5,Raindance!$R:$R,"&lt;="&amp;R$6))</f>
        <v>0</v>
      </c>
      <c r="S265">
        <f>IF($B265="",0,SUMIFS(Raindance!$O:$O,Raindance!$B:$B,$B265,Raindance!$R:$R,"&gt;="&amp;S$5,Raindance!$R:$R,"&lt;="&amp;S$6))</f>
        <v>0</v>
      </c>
      <c r="T265">
        <f>IF($B265="",0,SUMIFS(Raindance!$O:$O,Raindance!$B:$B,$B265,Raindance!$R:$R,"&gt;="&amp;T$5,Raindance!$R:$R,"&lt;="&amp;T$6))</f>
        <v>0</v>
      </c>
      <c r="U265">
        <f>IF($B265="",0,SUMIFS(Raindance!$O:$O,Raindance!$B:$B,$B265,Raindance!$R:$R,"&gt;="&amp;U$5,Raindance!$R:$R,"&lt;="&amp;U$6))</f>
        <v>0</v>
      </c>
      <c r="V265">
        <f>IF($B265="",0,SUMIFS(Raindance!$O:$O,Raindance!$B:$B,$B265,Raindance!$R:$R,"&gt;="&amp;V$5,Raindance!$R:$R,"&lt;="&amp;V$6))</f>
        <v>0</v>
      </c>
      <c r="W265">
        <f>IF($B265="",0,SUMIFS(Raindance!$O:$O,Raindance!$B:$B,$B265,Raindance!$R:$R,"&gt;="&amp;W$5,Raindance!$R:$R,"&lt;="&amp;W$6))</f>
        <v>0</v>
      </c>
      <c r="X265">
        <f>IF($B265="",0,SUMIFS(Raindance!$O:$O,Raindance!$B:$B,$B265,Raindance!$R:$R,"&gt;="&amp;X$5,Raindance!$R:$R,"&lt;="&amp;X$6))</f>
        <v>0</v>
      </c>
      <c r="Y265">
        <f>IF($B265="",0,SUMIFS(Raindance!$O:$O,Raindance!$B:$B,$B265,Raindance!$R:$R,"&gt;="&amp;Y$5,Raindance!$R:$R,"&lt;="&amp;Y$6))</f>
        <v>0</v>
      </c>
      <c r="Z265">
        <f>IF($B265="",0,SUMIFS(Raindance!$O:$O,Raindance!$B:$B,$B265,Raindance!$R:$R,"&gt;="&amp;Z$5,Raindance!$R:$R,"&lt;="&amp;Z$6))</f>
        <v>0</v>
      </c>
      <c r="AA265">
        <f>IF($B265="",0,SUMIFS(Raindance!$O:$O,Raindance!$B:$B,$B265,Raindance!$R:$R,"&gt;="&amp;AA$5,Raindance!$R:$R,"&lt;="&amp;AA$6))</f>
        <v>0</v>
      </c>
      <c r="AB265">
        <f>IF($B265="",0,SUMIFS(Raindance!$O:$O,Raindance!$B:$B,$B265,Raindance!$R:$R,"&gt;="&amp;AB$5,Raindance!$R:$R,"&lt;="&amp;AB$6))</f>
        <v>0</v>
      </c>
      <c r="AC265">
        <f>IF($B265="",0,SUMIFS(Raindance!$O:$O,Raindance!$B:$B,$B265,Raindance!$R:$R,"&gt;="&amp;AC$5,Raindance!$R:$R,"&lt;="&amp;AC$6))</f>
        <v>0</v>
      </c>
      <c r="AD265">
        <f>IF($B265="",0,SUMIFS(Raindance!$O:$O,Raindance!$B:$B,$B265,Raindance!$R:$R,"&gt;="&amp;AD$5,Raindance!$R:$R,"&lt;="&amp;AD$6))</f>
        <v>0</v>
      </c>
      <c r="AE265">
        <f>IF($B265="",0,SUMIFS(Raindance!$O:$O,Raindance!$B:$B,$B265,Raindance!$R:$R,"&gt;="&amp;AE$5,Raindance!$R:$R,"&lt;="&amp;AE$6))</f>
        <v>0</v>
      </c>
      <c r="AF265">
        <f>IF($B265="",0,SUMIFS(Raindance!$O:$O,Raindance!$B:$B,$B265,Raindance!$R:$R,"&gt;="&amp;AF$5,Raindance!$R:$R,"&lt;="&amp;AF$6))</f>
        <v>0</v>
      </c>
      <c r="AG265">
        <f>IF($B265="",0,SUMIFS(Raindance!$O:$O,Raindance!$B:$B,$B265,Raindance!$R:$R,"&gt;="&amp;AG$5,Raindance!$R:$R,"&lt;="&amp;AG$6))</f>
        <v>0</v>
      </c>
    </row>
    <row r="266" spans="1:33" x14ac:dyDescent="0.3">
      <c r="A266" t="s">
        <v>1144</v>
      </c>
      <c r="B266" s="20">
        <f>'Accounting table'!H43</f>
        <v>0</v>
      </c>
      <c r="C266" s="36">
        <f>IF(B266="",0,SUMIFS(Raindance!O:O,Raindance!B:B,B266))</f>
        <v>0</v>
      </c>
      <c r="E266">
        <f>IF($B266="",0,SUMIFS(Raindance!$O:$O,Raindance!$B:$B,$B266,Raindance!$R:$R,"&gt;="&amp;E$5,Raindance!$R:$R,"&lt;="&amp;E$6))</f>
        <v>0</v>
      </c>
      <c r="F266">
        <f>IF($B266="",0,SUMIFS(Raindance!$O:$O,Raindance!$B:$B,$B266,Raindance!$R:$R,"&gt;="&amp;F$5,Raindance!$R:$R,"&lt;="&amp;F$6))</f>
        <v>0</v>
      </c>
      <c r="G266">
        <f>IF($B266="",0,SUMIFS(Raindance!$O:$O,Raindance!$B:$B,$B266,Raindance!$R:$R,"&gt;="&amp;G$5,Raindance!$R:$R,"&lt;="&amp;G$6))</f>
        <v>0</v>
      </c>
      <c r="H266">
        <f>IF($B266="",0,SUMIFS(Raindance!$O:$O,Raindance!$B:$B,$B266,Raindance!$R:$R,"&gt;="&amp;H$5,Raindance!$R:$R,"&lt;="&amp;H$6))</f>
        <v>0</v>
      </c>
      <c r="I266">
        <f>IF($B266="",0,SUMIFS(Raindance!$O:$O,Raindance!$B:$B,$B266,Raindance!$R:$R,"&gt;="&amp;I$5,Raindance!$R:$R,"&lt;="&amp;I$6))</f>
        <v>0</v>
      </c>
      <c r="J266">
        <f>IF($B266="",0,SUMIFS(Raindance!$O:$O,Raindance!$B:$B,$B266,Raindance!$R:$R,"&gt;="&amp;J$5,Raindance!$R:$R,"&lt;="&amp;J$6))</f>
        <v>0</v>
      </c>
      <c r="K266">
        <f>IF($B266="",0,SUMIFS(Raindance!$O:$O,Raindance!$B:$B,$B266,Raindance!$R:$R,"&gt;="&amp;K$5,Raindance!$R:$R,"&lt;="&amp;K$6))</f>
        <v>0</v>
      </c>
      <c r="L266">
        <f>IF($B266="",0,SUMIFS(Raindance!$O:$O,Raindance!$B:$B,$B266,Raindance!$R:$R,"&gt;="&amp;L$5,Raindance!$R:$R,"&lt;="&amp;L$6))</f>
        <v>0</v>
      </c>
      <c r="M266">
        <f>IF($B266="",0,SUMIFS(Raindance!$O:$O,Raindance!$B:$B,$B266,Raindance!$R:$R,"&gt;="&amp;M$5,Raindance!$R:$R,"&lt;="&amp;M$6))</f>
        <v>0</v>
      </c>
      <c r="N266">
        <f>IF($B266="",0,SUMIFS(Raindance!$O:$O,Raindance!$B:$B,$B266,Raindance!$R:$R,"&gt;="&amp;N$5,Raindance!$R:$R,"&lt;="&amp;N$6))</f>
        <v>0</v>
      </c>
      <c r="O266">
        <f>IF($B266="",0,SUMIFS(Raindance!$O:$O,Raindance!$B:$B,$B266,Raindance!$R:$R,"&gt;="&amp;O$5,Raindance!$R:$R,"&lt;="&amp;O$6))</f>
        <v>0</v>
      </c>
      <c r="P266">
        <f>IF($B266="",0,SUMIFS(Raindance!$O:$O,Raindance!$B:$B,$B266,Raindance!$R:$R,"&gt;="&amp;P$5,Raindance!$R:$R,"&lt;="&amp;P$6))</f>
        <v>0</v>
      </c>
      <c r="Q266">
        <f>IF($B266="",0,SUMIFS(Raindance!$O:$O,Raindance!$B:$B,$B266,Raindance!$R:$R,"&gt;="&amp;Q$5,Raindance!$R:$R,"&lt;="&amp;Q$6))</f>
        <v>0</v>
      </c>
      <c r="R266">
        <f>IF($B266="",0,SUMIFS(Raindance!$O:$O,Raindance!$B:$B,$B266,Raindance!$R:$R,"&gt;="&amp;R$5,Raindance!$R:$R,"&lt;="&amp;R$6))</f>
        <v>0</v>
      </c>
      <c r="S266">
        <f>IF($B266="",0,SUMIFS(Raindance!$O:$O,Raindance!$B:$B,$B266,Raindance!$R:$R,"&gt;="&amp;S$5,Raindance!$R:$R,"&lt;="&amp;S$6))</f>
        <v>0</v>
      </c>
      <c r="T266">
        <f>IF($B266="",0,SUMIFS(Raindance!$O:$O,Raindance!$B:$B,$B266,Raindance!$R:$R,"&gt;="&amp;T$5,Raindance!$R:$R,"&lt;="&amp;T$6))</f>
        <v>0</v>
      </c>
      <c r="U266">
        <f>IF($B266="",0,SUMIFS(Raindance!$O:$O,Raindance!$B:$B,$B266,Raindance!$R:$R,"&gt;="&amp;U$5,Raindance!$R:$R,"&lt;="&amp;U$6))</f>
        <v>0</v>
      </c>
      <c r="V266">
        <f>IF($B266="",0,SUMIFS(Raindance!$O:$O,Raindance!$B:$B,$B266,Raindance!$R:$R,"&gt;="&amp;V$5,Raindance!$R:$R,"&lt;="&amp;V$6))</f>
        <v>0</v>
      </c>
      <c r="W266">
        <f>IF($B266="",0,SUMIFS(Raindance!$O:$O,Raindance!$B:$B,$B266,Raindance!$R:$R,"&gt;="&amp;W$5,Raindance!$R:$R,"&lt;="&amp;W$6))</f>
        <v>0</v>
      </c>
      <c r="X266">
        <f>IF($B266="",0,SUMIFS(Raindance!$O:$O,Raindance!$B:$B,$B266,Raindance!$R:$R,"&gt;="&amp;X$5,Raindance!$R:$R,"&lt;="&amp;X$6))</f>
        <v>0</v>
      </c>
      <c r="Y266">
        <f>IF($B266="",0,SUMIFS(Raindance!$O:$O,Raindance!$B:$B,$B266,Raindance!$R:$R,"&gt;="&amp;Y$5,Raindance!$R:$R,"&lt;="&amp;Y$6))</f>
        <v>0</v>
      </c>
      <c r="Z266">
        <f>IF($B266="",0,SUMIFS(Raindance!$O:$O,Raindance!$B:$B,$B266,Raindance!$R:$R,"&gt;="&amp;Z$5,Raindance!$R:$R,"&lt;="&amp;Z$6))</f>
        <v>0</v>
      </c>
      <c r="AA266">
        <f>IF($B266="",0,SUMIFS(Raindance!$O:$O,Raindance!$B:$B,$B266,Raindance!$R:$R,"&gt;="&amp;AA$5,Raindance!$R:$R,"&lt;="&amp;AA$6))</f>
        <v>0</v>
      </c>
      <c r="AB266">
        <f>IF($B266="",0,SUMIFS(Raindance!$O:$O,Raindance!$B:$B,$B266,Raindance!$R:$R,"&gt;="&amp;AB$5,Raindance!$R:$R,"&lt;="&amp;AB$6))</f>
        <v>0</v>
      </c>
      <c r="AC266">
        <f>IF($B266="",0,SUMIFS(Raindance!$O:$O,Raindance!$B:$B,$B266,Raindance!$R:$R,"&gt;="&amp;AC$5,Raindance!$R:$R,"&lt;="&amp;AC$6))</f>
        <v>0</v>
      </c>
      <c r="AD266">
        <f>IF($B266="",0,SUMIFS(Raindance!$O:$O,Raindance!$B:$B,$B266,Raindance!$R:$R,"&gt;="&amp;AD$5,Raindance!$R:$R,"&lt;="&amp;AD$6))</f>
        <v>0</v>
      </c>
      <c r="AE266">
        <f>IF($B266="",0,SUMIFS(Raindance!$O:$O,Raindance!$B:$B,$B266,Raindance!$R:$R,"&gt;="&amp;AE$5,Raindance!$R:$R,"&lt;="&amp;AE$6))</f>
        <v>0</v>
      </c>
      <c r="AF266">
        <f>IF($B266="",0,SUMIFS(Raindance!$O:$O,Raindance!$B:$B,$B266,Raindance!$R:$R,"&gt;="&amp;AF$5,Raindance!$R:$R,"&lt;="&amp;AF$6))</f>
        <v>0</v>
      </c>
      <c r="AG266">
        <f>IF($B266="",0,SUMIFS(Raindance!$O:$O,Raindance!$B:$B,$B266,Raindance!$R:$R,"&gt;="&amp;AG$5,Raindance!$R:$R,"&lt;="&amp;AG$6))</f>
        <v>0</v>
      </c>
    </row>
    <row r="267" spans="1:33" x14ac:dyDescent="0.3">
      <c r="A267" t="s">
        <v>1144</v>
      </c>
      <c r="B267" s="20">
        <f>'Accounting table'!H44</f>
        <v>0</v>
      </c>
      <c r="C267" s="36">
        <f>IF(B267="",0,SUMIFS(Raindance!O:O,Raindance!B:B,B267))</f>
        <v>0</v>
      </c>
      <c r="E267">
        <f>IF($B267="",0,SUMIFS(Raindance!$O:$O,Raindance!$B:$B,$B267,Raindance!$R:$R,"&gt;="&amp;E$5,Raindance!$R:$R,"&lt;="&amp;E$6))</f>
        <v>0</v>
      </c>
      <c r="F267">
        <f>IF($B267="",0,SUMIFS(Raindance!$O:$O,Raindance!$B:$B,$B267,Raindance!$R:$R,"&gt;="&amp;F$5,Raindance!$R:$R,"&lt;="&amp;F$6))</f>
        <v>0</v>
      </c>
      <c r="G267">
        <f>IF($B267="",0,SUMIFS(Raindance!$O:$O,Raindance!$B:$B,$B267,Raindance!$R:$R,"&gt;="&amp;G$5,Raindance!$R:$R,"&lt;="&amp;G$6))</f>
        <v>0</v>
      </c>
      <c r="H267">
        <f>IF($B267="",0,SUMIFS(Raindance!$O:$O,Raindance!$B:$B,$B267,Raindance!$R:$R,"&gt;="&amp;H$5,Raindance!$R:$R,"&lt;="&amp;H$6))</f>
        <v>0</v>
      </c>
      <c r="I267">
        <f>IF($B267="",0,SUMIFS(Raindance!$O:$O,Raindance!$B:$B,$B267,Raindance!$R:$R,"&gt;="&amp;I$5,Raindance!$R:$R,"&lt;="&amp;I$6))</f>
        <v>0</v>
      </c>
      <c r="J267">
        <f>IF($B267="",0,SUMIFS(Raindance!$O:$O,Raindance!$B:$B,$B267,Raindance!$R:$R,"&gt;="&amp;J$5,Raindance!$R:$R,"&lt;="&amp;J$6))</f>
        <v>0</v>
      </c>
      <c r="K267">
        <f>IF($B267="",0,SUMIFS(Raindance!$O:$O,Raindance!$B:$B,$B267,Raindance!$R:$R,"&gt;="&amp;K$5,Raindance!$R:$R,"&lt;="&amp;K$6))</f>
        <v>0</v>
      </c>
      <c r="L267">
        <f>IF($B267="",0,SUMIFS(Raindance!$O:$O,Raindance!$B:$B,$B267,Raindance!$R:$R,"&gt;="&amp;L$5,Raindance!$R:$R,"&lt;="&amp;L$6))</f>
        <v>0</v>
      </c>
      <c r="M267">
        <f>IF($B267="",0,SUMIFS(Raindance!$O:$O,Raindance!$B:$B,$B267,Raindance!$R:$R,"&gt;="&amp;M$5,Raindance!$R:$R,"&lt;="&amp;M$6))</f>
        <v>0</v>
      </c>
      <c r="N267">
        <f>IF($B267="",0,SUMIFS(Raindance!$O:$O,Raindance!$B:$B,$B267,Raindance!$R:$R,"&gt;="&amp;N$5,Raindance!$R:$R,"&lt;="&amp;N$6))</f>
        <v>0</v>
      </c>
      <c r="O267">
        <f>IF($B267="",0,SUMIFS(Raindance!$O:$O,Raindance!$B:$B,$B267,Raindance!$R:$R,"&gt;="&amp;O$5,Raindance!$R:$R,"&lt;="&amp;O$6))</f>
        <v>0</v>
      </c>
      <c r="P267">
        <f>IF($B267="",0,SUMIFS(Raindance!$O:$O,Raindance!$B:$B,$B267,Raindance!$R:$R,"&gt;="&amp;P$5,Raindance!$R:$R,"&lt;="&amp;P$6))</f>
        <v>0</v>
      </c>
      <c r="Q267">
        <f>IF($B267="",0,SUMIFS(Raindance!$O:$O,Raindance!$B:$B,$B267,Raindance!$R:$R,"&gt;="&amp;Q$5,Raindance!$R:$R,"&lt;="&amp;Q$6))</f>
        <v>0</v>
      </c>
      <c r="R267">
        <f>IF($B267="",0,SUMIFS(Raindance!$O:$O,Raindance!$B:$B,$B267,Raindance!$R:$R,"&gt;="&amp;R$5,Raindance!$R:$R,"&lt;="&amp;R$6))</f>
        <v>0</v>
      </c>
      <c r="S267">
        <f>IF($B267="",0,SUMIFS(Raindance!$O:$O,Raindance!$B:$B,$B267,Raindance!$R:$R,"&gt;="&amp;S$5,Raindance!$R:$R,"&lt;="&amp;S$6))</f>
        <v>0</v>
      </c>
      <c r="T267">
        <f>IF($B267="",0,SUMIFS(Raindance!$O:$O,Raindance!$B:$B,$B267,Raindance!$R:$R,"&gt;="&amp;T$5,Raindance!$R:$R,"&lt;="&amp;T$6))</f>
        <v>0</v>
      </c>
      <c r="U267">
        <f>IF($B267="",0,SUMIFS(Raindance!$O:$O,Raindance!$B:$B,$B267,Raindance!$R:$R,"&gt;="&amp;U$5,Raindance!$R:$R,"&lt;="&amp;U$6))</f>
        <v>0</v>
      </c>
      <c r="V267">
        <f>IF($B267="",0,SUMIFS(Raindance!$O:$O,Raindance!$B:$B,$B267,Raindance!$R:$R,"&gt;="&amp;V$5,Raindance!$R:$R,"&lt;="&amp;V$6))</f>
        <v>0</v>
      </c>
      <c r="W267">
        <f>IF($B267="",0,SUMIFS(Raindance!$O:$O,Raindance!$B:$B,$B267,Raindance!$R:$R,"&gt;="&amp;W$5,Raindance!$R:$R,"&lt;="&amp;W$6))</f>
        <v>0</v>
      </c>
      <c r="X267">
        <f>IF($B267="",0,SUMIFS(Raindance!$O:$O,Raindance!$B:$B,$B267,Raindance!$R:$R,"&gt;="&amp;X$5,Raindance!$R:$R,"&lt;="&amp;X$6))</f>
        <v>0</v>
      </c>
      <c r="Y267">
        <f>IF($B267="",0,SUMIFS(Raindance!$O:$O,Raindance!$B:$B,$B267,Raindance!$R:$R,"&gt;="&amp;Y$5,Raindance!$R:$R,"&lt;="&amp;Y$6))</f>
        <v>0</v>
      </c>
      <c r="Z267">
        <f>IF($B267="",0,SUMIFS(Raindance!$O:$O,Raindance!$B:$B,$B267,Raindance!$R:$R,"&gt;="&amp;Z$5,Raindance!$R:$R,"&lt;="&amp;Z$6))</f>
        <v>0</v>
      </c>
      <c r="AA267">
        <f>IF($B267="",0,SUMIFS(Raindance!$O:$O,Raindance!$B:$B,$B267,Raindance!$R:$R,"&gt;="&amp;AA$5,Raindance!$R:$R,"&lt;="&amp;AA$6))</f>
        <v>0</v>
      </c>
      <c r="AB267">
        <f>IF($B267="",0,SUMIFS(Raindance!$O:$O,Raindance!$B:$B,$B267,Raindance!$R:$R,"&gt;="&amp;AB$5,Raindance!$R:$R,"&lt;="&amp;AB$6))</f>
        <v>0</v>
      </c>
      <c r="AC267">
        <f>IF($B267="",0,SUMIFS(Raindance!$O:$O,Raindance!$B:$B,$B267,Raindance!$R:$R,"&gt;="&amp;AC$5,Raindance!$R:$R,"&lt;="&amp;AC$6))</f>
        <v>0</v>
      </c>
      <c r="AD267">
        <f>IF($B267="",0,SUMIFS(Raindance!$O:$O,Raindance!$B:$B,$B267,Raindance!$R:$R,"&gt;="&amp;AD$5,Raindance!$R:$R,"&lt;="&amp;AD$6))</f>
        <v>0</v>
      </c>
      <c r="AE267">
        <f>IF($B267="",0,SUMIFS(Raindance!$O:$O,Raindance!$B:$B,$B267,Raindance!$R:$R,"&gt;="&amp;AE$5,Raindance!$R:$R,"&lt;="&amp;AE$6))</f>
        <v>0</v>
      </c>
      <c r="AF267">
        <f>IF($B267="",0,SUMIFS(Raindance!$O:$O,Raindance!$B:$B,$B267,Raindance!$R:$R,"&gt;="&amp;AF$5,Raindance!$R:$R,"&lt;="&amp;AF$6))</f>
        <v>0</v>
      </c>
      <c r="AG267">
        <f>IF($B267="",0,SUMIFS(Raindance!$O:$O,Raindance!$B:$B,$B267,Raindance!$R:$R,"&gt;="&amp;AG$5,Raindance!$R:$R,"&lt;="&amp;AG$6))</f>
        <v>0</v>
      </c>
    </row>
    <row r="268" spans="1:33" x14ac:dyDescent="0.3">
      <c r="A268" t="s">
        <v>1144</v>
      </c>
      <c r="B268" s="20">
        <f>'Accounting table'!H45</f>
        <v>0</v>
      </c>
      <c r="C268" s="36">
        <f>IF(B268="",0,SUMIFS(Raindance!O:O,Raindance!B:B,B268))</f>
        <v>0</v>
      </c>
      <c r="E268">
        <f>IF($B268="",0,SUMIFS(Raindance!$O:$O,Raindance!$B:$B,$B268,Raindance!$R:$R,"&gt;="&amp;E$5,Raindance!$R:$R,"&lt;="&amp;E$6))</f>
        <v>0</v>
      </c>
      <c r="F268">
        <f>IF($B268="",0,SUMIFS(Raindance!$O:$O,Raindance!$B:$B,$B268,Raindance!$R:$R,"&gt;="&amp;F$5,Raindance!$R:$R,"&lt;="&amp;F$6))</f>
        <v>0</v>
      </c>
      <c r="G268">
        <f>IF($B268="",0,SUMIFS(Raindance!$O:$O,Raindance!$B:$B,$B268,Raindance!$R:$R,"&gt;="&amp;G$5,Raindance!$R:$R,"&lt;="&amp;G$6))</f>
        <v>0</v>
      </c>
      <c r="H268">
        <f>IF($B268="",0,SUMIFS(Raindance!$O:$O,Raindance!$B:$B,$B268,Raindance!$R:$R,"&gt;="&amp;H$5,Raindance!$R:$R,"&lt;="&amp;H$6))</f>
        <v>0</v>
      </c>
      <c r="I268">
        <f>IF($B268="",0,SUMIFS(Raindance!$O:$O,Raindance!$B:$B,$B268,Raindance!$R:$R,"&gt;="&amp;I$5,Raindance!$R:$R,"&lt;="&amp;I$6))</f>
        <v>0</v>
      </c>
      <c r="J268">
        <f>IF($B268="",0,SUMIFS(Raindance!$O:$O,Raindance!$B:$B,$B268,Raindance!$R:$R,"&gt;="&amp;J$5,Raindance!$R:$R,"&lt;="&amp;J$6))</f>
        <v>0</v>
      </c>
      <c r="K268">
        <f>IF($B268="",0,SUMIFS(Raindance!$O:$O,Raindance!$B:$B,$B268,Raindance!$R:$R,"&gt;="&amp;K$5,Raindance!$R:$R,"&lt;="&amp;K$6))</f>
        <v>0</v>
      </c>
      <c r="L268">
        <f>IF($B268="",0,SUMIFS(Raindance!$O:$O,Raindance!$B:$B,$B268,Raindance!$R:$R,"&gt;="&amp;L$5,Raindance!$R:$R,"&lt;="&amp;L$6))</f>
        <v>0</v>
      </c>
      <c r="M268">
        <f>IF($B268="",0,SUMIFS(Raindance!$O:$O,Raindance!$B:$B,$B268,Raindance!$R:$R,"&gt;="&amp;M$5,Raindance!$R:$R,"&lt;="&amp;M$6))</f>
        <v>0</v>
      </c>
      <c r="N268">
        <f>IF($B268="",0,SUMIFS(Raindance!$O:$O,Raindance!$B:$B,$B268,Raindance!$R:$R,"&gt;="&amp;N$5,Raindance!$R:$R,"&lt;="&amp;N$6))</f>
        <v>0</v>
      </c>
      <c r="O268">
        <f>IF($B268="",0,SUMIFS(Raindance!$O:$O,Raindance!$B:$B,$B268,Raindance!$R:$R,"&gt;="&amp;O$5,Raindance!$R:$R,"&lt;="&amp;O$6))</f>
        <v>0</v>
      </c>
      <c r="P268">
        <f>IF($B268="",0,SUMIFS(Raindance!$O:$O,Raindance!$B:$B,$B268,Raindance!$R:$R,"&gt;="&amp;P$5,Raindance!$R:$R,"&lt;="&amp;P$6))</f>
        <v>0</v>
      </c>
      <c r="Q268">
        <f>IF($B268="",0,SUMIFS(Raindance!$O:$O,Raindance!$B:$B,$B268,Raindance!$R:$R,"&gt;="&amp;Q$5,Raindance!$R:$R,"&lt;="&amp;Q$6))</f>
        <v>0</v>
      </c>
      <c r="R268">
        <f>IF($B268="",0,SUMIFS(Raindance!$O:$O,Raindance!$B:$B,$B268,Raindance!$R:$R,"&gt;="&amp;R$5,Raindance!$R:$R,"&lt;="&amp;R$6))</f>
        <v>0</v>
      </c>
      <c r="S268">
        <f>IF($B268="",0,SUMIFS(Raindance!$O:$O,Raindance!$B:$B,$B268,Raindance!$R:$R,"&gt;="&amp;S$5,Raindance!$R:$R,"&lt;="&amp;S$6))</f>
        <v>0</v>
      </c>
      <c r="T268">
        <f>IF($B268="",0,SUMIFS(Raindance!$O:$O,Raindance!$B:$B,$B268,Raindance!$R:$R,"&gt;="&amp;T$5,Raindance!$R:$R,"&lt;="&amp;T$6))</f>
        <v>0</v>
      </c>
      <c r="U268">
        <f>IF($B268="",0,SUMIFS(Raindance!$O:$O,Raindance!$B:$B,$B268,Raindance!$R:$R,"&gt;="&amp;U$5,Raindance!$R:$R,"&lt;="&amp;U$6))</f>
        <v>0</v>
      </c>
      <c r="V268">
        <f>IF($B268="",0,SUMIFS(Raindance!$O:$O,Raindance!$B:$B,$B268,Raindance!$R:$R,"&gt;="&amp;V$5,Raindance!$R:$R,"&lt;="&amp;V$6))</f>
        <v>0</v>
      </c>
      <c r="W268">
        <f>IF($B268="",0,SUMIFS(Raindance!$O:$O,Raindance!$B:$B,$B268,Raindance!$R:$R,"&gt;="&amp;W$5,Raindance!$R:$R,"&lt;="&amp;W$6))</f>
        <v>0</v>
      </c>
      <c r="X268">
        <f>IF($B268="",0,SUMIFS(Raindance!$O:$O,Raindance!$B:$B,$B268,Raindance!$R:$R,"&gt;="&amp;X$5,Raindance!$R:$R,"&lt;="&amp;X$6))</f>
        <v>0</v>
      </c>
      <c r="Y268">
        <f>IF($B268="",0,SUMIFS(Raindance!$O:$O,Raindance!$B:$B,$B268,Raindance!$R:$R,"&gt;="&amp;Y$5,Raindance!$R:$R,"&lt;="&amp;Y$6))</f>
        <v>0</v>
      </c>
      <c r="Z268">
        <f>IF($B268="",0,SUMIFS(Raindance!$O:$O,Raindance!$B:$B,$B268,Raindance!$R:$R,"&gt;="&amp;Z$5,Raindance!$R:$R,"&lt;="&amp;Z$6))</f>
        <v>0</v>
      </c>
      <c r="AA268">
        <f>IF($B268="",0,SUMIFS(Raindance!$O:$O,Raindance!$B:$B,$B268,Raindance!$R:$R,"&gt;="&amp;AA$5,Raindance!$R:$R,"&lt;="&amp;AA$6))</f>
        <v>0</v>
      </c>
      <c r="AB268">
        <f>IF($B268="",0,SUMIFS(Raindance!$O:$O,Raindance!$B:$B,$B268,Raindance!$R:$R,"&gt;="&amp;AB$5,Raindance!$R:$R,"&lt;="&amp;AB$6))</f>
        <v>0</v>
      </c>
      <c r="AC268">
        <f>IF($B268="",0,SUMIFS(Raindance!$O:$O,Raindance!$B:$B,$B268,Raindance!$R:$R,"&gt;="&amp;AC$5,Raindance!$R:$R,"&lt;="&amp;AC$6))</f>
        <v>0</v>
      </c>
      <c r="AD268">
        <f>IF($B268="",0,SUMIFS(Raindance!$O:$O,Raindance!$B:$B,$B268,Raindance!$R:$R,"&gt;="&amp;AD$5,Raindance!$R:$R,"&lt;="&amp;AD$6))</f>
        <v>0</v>
      </c>
      <c r="AE268">
        <f>IF($B268="",0,SUMIFS(Raindance!$O:$O,Raindance!$B:$B,$B268,Raindance!$R:$R,"&gt;="&amp;AE$5,Raindance!$R:$R,"&lt;="&amp;AE$6))</f>
        <v>0</v>
      </c>
      <c r="AF268">
        <f>IF($B268="",0,SUMIFS(Raindance!$O:$O,Raindance!$B:$B,$B268,Raindance!$R:$R,"&gt;="&amp;AF$5,Raindance!$R:$R,"&lt;="&amp;AF$6))</f>
        <v>0</v>
      </c>
      <c r="AG268">
        <f>IF($B268="",0,SUMIFS(Raindance!$O:$O,Raindance!$B:$B,$B268,Raindance!$R:$R,"&gt;="&amp;AG$5,Raindance!$R:$R,"&lt;="&amp;AG$6))</f>
        <v>0</v>
      </c>
    </row>
    <row r="269" spans="1:33" x14ac:dyDescent="0.3">
      <c r="A269" t="s">
        <v>1144</v>
      </c>
      <c r="B269" s="20">
        <f>'Accounting table'!H46</f>
        <v>0</v>
      </c>
      <c r="C269" s="36">
        <f>IF(B269="",0,SUMIFS(Raindance!O:O,Raindance!B:B,B269))</f>
        <v>0</v>
      </c>
      <c r="E269">
        <f>IF($B269="",0,SUMIFS(Raindance!$O:$O,Raindance!$B:$B,$B269,Raindance!$R:$R,"&gt;="&amp;E$5,Raindance!$R:$R,"&lt;="&amp;E$6))</f>
        <v>0</v>
      </c>
      <c r="F269">
        <f>IF($B269="",0,SUMIFS(Raindance!$O:$O,Raindance!$B:$B,$B269,Raindance!$R:$R,"&gt;="&amp;F$5,Raindance!$R:$R,"&lt;="&amp;F$6))</f>
        <v>0</v>
      </c>
      <c r="G269">
        <f>IF($B269="",0,SUMIFS(Raindance!$O:$O,Raindance!$B:$B,$B269,Raindance!$R:$R,"&gt;="&amp;G$5,Raindance!$R:$R,"&lt;="&amp;G$6))</f>
        <v>0</v>
      </c>
      <c r="H269">
        <f>IF($B269="",0,SUMIFS(Raindance!$O:$O,Raindance!$B:$B,$B269,Raindance!$R:$R,"&gt;="&amp;H$5,Raindance!$R:$R,"&lt;="&amp;H$6))</f>
        <v>0</v>
      </c>
      <c r="I269">
        <f>IF($B269="",0,SUMIFS(Raindance!$O:$O,Raindance!$B:$B,$B269,Raindance!$R:$R,"&gt;="&amp;I$5,Raindance!$R:$R,"&lt;="&amp;I$6))</f>
        <v>0</v>
      </c>
      <c r="J269">
        <f>IF($B269="",0,SUMIFS(Raindance!$O:$O,Raindance!$B:$B,$B269,Raindance!$R:$R,"&gt;="&amp;J$5,Raindance!$R:$R,"&lt;="&amp;J$6))</f>
        <v>0</v>
      </c>
      <c r="K269">
        <f>IF($B269="",0,SUMIFS(Raindance!$O:$O,Raindance!$B:$B,$B269,Raindance!$R:$R,"&gt;="&amp;K$5,Raindance!$R:$R,"&lt;="&amp;K$6))</f>
        <v>0</v>
      </c>
      <c r="L269">
        <f>IF($B269="",0,SUMIFS(Raindance!$O:$O,Raindance!$B:$B,$B269,Raindance!$R:$R,"&gt;="&amp;L$5,Raindance!$R:$R,"&lt;="&amp;L$6))</f>
        <v>0</v>
      </c>
      <c r="M269">
        <f>IF($B269="",0,SUMIFS(Raindance!$O:$O,Raindance!$B:$B,$B269,Raindance!$R:$R,"&gt;="&amp;M$5,Raindance!$R:$R,"&lt;="&amp;M$6))</f>
        <v>0</v>
      </c>
      <c r="N269">
        <f>IF($B269="",0,SUMIFS(Raindance!$O:$O,Raindance!$B:$B,$B269,Raindance!$R:$R,"&gt;="&amp;N$5,Raindance!$R:$R,"&lt;="&amp;N$6))</f>
        <v>0</v>
      </c>
      <c r="O269">
        <f>IF($B269="",0,SUMIFS(Raindance!$O:$O,Raindance!$B:$B,$B269,Raindance!$R:$R,"&gt;="&amp;O$5,Raindance!$R:$R,"&lt;="&amp;O$6))</f>
        <v>0</v>
      </c>
      <c r="P269">
        <f>IF($B269="",0,SUMIFS(Raindance!$O:$O,Raindance!$B:$B,$B269,Raindance!$R:$R,"&gt;="&amp;P$5,Raindance!$R:$R,"&lt;="&amp;P$6))</f>
        <v>0</v>
      </c>
      <c r="Q269">
        <f>IF($B269="",0,SUMIFS(Raindance!$O:$O,Raindance!$B:$B,$B269,Raindance!$R:$R,"&gt;="&amp;Q$5,Raindance!$R:$R,"&lt;="&amp;Q$6))</f>
        <v>0</v>
      </c>
      <c r="R269">
        <f>IF($B269="",0,SUMIFS(Raindance!$O:$O,Raindance!$B:$B,$B269,Raindance!$R:$R,"&gt;="&amp;R$5,Raindance!$R:$R,"&lt;="&amp;R$6))</f>
        <v>0</v>
      </c>
      <c r="S269">
        <f>IF($B269="",0,SUMIFS(Raindance!$O:$O,Raindance!$B:$B,$B269,Raindance!$R:$R,"&gt;="&amp;S$5,Raindance!$R:$R,"&lt;="&amp;S$6))</f>
        <v>0</v>
      </c>
      <c r="T269">
        <f>IF($B269="",0,SUMIFS(Raindance!$O:$O,Raindance!$B:$B,$B269,Raindance!$R:$R,"&gt;="&amp;T$5,Raindance!$R:$R,"&lt;="&amp;T$6))</f>
        <v>0</v>
      </c>
      <c r="U269">
        <f>IF($B269="",0,SUMIFS(Raindance!$O:$O,Raindance!$B:$B,$B269,Raindance!$R:$R,"&gt;="&amp;U$5,Raindance!$R:$R,"&lt;="&amp;U$6))</f>
        <v>0</v>
      </c>
      <c r="V269">
        <f>IF($B269="",0,SUMIFS(Raindance!$O:$O,Raindance!$B:$B,$B269,Raindance!$R:$R,"&gt;="&amp;V$5,Raindance!$R:$R,"&lt;="&amp;V$6))</f>
        <v>0</v>
      </c>
      <c r="W269">
        <f>IF($B269="",0,SUMIFS(Raindance!$O:$O,Raindance!$B:$B,$B269,Raindance!$R:$R,"&gt;="&amp;W$5,Raindance!$R:$R,"&lt;="&amp;W$6))</f>
        <v>0</v>
      </c>
      <c r="X269">
        <f>IF($B269="",0,SUMIFS(Raindance!$O:$O,Raindance!$B:$B,$B269,Raindance!$R:$R,"&gt;="&amp;X$5,Raindance!$R:$R,"&lt;="&amp;X$6))</f>
        <v>0</v>
      </c>
      <c r="Y269">
        <f>IF($B269="",0,SUMIFS(Raindance!$O:$O,Raindance!$B:$B,$B269,Raindance!$R:$R,"&gt;="&amp;Y$5,Raindance!$R:$R,"&lt;="&amp;Y$6))</f>
        <v>0</v>
      </c>
      <c r="Z269">
        <f>IF($B269="",0,SUMIFS(Raindance!$O:$O,Raindance!$B:$B,$B269,Raindance!$R:$R,"&gt;="&amp;Z$5,Raindance!$R:$R,"&lt;="&amp;Z$6))</f>
        <v>0</v>
      </c>
      <c r="AA269">
        <f>IF($B269="",0,SUMIFS(Raindance!$O:$O,Raindance!$B:$B,$B269,Raindance!$R:$R,"&gt;="&amp;AA$5,Raindance!$R:$R,"&lt;="&amp;AA$6))</f>
        <v>0</v>
      </c>
      <c r="AB269">
        <f>IF($B269="",0,SUMIFS(Raindance!$O:$O,Raindance!$B:$B,$B269,Raindance!$R:$R,"&gt;="&amp;AB$5,Raindance!$R:$R,"&lt;="&amp;AB$6))</f>
        <v>0</v>
      </c>
      <c r="AC269">
        <f>IF($B269="",0,SUMIFS(Raindance!$O:$O,Raindance!$B:$B,$B269,Raindance!$R:$R,"&gt;="&amp;AC$5,Raindance!$R:$R,"&lt;="&amp;AC$6))</f>
        <v>0</v>
      </c>
      <c r="AD269">
        <f>IF($B269="",0,SUMIFS(Raindance!$O:$O,Raindance!$B:$B,$B269,Raindance!$R:$R,"&gt;="&amp;AD$5,Raindance!$R:$R,"&lt;="&amp;AD$6))</f>
        <v>0</v>
      </c>
      <c r="AE269">
        <f>IF($B269="",0,SUMIFS(Raindance!$O:$O,Raindance!$B:$B,$B269,Raindance!$R:$R,"&gt;="&amp;AE$5,Raindance!$R:$R,"&lt;="&amp;AE$6))</f>
        <v>0</v>
      </c>
      <c r="AF269">
        <f>IF($B269="",0,SUMIFS(Raindance!$O:$O,Raindance!$B:$B,$B269,Raindance!$R:$R,"&gt;="&amp;AF$5,Raindance!$R:$R,"&lt;="&amp;AF$6))</f>
        <v>0</v>
      </c>
      <c r="AG269">
        <f>IF($B269="",0,SUMIFS(Raindance!$O:$O,Raindance!$B:$B,$B269,Raindance!$R:$R,"&gt;="&amp;AG$5,Raindance!$R:$R,"&lt;="&amp;AG$6))</f>
        <v>0</v>
      </c>
    </row>
    <row r="270" spans="1:33" x14ac:dyDescent="0.3">
      <c r="A270" t="s">
        <v>1144</v>
      </c>
      <c r="B270" s="20">
        <f>'Accounting table'!H47</f>
        <v>0</v>
      </c>
      <c r="C270" s="36">
        <f>IF(B270="",0,SUMIFS(Raindance!O:O,Raindance!B:B,B270))</f>
        <v>0</v>
      </c>
      <c r="E270">
        <f>IF($B270="",0,SUMIFS(Raindance!$O:$O,Raindance!$B:$B,$B270,Raindance!$R:$R,"&gt;="&amp;E$5,Raindance!$R:$R,"&lt;="&amp;E$6))</f>
        <v>0</v>
      </c>
      <c r="F270">
        <f>IF($B270="",0,SUMIFS(Raindance!$O:$O,Raindance!$B:$B,$B270,Raindance!$R:$R,"&gt;="&amp;F$5,Raindance!$R:$R,"&lt;="&amp;F$6))</f>
        <v>0</v>
      </c>
      <c r="G270">
        <f>IF($B270="",0,SUMIFS(Raindance!$O:$O,Raindance!$B:$B,$B270,Raindance!$R:$R,"&gt;="&amp;G$5,Raindance!$R:$R,"&lt;="&amp;G$6))</f>
        <v>0</v>
      </c>
      <c r="H270">
        <f>IF($B270="",0,SUMIFS(Raindance!$O:$O,Raindance!$B:$B,$B270,Raindance!$R:$R,"&gt;="&amp;H$5,Raindance!$R:$R,"&lt;="&amp;H$6))</f>
        <v>0</v>
      </c>
      <c r="I270">
        <f>IF($B270="",0,SUMIFS(Raindance!$O:$O,Raindance!$B:$B,$B270,Raindance!$R:$R,"&gt;="&amp;I$5,Raindance!$R:$R,"&lt;="&amp;I$6))</f>
        <v>0</v>
      </c>
      <c r="J270">
        <f>IF($B270="",0,SUMIFS(Raindance!$O:$O,Raindance!$B:$B,$B270,Raindance!$R:$R,"&gt;="&amp;J$5,Raindance!$R:$R,"&lt;="&amp;J$6))</f>
        <v>0</v>
      </c>
      <c r="K270">
        <f>IF($B270="",0,SUMIFS(Raindance!$O:$O,Raindance!$B:$B,$B270,Raindance!$R:$R,"&gt;="&amp;K$5,Raindance!$R:$R,"&lt;="&amp;K$6))</f>
        <v>0</v>
      </c>
      <c r="L270">
        <f>IF($B270="",0,SUMIFS(Raindance!$O:$O,Raindance!$B:$B,$B270,Raindance!$R:$R,"&gt;="&amp;L$5,Raindance!$R:$R,"&lt;="&amp;L$6))</f>
        <v>0</v>
      </c>
      <c r="M270">
        <f>IF($B270="",0,SUMIFS(Raindance!$O:$O,Raindance!$B:$B,$B270,Raindance!$R:$R,"&gt;="&amp;M$5,Raindance!$R:$R,"&lt;="&amp;M$6))</f>
        <v>0</v>
      </c>
      <c r="N270">
        <f>IF($B270="",0,SUMIFS(Raindance!$O:$O,Raindance!$B:$B,$B270,Raindance!$R:$R,"&gt;="&amp;N$5,Raindance!$R:$R,"&lt;="&amp;N$6))</f>
        <v>0</v>
      </c>
      <c r="O270">
        <f>IF($B270="",0,SUMIFS(Raindance!$O:$O,Raindance!$B:$B,$B270,Raindance!$R:$R,"&gt;="&amp;O$5,Raindance!$R:$R,"&lt;="&amp;O$6))</f>
        <v>0</v>
      </c>
      <c r="P270">
        <f>IF($B270="",0,SUMIFS(Raindance!$O:$O,Raindance!$B:$B,$B270,Raindance!$R:$R,"&gt;="&amp;P$5,Raindance!$R:$R,"&lt;="&amp;P$6))</f>
        <v>0</v>
      </c>
      <c r="Q270">
        <f>IF($B270="",0,SUMIFS(Raindance!$O:$O,Raindance!$B:$B,$B270,Raindance!$R:$R,"&gt;="&amp;Q$5,Raindance!$R:$R,"&lt;="&amp;Q$6))</f>
        <v>0</v>
      </c>
      <c r="R270">
        <f>IF($B270="",0,SUMIFS(Raindance!$O:$O,Raindance!$B:$B,$B270,Raindance!$R:$R,"&gt;="&amp;R$5,Raindance!$R:$R,"&lt;="&amp;R$6))</f>
        <v>0</v>
      </c>
      <c r="S270">
        <f>IF($B270="",0,SUMIFS(Raindance!$O:$O,Raindance!$B:$B,$B270,Raindance!$R:$R,"&gt;="&amp;S$5,Raindance!$R:$R,"&lt;="&amp;S$6))</f>
        <v>0</v>
      </c>
      <c r="T270">
        <f>IF($B270="",0,SUMIFS(Raindance!$O:$O,Raindance!$B:$B,$B270,Raindance!$R:$R,"&gt;="&amp;T$5,Raindance!$R:$R,"&lt;="&amp;T$6))</f>
        <v>0</v>
      </c>
      <c r="U270">
        <f>IF($B270="",0,SUMIFS(Raindance!$O:$O,Raindance!$B:$B,$B270,Raindance!$R:$R,"&gt;="&amp;U$5,Raindance!$R:$R,"&lt;="&amp;U$6))</f>
        <v>0</v>
      </c>
      <c r="V270">
        <f>IF($B270="",0,SUMIFS(Raindance!$O:$O,Raindance!$B:$B,$B270,Raindance!$R:$R,"&gt;="&amp;V$5,Raindance!$R:$R,"&lt;="&amp;V$6))</f>
        <v>0</v>
      </c>
      <c r="W270">
        <f>IF($B270="",0,SUMIFS(Raindance!$O:$O,Raindance!$B:$B,$B270,Raindance!$R:$R,"&gt;="&amp;W$5,Raindance!$R:$R,"&lt;="&amp;W$6))</f>
        <v>0</v>
      </c>
      <c r="X270">
        <f>IF($B270="",0,SUMIFS(Raindance!$O:$O,Raindance!$B:$B,$B270,Raindance!$R:$R,"&gt;="&amp;X$5,Raindance!$R:$R,"&lt;="&amp;X$6))</f>
        <v>0</v>
      </c>
      <c r="Y270">
        <f>IF($B270="",0,SUMIFS(Raindance!$O:$O,Raindance!$B:$B,$B270,Raindance!$R:$R,"&gt;="&amp;Y$5,Raindance!$R:$R,"&lt;="&amp;Y$6))</f>
        <v>0</v>
      </c>
      <c r="Z270">
        <f>IF($B270="",0,SUMIFS(Raindance!$O:$O,Raindance!$B:$B,$B270,Raindance!$R:$R,"&gt;="&amp;Z$5,Raindance!$R:$R,"&lt;="&amp;Z$6))</f>
        <v>0</v>
      </c>
      <c r="AA270">
        <f>IF($B270="",0,SUMIFS(Raindance!$O:$O,Raindance!$B:$B,$B270,Raindance!$R:$R,"&gt;="&amp;AA$5,Raindance!$R:$R,"&lt;="&amp;AA$6))</f>
        <v>0</v>
      </c>
      <c r="AB270">
        <f>IF($B270="",0,SUMIFS(Raindance!$O:$O,Raindance!$B:$B,$B270,Raindance!$R:$R,"&gt;="&amp;AB$5,Raindance!$R:$R,"&lt;="&amp;AB$6))</f>
        <v>0</v>
      </c>
      <c r="AC270">
        <f>IF($B270="",0,SUMIFS(Raindance!$O:$O,Raindance!$B:$B,$B270,Raindance!$R:$R,"&gt;="&amp;AC$5,Raindance!$R:$R,"&lt;="&amp;AC$6))</f>
        <v>0</v>
      </c>
      <c r="AD270">
        <f>IF($B270="",0,SUMIFS(Raindance!$O:$O,Raindance!$B:$B,$B270,Raindance!$R:$R,"&gt;="&amp;AD$5,Raindance!$R:$R,"&lt;="&amp;AD$6))</f>
        <v>0</v>
      </c>
      <c r="AE270">
        <f>IF($B270="",0,SUMIFS(Raindance!$O:$O,Raindance!$B:$B,$B270,Raindance!$R:$R,"&gt;="&amp;AE$5,Raindance!$R:$R,"&lt;="&amp;AE$6))</f>
        <v>0</v>
      </c>
      <c r="AF270">
        <f>IF($B270="",0,SUMIFS(Raindance!$O:$O,Raindance!$B:$B,$B270,Raindance!$R:$R,"&gt;="&amp;AF$5,Raindance!$R:$R,"&lt;="&amp;AF$6))</f>
        <v>0</v>
      </c>
      <c r="AG270">
        <f>IF($B270="",0,SUMIFS(Raindance!$O:$O,Raindance!$B:$B,$B270,Raindance!$R:$R,"&gt;="&amp;AG$5,Raindance!$R:$R,"&lt;="&amp;AG$6))</f>
        <v>0</v>
      </c>
    </row>
    <row r="271" spans="1:33" x14ac:dyDescent="0.3">
      <c r="A271" t="s">
        <v>1144</v>
      </c>
      <c r="B271" s="20">
        <f>'Accounting table'!H48</f>
        <v>0</v>
      </c>
      <c r="C271" s="36">
        <f>IF(B271="",0,SUMIFS(Raindance!O:O,Raindance!B:B,B271))</f>
        <v>0</v>
      </c>
      <c r="E271">
        <f>IF($B271="",0,SUMIFS(Raindance!$O:$O,Raindance!$B:$B,$B271,Raindance!$R:$R,"&gt;="&amp;E$5,Raindance!$R:$R,"&lt;="&amp;E$6))</f>
        <v>0</v>
      </c>
      <c r="F271">
        <f>IF($B271="",0,SUMIFS(Raindance!$O:$O,Raindance!$B:$B,$B271,Raindance!$R:$R,"&gt;="&amp;F$5,Raindance!$R:$R,"&lt;="&amp;F$6))</f>
        <v>0</v>
      </c>
      <c r="G271">
        <f>IF($B271="",0,SUMIFS(Raindance!$O:$O,Raindance!$B:$B,$B271,Raindance!$R:$R,"&gt;="&amp;G$5,Raindance!$R:$R,"&lt;="&amp;G$6))</f>
        <v>0</v>
      </c>
      <c r="H271">
        <f>IF($B271="",0,SUMIFS(Raindance!$O:$O,Raindance!$B:$B,$B271,Raindance!$R:$R,"&gt;="&amp;H$5,Raindance!$R:$R,"&lt;="&amp;H$6))</f>
        <v>0</v>
      </c>
      <c r="I271">
        <f>IF($B271="",0,SUMIFS(Raindance!$O:$O,Raindance!$B:$B,$B271,Raindance!$R:$R,"&gt;="&amp;I$5,Raindance!$R:$R,"&lt;="&amp;I$6))</f>
        <v>0</v>
      </c>
      <c r="J271">
        <f>IF($B271="",0,SUMIFS(Raindance!$O:$O,Raindance!$B:$B,$B271,Raindance!$R:$R,"&gt;="&amp;J$5,Raindance!$R:$R,"&lt;="&amp;J$6))</f>
        <v>0</v>
      </c>
      <c r="K271">
        <f>IF($B271="",0,SUMIFS(Raindance!$O:$O,Raindance!$B:$B,$B271,Raindance!$R:$R,"&gt;="&amp;K$5,Raindance!$R:$R,"&lt;="&amp;K$6))</f>
        <v>0</v>
      </c>
      <c r="L271">
        <f>IF($B271="",0,SUMIFS(Raindance!$O:$O,Raindance!$B:$B,$B271,Raindance!$R:$R,"&gt;="&amp;L$5,Raindance!$R:$R,"&lt;="&amp;L$6))</f>
        <v>0</v>
      </c>
      <c r="M271">
        <f>IF($B271="",0,SUMIFS(Raindance!$O:$O,Raindance!$B:$B,$B271,Raindance!$R:$R,"&gt;="&amp;M$5,Raindance!$R:$R,"&lt;="&amp;M$6))</f>
        <v>0</v>
      </c>
      <c r="N271">
        <f>IF($B271="",0,SUMIFS(Raindance!$O:$O,Raindance!$B:$B,$B271,Raindance!$R:$R,"&gt;="&amp;N$5,Raindance!$R:$R,"&lt;="&amp;N$6))</f>
        <v>0</v>
      </c>
      <c r="O271">
        <f>IF($B271="",0,SUMIFS(Raindance!$O:$O,Raindance!$B:$B,$B271,Raindance!$R:$R,"&gt;="&amp;O$5,Raindance!$R:$R,"&lt;="&amp;O$6))</f>
        <v>0</v>
      </c>
      <c r="P271">
        <f>IF($B271="",0,SUMIFS(Raindance!$O:$O,Raindance!$B:$B,$B271,Raindance!$R:$R,"&gt;="&amp;P$5,Raindance!$R:$R,"&lt;="&amp;P$6))</f>
        <v>0</v>
      </c>
      <c r="Q271">
        <f>IF($B271="",0,SUMIFS(Raindance!$O:$O,Raindance!$B:$B,$B271,Raindance!$R:$R,"&gt;="&amp;Q$5,Raindance!$R:$R,"&lt;="&amp;Q$6))</f>
        <v>0</v>
      </c>
      <c r="R271">
        <f>IF($B271="",0,SUMIFS(Raindance!$O:$O,Raindance!$B:$B,$B271,Raindance!$R:$R,"&gt;="&amp;R$5,Raindance!$R:$R,"&lt;="&amp;R$6))</f>
        <v>0</v>
      </c>
      <c r="S271">
        <f>IF($B271="",0,SUMIFS(Raindance!$O:$O,Raindance!$B:$B,$B271,Raindance!$R:$R,"&gt;="&amp;S$5,Raindance!$R:$R,"&lt;="&amp;S$6))</f>
        <v>0</v>
      </c>
      <c r="T271">
        <f>IF($B271="",0,SUMIFS(Raindance!$O:$O,Raindance!$B:$B,$B271,Raindance!$R:$R,"&gt;="&amp;T$5,Raindance!$R:$R,"&lt;="&amp;T$6))</f>
        <v>0</v>
      </c>
      <c r="U271">
        <f>IF($B271="",0,SUMIFS(Raindance!$O:$O,Raindance!$B:$B,$B271,Raindance!$R:$R,"&gt;="&amp;U$5,Raindance!$R:$R,"&lt;="&amp;U$6))</f>
        <v>0</v>
      </c>
      <c r="V271">
        <f>IF($B271="",0,SUMIFS(Raindance!$O:$O,Raindance!$B:$B,$B271,Raindance!$R:$R,"&gt;="&amp;V$5,Raindance!$R:$R,"&lt;="&amp;V$6))</f>
        <v>0</v>
      </c>
      <c r="W271">
        <f>IF($B271="",0,SUMIFS(Raindance!$O:$O,Raindance!$B:$B,$B271,Raindance!$R:$R,"&gt;="&amp;W$5,Raindance!$R:$R,"&lt;="&amp;W$6))</f>
        <v>0</v>
      </c>
      <c r="X271">
        <f>IF($B271="",0,SUMIFS(Raindance!$O:$O,Raindance!$B:$B,$B271,Raindance!$R:$R,"&gt;="&amp;X$5,Raindance!$R:$R,"&lt;="&amp;X$6))</f>
        <v>0</v>
      </c>
      <c r="Y271">
        <f>IF($B271="",0,SUMIFS(Raindance!$O:$O,Raindance!$B:$B,$B271,Raindance!$R:$R,"&gt;="&amp;Y$5,Raindance!$R:$R,"&lt;="&amp;Y$6))</f>
        <v>0</v>
      </c>
      <c r="Z271">
        <f>IF($B271="",0,SUMIFS(Raindance!$O:$O,Raindance!$B:$B,$B271,Raindance!$R:$R,"&gt;="&amp;Z$5,Raindance!$R:$R,"&lt;="&amp;Z$6))</f>
        <v>0</v>
      </c>
      <c r="AA271">
        <f>IF($B271="",0,SUMIFS(Raindance!$O:$O,Raindance!$B:$B,$B271,Raindance!$R:$R,"&gt;="&amp;AA$5,Raindance!$R:$R,"&lt;="&amp;AA$6))</f>
        <v>0</v>
      </c>
      <c r="AB271">
        <f>IF($B271="",0,SUMIFS(Raindance!$O:$O,Raindance!$B:$B,$B271,Raindance!$R:$R,"&gt;="&amp;AB$5,Raindance!$R:$R,"&lt;="&amp;AB$6))</f>
        <v>0</v>
      </c>
      <c r="AC271">
        <f>IF($B271="",0,SUMIFS(Raindance!$O:$O,Raindance!$B:$B,$B271,Raindance!$R:$R,"&gt;="&amp;AC$5,Raindance!$R:$R,"&lt;="&amp;AC$6))</f>
        <v>0</v>
      </c>
      <c r="AD271">
        <f>IF($B271="",0,SUMIFS(Raindance!$O:$O,Raindance!$B:$B,$B271,Raindance!$R:$R,"&gt;="&amp;AD$5,Raindance!$R:$R,"&lt;="&amp;AD$6))</f>
        <v>0</v>
      </c>
      <c r="AE271">
        <f>IF($B271="",0,SUMIFS(Raindance!$O:$O,Raindance!$B:$B,$B271,Raindance!$R:$R,"&gt;="&amp;AE$5,Raindance!$R:$R,"&lt;="&amp;AE$6))</f>
        <v>0</v>
      </c>
      <c r="AF271">
        <f>IF($B271="",0,SUMIFS(Raindance!$O:$O,Raindance!$B:$B,$B271,Raindance!$R:$R,"&gt;="&amp;AF$5,Raindance!$R:$R,"&lt;="&amp;AF$6))</f>
        <v>0</v>
      </c>
      <c r="AG271">
        <f>IF($B271="",0,SUMIFS(Raindance!$O:$O,Raindance!$B:$B,$B271,Raindance!$R:$R,"&gt;="&amp;AG$5,Raindance!$R:$R,"&lt;="&amp;AG$6))</f>
        <v>0</v>
      </c>
    </row>
    <row r="272" spans="1:33" x14ac:dyDescent="0.3">
      <c r="A272" t="s">
        <v>1144</v>
      </c>
      <c r="B272" s="20">
        <f>'Accounting table'!H49</f>
        <v>0</v>
      </c>
      <c r="C272" s="36">
        <f>IF(B272="",0,SUMIFS(Raindance!O:O,Raindance!B:B,B272))</f>
        <v>0</v>
      </c>
      <c r="E272">
        <f>IF($B272="",0,SUMIFS(Raindance!$O:$O,Raindance!$B:$B,$B272,Raindance!$R:$R,"&gt;="&amp;E$5,Raindance!$R:$R,"&lt;="&amp;E$6))</f>
        <v>0</v>
      </c>
      <c r="F272">
        <f>IF($B272="",0,SUMIFS(Raindance!$O:$O,Raindance!$B:$B,$B272,Raindance!$R:$R,"&gt;="&amp;F$5,Raindance!$R:$R,"&lt;="&amp;F$6))</f>
        <v>0</v>
      </c>
      <c r="G272">
        <f>IF($B272="",0,SUMIFS(Raindance!$O:$O,Raindance!$B:$B,$B272,Raindance!$R:$R,"&gt;="&amp;G$5,Raindance!$R:$R,"&lt;="&amp;G$6))</f>
        <v>0</v>
      </c>
      <c r="H272">
        <f>IF($B272="",0,SUMIFS(Raindance!$O:$O,Raindance!$B:$B,$B272,Raindance!$R:$R,"&gt;="&amp;H$5,Raindance!$R:$R,"&lt;="&amp;H$6))</f>
        <v>0</v>
      </c>
      <c r="I272">
        <f>IF($B272="",0,SUMIFS(Raindance!$O:$O,Raindance!$B:$B,$B272,Raindance!$R:$R,"&gt;="&amp;I$5,Raindance!$R:$R,"&lt;="&amp;I$6))</f>
        <v>0</v>
      </c>
      <c r="J272">
        <f>IF($B272="",0,SUMIFS(Raindance!$O:$O,Raindance!$B:$B,$B272,Raindance!$R:$R,"&gt;="&amp;J$5,Raindance!$R:$R,"&lt;="&amp;J$6))</f>
        <v>0</v>
      </c>
      <c r="K272">
        <f>IF($B272="",0,SUMIFS(Raindance!$O:$O,Raindance!$B:$B,$B272,Raindance!$R:$R,"&gt;="&amp;K$5,Raindance!$R:$R,"&lt;="&amp;K$6))</f>
        <v>0</v>
      </c>
      <c r="L272">
        <f>IF($B272="",0,SUMIFS(Raindance!$O:$O,Raindance!$B:$B,$B272,Raindance!$R:$R,"&gt;="&amp;L$5,Raindance!$R:$R,"&lt;="&amp;L$6))</f>
        <v>0</v>
      </c>
      <c r="M272">
        <f>IF($B272="",0,SUMIFS(Raindance!$O:$O,Raindance!$B:$B,$B272,Raindance!$R:$R,"&gt;="&amp;M$5,Raindance!$R:$R,"&lt;="&amp;M$6))</f>
        <v>0</v>
      </c>
      <c r="N272">
        <f>IF($B272="",0,SUMIFS(Raindance!$O:$O,Raindance!$B:$B,$B272,Raindance!$R:$R,"&gt;="&amp;N$5,Raindance!$R:$R,"&lt;="&amp;N$6))</f>
        <v>0</v>
      </c>
      <c r="O272">
        <f>IF($B272="",0,SUMIFS(Raindance!$O:$O,Raindance!$B:$B,$B272,Raindance!$R:$R,"&gt;="&amp;O$5,Raindance!$R:$R,"&lt;="&amp;O$6))</f>
        <v>0</v>
      </c>
      <c r="P272">
        <f>IF($B272="",0,SUMIFS(Raindance!$O:$O,Raindance!$B:$B,$B272,Raindance!$R:$R,"&gt;="&amp;P$5,Raindance!$R:$R,"&lt;="&amp;P$6))</f>
        <v>0</v>
      </c>
      <c r="Q272">
        <f>IF($B272="",0,SUMIFS(Raindance!$O:$O,Raindance!$B:$B,$B272,Raindance!$R:$R,"&gt;="&amp;Q$5,Raindance!$R:$R,"&lt;="&amp;Q$6))</f>
        <v>0</v>
      </c>
      <c r="R272">
        <f>IF($B272="",0,SUMIFS(Raindance!$O:$O,Raindance!$B:$B,$B272,Raindance!$R:$R,"&gt;="&amp;R$5,Raindance!$R:$R,"&lt;="&amp;R$6))</f>
        <v>0</v>
      </c>
      <c r="S272">
        <f>IF($B272="",0,SUMIFS(Raindance!$O:$O,Raindance!$B:$B,$B272,Raindance!$R:$R,"&gt;="&amp;S$5,Raindance!$R:$R,"&lt;="&amp;S$6))</f>
        <v>0</v>
      </c>
      <c r="T272">
        <f>IF($B272="",0,SUMIFS(Raindance!$O:$O,Raindance!$B:$B,$B272,Raindance!$R:$R,"&gt;="&amp;T$5,Raindance!$R:$R,"&lt;="&amp;T$6))</f>
        <v>0</v>
      </c>
      <c r="U272">
        <f>IF($B272="",0,SUMIFS(Raindance!$O:$O,Raindance!$B:$B,$B272,Raindance!$R:$R,"&gt;="&amp;U$5,Raindance!$R:$R,"&lt;="&amp;U$6))</f>
        <v>0</v>
      </c>
      <c r="V272">
        <f>IF($B272="",0,SUMIFS(Raindance!$O:$O,Raindance!$B:$B,$B272,Raindance!$R:$R,"&gt;="&amp;V$5,Raindance!$R:$R,"&lt;="&amp;V$6))</f>
        <v>0</v>
      </c>
      <c r="W272">
        <f>IF($B272="",0,SUMIFS(Raindance!$O:$O,Raindance!$B:$B,$B272,Raindance!$R:$R,"&gt;="&amp;W$5,Raindance!$R:$R,"&lt;="&amp;W$6))</f>
        <v>0</v>
      </c>
      <c r="X272">
        <f>IF($B272="",0,SUMIFS(Raindance!$O:$O,Raindance!$B:$B,$B272,Raindance!$R:$R,"&gt;="&amp;X$5,Raindance!$R:$R,"&lt;="&amp;X$6))</f>
        <v>0</v>
      </c>
      <c r="Y272">
        <f>IF($B272="",0,SUMIFS(Raindance!$O:$O,Raindance!$B:$B,$B272,Raindance!$R:$R,"&gt;="&amp;Y$5,Raindance!$R:$R,"&lt;="&amp;Y$6))</f>
        <v>0</v>
      </c>
      <c r="Z272">
        <f>IF($B272="",0,SUMIFS(Raindance!$O:$O,Raindance!$B:$B,$B272,Raindance!$R:$R,"&gt;="&amp;Z$5,Raindance!$R:$R,"&lt;="&amp;Z$6))</f>
        <v>0</v>
      </c>
      <c r="AA272">
        <f>IF($B272="",0,SUMIFS(Raindance!$O:$O,Raindance!$B:$B,$B272,Raindance!$R:$R,"&gt;="&amp;AA$5,Raindance!$R:$R,"&lt;="&amp;AA$6))</f>
        <v>0</v>
      </c>
      <c r="AB272">
        <f>IF($B272="",0,SUMIFS(Raindance!$O:$O,Raindance!$B:$B,$B272,Raindance!$R:$R,"&gt;="&amp;AB$5,Raindance!$R:$R,"&lt;="&amp;AB$6))</f>
        <v>0</v>
      </c>
      <c r="AC272">
        <f>IF($B272="",0,SUMIFS(Raindance!$O:$O,Raindance!$B:$B,$B272,Raindance!$R:$R,"&gt;="&amp;AC$5,Raindance!$R:$R,"&lt;="&amp;AC$6))</f>
        <v>0</v>
      </c>
      <c r="AD272">
        <f>IF($B272="",0,SUMIFS(Raindance!$O:$O,Raindance!$B:$B,$B272,Raindance!$R:$R,"&gt;="&amp;AD$5,Raindance!$R:$R,"&lt;="&amp;AD$6))</f>
        <v>0</v>
      </c>
      <c r="AE272">
        <f>IF($B272="",0,SUMIFS(Raindance!$O:$O,Raindance!$B:$B,$B272,Raindance!$R:$R,"&gt;="&amp;AE$5,Raindance!$R:$R,"&lt;="&amp;AE$6))</f>
        <v>0</v>
      </c>
      <c r="AF272">
        <f>IF($B272="",0,SUMIFS(Raindance!$O:$O,Raindance!$B:$B,$B272,Raindance!$R:$R,"&gt;="&amp;AF$5,Raindance!$R:$R,"&lt;="&amp;AF$6))</f>
        <v>0</v>
      </c>
      <c r="AG272">
        <f>IF($B272="",0,SUMIFS(Raindance!$O:$O,Raindance!$B:$B,$B272,Raindance!$R:$R,"&gt;="&amp;AG$5,Raindance!$R:$R,"&lt;="&amp;AG$6))</f>
        <v>0</v>
      </c>
    </row>
    <row r="273" spans="1:33" x14ac:dyDescent="0.3">
      <c r="A273" t="s">
        <v>1144</v>
      </c>
      <c r="B273" s="20">
        <f>'Accounting table'!H50</f>
        <v>0</v>
      </c>
      <c r="C273" s="36">
        <f>IF(B273="",0,SUMIFS(Raindance!O:O,Raindance!B:B,B273))</f>
        <v>0</v>
      </c>
      <c r="E273">
        <f>IF($B273="",0,SUMIFS(Raindance!$O:$O,Raindance!$B:$B,$B273,Raindance!$R:$R,"&gt;="&amp;E$5,Raindance!$R:$R,"&lt;="&amp;E$6))</f>
        <v>0</v>
      </c>
      <c r="F273">
        <f>IF($B273="",0,SUMIFS(Raindance!$O:$O,Raindance!$B:$B,$B273,Raindance!$R:$R,"&gt;="&amp;F$5,Raindance!$R:$R,"&lt;="&amp;F$6))</f>
        <v>0</v>
      </c>
      <c r="G273">
        <f>IF($B273="",0,SUMIFS(Raindance!$O:$O,Raindance!$B:$B,$B273,Raindance!$R:$R,"&gt;="&amp;G$5,Raindance!$R:$R,"&lt;="&amp;G$6))</f>
        <v>0</v>
      </c>
      <c r="H273">
        <f>IF($B273="",0,SUMIFS(Raindance!$O:$O,Raindance!$B:$B,$B273,Raindance!$R:$R,"&gt;="&amp;H$5,Raindance!$R:$R,"&lt;="&amp;H$6))</f>
        <v>0</v>
      </c>
      <c r="I273">
        <f>IF($B273="",0,SUMIFS(Raindance!$O:$O,Raindance!$B:$B,$B273,Raindance!$R:$R,"&gt;="&amp;I$5,Raindance!$R:$R,"&lt;="&amp;I$6))</f>
        <v>0</v>
      </c>
      <c r="J273">
        <f>IF($B273="",0,SUMIFS(Raindance!$O:$O,Raindance!$B:$B,$B273,Raindance!$R:$R,"&gt;="&amp;J$5,Raindance!$R:$R,"&lt;="&amp;J$6))</f>
        <v>0</v>
      </c>
      <c r="K273">
        <f>IF($B273="",0,SUMIFS(Raindance!$O:$O,Raindance!$B:$B,$B273,Raindance!$R:$R,"&gt;="&amp;K$5,Raindance!$R:$R,"&lt;="&amp;K$6))</f>
        <v>0</v>
      </c>
      <c r="L273">
        <f>IF($B273="",0,SUMIFS(Raindance!$O:$O,Raindance!$B:$B,$B273,Raindance!$R:$R,"&gt;="&amp;L$5,Raindance!$R:$R,"&lt;="&amp;L$6))</f>
        <v>0</v>
      </c>
      <c r="M273">
        <f>IF($B273="",0,SUMIFS(Raindance!$O:$O,Raindance!$B:$B,$B273,Raindance!$R:$R,"&gt;="&amp;M$5,Raindance!$R:$R,"&lt;="&amp;M$6))</f>
        <v>0</v>
      </c>
      <c r="N273">
        <f>IF($B273="",0,SUMIFS(Raindance!$O:$O,Raindance!$B:$B,$B273,Raindance!$R:$R,"&gt;="&amp;N$5,Raindance!$R:$R,"&lt;="&amp;N$6))</f>
        <v>0</v>
      </c>
      <c r="O273">
        <f>IF($B273="",0,SUMIFS(Raindance!$O:$O,Raindance!$B:$B,$B273,Raindance!$R:$R,"&gt;="&amp;O$5,Raindance!$R:$R,"&lt;="&amp;O$6))</f>
        <v>0</v>
      </c>
      <c r="P273">
        <f>IF($B273="",0,SUMIFS(Raindance!$O:$O,Raindance!$B:$B,$B273,Raindance!$R:$R,"&gt;="&amp;P$5,Raindance!$R:$R,"&lt;="&amp;P$6))</f>
        <v>0</v>
      </c>
      <c r="Q273">
        <f>IF($B273="",0,SUMIFS(Raindance!$O:$O,Raindance!$B:$B,$B273,Raindance!$R:$R,"&gt;="&amp;Q$5,Raindance!$R:$R,"&lt;="&amp;Q$6))</f>
        <v>0</v>
      </c>
      <c r="R273">
        <f>IF($B273="",0,SUMIFS(Raindance!$O:$O,Raindance!$B:$B,$B273,Raindance!$R:$R,"&gt;="&amp;R$5,Raindance!$R:$R,"&lt;="&amp;R$6))</f>
        <v>0</v>
      </c>
      <c r="S273">
        <f>IF($B273="",0,SUMIFS(Raindance!$O:$O,Raindance!$B:$B,$B273,Raindance!$R:$R,"&gt;="&amp;S$5,Raindance!$R:$R,"&lt;="&amp;S$6))</f>
        <v>0</v>
      </c>
      <c r="T273">
        <f>IF($B273="",0,SUMIFS(Raindance!$O:$O,Raindance!$B:$B,$B273,Raindance!$R:$R,"&gt;="&amp;T$5,Raindance!$R:$R,"&lt;="&amp;T$6))</f>
        <v>0</v>
      </c>
      <c r="U273">
        <f>IF($B273="",0,SUMIFS(Raindance!$O:$O,Raindance!$B:$B,$B273,Raindance!$R:$R,"&gt;="&amp;U$5,Raindance!$R:$R,"&lt;="&amp;U$6))</f>
        <v>0</v>
      </c>
      <c r="V273">
        <f>IF($B273="",0,SUMIFS(Raindance!$O:$O,Raindance!$B:$B,$B273,Raindance!$R:$R,"&gt;="&amp;V$5,Raindance!$R:$R,"&lt;="&amp;V$6))</f>
        <v>0</v>
      </c>
      <c r="W273">
        <f>IF($B273="",0,SUMIFS(Raindance!$O:$O,Raindance!$B:$B,$B273,Raindance!$R:$R,"&gt;="&amp;W$5,Raindance!$R:$R,"&lt;="&amp;W$6))</f>
        <v>0</v>
      </c>
      <c r="X273">
        <f>IF($B273="",0,SUMIFS(Raindance!$O:$O,Raindance!$B:$B,$B273,Raindance!$R:$R,"&gt;="&amp;X$5,Raindance!$R:$R,"&lt;="&amp;X$6))</f>
        <v>0</v>
      </c>
      <c r="Y273">
        <f>IF($B273="",0,SUMIFS(Raindance!$O:$O,Raindance!$B:$B,$B273,Raindance!$R:$R,"&gt;="&amp;Y$5,Raindance!$R:$R,"&lt;="&amp;Y$6))</f>
        <v>0</v>
      </c>
      <c r="Z273">
        <f>IF($B273="",0,SUMIFS(Raindance!$O:$O,Raindance!$B:$B,$B273,Raindance!$R:$R,"&gt;="&amp;Z$5,Raindance!$R:$R,"&lt;="&amp;Z$6))</f>
        <v>0</v>
      </c>
      <c r="AA273">
        <f>IF($B273="",0,SUMIFS(Raindance!$O:$O,Raindance!$B:$B,$B273,Raindance!$R:$R,"&gt;="&amp;AA$5,Raindance!$R:$R,"&lt;="&amp;AA$6))</f>
        <v>0</v>
      </c>
      <c r="AB273">
        <f>IF($B273="",0,SUMIFS(Raindance!$O:$O,Raindance!$B:$B,$B273,Raindance!$R:$R,"&gt;="&amp;AB$5,Raindance!$R:$R,"&lt;="&amp;AB$6))</f>
        <v>0</v>
      </c>
      <c r="AC273">
        <f>IF($B273="",0,SUMIFS(Raindance!$O:$O,Raindance!$B:$B,$B273,Raindance!$R:$R,"&gt;="&amp;AC$5,Raindance!$R:$R,"&lt;="&amp;AC$6))</f>
        <v>0</v>
      </c>
      <c r="AD273">
        <f>IF($B273="",0,SUMIFS(Raindance!$O:$O,Raindance!$B:$B,$B273,Raindance!$R:$R,"&gt;="&amp;AD$5,Raindance!$R:$R,"&lt;="&amp;AD$6))</f>
        <v>0</v>
      </c>
      <c r="AE273">
        <f>IF($B273="",0,SUMIFS(Raindance!$O:$O,Raindance!$B:$B,$B273,Raindance!$R:$R,"&gt;="&amp;AE$5,Raindance!$R:$R,"&lt;="&amp;AE$6))</f>
        <v>0</v>
      </c>
      <c r="AF273">
        <f>IF($B273="",0,SUMIFS(Raindance!$O:$O,Raindance!$B:$B,$B273,Raindance!$R:$R,"&gt;="&amp;AF$5,Raindance!$R:$R,"&lt;="&amp;AF$6))</f>
        <v>0</v>
      </c>
      <c r="AG273">
        <f>IF($B273="",0,SUMIFS(Raindance!$O:$O,Raindance!$B:$B,$B273,Raindance!$R:$R,"&gt;="&amp;AG$5,Raindance!$R:$R,"&lt;="&amp;AG$6))</f>
        <v>0</v>
      </c>
    </row>
    <row r="274" spans="1:33" x14ac:dyDescent="0.3">
      <c r="A274" t="s">
        <v>1144</v>
      </c>
      <c r="B274" s="20">
        <f>'Accounting table'!H51</f>
        <v>0</v>
      </c>
      <c r="C274" s="36">
        <f>IF(B274="",0,SUMIFS(Raindance!O:O,Raindance!B:B,B274))</f>
        <v>0</v>
      </c>
      <c r="E274">
        <f>IF($B274="",0,SUMIFS(Raindance!$O:$O,Raindance!$B:$B,$B274,Raindance!$R:$R,"&gt;="&amp;E$5,Raindance!$R:$R,"&lt;="&amp;E$6))</f>
        <v>0</v>
      </c>
      <c r="F274">
        <f>IF($B274="",0,SUMIFS(Raindance!$O:$O,Raindance!$B:$B,$B274,Raindance!$R:$R,"&gt;="&amp;F$5,Raindance!$R:$R,"&lt;="&amp;F$6))</f>
        <v>0</v>
      </c>
      <c r="G274">
        <f>IF($B274="",0,SUMIFS(Raindance!$O:$O,Raindance!$B:$B,$B274,Raindance!$R:$R,"&gt;="&amp;G$5,Raindance!$R:$R,"&lt;="&amp;G$6))</f>
        <v>0</v>
      </c>
      <c r="H274">
        <f>IF($B274="",0,SUMIFS(Raindance!$O:$O,Raindance!$B:$B,$B274,Raindance!$R:$R,"&gt;="&amp;H$5,Raindance!$R:$R,"&lt;="&amp;H$6))</f>
        <v>0</v>
      </c>
      <c r="I274">
        <f>IF($B274="",0,SUMIFS(Raindance!$O:$O,Raindance!$B:$B,$B274,Raindance!$R:$R,"&gt;="&amp;I$5,Raindance!$R:$R,"&lt;="&amp;I$6))</f>
        <v>0</v>
      </c>
      <c r="J274">
        <f>IF($B274="",0,SUMIFS(Raindance!$O:$O,Raindance!$B:$B,$B274,Raindance!$R:$R,"&gt;="&amp;J$5,Raindance!$R:$R,"&lt;="&amp;J$6))</f>
        <v>0</v>
      </c>
      <c r="K274">
        <f>IF($B274="",0,SUMIFS(Raindance!$O:$O,Raindance!$B:$B,$B274,Raindance!$R:$R,"&gt;="&amp;K$5,Raindance!$R:$R,"&lt;="&amp;K$6))</f>
        <v>0</v>
      </c>
      <c r="L274">
        <f>IF($B274="",0,SUMIFS(Raindance!$O:$O,Raindance!$B:$B,$B274,Raindance!$R:$R,"&gt;="&amp;L$5,Raindance!$R:$R,"&lt;="&amp;L$6))</f>
        <v>0</v>
      </c>
      <c r="M274">
        <f>IF($B274="",0,SUMIFS(Raindance!$O:$O,Raindance!$B:$B,$B274,Raindance!$R:$R,"&gt;="&amp;M$5,Raindance!$R:$R,"&lt;="&amp;M$6))</f>
        <v>0</v>
      </c>
      <c r="N274">
        <f>IF($B274="",0,SUMIFS(Raindance!$O:$O,Raindance!$B:$B,$B274,Raindance!$R:$R,"&gt;="&amp;N$5,Raindance!$R:$R,"&lt;="&amp;N$6))</f>
        <v>0</v>
      </c>
      <c r="O274">
        <f>IF($B274="",0,SUMIFS(Raindance!$O:$O,Raindance!$B:$B,$B274,Raindance!$R:$R,"&gt;="&amp;O$5,Raindance!$R:$R,"&lt;="&amp;O$6))</f>
        <v>0</v>
      </c>
      <c r="P274">
        <f>IF($B274="",0,SUMIFS(Raindance!$O:$O,Raindance!$B:$B,$B274,Raindance!$R:$R,"&gt;="&amp;P$5,Raindance!$R:$R,"&lt;="&amp;P$6))</f>
        <v>0</v>
      </c>
      <c r="Q274">
        <f>IF($B274="",0,SUMIFS(Raindance!$O:$O,Raindance!$B:$B,$B274,Raindance!$R:$R,"&gt;="&amp;Q$5,Raindance!$R:$R,"&lt;="&amp;Q$6))</f>
        <v>0</v>
      </c>
      <c r="R274">
        <f>IF($B274="",0,SUMIFS(Raindance!$O:$O,Raindance!$B:$B,$B274,Raindance!$R:$R,"&gt;="&amp;R$5,Raindance!$R:$R,"&lt;="&amp;R$6))</f>
        <v>0</v>
      </c>
      <c r="S274">
        <f>IF($B274="",0,SUMIFS(Raindance!$O:$O,Raindance!$B:$B,$B274,Raindance!$R:$R,"&gt;="&amp;S$5,Raindance!$R:$R,"&lt;="&amp;S$6))</f>
        <v>0</v>
      </c>
      <c r="T274">
        <f>IF($B274="",0,SUMIFS(Raindance!$O:$O,Raindance!$B:$B,$B274,Raindance!$R:$R,"&gt;="&amp;T$5,Raindance!$R:$R,"&lt;="&amp;T$6))</f>
        <v>0</v>
      </c>
      <c r="U274">
        <f>IF($B274="",0,SUMIFS(Raindance!$O:$O,Raindance!$B:$B,$B274,Raindance!$R:$R,"&gt;="&amp;U$5,Raindance!$R:$R,"&lt;="&amp;U$6))</f>
        <v>0</v>
      </c>
      <c r="V274">
        <f>IF($B274="",0,SUMIFS(Raindance!$O:$O,Raindance!$B:$B,$B274,Raindance!$R:$R,"&gt;="&amp;V$5,Raindance!$R:$R,"&lt;="&amp;V$6))</f>
        <v>0</v>
      </c>
      <c r="W274">
        <f>IF($B274="",0,SUMIFS(Raindance!$O:$O,Raindance!$B:$B,$B274,Raindance!$R:$R,"&gt;="&amp;W$5,Raindance!$R:$R,"&lt;="&amp;W$6))</f>
        <v>0</v>
      </c>
      <c r="X274">
        <f>IF($B274="",0,SUMIFS(Raindance!$O:$O,Raindance!$B:$B,$B274,Raindance!$R:$R,"&gt;="&amp;X$5,Raindance!$R:$R,"&lt;="&amp;X$6))</f>
        <v>0</v>
      </c>
      <c r="Y274">
        <f>IF($B274="",0,SUMIFS(Raindance!$O:$O,Raindance!$B:$B,$B274,Raindance!$R:$R,"&gt;="&amp;Y$5,Raindance!$R:$R,"&lt;="&amp;Y$6))</f>
        <v>0</v>
      </c>
      <c r="Z274">
        <f>IF($B274="",0,SUMIFS(Raindance!$O:$O,Raindance!$B:$B,$B274,Raindance!$R:$R,"&gt;="&amp;Z$5,Raindance!$R:$R,"&lt;="&amp;Z$6))</f>
        <v>0</v>
      </c>
      <c r="AA274">
        <f>IF($B274="",0,SUMIFS(Raindance!$O:$O,Raindance!$B:$B,$B274,Raindance!$R:$R,"&gt;="&amp;AA$5,Raindance!$R:$R,"&lt;="&amp;AA$6))</f>
        <v>0</v>
      </c>
      <c r="AB274">
        <f>IF($B274="",0,SUMIFS(Raindance!$O:$O,Raindance!$B:$B,$B274,Raindance!$R:$R,"&gt;="&amp;AB$5,Raindance!$R:$R,"&lt;="&amp;AB$6))</f>
        <v>0</v>
      </c>
      <c r="AC274">
        <f>IF($B274="",0,SUMIFS(Raindance!$O:$O,Raindance!$B:$B,$B274,Raindance!$R:$R,"&gt;="&amp;AC$5,Raindance!$R:$R,"&lt;="&amp;AC$6))</f>
        <v>0</v>
      </c>
      <c r="AD274">
        <f>IF($B274="",0,SUMIFS(Raindance!$O:$O,Raindance!$B:$B,$B274,Raindance!$R:$R,"&gt;="&amp;AD$5,Raindance!$R:$R,"&lt;="&amp;AD$6))</f>
        <v>0</v>
      </c>
      <c r="AE274">
        <f>IF($B274="",0,SUMIFS(Raindance!$O:$O,Raindance!$B:$B,$B274,Raindance!$R:$R,"&gt;="&amp;AE$5,Raindance!$R:$R,"&lt;="&amp;AE$6))</f>
        <v>0</v>
      </c>
      <c r="AF274">
        <f>IF($B274="",0,SUMIFS(Raindance!$O:$O,Raindance!$B:$B,$B274,Raindance!$R:$R,"&gt;="&amp;AF$5,Raindance!$R:$R,"&lt;="&amp;AF$6))</f>
        <v>0</v>
      </c>
      <c r="AG274">
        <f>IF($B274="",0,SUMIFS(Raindance!$O:$O,Raindance!$B:$B,$B274,Raindance!$R:$R,"&gt;="&amp;AG$5,Raindance!$R:$R,"&lt;="&amp;AG$6))</f>
        <v>0</v>
      </c>
    </row>
    <row r="275" spans="1:33" x14ac:dyDescent="0.3">
      <c r="A275" t="s">
        <v>1144</v>
      </c>
      <c r="B275" s="20">
        <f>'Accounting table'!H52</f>
        <v>0</v>
      </c>
      <c r="C275" s="36">
        <f>IF(B275="",0,SUMIFS(Raindance!O:O,Raindance!B:B,B275))</f>
        <v>0</v>
      </c>
      <c r="E275">
        <f>IF($B275="",0,SUMIFS(Raindance!$O:$O,Raindance!$B:$B,$B275,Raindance!$R:$R,"&gt;="&amp;E$5,Raindance!$R:$R,"&lt;="&amp;E$6))</f>
        <v>0</v>
      </c>
      <c r="F275">
        <f>IF($B275="",0,SUMIFS(Raindance!$O:$O,Raindance!$B:$B,$B275,Raindance!$R:$R,"&gt;="&amp;F$5,Raindance!$R:$R,"&lt;="&amp;F$6))</f>
        <v>0</v>
      </c>
      <c r="G275">
        <f>IF($B275="",0,SUMIFS(Raindance!$O:$O,Raindance!$B:$B,$B275,Raindance!$R:$R,"&gt;="&amp;G$5,Raindance!$R:$R,"&lt;="&amp;G$6))</f>
        <v>0</v>
      </c>
      <c r="H275">
        <f>IF($B275="",0,SUMIFS(Raindance!$O:$O,Raindance!$B:$B,$B275,Raindance!$R:$R,"&gt;="&amp;H$5,Raindance!$R:$R,"&lt;="&amp;H$6))</f>
        <v>0</v>
      </c>
      <c r="I275">
        <f>IF($B275="",0,SUMIFS(Raindance!$O:$O,Raindance!$B:$B,$B275,Raindance!$R:$R,"&gt;="&amp;I$5,Raindance!$R:$R,"&lt;="&amp;I$6))</f>
        <v>0</v>
      </c>
      <c r="J275">
        <f>IF($B275="",0,SUMIFS(Raindance!$O:$O,Raindance!$B:$B,$B275,Raindance!$R:$R,"&gt;="&amp;J$5,Raindance!$R:$R,"&lt;="&amp;J$6))</f>
        <v>0</v>
      </c>
      <c r="K275">
        <f>IF($B275="",0,SUMIFS(Raindance!$O:$O,Raindance!$B:$B,$B275,Raindance!$R:$R,"&gt;="&amp;K$5,Raindance!$R:$R,"&lt;="&amp;K$6))</f>
        <v>0</v>
      </c>
      <c r="L275">
        <f>IF($B275="",0,SUMIFS(Raindance!$O:$O,Raindance!$B:$B,$B275,Raindance!$R:$R,"&gt;="&amp;L$5,Raindance!$R:$R,"&lt;="&amp;L$6))</f>
        <v>0</v>
      </c>
      <c r="M275">
        <f>IF($B275="",0,SUMIFS(Raindance!$O:$O,Raindance!$B:$B,$B275,Raindance!$R:$R,"&gt;="&amp;M$5,Raindance!$R:$R,"&lt;="&amp;M$6))</f>
        <v>0</v>
      </c>
      <c r="N275">
        <f>IF($B275="",0,SUMIFS(Raindance!$O:$O,Raindance!$B:$B,$B275,Raindance!$R:$R,"&gt;="&amp;N$5,Raindance!$R:$R,"&lt;="&amp;N$6))</f>
        <v>0</v>
      </c>
      <c r="O275">
        <f>IF($B275="",0,SUMIFS(Raindance!$O:$O,Raindance!$B:$B,$B275,Raindance!$R:$R,"&gt;="&amp;O$5,Raindance!$R:$R,"&lt;="&amp;O$6))</f>
        <v>0</v>
      </c>
      <c r="P275">
        <f>IF($B275="",0,SUMIFS(Raindance!$O:$O,Raindance!$B:$B,$B275,Raindance!$R:$R,"&gt;="&amp;P$5,Raindance!$R:$R,"&lt;="&amp;P$6))</f>
        <v>0</v>
      </c>
      <c r="Q275">
        <f>IF($B275="",0,SUMIFS(Raindance!$O:$O,Raindance!$B:$B,$B275,Raindance!$R:$R,"&gt;="&amp;Q$5,Raindance!$R:$R,"&lt;="&amp;Q$6))</f>
        <v>0</v>
      </c>
      <c r="R275">
        <f>IF($B275="",0,SUMIFS(Raindance!$O:$O,Raindance!$B:$B,$B275,Raindance!$R:$R,"&gt;="&amp;R$5,Raindance!$R:$R,"&lt;="&amp;R$6))</f>
        <v>0</v>
      </c>
      <c r="S275">
        <f>IF($B275="",0,SUMIFS(Raindance!$O:$O,Raindance!$B:$B,$B275,Raindance!$R:$R,"&gt;="&amp;S$5,Raindance!$R:$R,"&lt;="&amp;S$6))</f>
        <v>0</v>
      </c>
      <c r="T275">
        <f>IF($B275="",0,SUMIFS(Raindance!$O:$O,Raindance!$B:$B,$B275,Raindance!$R:$R,"&gt;="&amp;T$5,Raindance!$R:$R,"&lt;="&amp;T$6))</f>
        <v>0</v>
      </c>
      <c r="U275">
        <f>IF($B275="",0,SUMIFS(Raindance!$O:$O,Raindance!$B:$B,$B275,Raindance!$R:$R,"&gt;="&amp;U$5,Raindance!$R:$R,"&lt;="&amp;U$6))</f>
        <v>0</v>
      </c>
      <c r="V275">
        <f>IF($B275="",0,SUMIFS(Raindance!$O:$O,Raindance!$B:$B,$B275,Raindance!$R:$R,"&gt;="&amp;V$5,Raindance!$R:$R,"&lt;="&amp;V$6))</f>
        <v>0</v>
      </c>
      <c r="W275">
        <f>IF($B275="",0,SUMIFS(Raindance!$O:$O,Raindance!$B:$B,$B275,Raindance!$R:$R,"&gt;="&amp;W$5,Raindance!$R:$R,"&lt;="&amp;W$6))</f>
        <v>0</v>
      </c>
      <c r="X275">
        <f>IF($B275="",0,SUMIFS(Raindance!$O:$O,Raindance!$B:$B,$B275,Raindance!$R:$R,"&gt;="&amp;X$5,Raindance!$R:$R,"&lt;="&amp;X$6))</f>
        <v>0</v>
      </c>
      <c r="Y275">
        <f>IF($B275="",0,SUMIFS(Raindance!$O:$O,Raindance!$B:$B,$B275,Raindance!$R:$R,"&gt;="&amp;Y$5,Raindance!$R:$R,"&lt;="&amp;Y$6))</f>
        <v>0</v>
      </c>
      <c r="Z275">
        <f>IF($B275="",0,SUMIFS(Raindance!$O:$O,Raindance!$B:$B,$B275,Raindance!$R:$R,"&gt;="&amp;Z$5,Raindance!$R:$R,"&lt;="&amp;Z$6))</f>
        <v>0</v>
      </c>
      <c r="AA275">
        <f>IF($B275="",0,SUMIFS(Raindance!$O:$O,Raindance!$B:$B,$B275,Raindance!$R:$R,"&gt;="&amp;AA$5,Raindance!$R:$R,"&lt;="&amp;AA$6))</f>
        <v>0</v>
      </c>
      <c r="AB275">
        <f>IF($B275="",0,SUMIFS(Raindance!$O:$O,Raindance!$B:$B,$B275,Raindance!$R:$R,"&gt;="&amp;AB$5,Raindance!$R:$R,"&lt;="&amp;AB$6))</f>
        <v>0</v>
      </c>
      <c r="AC275">
        <f>IF($B275="",0,SUMIFS(Raindance!$O:$O,Raindance!$B:$B,$B275,Raindance!$R:$R,"&gt;="&amp;AC$5,Raindance!$R:$R,"&lt;="&amp;AC$6))</f>
        <v>0</v>
      </c>
      <c r="AD275">
        <f>IF($B275="",0,SUMIFS(Raindance!$O:$O,Raindance!$B:$B,$B275,Raindance!$R:$R,"&gt;="&amp;AD$5,Raindance!$R:$R,"&lt;="&amp;AD$6))</f>
        <v>0</v>
      </c>
      <c r="AE275">
        <f>IF($B275="",0,SUMIFS(Raindance!$O:$O,Raindance!$B:$B,$B275,Raindance!$R:$R,"&gt;="&amp;AE$5,Raindance!$R:$R,"&lt;="&amp;AE$6))</f>
        <v>0</v>
      </c>
      <c r="AF275">
        <f>IF($B275="",0,SUMIFS(Raindance!$O:$O,Raindance!$B:$B,$B275,Raindance!$R:$R,"&gt;="&amp;AF$5,Raindance!$R:$R,"&lt;="&amp;AF$6))</f>
        <v>0</v>
      </c>
      <c r="AG275">
        <f>IF($B275="",0,SUMIFS(Raindance!$O:$O,Raindance!$B:$B,$B275,Raindance!$R:$R,"&gt;="&amp;AG$5,Raindance!$R:$R,"&lt;="&amp;AG$6))</f>
        <v>0</v>
      </c>
    </row>
    <row r="276" spans="1:33" x14ac:dyDescent="0.3">
      <c r="A276" t="s">
        <v>1144</v>
      </c>
      <c r="B276" s="20">
        <f>'Accounting table'!H53</f>
        <v>0</v>
      </c>
      <c r="C276" s="36">
        <f>IF(B276="",0,SUMIFS(Raindance!O:O,Raindance!B:B,B276))</f>
        <v>0</v>
      </c>
      <c r="E276">
        <f>IF($B276="",0,SUMIFS(Raindance!$O:$O,Raindance!$B:$B,$B276,Raindance!$R:$R,"&gt;="&amp;E$5,Raindance!$R:$R,"&lt;="&amp;E$6))</f>
        <v>0</v>
      </c>
      <c r="F276">
        <f>IF($B276="",0,SUMIFS(Raindance!$O:$O,Raindance!$B:$B,$B276,Raindance!$R:$R,"&gt;="&amp;F$5,Raindance!$R:$R,"&lt;="&amp;F$6))</f>
        <v>0</v>
      </c>
      <c r="G276">
        <f>IF($B276="",0,SUMIFS(Raindance!$O:$O,Raindance!$B:$B,$B276,Raindance!$R:$R,"&gt;="&amp;G$5,Raindance!$R:$R,"&lt;="&amp;G$6))</f>
        <v>0</v>
      </c>
      <c r="H276">
        <f>IF($B276="",0,SUMIFS(Raindance!$O:$O,Raindance!$B:$B,$B276,Raindance!$R:$R,"&gt;="&amp;H$5,Raindance!$R:$R,"&lt;="&amp;H$6))</f>
        <v>0</v>
      </c>
      <c r="I276">
        <f>IF($B276="",0,SUMIFS(Raindance!$O:$O,Raindance!$B:$B,$B276,Raindance!$R:$R,"&gt;="&amp;I$5,Raindance!$R:$R,"&lt;="&amp;I$6))</f>
        <v>0</v>
      </c>
      <c r="J276">
        <f>IF($B276="",0,SUMIFS(Raindance!$O:$O,Raindance!$B:$B,$B276,Raindance!$R:$R,"&gt;="&amp;J$5,Raindance!$R:$R,"&lt;="&amp;J$6))</f>
        <v>0</v>
      </c>
      <c r="K276">
        <f>IF($B276="",0,SUMIFS(Raindance!$O:$O,Raindance!$B:$B,$B276,Raindance!$R:$R,"&gt;="&amp;K$5,Raindance!$R:$R,"&lt;="&amp;K$6))</f>
        <v>0</v>
      </c>
      <c r="L276">
        <f>IF($B276="",0,SUMIFS(Raindance!$O:$O,Raindance!$B:$B,$B276,Raindance!$R:$R,"&gt;="&amp;L$5,Raindance!$R:$R,"&lt;="&amp;L$6))</f>
        <v>0</v>
      </c>
      <c r="M276">
        <f>IF($B276="",0,SUMIFS(Raindance!$O:$O,Raindance!$B:$B,$B276,Raindance!$R:$R,"&gt;="&amp;M$5,Raindance!$R:$R,"&lt;="&amp;M$6))</f>
        <v>0</v>
      </c>
      <c r="N276">
        <f>IF($B276="",0,SUMIFS(Raindance!$O:$O,Raindance!$B:$B,$B276,Raindance!$R:$R,"&gt;="&amp;N$5,Raindance!$R:$R,"&lt;="&amp;N$6))</f>
        <v>0</v>
      </c>
      <c r="O276">
        <f>IF($B276="",0,SUMIFS(Raindance!$O:$O,Raindance!$B:$B,$B276,Raindance!$R:$R,"&gt;="&amp;O$5,Raindance!$R:$R,"&lt;="&amp;O$6))</f>
        <v>0</v>
      </c>
      <c r="P276">
        <f>IF($B276="",0,SUMIFS(Raindance!$O:$O,Raindance!$B:$B,$B276,Raindance!$R:$R,"&gt;="&amp;P$5,Raindance!$R:$R,"&lt;="&amp;P$6))</f>
        <v>0</v>
      </c>
      <c r="Q276">
        <f>IF($B276="",0,SUMIFS(Raindance!$O:$O,Raindance!$B:$B,$B276,Raindance!$R:$R,"&gt;="&amp;Q$5,Raindance!$R:$R,"&lt;="&amp;Q$6))</f>
        <v>0</v>
      </c>
      <c r="R276">
        <f>IF($B276="",0,SUMIFS(Raindance!$O:$O,Raindance!$B:$B,$B276,Raindance!$R:$R,"&gt;="&amp;R$5,Raindance!$R:$R,"&lt;="&amp;R$6))</f>
        <v>0</v>
      </c>
      <c r="S276">
        <f>IF($B276="",0,SUMIFS(Raindance!$O:$O,Raindance!$B:$B,$B276,Raindance!$R:$R,"&gt;="&amp;S$5,Raindance!$R:$R,"&lt;="&amp;S$6))</f>
        <v>0</v>
      </c>
      <c r="T276">
        <f>IF($B276="",0,SUMIFS(Raindance!$O:$O,Raindance!$B:$B,$B276,Raindance!$R:$R,"&gt;="&amp;T$5,Raindance!$R:$R,"&lt;="&amp;T$6))</f>
        <v>0</v>
      </c>
      <c r="U276">
        <f>IF($B276="",0,SUMIFS(Raindance!$O:$O,Raindance!$B:$B,$B276,Raindance!$R:$R,"&gt;="&amp;U$5,Raindance!$R:$R,"&lt;="&amp;U$6))</f>
        <v>0</v>
      </c>
      <c r="V276">
        <f>IF($B276="",0,SUMIFS(Raindance!$O:$O,Raindance!$B:$B,$B276,Raindance!$R:$R,"&gt;="&amp;V$5,Raindance!$R:$R,"&lt;="&amp;V$6))</f>
        <v>0</v>
      </c>
      <c r="W276">
        <f>IF($B276="",0,SUMIFS(Raindance!$O:$O,Raindance!$B:$B,$B276,Raindance!$R:$R,"&gt;="&amp;W$5,Raindance!$R:$R,"&lt;="&amp;W$6))</f>
        <v>0</v>
      </c>
      <c r="X276">
        <f>IF($B276="",0,SUMIFS(Raindance!$O:$O,Raindance!$B:$B,$B276,Raindance!$R:$R,"&gt;="&amp;X$5,Raindance!$R:$R,"&lt;="&amp;X$6))</f>
        <v>0</v>
      </c>
      <c r="Y276">
        <f>IF($B276="",0,SUMIFS(Raindance!$O:$O,Raindance!$B:$B,$B276,Raindance!$R:$R,"&gt;="&amp;Y$5,Raindance!$R:$R,"&lt;="&amp;Y$6))</f>
        <v>0</v>
      </c>
      <c r="Z276">
        <f>IF($B276="",0,SUMIFS(Raindance!$O:$O,Raindance!$B:$B,$B276,Raindance!$R:$R,"&gt;="&amp;Z$5,Raindance!$R:$R,"&lt;="&amp;Z$6))</f>
        <v>0</v>
      </c>
      <c r="AA276">
        <f>IF($B276="",0,SUMIFS(Raindance!$O:$O,Raindance!$B:$B,$B276,Raindance!$R:$R,"&gt;="&amp;AA$5,Raindance!$R:$R,"&lt;="&amp;AA$6))</f>
        <v>0</v>
      </c>
      <c r="AB276">
        <f>IF($B276="",0,SUMIFS(Raindance!$O:$O,Raindance!$B:$B,$B276,Raindance!$R:$R,"&gt;="&amp;AB$5,Raindance!$R:$R,"&lt;="&amp;AB$6))</f>
        <v>0</v>
      </c>
      <c r="AC276">
        <f>IF($B276="",0,SUMIFS(Raindance!$O:$O,Raindance!$B:$B,$B276,Raindance!$R:$R,"&gt;="&amp;AC$5,Raindance!$R:$R,"&lt;="&amp;AC$6))</f>
        <v>0</v>
      </c>
      <c r="AD276">
        <f>IF($B276="",0,SUMIFS(Raindance!$O:$O,Raindance!$B:$B,$B276,Raindance!$R:$R,"&gt;="&amp;AD$5,Raindance!$R:$R,"&lt;="&amp;AD$6))</f>
        <v>0</v>
      </c>
      <c r="AE276">
        <f>IF($B276="",0,SUMIFS(Raindance!$O:$O,Raindance!$B:$B,$B276,Raindance!$R:$R,"&gt;="&amp;AE$5,Raindance!$R:$R,"&lt;="&amp;AE$6))</f>
        <v>0</v>
      </c>
      <c r="AF276">
        <f>IF($B276="",0,SUMIFS(Raindance!$O:$O,Raindance!$B:$B,$B276,Raindance!$R:$R,"&gt;="&amp;AF$5,Raindance!$R:$R,"&lt;="&amp;AF$6))</f>
        <v>0</v>
      </c>
      <c r="AG276">
        <f>IF($B276="",0,SUMIFS(Raindance!$O:$O,Raindance!$B:$B,$B276,Raindance!$R:$R,"&gt;="&amp;AG$5,Raindance!$R:$R,"&lt;="&amp;AG$6))</f>
        <v>0</v>
      </c>
    </row>
    <row r="277" spans="1:33" x14ac:dyDescent="0.3">
      <c r="A277" t="s">
        <v>1144</v>
      </c>
      <c r="B277" s="20">
        <f>'Accounting table'!H54</f>
        <v>0</v>
      </c>
      <c r="C277" s="36">
        <f>IF(B277="",0,SUMIFS(Raindance!O:O,Raindance!B:B,B277))</f>
        <v>0</v>
      </c>
      <c r="E277">
        <f>IF($B277="",0,SUMIFS(Raindance!$O:$O,Raindance!$B:$B,$B277,Raindance!$R:$R,"&gt;="&amp;E$5,Raindance!$R:$R,"&lt;="&amp;E$6))</f>
        <v>0</v>
      </c>
      <c r="F277">
        <f>IF($B277="",0,SUMIFS(Raindance!$O:$O,Raindance!$B:$B,$B277,Raindance!$R:$R,"&gt;="&amp;F$5,Raindance!$R:$R,"&lt;="&amp;F$6))</f>
        <v>0</v>
      </c>
      <c r="G277">
        <f>IF($B277="",0,SUMIFS(Raindance!$O:$O,Raindance!$B:$B,$B277,Raindance!$R:$R,"&gt;="&amp;G$5,Raindance!$R:$R,"&lt;="&amp;G$6))</f>
        <v>0</v>
      </c>
      <c r="H277">
        <f>IF($B277="",0,SUMIFS(Raindance!$O:$O,Raindance!$B:$B,$B277,Raindance!$R:$R,"&gt;="&amp;H$5,Raindance!$R:$R,"&lt;="&amp;H$6))</f>
        <v>0</v>
      </c>
      <c r="I277">
        <f>IF($B277="",0,SUMIFS(Raindance!$O:$O,Raindance!$B:$B,$B277,Raindance!$R:$R,"&gt;="&amp;I$5,Raindance!$R:$R,"&lt;="&amp;I$6))</f>
        <v>0</v>
      </c>
      <c r="J277">
        <f>IF($B277="",0,SUMIFS(Raindance!$O:$O,Raindance!$B:$B,$B277,Raindance!$R:$R,"&gt;="&amp;J$5,Raindance!$R:$R,"&lt;="&amp;J$6))</f>
        <v>0</v>
      </c>
      <c r="K277">
        <f>IF($B277="",0,SUMIFS(Raindance!$O:$O,Raindance!$B:$B,$B277,Raindance!$R:$R,"&gt;="&amp;K$5,Raindance!$R:$R,"&lt;="&amp;K$6))</f>
        <v>0</v>
      </c>
      <c r="L277">
        <f>IF($B277="",0,SUMIFS(Raindance!$O:$O,Raindance!$B:$B,$B277,Raindance!$R:$R,"&gt;="&amp;L$5,Raindance!$R:$R,"&lt;="&amp;L$6))</f>
        <v>0</v>
      </c>
      <c r="M277">
        <f>IF($B277="",0,SUMIFS(Raindance!$O:$O,Raindance!$B:$B,$B277,Raindance!$R:$R,"&gt;="&amp;M$5,Raindance!$R:$R,"&lt;="&amp;M$6))</f>
        <v>0</v>
      </c>
      <c r="N277">
        <f>IF($B277="",0,SUMIFS(Raindance!$O:$O,Raindance!$B:$B,$B277,Raindance!$R:$R,"&gt;="&amp;N$5,Raindance!$R:$R,"&lt;="&amp;N$6))</f>
        <v>0</v>
      </c>
      <c r="O277">
        <f>IF($B277="",0,SUMIFS(Raindance!$O:$O,Raindance!$B:$B,$B277,Raindance!$R:$R,"&gt;="&amp;O$5,Raindance!$R:$R,"&lt;="&amp;O$6))</f>
        <v>0</v>
      </c>
      <c r="P277">
        <f>IF($B277="",0,SUMIFS(Raindance!$O:$O,Raindance!$B:$B,$B277,Raindance!$R:$R,"&gt;="&amp;P$5,Raindance!$R:$R,"&lt;="&amp;P$6))</f>
        <v>0</v>
      </c>
      <c r="Q277">
        <f>IF($B277="",0,SUMIFS(Raindance!$O:$O,Raindance!$B:$B,$B277,Raindance!$R:$R,"&gt;="&amp;Q$5,Raindance!$R:$R,"&lt;="&amp;Q$6))</f>
        <v>0</v>
      </c>
      <c r="R277">
        <f>IF($B277="",0,SUMIFS(Raindance!$O:$O,Raindance!$B:$B,$B277,Raindance!$R:$R,"&gt;="&amp;R$5,Raindance!$R:$R,"&lt;="&amp;R$6))</f>
        <v>0</v>
      </c>
      <c r="S277">
        <f>IF($B277="",0,SUMIFS(Raindance!$O:$O,Raindance!$B:$B,$B277,Raindance!$R:$R,"&gt;="&amp;S$5,Raindance!$R:$R,"&lt;="&amp;S$6))</f>
        <v>0</v>
      </c>
      <c r="T277">
        <f>IF($B277="",0,SUMIFS(Raindance!$O:$O,Raindance!$B:$B,$B277,Raindance!$R:$R,"&gt;="&amp;T$5,Raindance!$R:$R,"&lt;="&amp;T$6))</f>
        <v>0</v>
      </c>
      <c r="U277">
        <f>IF($B277="",0,SUMIFS(Raindance!$O:$O,Raindance!$B:$B,$B277,Raindance!$R:$R,"&gt;="&amp;U$5,Raindance!$R:$R,"&lt;="&amp;U$6))</f>
        <v>0</v>
      </c>
      <c r="V277">
        <f>IF($B277="",0,SUMIFS(Raindance!$O:$O,Raindance!$B:$B,$B277,Raindance!$R:$R,"&gt;="&amp;V$5,Raindance!$R:$R,"&lt;="&amp;V$6))</f>
        <v>0</v>
      </c>
      <c r="W277">
        <f>IF($B277="",0,SUMIFS(Raindance!$O:$O,Raindance!$B:$B,$B277,Raindance!$R:$R,"&gt;="&amp;W$5,Raindance!$R:$R,"&lt;="&amp;W$6))</f>
        <v>0</v>
      </c>
      <c r="X277">
        <f>IF($B277="",0,SUMIFS(Raindance!$O:$O,Raindance!$B:$B,$B277,Raindance!$R:$R,"&gt;="&amp;X$5,Raindance!$R:$R,"&lt;="&amp;X$6))</f>
        <v>0</v>
      </c>
      <c r="Y277">
        <f>IF($B277="",0,SUMIFS(Raindance!$O:$O,Raindance!$B:$B,$B277,Raindance!$R:$R,"&gt;="&amp;Y$5,Raindance!$R:$R,"&lt;="&amp;Y$6))</f>
        <v>0</v>
      </c>
      <c r="Z277">
        <f>IF($B277="",0,SUMIFS(Raindance!$O:$O,Raindance!$B:$B,$B277,Raindance!$R:$R,"&gt;="&amp;Z$5,Raindance!$R:$R,"&lt;="&amp;Z$6))</f>
        <v>0</v>
      </c>
      <c r="AA277">
        <f>IF($B277="",0,SUMIFS(Raindance!$O:$O,Raindance!$B:$B,$B277,Raindance!$R:$R,"&gt;="&amp;AA$5,Raindance!$R:$R,"&lt;="&amp;AA$6))</f>
        <v>0</v>
      </c>
      <c r="AB277">
        <f>IF($B277="",0,SUMIFS(Raindance!$O:$O,Raindance!$B:$B,$B277,Raindance!$R:$R,"&gt;="&amp;AB$5,Raindance!$R:$R,"&lt;="&amp;AB$6))</f>
        <v>0</v>
      </c>
      <c r="AC277">
        <f>IF($B277="",0,SUMIFS(Raindance!$O:$O,Raindance!$B:$B,$B277,Raindance!$R:$R,"&gt;="&amp;AC$5,Raindance!$R:$R,"&lt;="&amp;AC$6))</f>
        <v>0</v>
      </c>
      <c r="AD277">
        <f>IF($B277="",0,SUMIFS(Raindance!$O:$O,Raindance!$B:$B,$B277,Raindance!$R:$R,"&gt;="&amp;AD$5,Raindance!$R:$R,"&lt;="&amp;AD$6))</f>
        <v>0</v>
      </c>
      <c r="AE277">
        <f>IF($B277="",0,SUMIFS(Raindance!$O:$O,Raindance!$B:$B,$B277,Raindance!$R:$R,"&gt;="&amp;AE$5,Raindance!$R:$R,"&lt;="&amp;AE$6))</f>
        <v>0</v>
      </c>
      <c r="AF277">
        <f>IF($B277="",0,SUMIFS(Raindance!$O:$O,Raindance!$B:$B,$B277,Raindance!$R:$R,"&gt;="&amp;AF$5,Raindance!$R:$R,"&lt;="&amp;AF$6))</f>
        <v>0</v>
      </c>
      <c r="AG277">
        <f>IF($B277="",0,SUMIFS(Raindance!$O:$O,Raindance!$B:$B,$B277,Raindance!$R:$R,"&gt;="&amp;AG$5,Raindance!$R:$R,"&lt;="&amp;AG$6))</f>
        <v>0</v>
      </c>
    </row>
    <row r="278" spans="1:33" ht="15.5" x14ac:dyDescent="0.35">
      <c r="E278" s="37">
        <f t="shared" ref="E278:AG278" si="6">SUM(E229:E277)</f>
        <v>0</v>
      </c>
      <c r="F278" s="37">
        <f t="shared" si="6"/>
        <v>0</v>
      </c>
      <c r="G278" s="37">
        <f t="shared" si="6"/>
        <v>0</v>
      </c>
      <c r="H278" s="37">
        <f t="shared" si="6"/>
        <v>0</v>
      </c>
      <c r="I278" s="37">
        <f t="shared" si="6"/>
        <v>0</v>
      </c>
      <c r="J278" s="37">
        <f t="shared" si="6"/>
        <v>0</v>
      </c>
      <c r="K278" s="37">
        <f t="shared" si="6"/>
        <v>0</v>
      </c>
      <c r="L278" s="37">
        <f t="shared" si="6"/>
        <v>0</v>
      </c>
      <c r="M278" s="37">
        <f t="shared" si="6"/>
        <v>0</v>
      </c>
      <c r="N278" s="37">
        <f t="shared" si="6"/>
        <v>0</v>
      </c>
      <c r="O278" s="37">
        <f t="shared" si="6"/>
        <v>0</v>
      </c>
      <c r="P278" s="37">
        <f t="shared" si="6"/>
        <v>0</v>
      </c>
      <c r="Q278" s="37">
        <f t="shared" si="6"/>
        <v>0</v>
      </c>
      <c r="R278" s="37">
        <f t="shared" si="6"/>
        <v>0</v>
      </c>
      <c r="S278" s="37">
        <f t="shared" si="6"/>
        <v>0</v>
      </c>
      <c r="T278" s="37">
        <f t="shared" si="6"/>
        <v>0</v>
      </c>
      <c r="U278" s="37">
        <f t="shared" si="6"/>
        <v>0</v>
      </c>
      <c r="V278" s="37">
        <f t="shared" si="6"/>
        <v>0</v>
      </c>
      <c r="W278" s="37">
        <f t="shared" si="6"/>
        <v>0</v>
      </c>
      <c r="X278" s="37">
        <f t="shared" si="6"/>
        <v>0</v>
      </c>
      <c r="Y278" s="37">
        <f t="shared" si="6"/>
        <v>0</v>
      </c>
      <c r="Z278" s="37">
        <f t="shared" si="6"/>
        <v>0</v>
      </c>
      <c r="AA278" s="37">
        <f t="shared" si="6"/>
        <v>0</v>
      </c>
      <c r="AB278" s="37">
        <f t="shared" si="6"/>
        <v>0</v>
      </c>
      <c r="AC278" s="37">
        <f t="shared" si="6"/>
        <v>0</v>
      </c>
      <c r="AD278" s="37">
        <f t="shared" si="6"/>
        <v>0</v>
      </c>
      <c r="AE278" s="37">
        <f t="shared" si="6"/>
        <v>0</v>
      </c>
      <c r="AF278" s="37">
        <f t="shared" si="6"/>
        <v>0</v>
      </c>
      <c r="AG278" s="37">
        <f t="shared" si="6"/>
        <v>0</v>
      </c>
    </row>
    <row r="282" spans="1:33" x14ac:dyDescent="0.3">
      <c r="B282" t="s">
        <v>1142</v>
      </c>
      <c r="C282" t="s">
        <v>36</v>
      </c>
      <c r="D282">
        <f>SUM(C283:C303)</f>
        <v>0</v>
      </c>
    </row>
    <row r="283" spans="1:33" x14ac:dyDescent="0.3">
      <c r="A283" t="s">
        <v>36</v>
      </c>
      <c r="B283" s="20">
        <f>'Accounting table'!C6</f>
        <v>0</v>
      </c>
      <c r="C283" s="36">
        <f>IF(B283="",0,SUMIFS(Raindance!O:O,Raindance!B:B,B283))</f>
        <v>0</v>
      </c>
      <c r="E283">
        <f>IF($B283="",0,SUMIFS(Raindance!$O:$O,Raindance!$B:$B,$B283,Raindance!$R:$R,"&gt;="&amp;E$5,Raindance!$R:$R,"&lt;="&amp;E$6))</f>
        <v>0</v>
      </c>
      <c r="F283">
        <f>IF($B283="",0,SUMIFS(Raindance!$O:$O,Raindance!$B:$B,$B283,Raindance!$R:$R,"&gt;="&amp;F$5,Raindance!$R:$R,"&lt;="&amp;F$6))</f>
        <v>0</v>
      </c>
      <c r="G283">
        <f>IF($B283="",0,SUMIFS(Raindance!$O:$O,Raindance!$B:$B,$B283,Raindance!$R:$R,"&gt;="&amp;G$5,Raindance!$R:$R,"&lt;="&amp;G$6))</f>
        <v>0</v>
      </c>
      <c r="H283">
        <f>IF($B283="",0,SUMIFS(Raindance!$O:$O,Raindance!$B:$B,$B283,Raindance!$R:$R,"&gt;="&amp;H$5,Raindance!$R:$R,"&lt;="&amp;H$6))</f>
        <v>0</v>
      </c>
      <c r="I283">
        <f>IF($B283="",0,SUMIFS(Raindance!$O:$O,Raindance!$B:$B,$B283,Raindance!$R:$R,"&gt;="&amp;I$5,Raindance!$R:$R,"&lt;="&amp;I$6))</f>
        <v>0</v>
      </c>
      <c r="J283">
        <f>IF($B283="",0,SUMIFS(Raindance!$O:$O,Raindance!$B:$B,$B283,Raindance!$R:$R,"&gt;="&amp;J$5,Raindance!$R:$R,"&lt;="&amp;J$6))</f>
        <v>0</v>
      </c>
      <c r="K283">
        <f>IF($B283="",0,SUMIFS(Raindance!$O:$O,Raindance!$B:$B,$B283,Raindance!$R:$R,"&gt;="&amp;K$5,Raindance!$R:$R,"&lt;="&amp;K$6))</f>
        <v>0</v>
      </c>
      <c r="L283">
        <f>IF($B283="",0,SUMIFS(Raindance!$O:$O,Raindance!$B:$B,$B283,Raindance!$R:$R,"&gt;="&amp;L$5,Raindance!$R:$R,"&lt;="&amp;L$6))</f>
        <v>0</v>
      </c>
      <c r="M283">
        <f>IF($B283="",0,SUMIFS(Raindance!$O:$O,Raindance!$B:$B,$B283,Raindance!$R:$R,"&gt;="&amp;M$5,Raindance!$R:$R,"&lt;="&amp;M$6))</f>
        <v>0</v>
      </c>
      <c r="N283">
        <f>IF($B283="",0,SUMIFS(Raindance!$O:$O,Raindance!$B:$B,$B283,Raindance!$R:$R,"&gt;="&amp;N$5,Raindance!$R:$R,"&lt;="&amp;N$6))</f>
        <v>0</v>
      </c>
      <c r="O283">
        <f>IF($B283="",0,SUMIFS(Raindance!$O:$O,Raindance!$B:$B,$B283,Raindance!$R:$R,"&gt;="&amp;O$5,Raindance!$R:$R,"&lt;="&amp;O$6))</f>
        <v>0</v>
      </c>
      <c r="P283">
        <f>IF($B283="",0,SUMIFS(Raindance!$O:$O,Raindance!$B:$B,$B283,Raindance!$R:$R,"&gt;="&amp;P$5,Raindance!$R:$R,"&lt;="&amp;P$6))</f>
        <v>0</v>
      </c>
      <c r="Q283">
        <f>IF($B283="",0,SUMIFS(Raindance!$O:$O,Raindance!$B:$B,$B283,Raindance!$R:$R,"&gt;="&amp;Q$5,Raindance!$R:$R,"&lt;="&amp;Q$6))</f>
        <v>0</v>
      </c>
      <c r="R283">
        <f>IF($B283="",0,SUMIFS(Raindance!$O:$O,Raindance!$B:$B,$B283,Raindance!$R:$R,"&gt;="&amp;R$5,Raindance!$R:$R,"&lt;="&amp;R$6))</f>
        <v>0</v>
      </c>
      <c r="S283">
        <f>IF($B283="",0,SUMIFS(Raindance!$O:$O,Raindance!$B:$B,$B283,Raindance!$R:$R,"&gt;="&amp;S$5,Raindance!$R:$R,"&lt;="&amp;S$6))</f>
        <v>0</v>
      </c>
      <c r="T283">
        <f>IF($B283="",0,SUMIFS(Raindance!$O:$O,Raindance!$B:$B,$B283,Raindance!$R:$R,"&gt;="&amp;T$5,Raindance!$R:$R,"&lt;="&amp;T$6))</f>
        <v>0</v>
      </c>
      <c r="U283">
        <f>IF($B283="",0,SUMIFS(Raindance!$O:$O,Raindance!$B:$B,$B283,Raindance!$R:$R,"&gt;="&amp;U$5,Raindance!$R:$R,"&lt;="&amp;U$6))</f>
        <v>0</v>
      </c>
      <c r="V283">
        <f>IF($B283="",0,SUMIFS(Raindance!$O:$O,Raindance!$B:$B,$B283,Raindance!$R:$R,"&gt;="&amp;V$5,Raindance!$R:$R,"&lt;="&amp;V$6))</f>
        <v>0</v>
      </c>
      <c r="W283">
        <f>IF($B283="",0,SUMIFS(Raindance!$O:$O,Raindance!$B:$B,$B283,Raindance!$R:$R,"&gt;="&amp;W$5,Raindance!$R:$R,"&lt;="&amp;W$6))</f>
        <v>0</v>
      </c>
      <c r="X283">
        <f>IF($B283="",0,SUMIFS(Raindance!$O:$O,Raindance!$B:$B,$B283,Raindance!$R:$R,"&gt;="&amp;X$5,Raindance!$R:$R,"&lt;="&amp;X$6))</f>
        <v>0</v>
      </c>
      <c r="Y283">
        <f>IF($B283="",0,SUMIFS(Raindance!$O:$O,Raindance!$B:$B,$B283,Raindance!$R:$R,"&gt;="&amp;Y$5,Raindance!$R:$R,"&lt;="&amp;Y$6))</f>
        <v>0</v>
      </c>
      <c r="Z283">
        <f>IF($B283="",0,SUMIFS(Raindance!$O:$O,Raindance!$B:$B,$B283,Raindance!$R:$R,"&gt;="&amp;Z$5,Raindance!$R:$R,"&lt;="&amp;Z$6))</f>
        <v>0</v>
      </c>
      <c r="AA283">
        <f>IF($B283="",0,SUMIFS(Raindance!$O:$O,Raindance!$B:$B,$B283,Raindance!$R:$R,"&gt;="&amp;AA$5,Raindance!$R:$R,"&lt;="&amp;AA$6))</f>
        <v>0</v>
      </c>
      <c r="AB283">
        <f>IF($B283="",0,SUMIFS(Raindance!$O:$O,Raindance!$B:$B,$B283,Raindance!$R:$R,"&gt;="&amp;AB$5,Raindance!$R:$R,"&lt;="&amp;AB$6))</f>
        <v>0</v>
      </c>
      <c r="AC283">
        <f>IF($B283="",0,SUMIFS(Raindance!$O:$O,Raindance!$B:$B,$B283,Raindance!$R:$R,"&gt;="&amp;AC$5,Raindance!$R:$R,"&lt;="&amp;AC$6))</f>
        <v>0</v>
      </c>
      <c r="AD283">
        <f>IF($B283="",0,SUMIFS(Raindance!$O:$O,Raindance!$B:$B,$B283,Raindance!$R:$R,"&gt;="&amp;AD$5,Raindance!$R:$R,"&lt;="&amp;AD$6))</f>
        <v>0</v>
      </c>
      <c r="AE283">
        <f>IF($B283="",0,SUMIFS(Raindance!$O:$O,Raindance!$B:$B,$B283,Raindance!$R:$R,"&gt;="&amp;AE$5,Raindance!$R:$R,"&lt;="&amp;AE$6))</f>
        <v>0</v>
      </c>
      <c r="AF283">
        <f>IF($B283="",0,SUMIFS(Raindance!$O:$O,Raindance!$B:$B,$B283,Raindance!$R:$R,"&gt;="&amp;AF$5,Raindance!$R:$R,"&lt;="&amp;AF$6))</f>
        <v>0</v>
      </c>
      <c r="AG283">
        <f>IF($B283="",0,SUMIFS(Raindance!$O:$O,Raindance!$B:$B,$B283,Raindance!$R:$R,"&gt;="&amp;AG$5,Raindance!$R:$R,"&lt;="&amp;AG$6))</f>
        <v>0</v>
      </c>
    </row>
    <row r="284" spans="1:33" x14ac:dyDescent="0.3">
      <c r="A284" t="s">
        <v>36</v>
      </c>
      <c r="B284" s="20">
        <f>'Accounting table'!C7</f>
        <v>0</v>
      </c>
      <c r="C284" s="36">
        <f>IF(B284="",0,SUMIFS(Raindance!O:O,Raindance!B:B,B284))</f>
        <v>0</v>
      </c>
      <c r="E284">
        <f>IF($B284="",0,SUMIFS(Raindance!$O:$O,Raindance!$B:$B,$B284,Raindance!$R:$R,"&gt;="&amp;E$5,Raindance!$R:$R,"&lt;="&amp;E$6))</f>
        <v>0</v>
      </c>
      <c r="F284">
        <f>IF($B284="",0,SUMIFS(Raindance!$O:$O,Raindance!$B:$B,$B284,Raindance!$R:$R,"&gt;="&amp;F$5,Raindance!$R:$R,"&lt;="&amp;F$6))</f>
        <v>0</v>
      </c>
      <c r="G284">
        <f>IF($B284="",0,SUMIFS(Raindance!$O:$O,Raindance!$B:$B,$B284,Raindance!$R:$R,"&gt;="&amp;G$5,Raindance!$R:$R,"&lt;="&amp;G$6))</f>
        <v>0</v>
      </c>
      <c r="H284">
        <f>IF($B284="",0,SUMIFS(Raindance!$O:$O,Raindance!$B:$B,$B284,Raindance!$R:$R,"&gt;="&amp;H$5,Raindance!$R:$R,"&lt;="&amp;H$6))</f>
        <v>0</v>
      </c>
      <c r="I284">
        <f>IF($B284="",0,SUMIFS(Raindance!$O:$O,Raindance!$B:$B,$B284,Raindance!$R:$R,"&gt;="&amp;I$5,Raindance!$R:$R,"&lt;="&amp;I$6))</f>
        <v>0</v>
      </c>
      <c r="J284">
        <f>IF($B284="",0,SUMIFS(Raindance!$O:$O,Raindance!$B:$B,$B284,Raindance!$R:$R,"&gt;="&amp;J$5,Raindance!$R:$R,"&lt;="&amp;J$6))</f>
        <v>0</v>
      </c>
      <c r="K284">
        <f>IF($B284="",0,SUMIFS(Raindance!$O:$O,Raindance!$B:$B,$B284,Raindance!$R:$R,"&gt;="&amp;K$5,Raindance!$R:$R,"&lt;="&amp;K$6))</f>
        <v>0</v>
      </c>
      <c r="L284">
        <f>IF($B284="",0,SUMIFS(Raindance!$O:$O,Raindance!$B:$B,$B284,Raindance!$R:$R,"&gt;="&amp;L$5,Raindance!$R:$R,"&lt;="&amp;L$6))</f>
        <v>0</v>
      </c>
      <c r="M284">
        <f>IF($B284="",0,SUMIFS(Raindance!$O:$O,Raindance!$B:$B,$B284,Raindance!$R:$R,"&gt;="&amp;M$5,Raindance!$R:$R,"&lt;="&amp;M$6))</f>
        <v>0</v>
      </c>
      <c r="N284">
        <f>IF($B284="",0,SUMIFS(Raindance!$O:$O,Raindance!$B:$B,$B284,Raindance!$R:$R,"&gt;="&amp;N$5,Raindance!$R:$R,"&lt;="&amp;N$6))</f>
        <v>0</v>
      </c>
      <c r="O284">
        <f>IF($B284="",0,SUMIFS(Raindance!$O:$O,Raindance!$B:$B,$B284,Raindance!$R:$R,"&gt;="&amp;O$5,Raindance!$R:$R,"&lt;="&amp;O$6))</f>
        <v>0</v>
      </c>
      <c r="P284">
        <f>IF($B284="",0,SUMIFS(Raindance!$O:$O,Raindance!$B:$B,$B284,Raindance!$R:$R,"&gt;="&amp;P$5,Raindance!$R:$R,"&lt;="&amp;P$6))</f>
        <v>0</v>
      </c>
      <c r="Q284">
        <f>IF($B284="",0,SUMIFS(Raindance!$O:$O,Raindance!$B:$B,$B284,Raindance!$R:$R,"&gt;="&amp;Q$5,Raindance!$R:$R,"&lt;="&amp;Q$6))</f>
        <v>0</v>
      </c>
      <c r="R284">
        <f>IF($B284="",0,SUMIFS(Raindance!$O:$O,Raindance!$B:$B,$B284,Raindance!$R:$R,"&gt;="&amp;R$5,Raindance!$R:$R,"&lt;="&amp;R$6))</f>
        <v>0</v>
      </c>
      <c r="S284">
        <f>IF($B284="",0,SUMIFS(Raindance!$O:$O,Raindance!$B:$B,$B284,Raindance!$R:$R,"&gt;="&amp;S$5,Raindance!$R:$R,"&lt;="&amp;S$6))</f>
        <v>0</v>
      </c>
      <c r="T284">
        <f>IF($B284="",0,SUMIFS(Raindance!$O:$O,Raindance!$B:$B,$B284,Raindance!$R:$R,"&gt;="&amp;T$5,Raindance!$R:$R,"&lt;="&amp;T$6))</f>
        <v>0</v>
      </c>
      <c r="U284">
        <f>IF($B284="",0,SUMIFS(Raindance!$O:$O,Raindance!$B:$B,$B284,Raindance!$R:$R,"&gt;="&amp;U$5,Raindance!$R:$R,"&lt;="&amp;U$6))</f>
        <v>0</v>
      </c>
      <c r="V284">
        <f>IF($B284="",0,SUMIFS(Raindance!$O:$O,Raindance!$B:$B,$B284,Raindance!$R:$R,"&gt;="&amp;V$5,Raindance!$R:$R,"&lt;="&amp;V$6))</f>
        <v>0</v>
      </c>
      <c r="W284">
        <f>IF($B284="",0,SUMIFS(Raindance!$O:$O,Raindance!$B:$B,$B284,Raindance!$R:$R,"&gt;="&amp;W$5,Raindance!$R:$R,"&lt;="&amp;W$6))</f>
        <v>0</v>
      </c>
      <c r="X284">
        <f>IF($B284="",0,SUMIFS(Raindance!$O:$O,Raindance!$B:$B,$B284,Raindance!$R:$R,"&gt;="&amp;X$5,Raindance!$R:$R,"&lt;="&amp;X$6))</f>
        <v>0</v>
      </c>
      <c r="Y284">
        <f>IF($B284="",0,SUMIFS(Raindance!$O:$O,Raindance!$B:$B,$B284,Raindance!$R:$R,"&gt;="&amp;Y$5,Raindance!$R:$R,"&lt;="&amp;Y$6))</f>
        <v>0</v>
      </c>
      <c r="Z284">
        <f>IF($B284="",0,SUMIFS(Raindance!$O:$O,Raindance!$B:$B,$B284,Raindance!$R:$R,"&gt;="&amp;Z$5,Raindance!$R:$R,"&lt;="&amp;Z$6))</f>
        <v>0</v>
      </c>
      <c r="AA284">
        <f>IF($B284="",0,SUMIFS(Raindance!$O:$O,Raindance!$B:$B,$B284,Raindance!$R:$R,"&gt;="&amp;AA$5,Raindance!$R:$R,"&lt;="&amp;AA$6))</f>
        <v>0</v>
      </c>
      <c r="AB284">
        <f>IF($B284="",0,SUMIFS(Raindance!$O:$O,Raindance!$B:$B,$B284,Raindance!$R:$R,"&gt;="&amp;AB$5,Raindance!$R:$R,"&lt;="&amp;AB$6))</f>
        <v>0</v>
      </c>
      <c r="AC284">
        <f>IF($B284="",0,SUMIFS(Raindance!$O:$O,Raindance!$B:$B,$B284,Raindance!$R:$R,"&gt;="&amp;AC$5,Raindance!$R:$R,"&lt;="&amp;AC$6))</f>
        <v>0</v>
      </c>
      <c r="AD284">
        <f>IF($B284="",0,SUMIFS(Raindance!$O:$O,Raindance!$B:$B,$B284,Raindance!$R:$R,"&gt;="&amp;AD$5,Raindance!$R:$R,"&lt;="&amp;AD$6))</f>
        <v>0</v>
      </c>
      <c r="AE284">
        <f>IF($B284="",0,SUMIFS(Raindance!$O:$O,Raindance!$B:$B,$B284,Raindance!$R:$R,"&gt;="&amp;AE$5,Raindance!$R:$R,"&lt;="&amp;AE$6))</f>
        <v>0</v>
      </c>
      <c r="AF284">
        <f>IF($B284="",0,SUMIFS(Raindance!$O:$O,Raindance!$B:$B,$B284,Raindance!$R:$R,"&gt;="&amp;AF$5,Raindance!$R:$R,"&lt;="&amp;AF$6))</f>
        <v>0</v>
      </c>
      <c r="AG284">
        <f>IF($B284="",0,SUMIFS(Raindance!$O:$O,Raindance!$B:$B,$B284,Raindance!$R:$R,"&gt;="&amp;AG$5,Raindance!$R:$R,"&lt;="&amp;AG$6))</f>
        <v>0</v>
      </c>
    </row>
    <row r="285" spans="1:33" x14ac:dyDescent="0.3">
      <c r="A285" t="s">
        <v>36</v>
      </c>
      <c r="B285" s="20">
        <f>'Accounting table'!C8</f>
        <v>0</v>
      </c>
      <c r="C285" s="36">
        <f>IF(B285="",0,SUMIFS(Raindance!O:O,Raindance!B:B,B285))</f>
        <v>0</v>
      </c>
      <c r="E285">
        <f>IF($B285="",0,SUMIFS(Raindance!$O:$O,Raindance!$B:$B,$B285,Raindance!$R:$R,"&gt;="&amp;E$5,Raindance!$R:$R,"&lt;="&amp;E$6))</f>
        <v>0</v>
      </c>
      <c r="F285">
        <f>IF($B285="",0,SUMIFS(Raindance!$O:$O,Raindance!$B:$B,$B285,Raindance!$R:$R,"&gt;="&amp;F$5,Raindance!$R:$R,"&lt;="&amp;F$6))</f>
        <v>0</v>
      </c>
      <c r="G285">
        <f>IF($B285="",0,SUMIFS(Raindance!$O:$O,Raindance!$B:$B,$B285,Raindance!$R:$R,"&gt;="&amp;G$5,Raindance!$R:$R,"&lt;="&amp;G$6))</f>
        <v>0</v>
      </c>
      <c r="H285">
        <f>IF($B285="",0,SUMIFS(Raindance!$O:$O,Raindance!$B:$B,$B285,Raindance!$R:$R,"&gt;="&amp;H$5,Raindance!$R:$R,"&lt;="&amp;H$6))</f>
        <v>0</v>
      </c>
      <c r="I285">
        <f>IF($B285="",0,SUMIFS(Raindance!$O:$O,Raindance!$B:$B,$B285,Raindance!$R:$R,"&gt;="&amp;I$5,Raindance!$R:$R,"&lt;="&amp;I$6))</f>
        <v>0</v>
      </c>
      <c r="J285">
        <f>IF($B285="",0,SUMIFS(Raindance!$O:$O,Raindance!$B:$B,$B285,Raindance!$R:$R,"&gt;="&amp;J$5,Raindance!$R:$R,"&lt;="&amp;J$6))</f>
        <v>0</v>
      </c>
      <c r="K285">
        <f>IF($B285="",0,SUMIFS(Raindance!$O:$O,Raindance!$B:$B,$B285,Raindance!$R:$R,"&gt;="&amp;K$5,Raindance!$R:$R,"&lt;="&amp;K$6))</f>
        <v>0</v>
      </c>
      <c r="L285">
        <f>IF($B285="",0,SUMIFS(Raindance!$O:$O,Raindance!$B:$B,$B285,Raindance!$R:$R,"&gt;="&amp;L$5,Raindance!$R:$R,"&lt;="&amp;L$6))</f>
        <v>0</v>
      </c>
      <c r="M285">
        <f>IF($B285="",0,SUMIFS(Raindance!$O:$O,Raindance!$B:$B,$B285,Raindance!$R:$R,"&gt;="&amp;M$5,Raindance!$R:$R,"&lt;="&amp;M$6))</f>
        <v>0</v>
      </c>
      <c r="N285">
        <f>IF($B285="",0,SUMIFS(Raindance!$O:$O,Raindance!$B:$B,$B285,Raindance!$R:$R,"&gt;="&amp;N$5,Raindance!$R:$R,"&lt;="&amp;N$6))</f>
        <v>0</v>
      </c>
      <c r="O285">
        <f>IF($B285="",0,SUMIFS(Raindance!$O:$O,Raindance!$B:$B,$B285,Raindance!$R:$R,"&gt;="&amp;O$5,Raindance!$R:$R,"&lt;="&amp;O$6))</f>
        <v>0</v>
      </c>
      <c r="P285">
        <f>IF($B285="",0,SUMIFS(Raindance!$O:$O,Raindance!$B:$B,$B285,Raindance!$R:$R,"&gt;="&amp;P$5,Raindance!$R:$R,"&lt;="&amp;P$6))</f>
        <v>0</v>
      </c>
      <c r="Q285">
        <f>IF($B285="",0,SUMIFS(Raindance!$O:$O,Raindance!$B:$B,$B285,Raindance!$R:$R,"&gt;="&amp;Q$5,Raindance!$R:$R,"&lt;="&amp;Q$6))</f>
        <v>0</v>
      </c>
      <c r="R285">
        <f>IF($B285="",0,SUMIFS(Raindance!$O:$O,Raindance!$B:$B,$B285,Raindance!$R:$R,"&gt;="&amp;R$5,Raindance!$R:$R,"&lt;="&amp;R$6))</f>
        <v>0</v>
      </c>
      <c r="S285">
        <f>IF($B285="",0,SUMIFS(Raindance!$O:$O,Raindance!$B:$B,$B285,Raindance!$R:$R,"&gt;="&amp;S$5,Raindance!$R:$R,"&lt;="&amp;S$6))</f>
        <v>0</v>
      </c>
      <c r="T285">
        <f>IF($B285="",0,SUMIFS(Raindance!$O:$O,Raindance!$B:$B,$B285,Raindance!$R:$R,"&gt;="&amp;T$5,Raindance!$R:$R,"&lt;="&amp;T$6))</f>
        <v>0</v>
      </c>
      <c r="U285">
        <f>IF($B285="",0,SUMIFS(Raindance!$O:$O,Raindance!$B:$B,$B285,Raindance!$R:$R,"&gt;="&amp;U$5,Raindance!$R:$R,"&lt;="&amp;U$6))</f>
        <v>0</v>
      </c>
      <c r="V285">
        <f>IF($B285="",0,SUMIFS(Raindance!$O:$O,Raindance!$B:$B,$B285,Raindance!$R:$R,"&gt;="&amp;V$5,Raindance!$R:$R,"&lt;="&amp;V$6))</f>
        <v>0</v>
      </c>
      <c r="W285">
        <f>IF($B285="",0,SUMIFS(Raindance!$O:$O,Raindance!$B:$B,$B285,Raindance!$R:$R,"&gt;="&amp;W$5,Raindance!$R:$R,"&lt;="&amp;W$6))</f>
        <v>0</v>
      </c>
      <c r="X285">
        <f>IF($B285="",0,SUMIFS(Raindance!$O:$O,Raindance!$B:$B,$B285,Raindance!$R:$R,"&gt;="&amp;X$5,Raindance!$R:$R,"&lt;="&amp;X$6))</f>
        <v>0</v>
      </c>
      <c r="Y285">
        <f>IF($B285="",0,SUMIFS(Raindance!$O:$O,Raindance!$B:$B,$B285,Raindance!$R:$R,"&gt;="&amp;Y$5,Raindance!$R:$R,"&lt;="&amp;Y$6))</f>
        <v>0</v>
      </c>
      <c r="Z285">
        <f>IF($B285="",0,SUMIFS(Raindance!$O:$O,Raindance!$B:$B,$B285,Raindance!$R:$R,"&gt;="&amp;Z$5,Raindance!$R:$R,"&lt;="&amp;Z$6))</f>
        <v>0</v>
      </c>
      <c r="AA285">
        <f>IF($B285="",0,SUMIFS(Raindance!$O:$O,Raindance!$B:$B,$B285,Raindance!$R:$R,"&gt;="&amp;AA$5,Raindance!$R:$R,"&lt;="&amp;AA$6))</f>
        <v>0</v>
      </c>
      <c r="AB285">
        <f>IF($B285="",0,SUMIFS(Raindance!$O:$O,Raindance!$B:$B,$B285,Raindance!$R:$R,"&gt;="&amp;AB$5,Raindance!$R:$R,"&lt;="&amp;AB$6))</f>
        <v>0</v>
      </c>
      <c r="AC285">
        <f>IF($B285="",0,SUMIFS(Raindance!$O:$O,Raindance!$B:$B,$B285,Raindance!$R:$R,"&gt;="&amp;AC$5,Raindance!$R:$R,"&lt;="&amp;AC$6))</f>
        <v>0</v>
      </c>
      <c r="AD285">
        <f>IF($B285="",0,SUMIFS(Raindance!$O:$O,Raindance!$B:$B,$B285,Raindance!$R:$R,"&gt;="&amp;AD$5,Raindance!$R:$R,"&lt;="&amp;AD$6))</f>
        <v>0</v>
      </c>
      <c r="AE285">
        <f>IF($B285="",0,SUMIFS(Raindance!$O:$O,Raindance!$B:$B,$B285,Raindance!$R:$R,"&gt;="&amp;AE$5,Raindance!$R:$R,"&lt;="&amp;AE$6))</f>
        <v>0</v>
      </c>
      <c r="AF285">
        <f>IF($B285="",0,SUMIFS(Raindance!$O:$O,Raindance!$B:$B,$B285,Raindance!$R:$R,"&gt;="&amp;AF$5,Raindance!$R:$R,"&lt;="&amp;AF$6))</f>
        <v>0</v>
      </c>
      <c r="AG285">
        <f>IF($B285="",0,SUMIFS(Raindance!$O:$O,Raindance!$B:$B,$B285,Raindance!$R:$R,"&gt;="&amp;AG$5,Raindance!$R:$R,"&lt;="&amp;AG$6))</f>
        <v>0</v>
      </c>
    </row>
    <row r="286" spans="1:33" x14ac:dyDescent="0.3">
      <c r="A286" t="s">
        <v>36</v>
      </c>
      <c r="B286" s="20">
        <f>'Accounting table'!C9</f>
        <v>0</v>
      </c>
      <c r="C286" s="36">
        <f>IF(B286="",0,SUMIFS(Raindance!O:O,Raindance!B:B,B286))</f>
        <v>0</v>
      </c>
      <c r="E286">
        <f>IF($B286="",0,SUMIFS(Raindance!$O:$O,Raindance!$B:$B,$B286,Raindance!$R:$R,"&gt;="&amp;E$5,Raindance!$R:$R,"&lt;="&amp;E$6))</f>
        <v>0</v>
      </c>
      <c r="F286">
        <f>IF($B286="",0,SUMIFS(Raindance!$O:$O,Raindance!$B:$B,$B286,Raindance!$R:$R,"&gt;="&amp;F$5,Raindance!$R:$R,"&lt;="&amp;F$6))</f>
        <v>0</v>
      </c>
      <c r="G286">
        <f>IF($B286="",0,SUMIFS(Raindance!$O:$O,Raindance!$B:$B,$B286,Raindance!$R:$R,"&gt;="&amp;G$5,Raindance!$R:$R,"&lt;="&amp;G$6))</f>
        <v>0</v>
      </c>
      <c r="H286">
        <f>IF($B286="",0,SUMIFS(Raindance!$O:$O,Raindance!$B:$B,$B286,Raindance!$R:$R,"&gt;="&amp;H$5,Raindance!$R:$R,"&lt;="&amp;H$6))</f>
        <v>0</v>
      </c>
      <c r="I286">
        <f>IF($B286="",0,SUMIFS(Raindance!$O:$O,Raindance!$B:$B,$B286,Raindance!$R:$R,"&gt;="&amp;I$5,Raindance!$R:$R,"&lt;="&amp;I$6))</f>
        <v>0</v>
      </c>
      <c r="J286">
        <f>IF($B286="",0,SUMIFS(Raindance!$O:$O,Raindance!$B:$B,$B286,Raindance!$R:$R,"&gt;="&amp;J$5,Raindance!$R:$R,"&lt;="&amp;J$6))</f>
        <v>0</v>
      </c>
      <c r="K286">
        <f>IF($B286="",0,SUMIFS(Raindance!$O:$O,Raindance!$B:$B,$B286,Raindance!$R:$R,"&gt;="&amp;K$5,Raindance!$R:$R,"&lt;="&amp;K$6))</f>
        <v>0</v>
      </c>
      <c r="L286">
        <f>IF($B286="",0,SUMIFS(Raindance!$O:$O,Raindance!$B:$B,$B286,Raindance!$R:$R,"&gt;="&amp;L$5,Raindance!$R:$R,"&lt;="&amp;L$6))</f>
        <v>0</v>
      </c>
      <c r="M286">
        <f>IF($B286="",0,SUMIFS(Raindance!$O:$O,Raindance!$B:$B,$B286,Raindance!$R:$R,"&gt;="&amp;M$5,Raindance!$R:$R,"&lt;="&amp;M$6))</f>
        <v>0</v>
      </c>
      <c r="N286">
        <f>IF($B286="",0,SUMIFS(Raindance!$O:$O,Raindance!$B:$B,$B286,Raindance!$R:$R,"&gt;="&amp;N$5,Raindance!$R:$R,"&lt;="&amp;N$6))</f>
        <v>0</v>
      </c>
      <c r="O286">
        <f>IF($B286="",0,SUMIFS(Raindance!$O:$O,Raindance!$B:$B,$B286,Raindance!$R:$R,"&gt;="&amp;O$5,Raindance!$R:$R,"&lt;="&amp;O$6))</f>
        <v>0</v>
      </c>
      <c r="P286">
        <f>IF($B286="",0,SUMIFS(Raindance!$O:$O,Raindance!$B:$B,$B286,Raindance!$R:$R,"&gt;="&amp;P$5,Raindance!$R:$R,"&lt;="&amp;P$6))</f>
        <v>0</v>
      </c>
      <c r="Q286">
        <f>IF($B286="",0,SUMIFS(Raindance!$O:$O,Raindance!$B:$B,$B286,Raindance!$R:$R,"&gt;="&amp;Q$5,Raindance!$R:$R,"&lt;="&amp;Q$6))</f>
        <v>0</v>
      </c>
      <c r="R286">
        <f>IF($B286="",0,SUMIFS(Raindance!$O:$O,Raindance!$B:$B,$B286,Raindance!$R:$R,"&gt;="&amp;R$5,Raindance!$R:$R,"&lt;="&amp;R$6))</f>
        <v>0</v>
      </c>
      <c r="S286">
        <f>IF($B286="",0,SUMIFS(Raindance!$O:$O,Raindance!$B:$B,$B286,Raindance!$R:$R,"&gt;="&amp;S$5,Raindance!$R:$R,"&lt;="&amp;S$6))</f>
        <v>0</v>
      </c>
      <c r="T286">
        <f>IF($B286="",0,SUMIFS(Raindance!$O:$O,Raindance!$B:$B,$B286,Raindance!$R:$R,"&gt;="&amp;T$5,Raindance!$R:$R,"&lt;="&amp;T$6))</f>
        <v>0</v>
      </c>
      <c r="U286">
        <f>IF($B286="",0,SUMIFS(Raindance!$O:$O,Raindance!$B:$B,$B286,Raindance!$R:$R,"&gt;="&amp;U$5,Raindance!$R:$R,"&lt;="&amp;U$6))</f>
        <v>0</v>
      </c>
      <c r="V286">
        <f>IF($B286="",0,SUMIFS(Raindance!$O:$O,Raindance!$B:$B,$B286,Raindance!$R:$R,"&gt;="&amp;V$5,Raindance!$R:$R,"&lt;="&amp;V$6))</f>
        <v>0</v>
      </c>
      <c r="W286">
        <f>IF($B286="",0,SUMIFS(Raindance!$O:$O,Raindance!$B:$B,$B286,Raindance!$R:$R,"&gt;="&amp;W$5,Raindance!$R:$R,"&lt;="&amp;W$6))</f>
        <v>0</v>
      </c>
      <c r="X286">
        <f>IF($B286="",0,SUMIFS(Raindance!$O:$O,Raindance!$B:$B,$B286,Raindance!$R:$R,"&gt;="&amp;X$5,Raindance!$R:$R,"&lt;="&amp;X$6))</f>
        <v>0</v>
      </c>
      <c r="Y286">
        <f>IF($B286="",0,SUMIFS(Raindance!$O:$O,Raindance!$B:$B,$B286,Raindance!$R:$R,"&gt;="&amp;Y$5,Raindance!$R:$R,"&lt;="&amp;Y$6))</f>
        <v>0</v>
      </c>
      <c r="Z286">
        <f>IF($B286="",0,SUMIFS(Raindance!$O:$O,Raindance!$B:$B,$B286,Raindance!$R:$R,"&gt;="&amp;Z$5,Raindance!$R:$R,"&lt;="&amp;Z$6))</f>
        <v>0</v>
      </c>
      <c r="AA286">
        <f>IF($B286="",0,SUMIFS(Raindance!$O:$O,Raindance!$B:$B,$B286,Raindance!$R:$R,"&gt;="&amp;AA$5,Raindance!$R:$R,"&lt;="&amp;AA$6))</f>
        <v>0</v>
      </c>
      <c r="AB286">
        <f>IF($B286="",0,SUMIFS(Raindance!$O:$O,Raindance!$B:$B,$B286,Raindance!$R:$R,"&gt;="&amp;AB$5,Raindance!$R:$R,"&lt;="&amp;AB$6))</f>
        <v>0</v>
      </c>
      <c r="AC286">
        <f>IF($B286="",0,SUMIFS(Raindance!$O:$O,Raindance!$B:$B,$B286,Raindance!$R:$R,"&gt;="&amp;AC$5,Raindance!$R:$R,"&lt;="&amp;AC$6))</f>
        <v>0</v>
      </c>
      <c r="AD286">
        <f>IF($B286="",0,SUMIFS(Raindance!$O:$O,Raindance!$B:$B,$B286,Raindance!$R:$R,"&gt;="&amp;AD$5,Raindance!$R:$R,"&lt;="&amp;AD$6))</f>
        <v>0</v>
      </c>
      <c r="AE286">
        <f>IF($B286="",0,SUMIFS(Raindance!$O:$O,Raindance!$B:$B,$B286,Raindance!$R:$R,"&gt;="&amp;AE$5,Raindance!$R:$R,"&lt;="&amp;AE$6))</f>
        <v>0</v>
      </c>
      <c r="AF286">
        <f>IF($B286="",0,SUMIFS(Raindance!$O:$O,Raindance!$B:$B,$B286,Raindance!$R:$R,"&gt;="&amp;AF$5,Raindance!$R:$R,"&lt;="&amp;AF$6))</f>
        <v>0</v>
      </c>
      <c r="AG286">
        <f>IF($B286="",0,SUMIFS(Raindance!$O:$O,Raindance!$B:$B,$B286,Raindance!$R:$R,"&gt;="&amp;AG$5,Raindance!$R:$R,"&lt;="&amp;AG$6))</f>
        <v>0</v>
      </c>
    </row>
    <row r="287" spans="1:33" x14ac:dyDescent="0.3">
      <c r="A287" t="s">
        <v>36</v>
      </c>
      <c r="B287" s="20">
        <f>'Accounting table'!C10</f>
        <v>0</v>
      </c>
      <c r="C287" s="36">
        <f>IF(B287="",0,SUMIFS(Raindance!O:O,Raindance!B:B,B287))</f>
        <v>0</v>
      </c>
      <c r="E287">
        <f>IF($B287="",0,SUMIFS(Raindance!$O:$O,Raindance!$B:$B,$B287,Raindance!$R:$R,"&gt;="&amp;E$5,Raindance!$R:$R,"&lt;="&amp;E$6))</f>
        <v>0</v>
      </c>
      <c r="F287">
        <f>IF($B287="",0,SUMIFS(Raindance!$O:$O,Raindance!$B:$B,$B287,Raindance!$R:$R,"&gt;="&amp;F$5,Raindance!$R:$R,"&lt;="&amp;F$6))</f>
        <v>0</v>
      </c>
      <c r="G287">
        <f>IF($B287="",0,SUMIFS(Raindance!$O:$O,Raindance!$B:$B,$B287,Raindance!$R:$R,"&gt;="&amp;G$5,Raindance!$R:$R,"&lt;="&amp;G$6))</f>
        <v>0</v>
      </c>
      <c r="H287">
        <f>IF($B287="",0,SUMIFS(Raindance!$O:$O,Raindance!$B:$B,$B287,Raindance!$R:$R,"&gt;="&amp;H$5,Raindance!$R:$R,"&lt;="&amp;H$6))</f>
        <v>0</v>
      </c>
      <c r="I287">
        <f>IF($B287="",0,SUMIFS(Raindance!$O:$O,Raindance!$B:$B,$B287,Raindance!$R:$R,"&gt;="&amp;I$5,Raindance!$R:$R,"&lt;="&amp;I$6))</f>
        <v>0</v>
      </c>
      <c r="J287">
        <f>IF($B287="",0,SUMIFS(Raindance!$O:$O,Raindance!$B:$B,$B287,Raindance!$R:$R,"&gt;="&amp;J$5,Raindance!$R:$R,"&lt;="&amp;J$6))</f>
        <v>0</v>
      </c>
      <c r="K287">
        <f>IF($B287="",0,SUMIFS(Raindance!$O:$O,Raindance!$B:$B,$B287,Raindance!$R:$R,"&gt;="&amp;K$5,Raindance!$R:$R,"&lt;="&amp;K$6))</f>
        <v>0</v>
      </c>
      <c r="L287">
        <f>IF($B287="",0,SUMIFS(Raindance!$O:$O,Raindance!$B:$B,$B287,Raindance!$R:$R,"&gt;="&amp;L$5,Raindance!$R:$R,"&lt;="&amp;L$6))</f>
        <v>0</v>
      </c>
      <c r="M287">
        <f>IF($B287="",0,SUMIFS(Raindance!$O:$O,Raindance!$B:$B,$B287,Raindance!$R:$R,"&gt;="&amp;M$5,Raindance!$R:$R,"&lt;="&amp;M$6))</f>
        <v>0</v>
      </c>
      <c r="N287">
        <f>IF($B287="",0,SUMIFS(Raindance!$O:$O,Raindance!$B:$B,$B287,Raindance!$R:$R,"&gt;="&amp;N$5,Raindance!$R:$R,"&lt;="&amp;N$6))</f>
        <v>0</v>
      </c>
      <c r="O287">
        <f>IF($B287="",0,SUMIFS(Raindance!$O:$O,Raindance!$B:$B,$B287,Raindance!$R:$R,"&gt;="&amp;O$5,Raindance!$R:$R,"&lt;="&amp;O$6))</f>
        <v>0</v>
      </c>
      <c r="P287">
        <f>IF($B287="",0,SUMIFS(Raindance!$O:$O,Raindance!$B:$B,$B287,Raindance!$R:$R,"&gt;="&amp;P$5,Raindance!$R:$R,"&lt;="&amp;P$6))</f>
        <v>0</v>
      </c>
      <c r="Q287">
        <f>IF($B287="",0,SUMIFS(Raindance!$O:$O,Raindance!$B:$B,$B287,Raindance!$R:$R,"&gt;="&amp;Q$5,Raindance!$R:$R,"&lt;="&amp;Q$6))</f>
        <v>0</v>
      </c>
      <c r="R287">
        <f>IF($B287="",0,SUMIFS(Raindance!$O:$O,Raindance!$B:$B,$B287,Raindance!$R:$R,"&gt;="&amp;R$5,Raindance!$R:$R,"&lt;="&amp;R$6))</f>
        <v>0</v>
      </c>
      <c r="S287">
        <f>IF($B287="",0,SUMIFS(Raindance!$O:$O,Raindance!$B:$B,$B287,Raindance!$R:$R,"&gt;="&amp;S$5,Raindance!$R:$R,"&lt;="&amp;S$6))</f>
        <v>0</v>
      </c>
      <c r="T287">
        <f>IF($B287="",0,SUMIFS(Raindance!$O:$O,Raindance!$B:$B,$B287,Raindance!$R:$R,"&gt;="&amp;T$5,Raindance!$R:$R,"&lt;="&amp;T$6))</f>
        <v>0</v>
      </c>
      <c r="U287">
        <f>IF($B287="",0,SUMIFS(Raindance!$O:$O,Raindance!$B:$B,$B287,Raindance!$R:$R,"&gt;="&amp;U$5,Raindance!$R:$R,"&lt;="&amp;U$6))</f>
        <v>0</v>
      </c>
      <c r="V287">
        <f>IF($B287="",0,SUMIFS(Raindance!$O:$O,Raindance!$B:$B,$B287,Raindance!$R:$R,"&gt;="&amp;V$5,Raindance!$R:$R,"&lt;="&amp;V$6))</f>
        <v>0</v>
      </c>
      <c r="W287">
        <f>IF($B287="",0,SUMIFS(Raindance!$O:$O,Raindance!$B:$B,$B287,Raindance!$R:$R,"&gt;="&amp;W$5,Raindance!$R:$R,"&lt;="&amp;W$6))</f>
        <v>0</v>
      </c>
      <c r="X287">
        <f>IF($B287="",0,SUMIFS(Raindance!$O:$O,Raindance!$B:$B,$B287,Raindance!$R:$R,"&gt;="&amp;X$5,Raindance!$R:$R,"&lt;="&amp;X$6))</f>
        <v>0</v>
      </c>
      <c r="Y287">
        <f>IF($B287="",0,SUMIFS(Raindance!$O:$O,Raindance!$B:$B,$B287,Raindance!$R:$R,"&gt;="&amp;Y$5,Raindance!$R:$R,"&lt;="&amp;Y$6))</f>
        <v>0</v>
      </c>
      <c r="Z287">
        <f>IF($B287="",0,SUMIFS(Raindance!$O:$O,Raindance!$B:$B,$B287,Raindance!$R:$R,"&gt;="&amp;Z$5,Raindance!$R:$R,"&lt;="&amp;Z$6))</f>
        <v>0</v>
      </c>
      <c r="AA287">
        <f>IF($B287="",0,SUMIFS(Raindance!$O:$O,Raindance!$B:$B,$B287,Raindance!$R:$R,"&gt;="&amp;AA$5,Raindance!$R:$R,"&lt;="&amp;AA$6))</f>
        <v>0</v>
      </c>
      <c r="AB287">
        <f>IF($B287="",0,SUMIFS(Raindance!$O:$O,Raindance!$B:$B,$B287,Raindance!$R:$R,"&gt;="&amp;AB$5,Raindance!$R:$R,"&lt;="&amp;AB$6))</f>
        <v>0</v>
      </c>
      <c r="AC287">
        <f>IF($B287="",0,SUMIFS(Raindance!$O:$O,Raindance!$B:$B,$B287,Raindance!$R:$R,"&gt;="&amp;AC$5,Raindance!$R:$R,"&lt;="&amp;AC$6))</f>
        <v>0</v>
      </c>
      <c r="AD287">
        <f>IF($B287="",0,SUMIFS(Raindance!$O:$O,Raindance!$B:$B,$B287,Raindance!$R:$R,"&gt;="&amp;AD$5,Raindance!$R:$R,"&lt;="&amp;AD$6))</f>
        <v>0</v>
      </c>
      <c r="AE287">
        <f>IF($B287="",0,SUMIFS(Raindance!$O:$O,Raindance!$B:$B,$B287,Raindance!$R:$R,"&gt;="&amp;AE$5,Raindance!$R:$R,"&lt;="&amp;AE$6))</f>
        <v>0</v>
      </c>
      <c r="AF287">
        <f>IF($B287="",0,SUMIFS(Raindance!$O:$O,Raindance!$B:$B,$B287,Raindance!$R:$R,"&gt;="&amp;AF$5,Raindance!$R:$R,"&lt;="&amp;AF$6))</f>
        <v>0</v>
      </c>
      <c r="AG287">
        <f>IF($B287="",0,SUMIFS(Raindance!$O:$O,Raindance!$B:$B,$B287,Raindance!$R:$R,"&gt;="&amp;AG$5,Raindance!$R:$R,"&lt;="&amp;AG$6))</f>
        <v>0</v>
      </c>
    </row>
    <row r="288" spans="1:33" x14ac:dyDescent="0.3">
      <c r="A288" t="s">
        <v>36</v>
      </c>
      <c r="B288" s="20">
        <f>'Accounting table'!C11</f>
        <v>0</v>
      </c>
      <c r="C288" s="36">
        <f>IF(B288="",0,SUMIFS(Raindance!O:O,Raindance!B:B,B288))</f>
        <v>0</v>
      </c>
      <c r="E288">
        <f>IF($B288="",0,SUMIFS(Raindance!$O:$O,Raindance!$B:$B,$B288,Raindance!$R:$R,"&gt;="&amp;E$5,Raindance!$R:$R,"&lt;="&amp;E$6))</f>
        <v>0</v>
      </c>
      <c r="F288">
        <f>IF($B288="",0,SUMIFS(Raindance!$O:$O,Raindance!$B:$B,$B288,Raindance!$R:$R,"&gt;="&amp;F$5,Raindance!$R:$R,"&lt;="&amp;F$6))</f>
        <v>0</v>
      </c>
      <c r="G288">
        <f>IF($B288="",0,SUMIFS(Raindance!$O:$O,Raindance!$B:$B,$B288,Raindance!$R:$R,"&gt;="&amp;G$5,Raindance!$R:$R,"&lt;="&amp;G$6))</f>
        <v>0</v>
      </c>
      <c r="H288">
        <f>IF($B288="",0,SUMIFS(Raindance!$O:$O,Raindance!$B:$B,$B288,Raindance!$R:$R,"&gt;="&amp;H$5,Raindance!$R:$R,"&lt;="&amp;H$6))</f>
        <v>0</v>
      </c>
      <c r="I288">
        <f>IF($B288="",0,SUMIFS(Raindance!$O:$O,Raindance!$B:$B,$B288,Raindance!$R:$R,"&gt;="&amp;I$5,Raindance!$R:$R,"&lt;="&amp;I$6))</f>
        <v>0</v>
      </c>
      <c r="J288">
        <f>IF($B288="",0,SUMIFS(Raindance!$O:$O,Raindance!$B:$B,$B288,Raindance!$R:$R,"&gt;="&amp;J$5,Raindance!$R:$R,"&lt;="&amp;J$6))</f>
        <v>0</v>
      </c>
      <c r="K288">
        <f>IF($B288="",0,SUMIFS(Raindance!$O:$O,Raindance!$B:$B,$B288,Raindance!$R:$R,"&gt;="&amp;K$5,Raindance!$R:$R,"&lt;="&amp;K$6))</f>
        <v>0</v>
      </c>
      <c r="L288">
        <f>IF($B288="",0,SUMIFS(Raindance!$O:$O,Raindance!$B:$B,$B288,Raindance!$R:$R,"&gt;="&amp;L$5,Raindance!$R:$R,"&lt;="&amp;L$6))</f>
        <v>0</v>
      </c>
      <c r="M288">
        <f>IF($B288="",0,SUMIFS(Raindance!$O:$O,Raindance!$B:$B,$B288,Raindance!$R:$R,"&gt;="&amp;M$5,Raindance!$R:$R,"&lt;="&amp;M$6))</f>
        <v>0</v>
      </c>
      <c r="N288">
        <f>IF($B288="",0,SUMIFS(Raindance!$O:$O,Raindance!$B:$B,$B288,Raindance!$R:$R,"&gt;="&amp;N$5,Raindance!$R:$R,"&lt;="&amp;N$6))</f>
        <v>0</v>
      </c>
      <c r="O288">
        <f>IF($B288="",0,SUMIFS(Raindance!$O:$O,Raindance!$B:$B,$B288,Raindance!$R:$R,"&gt;="&amp;O$5,Raindance!$R:$R,"&lt;="&amp;O$6))</f>
        <v>0</v>
      </c>
      <c r="P288">
        <f>IF($B288="",0,SUMIFS(Raindance!$O:$O,Raindance!$B:$B,$B288,Raindance!$R:$R,"&gt;="&amp;P$5,Raindance!$R:$R,"&lt;="&amp;P$6))</f>
        <v>0</v>
      </c>
      <c r="Q288">
        <f>IF($B288="",0,SUMIFS(Raindance!$O:$O,Raindance!$B:$B,$B288,Raindance!$R:$R,"&gt;="&amp;Q$5,Raindance!$R:$R,"&lt;="&amp;Q$6))</f>
        <v>0</v>
      </c>
      <c r="R288">
        <f>IF($B288="",0,SUMIFS(Raindance!$O:$O,Raindance!$B:$B,$B288,Raindance!$R:$R,"&gt;="&amp;R$5,Raindance!$R:$R,"&lt;="&amp;R$6))</f>
        <v>0</v>
      </c>
      <c r="S288">
        <f>IF($B288="",0,SUMIFS(Raindance!$O:$O,Raindance!$B:$B,$B288,Raindance!$R:$R,"&gt;="&amp;S$5,Raindance!$R:$R,"&lt;="&amp;S$6))</f>
        <v>0</v>
      </c>
      <c r="T288">
        <f>IF($B288="",0,SUMIFS(Raindance!$O:$O,Raindance!$B:$B,$B288,Raindance!$R:$R,"&gt;="&amp;T$5,Raindance!$R:$R,"&lt;="&amp;T$6))</f>
        <v>0</v>
      </c>
      <c r="U288">
        <f>IF($B288="",0,SUMIFS(Raindance!$O:$O,Raindance!$B:$B,$B288,Raindance!$R:$R,"&gt;="&amp;U$5,Raindance!$R:$R,"&lt;="&amp;U$6))</f>
        <v>0</v>
      </c>
      <c r="V288">
        <f>IF($B288="",0,SUMIFS(Raindance!$O:$O,Raindance!$B:$B,$B288,Raindance!$R:$R,"&gt;="&amp;V$5,Raindance!$R:$R,"&lt;="&amp;V$6))</f>
        <v>0</v>
      </c>
      <c r="W288">
        <f>IF($B288="",0,SUMIFS(Raindance!$O:$O,Raindance!$B:$B,$B288,Raindance!$R:$R,"&gt;="&amp;W$5,Raindance!$R:$R,"&lt;="&amp;W$6))</f>
        <v>0</v>
      </c>
      <c r="X288">
        <f>IF($B288="",0,SUMIFS(Raindance!$O:$O,Raindance!$B:$B,$B288,Raindance!$R:$R,"&gt;="&amp;X$5,Raindance!$R:$R,"&lt;="&amp;X$6))</f>
        <v>0</v>
      </c>
      <c r="Y288">
        <f>IF($B288="",0,SUMIFS(Raindance!$O:$O,Raindance!$B:$B,$B288,Raindance!$R:$R,"&gt;="&amp;Y$5,Raindance!$R:$R,"&lt;="&amp;Y$6))</f>
        <v>0</v>
      </c>
      <c r="Z288">
        <f>IF($B288="",0,SUMIFS(Raindance!$O:$O,Raindance!$B:$B,$B288,Raindance!$R:$R,"&gt;="&amp;Z$5,Raindance!$R:$R,"&lt;="&amp;Z$6))</f>
        <v>0</v>
      </c>
      <c r="AA288">
        <f>IF($B288="",0,SUMIFS(Raindance!$O:$O,Raindance!$B:$B,$B288,Raindance!$R:$R,"&gt;="&amp;AA$5,Raindance!$R:$R,"&lt;="&amp;AA$6))</f>
        <v>0</v>
      </c>
      <c r="AB288">
        <f>IF($B288="",0,SUMIFS(Raindance!$O:$O,Raindance!$B:$B,$B288,Raindance!$R:$R,"&gt;="&amp;AB$5,Raindance!$R:$R,"&lt;="&amp;AB$6))</f>
        <v>0</v>
      </c>
      <c r="AC288">
        <f>IF($B288="",0,SUMIFS(Raindance!$O:$O,Raindance!$B:$B,$B288,Raindance!$R:$R,"&gt;="&amp;AC$5,Raindance!$R:$R,"&lt;="&amp;AC$6))</f>
        <v>0</v>
      </c>
      <c r="AD288">
        <f>IF($B288="",0,SUMIFS(Raindance!$O:$O,Raindance!$B:$B,$B288,Raindance!$R:$R,"&gt;="&amp;AD$5,Raindance!$R:$R,"&lt;="&amp;AD$6))</f>
        <v>0</v>
      </c>
      <c r="AE288">
        <f>IF($B288="",0,SUMIFS(Raindance!$O:$O,Raindance!$B:$B,$B288,Raindance!$R:$R,"&gt;="&amp;AE$5,Raindance!$R:$R,"&lt;="&amp;AE$6))</f>
        <v>0</v>
      </c>
      <c r="AF288">
        <f>IF($B288="",0,SUMIFS(Raindance!$O:$O,Raindance!$B:$B,$B288,Raindance!$R:$R,"&gt;="&amp;AF$5,Raindance!$R:$R,"&lt;="&amp;AF$6))</f>
        <v>0</v>
      </c>
      <c r="AG288">
        <f>IF($B288="",0,SUMIFS(Raindance!$O:$O,Raindance!$B:$B,$B288,Raindance!$R:$R,"&gt;="&amp;AG$5,Raindance!$R:$R,"&lt;="&amp;AG$6))</f>
        <v>0</v>
      </c>
    </row>
    <row r="289" spans="1:33" x14ac:dyDescent="0.3">
      <c r="A289" t="s">
        <v>36</v>
      </c>
      <c r="B289" s="20">
        <f>'Accounting table'!C12</f>
        <v>0</v>
      </c>
      <c r="C289" s="36">
        <f>IF(B289="",0,SUMIFS(Raindance!O:O,Raindance!B:B,B289))</f>
        <v>0</v>
      </c>
      <c r="E289">
        <f>IF($B289="",0,SUMIFS(Raindance!$O:$O,Raindance!$B:$B,$B289,Raindance!$R:$R,"&gt;="&amp;E$5,Raindance!$R:$R,"&lt;="&amp;E$6))</f>
        <v>0</v>
      </c>
      <c r="F289">
        <f>IF($B289="",0,SUMIFS(Raindance!$O:$O,Raindance!$B:$B,$B289,Raindance!$R:$R,"&gt;="&amp;F$5,Raindance!$R:$R,"&lt;="&amp;F$6))</f>
        <v>0</v>
      </c>
      <c r="G289">
        <f>IF($B289="",0,SUMIFS(Raindance!$O:$O,Raindance!$B:$B,$B289,Raindance!$R:$R,"&gt;="&amp;G$5,Raindance!$R:$R,"&lt;="&amp;G$6))</f>
        <v>0</v>
      </c>
      <c r="H289">
        <f>IF($B289="",0,SUMIFS(Raindance!$O:$O,Raindance!$B:$B,$B289,Raindance!$R:$R,"&gt;="&amp;H$5,Raindance!$R:$R,"&lt;="&amp;H$6))</f>
        <v>0</v>
      </c>
      <c r="I289">
        <f>IF($B289="",0,SUMIFS(Raindance!$O:$O,Raindance!$B:$B,$B289,Raindance!$R:$R,"&gt;="&amp;I$5,Raindance!$R:$R,"&lt;="&amp;I$6))</f>
        <v>0</v>
      </c>
      <c r="J289">
        <f>IF($B289="",0,SUMIFS(Raindance!$O:$O,Raindance!$B:$B,$B289,Raindance!$R:$R,"&gt;="&amp;J$5,Raindance!$R:$R,"&lt;="&amp;J$6))</f>
        <v>0</v>
      </c>
      <c r="K289">
        <f>IF($B289="",0,SUMIFS(Raindance!$O:$O,Raindance!$B:$B,$B289,Raindance!$R:$R,"&gt;="&amp;K$5,Raindance!$R:$R,"&lt;="&amp;K$6))</f>
        <v>0</v>
      </c>
      <c r="L289">
        <f>IF($B289="",0,SUMIFS(Raindance!$O:$O,Raindance!$B:$B,$B289,Raindance!$R:$R,"&gt;="&amp;L$5,Raindance!$R:$R,"&lt;="&amp;L$6))</f>
        <v>0</v>
      </c>
      <c r="M289">
        <f>IF($B289="",0,SUMIFS(Raindance!$O:$O,Raindance!$B:$B,$B289,Raindance!$R:$R,"&gt;="&amp;M$5,Raindance!$R:$R,"&lt;="&amp;M$6))</f>
        <v>0</v>
      </c>
      <c r="N289">
        <f>IF($B289="",0,SUMIFS(Raindance!$O:$O,Raindance!$B:$B,$B289,Raindance!$R:$R,"&gt;="&amp;N$5,Raindance!$R:$R,"&lt;="&amp;N$6))</f>
        <v>0</v>
      </c>
      <c r="O289">
        <f>IF($B289="",0,SUMIFS(Raindance!$O:$O,Raindance!$B:$B,$B289,Raindance!$R:$R,"&gt;="&amp;O$5,Raindance!$R:$R,"&lt;="&amp;O$6))</f>
        <v>0</v>
      </c>
      <c r="P289">
        <f>IF($B289="",0,SUMIFS(Raindance!$O:$O,Raindance!$B:$B,$B289,Raindance!$R:$R,"&gt;="&amp;P$5,Raindance!$R:$R,"&lt;="&amp;P$6))</f>
        <v>0</v>
      </c>
      <c r="Q289">
        <f>IF($B289="",0,SUMIFS(Raindance!$O:$O,Raindance!$B:$B,$B289,Raindance!$R:$R,"&gt;="&amp;Q$5,Raindance!$R:$R,"&lt;="&amp;Q$6))</f>
        <v>0</v>
      </c>
      <c r="R289">
        <f>IF($B289="",0,SUMIFS(Raindance!$O:$O,Raindance!$B:$B,$B289,Raindance!$R:$R,"&gt;="&amp;R$5,Raindance!$R:$R,"&lt;="&amp;R$6))</f>
        <v>0</v>
      </c>
      <c r="S289">
        <f>IF($B289="",0,SUMIFS(Raindance!$O:$O,Raindance!$B:$B,$B289,Raindance!$R:$R,"&gt;="&amp;S$5,Raindance!$R:$R,"&lt;="&amp;S$6))</f>
        <v>0</v>
      </c>
      <c r="T289">
        <f>IF($B289="",0,SUMIFS(Raindance!$O:$O,Raindance!$B:$B,$B289,Raindance!$R:$R,"&gt;="&amp;T$5,Raindance!$R:$R,"&lt;="&amp;T$6))</f>
        <v>0</v>
      </c>
      <c r="U289">
        <f>IF($B289="",0,SUMIFS(Raindance!$O:$O,Raindance!$B:$B,$B289,Raindance!$R:$R,"&gt;="&amp;U$5,Raindance!$R:$R,"&lt;="&amp;U$6))</f>
        <v>0</v>
      </c>
      <c r="V289">
        <f>IF($B289="",0,SUMIFS(Raindance!$O:$O,Raindance!$B:$B,$B289,Raindance!$R:$R,"&gt;="&amp;V$5,Raindance!$R:$R,"&lt;="&amp;V$6))</f>
        <v>0</v>
      </c>
      <c r="W289">
        <f>IF($B289="",0,SUMIFS(Raindance!$O:$O,Raindance!$B:$B,$B289,Raindance!$R:$R,"&gt;="&amp;W$5,Raindance!$R:$R,"&lt;="&amp;W$6))</f>
        <v>0</v>
      </c>
      <c r="X289">
        <f>IF($B289="",0,SUMIFS(Raindance!$O:$O,Raindance!$B:$B,$B289,Raindance!$R:$R,"&gt;="&amp;X$5,Raindance!$R:$R,"&lt;="&amp;X$6))</f>
        <v>0</v>
      </c>
      <c r="Y289">
        <f>IF($B289="",0,SUMIFS(Raindance!$O:$O,Raindance!$B:$B,$B289,Raindance!$R:$R,"&gt;="&amp;Y$5,Raindance!$R:$R,"&lt;="&amp;Y$6))</f>
        <v>0</v>
      </c>
      <c r="Z289">
        <f>IF($B289="",0,SUMIFS(Raindance!$O:$O,Raindance!$B:$B,$B289,Raindance!$R:$R,"&gt;="&amp;Z$5,Raindance!$R:$R,"&lt;="&amp;Z$6))</f>
        <v>0</v>
      </c>
      <c r="AA289">
        <f>IF($B289="",0,SUMIFS(Raindance!$O:$O,Raindance!$B:$B,$B289,Raindance!$R:$R,"&gt;="&amp;AA$5,Raindance!$R:$R,"&lt;="&amp;AA$6))</f>
        <v>0</v>
      </c>
      <c r="AB289">
        <f>IF($B289="",0,SUMIFS(Raindance!$O:$O,Raindance!$B:$B,$B289,Raindance!$R:$R,"&gt;="&amp;AB$5,Raindance!$R:$R,"&lt;="&amp;AB$6))</f>
        <v>0</v>
      </c>
      <c r="AC289">
        <f>IF($B289="",0,SUMIFS(Raindance!$O:$O,Raindance!$B:$B,$B289,Raindance!$R:$R,"&gt;="&amp;AC$5,Raindance!$R:$R,"&lt;="&amp;AC$6))</f>
        <v>0</v>
      </c>
      <c r="AD289">
        <f>IF($B289="",0,SUMIFS(Raindance!$O:$O,Raindance!$B:$B,$B289,Raindance!$R:$R,"&gt;="&amp;AD$5,Raindance!$R:$R,"&lt;="&amp;AD$6))</f>
        <v>0</v>
      </c>
      <c r="AE289">
        <f>IF($B289="",0,SUMIFS(Raindance!$O:$O,Raindance!$B:$B,$B289,Raindance!$R:$R,"&gt;="&amp;AE$5,Raindance!$R:$R,"&lt;="&amp;AE$6))</f>
        <v>0</v>
      </c>
      <c r="AF289">
        <f>IF($B289="",0,SUMIFS(Raindance!$O:$O,Raindance!$B:$B,$B289,Raindance!$R:$R,"&gt;="&amp;AF$5,Raindance!$R:$R,"&lt;="&amp;AF$6))</f>
        <v>0</v>
      </c>
      <c r="AG289">
        <f>IF($B289="",0,SUMIFS(Raindance!$O:$O,Raindance!$B:$B,$B289,Raindance!$R:$R,"&gt;="&amp;AG$5,Raindance!$R:$R,"&lt;="&amp;AG$6))</f>
        <v>0</v>
      </c>
    </row>
    <row r="290" spans="1:33" x14ac:dyDescent="0.3">
      <c r="A290" t="s">
        <v>36</v>
      </c>
      <c r="B290" s="20">
        <f>'Accounting table'!C13</f>
        <v>0</v>
      </c>
      <c r="C290" s="36">
        <f>IF(B290="",0,SUMIFS(Raindance!O:O,Raindance!B:B,B290))</f>
        <v>0</v>
      </c>
      <c r="E290">
        <f>IF($B290="",0,SUMIFS(Raindance!$O:$O,Raindance!$B:$B,$B290,Raindance!$R:$R,"&gt;="&amp;E$5,Raindance!$R:$R,"&lt;="&amp;E$6))</f>
        <v>0</v>
      </c>
      <c r="F290">
        <f>IF($B290="",0,SUMIFS(Raindance!$O:$O,Raindance!$B:$B,$B290,Raindance!$R:$R,"&gt;="&amp;F$5,Raindance!$R:$R,"&lt;="&amp;F$6))</f>
        <v>0</v>
      </c>
      <c r="G290">
        <f>IF($B290="",0,SUMIFS(Raindance!$O:$O,Raindance!$B:$B,$B290,Raindance!$R:$R,"&gt;="&amp;G$5,Raindance!$R:$R,"&lt;="&amp;G$6))</f>
        <v>0</v>
      </c>
      <c r="H290">
        <f>IF($B290="",0,SUMIFS(Raindance!$O:$O,Raindance!$B:$B,$B290,Raindance!$R:$R,"&gt;="&amp;H$5,Raindance!$R:$R,"&lt;="&amp;H$6))</f>
        <v>0</v>
      </c>
      <c r="I290">
        <f>IF($B290="",0,SUMIFS(Raindance!$O:$O,Raindance!$B:$B,$B290,Raindance!$R:$R,"&gt;="&amp;I$5,Raindance!$R:$R,"&lt;="&amp;I$6))</f>
        <v>0</v>
      </c>
      <c r="J290">
        <f>IF($B290="",0,SUMIFS(Raindance!$O:$O,Raindance!$B:$B,$B290,Raindance!$R:$R,"&gt;="&amp;J$5,Raindance!$R:$R,"&lt;="&amp;J$6))</f>
        <v>0</v>
      </c>
      <c r="K290">
        <f>IF($B290="",0,SUMIFS(Raindance!$O:$O,Raindance!$B:$B,$B290,Raindance!$R:$R,"&gt;="&amp;K$5,Raindance!$R:$R,"&lt;="&amp;K$6))</f>
        <v>0</v>
      </c>
      <c r="L290">
        <f>IF($B290="",0,SUMIFS(Raindance!$O:$O,Raindance!$B:$B,$B290,Raindance!$R:$R,"&gt;="&amp;L$5,Raindance!$R:$R,"&lt;="&amp;L$6))</f>
        <v>0</v>
      </c>
      <c r="M290">
        <f>IF($B290="",0,SUMIFS(Raindance!$O:$O,Raindance!$B:$B,$B290,Raindance!$R:$R,"&gt;="&amp;M$5,Raindance!$R:$R,"&lt;="&amp;M$6))</f>
        <v>0</v>
      </c>
      <c r="N290">
        <f>IF($B290="",0,SUMIFS(Raindance!$O:$O,Raindance!$B:$B,$B290,Raindance!$R:$R,"&gt;="&amp;N$5,Raindance!$R:$R,"&lt;="&amp;N$6))</f>
        <v>0</v>
      </c>
      <c r="O290">
        <f>IF($B290="",0,SUMIFS(Raindance!$O:$O,Raindance!$B:$B,$B290,Raindance!$R:$R,"&gt;="&amp;O$5,Raindance!$R:$R,"&lt;="&amp;O$6))</f>
        <v>0</v>
      </c>
      <c r="P290">
        <f>IF($B290="",0,SUMIFS(Raindance!$O:$O,Raindance!$B:$B,$B290,Raindance!$R:$R,"&gt;="&amp;P$5,Raindance!$R:$R,"&lt;="&amp;P$6))</f>
        <v>0</v>
      </c>
      <c r="Q290">
        <f>IF($B290="",0,SUMIFS(Raindance!$O:$O,Raindance!$B:$B,$B290,Raindance!$R:$R,"&gt;="&amp;Q$5,Raindance!$R:$R,"&lt;="&amp;Q$6))</f>
        <v>0</v>
      </c>
      <c r="R290">
        <f>IF($B290="",0,SUMIFS(Raindance!$O:$O,Raindance!$B:$B,$B290,Raindance!$R:$R,"&gt;="&amp;R$5,Raindance!$R:$R,"&lt;="&amp;R$6))</f>
        <v>0</v>
      </c>
      <c r="S290">
        <f>IF($B290="",0,SUMIFS(Raindance!$O:$O,Raindance!$B:$B,$B290,Raindance!$R:$R,"&gt;="&amp;S$5,Raindance!$R:$R,"&lt;="&amp;S$6))</f>
        <v>0</v>
      </c>
      <c r="T290">
        <f>IF($B290="",0,SUMIFS(Raindance!$O:$O,Raindance!$B:$B,$B290,Raindance!$R:$R,"&gt;="&amp;T$5,Raindance!$R:$R,"&lt;="&amp;T$6))</f>
        <v>0</v>
      </c>
      <c r="U290">
        <f>IF($B290="",0,SUMIFS(Raindance!$O:$O,Raindance!$B:$B,$B290,Raindance!$R:$R,"&gt;="&amp;U$5,Raindance!$R:$R,"&lt;="&amp;U$6))</f>
        <v>0</v>
      </c>
      <c r="V290">
        <f>IF($B290="",0,SUMIFS(Raindance!$O:$O,Raindance!$B:$B,$B290,Raindance!$R:$R,"&gt;="&amp;V$5,Raindance!$R:$R,"&lt;="&amp;V$6))</f>
        <v>0</v>
      </c>
      <c r="W290">
        <f>IF($B290="",0,SUMIFS(Raindance!$O:$O,Raindance!$B:$B,$B290,Raindance!$R:$R,"&gt;="&amp;W$5,Raindance!$R:$R,"&lt;="&amp;W$6))</f>
        <v>0</v>
      </c>
      <c r="X290">
        <f>IF($B290="",0,SUMIFS(Raindance!$O:$O,Raindance!$B:$B,$B290,Raindance!$R:$R,"&gt;="&amp;X$5,Raindance!$R:$R,"&lt;="&amp;X$6))</f>
        <v>0</v>
      </c>
      <c r="Y290">
        <f>IF($B290="",0,SUMIFS(Raindance!$O:$O,Raindance!$B:$B,$B290,Raindance!$R:$R,"&gt;="&amp;Y$5,Raindance!$R:$R,"&lt;="&amp;Y$6))</f>
        <v>0</v>
      </c>
      <c r="Z290">
        <f>IF($B290="",0,SUMIFS(Raindance!$O:$O,Raindance!$B:$B,$B290,Raindance!$R:$R,"&gt;="&amp;Z$5,Raindance!$R:$R,"&lt;="&amp;Z$6))</f>
        <v>0</v>
      </c>
      <c r="AA290">
        <f>IF($B290="",0,SUMIFS(Raindance!$O:$O,Raindance!$B:$B,$B290,Raindance!$R:$R,"&gt;="&amp;AA$5,Raindance!$R:$R,"&lt;="&amp;AA$6))</f>
        <v>0</v>
      </c>
      <c r="AB290">
        <f>IF($B290="",0,SUMIFS(Raindance!$O:$O,Raindance!$B:$B,$B290,Raindance!$R:$R,"&gt;="&amp;AB$5,Raindance!$R:$R,"&lt;="&amp;AB$6))</f>
        <v>0</v>
      </c>
      <c r="AC290">
        <f>IF($B290="",0,SUMIFS(Raindance!$O:$O,Raindance!$B:$B,$B290,Raindance!$R:$R,"&gt;="&amp;AC$5,Raindance!$R:$R,"&lt;="&amp;AC$6))</f>
        <v>0</v>
      </c>
      <c r="AD290">
        <f>IF($B290="",0,SUMIFS(Raindance!$O:$O,Raindance!$B:$B,$B290,Raindance!$R:$R,"&gt;="&amp;AD$5,Raindance!$R:$R,"&lt;="&amp;AD$6))</f>
        <v>0</v>
      </c>
      <c r="AE290">
        <f>IF($B290="",0,SUMIFS(Raindance!$O:$O,Raindance!$B:$B,$B290,Raindance!$R:$R,"&gt;="&amp;AE$5,Raindance!$R:$R,"&lt;="&amp;AE$6))</f>
        <v>0</v>
      </c>
      <c r="AF290">
        <f>IF($B290="",0,SUMIFS(Raindance!$O:$O,Raindance!$B:$B,$B290,Raindance!$R:$R,"&gt;="&amp;AF$5,Raindance!$R:$R,"&lt;="&amp;AF$6))</f>
        <v>0</v>
      </c>
      <c r="AG290">
        <f>IF($B290="",0,SUMIFS(Raindance!$O:$O,Raindance!$B:$B,$B290,Raindance!$R:$R,"&gt;="&amp;AG$5,Raindance!$R:$R,"&lt;="&amp;AG$6))</f>
        <v>0</v>
      </c>
    </row>
    <row r="291" spans="1:33" x14ac:dyDescent="0.3">
      <c r="A291" t="s">
        <v>36</v>
      </c>
      <c r="B291" s="20">
        <f>'Accounting table'!C14</f>
        <v>0</v>
      </c>
      <c r="C291" s="36">
        <f>IF(B291="",0,SUMIFS(Raindance!O:O,Raindance!B:B,B291))</f>
        <v>0</v>
      </c>
      <c r="E291">
        <f>IF($B291="",0,SUMIFS(Raindance!$O:$O,Raindance!$B:$B,$B291,Raindance!$R:$R,"&gt;="&amp;E$5,Raindance!$R:$R,"&lt;="&amp;E$6))</f>
        <v>0</v>
      </c>
      <c r="F291">
        <f>IF($B291="",0,SUMIFS(Raindance!$O:$O,Raindance!$B:$B,$B291,Raindance!$R:$R,"&gt;="&amp;F$5,Raindance!$R:$R,"&lt;="&amp;F$6))</f>
        <v>0</v>
      </c>
      <c r="G291">
        <f>IF($B291="",0,SUMIFS(Raindance!$O:$O,Raindance!$B:$B,$B291,Raindance!$R:$R,"&gt;="&amp;G$5,Raindance!$R:$R,"&lt;="&amp;G$6))</f>
        <v>0</v>
      </c>
      <c r="H291">
        <f>IF($B291="",0,SUMIFS(Raindance!$O:$O,Raindance!$B:$B,$B291,Raindance!$R:$R,"&gt;="&amp;H$5,Raindance!$R:$R,"&lt;="&amp;H$6))</f>
        <v>0</v>
      </c>
      <c r="I291">
        <f>IF($B291="",0,SUMIFS(Raindance!$O:$O,Raindance!$B:$B,$B291,Raindance!$R:$R,"&gt;="&amp;I$5,Raindance!$R:$R,"&lt;="&amp;I$6))</f>
        <v>0</v>
      </c>
      <c r="J291">
        <f>IF($B291="",0,SUMIFS(Raindance!$O:$O,Raindance!$B:$B,$B291,Raindance!$R:$R,"&gt;="&amp;J$5,Raindance!$R:$R,"&lt;="&amp;J$6))</f>
        <v>0</v>
      </c>
      <c r="K291">
        <f>IF($B291="",0,SUMIFS(Raindance!$O:$O,Raindance!$B:$B,$B291,Raindance!$R:$R,"&gt;="&amp;K$5,Raindance!$R:$R,"&lt;="&amp;K$6))</f>
        <v>0</v>
      </c>
      <c r="L291">
        <f>IF($B291="",0,SUMIFS(Raindance!$O:$O,Raindance!$B:$B,$B291,Raindance!$R:$R,"&gt;="&amp;L$5,Raindance!$R:$R,"&lt;="&amp;L$6))</f>
        <v>0</v>
      </c>
      <c r="M291">
        <f>IF($B291="",0,SUMIFS(Raindance!$O:$O,Raindance!$B:$B,$B291,Raindance!$R:$R,"&gt;="&amp;M$5,Raindance!$R:$R,"&lt;="&amp;M$6))</f>
        <v>0</v>
      </c>
      <c r="N291">
        <f>IF($B291="",0,SUMIFS(Raindance!$O:$O,Raindance!$B:$B,$B291,Raindance!$R:$R,"&gt;="&amp;N$5,Raindance!$R:$R,"&lt;="&amp;N$6))</f>
        <v>0</v>
      </c>
      <c r="O291">
        <f>IF($B291="",0,SUMIFS(Raindance!$O:$O,Raindance!$B:$B,$B291,Raindance!$R:$R,"&gt;="&amp;O$5,Raindance!$R:$R,"&lt;="&amp;O$6))</f>
        <v>0</v>
      </c>
      <c r="P291">
        <f>IF($B291="",0,SUMIFS(Raindance!$O:$O,Raindance!$B:$B,$B291,Raindance!$R:$R,"&gt;="&amp;P$5,Raindance!$R:$R,"&lt;="&amp;P$6))</f>
        <v>0</v>
      </c>
      <c r="Q291">
        <f>IF($B291="",0,SUMIFS(Raindance!$O:$O,Raindance!$B:$B,$B291,Raindance!$R:$R,"&gt;="&amp;Q$5,Raindance!$R:$R,"&lt;="&amp;Q$6))</f>
        <v>0</v>
      </c>
      <c r="R291">
        <f>IF($B291="",0,SUMIFS(Raindance!$O:$O,Raindance!$B:$B,$B291,Raindance!$R:$R,"&gt;="&amp;R$5,Raindance!$R:$R,"&lt;="&amp;R$6))</f>
        <v>0</v>
      </c>
      <c r="S291">
        <f>IF($B291="",0,SUMIFS(Raindance!$O:$O,Raindance!$B:$B,$B291,Raindance!$R:$R,"&gt;="&amp;S$5,Raindance!$R:$R,"&lt;="&amp;S$6))</f>
        <v>0</v>
      </c>
      <c r="T291">
        <f>IF($B291="",0,SUMIFS(Raindance!$O:$O,Raindance!$B:$B,$B291,Raindance!$R:$R,"&gt;="&amp;T$5,Raindance!$R:$R,"&lt;="&amp;T$6))</f>
        <v>0</v>
      </c>
      <c r="U291">
        <f>IF($B291="",0,SUMIFS(Raindance!$O:$O,Raindance!$B:$B,$B291,Raindance!$R:$R,"&gt;="&amp;U$5,Raindance!$R:$R,"&lt;="&amp;U$6))</f>
        <v>0</v>
      </c>
      <c r="V291">
        <f>IF($B291="",0,SUMIFS(Raindance!$O:$O,Raindance!$B:$B,$B291,Raindance!$R:$R,"&gt;="&amp;V$5,Raindance!$R:$R,"&lt;="&amp;V$6))</f>
        <v>0</v>
      </c>
      <c r="W291">
        <f>IF($B291="",0,SUMIFS(Raindance!$O:$O,Raindance!$B:$B,$B291,Raindance!$R:$R,"&gt;="&amp;W$5,Raindance!$R:$R,"&lt;="&amp;W$6))</f>
        <v>0</v>
      </c>
      <c r="X291">
        <f>IF($B291="",0,SUMIFS(Raindance!$O:$O,Raindance!$B:$B,$B291,Raindance!$R:$R,"&gt;="&amp;X$5,Raindance!$R:$R,"&lt;="&amp;X$6))</f>
        <v>0</v>
      </c>
      <c r="Y291">
        <f>IF($B291="",0,SUMIFS(Raindance!$O:$O,Raindance!$B:$B,$B291,Raindance!$R:$R,"&gt;="&amp;Y$5,Raindance!$R:$R,"&lt;="&amp;Y$6))</f>
        <v>0</v>
      </c>
      <c r="Z291">
        <f>IF($B291="",0,SUMIFS(Raindance!$O:$O,Raindance!$B:$B,$B291,Raindance!$R:$R,"&gt;="&amp;Z$5,Raindance!$R:$R,"&lt;="&amp;Z$6))</f>
        <v>0</v>
      </c>
      <c r="AA291">
        <f>IF($B291="",0,SUMIFS(Raindance!$O:$O,Raindance!$B:$B,$B291,Raindance!$R:$R,"&gt;="&amp;AA$5,Raindance!$R:$R,"&lt;="&amp;AA$6))</f>
        <v>0</v>
      </c>
      <c r="AB291">
        <f>IF($B291="",0,SUMIFS(Raindance!$O:$O,Raindance!$B:$B,$B291,Raindance!$R:$R,"&gt;="&amp;AB$5,Raindance!$R:$R,"&lt;="&amp;AB$6))</f>
        <v>0</v>
      </c>
      <c r="AC291">
        <f>IF($B291="",0,SUMIFS(Raindance!$O:$O,Raindance!$B:$B,$B291,Raindance!$R:$R,"&gt;="&amp;AC$5,Raindance!$R:$R,"&lt;="&amp;AC$6))</f>
        <v>0</v>
      </c>
      <c r="AD291">
        <f>IF($B291="",0,SUMIFS(Raindance!$O:$O,Raindance!$B:$B,$B291,Raindance!$R:$R,"&gt;="&amp;AD$5,Raindance!$R:$R,"&lt;="&amp;AD$6))</f>
        <v>0</v>
      </c>
      <c r="AE291">
        <f>IF($B291="",0,SUMIFS(Raindance!$O:$O,Raindance!$B:$B,$B291,Raindance!$R:$R,"&gt;="&amp;AE$5,Raindance!$R:$R,"&lt;="&amp;AE$6))</f>
        <v>0</v>
      </c>
      <c r="AF291">
        <f>IF($B291="",0,SUMIFS(Raindance!$O:$O,Raindance!$B:$B,$B291,Raindance!$R:$R,"&gt;="&amp;AF$5,Raindance!$R:$R,"&lt;="&amp;AF$6))</f>
        <v>0</v>
      </c>
      <c r="AG291">
        <f>IF($B291="",0,SUMIFS(Raindance!$O:$O,Raindance!$B:$B,$B291,Raindance!$R:$R,"&gt;="&amp;AG$5,Raindance!$R:$R,"&lt;="&amp;AG$6))</f>
        <v>0</v>
      </c>
    </row>
    <row r="292" spans="1:33" x14ac:dyDescent="0.3">
      <c r="A292" t="s">
        <v>36</v>
      </c>
      <c r="B292" s="20">
        <f>'Accounting table'!C15</f>
        <v>0</v>
      </c>
      <c r="C292" s="36">
        <f>IF(B292="",0,SUMIFS(Raindance!O:O,Raindance!B:B,B292))</f>
        <v>0</v>
      </c>
      <c r="E292">
        <f>IF($B292="",0,SUMIFS(Raindance!$O:$O,Raindance!$B:$B,$B292,Raindance!$R:$R,"&gt;="&amp;E$5,Raindance!$R:$R,"&lt;="&amp;E$6))</f>
        <v>0</v>
      </c>
      <c r="F292">
        <f>IF($B292="",0,SUMIFS(Raindance!$O:$O,Raindance!$B:$B,$B292,Raindance!$R:$R,"&gt;="&amp;F$5,Raindance!$R:$R,"&lt;="&amp;F$6))</f>
        <v>0</v>
      </c>
      <c r="G292">
        <f>IF($B292="",0,SUMIFS(Raindance!$O:$O,Raindance!$B:$B,$B292,Raindance!$R:$R,"&gt;="&amp;G$5,Raindance!$R:$R,"&lt;="&amp;G$6))</f>
        <v>0</v>
      </c>
      <c r="H292">
        <f>IF($B292="",0,SUMIFS(Raindance!$O:$O,Raindance!$B:$B,$B292,Raindance!$R:$R,"&gt;="&amp;H$5,Raindance!$R:$R,"&lt;="&amp;H$6))</f>
        <v>0</v>
      </c>
      <c r="I292">
        <f>IF($B292="",0,SUMIFS(Raindance!$O:$O,Raindance!$B:$B,$B292,Raindance!$R:$R,"&gt;="&amp;I$5,Raindance!$R:$R,"&lt;="&amp;I$6))</f>
        <v>0</v>
      </c>
      <c r="J292">
        <f>IF($B292="",0,SUMIFS(Raindance!$O:$O,Raindance!$B:$B,$B292,Raindance!$R:$R,"&gt;="&amp;J$5,Raindance!$R:$R,"&lt;="&amp;J$6))</f>
        <v>0</v>
      </c>
      <c r="K292">
        <f>IF($B292="",0,SUMIFS(Raindance!$O:$O,Raindance!$B:$B,$B292,Raindance!$R:$R,"&gt;="&amp;K$5,Raindance!$R:$R,"&lt;="&amp;K$6))</f>
        <v>0</v>
      </c>
      <c r="L292">
        <f>IF($B292="",0,SUMIFS(Raindance!$O:$O,Raindance!$B:$B,$B292,Raindance!$R:$R,"&gt;="&amp;L$5,Raindance!$R:$R,"&lt;="&amp;L$6))</f>
        <v>0</v>
      </c>
      <c r="M292">
        <f>IF($B292="",0,SUMIFS(Raindance!$O:$O,Raindance!$B:$B,$B292,Raindance!$R:$R,"&gt;="&amp;M$5,Raindance!$R:$R,"&lt;="&amp;M$6))</f>
        <v>0</v>
      </c>
      <c r="N292">
        <f>IF($B292="",0,SUMIFS(Raindance!$O:$O,Raindance!$B:$B,$B292,Raindance!$R:$R,"&gt;="&amp;N$5,Raindance!$R:$R,"&lt;="&amp;N$6))</f>
        <v>0</v>
      </c>
      <c r="O292">
        <f>IF($B292="",0,SUMIFS(Raindance!$O:$O,Raindance!$B:$B,$B292,Raindance!$R:$R,"&gt;="&amp;O$5,Raindance!$R:$R,"&lt;="&amp;O$6))</f>
        <v>0</v>
      </c>
      <c r="P292">
        <f>IF($B292="",0,SUMIFS(Raindance!$O:$O,Raindance!$B:$B,$B292,Raindance!$R:$R,"&gt;="&amp;P$5,Raindance!$R:$R,"&lt;="&amp;P$6))</f>
        <v>0</v>
      </c>
      <c r="Q292">
        <f>IF($B292="",0,SUMIFS(Raindance!$O:$O,Raindance!$B:$B,$B292,Raindance!$R:$R,"&gt;="&amp;Q$5,Raindance!$R:$R,"&lt;="&amp;Q$6))</f>
        <v>0</v>
      </c>
      <c r="R292">
        <f>IF($B292="",0,SUMIFS(Raindance!$O:$O,Raindance!$B:$B,$B292,Raindance!$R:$R,"&gt;="&amp;R$5,Raindance!$R:$R,"&lt;="&amp;R$6))</f>
        <v>0</v>
      </c>
      <c r="S292">
        <f>IF($B292="",0,SUMIFS(Raindance!$O:$O,Raindance!$B:$B,$B292,Raindance!$R:$R,"&gt;="&amp;S$5,Raindance!$R:$R,"&lt;="&amp;S$6))</f>
        <v>0</v>
      </c>
      <c r="T292">
        <f>IF($B292="",0,SUMIFS(Raindance!$O:$O,Raindance!$B:$B,$B292,Raindance!$R:$R,"&gt;="&amp;T$5,Raindance!$R:$R,"&lt;="&amp;T$6))</f>
        <v>0</v>
      </c>
      <c r="U292">
        <f>IF($B292="",0,SUMIFS(Raindance!$O:$O,Raindance!$B:$B,$B292,Raindance!$R:$R,"&gt;="&amp;U$5,Raindance!$R:$R,"&lt;="&amp;U$6))</f>
        <v>0</v>
      </c>
      <c r="V292">
        <f>IF($B292="",0,SUMIFS(Raindance!$O:$O,Raindance!$B:$B,$B292,Raindance!$R:$R,"&gt;="&amp;V$5,Raindance!$R:$R,"&lt;="&amp;V$6))</f>
        <v>0</v>
      </c>
      <c r="W292">
        <f>IF($B292="",0,SUMIFS(Raindance!$O:$O,Raindance!$B:$B,$B292,Raindance!$R:$R,"&gt;="&amp;W$5,Raindance!$R:$R,"&lt;="&amp;W$6))</f>
        <v>0</v>
      </c>
      <c r="X292">
        <f>IF($B292="",0,SUMIFS(Raindance!$O:$O,Raindance!$B:$B,$B292,Raindance!$R:$R,"&gt;="&amp;X$5,Raindance!$R:$R,"&lt;="&amp;X$6))</f>
        <v>0</v>
      </c>
      <c r="Y292">
        <f>IF($B292="",0,SUMIFS(Raindance!$O:$O,Raindance!$B:$B,$B292,Raindance!$R:$R,"&gt;="&amp;Y$5,Raindance!$R:$R,"&lt;="&amp;Y$6))</f>
        <v>0</v>
      </c>
      <c r="Z292">
        <f>IF($B292="",0,SUMIFS(Raindance!$O:$O,Raindance!$B:$B,$B292,Raindance!$R:$R,"&gt;="&amp;Z$5,Raindance!$R:$R,"&lt;="&amp;Z$6))</f>
        <v>0</v>
      </c>
      <c r="AA292">
        <f>IF($B292="",0,SUMIFS(Raindance!$O:$O,Raindance!$B:$B,$B292,Raindance!$R:$R,"&gt;="&amp;AA$5,Raindance!$R:$R,"&lt;="&amp;AA$6))</f>
        <v>0</v>
      </c>
      <c r="AB292">
        <f>IF($B292="",0,SUMIFS(Raindance!$O:$O,Raindance!$B:$B,$B292,Raindance!$R:$R,"&gt;="&amp;AB$5,Raindance!$R:$R,"&lt;="&amp;AB$6))</f>
        <v>0</v>
      </c>
      <c r="AC292">
        <f>IF($B292="",0,SUMIFS(Raindance!$O:$O,Raindance!$B:$B,$B292,Raindance!$R:$R,"&gt;="&amp;AC$5,Raindance!$R:$R,"&lt;="&amp;AC$6))</f>
        <v>0</v>
      </c>
      <c r="AD292">
        <f>IF($B292="",0,SUMIFS(Raindance!$O:$O,Raindance!$B:$B,$B292,Raindance!$R:$R,"&gt;="&amp;AD$5,Raindance!$R:$R,"&lt;="&amp;AD$6))</f>
        <v>0</v>
      </c>
      <c r="AE292">
        <f>IF($B292="",0,SUMIFS(Raindance!$O:$O,Raindance!$B:$B,$B292,Raindance!$R:$R,"&gt;="&amp;AE$5,Raindance!$R:$R,"&lt;="&amp;AE$6))</f>
        <v>0</v>
      </c>
      <c r="AF292">
        <f>IF($B292="",0,SUMIFS(Raindance!$O:$O,Raindance!$B:$B,$B292,Raindance!$R:$R,"&gt;="&amp;AF$5,Raindance!$R:$R,"&lt;="&amp;AF$6))</f>
        <v>0</v>
      </c>
      <c r="AG292">
        <f>IF($B292="",0,SUMIFS(Raindance!$O:$O,Raindance!$B:$B,$B292,Raindance!$R:$R,"&gt;="&amp;AG$5,Raindance!$R:$R,"&lt;="&amp;AG$6))</f>
        <v>0</v>
      </c>
    </row>
    <row r="293" spans="1:33" x14ac:dyDescent="0.3">
      <c r="A293" t="s">
        <v>36</v>
      </c>
      <c r="B293" s="20">
        <f>'Accounting table'!C16</f>
        <v>0</v>
      </c>
      <c r="C293" s="36">
        <f>IF(B293="",0,SUMIFS(Raindance!O:O,Raindance!B:B,B293))</f>
        <v>0</v>
      </c>
      <c r="E293">
        <f>IF($B293="",0,SUMIFS(Raindance!$O:$O,Raindance!$B:$B,$B293,Raindance!$R:$R,"&gt;="&amp;E$5,Raindance!$R:$R,"&lt;="&amp;E$6))</f>
        <v>0</v>
      </c>
      <c r="F293">
        <f>IF($B293="",0,SUMIFS(Raindance!$O:$O,Raindance!$B:$B,$B293,Raindance!$R:$R,"&gt;="&amp;F$5,Raindance!$R:$R,"&lt;="&amp;F$6))</f>
        <v>0</v>
      </c>
      <c r="G293">
        <f>IF($B293="",0,SUMIFS(Raindance!$O:$O,Raindance!$B:$B,$B293,Raindance!$R:$R,"&gt;="&amp;G$5,Raindance!$R:$R,"&lt;="&amp;G$6))</f>
        <v>0</v>
      </c>
      <c r="H293">
        <f>IF($B293="",0,SUMIFS(Raindance!$O:$O,Raindance!$B:$B,$B293,Raindance!$R:$R,"&gt;="&amp;H$5,Raindance!$R:$R,"&lt;="&amp;H$6))</f>
        <v>0</v>
      </c>
      <c r="I293">
        <f>IF($B293="",0,SUMIFS(Raindance!$O:$O,Raindance!$B:$B,$B293,Raindance!$R:$R,"&gt;="&amp;I$5,Raindance!$R:$R,"&lt;="&amp;I$6))</f>
        <v>0</v>
      </c>
      <c r="J293">
        <f>IF($B293="",0,SUMIFS(Raindance!$O:$O,Raindance!$B:$B,$B293,Raindance!$R:$R,"&gt;="&amp;J$5,Raindance!$R:$R,"&lt;="&amp;J$6))</f>
        <v>0</v>
      </c>
      <c r="K293">
        <f>IF($B293="",0,SUMIFS(Raindance!$O:$O,Raindance!$B:$B,$B293,Raindance!$R:$R,"&gt;="&amp;K$5,Raindance!$R:$R,"&lt;="&amp;K$6))</f>
        <v>0</v>
      </c>
      <c r="L293">
        <f>IF($B293="",0,SUMIFS(Raindance!$O:$O,Raindance!$B:$B,$B293,Raindance!$R:$R,"&gt;="&amp;L$5,Raindance!$R:$R,"&lt;="&amp;L$6))</f>
        <v>0</v>
      </c>
      <c r="M293">
        <f>IF($B293="",0,SUMIFS(Raindance!$O:$O,Raindance!$B:$B,$B293,Raindance!$R:$R,"&gt;="&amp;M$5,Raindance!$R:$R,"&lt;="&amp;M$6))</f>
        <v>0</v>
      </c>
      <c r="N293">
        <f>IF($B293="",0,SUMIFS(Raindance!$O:$O,Raindance!$B:$B,$B293,Raindance!$R:$R,"&gt;="&amp;N$5,Raindance!$R:$R,"&lt;="&amp;N$6))</f>
        <v>0</v>
      </c>
      <c r="O293">
        <f>IF($B293="",0,SUMIFS(Raindance!$O:$O,Raindance!$B:$B,$B293,Raindance!$R:$R,"&gt;="&amp;O$5,Raindance!$R:$R,"&lt;="&amp;O$6))</f>
        <v>0</v>
      </c>
      <c r="P293">
        <f>IF($B293="",0,SUMIFS(Raindance!$O:$O,Raindance!$B:$B,$B293,Raindance!$R:$R,"&gt;="&amp;P$5,Raindance!$R:$R,"&lt;="&amp;P$6))</f>
        <v>0</v>
      </c>
      <c r="Q293">
        <f>IF($B293="",0,SUMIFS(Raindance!$O:$O,Raindance!$B:$B,$B293,Raindance!$R:$R,"&gt;="&amp;Q$5,Raindance!$R:$R,"&lt;="&amp;Q$6))</f>
        <v>0</v>
      </c>
      <c r="R293">
        <f>IF($B293="",0,SUMIFS(Raindance!$O:$O,Raindance!$B:$B,$B293,Raindance!$R:$R,"&gt;="&amp;R$5,Raindance!$R:$R,"&lt;="&amp;R$6))</f>
        <v>0</v>
      </c>
      <c r="S293">
        <f>IF($B293="",0,SUMIFS(Raindance!$O:$O,Raindance!$B:$B,$B293,Raindance!$R:$R,"&gt;="&amp;S$5,Raindance!$R:$R,"&lt;="&amp;S$6))</f>
        <v>0</v>
      </c>
      <c r="T293">
        <f>IF($B293="",0,SUMIFS(Raindance!$O:$O,Raindance!$B:$B,$B293,Raindance!$R:$R,"&gt;="&amp;T$5,Raindance!$R:$R,"&lt;="&amp;T$6))</f>
        <v>0</v>
      </c>
      <c r="U293">
        <f>IF($B293="",0,SUMIFS(Raindance!$O:$O,Raindance!$B:$B,$B293,Raindance!$R:$R,"&gt;="&amp;U$5,Raindance!$R:$R,"&lt;="&amp;U$6))</f>
        <v>0</v>
      </c>
      <c r="V293">
        <f>IF($B293="",0,SUMIFS(Raindance!$O:$O,Raindance!$B:$B,$B293,Raindance!$R:$R,"&gt;="&amp;V$5,Raindance!$R:$R,"&lt;="&amp;V$6))</f>
        <v>0</v>
      </c>
      <c r="W293">
        <f>IF($B293="",0,SUMIFS(Raindance!$O:$O,Raindance!$B:$B,$B293,Raindance!$R:$R,"&gt;="&amp;W$5,Raindance!$R:$R,"&lt;="&amp;W$6))</f>
        <v>0</v>
      </c>
      <c r="X293">
        <f>IF($B293="",0,SUMIFS(Raindance!$O:$O,Raindance!$B:$B,$B293,Raindance!$R:$R,"&gt;="&amp;X$5,Raindance!$R:$R,"&lt;="&amp;X$6))</f>
        <v>0</v>
      </c>
      <c r="Y293">
        <f>IF($B293="",0,SUMIFS(Raindance!$O:$O,Raindance!$B:$B,$B293,Raindance!$R:$R,"&gt;="&amp;Y$5,Raindance!$R:$R,"&lt;="&amp;Y$6))</f>
        <v>0</v>
      </c>
      <c r="Z293">
        <f>IF($B293="",0,SUMIFS(Raindance!$O:$O,Raindance!$B:$B,$B293,Raindance!$R:$R,"&gt;="&amp;Z$5,Raindance!$R:$R,"&lt;="&amp;Z$6))</f>
        <v>0</v>
      </c>
      <c r="AA293">
        <f>IF($B293="",0,SUMIFS(Raindance!$O:$O,Raindance!$B:$B,$B293,Raindance!$R:$R,"&gt;="&amp;AA$5,Raindance!$R:$R,"&lt;="&amp;AA$6))</f>
        <v>0</v>
      </c>
      <c r="AB293">
        <f>IF($B293="",0,SUMIFS(Raindance!$O:$O,Raindance!$B:$B,$B293,Raindance!$R:$R,"&gt;="&amp;AB$5,Raindance!$R:$R,"&lt;="&amp;AB$6))</f>
        <v>0</v>
      </c>
      <c r="AC293">
        <f>IF($B293="",0,SUMIFS(Raindance!$O:$O,Raindance!$B:$B,$B293,Raindance!$R:$R,"&gt;="&amp;AC$5,Raindance!$R:$R,"&lt;="&amp;AC$6))</f>
        <v>0</v>
      </c>
      <c r="AD293">
        <f>IF($B293="",0,SUMIFS(Raindance!$O:$O,Raindance!$B:$B,$B293,Raindance!$R:$R,"&gt;="&amp;AD$5,Raindance!$R:$R,"&lt;="&amp;AD$6))</f>
        <v>0</v>
      </c>
      <c r="AE293">
        <f>IF($B293="",0,SUMIFS(Raindance!$O:$O,Raindance!$B:$B,$B293,Raindance!$R:$R,"&gt;="&amp;AE$5,Raindance!$R:$R,"&lt;="&amp;AE$6))</f>
        <v>0</v>
      </c>
      <c r="AF293">
        <f>IF($B293="",0,SUMIFS(Raindance!$O:$O,Raindance!$B:$B,$B293,Raindance!$R:$R,"&gt;="&amp;AF$5,Raindance!$R:$R,"&lt;="&amp;AF$6))</f>
        <v>0</v>
      </c>
      <c r="AG293">
        <f>IF($B293="",0,SUMIFS(Raindance!$O:$O,Raindance!$B:$B,$B293,Raindance!$R:$R,"&gt;="&amp;AG$5,Raindance!$R:$R,"&lt;="&amp;AG$6))</f>
        <v>0</v>
      </c>
    </row>
    <row r="294" spans="1:33" x14ac:dyDescent="0.3">
      <c r="A294" t="s">
        <v>36</v>
      </c>
      <c r="B294" s="20">
        <f>'Accounting table'!C17</f>
        <v>0</v>
      </c>
      <c r="C294" s="36">
        <f>IF(B294="",0,SUMIFS(Raindance!O:O,Raindance!B:B,B294))</f>
        <v>0</v>
      </c>
      <c r="E294">
        <f>IF($B294="",0,SUMIFS(Raindance!$O:$O,Raindance!$B:$B,$B294,Raindance!$R:$R,"&gt;="&amp;E$5,Raindance!$R:$R,"&lt;="&amp;E$6))</f>
        <v>0</v>
      </c>
      <c r="F294">
        <f>IF($B294="",0,SUMIFS(Raindance!$O:$O,Raindance!$B:$B,$B294,Raindance!$R:$R,"&gt;="&amp;F$5,Raindance!$R:$R,"&lt;="&amp;F$6))</f>
        <v>0</v>
      </c>
      <c r="G294">
        <f>IF($B294="",0,SUMIFS(Raindance!$O:$O,Raindance!$B:$B,$B294,Raindance!$R:$R,"&gt;="&amp;G$5,Raindance!$R:$R,"&lt;="&amp;G$6))</f>
        <v>0</v>
      </c>
      <c r="H294">
        <f>IF($B294="",0,SUMIFS(Raindance!$O:$O,Raindance!$B:$B,$B294,Raindance!$R:$R,"&gt;="&amp;H$5,Raindance!$R:$R,"&lt;="&amp;H$6))</f>
        <v>0</v>
      </c>
      <c r="I294">
        <f>IF($B294="",0,SUMIFS(Raindance!$O:$O,Raindance!$B:$B,$B294,Raindance!$R:$R,"&gt;="&amp;I$5,Raindance!$R:$R,"&lt;="&amp;I$6))</f>
        <v>0</v>
      </c>
      <c r="J294">
        <f>IF($B294="",0,SUMIFS(Raindance!$O:$O,Raindance!$B:$B,$B294,Raindance!$R:$R,"&gt;="&amp;J$5,Raindance!$R:$R,"&lt;="&amp;J$6))</f>
        <v>0</v>
      </c>
      <c r="K294">
        <f>IF($B294="",0,SUMIFS(Raindance!$O:$O,Raindance!$B:$B,$B294,Raindance!$R:$R,"&gt;="&amp;K$5,Raindance!$R:$R,"&lt;="&amp;K$6))</f>
        <v>0</v>
      </c>
      <c r="L294">
        <f>IF($B294="",0,SUMIFS(Raindance!$O:$O,Raindance!$B:$B,$B294,Raindance!$R:$R,"&gt;="&amp;L$5,Raindance!$R:$R,"&lt;="&amp;L$6))</f>
        <v>0</v>
      </c>
      <c r="M294">
        <f>IF($B294="",0,SUMIFS(Raindance!$O:$O,Raindance!$B:$B,$B294,Raindance!$R:$R,"&gt;="&amp;M$5,Raindance!$R:$R,"&lt;="&amp;M$6))</f>
        <v>0</v>
      </c>
      <c r="N294">
        <f>IF($B294="",0,SUMIFS(Raindance!$O:$O,Raindance!$B:$B,$B294,Raindance!$R:$R,"&gt;="&amp;N$5,Raindance!$R:$R,"&lt;="&amp;N$6))</f>
        <v>0</v>
      </c>
      <c r="O294">
        <f>IF($B294="",0,SUMIFS(Raindance!$O:$O,Raindance!$B:$B,$B294,Raindance!$R:$R,"&gt;="&amp;O$5,Raindance!$R:$R,"&lt;="&amp;O$6))</f>
        <v>0</v>
      </c>
      <c r="P294">
        <f>IF($B294="",0,SUMIFS(Raindance!$O:$O,Raindance!$B:$B,$B294,Raindance!$R:$R,"&gt;="&amp;P$5,Raindance!$R:$R,"&lt;="&amp;P$6))</f>
        <v>0</v>
      </c>
      <c r="Q294">
        <f>IF($B294="",0,SUMIFS(Raindance!$O:$O,Raindance!$B:$B,$B294,Raindance!$R:$R,"&gt;="&amp;Q$5,Raindance!$R:$R,"&lt;="&amp;Q$6))</f>
        <v>0</v>
      </c>
      <c r="R294">
        <f>IF($B294="",0,SUMIFS(Raindance!$O:$O,Raindance!$B:$B,$B294,Raindance!$R:$R,"&gt;="&amp;R$5,Raindance!$R:$R,"&lt;="&amp;R$6))</f>
        <v>0</v>
      </c>
      <c r="S294">
        <f>IF($B294="",0,SUMIFS(Raindance!$O:$O,Raindance!$B:$B,$B294,Raindance!$R:$R,"&gt;="&amp;S$5,Raindance!$R:$R,"&lt;="&amp;S$6))</f>
        <v>0</v>
      </c>
      <c r="T294">
        <f>IF($B294="",0,SUMIFS(Raindance!$O:$O,Raindance!$B:$B,$B294,Raindance!$R:$R,"&gt;="&amp;T$5,Raindance!$R:$R,"&lt;="&amp;T$6))</f>
        <v>0</v>
      </c>
      <c r="U294">
        <f>IF($B294="",0,SUMIFS(Raindance!$O:$O,Raindance!$B:$B,$B294,Raindance!$R:$R,"&gt;="&amp;U$5,Raindance!$R:$R,"&lt;="&amp;U$6))</f>
        <v>0</v>
      </c>
      <c r="V294">
        <f>IF($B294="",0,SUMIFS(Raindance!$O:$O,Raindance!$B:$B,$B294,Raindance!$R:$R,"&gt;="&amp;V$5,Raindance!$R:$R,"&lt;="&amp;V$6))</f>
        <v>0</v>
      </c>
      <c r="W294">
        <f>IF($B294="",0,SUMIFS(Raindance!$O:$O,Raindance!$B:$B,$B294,Raindance!$R:$R,"&gt;="&amp;W$5,Raindance!$R:$R,"&lt;="&amp;W$6))</f>
        <v>0</v>
      </c>
      <c r="X294">
        <f>IF($B294="",0,SUMIFS(Raindance!$O:$O,Raindance!$B:$B,$B294,Raindance!$R:$R,"&gt;="&amp;X$5,Raindance!$R:$R,"&lt;="&amp;X$6))</f>
        <v>0</v>
      </c>
      <c r="Y294">
        <f>IF($B294="",0,SUMIFS(Raindance!$O:$O,Raindance!$B:$B,$B294,Raindance!$R:$R,"&gt;="&amp;Y$5,Raindance!$R:$R,"&lt;="&amp;Y$6))</f>
        <v>0</v>
      </c>
      <c r="Z294">
        <f>IF($B294="",0,SUMIFS(Raindance!$O:$O,Raindance!$B:$B,$B294,Raindance!$R:$R,"&gt;="&amp;Z$5,Raindance!$R:$R,"&lt;="&amp;Z$6))</f>
        <v>0</v>
      </c>
      <c r="AA294">
        <f>IF($B294="",0,SUMIFS(Raindance!$O:$O,Raindance!$B:$B,$B294,Raindance!$R:$R,"&gt;="&amp;AA$5,Raindance!$R:$R,"&lt;="&amp;AA$6))</f>
        <v>0</v>
      </c>
      <c r="AB294">
        <f>IF($B294="",0,SUMIFS(Raindance!$O:$O,Raindance!$B:$B,$B294,Raindance!$R:$R,"&gt;="&amp;AB$5,Raindance!$R:$R,"&lt;="&amp;AB$6))</f>
        <v>0</v>
      </c>
      <c r="AC294">
        <f>IF($B294="",0,SUMIFS(Raindance!$O:$O,Raindance!$B:$B,$B294,Raindance!$R:$R,"&gt;="&amp;AC$5,Raindance!$R:$R,"&lt;="&amp;AC$6))</f>
        <v>0</v>
      </c>
      <c r="AD294">
        <f>IF($B294="",0,SUMIFS(Raindance!$O:$O,Raindance!$B:$B,$B294,Raindance!$R:$R,"&gt;="&amp;AD$5,Raindance!$R:$R,"&lt;="&amp;AD$6))</f>
        <v>0</v>
      </c>
      <c r="AE294">
        <f>IF($B294="",0,SUMIFS(Raindance!$O:$O,Raindance!$B:$B,$B294,Raindance!$R:$R,"&gt;="&amp;AE$5,Raindance!$R:$R,"&lt;="&amp;AE$6))</f>
        <v>0</v>
      </c>
      <c r="AF294">
        <f>IF($B294="",0,SUMIFS(Raindance!$O:$O,Raindance!$B:$B,$B294,Raindance!$R:$R,"&gt;="&amp;AF$5,Raindance!$R:$R,"&lt;="&amp;AF$6))</f>
        <v>0</v>
      </c>
      <c r="AG294">
        <f>IF($B294="",0,SUMIFS(Raindance!$O:$O,Raindance!$B:$B,$B294,Raindance!$R:$R,"&gt;="&amp;AG$5,Raindance!$R:$R,"&lt;="&amp;AG$6))</f>
        <v>0</v>
      </c>
    </row>
    <row r="295" spans="1:33" x14ac:dyDescent="0.3">
      <c r="A295" t="s">
        <v>36</v>
      </c>
      <c r="B295" s="20">
        <f>'Accounting table'!C18</f>
        <v>0</v>
      </c>
      <c r="C295" s="36">
        <f>IF(B295="",0,SUMIFS(Raindance!O:O,Raindance!B:B,B295))</f>
        <v>0</v>
      </c>
      <c r="E295">
        <f>IF($B295="",0,SUMIFS(Raindance!$O:$O,Raindance!$B:$B,$B295,Raindance!$R:$R,"&gt;="&amp;E$5,Raindance!$R:$R,"&lt;="&amp;E$6))</f>
        <v>0</v>
      </c>
      <c r="F295">
        <f>IF($B295="",0,SUMIFS(Raindance!$O:$O,Raindance!$B:$B,$B295,Raindance!$R:$R,"&gt;="&amp;F$5,Raindance!$R:$R,"&lt;="&amp;F$6))</f>
        <v>0</v>
      </c>
      <c r="G295">
        <f>IF($B295="",0,SUMIFS(Raindance!$O:$O,Raindance!$B:$B,$B295,Raindance!$R:$R,"&gt;="&amp;G$5,Raindance!$R:$R,"&lt;="&amp;G$6))</f>
        <v>0</v>
      </c>
      <c r="H295">
        <f>IF($B295="",0,SUMIFS(Raindance!$O:$O,Raindance!$B:$B,$B295,Raindance!$R:$R,"&gt;="&amp;H$5,Raindance!$R:$R,"&lt;="&amp;H$6))</f>
        <v>0</v>
      </c>
      <c r="I295">
        <f>IF($B295="",0,SUMIFS(Raindance!$O:$O,Raindance!$B:$B,$B295,Raindance!$R:$R,"&gt;="&amp;I$5,Raindance!$R:$R,"&lt;="&amp;I$6))</f>
        <v>0</v>
      </c>
      <c r="J295">
        <f>IF($B295="",0,SUMIFS(Raindance!$O:$O,Raindance!$B:$B,$B295,Raindance!$R:$R,"&gt;="&amp;J$5,Raindance!$R:$R,"&lt;="&amp;J$6))</f>
        <v>0</v>
      </c>
      <c r="K295">
        <f>IF($B295="",0,SUMIFS(Raindance!$O:$O,Raindance!$B:$B,$B295,Raindance!$R:$R,"&gt;="&amp;K$5,Raindance!$R:$R,"&lt;="&amp;K$6))</f>
        <v>0</v>
      </c>
      <c r="L295">
        <f>IF($B295="",0,SUMIFS(Raindance!$O:$O,Raindance!$B:$B,$B295,Raindance!$R:$R,"&gt;="&amp;L$5,Raindance!$R:$R,"&lt;="&amp;L$6))</f>
        <v>0</v>
      </c>
      <c r="M295">
        <f>IF($B295="",0,SUMIFS(Raindance!$O:$O,Raindance!$B:$B,$B295,Raindance!$R:$R,"&gt;="&amp;M$5,Raindance!$R:$R,"&lt;="&amp;M$6))</f>
        <v>0</v>
      </c>
      <c r="N295">
        <f>IF($B295="",0,SUMIFS(Raindance!$O:$O,Raindance!$B:$B,$B295,Raindance!$R:$R,"&gt;="&amp;N$5,Raindance!$R:$R,"&lt;="&amp;N$6))</f>
        <v>0</v>
      </c>
      <c r="O295">
        <f>IF($B295="",0,SUMIFS(Raindance!$O:$O,Raindance!$B:$B,$B295,Raindance!$R:$R,"&gt;="&amp;O$5,Raindance!$R:$R,"&lt;="&amp;O$6))</f>
        <v>0</v>
      </c>
      <c r="P295">
        <f>IF($B295="",0,SUMIFS(Raindance!$O:$O,Raindance!$B:$B,$B295,Raindance!$R:$R,"&gt;="&amp;P$5,Raindance!$R:$R,"&lt;="&amp;P$6))</f>
        <v>0</v>
      </c>
      <c r="Q295">
        <f>IF($B295="",0,SUMIFS(Raindance!$O:$O,Raindance!$B:$B,$B295,Raindance!$R:$R,"&gt;="&amp;Q$5,Raindance!$R:$R,"&lt;="&amp;Q$6))</f>
        <v>0</v>
      </c>
      <c r="R295">
        <f>IF($B295="",0,SUMIFS(Raindance!$O:$O,Raindance!$B:$B,$B295,Raindance!$R:$R,"&gt;="&amp;R$5,Raindance!$R:$R,"&lt;="&amp;R$6))</f>
        <v>0</v>
      </c>
      <c r="S295">
        <f>IF($B295="",0,SUMIFS(Raindance!$O:$O,Raindance!$B:$B,$B295,Raindance!$R:$R,"&gt;="&amp;S$5,Raindance!$R:$R,"&lt;="&amp;S$6))</f>
        <v>0</v>
      </c>
      <c r="T295">
        <f>IF($B295="",0,SUMIFS(Raindance!$O:$O,Raindance!$B:$B,$B295,Raindance!$R:$R,"&gt;="&amp;T$5,Raindance!$R:$R,"&lt;="&amp;T$6))</f>
        <v>0</v>
      </c>
      <c r="U295">
        <f>IF($B295="",0,SUMIFS(Raindance!$O:$O,Raindance!$B:$B,$B295,Raindance!$R:$R,"&gt;="&amp;U$5,Raindance!$R:$R,"&lt;="&amp;U$6))</f>
        <v>0</v>
      </c>
      <c r="V295">
        <f>IF($B295="",0,SUMIFS(Raindance!$O:$O,Raindance!$B:$B,$B295,Raindance!$R:$R,"&gt;="&amp;V$5,Raindance!$R:$R,"&lt;="&amp;V$6))</f>
        <v>0</v>
      </c>
      <c r="W295">
        <f>IF($B295="",0,SUMIFS(Raindance!$O:$O,Raindance!$B:$B,$B295,Raindance!$R:$R,"&gt;="&amp;W$5,Raindance!$R:$R,"&lt;="&amp;W$6))</f>
        <v>0</v>
      </c>
      <c r="X295">
        <f>IF($B295="",0,SUMIFS(Raindance!$O:$O,Raindance!$B:$B,$B295,Raindance!$R:$R,"&gt;="&amp;X$5,Raindance!$R:$R,"&lt;="&amp;X$6))</f>
        <v>0</v>
      </c>
      <c r="Y295">
        <f>IF($B295="",0,SUMIFS(Raindance!$O:$O,Raindance!$B:$B,$B295,Raindance!$R:$R,"&gt;="&amp;Y$5,Raindance!$R:$R,"&lt;="&amp;Y$6))</f>
        <v>0</v>
      </c>
      <c r="Z295">
        <f>IF($B295="",0,SUMIFS(Raindance!$O:$O,Raindance!$B:$B,$B295,Raindance!$R:$R,"&gt;="&amp;Z$5,Raindance!$R:$R,"&lt;="&amp;Z$6))</f>
        <v>0</v>
      </c>
      <c r="AA295">
        <f>IF($B295="",0,SUMIFS(Raindance!$O:$O,Raindance!$B:$B,$B295,Raindance!$R:$R,"&gt;="&amp;AA$5,Raindance!$R:$R,"&lt;="&amp;AA$6))</f>
        <v>0</v>
      </c>
      <c r="AB295">
        <f>IF($B295="",0,SUMIFS(Raindance!$O:$O,Raindance!$B:$B,$B295,Raindance!$R:$R,"&gt;="&amp;AB$5,Raindance!$R:$R,"&lt;="&amp;AB$6))</f>
        <v>0</v>
      </c>
      <c r="AC295">
        <f>IF($B295="",0,SUMIFS(Raindance!$O:$O,Raindance!$B:$B,$B295,Raindance!$R:$R,"&gt;="&amp;AC$5,Raindance!$R:$R,"&lt;="&amp;AC$6))</f>
        <v>0</v>
      </c>
      <c r="AD295">
        <f>IF($B295="",0,SUMIFS(Raindance!$O:$O,Raindance!$B:$B,$B295,Raindance!$R:$R,"&gt;="&amp;AD$5,Raindance!$R:$R,"&lt;="&amp;AD$6))</f>
        <v>0</v>
      </c>
      <c r="AE295">
        <f>IF($B295="",0,SUMIFS(Raindance!$O:$O,Raindance!$B:$B,$B295,Raindance!$R:$R,"&gt;="&amp;AE$5,Raindance!$R:$R,"&lt;="&amp;AE$6))</f>
        <v>0</v>
      </c>
      <c r="AF295">
        <f>IF($B295="",0,SUMIFS(Raindance!$O:$O,Raindance!$B:$B,$B295,Raindance!$R:$R,"&gt;="&amp;AF$5,Raindance!$R:$R,"&lt;="&amp;AF$6))</f>
        <v>0</v>
      </c>
      <c r="AG295">
        <f>IF($B295="",0,SUMIFS(Raindance!$O:$O,Raindance!$B:$B,$B295,Raindance!$R:$R,"&gt;="&amp;AG$5,Raindance!$R:$R,"&lt;="&amp;AG$6))</f>
        <v>0</v>
      </c>
    </row>
    <row r="296" spans="1:33" x14ac:dyDescent="0.3">
      <c r="A296" t="s">
        <v>36</v>
      </c>
      <c r="B296" s="20">
        <f>'Accounting table'!C19</f>
        <v>0</v>
      </c>
      <c r="C296" s="36">
        <f>IF(B296="",0,SUMIFS(Raindance!O:O,Raindance!B:B,B296))</f>
        <v>0</v>
      </c>
      <c r="E296">
        <f>IF($B296="",0,SUMIFS(Raindance!$O:$O,Raindance!$B:$B,$B296,Raindance!$R:$R,"&gt;="&amp;E$5,Raindance!$R:$R,"&lt;="&amp;E$6))</f>
        <v>0</v>
      </c>
      <c r="F296">
        <f>IF($B296="",0,SUMIFS(Raindance!$O:$O,Raindance!$B:$B,$B296,Raindance!$R:$R,"&gt;="&amp;F$5,Raindance!$R:$R,"&lt;="&amp;F$6))</f>
        <v>0</v>
      </c>
      <c r="G296">
        <f>IF($B296="",0,SUMIFS(Raindance!$O:$O,Raindance!$B:$B,$B296,Raindance!$R:$R,"&gt;="&amp;G$5,Raindance!$R:$R,"&lt;="&amp;G$6))</f>
        <v>0</v>
      </c>
      <c r="H296">
        <f>IF($B296="",0,SUMIFS(Raindance!$O:$O,Raindance!$B:$B,$B296,Raindance!$R:$R,"&gt;="&amp;H$5,Raindance!$R:$R,"&lt;="&amp;H$6))</f>
        <v>0</v>
      </c>
      <c r="I296">
        <f>IF($B296="",0,SUMIFS(Raindance!$O:$O,Raindance!$B:$B,$B296,Raindance!$R:$R,"&gt;="&amp;I$5,Raindance!$R:$R,"&lt;="&amp;I$6))</f>
        <v>0</v>
      </c>
      <c r="J296">
        <f>IF($B296="",0,SUMIFS(Raindance!$O:$O,Raindance!$B:$B,$B296,Raindance!$R:$R,"&gt;="&amp;J$5,Raindance!$R:$R,"&lt;="&amp;J$6))</f>
        <v>0</v>
      </c>
      <c r="K296">
        <f>IF($B296="",0,SUMIFS(Raindance!$O:$O,Raindance!$B:$B,$B296,Raindance!$R:$R,"&gt;="&amp;K$5,Raindance!$R:$R,"&lt;="&amp;K$6))</f>
        <v>0</v>
      </c>
      <c r="L296">
        <f>IF($B296="",0,SUMIFS(Raindance!$O:$O,Raindance!$B:$B,$B296,Raindance!$R:$R,"&gt;="&amp;L$5,Raindance!$R:$R,"&lt;="&amp;L$6))</f>
        <v>0</v>
      </c>
      <c r="M296">
        <f>IF($B296="",0,SUMIFS(Raindance!$O:$O,Raindance!$B:$B,$B296,Raindance!$R:$R,"&gt;="&amp;M$5,Raindance!$R:$R,"&lt;="&amp;M$6))</f>
        <v>0</v>
      </c>
      <c r="N296">
        <f>IF($B296="",0,SUMIFS(Raindance!$O:$O,Raindance!$B:$B,$B296,Raindance!$R:$R,"&gt;="&amp;N$5,Raindance!$R:$R,"&lt;="&amp;N$6))</f>
        <v>0</v>
      </c>
      <c r="O296">
        <f>IF($B296="",0,SUMIFS(Raindance!$O:$O,Raindance!$B:$B,$B296,Raindance!$R:$R,"&gt;="&amp;O$5,Raindance!$R:$R,"&lt;="&amp;O$6))</f>
        <v>0</v>
      </c>
      <c r="P296">
        <f>IF($B296="",0,SUMIFS(Raindance!$O:$O,Raindance!$B:$B,$B296,Raindance!$R:$R,"&gt;="&amp;P$5,Raindance!$R:$R,"&lt;="&amp;P$6))</f>
        <v>0</v>
      </c>
      <c r="Q296">
        <f>IF($B296="",0,SUMIFS(Raindance!$O:$O,Raindance!$B:$B,$B296,Raindance!$R:$R,"&gt;="&amp;Q$5,Raindance!$R:$R,"&lt;="&amp;Q$6))</f>
        <v>0</v>
      </c>
      <c r="R296">
        <f>IF($B296="",0,SUMIFS(Raindance!$O:$O,Raindance!$B:$B,$B296,Raindance!$R:$R,"&gt;="&amp;R$5,Raindance!$R:$R,"&lt;="&amp;R$6))</f>
        <v>0</v>
      </c>
      <c r="S296">
        <f>IF($B296="",0,SUMIFS(Raindance!$O:$O,Raindance!$B:$B,$B296,Raindance!$R:$R,"&gt;="&amp;S$5,Raindance!$R:$R,"&lt;="&amp;S$6))</f>
        <v>0</v>
      </c>
      <c r="T296">
        <f>IF($B296="",0,SUMIFS(Raindance!$O:$O,Raindance!$B:$B,$B296,Raindance!$R:$R,"&gt;="&amp;T$5,Raindance!$R:$R,"&lt;="&amp;T$6))</f>
        <v>0</v>
      </c>
      <c r="U296">
        <f>IF($B296="",0,SUMIFS(Raindance!$O:$O,Raindance!$B:$B,$B296,Raindance!$R:$R,"&gt;="&amp;U$5,Raindance!$R:$R,"&lt;="&amp;U$6))</f>
        <v>0</v>
      </c>
      <c r="V296">
        <f>IF($B296="",0,SUMIFS(Raindance!$O:$O,Raindance!$B:$B,$B296,Raindance!$R:$R,"&gt;="&amp;V$5,Raindance!$R:$R,"&lt;="&amp;V$6))</f>
        <v>0</v>
      </c>
      <c r="W296">
        <f>IF($B296="",0,SUMIFS(Raindance!$O:$O,Raindance!$B:$B,$B296,Raindance!$R:$R,"&gt;="&amp;W$5,Raindance!$R:$R,"&lt;="&amp;W$6))</f>
        <v>0</v>
      </c>
      <c r="X296">
        <f>IF($B296="",0,SUMIFS(Raindance!$O:$O,Raindance!$B:$B,$B296,Raindance!$R:$R,"&gt;="&amp;X$5,Raindance!$R:$R,"&lt;="&amp;X$6))</f>
        <v>0</v>
      </c>
      <c r="Y296">
        <f>IF($B296="",0,SUMIFS(Raindance!$O:$O,Raindance!$B:$B,$B296,Raindance!$R:$R,"&gt;="&amp;Y$5,Raindance!$R:$R,"&lt;="&amp;Y$6))</f>
        <v>0</v>
      </c>
      <c r="Z296">
        <f>IF($B296="",0,SUMIFS(Raindance!$O:$O,Raindance!$B:$B,$B296,Raindance!$R:$R,"&gt;="&amp;Z$5,Raindance!$R:$R,"&lt;="&amp;Z$6))</f>
        <v>0</v>
      </c>
      <c r="AA296">
        <f>IF($B296="",0,SUMIFS(Raindance!$O:$O,Raindance!$B:$B,$B296,Raindance!$R:$R,"&gt;="&amp;AA$5,Raindance!$R:$R,"&lt;="&amp;AA$6))</f>
        <v>0</v>
      </c>
      <c r="AB296">
        <f>IF($B296="",0,SUMIFS(Raindance!$O:$O,Raindance!$B:$B,$B296,Raindance!$R:$R,"&gt;="&amp;AB$5,Raindance!$R:$R,"&lt;="&amp;AB$6))</f>
        <v>0</v>
      </c>
      <c r="AC296">
        <f>IF($B296="",0,SUMIFS(Raindance!$O:$O,Raindance!$B:$B,$B296,Raindance!$R:$R,"&gt;="&amp;AC$5,Raindance!$R:$R,"&lt;="&amp;AC$6))</f>
        <v>0</v>
      </c>
      <c r="AD296">
        <f>IF($B296="",0,SUMIFS(Raindance!$O:$O,Raindance!$B:$B,$B296,Raindance!$R:$R,"&gt;="&amp;AD$5,Raindance!$R:$R,"&lt;="&amp;AD$6))</f>
        <v>0</v>
      </c>
      <c r="AE296">
        <f>IF($B296="",0,SUMIFS(Raindance!$O:$O,Raindance!$B:$B,$B296,Raindance!$R:$R,"&gt;="&amp;AE$5,Raindance!$R:$R,"&lt;="&amp;AE$6))</f>
        <v>0</v>
      </c>
      <c r="AF296">
        <f>IF($B296="",0,SUMIFS(Raindance!$O:$O,Raindance!$B:$B,$B296,Raindance!$R:$R,"&gt;="&amp;AF$5,Raindance!$R:$R,"&lt;="&amp;AF$6))</f>
        <v>0</v>
      </c>
      <c r="AG296">
        <f>IF($B296="",0,SUMIFS(Raindance!$O:$O,Raindance!$B:$B,$B296,Raindance!$R:$R,"&gt;="&amp;AG$5,Raindance!$R:$R,"&lt;="&amp;AG$6))</f>
        <v>0</v>
      </c>
    </row>
    <row r="297" spans="1:33" x14ac:dyDescent="0.3">
      <c r="A297" t="s">
        <v>36</v>
      </c>
      <c r="B297" s="20">
        <f>'Accounting table'!C20</f>
        <v>0</v>
      </c>
      <c r="C297" s="36">
        <f>IF(B297="",0,SUMIFS(Raindance!O:O,Raindance!B:B,B297))</f>
        <v>0</v>
      </c>
      <c r="E297">
        <f>IF($B297="",0,SUMIFS(Raindance!$O:$O,Raindance!$B:$B,$B297,Raindance!$R:$R,"&gt;="&amp;E$5,Raindance!$R:$R,"&lt;="&amp;E$6))</f>
        <v>0</v>
      </c>
      <c r="F297">
        <f>IF($B297="",0,SUMIFS(Raindance!$O:$O,Raindance!$B:$B,$B297,Raindance!$R:$R,"&gt;="&amp;F$5,Raindance!$R:$R,"&lt;="&amp;F$6))</f>
        <v>0</v>
      </c>
      <c r="G297">
        <f>IF($B297="",0,SUMIFS(Raindance!$O:$O,Raindance!$B:$B,$B297,Raindance!$R:$R,"&gt;="&amp;G$5,Raindance!$R:$R,"&lt;="&amp;G$6))</f>
        <v>0</v>
      </c>
      <c r="H297">
        <f>IF($B297="",0,SUMIFS(Raindance!$O:$O,Raindance!$B:$B,$B297,Raindance!$R:$R,"&gt;="&amp;H$5,Raindance!$R:$R,"&lt;="&amp;H$6))</f>
        <v>0</v>
      </c>
      <c r="I297">
        <f>IF($B297="",0,SUMIFS(Raindance!$O:$O,Raindance!$B:$B,$B297,Raindance!$R:$R,"&gt;="&amp;I$5,Raindance!$R:$R,"&lt;="&amp;I$6))</f>
        <v>0</v>
      </c>
      <c r="J297">
        <f>IF($B297="",0,SUMIFS(Raindance!$O:$O,Raindance!$B:$B,$B297,Raindance!$R:$R,"&gt;="&amp;J$5,Raindance!$R:$R,"&lt;="&amp;J$6))</f>
        <v>0</v>
      </c>
      <c r="K297">
        <f>IF($B297="",0,SUMIFS(Raindance!$O:$O,Raindance!$B:$B,$B297,Raindance!$R:$R,"&gt;="&amp;K$5,Raindance!$R:$R,"&lt;="&amp;K$6))</f>
        <v>0</v>
      </c>
      <c r="L297">
        <f>IF($B297="",0,SUMIFS(Raindance!$O:$O,Raindance!$B:$B,$B297,Raindance!$R:$R,"&gt;="&amp;L$5,Raindance!$R:$R,"&lt;="&amp;L$6))</f>
        <v>0</v>
      </c>
      <c r="M297">
        <f>IF($B297="",0,SUMIFS(Raindance!$O:$O,Raindance!$B:$B,$B297,Raindance!$R:$R,"&gt;="&amp;M$5,Raindance!$R:$R,"&lt;="&amp;M$6))</f>
        <v>0</v>
      </c>
      <c r="N297">
        <f>IF($B297="",0,SUMIFS(Raindance!$O:$O,Raindance!$B:$B,$B297,Raindance!$R:$R,"&gt;="&amp;N$5,Raindance!$R:$R,"&lt;="&amp;N$6))</f>
        <v>0</v>
      </c>
      <c r="O297">
        <f>IF($B297="",0,SUMIFS(Raindance!$O:$O,Raindance!$B:$B,$B297,Raindance!$R:$R,"&gt;="&amp;O$5,Raindance!$R:$R,"&lt;="&amp;O$6))</f>
        <v>0</v>
      </c>
      <c r="P297">
        <f>IF($B297="",0,SUMIFS(Raindance!$O:$O,Raindance!$B:$B,$B297,Raindance!$R:$R,"&gt;="&amp;P$5,Raindance!$R:$R,"&lt;="&amp;P$6))</f>
        <v>0</v>
      </c>
      <c r="Q297">
        <f>IF($B297="",0,SUMIFS(Raindance!$O:$O,Raindance!$B:$B,$B297,Raindance!$R:$R,"&gt;="&amp;Q$5,Raindance!$R:$R,"&lt;="&amp;Q$6))</f>
        <v>0</v>
      </c>
      <c r="R297">
        <f>IF($B297="",0,SUMIFS(Raindance!$O:$O,Raindance!$B:$B,$B297,Raindance!$R:$R,"&gt;="&amp;R$5,Raindance!$R:$R,"&lt;="&amp;R$6))</f>
        <v>0</v>
      </c>
      <c r="S297">
        <f>IF($B297="",0,SUMIFS(Raindance!$O:$O,Raindance!$B:$B,$B297,Raindance!$R:$R,"&gt;="&amp;S$5,Raindance!$R:$R,"&lt;="&amp;S$6))</f>
        <v>0</v>
      </c>
      <c r="T297">
        <f>IF($B297="",0,SUMIFS(Raindance!$O:$O,Raindance!$B:$B,$B297,Raindance!$R:$R,"&gt;="&amp;T$5,Raindance!$R:$R,"&lt;="&amp;T$6))</f>
        <v>0</v>
      </c>
      <c r="U297">
        <f>IF($B297="",0,SUMIFS(Raindance!$O:$O,Raindance!$B:$B,$B297,Raindance!$R:$R,"&gt;="&amp;U$5,Raindance!$R:$R,"&lt;="&amp;U$6))</f>
        <v>0</v>
      </c>
      <c r="V297">
        <f>IF($B297="",0,SUMIFS(Raindance!$O:$O,Raindance!$B:$B,$B297,Raindance!$R:$R,"&gt;="&amp;V$5,Raindance!$R:$R,"&lt;="&amp;V$6))</f>
        <v>0</v>
      </c>
      <c r="W297">
        <f>IF($B297="",0,SUMIFS(Raindance!$O:$O,Raindance!$B:$B,$B297,Raindance!$R:$R,"&gt;="&amp;W$5,Raindance!$R:$R,"&lt;="&amp;W$6))</f>
        <v>0</v>
      </c>
      <c r="X297">
        <f>IF($B297="",0,SUMIFS(Raindance!$O:$O,Raindance!$B:$B,$B297,Raindance!$R:$R,"&gt;="&amp;X$5,Raindance!$R:$R,"&lt;="&amp;X$6))</f>
        <v>0</v>
      </c>
      <c r="Y297">
        <f>IF($B297="",0,SUMIFS(Raindance!$O:$O,Raindance!$B:$B,$B297,Raindance!$R:$R,"&gt;="&amp;Y$5,Raindance!$R:$R,"&lt;="&amp;Y$6))</f>
        <v>0</v>
      </c>
      <c r="Z297">
        <f>IF($B297="",0,SUMIFS(Raindance!$O:$O,Raindance!$B:$B,$B297,Raindance!$R:$R,"&gt;="&amp;Z$5,Raindance!$R:$R,"&lt;="&amp;Z$6))</f>
        <v>0</v>
      </c>
      <c r="AA297">
        <f>IF($B297="",0,SUMIFS(Raindance!$O:$O,Raindance!$B:$B,$B297,Raindance!$R:$R,"&gt;="&amp;AA$5,Raindance!$R:$R,"&lt;="&amp;AA$6))</f>
        <v>0</v>
      </c>
      <c r="AB297">
        <f>IF($B297="",0,SUMIFS(Raindance!$O:$O,Raindance!$B:$B,$B297,Raindance!$R:$R,"&gt;="&amp;AB$5,Raindance!$R:$R,"&lt;="&amp;AB$6))</f>
        <v>0</v>
      </c>
      <c r="AC297">
        <f>IF($B297="",0,SUMIFS(Raindance!$O:$O,Raindance!$B:$B,$B297,Raindance!$R:$R,"&gt;="&amp;AC$5,Raindance!$R:$R,"&lt;="&amp;AC$6))</f>
        <v>0</v>
      </c>
      <c r="AD297">
        <f>IF($B297="",0,SUMIFS(Raindance!$O:$O,Raindance!$B:$B,$B297,Raindance!$R:$R,"&gt;="&amp;AD$5,Raindance!$R:$R,"&lt;="&amp;AD$6))</f>
        <v>0</v>
      </c>
      <c r="AE297">
        <f>IF($B297="",0,SUMIFS(Raindance!$O:$O,Raindance!$B:$B,$B297,Raindance!$R:$R,"&gt;="&amp;AE$5,Raindance!$R:$R,"&lt;="&amp;AE$6))</f>
        <v>0</v>
      </c>
      <c r="AF297">
        <f>IF($B297="",0,SUMIFS(Raindance!$O:$O,Raindance!$B:$B,$B297,Raindance!$R:$R,"&gt;="&amp;AF$5,Raindance!$R:$R,"&lt;="&amp;AF$6))</f>
        <v>0</v>
      </c>
      <c r="AG297">
        <f>IF($B297="",0,SUMIFS(Raindance!$O:$O,Raindance!$B:$B,$B297,Raindance!$R:$R,"&gt;="&amp;AG$5,Raindance!$R:$R,"&lt;="&amp;AG$6))</f>
        <v>0</v>
      </c>
    </row>
    <row r="298" spans="1:33" x14ac:dyDescent="0.3">
      <c r="A298" t="s">
        <v>36</v>
      </c>
      <c r="B298" s="20">
        <f>'Accounting table'!C21</f>
        <v>0</v>
      </c>
      <c r="C298" s="36">
        <f>IF(B298="",0,SUMIFS(Raindance!O:O,Raindance!B:B,B298))</f>
        <v>0</v>
      </c>
      <c r="E298">
        <f>IF($B298="",0,SUMIFS(Raindance!$O:$O,Raindance!$B:$B,$B298,Raindance!$R:$R,"&gt;="&amp;E$5,Raindance!$R:$R,"&lt;="&amp;E$6))</f>
        <v>0</v>
      </c>
      <c r="F298">
        <f>IF($B298="",0,SUMIFS(Raindance!$O:$O,Raindance!$B:$B,$B298,Raindance!$R:$R,"&gt;="&amp;F$5,Raindance!$R:$R,"&lt;="&amp;F$6))</f>
        <v>0</v>
      </c>
      <c r="G298">
        <f>IF($B298="",0,SUMIFS(Raindance!$O:$O,Raindance!$B:$B,$B298,Raindance!$R:$R,"&gt;="&amp;G$5,Raindance!$R:$R,"&lt;="&amp;G$6))</f>
        <v>0</v>
      </c>
      <c r="H298">
        <f>IF($B298="",0,SUMIFS(Raindance!$O:$O,Raindance!$B:$B,$B298,Raindance!$R:$R,"&gt;="&amp;H$5,Raindance!$R:$R,"&lt;="&amp;H$6))</f>
        <v>0</v>
      </c>
      <c r="I298">
        <f>IF($B298="",0,SUMIFS(Raindance!$O:$O,Raindance!$B:$B,$B298,Raindance!$R:$R,"&gt;="&amp;I$5,Raindance!$R:$R,"&lt;="&amp;I$6))</f>
        <v>0</v>
      </c>
      <c r="J298">
        <f>IF($B298="",0,SUMIFS(Raindance!$O:$O,Raindance!$B:$B,$B298,Raindance!$R:$R,"&gt;="&amp;J$5,Raindance!$R:$R,"&lt;="&amp;J$6))</f>
        <v>0</v>
      </c>
      <c r="K298">
        <f>IF($B298="",0,SUMIFS(Raindance!$O:$O,Raindance!$B:$B,$B298,Raindance!$R:$R,"&gt;="&amp;K$5,Raindance!$R:$R,"&lt;="&amp;K$6))</f>
        <v>0</v>
      </c>
      <c r="L298">
        <f>IF($B298="",0,SUMIFS(Raindance!$O:$O,Raindance!$B:$B,$B298,Raindance!$R:$R,"&gt;="&amp;L$5,Raindance!$R:$R,"&lt;="&amp;L$6))</f>
        <v>0</v>
      </c>
      <c r="M298">
        <f>IF($B298="",0,SUMIFS(Raindance!$O:$O,Raindance!$B:$B,$B298,Raindance!$R:$R,"&gt;="&amp;M$5,Raindance!$R:$R,"&lt;="&amp;M$6))</f>
        <v>0</v>
      </c>
      <c r="N298">
        <f>IF($B298="",0,SUMIFS(Raindance!$O:$O,Raindance!$B:$B,$B298,Raindance!$R:$R,"&gt;="&amp;N$5,Raindance!$R:$R,"&lt;="&amp;N$6))</f>
        <v>0</v>
      </c>
      <c r="O298">
        <f>IF($B298="",0,SUMIFS(Raindance!$O:$O,Raindance!$B:$B,$B298,Raindance!$R:$R,"&gt;="&amp;O$5,Raindance!$R:$R,"&lt;="&amp;O$6))</f>
        <v>0</v>
      </c>
      <c r="P298">
        <f>IF($B298="",0,SUMIFS(Raindance!$O:$O,Raindance!$B:$B,$B298,Raindance!$R:$R,"&gt;="&amp;P$5,Raindance!$R:$R,"&lt;="&amp;P$6))</f>
        <v>0</v>
      </c>
      <c r="Q298">
        <f>IF($B298="",0,SUMIFS(Raindance!$O:$O,Raindance!$B:$B,$B298,Raindance!$R:$R,"&gt;="&amp;Q$5,Raindance!$R:$R,"&lt;="&amp;Q$6))</f>
        <v>0</v>
      </c>
      <c r="R298">
        <f>IF($B298="",0,SUMIFS(Raindance!$O:$O,Raindance!$B:$B,$B298,Raindance!$R:$R,"&gt;="&amp;R$5,Raindance!$R:$R,"&lt;="&amp;R$6))</f>
        <v>0</v>
      </c>
      <c r="S298">
        <f>IF($B298="",0,SUMIFS(Raindance!$O:$O,Raindance!$B:$B,$B298,Raindance!$R:$R,"&gt;="&amp;S$5,Raindance!$R:$R,"&lt;="&amp;S$6))</f>
        <v>0</v>
      </c>
      <c r="T298">
        <f>IF($B298="",0,SUMIFS(Raindance!$O:$O,Raindance!$B:$B,$B298,Raindance!$R:$R,"&gt;="&amp;T$5,Raindance!$R:$R,"&lt;="&amp;T$6))</f>
        <v>0</v>
      </c>
      <c r="U298">
        <f>IF($B298="",0,SUMIFS(Raindance!$O:$O,Raindance!$B:$B,$B298,Raindance!$R:$R,"&gt;="&amp;U$5,Raindance!$R:$R,"&lt;="&amp;U$6))</f>
        <v>0</v>
      </c>
      <c r="V298">
        <f>IF($B298="",0,SUMIFS(Raindance!$O:$O,Raindance!$B:$B,$B298,Raindance!$R:$R,"&gt;="&amp;V$5,Raindance!$R:$R,"&lt;="&amp;V$6))</f>
        <v>0</v>
      </c>
      <c r="W298">
        <f>IF($B298="",0,SUMIFS(Raindance!$O:$O,Raindance!$B:$B,$B298,Raindance!$R:$R,"&gt;="&amp;W$5,Raindance!$R:$R,"&lt;="&amp;W$6))</f>
        <v>0</v>
      </c>
      <c r="X298">
        <f>IF($B298="",0,SUMIFS(Raindance!$O:$O,Raindance!$B:$B,$B298,Raindance!$R:$R,"&gt;="&amp;X$5,Raindance!$R:$R,"&lt;="&amp;X$6))</f>
        <v>0</v>
      </c>
      <c r="Y298">
        <f>IF($B298="",0,SUMIFS(Raindance!$O:$O,Raindance!$B:$B,$B298,Raindance!$R:$R,"&gt;="&amp;Y$5,Raindance!$R:$R,"&lt;="&amp;Y$6))</f>
        <v>0</v>
      </c>
      <c r="Z298">
        <f>IF($B298="",0,SUMIFS(Raindance!$O:$O,Raindance!$B:$B,$B298,Raindance!$R:$R,"&gt;="&amp;Z$5,Raindance!$R:$R,"&lt;="&amp;Z$6))</f>
        <v>0</v>
      </c>
      <c r="AA298">
        <f>IF($B298="",0,SUMIFS(Raindance!$O:$O,Raindance!$B:$B,$B298,Raindance!$R:$R,"&gt;="&amp;AA$5,Raindance!$R:$R,"&lt;="&amp;AA$6))</f>
        <v>0</v>
      </c>
      <c r="AB298">
        <f>IF($B298="",0,SUMIFS(Raindance!$O:$O,Raindance!$B:$B,$B298,Raindance!$R:$R,"&gt;="&amp;AB$5,Raindance!$R:$R,"&lt;="&amp;AB$6))</f>
        <v>0</v>
      </c>
      <c r="AC298">
        <f>IF($B298="",0,SUMIFS(Raindance!$O:$O,Raindance!$B:$B,$B298,Raindance!$R:$R,"&gt;="&amp;AC$5,Raindance!$R:$R,"&lt;="&amp;AC$6))</f>
        <v>0</v>
      </c>
      <c r="AD298">
        <f>IF($B298="",0,SUMIFS(Raindance!$O:$O,Raindance!$B:$B,$B298,Raindance!$R:$R,"&gt;="&amp;AD$5,Raindance!$R:$R,"&lt;="&amp;AD$6))</f>
        <v>0</v>
      </c>
      <c r="AE298">
        <f>IF($B298="",0,SUMIFS(Raindance!$O:$O,Raindance!$B:$B,$B298,Raindance!$R:$R,"&gt;="&amp;AE$5,Raindance!$R:$R,"&lt;="&amp;AE$6))</f>
        <v>0</v>
      </c>
      <c r="AF298">
        <f>IF($B298="",0,SUMIFS(Raindance!$O:$O,Raindance!$B:$B,$B298,Raindance!$R:$R,"&gt;="&amp;AF$5,Raindance!$R:$R,"&lt;="&amp;AF$6))</f>
        <v>0</v>
      </c>
      <c r="AG298">
        <f>IF($B298="",0,SUMIFS(Raindance!$O:$O,Raindance!$B:$B,$B298,Raindance!$R:$R,"&gt;="&amp;AG$5,Raindance!$R:$R,"&lt;="&amp;AG$6))</f>
        <v>0</v>
      </c>
    </row>
    <row r="299" spans="1:33" x14ac:dyDescent="0.3">
      <c r="A299" t="s">
        <v>36</v>
      </c>
      <c r="B299" s="20">
        <f>'Accounting table'!C22</f>
        <v>0</v>
      </c>
      <c r="C299" s="36">
        <f>IF(B299="",0,SUMIFS(Raindance!O:O,Raindance!B:B,B299))</f>
        <v>0</v>
      </c>
      <c r="E299">
        <f>IF($B299="",0,SUMIFS(Raindance!$O:$O,Raindance!$B:$B,$B299,Raindance!$R:$R,"&gt;="&amp;E$5,Raindance!$R:$R,"&lt;="&amp;E$6))</f>
        <v>0</v>
      </c>
      <c r="F299">
        <f>IF($B299="",0,SUMIFS(Raindance!$O:$O,Raindance!$B:$B,$B299,Raindance!$R:$R,"&gt;="&amp;F$5,Raindance!$R:$R,"&lt;="&amp;F$6))</f>
        <v>0</v>
      </c>
      <c r="G299">
        <f>IF($B299="",0,SUMIFS(Raindance!$O:$O,Raindance!$B:$B,$B299,Raindance!$R:$R,"&gt;="&amp;G$5,Raindance!$R:$R,"&lt;="&amp;G$6))</f>
        <v>0</v>
      </c>
      <c r="H299">
        <f>IF($B299="",0,SUMIFS(Raindance!$O:$O,Raindance!$B:$B,$B299,Raindance!$R:$R,"&gt;="&amp;H$5,Raindance!$R:$R,"&lt;="&amp;H$6))</f>
        <v>0</v>
      </c>
      <c r="I299">
        <f>IF($B299="",0,SUMIFS(Raindance!$O:$O,Raindance!$B:$B,$B299,Raindance!$R:$R,"&gt;="&amp;I$5,Raindance!$R:$R,"&lt;="&amp;I$6))</f>
        <v>0</v>
      </c>
      <c r="J299">
        <f>IF($B299="",0,SUMIFS(Raindance!$O:$O,Raindance!$B:$B,$B299,Raindance!$R:$R,"&gt;="&amp;J$5,Raindance!$R:$R,"&lt;="&amp;J$6))</f>
        <v>0</v>
      </c>
      <c r="K299">
        <f>IF($B299="",0,SUMIFS(Raindance!$O:$O,Raindance!$B:$B,$B299,Raindance!$R:$R,"&gt;="&amp;K$5,Raindance!$R:$R,"&lt;="&amp;K$6))</f>
        <v>0</v>
      </c>
      <c r="L299">
        <f>IF($B299="",0,SUMIFS(Raindance!$O:$O,Raindance!$B:$B,$B299,Raindance!$R:$R,"&gt;="&amp;L$5,Raindance!$R:$R,"&lt;="&amp;L$6))</f>
        <v>0</v>
      </c>
      <c r="M299">
        <f>IF($B299="",0,SUMIFS(Raindance!$O:$O,Raindance!$B:$B,$B299,Raindance!$R:$R,"&gt;="&amp;M$5,Raindance!$R:$R,"&lt;="&amp;M$6))</f>
        <v>0</v>
      </c>
      <c r="N299">
        <f>IF($B299="",0,SUMIFS(Raindance!$O:$O,Raindance!$B:$B,$B299,Raindance!$R:$R,"&gt;="&amp;N$5,Raindance!$R:$R,"&lt;="&amp;N$6))</f>
        <v>0</v>
      </c>
      <c r="O299">
        <f>IF($B299="",0,SUMIFS(Raindance!$O:$O,Raindance!$B:$B,$B299,Raindance!$R:$R,"&gt;="&amp;O$5,Raindance!$R:$R,"&lt;="&amp;O$6))</f>
        <v>0</v>
      </c>
      <c r="P299">
        <f>IF($B299="",0,SUMIFS(Raindance!$O:$O,Raindance!$B:$B,$B299,Raindance!$R:$R,"&gt;="&amp;P$5,Raindance!$R:$R,"&lt;="&amp;P$6))</f>
        <v>0</v>
      </c>
      <c r="Q299">
        <f>IF($B299="",0,SUMIFS(Raindance!$O:$O,Raindance!$B:$B,$B299,Raindance!$R:$R,"&gt;="&amp;Q$5,Raindance!$R:$R,"&lt;="&amp;Q$6))</f>
        <v>0</v>
      </c>
      <c r="R299">
        <f>IF($B299="",0,SUMIFS(Raindance!$O:$O,Raindance!$B:$B,$B299,Raindance!$R:$R,"&gt;="&amp;R$5,Raindance!$R:$R,"&lt;="&amp;R$6))</f>
        <v>0</v>
      </c>
      <c r="S299">
        <f>IF($B299="",0,SUMIFS(Raindance!$O:$O,Raindance!$B:$B,$B299,Raindance!$R:$R,"&gt;="&amp;S$5,Raindance!$R:$R,"&lt;="&amp;S$6))</f>
        <v>0</v>
      </c>
      <c r="T299">
        <f>IF($B299="",0,SUMIFS(Raindance!$O:$O,Raindance!$B:$B,$B299,Raindance!$R:$R,"&gt;="&amp;T$5,Raindance!$R:$R,"&lt;="&amp;T$6))</f>
        <v>0</v>
      </c>
      <c r="U299">
        <f>IF($B299="",0,SUMIFS(Raindance!$O:$O,Raindance!$B:$B,$B299,Raindance!$R:$R,"&gt;="&amp;U$5,Raindance!$R:$R,"&lt;="&amp;U$6))</f>
        <v>0</v>
      </c>
      <c r="V299">
        <f>IF($B299="",0,SUMIFS(Raindance!$O:$O,Raindance!$B:$B,$B299,Raindance!$R:$R,"&gt;="&amp;V$5,Raindance!$R:$R,"&lt;="&amp;V$6))</f>
        <v>0</v>
      </c>
      <c r="W299">
        <f>IF($B299="",0,SUMIFS(Raindance!$O:$O,Raindance!$B:$B,$B299,Raindance!$R:$R,"&gt;="&amp;W$5,Raindance!$R:$R,"&lt;="&amp;W$6))</f>
        <v>0</v>
      </c>
      <c r="X299">
        <f>IF($B299="",0,SUMIFS(Raindance!$O:$O,Raindance!$B:$B,$B299,Raindance!$R:$R,"&gt;="&amp;X$5,Raindance!$R:$R,"&lt;="&amp;X$6))</f>
        <v>0</v>
      </c>
      <c r="Y299">
        <f>IF($B299="",0,SUMIFS(Raindance!$O:$O,Raindance!$B:$B,$B299,Raindance!$R:$R,"&gt;="&amp;Y$5,Raindance!$R:$R,"&lt;="&amp;Y$6))</f>
        <v>0</v>
      </c>
      <c r="Z299">
        <f>IF($B299="",0,SUMIFS(Raindance!$O:$O,Raindance!$B:$B,$B299,Raindance!$R:$R,"&gt;="&amp;Z$5,Raindance!$R:$R,"&lt;="&amp;Z$6))</f>
        <v>0</v>
      </c>
      <c r="AA299">
        <f>IF($B299="",0,SUMIFS(Raindance!$O:$O,Raindance!$B:$B,$B299,Raindance!$R:$R,"&gt;="&amp;AA$5,Raindance!$R:$R,"&lt;="&amp;AA$6))</f>
        <v>0</v>
      </c>
      <c r="AB299">
        <f>IF($B299="",0,SUMIFS(Raindance!$O:$O,Raindance!$B:$B,$B299,Raindance!$R:$R,"&gt;="&amp;AB$5,Raindance!$R:$R,"&lt;="&amp;AB$6))</f>
        <v>0</v>
      </c>
      <c r="AC299">
        <f>IF($B299="",0,SUMIFS(Raindance!$O:$O,Raindance!$B:$B,$B299,Raindance!$R:$R,"&gt;="&amp;AC$5,Raindance!$R:$R,"&lt;="&amp;AC$6))</f>
        <v>0</v>
      </c>
      <c r="AD299">
        <f>IF($B299="",0,SUMIFS(Raindance!$O:$O,Raindance!$B:$B,$B299,Raindance!$R:$R,"&gt;="&amp;AD$5,Raindance!$R:$R,"&lt;="&amp;AD$6))</f>
        <v>0</v>
      </c>
      <c r="AE299">
        <f>IF($B299="",0,SUMIFS(Raindance!$O:$O,Raindance!$B:$B,$B299,Raindance!$R:$R,"&gt;="&amp;AE$5,Raindance!$R:$R,"&lt;="&amp;AE$6))</f>
        <v>0</v>
      </c>
      <c r="AF299">
        <f>IF($B299="",0,SUMIFS(Raindance!$O:$O,Raindance!$B:$B,$B299,Raindance!$R:$R,"&gt;="&amp;AF$5,Raindance!$R:$R,"&lt;="&amp;AF$6))</f>
        <v>0</v>
      </c>
      <c r="AG299">
        <f>IF($B299="",0,SUMIFS(Raindance!$O:$O,Raindance!$B:$B,$B299,Raindance!$R:$R,"&gt;="&amp;AG$5,Raindance!$R:$R,"&lt;="&amp;AG$6))</f>
        <v>0</v>
      </c>
    </row>
    <row r="300" spans="1:33" x14ac:dyDescent="0.3">
      <c r="A300" t="s">
        <v>36</v>
      </c>
      <c r="B300" s="20">
        <f>'Accounting table'!C23</f>
        <v>0</v>
      </c>
      <c r="C300" s="36">
        <f>IF(B300="",0,SUMIFS(Raindance!O:O,Raindance!B:B,B300))</f>
        <v>0</v>
      </c>
      <c r="E300">
        <f>IF($B300="",0,SUMIFS(Raindance!$O:$O,Raindance!$B:$B,$B300,Raindance!$R:$R,"&gt;="&amp;E$5,Raindance!$R:$R,"&lt;="&amp;E$6))</f>
        <v>0</v>
      </c>
      <c r="F300">
        <f>IF($B300="",0,SUMIFS(Raindance!$O:$O,Raindance!$B:$B,$B300,Raindance!$R:$R,"&gt;="&amp;F$5,Raindance!$R:$R,"&lt;="&amp;F$6))</f>
        <v>0</v>
      </c>
      <c r="G300">
        <f>IF($B300="",0,SUMIFS(Raindance!$O:$O,Raindance!$B:$B,$B300,Raindance!$R:$R,"&gt;="&amp;G$5,Raindance!$R:$R,"&lt;="&amp;G$6))</f>
        <v>0</v>
      </c>
      <c r="H300">
        <f>IF($B300="",0,SUMIFS(Raindance!$O:$O,Raindance!$B:$B,$B300,Raindance!$R:$R,"&gt;="&amp;H$5,Raindance!$R:$R,"&lt;="&amp;H$6))</f>
        <v>0</v>
      </c>
      <c r="I300">
        <f>IF($B300="",0,SUMIFS(Raindance!$O:$O,Raindance!$B:$B,$B300,Raindance!$R:$R,"&gt;="&amp;I$5,Raindance!$R:$R,"&lt;="&amp;I$6))</f>
        <v>0</v>
      </c>
      <c r="J300">
        <f>IF($B300="",0,SUMIFS(Raindance!$O:$O,Raindance!$B:$B,$B300,Raindance!$R:$R,"&gt;="&amp;J$5,Raindance!$R:$R,"&lt;="&amp;J$6))</f>
        <v>0</v>
      </c>
      <c r="K300">
        <f>IF($B300="",0,SUMIFS(Raindance!$O:$O,Raindance!$B:$B,$B300,Raindance!$R:$R,"&gt;="&amp;K$5,Raindance!$R:$R,"&lt;="&amp;K$6))</f>
        <v>0</v>
      </c>
      <c r="L300">
        <f>IF($B300="",0,SUMIFS(Raindance!$O:$O,Raindance!$B:$B,$B300,Raindance!$R:$R,"&gt;="&amp;L$5,Raindance!$R:$R,"&lt;="&amp;L$6))</f>
        <v>0</v>
      </c>
      <c r="M300">
        <f>IF($B300="",0,SUMIFS(Raindance!$O:$O,Raindance!$B:$B,$B300,Raindance!$R:$R,"&gt;="&amp;M$5,Raindance!$R:$R,"&lt;="&amp;M$6))</f>
        <v>0</v>
      </c>
      <c r="N300">
        <f>IF($B300="",0,SUMIFS(Raindance!$O:$O,Raindance!$B:$B,$B300,Raindance!$R:$R,"&gt;="&amp;N$5,Raindance!$R:$R,"&lt;="&amp;N$6))</f>
        <v>0</v>
      </c>
      <c r="O300">
        <f>IF($B300="",0,SUMIFS(Raindance!$O:$O,Raindance!$B:$B,$B300,Raindance!$R:$R,"&gt;="&amp;O$5,Raindance!$R:$R,"&lt;="&amp;O$6))</f>
        <v>0</v>
      </c>
      <c r="P300">
        <f>IF($B300="",0,SUMIFS(Raindance!$O:$O,Raindance!$B:$B,$B300,Raindance!$R:$R,"&gt;="&amp;P$5,Raindance!$R:$R,"&lt;="&amp;P$6))</f>
        <v>0</v>
      </c>
      <c r="Q300">
        <f>IF($B300="",0,SUMIFS(Raindance!$O:$O,Raindance!$B:$B,$B300,Raindance!$R:$R,"&gt;="&amp;Q$5,Raindance!$R:$R,"&lt;="&amp;Q$6))</f>
        <v>0</v>
      </c>
      <c r="R300">
        <f>IF($B300="",0,SUMIFS(Raindance!$O:$O,Raindance!$B:$B,$B300,Raindance!$R:$R,"&gt;="&amp;R$5,Raindance!$R:$R,"&lt;="&amp;R$6))</f>
        <v>0</v>
      </c>
      <c r="S300">
        <f>IF($B300="",0,SUMIFS(Raindance!$O:$O,Raindance!$B:$B,$B300,Raindance!$R:$R,"&gt;="&amp;S$5,Raindance!$R:$R,"&lt;="&amp;S$6))</f>
        <v>0</v>
      </c>
      <c r="T300">
        <f>IF($B300="",0,SUMIFS(Raindance!$O:$O,Raindance!$B:$B,$B300,Raindance!$R:$R,"&gt;="&amp;T$5,Raindance!$R:$R,"&lt;="&amp;T$6))</f>
        <v>0</v>
      </c>
      <c r="U300">
        <f>IF($B300="",0,SUMIFS(Raindance!$O:$O,Raindance!$B:$B,$B300,Raindance!$R:$R,"&gt;="&amp;U$5,Raindance!$R:$R,"&lt;="&amp;U$6))</f>
        <v>0</v>
      </c>
      <c r="V300">
        <f>IF($B300="",0,SUMIFS(Raindance!$O:$O,Raindance!$B:$B,$B300,Raindance!$R:$R,"&gt;="&amp;V$5,Raindance!$R:$R,"&lt;="&amp;V$6))</f>
        <v>0</v>
      </c>
      <c r="W300">
        <f>IF($B300="",0,SUMIFS(Raindance!$O:$O,Raindance!$B:$B,$B300,Raindance!$R:$R,"&gt;="&amp;W$5,Raindance!$R:$R,"&lt;="&amp;W$6))</f>
        <v>0</v>
      </c>
      <c r="X300">
        <f>IF($B300="",0,SUMIFS(Raindance!$O:$O,Raindance!$B:$B,$B300,Raindance!$R:$R,"&gt;="&amp;X$5,Raindance!$R:$R,"&lt;="&amp;X$6))</f>
        <v>0</v>
      </c>
      <c r="Y300">
        <f>IF($B300="",0,SUMIFS(Raindance!$O:$O,Raindance!$B:$B,$B300,Raindance!$R:$R,"&gt;="&amp;Y$5,Raindance!$R:$R,"&lt;="&amp;Y$6))</f>
        <v>0</v>
      </c>
      <c r="Z300">
        <f>IF($B300="",0,SUMIFS(Raindance!$O:$O,Raindance!$B:$B,$B300,Raindance!$R:$R,"&gt;="&amp;Z$5,Raindance!$R:$R,"&lt;="&amp;Z$6))</f>
        <v>0</v>
      </c>
      <c r="AA300">
        <f>IF($B300="",0,SUMIFS(Raindance!$O:$O,Raindance!$B:$B,$B300,Raindance!$R:$R,"&gt;="&amp;AA$5,Raindance!$R:$R,"&lt;="&amp;AA$6))</f>
        <v>0</v>
      </c>
      <c r="AB300">
        <f>IF($B300="",0,SUMIFS(Raindance!$O:$O,Raindance!$B:$B,$B300,Raindance!$R:$R,"&gt;="&amp;AB$5,Raindance!$R:$R,"&lt;="&amp;AB$6))</f>
        <v>0</v>
      </c>
      <c r="AC300">
        <f>IF($B300="",0,SUMIFS(Raindance!$O:$O,Raindance!$B:$B,$B300,Raindance!$R:$R,"&gt;="&amp;AC$5,Raindance!$R:$R,"&lt;="&amp;AC$6))</f>
        <v>0</v>
      </c>
      <c r="AD300">
        <f>IF($B300="",0,SUMIFS(Raindance!$O:$O,Raindance!$B:$B,$B300,Raindance!$R:$R,"&gt;="&amp;AD$5,Raindance!$R:$R,"&lt;="&amp;AD$6))</f>
        <v>0</v>
      </c>
      <c r="AE300">
        <f>IF($B300="",0,SUMIFS(Raindance!$O:$O,Raindance!$B:$B,$B300,Raindance!$R:$R,"&gt;="&amp;AE$5,Raindance!$R:$R,"&lt;="&amp;AE$6))</f>
        <v>0</v>
      </c>
      <c r="AF300">
        <f>IF($B300="",0,SUMIFS(Raindance!$O:$O,Raindance!$B:$B,$B300,Raindance!$R:$R,"&gt;="&amp;AF$5,Raindance!$R:$R,"&lt;="&amp;AF$6))</f>
        <v>0</v>
      </c>
      <c r="AG300">
        <f>IF($B300="",0,SUMIFS(Raindance!$O:$O,Raindance!$B:$B,$B300,Raindance!$R:$R,"&gt;="&amp;AG$5,Raindance!$R:$R,"&lt;="&amp;AG$6))</f>
        <v>0</v>
      </c>
    </row>
    <row r="301" spans="1:33" x14ac:dyDescent="0.3">
      <c r="A301" t="s">
        <v>36</v>
      </c>
      <c r="B301" s="20">
        <f>'Accounting table'!C24</f>
        <v>0</v>
      </c>
      <c r="C301" s="36">
        <f>IF(B301="",0,SUMIFS(Raindance!O:O,Raindance!B:B,B301))</f>
        <v>0</v>
      </c>
      <c r="E301">
        <f>IF($B301="",0,SUMIFS(Raindance!$O:$O,Raindance!$B:$B,$B301,Raindance!$R:$R,"&gt;="&amp;E$5,Raindance!$R:$R,"&lt;="&amp;E$6))</f>
        <v>0</v>
      </c>
      <c r="F301">
        <f>IF($B301="",0,SUMIFS(Raindance!$O:$O,Raindance!$B:$B,$B301,Raindance!$R:$R,"&gt;="&amp;F$5,Raindance!$R:$R,"&lt;="&amp;F$6))</f>
        <v>0</v>
      </c>
      <c r="G301">
        <f>IF($B301="",0,SUMIFS(Raindance!$O:$O,Raindance!$B:$B,$B301,Raindance!$R:$R,"&gt;="&amp;G$5,Raindance!$R:$R,"&lt;="&amp;G$6))</f>
        <v>0</v>
      </c>
      <c r="H301">
        <f>IF($B301="",0,SUMIFS(Raindance!$O:$O,Raindance!$B:$B,$B301,Raindance!$R:$R,"&gt;="&amp;H$5,Raindance!$R:$R,"&lt;="&amp;H$6))</f>
        <v>0</v>
      </c>
      <c r="I301">
        <f>IF($B301="",0,SUMIFS(Raindance!$O:$O,Raindance!$B:$B,$B301,Raindance!$R:$R,"&gt;="&amp;I$5,Raindance!$R:$R,"&lt;="&amp;I$6))</f>
        <v>0</v>
      </c>
      <c r="J301">
        <f>IF($B301="",0,SUMIFS(Raindance!$O:$O,Raindance!$B:$B,$B301,Raindance!$R:$R,"&gt;="&amp;J$5,Raindance!$R:$R,"&lt;="&amp;J$6))</f>
        <v>0</v>
      </c>
      <c r="K301">
        <f>IF($B301="",0,SUMIFS(Raindance!$O:$O,Raindance!$B:$B,$B301,Raindance!$R:$R,"&gt;="&amp;K$5,Raindance!$R:$R,"&lt;="&amp;K$6))</f>
        <v>0</v>
      </c>
      <c r="L301">
        <f>IF($B301="",0,SUMIFS(Raindance!$O:$O,Raindance!$B:$B,$B301,Raindance!$R:$R,"&gt;="&amp;L$5,Raindance!$R:$R,"&lt;="&amp;L$6))</f>
        <v>0</v>
      </c>
      <c r="M301">
        <f>IF($B301="",0,SUMIFS(Raindance!$O:$O,Raindance!$B:$B,$B301,Raindance!$R:$R,"&gt;="&amp;M$5,Raindance!$R:$R,"&lt;="&amp;M$6))</f>
        <v>0</v>
      </c>
      <c r="N301">
        <f>IF($B301="",0,SUMIFS(Raindance!$O:$O,Raindance!$B:$B,$B301,Raindance!$R:$R,"&gt;="&amp;N$5,Raindance!$R:$R,"&lt;="&amp;N$6))</f>
        <v>0</v>
      </c>
      <c r="O301">
        <f>IF($B301="",0,SUMIFS(Raindance!$O:$O,Raindance!$B:$B,$B301,Raindance!$R:$R,"&gt;="&amp;O$5,Raindance!$R:$R,"&lt;="&amp;O$6))</f>
        <v>0</v>
      </c>
      <c r="P301">
        <f>IF($B301="",0,SUMIFS(Raindance!$O:$O,Raindance!$B:$B,$B301,Raindance!$R:$R,"&gt;="&amp;P$5,Raindance!$R:$R,"&lt;="&amp;P$6))</f>
        <v>0</v>
      </c>
      <c r="Q301">
        <f>IF($B301="",0,SUMIFS(Raindance!$O:$O,Raindance!$B:$B,$B301,Raindance!$R:$R,"&gt;="&amp;Q$5,Raindance!$R:$R,"&lt;="&amp;Q$6))</f>
        <v>0</v>
      </c>
      <c r="R301">
        <f>IF($B301="",0,SUMIFS(Raindance!$O:$O,Raindance!$B:$B,$B301,Raindance!$R:$R,"&gt;="&amp;R$5,Raindance!$R:$R,"&lt;="&amp;R$6))</f>
        <v>0</v>
      </c>
      <c r="S301">
        <f>IF($B301="",0,SUMIFS(Raindance!$O:$O,Raindance!$B:$B,$B301,Raindance!$R:$R,"&gt;="&amp;S$5,Raindance!$R:$R,"&lt;="&amp;S$6))</f>
        <v>0</v>
      </c>
      <c r="T301">
        <f>IF($B301="",0,SUMIFS(Raindance!$O:$O,Raindance!$B:$B,$B301,Raindance!$R:$R,"&gt;="&amp;T$5,Raindance!$R:$R,"&lt;="&amp;T$6))</f>
        <v>0</v>
      </c>
      <c r="U301">
        <f>IF($B301="",0,SUMIFS(Raindance!$O:$O,Raindance!$B:$B,$B301,Raindance!$R:$R,"&gt;="&amp;U$5,Raindance!$R:$R,"&lt;="&amp;U$6))</f>
        <v>0</v>
      </c>
      <c r="V301">
        <f>IF($B301="",0,SUMIFS(Raindance!$O:$O,Raindance!$B:$B,$B301,Raindance!$R:$R,"&gt;="&amp;V$5,Raindance!$R:$R,"&lt;="&amp;V$6))</f>
        <v>0</v>
      </c>
      <c r="W301">
        <f>IF($B301="",0,SUMIFS(Raindance!$O:$O,Raindance!$B:$B,$B301,Raindance!$R:$R,"&gt;="&amp;W$5,Raindance!$R:$R,"&lt;="&amp;W$6))</f>
        <v>0</v>
      </c>
      <c r="X301">
        <f>IF($B301="",0,SUMIFS(Raindance!$O:$O,Raindance!$B:$B,$B301,Raindance!$R:$R,"&gt;="&amp;X$5,Raindance!$R:$R,"&lt;="&amp;X$6))</f>
        <v>0</v>
      </c>
      <c r="Y301">
        <f>IF($B301="",0,SUMIFS(Raindance!$O:$O,Raindance!$B:$B,$B301,Raindance!$R:$R,"&gt;="&amp;Y$5,Raindance!$R:$R,"&lt;="&amp;Y$6))</f>
        <v>0</v>
      </c>
      <c r="Z301">
        <f>IF($B301="",0,SUMIFS(Raindance!$O:$O,Raindance!$B:$B,$B301,Raindance!$R:$R,"&gt;="&amp;Z$5,Raindance!$R:$R,"&lt;="&amp;Z$6))</f>
        <v>0</v>
      </c>
      <c r="AA301">
        <f>IF($B301="",0,SUMIFS(Raindance!$O:$O,Raindance!$B:$B,$B301,Raindance!$R:$R,"&gt;="&amp;AA$5,Raindance!$R:$R,"&lt;="&amp;AA$6))</f>
        <v>0</v>
      </c>
      <c r="AB301">
        <f>IF($B301="",0,SUMIFS(Raindance!$O:$O,Raindance!$B:$B,$B301,Raindance!$R:$R,"&gt;="&amp;AB$5,Raindance!$R:$R,"&lt;="&amp;AB$6))</f>
        <v>0</v>
      </c>
      <c r="AC301">
        <f>IF($B301="",0,SUMIFS(Raindance!$O:$O,Raindance!$B:$B,$B301,Raindance!$R:$R,"&gt;="&amp;AC$5,Raindance!$R:$R,"&lt;="&amp;AC$6))</f>
        <v>0</v>
      </c>
      <c r="AD301">
        <f>IF($B301="",0,SUMIFS(Raindance!$O:$O,Raindance!$B:$B,$B301,Raindance!$R:$R,"&gt;="&amp;AD$5,Raindance!$R:$R,"&lt;="&amp;AD$6))</f>
        <v>0</v>
      </c>
      <c r="AE301">
        <f>IF($B301="",0,SUMIFS(Raindance!$O:$O,Raindance!$B:$B,$B301,Raindance!$R:$R,"&gt;="&amp;AE$5,Raindance!$R:$R,"&lt;="&amp;AE$6))</f>
        <v>0</v>
      </c>
      <c r="AF301">
        <f>IF($B301="",0,SUMIFS(Raindance!$O:$O,Raindance!$B:$B,$B301,Raindance!$R:$R,"&gt;="&amp;AF$5,Raindance!$R:$R,"&lt;="&amp;AF$6))</f>
        <v>0</v>
      </c>
      <c r="AG301">
        <f>IF($B301="",0,SUMIFS(Raindance!$O:$O,Raindance!$B:$B,$B301,Raindance!$R:$R,"&gt;="&amp;AG$5,Raindance!$R:$R,"&lt;="&amp;AG$6))</f>
        <v>0</v>
      </c>
    </row>
    <row r="302" spans="1:33" x14ac:dyDescent="0.3">
      <c r="A302" t="s">
        <v>36</v>
      </c>
      <c r="B302" s="20">
        <f>'Accounting table'!C25</f>
        <v>0</v>
      </c>
      <c r="C302" s="36">
        <f>IF(B302="",0,SUMIFS(Raindance!O:O,Raindance!B:B,B302))</f>
        <v>0</v>
      </c>
      <c r="E302">
        <f>IF($B302="",0,SUMIFS(Raindance!$O:$O,Raindance!$B:$B,$B302,Raindance!$R:$R,"&gt;="&amp;E$5,Raindance!$R:$R,"&lt;="&amp;E$6))</f>
        <v>0</v>
      </c>
      <c r="F302">
        <f>IF($B302="",0,SUMIFS(Raindance!$O:$O,Raindance!$B:$B,$B302,Raindance!$R:$R,"&gt;="&amp;F$5,Raindance!$R:$R,"&lt;="&amp;F$6))</f>
        <v>0</v>
      </c>
      <c r="G302">
        <f>IF($B302="",0,SUMIFS(Raindance!$O:$O,Raindance!$B:$B,$B302,Raindance!$R:$R,"&gt;="&amp;G$5,Raindance!$R:$R,"&lt;="&amp;G$6))</f>
        <v>0</v>
      </c>
      <c r="H302">
        <f>IF($B302="",0,SUMIFS(Raindance!$O:$O,Raindance!$B:$B,$B302,Raindance!$R:$R,"&gt;="&amp;H$5,Raindance!$R:$R,"&lt;="&amp;H$6))</f>
        <v>0</v>
      </c>
      <c r="I302">
        <f>IF($B302="",0,SUMIFS(Raindance!$O:$O,Raindance!$B:$B,$B302,Raindance!$R:$R,"&gt;="&amp;I$5,Raindance!$R:$R,"&lt;="&amp;I$6))</f>
        <v>0</v>
      </c>
      <c r="J302">
        <f>IF($B302="",0,SUMIFS(Raindance!$O:$O,Raindance!$B:$B,$B302,Raindance!$R:$R,"&gt;="&amp;J$5,Raindance!$R:$R,"&lt;="&amp;J$6))</f>
        <v>0</v>
      </c>
      <c r="K302">
        <f>IF($B302="",0,SUMIFS(Raindance!$O:$O,Raindance!$B:$B,$B302,Raindance!$R:$R,"&gt;="&amp;K$5,Raindance!$R:$R,"&lt;="&amp;K$6))</f>
        <v>0</v>
      </c>
      <c r="L302">
        <f>IF($B302="",0,SUMIFS(Raindance!$O:$O,Raindance!$B:$B,$B302,Raindance!$R:$R,"&gt;="&amp;L$5,Raindance!$R:$R,"&lt;="&amp;L$6))</f>
        <v>0</v>
      </c>
      <c r="M302">
        <f>IF($B302="",0,SUMIFS(Raindance!$O:$O,Raindance!$B:$B,$B302,Raindance!$R:$R,"&gt;="&amp;M$5,Raindance!$R:$R,"&lt;="&amp;M$6))</f>
        <v>0</v>
      </c>
      <c r="N302">
        <f>IF($B302="",0,SUMIFS(Raindance!$O:$O,Raindance!$B:$B,$B302,Raindance!$R:$R,"&gt;="&amp;N$5,Raindance!$R:$R,"&lt;="&amp;N$6))</f>
        <v>0</v>
      </c>
      <c r="O302">
        <f>IF($B302="",0,SUMIFS(Raindance!$O:$O,Raindance!$B:$B,$B302,Raindance!$R:$R,"&gt;="&amp;O$5,Raindance!$R:$R,"&lt;="&amp;O$6))</f>
        <v>0</v>
      </c>
      <c r="P302">
        <f>IF($B302="",0,SUMIFS(Raindance!$O:$O,Raindance!$B:$B,$B302,Raindance!$R:$R,"&gt;="&amp;P$5,Raindance!$R:$R,"&lt;="&amp;P$6))</f>
        <v>0</v>
      </c>
      <c r="Q302">
        <f>IF($B302="",0,SUMIFS(Raindance!$O:$O,Raindance!$B:$B,$B302,Raindance!$R:$R,"&gt;="&amp;Q$5,Raindance!$R:$R,"&lt;="&amp;Q$6))</f>
        <v>0</v>
      </c>
      <c r="R302">
        <f>IF($B302="",0,SUMIFS(Raindance!$O:$O,Raindance!$B:$B,$B302,Raindance!$R:$R,"&gt;="&amp;R$5,Raindance!$R:$R,"&lt;="&amp;R$6))</f>
        <v>0</v>
      </c>
      <c r="S302">
        <f>IF($B302="",0,SUMIFS(Raindance!$O:$O,Raindance!$B:$B,$B302,Raindance!$R:$R,"&gt;="&amp;S$5,Raindance!$R:$R,"&lt;="&amp;S$6))</f>
        <v>0</v>
      </c>
      <c r="T302">
        <f>IF($B302="",0,SUMIFS(Raindance!$O:$O,Raindance!$B:$B,$B302,Raindance!$R:$R,"&gt;="&amp;T$5,Raindance!$R:$R,"&lt;="&amp;T$6))</f>
        <v>0</v>
      </c>
      <c r="U302">
        <f>IF($B302="",0,SUMIFS(Raindance!$O:$O,Raindance!$B:$B,$B302,Raindance!$R:$R,"&gt;="&amp;U$5,Raindance!$R:$R,"&lt;="&amp;U$6))</f>
        <v>0</v>
      </c>
      <c r="V302">
        <f>IF($B302="",0,SUMIFS(Raindance!$O:$O,Raindance!$B:$B,$B302,Raindance!$R:$R,"&gt;="&amp;V$5,Raindance!$R:$R,"&lt;="&amp;V$6))</f>
        <v>0</v>
      </c>
      <c r="W302">
        <f>IF($B302="",0,SUMIFS(Raindance!$O:$O,Raindance!$B:$B,$B302,Raindance!$R:$R,"&gt;="&amp;W$5,Raindance!$R:$R,"&lt;="&amp;W$6))</f>
        <v>0</v>
      </c>
      <c r="X302">
        <f>IF($B302="",0,SUMIFS(Raindance!$O:$O,Raindance!$B:$B,$B302,Raindance!$R:$R,"&gt;="&amp;X$5,Raindance!$R:$R,"&lt;="&amp;X$6))</f>
        <v>0</v>
      </c>
      <c r="Y302">
        <f>IF($B302="",0,SUMIFS(Raindance!$O:$O,Raindance!$B:$B,$B302,Raindance!$R:$R,"&gt;="&amp;Y$5,Raindance!$R:$R,"&lt;="&amp;Y$6))</f>
        <v>0</v>
      </c>
      <c r="Z302">
        <f>IF($B302="",0,SUMIFS(Raindance!$O:$O,Raindance!$B:$B,$B302,Raindance!$R:$R,"&gt;="&amp;Z$5,Raindance!$R:$R,"&lt;="&amp;Z$6))</f>
        <v>0</v>
      </c>
      <c r="AA302">
        <f>IF($B302="",0,SUMIFS(Raindance!$O:$O,Raindance!$B:$B,$B302,Raindance!$R:$R,"&gt;="&amp;AA$5,Raindance!$R:$R,"&lt;="&amp;AA$6))</f>
        <v>0</v>
      </c>
      <c r="AB302">
        <f>IF($B302="",0,SUMIFS(Raindance!$O:$O,Raindance!$B:$B,$B302,Raindance!$R:$R,"&gt;="&amp;AB$5,Raindance!$R:$R,"&lt;="&amp;AB$6))</f>
        <v>0</v>
      </c>
      <c r="AC302">
        <f>IF($B302="",0,SUMIFS(Raindance!$O:$O,Raindance!$B:$B,$B302,Raindance!$R:$R,"&gt;="&amp;AC$5,Raindance!$R:$R,"&lt;="&amp;AC$6))</f>
        <v>0</v>
      </c>
      <c r="AD302">
        <f>IF($B302="",0,SUMIFS(Raindance!$O:$O,Raindance!$B:$B,$B302,Raindance!$R:$R,"&gt;="&amp;AD$5,Raindance!$R:$R,"&lt;="&amp;AD$6))</f>
        <v>0</v>
      </c>
      <c r="AE302">
        <f>IF($B302="",0,SUMIFS(Raindance!$O:$O,Raindance!$B:$B,$B302,Raindance!$R:$R,"&gt;="&amp;AE$5,Raindance!$R:$R,"&lt;="&amp;AE$6))</f>
        <v>0</v>
      </c>
      <c r="AF302">
        <f>IF($B302="",0,SUMIFS(Raindance!$O:$O,Raindance!$B:$B,$B302,Raindance!$R:$R,"&gt;="&amp;AF$5,Raindance!$R:$R,"&lt;="&amp;AF$6))</f>
        <v>0</v>
      </c>
      <c r="AG302">
        <f>IF($B302="",0,SUMIFS(Raindance!$O:$O,Raindance!$B:$B,$B302,Raindance!$R:$R,"&gt;="&amp;AG$5,Raindance!$R:$R,"&lt;="&amp;AG$6))</f>
        <v>0</v>
      </c>
    </row>
    <row r="303" spans="1:33" x14ac:dyDescent="0.3">
      <c r="A303" t="s">
        <v>36</v>
      </c>
      <c r="B303" s="20">
        <f>'Accounting table'!C26</f>
        <v>0</v>
      </c>
      <c r="C303" s="36">
        <f>IF(B303="",0,SUMIFS(Raindance!O:O,Raindance!B:B,B303))</f>
        <v>0</v>
      </c>
      <c r="E303">
        <f>IF($B303="",0,SUMIFS(Raindance!$O:$O,Raindance!$B:$B,$B303,Raindance!$R:$R,"&gt;="&amp;E$5,Raindance!$R:$R,"&lt;="&amp;E$6))</f>
        <v>0</v>
      </c>
      <c r="F303">
        <f>IF($B303="",0,SUMIFS(Raindance!$O:$O,Raindance!$B:$B,$B303,Raindance!$R:$R,"&gt;="&amp;F$5,Raindance!$R:$R,"&lt;="&amp;F$6))</f>
        <v>0</v>
      </c>
      <c r="G303">
        <f>IF($B303="",0,SUMIFS(Raindance!$O:$O,Raindance!$B:$B,$B303,Raindance!$R:$R,"&gt;="&amp;G$5,Raindance!$R:$R,"&lt;="&amp;G$6))</f>
        <v>0</v>
      </c>
      <c r="H303">
        <f>IF($B303="",0,SUMIFS(Raindance!$O:$O,Raindance!$B:$B,$B303,Raindance!$R:$R,"&gt;="&amp;H$5,Raindance!$R:$R,"&lt;="&amp;H$6))</f>
        <v>0</v>
      </c>
      <c r="I303">
        <f>IF($B303="",0,SUMIFS(Raindance!$O:$O,Raindance!$B:$B,$B303,Raindance!$R:$R,"&gt;="&amp;I$5,Raindance!$R:$R,"&lt;="&amp;I$6))</f>
        <v>0</v>
      </c>
      <c r="J303">
        <f>IF($B303="",0,SUMIFS(Raindance!$O:$O,Raindance!$B:$B,$B303,Raindance!$R:$R,"&gt;="&amp;J$5,Raindance!$R:$R,"&lt;="&amp;J$6))</f>
        <v>0</v>
      </c>
      <c r="K303">
        <f>IF($B303="",0,SUMIFS(Raindance!$O:$O,Raindance!$B:$B,$B303,Raindance!$R:$R,"&gt;="&amp;K$5,Raindance!$R:$R,"&lt;="&amp;K$6))</f>
        <v>0</v>
      </c>
      <c r="L303">
        <f>IF($B303="",0,SUMIFS(Raindance!$O:$O,Raindance!$B:$B,$B303,Raindance!$R:$R,"&gt;="&amp;L$5,Raindance!$R:$R,"&lt;="&amp;L$6))</f>
        <v>0</v>
      </c>
      <c r="M303">
        <f>IF($B303="",0,SUMIFS(Raindance!$O:$O,Raindance!$B:$B,$B303,Raindance!$R:$R,"&gt;="&amp;M$5,Raindance!$R:$R,"&lt;="&amp;M$6))</f>
        <v>0</v>
      </c>
      <c r="N303">
        <f>IF($B303="",0,SUMIFS(Raindance!$O:$O,Raindance!$B:$B,$B303,Raindance!$R:$R,"&gt;="&amp;N$5,Raindance!$R:$R,"&lt;="&amp;N$6))</f>
        <v>0</v>
      </c>
      <c r="O303">
        <f>IF($B303="",0,SUMIFS(Raindance!$O:$O,Raindance!$B:$B,$B303,Raindance!$R:$R,"&gt;="&amp;O$5,Raindance!$R:$R,"&lt;="&amp;O$6))</f>
        <v>0</v>
      </c>
      <c r="P303">
        <f>IF($B303="",0,SUMIFS(Raindance!$O:$O,Raindance!$B:$B,$B303,Raindance!$R:$R,"&gt;="&amp;P$5,Raindance!$R:$R,"&lt;="&amp;P$6))</f>
        <v>0</v>
      </c>
      <c r="Q303">
        <f>IF($B303="",0,SUMIFS(Raindance!$O:$O,Raindance!$B:$B,$B303,Raindance!$R:$R,"&gt;="&amp;Q$5,Raindance!$R:$R,"&lt;="&amp;Q$6))</f>
        <v>0</v>
      </c>
      <c r="R303">
        <f>IF($B303="",0,SUMIFS(Raindance!$O:$O,Raindance!$B:$B,$B303,Raindance!$R:$R,"&gt;="&amp;R$5,Raindance!$R:$R,"&lt;="&amp;R$6))</f>
        <v>0</v>
      </c>
      <c r="S303">
        <f>IF($B303="",0,SUMIFS(Raindance!$O:$O,Raindance!$B:$B,$B303,Raindance!$R:$R,"&gt;="&amp;S$5,Raindance!$R:$R,"&lt;="&amp;S$6))</f>
        <v>0</v>
      </c>
      <c r="T303">
        <f>IF($B303="",0,SUMIFS(Raindance!$O:$O,Raindance!$B:$B,$B303,Raindance!$R:$R,"&gt;="&amp;T$5,Raindance!$R:$R,"&lt;="&amp;T$6))</f>
        <v>0</v>
      </c>
      <c r="U303">
        <f>IF($B303="",0,SUMIFS(Raindance!$O:$O,Raindance!$B:$B,$B303,Raindance!$R:$R,"&gt;="&amp;U$5,Raindance!$R:$R,"&lt;="&amp;U$6))</f>
        <v>0</v>
      </c>
      <c r="V303">
        <f>IF($B303="",0,SUMIFS(Raindance!$O:$O,Raindance!$B:$B,$B303,Raindance!$R:$R,"&gt;="&amp;V$5,Raindance!$R:$R,"&lt;="&amp;V$6))</f>
        <v>0</v>
      </c>
      <c r="W303">
        <f>IF($B303="",0,SUMIFS(Raindance!$O:$O,Raindance!$B:$B,$B303,Raindance!$R:$R,"&gt;="&amp;W$5,Raindance!$R:$R,"&lt;="&amp;W$6))</f>
        <v>0</v>
      </c>
      <c r="X303">
        <f>IF($B303="",0,SUMIFS(Raindance!$O:$O,Raindance!$B:$B,$B303,Raindance!$R:$R,"&gt;="&amp;X$5,Raindance!$R:$R,"&lt;="&amp;X$6))</f>
        <v>0</v>
      </c>
      <c r="Y303">
        <f>IF($B303="",0,SUMIFS(Raindance!$O:$O,Raindance!$B:$B,$B303,Raindance!$R:$R,"&gt;="&amp;Y$5,Raindance!$R:$R,"&lt;="&amp;Y$6))</f>
        <v>0</v>
      </c>
      <c r="Z303">
        <f>IF($B303="",0,SUMIFS(Raindance!$O:$O,Raindance!$B:$B,$B303,Raindance!$R:$R,"&gt;="&amp;Z$5,Raindance!$R:$R,"&lt;="&amp;Z$6))</f>
        <v>0</v>
      </c>
      <c r="AA303">
        <f>IF($B303="",0,SUMIFS(Raindance!$O:$O,Raindance!$B:$B,$B303,Raindance!$R:$R,"&gt;="&amp;AA$5,Raindance!$R:$R,"&lt;="&amp;AA$6))</f>
        <v>0</v>
      </c>
      <c r="AB303">
        <f>IF($B303="",0,SUMIFS(Raindance!$O:$O,Raindance!$B:$B,$B303,Raindance!$R:$R,"&gt;="&amp;AB$5,Raindance!$R:$R,"&lt;="&amp;AB$6))</f>
        <v>0</v>
      </c>
      <c r="AC303">
        <f>IF($B303="",0,SUMIFS(Raindance!$O:$O,Raindance!$B:$B,$B303,Raindance!$R:$R,"&gt;="&amp;AC$5,Raindance!$R:$R,"&lt;="&amp;AC$6))</f>
        <v>0</v>
      </c>
      <c r="AD303">
        <f>IF($B303="",0,SUMIFS(Raindance!$O:$O,Raindance!$B:$B,$B303,Raindance!$R:$R,"&gt;="&amp;AD$5,Raindance!$R:$R,"&lt;="&amp;AD$6))</f>
        <v>0</v>
      </c>
      <c r="AE303">
        <f>IF($B303="",0,SUMIFS(Raindance!$O:$O,Raindance!$B:$B,$B303,Raindance!$R:$R,"&gt;="&amp;AE$5,Raindance!$R:$R,"&lt;="&amp;AE$6))</f>
        <v>0</v>
      </c>
      <c r="AF303">
        <f>IF($B303="",0,SUMIFS(Raindance!$O:$O,Raindance!$B:$B,$B303,Raindance!$R:$R,"&gt;="&amp;AF$5,Raindance!$R:$R,"&lt;="&amp;AF$6))</f>
        <v>0</v>
      </c>
      <c r="AG303">
        <f>IF($B303="",0,SUMIFS(Raindance!$O:$O,Raindance!$B:$B,$B303,Raindance!$R:$R,"&gt;="&amp;AG$5,Raindance!$R:$R,"&lt;="&amp;AG$6))</f>
        <v>0</v>
      </c>
    </row>
    <row r="304" spans="1:33" ht="15.5" x14ac:dyDescent="0.35">
      <c r="E304" s="37">
        <f>SUM(E283:E303)</f>
        <v>0</v>
      </c>
      <c r="F304" s="37">
        <f t="shared" ref="F304:W304" si="7">SUM(F283:F303)</f>
        <v>0</v>
      </c>
      <c r="G304" s="37">
        <f t="shared" si="7"/>
        <v>0</v>
      </c>
      <c r="H304" s="37">
        <f t="shared" si="7"/>
        <v>0</v>
      </c>
      <c r="I304" s="37">
        <f t="shared" si="7"/>
        <v>0</v>
      </c>
      <c r="J304" s="37">
        <f t="shared" si="7"/>
        <v>0</v>
      </c>
      <c r="K304" s="37">
        <f t="shared" si="7"/>
        <v>0</v>
      </c>
      <c r="L304" s="37">
        <f t="shared" si="7"/>
        <v>0</v>
      </c>
      <c r="M304" s="37">
        <f t="shared" si="7"/>
        <v>0</v>
      </c>
      <c r="N304" s="37">
        <f t="shared" si="7"/>
        <v>0</v>
      </c>
      <c r="O304" s="37">
        <f t="shared" si="7"/>
        <v>0</v>
      </c>
      <c r="P304" s="37">
        <f t="shared" si="7"/>
        <v>0</v>
      </c>
      <c r="Q304" s="37">
        <f t="shared" si="7"/>
        <v>0</v>
      </c>
      <c r="R304" s="37">
        <f t="shared" si="7"/>
        <v>0</v>
      </c>
      <c r="S304" s="37">
        <f t="shared" si="7"/>
        <v>0</v>
      </c>
      <c r="T304" s="37">
        <f t="shared" si="7"/>
        <v>0</v>
      </c>
      <c r="U304" s="37">
        <f t="shared" si="7"/>
        <v>0</v>
      </c>
      <c r="V304" s="37">
        <f t="shared" si="7"/>
        <v>0</v>
      </c>
      <c r="W304" s="37">
        <f t="shared" si="7"/>
        <v>0</v>
      </c>
      <c r="X304" s="37">
        <f t="shared" ref="X304:AG304" si="8">SUM(X283:X303)</f>
        <v>0</v>
      </c>
      <c r="Y304" s="37">
        <f t="shared" si="8"/>
        <v>0</v>
      </c>
      <c r="Z304" s="37">
        <f t="shared" si="8"/>
        <v>0</v>
      </c>
      <c r="AA304" s="37">
        <f t="shared" si="8"/>
        <v>0</v>
      </c>
      <c r="AB304" s="37">
        <f t="shared" si="8"/>
        <v>0</v>
      </c>
      <c r="AC304" s="37">
        <f t="shared" si="8"/>
        <v>0</v>
      </c>
      <c r="AD304" s="37">
        <f t="shared" si="8"/>
        <v>0</v>
      </c>
      <c r="AE304" s="37">
        <f t="shared" si="8"/>
        <v>0</v>
      </c>
      <c r="AF304" s="37">
        <f t="shared" si="8"/>
        <v>0</v>
      </c>
      <c r="AG304" s="37">
        <f t="shared" si="8"/>
        <v>0</v>
      </c>
    </row>
    <row r="307" spans="1:33" x14ac:dyDescent="0.3">
      <c r="B307" t="s">
        <v>1142</v>
      </c>
      <c r="C307" t="s">
        <v>1145</v>
      </c>
      <c r="D307">
        <f>SUM(C308:C333)</f>
        <v>0</v>
      </c>
    </row>
    <row r="308" spans="1:33" x14ac:dyDescent="0.3">
      <c r="A308" t="s">
        <v>1145</v>
      </c>
      <c r="B308" s="20">
        <f>'Accounting table'!I6</f>
        <v>0</v>
      </c>
      <c r="C308" s="36">
        <f>IF(B308="",0,SUMIFS(Raindance!O:O,Raindance!B:B,B308))</f>
        <v>0</v>
      </c>
      <c r="E308">
        <f>IF($B308="",0,SUMIFS(Raindance!$O:$O,Raindance!$B:$B,$B308,Raindance!$R:$R,"&gt;="&amp;E$5,Raindance!$R:$R,"&lt;="&amp;E$6))</f>
        <v>0</v>
      </c>
      <c r="F308">
        <f>IF($B308="",0,SUMIFS(Raindance!$O:$O,Raindance!$B:$B,$B308,Raindance!$R:$R,"&gt;="&amp;F$5,Raindance!$R:$R,"&lt;="&amp;F$6))</f>
        <v>0</v>
      </c>
      <c r="G308">
        <f>IF($B308="",0,SUMIFS(Raindance!$O:$O,Raindance!$B:$B,$B308,Raindance!$R:$R,"&gt;="&amp;G$5,Raindance!$R:$R,"&lt;="&amp;G$6))</f>
        <v>0</v>
      </c>
      <c r="H308">
        <f>IF($B308="",0,SUMIFS(Raindance!$O:$O,Raindance!$B:$B,$B308,Raindance!$R:$R,"&gt;="&amp;H$5,Raindance!$R:$R,"&lt;="&amp;H$6))</f>
        <v>0</v>
      </c>
      <c r="I308">
        <f>IF($B308="",0,SUMIFS(Raindance!$O:$O,Raindance!$B:$B,$B308,Raindance!$R:$R,"&gt;="&amp;I$5,Raindance!$R:$R,"&lt;="&amp;I$6))</f>
        <v>0</v>
      </c>
      <c r="J308">
        <f>IF($B308="",0,SUMIFS(Raindance!$O:$O,Raindance!$B:$B,$B308,Raindance!$R:$R,"&gt;="&amp;J$5,Raindance!$R:$R,"&lt;="&amp;J$6))</f>
        <v>0</v>
      </c>
      <c r="K308">
        <f>IF($B308="",0,SUMIFS(Raindance!$O:$O,Raindance!$B:$B,$B308,Raindance!$R:$R,"&gt;="&amp;K$5,Raindance!$R:$R,"&lt;="&amp;K$6))</f>
        <v>0</v>
      </c>
      <c r="L308">
        <f>IF($B308="",0,SUMIFS(Raindance!$O:$O,Raindance!$B:$B,$B308,Raindance!$R:$R,"&gt;="&amp;L$5,Raindance!$R:$R,"&lt;="&amp;L$6))</f>
        <v>0</v>
      </c>
      <c r="M308">
        <f>IF($B308="",0,SUMIFS(Raindance!$O:$O,Raindance!$B:$B,$B308,Raindance!$R:$R,"&gt;="&amp;M$5,Raindance!$R:$R,"&lt;="&amp;M$6))</f>
        <v>0</v>
      </c>
      <c r="N308">
        <f>IF($B308="",0,SUMIFS(Raindance!$O:$O,Raindance!$B:$B,$B308,Raindance!$R:$R,"&gt;="&amp;N$5,Raindance!$R:$R,"&lt;="&amp;N$6))</f>
        <v>0</v>
      </c>
      <c r="O308">
        <f>IF($B308="",0,SUMIFS(Raindance!$O:$O,Raindance!$B:$B,$B308,Raindance!$R:$R,"&gt;="&amp;O$5,Raindance!$R:$R,"&lt;="&amp;O$6))</f>
        <v>0</v>
      </c>
      <c r="P308">
        <f>IF($B308="",0,SUMIFS(Raindance!$O:$O,Raindance!$B:$B,$B308,Raindance!$R:$R,"&gt;="&amp;P$5,Raindance!$R:$R,"&lt;="&amp;P$6))</f>
        <v>0</v>
      </c>
      <c r="Q308">
        <f>IF($B308="",0,SUMIFS(Raindance!$O:$O,Raindance!$B:$B,$B308,Raindance!$R:$R,"&gt;="&amp;Q$5,Raindance!$R:$R,"&lt;="&amp;Q$6))</f>
        <v>0</v>
      </c>
      <c r="R308">
        <f>IF($B308="",0,SUMIFS(Raindance!$O:$O,Raindance!$B:$B,$B308,Raindance!$R:$R,"&gt;="&amp;R$5,Raindance!$R:$R,"&lt;="&amp;R$6))</f>
        <v>0</v>
      </c>
      <c r="S308">
        <f>IF($B308="",0,SUMIFS(Raindance!$O:$O,Raindance!$B:$B,$B308,Raindance!$R:$R,"&gt;="&amp;S$5,Raindance!$R:$R,"&lt;="&amp;S$6))</f>
        <v>0</v>
      </c>
      <c r="T308">
        <f>IF($B308="",0,SUMIFS(Raindance!$O:$O,Raindance!$B:$B,$B308,Raindance!$R:$R,"&gt;="&amp;T$5,Raindance!$R:$R,"&lt;="&amp;T$6))</f>
        <v>0</v>
      </c>
      <c r="U308">
        <f>IF($B308="",0,SUMIFS(Raindance!$O:$O,Raindance!$B:$B,$B308,Raindance!$R:$R,"&gt;="&amp;U$5,Raindance!$R:$R,"&lt;="&amp;U$6))</f>
        <v>0</v>
      </c>
      <c r="V308">
        <f>IF($B308="",0,SUMIFS(Raindance!$O:$O,Raindance!$B:$B,$B308,Raindance!$R:$R,"&gt;="&amp;V$5,Raindance!$R:$R,"&lt;="&amp;V$6))</f>
        <v>0</v>
      </c>
      <c r="W308">
        <f>IF($B308="",0,SUMIFS(Raindance!$O:$O,Raindance!$B:$B,$B308,Raindance!$R:$R,"&gt;="&amp;W$5,Raindance!$R:$R,"&lt;="&amp;W$6))</f>
        <v>0</v>
      </c>
      <c r="X308">
        <f>IF($B308="",0,SUMIFS(Raindance!$O:$O,Raindance!$B:$B,$B308,Raindance!$R:$R,"&gt;="&amp;X$5,Raindance!$R:$R,"&lt;="&amp;X$6))</f>
        <v>0</v>
      </c>
      <c r="Y308">
        <f>IF($B308="",0,SUMIFS(Raindance!$O:$O,Raindance!$B:$B,$B308,Raindance!$R:$R,"&gt;="&amp;Y$5,Raindance!$R:$R,"&lt;="&amp;Y$6))</f>
        <v>0</v>
      </c>
      <c r="Z308">
        <f>IF($B308="",0,SUMIFS(Raindance!$O:$O,Raindance!$B:$B,$B308,Raindance!$R:$R,"&gt;="&amp;Z$5,Raindance!$R:$R,"&lt;="&amp;Z$6))</f>
        <v>0</v>
      </c>
      <c r="AA308">
        <f>IF($B308="",0,SUMIFS(Raindance!$O:$O,Raindance!$B:$B,$B308,Raindance!$R:$R,"&gt;="&amp;AA$5,Raindance!$R:$R,"&lt;="&amp;AA$6))</f>
        <v>0</v>
      </c>
      <c r="AB308">
        <f>IF($B308="",0,SUMIFS(Raindance!$O:$O,Raindance!$B:$B,$B308,Raindance!$R:$R,"&gt;="&amp;AB$5,Raindance!$R:$R,"&lt;="&amp;AB$6))</f>
        <v>0</v>
      </c>
      <c r="AC308">
        <f>IF($B308="",0,SUMIFS(Raindance!$O:$O,Raindance!$B:$B,$B308,Raindance!$R:$R,"&gt;="&amp;AC$5,Raindance!$R:$R,"&lt;="&amp;AC$6))</f>
        <v>0</v>
      </c>
      <c r="AD308">
        <f>IF($B308="",0,SUMIFS(Raindance!$O:$O,Raindance!$B:$B,$B308,Raindance!$R:$R,"&gt;="&amp;AD$5,Raindance!$R:$R,"&lt;="&amp;AD$6))</f>
        <v>0</v>
      </c>
      <c r="AE308">
        <f>IF($B308="",0,SUMIFS(Raindance!$O:$O,Raindance!$B:$B,$B308,Raindance!$R:$R,"&gt;="&amp;AE$5,Raindance!$R:$R,"&lt;="&amp;AE$6))</f>
        <v>0</v>
      </c>
      <c r="AF308">
        <f>IF($B308="",0,SUMIFS(Raindance!$O:$O,Raindance!$B:$B,$B308,Raindance!$R:$R,"&gt;="&amp;AF$5,Raindance!$R:$R,"&lt;="&amp;AF$6))</f>
        <v>0</v>
      </c>
      <c r="AG308">
        <f>IF($B308="",0,SUMIFS(Raindance!$O:$O,Raindance!$B:$B,$B308,Raindance!$R:$R,"&gt;="&amp;AG$5,Raindance!$R:$R,"&lt;="&amp;AG$6))</f>
        <v>0</v>
      </c>
    </row>
    <row r="309" spans="1:33" x14ac:dyDescent="0.3">
      <c r="A309" t="s">
        <v>1145</v>
      </c>
      <c r="B309" s="20">
        <f>'Accounting table'!I7</f>
        <v>0</v>
      </c>
      <c r="C309" s="36">
        <f>IF(B309="",0,SUMIFS(Raindance!O:O,Raindance!B:B,B309))</f>
        <v>0</v>
      </c>
      <c r="E309">
        <f>IF($B309="",0,SUMIFS(Raindance!$O:$O,Raindance!$B:$B,$B309,Raindance!$R:$R,"&gt;="&amp;E$5,Raindance!$R:$R,"&lt;="&amp;E$6))</f>
        <v>0</v>
      </c>
      <c r="F309">
        <f>IF($B309="",0,SUMIFS(Raindance!$O:$O,Raindance!$B:$B,$B309,Raindance!$R:$R,"&gt;="&amp;F$5,Raindance!$R:$R,"&lt;="&amp;F$6))</f>
        <v>0</v>
      </c>
      <c r="G309">
        <f>IF($B309="",0,SUMIFS(Raindance!$O:$O,Raindance!$B:$B,$B309,Raindance!$R:$R,"&gt;="&amp;G$5,Raindance!$R:$R,"&lt;="&amp;G$6))</f>
        <v>0</v>
      </c>
      <c r="H309">
        <f>IF($B309="",0,SUMIFS(Raindance!$O:$O,Raindance!$B:$B,$B309,Raindance!$R:$R,"&gt;="&amp;H$5,Raindance!$R:$R,"&lt;="&amp;H$6))</f>
        <v>0</v>
      </c>
      <c r="I309">
        <f>IF($B309="",0,SUMIFS(Raindance!$O:$O,Raindance!$B:$B,$B309,Raindance!$R:$R,"&gt;="&amp;I$5,Raindance!$R:$R,"&lt;="&amp;I$6))</f>
        <v>0</v>
      </c>
      <c r="J309">
        <f>IF($B309="",0,SUMIFS(Raindance!$O:$O,Raindance!$B:$B,$B309,Raindance!$R:$R,"&gt;="&amp;J$5,Raindance!$R:$R,"&lt;="&amp;J$6))</f>
        <v>0</v>
      </c>
      <c r="K309">
        <f>IF($B309="",0,SUMIFS(Raindance!$O:$O,Raindance!$B:$B,$B309,Raindance!$R:$R,"&gt;="&amp;K$5,Raindance!$R:$R,"&lt;="&amp;K$6))</f>
        <v>0</v>
      </c>
      <c r="L309">
        <f>IF($B309="",0,SUMIFS(Raindance!$O:$O,Raindance!$B:$B,$B309,Raindance!$R:$R,"&gt;="&amp;L$5,Raindance!$R:$R,"&lt;="&amp;L$6))</f>
        <v>0</v>
      </c>
      <c r="M309">
        <f>IF($B309="",0,SUMIFS(Raindance!$O:$O,Raindance!$B:$B,$B309,Raindance!$R:$R,"&gt;="&amp;M$5,Raindance!$R:$R,"&lt;="&amp;M$6))</f>
        <v>0</v>
      </c>
      <c r="N309">
        <f>IF($B309="",0,SUMIFS(Raindance!$O:$O,Raindance!$B:$B,$B309,Raindance!$R:$R,"&gt;="&amp;N$5,Raindance!$R:$R,"&lt;="&amp;N$6))</f>
        <v>0</v>
      </c>
      <c r="O309">
        <f>IF($B309="",0,SUMIFS(Raindance!$O:$O,Raindance!$B:$B,$B309,Raindance!$R:$R,"&gt;="&amp;O$5,Raindance!$R:$R,"&lt;="&amp;O$6))</f>
        <v>0</v>
      </c>
      <c r="P309">
        <f>IF($B309="",0,SUMIFS(Raindance!$O:$O,Raindance!$B:$B,$B309,Raindance!$R:$R,"&gt;="&amp;P$5,Raindance!$R:$R,"&lt;="&amp;P$6))</f>
        <v>0</v>
      </c>
      <c r="Q309">
        <f>IF($B309="",0,SUMIFS(Raindance!$O:$O,Raindance!$B:$B,$B309,Raindance!$R:$R,"&gt;="&amp;Q$5,Raindance!$R:$R,"&lt;="&amp;Q$6))</f>
        <v>0</v>
      </c>
      <c r="R309">
        <f>IF($B309="",0,SUMIFS(Raindance!$O:$O,Raindance!$B:$B,$B309,Raindance!$R:$R,"&gt;="&amp;R$5,Raindance!$R:$R,"&lt;="&amp;R$6))</f>
        <v>0</v>
      </c>
      <c r="S309">
        <f>IF($B309="",0,SUMIFS(Raindance!$O:$O,Raindance!$B:$B,$B309,Raindance!$R:$R,"&gt;="&amp;S$5,Raindance!$R:$R,"&lt;="&amp;S$6))</f>
        <v>0</v>
      </c>
      <c r="T309">
        <f>IF($B309="",0,SUMIFS(Raindance!$O:$O,Raindance!$B:$B,$B309,Raindance!$R:$R,"&gt;="&amp;T$5,Raindance!$R:$R,"&lt;="&amp;T$6))</f>
        <v>0</v>
      </c>
      <c r="U309">
        <f>IF($B309="",0,SUMIFS(Raindance!$O:$O,Raindance!$B:$B,$B309,Raindance!$R:$R,"&gt;="&amp;U$5,Raindance!$R:$R,"&lt;="&amp;U$6))</f>
        <v>0</v>
      </c>
      <c r="V309">
        <f>IF($B309="",0,SUMIFS(Raindance!$O:$O,Raindance!$B:$B,$B309,Raindance!$R:$R,"&gt;="&amp;V$5,Raindance!$R:$R,"&lt;="&amp;V$6))</f>
        <v>0</v>
      </c>
      <c r="W309">
        <f>IF($B309="",0,SUMIFS(Raindance!$O:$O,Raindance!$B:$B,$B309,Raindance!$R:$R,"&gt;="&amp;W$5,Raindance!$R:$R,"&lt;="&amp;W$6))</f>
        <v>0</v>
      </c>
      <c r="X309">
        <f>IF($B309="",0,SUMIFS(Raindance!$O:$O,Raindance!$B:$B,$B309,Raindance!$R:$R,"&gt;="&amp;X$5,Raindance!$R:$R,"&lt;="&amp;X$6))</f>
        <v>0</v>
      </c>
      <c r="Y309">
        <f>IF($B309="",0,SUMIFS(Raindance!$O:$O,Raindance!$B:$B,$B309,Raindance!$R:$R,"&gt;="&amp;Y$5,Raindance!$R:$R,"&lt;="&amp;Y$6))</f>
        <v>0</v>
      </c>
      <c r="Z309">
        <f>IF($B309="",0,SUMIFS(Raindance!$O:$O,Raindance!$B:$B,$B309,Raindance!$R:$R,"&gt;="&amp;Z$5,Raindance!$R:$R,"&lt;="&amp;Z$6))</f>
        <v>0</v>
      </c>
      <c r="AA309">
        <f>IF($B309="",0,SUMIFS(Raindance!$O:$O,Raindance!$B:$B,$B309,Raindance!$R:$R,"&gt;="&amp;AA$5,Raindance!$R:$R,"&lt;="&amp;AA$6))</f>
        <v>0</v>
      </c>
      <c r="AB309">
        <f>IF($B309="",0,SUMIFS(Raindance!$O:$O,Raindance!$B:$B,$B309,Raindance!$R:$R,"&gt;="&amp;AB$5,Raindance!$R:$R,"&lt;="&amp;AB$6))</f>
        <v>0</v>
      </c>
      <c r="AC309">
        <f>IF($B309="",0,SUMIFS(Raindance!$O:$O,Raindance!$B:$B,$B309,Raindance!$R:$R,"&gt;="&amp;AC$5,Raindance!$R:$R,"&lt;="&amp;AC$6))</f>
        <v>0</v>
      </c>
      <c r="AD309">
        <f>IF($B309="",0,SUMIFS(Raindance!$O:$O,Raindance!$B:$B,$B309,Raindance!$R:$R,"&gt;="&amp;AD$5,Raindance!$R:$R,"&lt;="&amp;AD$6))</f>
        <v>0</v>
      </c>
      <c r="AE309">
        <f>IF($B309="",0,SUMIFS(Raindance!$O:$O,Raindance!$B:$B,$B309,Raindance!$R:$R,"&gt;="&amp;AE$5,Raindance!$R:$R,"&lt;="&amp;AE$6))</f>
        <v>0</v>
      </c>
      <c r="AF309">
        <f>IF($B309="",0,SUMIFS(Raindance!$O:$O,Raindance!$B:$B,$B309,Raindance!$R:$R,"&gt;="&amp;AF$5,Raindance!$R:$R,"&lt;="&amp;AF$6))</f>
        <v>0</v>
      </c>
      <c r="AG309">
        <f>IF($B309="",0,SUMIFS(Raindance!$O:$O,Raindance!$B:$B,$B309,Raindance!$R:$R,"&gt;="&amp;AG$5,Raindance!$R:$R,"&lt;="&amp;AG$6))</f>
        <v>0</v>
      </c>
    </row>
    <row r="310" spans="1:33" x14ac:dyDescent="0.3">
      <c r="A310" t="s">
        <v>1145</v>
      </c>
      <c r="B310" s="20">
        <f>'Accounting table'!I8</f>
        <v>0</v>
      </c>
      <c r="C310" s="36">
        <f>IF(B310="",0,SUMIFS(Raindance!O:O,Raindance!B:B,B310))</f>
        <v>0</v>
      </c>
      <c r="E310">
        <f>IF($B310="",0,SUMIFS(Raindance!$O:$O,Raindance!$B:$B,$B310,Raindance!$R:$R,"&gt;="&amp;E$5,Raindance!$R:$R,"&lt;="&amp;E$6))</f>
        <v>0</v>
      </c>
      <c r="F310">
        <f>IF($B310="",0,SUMIFS(Raindance!$O:$O,Raindance!$B:$B,$B310,Raindance!$R:$R,"&gt;="&amp;F$5,Raindance!$R:$R,"&lt;="&amp;F$6))</f>
        <v>0</v>
      </c>
      <c r="G310">
        <f>IF($B310="",0,SUMIFS(Raindance!$O:$O,Raindance!$B:$B,$B310,Raindance!$R:$R,"&gt;="&amp;G$5,Raindance!$R:$R,"&lt;="&amp;G$6))</f>
        <v>0</v>
      </c>
      <c r="H310">
        <f>IF($B310="",0,SUMIFS(Raindance!$O:$O,Raindance!$B:$B,$B310,Raindance!$R:$R,"&gt;="&amp;H$5,Raindance!$R:$R,"&lt;="&amp;H$6))</f>
        <v>0</v>
      </c>
      <c r="I310">
        <f>IF($B310="",0,SUMIFS(Raindance!$O:$O,Raindance!$B:$B,$B310,Raindance!$R:$R,"&gt;="&amp;I$5,Raindance!$R:$R,"&lt;="&amp;I$6))</f>
        <v>0</v>
      </c>
      <c r="J310">
        <f>IF($B310="",0,SUMIFS(Raindance!$O:$O,Raindance!$B:$B,$B310,Raindance!$R:$R,"&gt;="&amp;J$5,Raindance!$R:$R,"&lt;="&amp;J$6))</f>
        <v>0</v>
      </c>
      <c r="K310">
        <f>IF($B310="",0,SUMIFS(Raindance!$O:$O,Raindance!$B:$B,$B310,Raindance!$R:$R,"&gt;="&amp;K$5,Raindance!$R:$R,"&lt;="&amp;K$6))</f>
        <v>0</v>
      </c>
      <c r="L310">
        <f>IF($B310="",0,SUMIFS(Raindance!$O:$O,Raindance!$B:$B,$B310,Raindance!$R:$R,"&gt;="&amp;L$5,Raindance!$R:$R,"&lt;="&amp;L$6))</f>
        <v>0</v>
      </c>
      <c r="M310">
        <f>IF($B310="",0,SUMIFS(Raindance!$O:$O,Raindance!$B:$B,$B310,Raindance!$R:$R,"&gt;="&amp;M$5,Raindance!$R:$R,"&lt;="&amp;M$6))</f>
        <v>0</v>
      </c>
      <c r="N310">
        <f>IF($B310="",0,SUMIFS(Raindance!$O:$O,Raindance!$B:$B,$B310,Raindance!$R:$R,"&gt;="&amp;N$5,Raindance!$R:$R,"&lt;="&amp;N$6))</f>
        <v>0</v>
      </c>
      <c r="O310">
        <f>IF($B310="",0,SUMIFS(Raindance!$O:$O,Raindance!$B:$B,$B310,Raindance!$R:$R,"&gt;="&amp;O$5,Raindance!$R:$R,"&lt;="&amp;O$6))</f>
        <v>0</v>
      </c>
      <c r="P310">
        <f>IF($B310="",0,SUMIFS(Raindance!$O:$O,Raindance!$B:$B,$B310,Raindance!$R:$R,"&gt;="&amp;P$5,Raindance!$R:$R,"&lt;="&amp;P$6))</f>
        <v>0</v>
      </c>
      <c r="Q310">
        <f>IF($B310="",0,SUMIFS(Raindance!$O:$O,Raindance!$B:$B,$B310,Raindance!$R:$R,"&gt;="&amp;Q$5,Raindance!$R:$R,"&lt;="&amp;Q$6))</f>
        <v>0</v>
      </c>
      <c r="R310">
        <f>IF($B310="",0,SUMIFS(Raindance!$O:$O,Raindance!$B:$B,$B310,Raindance!$R:$R,"&gt;="&amp;R$5,Raindance!$R:$R,"&lt;="&amp;R$6))</f>
        <v>0</v>
      </c>
      <c r="S310">
        <f>IF($B310="",0,SUMIFS(Raindance!$O:$O,Raindance!$B:$B,$B310,Raindance!$R:$R,"&gt;="&amp;S$5,Raindance!$R:$R,"&lt;="&amp;S$6))</f>
        <v>0</v>
      </c>
      <c r="T310">
        <f>IF($B310="",0,SUMIFS(Raindance!$O:$O,Raindance!$B:$B,$B310,Raindance!$R:$R,"&gt;="&amp;T$5,Raindance!$R:$R,"&lt;="&amp;T$6))</f>
        <v>0</v>
      </c>
      <c r="U310">
        <f>IF($B310="",0,SUMIFS(Raindance!$O:$O,Raindance!$B:$B,$B310,Raindance!$R:$R,"&gt;="&amp;U$5,Raindance!$R:$R,"&lt;="&amp;U$6))</f>
        <v>0</v>
      </c>
      <c r="V310">
        <f>IF($B310="",0,SUMIFS(Raindance!$O:$O,Raindance!$B:$B,$B310,Raindance!$R:$R,"&gt;="&amp;V$5,Raindance!$R:$R,"&lt;="&amp;V$6))</f>
        <v>0</v>
      </c>
      <c r="W310">
        <f>IF($B310="",0,SUMIFS(Raindance!$O:$O,Raindance!$B:$B,$B310,Raindance!$R:$R,"&gt;="&amp;W$5,Raindance!$R:$R,"&lt;="&amp;W$6))</f>
        <v>0</v>
      </c>
      <c r="X310">
        <f>IF($B310="",0,SUMIFS(Raindance!$O:$O,Raindance!$B:$B,$B310,Raindance!$R:$R,"&gt;="&amp;X$5,Raindance!$R:$R,"&lt;="&amp;X$6))</f>
        <v>0</v>
      </c>
      <c r="Y310">
        <f>IF($B310="",0,SUMIFS(Raindance!$O:$O,Raindance!$B:$B,$B310,Raindance!$R:$R,"&gt;="&amp;Y$5,Raindance!$R:$R,"&lt;="&amp;Y$6))</f>
        <v>0</v>
      </c>
      <c r="Z310">
        <f>IF($B310="",0,SUMIFS(Raindance!$O:$O,Raindance!$B:$B,$B310,Raindance!$R:$R,"&gt;="&amp;Z$5,Raindance!$R:$R,"&lt;="&amp;Z$6))</f>
        <v>0</v>
      </c>
      <c r="AA310">
        <f>IF($B310="",0,SUMIFS(Raindance!$O:$O,Raindance!$B:$B,$B310,Raindance!$R:$R,"&gt;="&amp;AA$5,Raindance!$R:$R,"&lt;="&amp;AA$6))</f>
        <v>0</v>
      </c>
      <c r="AB310">
        <f>IF($B310="",0,SUMIFS(Raindance!$O:$O,Raindance!$B:$B,$B310,Raindance!$R:$R,"&gt;="&amp;AB$5,Raindance!$R:$R,"&lt;="&amp;AB$6))</f>
        <v>0</v>
      </c>
      <c r="AC310">
        <f>IF($B310="",0,SUMIFS(Raindance!$O:$O,Raindance!$B:$B,$B310,Raindance!$R:$R,"&gt;="&amp;AC$5,Raindance!$R:$R,"&lt;="&amp;AC$6))</f>
        <v>0</v>
      </c>
      <c r="AD310">
        <f>IF($B310="",0,SUMIFS(Raindance!$O:$O,Raindance!$B:$B,$B310,Raindance!$R:$R,"&gt;="&amp;AD$5,Raindance!$R:$R,"&lt;="&amp;AD$6))</f>
        <v>0</v>
      </c>
      <c r="AE310">
        <f>IF($B310="",0,SUMIFS(Raindance!$O:$O,Raindance!$B:$B,$B310,Raindance!$R:$R,"&gt;="&amp;AE$5,Raindance!$R:$R,"&lt;="&amp;AE$6))</f>
        <v>0</v>
      </c>
      <c r="AF310">
        <f>IF($B310="",0,SUMIFS(Raindance!$O:$O,Raindance!$B:$B,$B310,Raindance!$R:$R,"&gt;="&amp;AF$5,Raindance!$R:$R,"&lt;="&amp;AF$6))</f>
        <v>0</v>
      </c>
      <c r="AG310">
        <f>IF($B310="",0,SUMIFS(Raindance!$O:$O,Raindance!$B:$B,$B310,Raindance!$R:$R,"&gt;="&amp;AG$5,Raindance!$R:$R,"&lt;="&amp;AG$6))</f>
        <v>0</v>
      </c>
    </row>
    <row r="311" spans="1:33" x14ac:dyDescent="0.3">
      <c r="A311" t="s">
        <v>1145</v>
      </c>
      <c r="B311" s="20">
        <f>'Accounting table'!I9</f>
        <v>0</v>
      </c>
      <c r="C311" s="36">
        <f>IF(B311="",0,SUMIFS(Raindance!O:O,Raindance!B:B,B311))</f>
        <v>0</v>
      </c>
      <c r="E311">
        <f>IF($B311="",0,SUMIFS(Raindance!$O:$O,Raindance!$B:$B,$B311,Raindance!$R:$R,"&gt;="&amp;E$5,Raindance!$R:$R,"&lt;="&amp;E$6))</f>
        <v>0</v>
      </c>
      <c r="F311">
        <f>IF($B311="",0,SUMIFS(Raindance!$O:$O,Raindance!$B:$B,$B311,Raindance!$R:$R,"&gt;="&amp;F$5,Raindance!$R:$R,"&lt;="&amp;F$6))</f>
        <v>0</v>
      </c>
      <c r="G311">
        <f>IF($B311="",0,SUMIFS(Raindance!$O:$O,Raindance!$B:$B,$B311,Raindance!$R:$R,"&gt;="&amp;G$5,Raindance!$R:$R,"&lt;="&amp;G$6))</f>
        <v>0</v>
      </c>
      <c r="H311">
        <f>IF($B311="",0,SUMIFS(Raindance!$O:$O,Raindance!$B:$B,$B311,Raindance!$R:$R,"&gt;="&amp;H$5,Raindance!$R:$R,"&lt;="&amp;H$6))</f>
        <v>0</v>
      </c>
      <c r="I311">
        <f>IF($B311="",0,SUMIFS(Raindance!$O:$O,Raindance!$B:$B,$B311,Raindance!$R:$R,"&gt;="&amp;I$5,Raindance!$R:$R,"&lt;="&amp;I$6))</f>
        <v>0</v>
      </c>
      <c r="J311">
        <f>IF($B311="",0,SUMIFS(Raindance!$O:$O,Raindance!$B:$B,$B311,Raindance!$R:$R,"&gt;="&amp;J$5,Raindance!$R:$R,"&lt;="&amp;J$6))</f>
        <v>0</v>
      </c>
      <c r="K311">
        <f>IF($B311="",0,SUMIFS(Raindance!$O:$O,Raindance!$B:$B,$B311,Raindance!$R:$R,"&gt;="&amp;K$5,Raindance!$R:$R,"&lt;="&amp;K$6))</f>
        <v>0</v>
      </c>
      <c r="L311">
        <f>IF($B311="",0,SUMIFS(Raindance!$O:$O,Raindance!$B:$B,$B311,Raindance!$R:$R,"&gt;="&amp;L$5,Raindance!$R:$R,"&lt;="&amp;L$6))</f>
        <v>0</v>
      </c>
      <c r="M311">
        <f>IF($B311="",0,SUMIFS(Raindance!$O:$O,Raindance!$B:$B,$B311,Raindance!$R:$R,"&gt;="&amp;M$5,Raindance!$R:$R,"&lt;="&amp;M$6))</f>
        <v>0</v>
      </c>
      <c r="N311">
        <f>IF($B311="",0,SUMIFS(Raindance!$O:$O,Raindance!$B:$B,$B311,Raindance!$R:$R,"&gt;="&amp;N$5,Raindance!$R:$R,"&lt;="&amp;N$6))</f>
        <v>0</v>
      </c>
      <c r="O311">
        <f>IF($B311="",0,SUMIFS(Raindance!$O:$O,Raindance!$B:$B,$B311,Raindance!$R:$R,"&gt;="&amp;O$5,Raindance!$R:$R,"&lt;="&amp;O$6))</f>
        <v>0</v>
      </c>
      <c r="P311">
        <f>IF($B311="",0,SUMIFS(Raindance!$O:$O,Raindance!$B:$B,$B311,Raindance!$R:$R,"&gt;="&amp;P$5,Raindance!$R:$R,"&lt;="&amp;P$6))</f>
        <v>0</v>
      </c>
      <c r="Q311">
        <f>IF($B311="",0,SUMIFS(Raindance!$O:$O,Raindance!$B:$B,$B311,Raindance!$R:$R,"&gt;="&amp;Q$5,Raindance!$R:$R,"&lt;="&amp;Q$6))</f>
        <v>0</v>
      </c>
      <c r="R311">
        <f>IF($B311="",0,SUMIFS(Raindance!$O:$O,Raindance!$B:$B,$B311,Raindance!$R:$R,"&gt;="&amp;R$5,Raindance!$R:$R,"&lt;="&amp;R$6))</f>
        <v>0</v>
      </c>
      <c r="S311">
        <f>IF($B311="",0,SUMIFS(Raindance!$O:$O,Raindance!$B:$B,$B311,Raindance!$R:$R,"&gt;="&amp;S$5,Raindance!$R:$R,"&lt;="&amp;S$6))</f>
        <v>0</v>
      </c>
      <c r="T311">
        <f>IF($B311="",0,SUMIFS(Raindance!$O:$O,Raindance!$B:$B,$B311,Raindance!$R:$R,"&gt;="&amp;T$5,Raindance!$R:$R,"&lt;="&amp;T$6))</f>
        <v>0</v>
      </c>
      <c r="U311">
        <f>IF($B311="",0,SUMIFS(Raindance!$O:$O,Raindance!$B:$B,$B311,Raindance!$R:$R,"&gt;="&amp;U$5,Raindance!$R:$R,"&lt;="&amp;U$6))</f>
        <v>0</v>
      </c>
      <c r="V311">
        <f>IF($B311="",0,SUMIFS(Raindance!$O:$O,Raindance!$B:$B,$B311,Raindance!$R:$R,"&gt;="&amp;V$5,Raindance!$R:$R,"&lt;="&amp;V$6))</f>
        <v>0</v>
      </c>
      <c r="W311">
        <f>IF($B311="",0,SUMIFS(Raindance!$O:$O,Raindance!$B:$B,$B311,Raindance!$R:$R,"&gt;="&amp;W$5,Raindance!$R:$R,"&lt;="&amp;W$6))</f>
        <v>0</v>
      </c>
      <c r="X311">
        <f>IF($B311="",0,SUMIFS(Raindance!$O:$O,Raindance!$B:$B,$B311,Raindance!$R:$R,"&gt;="&amp;X$5,Raindance!$R:$R,"&lt;="&amp;X$6))</f>
        <v>0</v>
      </c>
      <c r="Y311">
        <f>IF($B311="",0,SUMIFS(Raindance!$O:$O,Raindance!$B:$B,$B311,Raindance!$R:$R,"&gt;="&amp;Y$5,Raindance!$R:$R,"&lt;="&amp;Y$6))</f>
        <v>0</v>
      </c>
      <c r="Z311">
        <f>IF($B311="",0,SUMIFS(Raindance!$O:$O,Raindance!$B:$B,$B311,Raindance!$R:$R,"&gt;="&amp;Z$5,Raindance!$R:$R,"&lt;="&amp;Z$6))</f>
        <v>0</v>
      </c>
      <c r="AA311">
        <f>IF($B311="",0,SUMIFS(Raindance!$O:$O,Raindance!$B:$B,$B311,Raindance!$R:$R,"&gt;="&amp;AA$5,Raindance!$R:$R,"&lt;="&amp;AA$6))</f>
        <v>0</v>
      </c>
      <c r="AB311">
        <f>IF($B311="",0,SUMIFS(Raindance!$O:$O,Raindance!$B:$B,$B311,Raindance!$R:$R,"&gt;="&amp;AB$5,Raindance!$R:$R,"&lt;="&amp;AB$6))</f>
        <v>0</v>
      </c>
      <c r="AC311">
        <f>IF($B311="",0,SUMIFS(Raindance!$O:$O,Raindance!$B:$B,$B311,Raindance!$R:$R,"&gt;="&amp;AC$5,Raindance!$R:$R,"&lt;="&amp;AC$6))</f>
        <v>0</v>
      </c>
      <c r="AD311">
        <f>IF($B311="",0,SUMIFS(Raindance!$O:$O,Raindance!$B:$B,$B311,Raindance!$R:$R,"&gt;="&amp;AD$5,Raindance!$R:$R,"&lt;="&amp;AD$6))</f>
        <v>0</v>
      </c>
      <c r="AE311">
        <f>IF($B311="",0,SUMIFS(Raindance!$O:$O,Raindance!$B:$B,$B311,Raindance!$R:$R,"&gt;="&amp;AE$5,Raindance!$R:$R,"&lt;="&amp;AE$6))</f>
        <v>0</v>
      </c>
      <c r="AF311">
        <f>IF($B311="",0,SUMIFS(Raindance!$O:$O,Raindance!$B:$B,$B311,Raindance!$R:$R,"&gt;="&amp;AF$5,Raindance!$R:$R,"&lt;="&amp;AF$6))</f>
        <v>0</v>
      </c>
      <c r="AG311">
        <f>IF($B311="",0,SUMIFS(Raindance!$O:$O,Raindance!$B:$B,$B311,Raindance!$R:$R,"&gt;="&amp;AG$5,Raindance!$R:$R,"&lt;="&amp;AG$6))</f>
        <v>0</v>
      </c>
    </row>
    <row r="312" spans="1:33" x14ac:dyDescent="0.3">
      <c r="A312" t="s">
        <v>1145</v>
      </c>
      <c r="B312" s="20">
        <f>'Accounting table'!I10</f>
        <v>0</v>
      </c>
      <c r="C312" s="36">
        <f>IF(B312="",0,SUMIFS(Raindance!O:O,Raindance!B:B,B312))</f>
        <v>0</v>
      </c>
      <c r="E312">
        <f>IF($B312="",0,SUMIFS(Raindance!$O:$O,Raindance!$B:$B,$B312,Raindance!$R:$R,"&gt;="&amp;E$5,Raindance!$R:$R,"&lt;="&amp;E$6))</f>
        <v>0</v>
      </c>
      <c r="F312">
        <f>IF($B312="",0,SUMIFS(Raindance!$O:$O,Raindance!$B:$B,$B312,Raindance!$R:$R,"&gt;="&amp;F$5,Raindance!$R:$R,"&lt;="&amp;F$6))</f>
        <v>0</v>
      </c>
      <c r="G312">
        <f>IF($B312="",0,SUMIFS(Raindance!$O:$O,Raindance!$B:$B,$B312,Raindance!$R:$R,"&gt;="&amp;G$5,Raindance!$R:$R,"&lt;="&amp;G$6))</f>
        <v>0</v>
      </c>
      <c r="H312">
        <f>IF($B312="",0,SUMIFS(Raindance!$O:$O,Raindance!$B:$B,$B312,Raindance!$R:$R,"&gt;="&amp;H$5,Raindance!$R:$R,"&lt;="&amp;H$6))</f>
        <v>0</v>
      </c>
      <c r="I312">
        <f>IF($B312="",0,SUMIFS(Raindance!$O:$O,Raindance!$B:$B,$B312,Raindance!$R:$R,"&gt;="&amp;I$5,Raindance!$R:$R,"&lt;="&amp;I$6))</f>
        <v>0</v>
      </c>
      <c r="J312">
        <f>IF($B312="",0,SUMIFS(Raindance!$O:$O,Raindance!$B:$B,$B312,Raindance!$R:$R,"&gt;="&amp;J$5,Raindance!$R:$R,"&lt;="&amp;J$6))</f>
        <v>0</v>
      </c>
      <c r="K312">
        <f>IF($B312="",0,SUMIFS(Raindance!$O:$O,Raindance!$B:$B,$B312,Raindance!$R:$R,"&gt;="&amp;K$5,Raindance!$R:$R,"&lt;="&amp;K$6))</f>
        <v>0</v>
      </c>
      <c r="L312">
        <f>IF($B312="",0,SUMIFS(Raindance!$O:$O,Raindance!$B:$B,$B312,Raindance!$R:$R,"&gt;="&amp;L$5,Raindance!$R:$R,"&lt;="&amp;L$6))</f>
        <v>0</v>
      </c>
      <c r="M312">
        <f>IF($B312="",0,SUMIFS(Raindance!$O:$O,Raindance!$B:$B,$B312,Raindance!$R:$R,"&gt;="&amp;M$5,Raindance!$R:$R,"&lt;="&amp;M$6))</f>
        <v>0</v>
      </c>
      <c r="N312">
        <f>IF($B312="",0,SUMIFS(Raindance!$O:$O,Raindance!$B:$B,$B312,Raindance!$R:$R,"&gt;="&amp;N$5,Raindance!$R:$R,"&lt;="&amp;N$6))</f>
        <v>0</v>
      </c>
      <c r="O312">
        <f>IF($B312="",0,SUMIFS(Raindance!$O:$O,Raindance!$B:$B,$B312,Raindance!$R:$R,"&gt;="&amp;O$5,Raindance!$R:$R,"&lt;="&amp;O$6))</f>
        <v>0</v>
      </c>
      <c r="P312">
        <f>IF($B312="",0,SUMIFS(Raindance!$O:$O,Raindance!$B:$B,$B312,Raindance!$R:$R,"&gt;="&amp;P$5,Raindance!$R:$R,"&lt;="&amp;P$6))</f>
        <v>0</v>
      </c>
      <c r="Q312">
        <f>IF($B312="",0,SUMIFS(Raindance!$O:$O,Raindance!$B:$B,$B312,Raindance!$R:$R,"&gt;="&amp;Q$5,Raindance!$R:$R,"&lt;="&amp;Q$6))</f>
        <v>0</v>
      </c>
      <c r="R312">
        <f>IF($B312="",0,SUMIFS(Raindance!$O:$O,Raindance!$B:$B,$B312,Raindance!$R:$R,"&gt;="&amp;R$5,Raindance!$R:$R,"&lt;="&amp;R$6))</f>
        <v>0</v>
      </c>
      <c r="S312">
        <f>IF($B312="",0,SUMIFS(Raindance!$O:$O,Raindance!$B:$B,$B312,Raindance!$R:$R,"&gt;="&amp;S$5,Raindance!$R:$R,"&lt;="&amp;S$6))</f>
        <v>0</v>
      </c>
      <c r="T312">
        <f>IF($B312="",0,SUMIFS(Raindance!$O:$O,Raindance!$B:$B,$B312,Raindance!$R:$R,"&gt;="&amp;T$5,Raindance!$R:$R,"&lt;="&amp;T$6))</f>
        <v>0</v>
      </c>
      <c r="U312">
        <f>IF($B312="",0,SUMIFS(Raindance!$O:$O,Raindance!$B:$B,$B312,Raindance!$R:$R,"&gt;="&amp;U$5,Raindance!$R:$R,"&lt;="&amp;U$6))</f>
        <v>0</v>
      </c>
      <c r="V312">
        <f>IF($B312="",0,SUMIFS(Raindance!$O:$O,Raindance!$B:$B,$B312,Raindance!$R:$R,"&gt;="&amp;V$5,Raindance!$R:$R,"&lt;="&amp;V$6))</f>
        <v>0</v>
      </c>
      <c r="W312">
        <f>IF($B312="",0,SUMIFS(Raindance!$O:$O,Raindance!$B:$B,$B312,Raindance!$R:$R,"&gt;="&amp;W$5,Raindance!$R:$R,"&lt;="&amp;W$6))</f>
        <v>0</v>
      </c>
      <c r="X312">
        <f>IF($B312="",0,SUMIFS(Raindance!$O:$O,Raindance!$B:$B,$B312,Raindance!$R:$R,"&gt;="&amp;X$5,Raindance!$R:$R,"&lt;="&amp;X$6))</f>
        <v>0</v>
      </c>
      <c r="Y312">
        <f>IF($B312="",0,SUMIFS(Raindance!$O:$O,Raindance!$B:$B,$B312,Raindance!$R:$R,"&gt;="&amp;Y$5,Raindance!$R:$R,"&lt;="&amp;Y$6))</f>
        <v>0</v>
      </c>
      <c r="Z312">
        <f>IF($B312="",0,SUMIFS(Raindance!$O:$O,Raindance!$B:$B,$B312,Raindance!$R:$R,"&gt;="&amp;Z$5,Raindance!$R:$R,"&lt;="&amp;Z$6))</f>
        <v>0</v>
      </c>
      <c r="AA312">
        <f>IF($B312="",0,SUMIFS(Raindance!$O:$O,Raindance!$B:$B,$B312,Raindance!$R:$R,"&gt;="&amp;AA$5,Raindance!$R:$R,"&lt;="&amp;AA$6))</f>
        <v>0</v>
      </c>
      <c r="AB312">
        <f>IF($B312="",0,SUMIFS(Raindance!$O:$O,Raindance!$B:$B,$B312,Raindance!$R:$R,"&gt;="&amp;AB$5,Raindance!$R:$R,"&lt;="&amp;AB$6))</f>
        <v>0</v>
      </c>
      <c r="AC312">
        <f>IF($B312="",0,SUMIFS(Raindance!$O:$O,Raindance!$B:$B,$B312,Raindance!$R:$R,"&gt;="&amp;AC$5,Raindance!$R:$R,"&lt;="&amp;AC$6))</f>
        <v>0</v>
      </c>
      <c r="AD312">
        <f>IF($B312="",0,SUMIFS(Raindance!$O:$O,Raindance!$B:$B,$B312,Raindance!$R:$R,"&gt;="&amp;AD$5,Raindance!$R:$R,"&lt;="&amp;AD$6))</f>
        <v>0</v>
      </c>
      <c r="AE312">
        <f>IF($B312="",0,SUMIFS(Raindance!$O:$O,Raindance!$B:$B,$B312,Raindance!$R:$R,"&gt;="&amp;AE$5,Raindance!$R:$R,"&lt;="&amp;AE$6))</f>
        <v>0</v>
      </c>
      <c r="AF312">
        <f>IF($B312="",0,SUMIFS(Raindance!$O:$O,Raindance!$B:$B,$B312,Raindance!$R:$R,"&gt;="&amp;AF$5,Raindance!$R:$R,"&lt;="&amp;AF$6))</f>
        <v>0</v>
      </c>
      <c r="AG312">
        <f>IF($B312="",0,SUMIFS(Raindance!$O:$O,Raindance!$B:$B,$B312,Raindance!$R:$R,"&gt;="&amp;AG$5,Raindance!$R:$R,"&lt;="&amp;AG$6))</f>
        <v>0</v>
      </c>
    </row>
    <row r="313" spans="1:33" x14ac:dyDescent="0.3">
      <c r="A313" t="s">
        <v>1145</v>
      </c>
      <c r="B313" s="20">
        <f>'Accounting table'!I11</f>
        <v>0</v>
      </c>
      <c r="C313" s="36">
        <f>IF(B313="",0,SUMIFS(Raindance!O:O,Raindance!B:B,B313))</f>
        <v>0</v>
      </c>
      <c r="E313">
        <f>IF($B313="",0,SUMIFS(Raindance!$O:$O,Raindance!$B:$B,$B313,Raindance!$R:$R,"&gt;="&amp;E$5,Raindance!$R:$R,"&lt;="&amp;E$6))</f>
        <v>0</v>
      </c>
      <c r="F313">
        <f>IF($B313="",0,SUMIFS(Raindance!$O:$O,Raindance!$B:$B,$B313,Raindance!$R:$R,"&gt;="&amp;F$5,Raindance!$R:$R,"&lt;="&amp;F$6))</f>
        <v>0</v>
      </c>
      <c r="G313">
        <f>IF($B313="",0,SUMIFS(Raindance!$O:$O,Raindance!$B:$B,$B313,Raindance!$R:$R,"&gt;="&amp;G$5,Raindance!$R:$R,"&lt;="&amp;G$6))</f>
        <v>0</v>
      </c>
      <c r="H313">
        <f>IF($B313="",0,SUMIFS(Raindance!$O:$O,Raindance!$B:$B,$B313,Raindance!$R:$R,"&gt;="&amp;H$5,Raindance!$R:$R,"&lt;="&amp;H$6))</f>
        <v>0</v>
      </c>
      <c r="I313">
        <f>IF($B313="",0,SUMIFS(Raindance!$O:$O,Raindance!$B:$B,$B313,Raindance!$R:$R,"&gt;="&amp;I$5,Raindance!$R:$R,"&lt;="&amp;I$6))</f>
        <v>0</v>
      </c>
      <c r="J313">
        <f>IF($B313="",0,SUMIFS(Raindance!$O:$O,Raindance!$B:$B,$B313,Raindance!$R:$R,"&gt;="&amp;J$5,Raindance!$R:$R,"&lt;="&amp;J$6))</f>
        <v>0</v>
      </c>
      <c r="K313">
        <f>IF($B313="",0,SUMIFS(Raindance!$O:$O,Raindance!$B:$B,$B313,Raindance!$R:$R,"&gt;="&amp;K$5,Raindance!$R:$R,"&lt;="&amp;K$6))</f>
        <v>0</v>
      </c>
      <c r="L313">
        <f>IF($B313="",0,SUMIFS(Raindance!$O:$O,Raindance!$B:$B,$B313,Raindance!$R:$R,"&gt;="&amp;L$5,Raindance!$R:$R,"&lt;="&amp;L$6))</f>
        <v>0</v>
      </c>
      <c r="M313">
        <f>IF($B313="",0,SUMIFS(Raindance!$O:$O,Raindance!$B:$B,$B313,Raindance!$R:$R,"&gt;="&amp;M$5,Raindance!$R:$R,"&lt;="&amp;M$6))</f>
        <v>0</v>
      </c>
      <c r="N313">
        <f>IF($B313="",0,SUMIFS(Raindance!$O:$O,Raindance!$B:$B,$B313,Raindance!$R:$R,"&gt;="&amp;N$5,Raindance!$R:$R,"&lt;="&amp;N$6))</f>
        <v>0</v>
      </c>
      <c r="O313">
        <f>IF($B313="",0,SUMIFS(Raindance!$O:$O,Raindance!$B:$B,$B313,Raindance!$R:$R,"&gt;="&amp;O$5,Raindance!$R:$R,"&lt;="&amp;O$6))</f>
        <v>0</v>
      </c>
      <c r="P313">
        <f>IF($B313="",0,SUMIFS(Raindance!$O:$O,Raindance!$B:$B,$B313,Raindance!$R:$R,"&gt;="&amp;P$5,Raindance!$R:$R,"&lt;="&amp;P$6))</f>
        <v>0</v>
      </c>
      <c r="Q313">
        <f>IF($B313="",0,SUMIFS(Raindance!$O:$O,Raindance!$B:$B,$B313,Raindance!$R:$R,"&gt;="&amp;Q$5,Raindance!$R:$R,"&lt;="&amp;Q$6))</f>
        <v>0</v>
      </c>
      <c r="R313">
        <f>IF($B313="",0,SUMIFS(Raindance!$O:$O,Raindance!$B:$B,$B313,Raindance!$R:$R,"&gt;="&amp;R$5,Raindance!$R:$R,"&lt;="&amp;R$6))</f>
        <v>0</v>
      </c>
      <c r="S313">
        <f>IF($B313="",0,SUMIFS(Raindance!$O:$O,Raindance!$B:$B,$B313,Raindance!$R:$R,"&gt;="&amp;S$5,Raindance!$R:$R,"&lt;="&amp;S$6))</f>
        <v>0</v>
      </c>
      <c r="T313">
        <f>IF($B313="",0,SUMIFS(Raindance!$O:$O,Raindance!$B:$B,$B313,Raindance!$R:$R,"&gt;="&amp;T$5,Raindance!$R:$R,"&lt;="&amp;T$6))</f>
        <v>0</v>
      </c>
      <c r="U313">
        <f>IF($B313="",0,SUMIFS(Raindance!$O:$O,Raindance!$B:$B,$B313,Raindance!$R:$R,"&gt;="&amp;U$5,Raindance!$R:$R,"&lt;="&amp;U$6))</f>
        <v>0</v>
      </c>
      <c r="V313">
        <f>IF($B313="",0,SUMIFS(Raindance!$O:$O,Raindance!$B:$B,$B313,Raindance!$R:$R,"&gt;="&amp;V$5,Raindance!$R:$R,"&lt;="&amp;V$6))</f>
        <v>0</v>
      </c>
      <c r="W313">
        <f>IF($B313="",0,SUMIFS(Raindance!$O:$O,Raindance!$B:$B,$B313,Raindance!$R:$R,"&gt;="&amp;W$5,Raindance!$R:$R,"&lt;="&amp;W$6))</f>
        <v>0</v>
      </c>
      <c r="X313">
        <f>IF($B313="",0,SUMIFS(Raindance!$O:$O,Raindance!$B:$B,$B313,Raindance!$R:$R,"&gt;="&amp;X$5,Raindance!$R:$R,"&lt;="&amp;X$6))</f>
        <v>0</v>
      </c>
      <c r="Y313">
        <f>IF($B313="",0,SUMIFS(Raindance!$O:$O,Raindance!$B:$B,$B313,Raindance!$R:$R,"&gt;="&amp;Y$5,Raindance!$R:$R,"&lt;="&amp;Y$6))</f>
        <v>0</v>
      </c>
      <c r="Z313">
        <f>IF($B313="",0,SUMIFS(Raindance!$O:$O,Raindance!$B:$B,$B313,Raindance!$R:$R,"&gt;="&amp;Z$5,Raindance!$R:$R,"&lt;="&amp;Z$6))</f>
        <v>0</v>
      </c>
      <c r="AA313">
        <f>IF($B313="",0,SUMIFS(Raindance!$O:$O,Raindance!$B:$B,$B313,Raindance!$R:$R,"&gt;="&amp;AA$5,Raindance!$R:$R,"&lt;="&amp;AA$6))</f>
        <v>0</v>
      </c>
      <c r="AB313">
        <f>IF($B313="",0,SUMIFS(Raindance!$O:$O,Raindance!$B:$B,$B313,Raindance!$R:$R,"&gt;="&amp;AB$5,Raindance!$R:$R,"&lt;="&amp;AB$6))</f>
        <v>0</v>
      </c>
      <c r="AC313">
        <f>IF($B313="",0,SUMIFS(Raindance!$O:$O,Raindance!$B:$B,$B313,Raindance!$R:$R,"&gt;="&amp;AC$5,Raindance!$R:$R,"&lt;="&amp;AC$6))</f>
        <v>0</v>
      </c>
      <c r="AD313">
        <f>IF($B313="",0,SUMIFS(Raindance!$O:$O,Raindance!$B:$B,$B313,Raindance!$R:$R,"&gt;="&amp;AD$5,Raindance!$R:$R,"&lt;="&amp;AD$6))</f>
        <v>0</v>
      </c>
      <c r="AE313">
        <f>IF($B313="",0,SUMIFS(Raindance!$O:$O,Raindance!$B:$B,$B313,Raindance!$R:$R,"&gt;="&amp;AE$5,Raindance!$R:$R,"&lt;="&amp;AE$6))</f>
        <v>0</v>
      </c>
      <c r="AF313">
        <f>IF($B313="",0,SUMIFS(Raindance!$O:$O,Raindance!$B:$B,$B313,Raindance!$R:$R,"&gt;="&amp;AF$5,Raindance!$R:$R,"&lt;="&amp;AF$6))</f>
        <v>0</v>
      </c>
      <c r="AG313">
        <f>IF($B313="",0,SUMIFS(Raindance!$O:$O,Raindance!$B:$B,$B313,Raindance!$R:$R,"&gt;="&amp;AG$5,Raindance!$R:$R,"&lt;="&amp;AG$6))</f>
        <v>0</v>
      </c>
    </row>
    <row r="314" spans="1:33" x14ac:dyDescent="0.3">
      <c r="A314" t="s">
        <v>1145</v>
      </c>
      <c r="B314" s="20">
        <f>'Accounting table'!I12</f>
        <v>0</v>
      </c>
      <c r="C314" s="36">
        <f>IF(B314="",0,SUMIFS(Raindance!O:O,Raindance!B:B,B314))</f>
        <v>0</v>
      </c>
      <c r="E314">
        <f>IF($B314="",0,SUMIFS(Raindance!$O:$O,Raindance!$B:$B,$B314,Raindance!$R:$R,"&gt;="&amp;E$5,Raindance!$R:$R,"&lt;="&amp;E$6))</f>
        <v>0</v>
      </c>
      <c r="F314">
        <f>IF($B314="",0,SUMIFS(Raindance!$O:$O,Raindance!$B:$B,$B314,Raindance!$R:$R,"&gt;="&amp;F$5,Raindance!$R:$R,"&lt;="&amp;F$6))</f>
        <v>0</v>
      </c>
      <c r="G314">
        <f>IF($B314="",0,SUMIFS(Raindance!$O:$O,Raindance!$B:$B,$B314,Raindance!$R:$R,"&gt;="&amp;G$5,Raindance!$R:$R,"&lt;="&amp;G$6))</f>
        <v>0</v>
      </c>
      <c r="H314">
        <f>IF($B314="",0,SUMIFS(Raindance!$O:$O,Raindance!$B:$B,$B314,Raindance!$R:$R,"&gt;="&amp;H$5,Raindance!$R:$R,"&lt;="&amp;H$6))</f>
        <v>0</v>
      </c>
      <c r="I314">
        <f>IF($B314="",0,SUMIFS(Raindance!$O:$O,Raindance!$B:$B,$B314,Raindance!$R:$R,"&gt;="&amp;I$5,Raindance!$R:$R,"&lt;="&amp;I$6))</f>
        <v>0</v>
      </c>
      <c r="J314">
        <f>IF($B314="",0,SUMIFS(Raindance!$O:$O,Raindance!$B:$B,$B314,Raindance!$R:$R,"&gt;="&amp;J$5,Raindance!$R:$R,"&lt;="&amp;J$6))</f>
        <v>0</v>
      </c>
      <c r="K314">
        <f>IF($B314="",0,SUMIFS(Raindance!$O:$O,Raindance!$B:$B,$B314,Raindance!$R:$R,"&gt;="&amp;K$5,Raindance!$R:$R,"&lt;="&amp;K$6))</f>
        <v>0</v>
      </c>
      <c r="L314">
        <f>IF($B314="",0,SUMIFS(Raindance!$O:$O,Raindance!$B:$B,$B314,Raindance!$R:$R,"&gt;="&amp;L$5,Raindance!$R:$R,"&lt;="&amp;L$6))</f>
        <v>0</v>
      </c>
      <c r="M314">
        <f>IF($B314="",0,SUMIFS(Raindance!$O:$O,Raindance!$B:$B,$B314,Raindance!$R:$R,"&gt;="&amp;M$5,Raindance!$R:$R,"&lt;="&amp;M$6))</f>
        <v>0</v>
      </c>
      <c r="N314">
        <f>IF($B314="",0,SUMIFS(Raindance!$O:$O,Raindance!$B:$B,$B314,Raindance!$R:$R,"&gt;="&amp;N$5,Raindance!$R:$R,"&lt;="&amp;N$6))</f>
        <v>0</v>
      </c>
      <c r="O314">
        <f>IF($B314="",0,SUMIFS(Raindance!$O:$O,Raindance!$B:$B,$B314,Raindance!$R:$R,"&gt;="&amp;O$5,Raindance!$R:$R,"&lt;="&amp;O$6))</f>
        <v>0</v>
      </c>
      <c r="P314">
        <f>IF($B314="",0,SUMIFS(Raindance!$O:$O,Raindance!$B:$B,$B314,Raindance!$R:$R,"&gt;="&amp;P$5,Raindance!$R:$R,"&lt;="&amp;P$6))</f>
        <v>0</v>
      </c>
      <c r="Q314">
        <f>IF($B314="",0,SUMIFS(Raindance!$O:$O,Raindance!$B:$B,$B314,Raindance!$R:$R,"&gt;="&amp;Q$5,Raindance!$R:$R,"&lt;="&amp;Q$6))</f>
        <v>0</v>
      </c>
      <c r="R314">
        <f>IF($B314="",0,SUMIFS(Raindance!$O:$O,Raindance!$B:$B,$B314,Raindance!$R:$R,"&gt;="&amp;R$5,Raindance!$R:$R,"&lt;="&amp;R$6))</f>
        <v>0</v>
      </c>
      <c r="S314">
        <f>IF($B314="",0,SUMIFS(Raindance!$O:$O,Raindance!$B:$B,$B314,Raindance!$R:$R,"&gt;="&amp;S$5,Raindance!$R:$R,"&lt;="&amp;S$6))</f>
        <v>0</v>
      </c>
      <c r="T314">
        <f>IF($B314="",0,SUMIFS(Raindance!$O:$O,Raindance!$B:$B,$B314,Raindance!$R:$R,"&gt;="&amp;T$5,Raindance!$R:$R,"&lt;="&amp;T$6))</f>
        <v>0</v>
      </c>
      <c r="U314">
        <f>IF($B314="",0,SUMIFS(Raindance!$O:$O,Raindance!$B:$B,$B314,Raindance!$R:$R,"&gt;="&amp;U$5,Raindance!$R:$R,"&lt;="&amp;U$6))</f>
        <v>0</v>
      </c>
      <c r="V314">
        <f>IF($B314="",0,SUMIFS(Raindance!$O:$O,Raindance!$B:$B,$B314,Raindance!$R:$R,"&gt;="&amp;V$5,Raindance!$R:$R,"&lt;="&amp;V$6))</f>
        <v>0</v>
      </c>
      <c r="W314">
        <f>IF($B314="",0,SUMIFS(Raindance!$O:$O,Raindance!$B:$B,$B314,Raindance!$R:$R,"&gt;="&amp;W$5,Raindance!$R:$R,"&lt;="&amp;W$6))</f>
        <v>0</v>
      </c>
      <c r="X314">
        <f>IF($B314="",0,SUMIFS(Raindance!$O:$O,Raindance!$B:$B,$B314,Raindance!$R:$R,"&gt;="&amp;X$5,Raindance!$R:$R,"&lt;="&amp;X$6))</f>
        <v>0</v>
      </c>
      <c r="Y314">
        <f>IF($B314="",0,SUMIFS(Raindance!$O:$O,Raindance!$B:$B,$B314,Raindance!$R:$R,"&gt;="&amp;Y$5,Raindance!$R:$R,"&lt;="&amp;Y$6))</f>
        <v>0</v>
      </c>
      <c r="Z314">
        <f>IF($B314="",0,SUMIFS(Raindance!$O:$O,Raindance!$B:$B,$B314,Raindance!$R:$R,"&gt;="&amp;Z$5,Raindance!$R:$R,"&lt;="&amp;Z$6))</f>
        <v>0</v>
      </c>
      <c r="AA314">
        <f>IF($B314="",0,SUMIFS(Raindance!$O:$O,Raindance!$B:$B,$B314,Raindance!$R:$R,"&gt;="&amp;AA$5,Raindance!$R:$R,"&lt;="&amp;AA$6))</f>
        <v>0</v>
      </c>
      <c r="AB314">
        <f>IF($B314="",0,SUMIFS(Raindance!$O:$O,Raindance!$B:$B,$B314,Raindance!$R:$R,"&gt;="&amp;AB$5,Raindance!$R:$R,"&lt;="&amp;AB$6))</f>
        <v>0</v>
      </c>
      <c r="AC314">
        <f>IF($B314="",0,SUMIFS(Raindance!$O:$O,Raindance!$B:$B,$B314,Raindance!$R:$R,"&gt;="&amp;AC$5,Raindance!$R:$R,"&lt;="&amp;AC$6))</f>
        <v>0</v>
      </c>
      <c r="AD314">
        <f>IF($B314="",0,SUMIFS(Raindance!$O:$O,Raindance!$B:$B,$B314,Raindance!$R:$R,"&gt;="&amp;AD$5,Raindance!$R:$R,"&lt;="&amp;AD$6))</f>
        <v>0</v>
      </c>
      <c r="AE314">
        <f>IF($B314="",0,SUMIFS(Raindance!$O:$O,Raindance!$B:$B,$B314,Raindance!$R:$R,"&gt;="&amp;AE$5,Raindance!$R:$R,"&lt;="&amp;AE$6))</f>
        <v>0</v>
      </c>
      <c r="AF314">
        <f>IF($B314="",0,SUMIFS(Raindance!$O:$O,Raindance!$B:$B,$B314,Raindance!$R:$R,"&gt;="&amp;AF$5,Raindance!$R:$R,"&lt;="&amp;AF$6))</f>
        <v>0</v>
      </c>
      <c r="AG314">
        <f>IF($B314="",0,SUMIFS(Raindance!$O:$O,Raindance!$B:$B,$B314,Raindance!$R:$R,"&gt;="&amp;AG$5,Raindance!$R:$R,"&lt;="&amp;AG$6))</f>
        <v>0</v>
      </c>
    </row>
    <row r="315" spans="1:33" x14ac:dyDescent="0.3">
      <c r="A315" t="s">
        <v>1145</v>
      </c>
      <c r="B315" s="20">
        <f>'Accounting table'!I13</f>
        <v>0</v>
      </c>
      <c r="C315" s="36">
        <f>IF(B315="",0,SUMIFS(Raindance!O:O,Raindance!B:B,B315))</f>
        <v>0</v>
      </c>
      <c r="E315">
        <f>IF($B315="",0,SUMIFS(Raindance!$O:$O,Raindance!$B:$B,$B315,Raindance!$R:$R,"&gt;="&amp;E$5,Raindance!$R:$R,"&lt;="&amp;E$6))</f>
        <v>0</v>
      </c>
      <c r="F315">
        <f>IF($B315="",0,SUMIFS(Raindance!$O:$O,Raindance!$B:$B,$B315,Raindance!$R:$R,"&gt;="&amp;F$5,Raindance!$R:$R,"&lt;="&amp;F$6))</f>
        <v>0</v>
      </c>
      <c r="G315">
        <f>IF($B315="",0,SUMIFS(Raindance!$O:$O,Raindance!$B:$B,$B315,Raindance!$R:$R,"&gt;="&amp;G$5,Raindance!$R:$R,"&lt;="&amp;G$6))</f>
        <v>0</v>
      </c>
      <c r="H315">
        <f>IF($B315="",0,SUMIFS(Raindance!$O:$O,Raindance!$B:$B,$B315,Raindance!$R:$R,"&gt;="&amp;H$5,Raindance!$R:$R,"&lt;="&amp;H$6))</f>
        <v>0</v>
      </c>
      <c r="I315">
        <f>IF($B315="",0,SUMIFS(Raindance!$O:$O,Raindance!$B:$B,$B315,Raindance!$R:$R,"&gt;="&amp;I$5,Raindance!$R:$R,"&lt;="&amp;I$6))</f>
        <v>0</v>
      </c>
      <c r="J315">
        <f>IF($B315="",0,SUMIFS(Raindance!$O:$O,Raindance!$B:$B,$B315,Raindance!$R:$R,"&gt;="&amp;J$5,Raindance!$R:$R,"&lt;="&amp;J$6))</f>
        <v>0</v>
      </c>
      <c r="K315">
        <f>IF($B315="",0,SUMIFS(Raindance!$O:$O,Raindance!$B:$B,$B315,Raindance!$R:$R,"&gt;="&amp;K$5,Raindance!$R:$R,"&lt;="&amp;K$6))</f>
        <v>0</v>
      </c>
      <c r="L315">
        <f>IF($B315="",0,SUMIFS(Raindance!$O:$O,Raindance!$B:$B,$B315,Raindance!$R:$R,"&gt;="&amp;L$5,Raindance!$R:$R,"&lt;="&amp;L$6))</f>
        <v>0</v>
      </c>
      <c r="M315">
        <f>IF($B315="",0,SUMIFS(Raindance!$O:$O,Raindance!$B:$B,$B315,Raindance!$R:$R,"&gt;="&amp;M$5,Raindance!$R:$R,"&lt;="&amp;M$6))</f>
        <v>0</v>
      </c>
      <c r="N315">
        <f>IF($B315="",0,SUMIFS(Raindance!$O:$O,Raindance!$B:$B,$B315,Raindance!$R:$R,"&gt;="&amp;N$5,Raindance!$R:$R,"&lt;="&amp;N$6))</f>
        <v>0</v>
      </c>
      <c r="O315">
        <f>IF($B315="",0,SUMIFS(Raindance!$O:$O,Raindance!$B:$B,$B315,Raindance!$R:$R,"&gt;="&amp;O$5,Raindance!$R:$R,"&lt;="&amp;O$6))</f>
        <v>0</v>
      </c>
      <c r="P315">
        <f>IF($B315="",0,SUMIFS(Raindance!$O:$O,Raindance!$B:$B,$B315,Raindance!$R:$R,"&gt;="&amp;P$5,Raindance!$R:$R,"&lt;="&amp;P$6))</f>
        <v>0</v>
      </c>
      <c r="Q315">
        <f>IF($B315="",0,SUMIFS(Raindance!$O:$O,Raindance!$B:$B,$B315,Raindance!$R:$R,"&gt;="&amp;Q$5,Raindance!$R:$R,"&lt;="&amp;Q$6))</f>
        <v>0</v>
      </c>
      <c r="R315">
        <f>IF($B315="",0,SUMIFS(Raindance!$O:$O,Raindance!$B:$B,$B315,Raindance!$R:$R,"&gt;="&amp;R$5,Raindance!$R:$R,"&lt;="&amp;R$6))</f>
        <v>0</v>
      </c>
      <c r="S315">
        <f>IF($B315="",0,SUMIFS(Raindance!$O:$O,Raindance!$B:$B,$B315,Raindance!$R:$R,"&gt;="&amp;S$5,Raindance!$R:$R,"&lt;="&amp;S$6))</f>
        <v>0</v>
      </c>
      <c r="T315">
        <f>IF($B315="",0,SUMIFS(Raindance!$O:$O,Raindance!$B:$B,$B315,Raindance!$R:$R,"&gt;="&amp;T$5,Raindance!$R:$R,"&lt;="&amp;T$6))</f>
        <v>0</v>
      </c>
      <c r="U315">
        <f>IF($B315="",0,SUMIFS(Raindance!$O:$O,Raindance!$B:$B,$B315,Raindance!$R:$R,"&gt;="&amp;U$5,Raindance!$R:$R,"&lt;="&amp;U$6))</f>
        <v>0</v>
      </c>
      <c r="V315">
        <f>IF($B315="",0,SUMIFS(Raindance!$O:$O,Raindance!$B:$B,$B315,Raindance!$R:$R,"&gt;="&amp;V$5,Raindance!$R:$R,"&lt;="&amp;V$6))</f>
        <v>0</v>
      </c>
      <c r="W315">
        <f>IF($B315="",0,SUMIFS(Raindance!$O:$O,Raindance!$B:$B,$B315,Raindance!$R:$R,"&gt;="&amp;W$5,Raindance!$R:$R,"&lt;="&amp;W$6))</f>
        <v>0</v>
      </c>
      <c r="X315">
        <f>IF($B315="",0,SUMIFS(Raindance!$O:$O,Raindance!$B:$B,$B315,Raindance!$R:$R,"&gt;="&amp;X$5,Raindance!$R:$R,"&lt;="&amp;X$6))</f>
        <v>0</v>
      </c>
      <c r="Y315">
        <f>IF($B315="",0,SUMIFS(Raindance!$O:$O,Raindance!$B:$B,$B315,Raindance!$R:$R,"&gt;="&amp;Y$5,Raindance!$R:$R,"&lt;="&amp;Y$6))</f>
        <v>0</v>
      </c>
      <c r="Z315">
        <f>IF($B315="",0,SUMIFS(Raindance!$O:$O,Raindance!$B:$B,$B315,Raindance!$R:$R,"&gt;="&amp;Z$5,Raindance!$R:$R,"&lt;="&amp;Z$6))</f>
        <v>0</v>
      </c>
      <c r="AA315">
        <f>IF($B315="",0,SUMIFS(Raindance!$O:$O,Raindance!$B:$B,$B315,Raindance!$R:$R,"&gt;="&amp;AA$5,Raindance!$R:$R,"&lt;="&amp;AA$6))</f>
        <v>0</v>
      </c>
      <c r="AB315">
        <f>IF($B315="",0,SUMIFS(Raindance!$O:$O,Raindance!$B:$B,$B315,Raindance!$R:$R,"&gt;="&amp;AB$5,Raindance!$R:$R,"&lt;="&amp;AB$6))</f>
        <v>0</v>
      </c>
      <c r="AC315">
        <f>IF($B315="",0,SUMIFS(Raindance!$O:$O,Raindance!$B:$B,$B315,Raindance!$R:$R,"&gt;="&amp;AC$5,Raindance!$R:$R,"&lt;="&amp;AC$6))</f>
        <v>0</v>
      </c>
      <c r="AD315">
        <f>IF($B315="",0,SUMIFS(Raindance!$O:$O,Raindance!$B:$B,$B315,Raindance!$R:$R,"&gt;="&amp;AD$5,Raindance!$R:$R,"&lt;="&amp;AD$6))</f>
        <v>0</v>
      </c>
      <c r="AE315">
        <f>IF($B315="",0,SUMIFS(Raindance!$O:$O,Raindance!$B:$B,$B315,Raindance!$R:$R,"&gt;="&amp;AE$5,Raindance!$R:$R,"&lt;="&amp;AE$6))</f>
        <v>0</v>
      </c>
      <c r="AF315">
        <f>IF($B315="",0,SUMIFS(Raindance!$O:$O,Raindance!$B:$B,$B315,Raindance!$R:$R,"&gt;="&amp;AF$5,Raindance!$R:$R,"&lt;="&amp;AF$6))</f>
        <v>0</v>
      </c>
      <c r="AG315">
        <f>IF($B315="",0,SUMIFS(Raindance!$O:$O,Raindance!$B:$B,$B315,Raindance!$R:$R,"&gt;="&amp;AG$5,Raindance!$R:$R,"&lt;="&amp;AG$6))</f>
        <v>0</v>
      </c>
    </row>
    <row r="316" spans="1:33" x14ac:dyDescent="0.3">
      <c r="A316" t="s">
        <v>1145</v>
      </c>
      <c r="B316" s="20">
        <f>'Accounting table'!I14</f>
        <v>0</v>
      </c>
      <c r="C316" s="36">
        <f>IF(B316="",0,SUMIFS(Raindance!O:O,Raindance!B:B,B316))</f>
        <v>0</v>
      </c>
      <c r="E316">
        <f>IF($B316="",0,SUMIFS(Raindance!$O:$O,Raindance!$B:$B,$B316,Raindance!$R:$R,"&gt;="&amp;E$5,Raindance!$R:$R,"&lt;="&amp;E$6))</f>
        <v>0</v>
      </c>
      <c r="F316">
        <f>IF($B316="",0,SUMIFS(Raindance!$O:$O,Raindance!$B:$B,$B316,Raindance!$R:$R,"&gt;="&amp;F$5,Raindance!$R:$R,"&lt;="&amp;F$6))</f>
        <v>0</v>
      </c>
      <c r="G316">
        <f>IF($B316="",0,SUMIFS(Raindance!$O:$O,Raindance!$B:$B,$B316,Raindance!$R:$R,"&gt;="&amp;G$5,Raindance!$R:$R,"&lt;="&amp;G$6))</f>
        <v>0</v>
      </c>
      <c r="H316">
        <f>IF($B316="",0,SUMIFS(Raindance!$O:$O,Raindance!$B:$B,$B316,Raindance!$R:$R,"&gt;="&amp;H$5,Raindance!$R:$R,"&lt;="&amp;H$6))</f>
        <v>0</v>
      </c>
      <c r="I316">
        <f>IF($B316="",0,SUMIFS(Raindance!$O:$O,Raindance!$B:$B,$B316,Raindance!$R:$R,"&gt;="&amp;I$5,Raindance!$R:$R,"&lt;="&amp;I$6))</f>
        <v>0</v>
      </c>
      <c r="J316">
        <f>IF($B316="",0,SUMIFS(Raindance!$O:$O,Raindance!$B:$B,$B316,Raindance!$R:$R,"&gt;="&amp;J$5,Raindance!$R:$R,"&lt;="&amp;J$6))</f>
        <v>0</v>
      </c>
      <c r="K316">
        <f>IF($B316="",0,SUMIFS(Raindance!$O:$O,Raindance!$B:$B,$B316,Raindance!$R:$R,"&gt;="&amp;K$5,Raindance!$R:$R,"&lt;="&amp;K$6))</f>
        <v>0</v>
      </c>
      <c r="L316">
        <f>IF($B316="",0,SUMIFS(Raindance!$O:$O,Raindance!$B:$B,$B316,Raindance!$R:$R,"&gt;="&amp;L$5,Raindance!$R:$R,"&lt;="&amp;L$6))</f>
        <v>0</v>
      </c>
      <c r="M316">
        <f>IF($B316="",0,SUMIFS(Raindance!$O:$O,Raindance!$B:$B,$B316,Raindance!$R:$R,"&gt;="&amp;M$5,Raindance!$R:$R,"&lt;="&amp;M$6))</f>
        <v>0</v>
      </c>
      <c r="N316">
        <f>IF($B316="",0,SUMIFS(Raindance!$O:$O,Raindance!$B:$B,$B316,Raindance!$R:$R,"&gt;="&amp;N$5,Raindance!$R:$R,"&lt;="&amp;N$6))</f>
        <v>0</v>
      </c>
      <c r="O316">
        <f>IF($B316="",0,SUMIFS(Raindance!$O:$O,Raindance!$B:$B,$B316,Raindance!$R:$R,"&gt;="&amp;O$5,Raindance!$R:$R,"&lt;="&amp;O$6))</f>
        <v>0</v>
      </c>
      <c r="P316">
        <f>IF($B316="",0,SUMIFS(Raindance!$O:$O,Raindance!$B:$B,$B316,Raindance!$R:$R,"&gt;="&amp;P$5,Raindance!$R:$R,"&lt;="&amp;P$6))</f>
        <v>0</v>
      </c>
      <c r="Q316">
        <f>IF($B316="",0,SUMIFS(Raindance!$O:$O,Raindance!$B:$B,$B316,Raindance!$R:$R,"&gt;="&amp;Q$5,Raindance!$R:$R,"&lt;="&amp;Q$6))</f>
        <v>0</v>
      </c>
      <c r="R316">
        <f>IF($B316="",0,SUMIFS(Raindance!$O:$O,Raindance!$B:$B,$B316,Raindance!$R:$R,"&gt;="&amp;R$5,Raindance!$R:$R,"&lt;="&amp;R$6))</f>
        <v>0</v>
      </c>
      <c r="S316">
        <f>IF($B316="",0,SUMIFS(Raindance!$O:$O,Raindance!$B:$B,$B316,Raindance!$R:$R,"&gt;="&amp;S$5,Raindance!$R:$R,"&lt;="&amp;S$6))</f>
        <v>0</v>
      </c>
      <c r="T316">
        <f>IF($B316="",0,SUMIFS(Raindance!$O:$O,Raindance!$B:$B,$B316,Raindance!$R:$R,"&gt;="&amp;T$5,Raindance!$R:$R,"&lt;="&amp;T$6))</f>
        <v>0</v>
      </c>
      <c r="U316">
        <f>IF($B316="",0,SUMIFS(Raindance!$O:$O,Raindance!$B:$B,$B316,Raindance!$R:$R,"&gt;="&amp;U$5,Raindance!$R:$R,"&lt;="&amp;U$6))</f>
        <v>0</v>
      </c>
      <c r="V316">
        <f>IF($B316="",0,SUMIFS(Raindance!$O:$O,Raindance!$B:$B,$B316,Raindance!$R:$R,"&gt;="&amp;V$5,Raindance!$R:$R,"&lt;="&amp;V$6))</f>
        <v>0</v>
      </c>
      <c r="W316">
        <f>IF($B316="",0,SUMIFS(Raindance!$O:$O,Raindance!$B:$B,$B316,Raindance!$R:$R,"&gt;="&amp;W$5,Raindance!$R:$R,"&lt;="&amp;W$6))</f>
        <v>0</v>
      </c>
      <c r="X316">
        <f>IF($B316="",0,SUMIFS(Raindance!$O:$O,Raindance!$B:$B,$B316,Raindance!$R:$R,"&gt;="&amp;X$5,Raindance!$R:$R,"&lt;="&amp;X$6))</f>
        <v>0</v>
      </c>
      <c r="Y316">
        <f>IF($B316="",0,SUMIFS(Raindance!$O:$O,Raindance!$B:$B,$B316,Raindance!$R:$R,"&gt;="&amp;Y$5,Raindance!$R:$R,"&lt;="&amp;Y$6))</f>
        <v>0</v>
      </c>
      <c r="Z316">
        <f>IF($B316="",0,SUMIFS(Raindance!$O:$O,Raindance!$B:$B,$B316,Raindance!$R:$R,"&gt;="&amp;Z$5,Raindance!$R:$R,"&lt;="&amp;Z$6))</f>
        <v>0</v>
      </c>
      <c r="AA316">
        <f>IF($B316="",0,SUMIFS(Raindance!$O:$O,Raindance!$B:$B,$B316,Raindance!$R:$R,"&gt;="&amp;AA$5,Raindance!$R:$R,"&lt;="&amp;AA$6))</f>
        <v>0</v>
      </c>
      <c r="AB316">
        <f>IF($B316="",0,SUMIFS(Raindance!$O:$O,Raindance!$B:$B,$B316,Raindance!$R:$R,"&gt;="&amp;AB$5,Raindance!$R:$R,"&lt;="&amp;AB$6))</f>
        <v>0</v>
      </c>
      <c r="AC316">
        <f>IF($B316="",0,SUMIFS(Raindance!$O:$O,Raindance!$B:$B,$B316,Raindance!$R:$R,"&gt;="&amp;AC$5,Raindance!$R:$R,"&lt;="&amp;AC$6))</f>
        <v>0</v>
      </c>
      <c r="AD316">
        <f>IF($B316="",0,SUMIFS(Raindance!$O:$O,Raindance!$B:$B,$B316,Raindance!$R:$R,"&gt;="&amp;AD$5,Raindance!$R:$R,"&lt;="&amp;AD$6))</f>
        <v>0</v>
      </c>
      <c r="AE316">
        <f>IF($B316="",0,SUMIFS(Raindance!$O:$O,Raindance!$B:$B,$B316,Raindance!$R:$R,"&gt;="&amp;AE$5,Raindance!$R:$R,"&lt;="&amp;AE$6))</f>
        <v>0</v>
      </c>
      <c r="AF316">
        <f>IF($B316="",0,SUMIFS(Raindance!$O:$O,Raindance!$B:$B,$B316,Raindance!$R:$R,"&gt;="&amp;AF$5,Raindance!$R:$R,"&lt;="&amp;AF$6))</f>
        <v>0</v>
      </c>
      <c r="AG316">
        <f>IF($B316="",0,SUMIFS(Raindance!$O:$O,Raindance!$B:$B,$B316,Raindance!$R:$R,"&gt;="&amp;AG$5,Raindance!$R:$R,"&lt;="&amp;AG$6))</f>
        <v>0</v>
      </c>
    </row>
    <row r="317" spans="1:33" x14ac:dyDescent="0.3">
      <c r="A317" t="s">
        <v>1145</v>
      </c>
      <c r="B317" s="20">
        <f>'Accounting table'!I15</f>
        <v>0</v>
      </c>
      <c r="C317" s="36">
        <f>IF(B317="",0,SUMIFS(Raindance!O:O,Raindance!B:B,B317))</f>
        <v>0</v>
      </c>
      <c r="E317">
        <f>IF($B317="",0,SUMIFS(Raindance!$O:$O,Raindance!$B:$B,$B317,Raindance!$R:$R,"&gt;="&amp;E$5,Raindance!$R:$R,"&lt;="&amp;E$6))</f>
        <v>0</v>
      </c>
      <c r="F317">
        <f>IF($B317="",0,SUMIFS(Raindance!$O:$O,Raindance!$B:$B,$B317,Raindance!$R:$R,"&gt;="&amp;F$5,Raindance!$R:$R,"&lt;="&amp;F$6))</f>
        <v>0</v>
      </c>
      <c r="G317">
        <f>IF($B317="",0,SUMIFS(Raindance!$O:$O,Raindance!$B:$B,$B317,Raindance!$R:$R,"&gt;="&amp;G$5,Raindance!$R:$R,"&lt;="&amp;G$6))</f>
        <v>0</v>
      </c>
      <c r="H317">
        <f>IF($B317="",0,SUMIFS(Raindance!$O:$O,Raindance!$B:$B,$B317,Raindance!$R:$R,"&gt;="&amp;H$5,Raindance!$R:$R,"&lt;="&amp;H$6))</f>
        <v>0</v>
      </c>
      <c r="I317">
        <f>IF($B317="",0,SUMIFS(Raindance!$O:$O,Raindance!$B:$B,$B317,Raindance!$R:$R,"&gt;="&amp;I$5,Raindance!$R:$R,"&lt;="&amp;I$6))</f>
        <v>0</v>
      </c>
      <c r="J317">
        <f>IF($B317="",0,SUMIFS(Raindance!$O:$O,Raindance!$B:$B,$B317,Raindance!$R:$R,"&gt;="&amp;J$5,Raindance!$R:$R,"&lt;="&amp;J$6))</f>
        <v>0</v>
      </c>
      <c r="K317">
        <f>IF($B317="",0,SUMIFS(Raindance!$O:$O,Raindance!$B:$B,$B317,Raindance!$R:$R,"&gt;="&amp;K$5,Raindance!$R:$R,"&lt;="&amp;K$6))</f>
        <v>0</v>
      </c>
      <c r="L317">
        <f>IF($B317="",0,SUMIFS(Raindance!$O:$O,Raindance!$B:$B,$B317,Raindance!$R:$R,"&gt;="&amp;L$5,Raindance!$R:$R,"&lt;="&amp;L$6))</f>
        <v>0</v>
      </c>
      <c r="M317">
        <f>IF($B317="",0,SUMIFS(Raindance!$O:$O,Raindance!$B:$B,$B317,Raindance!$R:$R,"&gt;="&amp;M$5,Raindance!$R:$R,"&lt;="&amp;M$6))</f>
        <v>0</v>
      </c>
      <c r="N317">
        <f>IF($B317="",0,SUMIFS(Raindance!$O:$O,Raindance!$B:$B,$B317,Raindance!$R:$R,"&gt;="&amp;N$5,Raindance!$R:$R,"&lt;="&amp;N$6))</f>
        <v>0</v>
      </c>
      <c r="O317">
        <f>IF($B317="",0,SUMIFS(Raindance!$O:$O,Raindance!$B:$B,$B317,Raindance!$R:$R,"&gt;="&amp;O$5,Raindance!$R:$R,"&lt;="&amp;O$6))</f>
        <v>0</v>
      </c>
      <c r="P317">
        <f>IF($B317="",0,SUMIFS(Raindance!$O:$O,Raindance!$B:$B,$B317,Raindance!$R:$R,"&gt;="&amp;P$5,Raindance!$R:$R,"&lt;="&amp;P$6))</f>
        <v>0</v>
      </c>
      <c r="Q317">
        <f>IF($B317="",0,SUMIFS(Raindance!$O:$O,Raindance!$B:$B,$B317,Raindance!$R:$R,"&gt;="&amp;Q$5,Raindance!$R:$R,"&lt;="&amp;Q$6))</f>
        <v>0</v>
      </c>
      <c r="R317">
        <f>IF($B317="",0,SUMIFS(Raindance!$O:$O,Raindance!$B:$B,$B317,Raindance!$R:$R,"&gt;="&amp;R$5,Raindance!$R:$R,"&lt;="&amp;R$6))</f>
        <v>0</v>
      </c>
      <c r="S317">
        <f>IF($B317="",0,SUMIFS(Raindance!$O:$O,Raindance!$B:$B,$B317,Raindance!$R:$R,"&gt;="&amp;S$5,Raindance!$R:$R,"&lt;="&amp;S$6))</f>
        <v>0</v>
      </c>
      <c r="T317">
        <f>IF($B317="",0,SUMIFS(Raindance!$O:$O,Raindance!$B:$B,$B317,Raindance!$R:$R,"&gt;="&amp;T$5,Raindance!$R:$R,"&lt;="&amp;T$6))</f>
        <v>0</v>
      </c>
      <c r="U317">
        <f>IF($B317="",0,SUMIFS(Raindance!$O:$O,Raindance!$B:$B,$B317,Raindance!$R:$R,"&gt;="&amp;U$5,Raindance!$R:$R,"&lt;="&amp;U$6))</f>
        <v>0</v>
      </c>
      <c r="V317">
        <f>IF($B317="",0,SUMIFS(Raindance!$O:$O,Raindance!$B:$B,$B317,Raindance!$R:$R,"&gt;="&amp;V$5,Raindance!$R:$R,"&lt;="&amp;V$6))</f>
        <v>0</v>
      </c>
      <c r="W317">
        <f>IF($B317="",0,SUMIFS(Raindance!$O:$O,Raindance!$B:$B,$B317,Raindance!$R:$R,"&gt;="&amp;W$5,Raindance!$R:$R,"&lt;="&amp;W$6))</f>
        <v>0</v>
      </c>
      <c r="X317">
        <f>IF($B317="",0,SUMIFS(Raindance!$O:$O,Raindance!$B:$B,$B317,Raindance!$R:$R,"&gt;="&amp;X$5,Raindance!$R:$R,"&lt;="&amp;X$6))</f>
        <v>0</v>
      </c>
      <c r="Y317">
        <f>IF($B317="",0,SUMIFS(Raindance!$O:$O,Raindance!$B:$B,$B317,Raindance!$R:$R,"&gt;="&amp;Y$5,Raindance!$R:$R,"&lt;="&amp;Y$6))</f>
        <v>0</v>
      </c>
      <c r="Z317">
        <f>IF($B317="",0,SUMIFS(Raindance!$O:$O,Raindance!$B:$B,$B317,Raindance!$R:$R,"&gt;="&amp;Z$5,Raindance!$R:$R,"&lt;="&amp;Z$6))</f>
        <v>0</v>
      </c>
      <c r="AA317">
        <f>IF($B317="",0,SUMIFS(Raindance!$O:$O,Raindance!$B:$B,$B317,Raindance!$R:$R,"&gt;="&amp;AA$5,Raindance!$R:$R,"&lt;="&amp;AA$6))</f>
        <v>0</v>
      </c>
      <c r="AB317">
        <f>IF($B317="",0,SUMIFS(Raindance!$O:$O,Raindance!$B:$B,$B317,Raindance!$R:$R,"&gt;="&amp;AB$5,Raindance!$R:$R,"&lt;="&amp;AB$6))</f>
        <v>0</v>
      </c>
      <c r="AC317">
        <f>IF($B317="",0,SUMIFS(Raindance!$O:$O,Raindance!$B:$B,$B317,Raindance!$R:$R,"&gt;="&amp;AC$5,Raindance!$R:$R,"&lt;="&amp;AC$6))</f>
        <v>0</v>
      </c>
      <c r="AD317">
        <f>IF($B317="",0,SUMIFS(Raindance!$O:$O,Raindance!$B:$B,$B317,Raindance!$R:$R,"&gt;="&amp;AD$5,Raindance!$R:$R,"&lt;="&amp;AD$6))</f>
        <v>0</v>
      </c>
      <c r="AE317">
        <f>IF($B317="",0,SUMIFS(Raindance!$O:$O,Raindance!$B:$B,$B317,Raindance!$R:$R,"&gt;="&amp;AE$5,Raindance!$R:$R,"&lt;="&amp;AE$6))</f>
        <v>0</v>
      </c>
      <c r="AF317">
        <f>IF($B317="",0,SUMIFS(Raindance!$O:$O,Raindance!$B:$B,$B317,Raindance!$R:$R,"&gt;="&amp;AF$5,Raindance!$R:$R,"&lt;="&amp;AF$6))</f>
        <v>0</v>
      </c>
      <c r="AG317">
        <f>IF($B317="",0,SUMIFS(Raindance!$O:$O,Raindance!$B:$B,$B317,Raindance!$R:$R,"&gt;="&amp;AG$5,Raindance!$R:$R,"&lt;="&amp;AG$6))</f>
        <v>0</v>
      </c>
    </row>
    <row r="318" spans="1:33" x14ac:dyDescent="0.3">
      <c r="A318" t="s">
        <v>1145</v>
      </c>
      <c r="B318" s="20">
        <f>'Accounting table'!I16</f>
        <v>0</v>
      </c>
      <c r="C318" s="36">
        <f>IF(B318="",0,SUMIFS(Raindance!O:O,Raindance!B:B,B318))</f>
        <v>0</v>
      </c>
      <c r="E318">
        <f>IF($B318="",0,SUMIFS(Raindance!$O:$O,Raindance!$B:$B,$B318,Raindance!$R:$R,"&gt;="&amp;E$5,Raindance!$R:$R,"&lt;="&amp;E$6))</f>
        <v>0</v>
      </c>
      <c r="F318">
        <f>IF($B318="",0,SUMIFS(Raindance!$O:$O,Raindance!$B:$B,$B318,Raindance!$R:$R,"&gt;="&amp;F$5,Raindance!$R:$R,"&lt;="&amp;F$6))</f>
        <v>0</v>
      </c>
      <c r="G318">
        <f>IF($B318="",0,SUMIFS(Raindance!$O:$O,Raindance!$B:$B,$B318,Raindance!$R:$R,"&gt;="&amp;G$5,Raindance!$R:$R,"&lt;="&amp;G$6))</f>
        <v>0</v>
      </c>
      <c r="H318">
        <f>IF($B318="",0,SUMIFS(Raindance!$O:$O,Raindance!$B:$B,$B318,Raindance!$R:$R,"&gt;="&amp;H$5,Raindance!$R:$R,"&lt;="&amp;H$6))</f>
        <v>0</v>
      </c>
      <c r="I318">
        <f>IF($B318="",0,SUMIFS(Raindance!$O:$O,Raindance!$B:$B,$B318,Raindance!$R:$R,"&gt;="&amp;I$5,Raindance!$R:$R,"&lt;="&amp;I$6))</f>
        <v>0</v>
      </c>
      <c r="J318">
        <f>IF($B318="",0,SUMIFS(Raindance!$O:$O,Raindance!$B:$B,$B318,Raindance!$R:$R,"&gt;="&amp;J$5,Raindance!$R:$R,"&lt;="&amp;J$6))</f>
        <v>0</v>
      </c>
      <c r="K318">
        <f>IF($B318="",0,SUMIFS(Raindance!$O:$O,Raindance!$B:$B,$B318,Raindance!$R:$R,"&gt;="&amp;K$5,Raindance!$R:$R,"&lt;="&amp;K$6))</f>
        <v>0</v>
      </c>
      <c r="L318">
        <f>IF($B318="",0,SUMIFS(Raindance!$O:$O,Raindance!$B:$B,$B318,Raindance!$R:$R,"&gt;="&amp;L$5,Raindance!$R:$R,"&lt;="&amp;L$6))</f>
        <v>0</v>
      </c>
      <c r="M318">
        <f>IF($B318="",0,SUMIFS(Raindance!$O:$O,Raindance!$B:$B,$B318,Raindance!$R:$R,"&gt;="&amp;M$5,Raindance!$R:$R,"&lt;="&amp;M$6))</f>
        <v>0</v>
      </c>
      <c r="N318">
        <f>IF($B318="",0,SUMIFS(Raindance!$O:$O,Raindance!$B:$B,$B318,Raindance!$R:$R,"&gt;="&amp;N$5,Raindance!$R:$R,"&lt;="&amp;N$6))</f>
        <v>0</v>
      </c>
      <c r="O318">
        <f>IF($B318="",0,SUMIFS(Raindance!$O:$O,Raindance!$B:$B,$B318,Raindance!$R:$R,"&gt;="&amp;O$5,Raindance!$R:$R,"&lt;="&amp;O$6))</f>
        <v>0</v>
      </c>
      <c r="P318">
        <f>IF($B318="",0,SUMIFS(Raindance!$O:$O,Raindance!$B:$B,$B318,Raindance!$R:$R,"&gt;="&amp;P$5,Raindance!$R:$R,"&lt;="&amp;P$6))</f>
        <v>0</v>
      </c>
      <c r="Q318">
        <f>IF($B318="",0,SUMIFS(Raindance!$O:$O,Raindance!$B:$B,$B318,Raindance!$R:$R,"&gt;="&amp;Q$5,Raindance!$R:$R,"&lt;="&amp;Q$6))</f>
        <v>0</v>
      </c>
      <c r="R318">
        <f>IF($B318="",0,SUMIFS(Raindance!$O:$O,Raindance!$B:$B,$B318,Raindance!$R:$R,"&gt;="&amp;R$5,Raindance!$R:$R,"&lt;="&amp;R$6))</f>
        <v>0</v>
      </c>
      <c r="S318">
        <f>IF($B318="",0,SUMIFS(Raindance!$O:$O,Raindance!$B:$B,$B318,Raindance!$R:$R,"&gt;="&amp;S$5,Raindance!$R:$R,"&lt;="&amp;S$6))</f>
        <v>0</v>
      </c>
      <c r="T318">
        <f>IF($B318="",0,SUMIFS(Raindance!$O:$O,Raindance!$B:$B,$B318,Raindance!$R:$R,"&gt;="&amp;T$5,Raindance!$R:$R,"&lt;="&amp;T$6))</f>
        <v>0</v>
      </c>
      <c r="U318">
        <f>IF($B318="",0,SUMIFS(Raindance!$O:$O,Raindance!$B:$B,$B318,Raindance!$R:$R,"&gt;="&amp;U$5,Raindance!$R:$R,"&lt;="&amp;U$6))</f>
        <v>0</v>
      </c>
      <c r="V318">
        <f>IF($B318="",0,SUMIFS(Raindance!$O:$O,Raindance!$B:$B,$B318,Raindance!$R:$R,"&gt;="&amp;V$5,Raindance!$R:$R,"&lt;="&amp;V$6))</f>
        <v>0</v>
      </c>
      <c r="W318">
        <f>IF($B318="",0,SUMIFS(Raindance!$O:$O,Raindance!$B:$B,$B318,Raindance!$R:$R,"&gt;="&amp;W$5,Raindance!$R:$R,"&lt;="&amp;W$6))</f>
        <v>0</v>
      </c>
      <c r="X318">
        <f>IF($B318="",0,SUMIFS(Raindance!$O:$O,Raindance!$B:$B,$B318,Raindance!$R:$R,"&gt;="&amp;X$5,Raindance!$R:$R,"&lt;="&amp;X$6))</f>
        <v>0</v>
      </c>
      <c r="Y318">
        <f>IF($B318="",0,SUMIFS(Raindance!$O:$O,Raindance!$B:$B,$B318,Raindance!$R:$R,"&gt;="&amp;Y$5,Raindance!$R:$R,"&lt;="&amp;Y$6))</f>
        <v>0</v>
      </c>
      <c r="Z318">
        <f>IF($B318="",0,SUMIFS(Raindance!$O:$O,Raindance!$B:$B,$B318,Raindance!$R:$R,"&gt;="&amp;Z$5,Raindance!$R:$R,"&lt;="&amp;Z$6))</f>
        <v>0</v>
      </c>
      <c r="AA318">
        <f>IF($B318="",0,SUMIFS(Raindance!$O:$O,Raindance!$B:$B,$B318,Raindance!$R:$R,"&gt;="&amp;AA$5,Raindance!$R:$R,"&lt;="&amp;AA$6))</f>
        <v>0</v>
      </c>
      <c r="AB318">
        <f>IF($B318="",0,SUMIFS(Raindance!$O:$O,Raindance!$B:$B,$B318,Raindance!$R:$R,"&gt;="&amp;AB$5,Raindance!$R:$R,"&lt;="&amp;AB$6))</f>
        <v>0</v>
      </c>
      <c r="AC318">
        <f>IF($B318="",0,SUMIFS(Raindance!$O:$O,Raindance!$B:$B,$B318,Raindance!$R:$R,"&gt;="&amp;AC$5,Raindance!$R:$R,"&lt;="&amp;AC$6))</f>
        <v>0</v>
      </c>
      <c r="AD318">
        <f>IF($B318="",0,SUMIFS(Raindance!$O:$O,Raindance!$B:$B,$B318,Raindance!$R:$R,"&gt;="&amp;AD$5,Raindance!$R:$R,"&lt;="&amp;AD$6))</f>
        <v>0</v>
      </c>
      <c r="AE318">
        <f>IF($B318="",0,SUMIFS(Raindance!$O:$O,Raindance!$B:$B,$B318,Raindance!$R:$R,"&gt;="&amp;AE$5,Raindance!$R:$R,"&lt;="&amp;AE$6))</f>
        <v>0</v>
      </c>
      <c r="AF318">
        <f>IF($B318="",0,SUMIFS(Raindance!$O:$O,Raindance!$B:$B,$B318,Raindance!$R:$R,"&gt;="&amp;AF$5,Raindance!$R:$R,"&lt;="&amp;AF$6))</f>
        <v>0</v>
      </c>
      <c r="AG318">
        <f>IF($B318="",0,SUMIFS(Raindance!$O:$O,Raindance!$B:$B,$B318,Raindance!$R:$R,"&gt;="&amp;AG$5,Raindance!$R:$R,"&lt;="&amp;AG$6))</f>
        <v>0</v>
      </c>
    </row>
    <row r="319" spans="1:33" x14ac:dyDescent="0.3">
      <c r="A319" t="s">
        <v>1145</v>
      </c>
      <c r="B319" s="20">
        <f>'Accounting table'!I17</f>
        <v>0</v>
      </c>
      <c r="C319" s="36">
        <f>IF(B319="",0,SUMIFS(Raindance!O:O,Raindance!B:B,B319))</f>
        <v>0</v>
      </c>
      <c r="E319">
        <f>IF($B319="",0,SUMIFS(Raindance!$O:$O,Raindance!$B:$B,$B319,Raindance!$R:$R,"&gt;="&amp;E$5,Raindance!$R:$R,"&lt;="&amp;E$6))</f>
        <v>0</v>
      </c>
      <c r="F319">
        <f>IF($B319="",0,SUMIFS(Raindance!$O:$O,Raindance!$B:$B,$B319,Raindance!$R:$R,"&gt;="&amp;F$5,Raindance!$R:$R,"&lt;="&amp;F$6))</f>
        <v>0</v>
      </c>
      <c r="G319">
        <f>IF($B319="",0,SUMIFS(Raindance!$O:$O,Raindance!$B:$B,$B319,Raindance!$R:$R,"&gt;="&amp;G$5,Raindance!$R:$R,"&lt;="&amp;G$6))</f>
        <v>0</v>
      </c>
      <c r="H319">
        <f>IF($B319="",0,SUMIFS(Raindance!$O:$O,Raindance!$B:$B,$B319,Raindance!$R:$R,"&gt;="&amp;H$5,Raindance!$R:$R,"&lt;="&amp;H$6))</f>
        <v>0</v>
      </c>
      <c r="I319">
        <f>IF($B319="",0,SUMIFS(Raindance!$O:$O,Raindance!$B:$B,$B319,Raindance!$R:$R,"&gt;="&amp;I$5,Raindance!$R:$R,"&lt;="&amp;I$6))</f>
        <v>0</v>
      </c>
      <c r="J319">
        <f>IF($B319="",0,SUMIFS(Raindance!$O:$O,Raindance!$B:$B,$B319,Raindance!$R:$R,"&gt;="&amp;J$5,Raindance!$R:$R,"&lt;="&amp;J$6))</f>
        <v>0</v>
      </c>
      <c r="K319">
        <f>IF($B319="",0,SUMIFS(Raindance!$O:$O,Raindance!$B:$B,$B319,Raindance!$R:$R,"&gt;="&amp;K$5,Raindance!$R:$R,"&lt;="&amp;K$6))</f>
        <v>0</v>
      </c>
      <c r="L319">
        <f>IF($B319="",0,SUMIFS(Raindance!$O:$O,Raindance!$B:$B,$B319,Raindance!$R:$R,"&gt;="&amp;L$5,Raindance!$R:$R,"&lt;="&amp;L$6))</f>
        <v>0</v>
      </c>
      <c r="M319">
        <f>IF($B319="",0,SUMIFS(Raindance!$O:$O,Raindance!$B:$B,$B319,Raindance!$R:$R,"&gt;="&amp;M$5,Raindance!$R:$R,"&lt;="&amp;M$6))</f>
        <v>0</v>
      </c>
      <c r="N319">
        <f>IF($B319="",0,SUMIFS(Raindance!$O:$O,Raindance!$B:$B,$B319,Raindance!$R:$R,"&gt;="&amp;N$5,Raindance!$R:$R,"&lt;="&amp;N$6))</f>
        <v>0</v>
      </c>
      <c r="O319">
        <f>IF($B319="",0,SUMIFS(Raindance!$O:$O,Raindance!$B:$B,$B319,Raindance!$R:$R,"&gt;="&amp;O$5,Raindance!$R:$R,"&lt;="&amp;O$6))</f>
        <v>0</v>
      </c>
      <c r="P319">
        <f>IF($B319="",0,SUMIFS(Raindance!$O:$O,Raindance!$B:$B,$B319,Raindance!$R:$R,"&gt;="&amp;P$5,Raindance!$R:$R,"&lt;="&amp;P$6))</f>
        <v>0</v>
      </c>
      <c r="Q319">
        <f>IF($B319="",0,SUMIFS(Raindance!$O:$O,Raindance!$B:$B,$B319,Raindance!$R:$R,"&gt;="&amp;Q$5,Raindance!$R:$R,"&lt;="&amp;Q$6))</f>
        <v>0</v>
      </c>
      <c r="R319">
        <f>IF($B319="",0,SUMIFS(Raindance!$O:$O,Raindance!$B:$B,$B319,Raindance!$R:$R,"&gt;="&amp;R$5,Raindance!$R:$R,"&lt;="&amp;R$6))</f>
        <v>0</v>
      </c>
      <c r="S319">
        <f>IF($B319="",0,SUMIFS(Raindance!$O:$O,Raindance!$B:$B,$B319,Raindance!$R:$R,"&gt;="&amp;S$5,Raindance!$R:$R,"&lt;="&amp;S$6))</f>
        <v>0</v>
      </c>
      <c r="T319">
        <f>IF($B319="",0,SUMIFS(Raindance!$O:$O,Raindance!$B:$B,$B319,Raindance!$R:$R,"&gt;="&amp;T$5,Raindance!$R:$R,"&lt;="&amp;T$6))</f>
        <v>0</v>
      </c>
      <c r="U319">
        <f>IF($B319="",0,SUMIFS(Raindance!$O:$O,Raindance!$B:$B,$B319,Raindance!$R:$R,"&gt;="&amp;U$5,Raindance!$R:$R,"&lt;="&amp;U$6))</f>
        <v>0</v>
      </c>
      <c r="V319">
        <f>IF($B319="",0,SUMIFS(Raindance!$O:$O,Raindance!$B:$B,$B319,Raindance!$R:$R,"&gt;="&amp;V$5,Raindance!$R:$R,"&lt;="&amp;V$6))</f>
        <v>0</v>
      </c>
      <c r="W319">
        <f>IF($B319="",0,SUMIFS(Raindance!$O:$O,Raindance!$B:$B,$B319,Raindance!$R:$R,"&gt;="&amp;W$5,Raindance!$R:$R,"&lt;="&amp;W$6))</f>
        <v>0</v>
      </c>
      <c r="X319">
        <f>IF($B319="",0,SUMIFS(Raindance!$O:$O,Raindance!$B:$B,$B319,Raindance!$R:$R,"&gt;="&amp;X$5,Raindance!$R:$R,"&lt;="&amp;X$6))</f>
        <v>0</v>
      </c>
      <c r="Y319">
        <f>IF($B319="",0,SUMIFS(Raindance!$O:$O,Raindance!$B:$B,$B319,Raindance!$R:$R,"&gt;="&amp;Y$5,Raindance!$R:$R,"&lt;="&amp;Y$6))</f>
        <v>0</v>
      </c>
      <c r="Z319">
        <f>IF($B319="",0,SUMIFS(Raindance!$O:$O,Raindance!$B:$B,$B319,Raindance!$R:$R,"&gt;="&amp;Z$5,Raindance!$R:$R,"&lt;="&amp;Z$6))</f>
        <v>0</v>
      </c>
      <c r="AA319">
        <f>IF($B319="",0,SUMIFS(Raindance!$O:$O,Raindance!$B:$B,$B319,Raindance!$R:$R,"&gt;="&amp;AA$5,Raindance!$R:$R,"&lt;="&amp;AA$6))</f>
        <v>0</v>
      </c>
      <c r="AB319">
        <f>IF($B319="",0,SUMIFS(Raindance!$O:$O,Raindance!$B:$B,$B319,Raindance!$R:$R,"&gt;="&amp;AB$5,Raindance!$R:$R,"&lt;="&amp;AB$6))</f>
        <v>0</v>
      </c>
      <c r="AC319">
        <f>IF($B319="",0,SUMIFS(Raindance!$O:$O,Raindance!$B:$B,$B319,Raindance!$R:$R,"&gt;="&amp;AC$5,Raindance!$R:$R,"&lt;="&amp;AC$6))</f>
        <v>0</v>
      </c>
      <c r="AD319">
        <f>IF($B319="",0,SUMIFS(Raindance!$O:$O,Raindance!$B:$B,$B319,Raindance!$R:$R,"&gt;="&amp;AD$5,Raindance!$R:$R,"&lt;="&amp;AD$6))</f>
        <v>0</v>
      </c>
      <c r="AE319">
        <f>IF($B319="",0,SUMIFS(Raindance!$O:$O,Raindance!$B:$B,$B319,Raindance!$R:$R,"&gt;="&amp;AE$5,Raindance!$R:$R,"&lt;="&amp;AE$6))</f>
        <v>0</v>
      </c>
      <c r="AF319">
        <f>IF($B319="",0,SUMIFS(Raindance!$O:$O,Raindance!$B:$B,$B319,Raindance!$R:$R,"&gt;="&amp;AF$5,Raindance!$R:$R,"&lt;="&amp;AF$6))</f>
        <v>0</v>
      </c>
      <c r="AG319">
        <f>IF($B319="",0,SUMIFS(Raindance!$O:$O,Raindance!$B:$B,$B319,Raindance!$R:$R,"&gt;="&amp;AG$5,Raindance!$R:$R,"&lt;="&amp;AG$6))</f>
        <v>0</v>
      </c>
    </row>
    <row r="320" spans="1:33" x14ac:dyDescent="0.3">
      <c r="A320" t="s">
        <v>1145</v>
      </c>
      <c r="B320" s="20">
        <f>'Accounting table'!I18</f>
        <v>0</v>
      </c>
      <c r="C320" s="36">
        <f>IF(B320="",0,SUMIFS(Raindance!O:O,Raindance!B:B,B320))</f>
        <v>0</v>
      </c>
      <c r="E320">
        <f>IF($B320="",0,SUMIFS(Raindance!$O:$O,Raindance!$B:$B,$B320,Raindance!$R:$R,"&gt;="&amp;E$5,Raindance!$R:$R,"&lt;="&amp;E$6))</f>
        <v>0</v>
      </c>
      <c r="F320">
        <f>IF($B320="",0,SUMIFS(Raindance!$O:$O,Raindance!$B:$B,$B320,Raindance!$R:$R,"&gt;="&amp;F$5,Raindance!$R:$R,"&lt;="&amp;F$6))</f>
        <v>0</v>
      </c>
      <c r="G320">
        <f>IF($B320="",0,SUMIFS(Raindance!$O:$O,Raindance!$B:$B,$B320,Raindance!$R:$R,"&gt;="&amp;G$5,Raindance!$R:$R,"&lt;="&amp;G$6))</f>
        <v>0</v>
      </c>
      <c r="H320">
        <f>IF($B320="",0,SUMIFS(Raindance!$O:$O,Raindance!$B:$B,$B320,Raindance!$R:$R,"&gt;="&amp;H$5,Raindance!$R:$R,"&lt;="&amp;H$6))</f>
        <v>0</v>
      </c>
      <c r="I320">
        <f>IF($B320="",0,SUMIFS(Raindance!$O:$O,Raindance!$B:$B,$B320,Raindance!$R:$R,"&gt;="&amp;I$5,Raindance!$R:$R,"&lt;="&amp;I$6))</f>
        <v>0</v>
      </c>
      <c r="J320">
        <f>IF($B320="",0,SUMIFS(Raindance!$O:$O,Raindance!$B:$B,$B320,Raindance!$R:$R,"&gt;="&amp;J$5,Raindance!$R:$R,"&lt;="&amp;J$6))</f>
        <v>0</v>
      </c>
      <c r="K320">
        <f>IF($B320="",0,SUMIFS(Raindance!$O:$O,Raindance!$B:$B,$B320,Raindance!$R:$R,"&gt;="&amp;K$5,Raindance!$R:$R,"&lt;="&amp;K$6))</f>
        <v>0</v>
      </c>
      <c r="L320">
        <f>IF($B320="",0,SUMIFS(Raindance!$O:$O,Raindance!$B:$B,$B320,Raindance!$R:$R,"&gt;="&amp;L$5,Raindance!$R:$R,"&lt;="&amp;L$6))</f>
        <v>0</v>
      </c>
      <c r="M320">
        <f>IF($B320="",0,SUMIFS(Raindance!$O:$O,Raindance!$B:$B,$B320,Raindance!$R:$R,"&gt;="&amp;M$5,Raindance!$R:$R,"&lt;="&amp;M$6))</f>
        <v>0</v>
      </c>
      <c r="N320">
        <f>IF($B320="",0,SUMIFS(Raindance!$O:$O,Raindance!$B:$B,$B320,Raindance!$R:$R,"&gt;="&amp;N$5,Raindance!$R:$R,"&lt;="&amp;N$6))</f>
        <v>0</v>
      </c>
      <c r="O320">
        <f>IF($B320="",0,SUMIFS(Raindance!$O:$O,Raindance!$B:$B,$B320,Raindance!$R:$R,"&gt;="&amp;O$5,Raindance!$R:$R,"&lt;="&amp;O$6))</f>
        <v>0</v>
      </c>
      <c r="P320">
        <f>IF($B320="",0,SUMIFS(Raindance!$O:$O,Raindance!$B:$B,$B320,Raindance!$R:$R,"&gt;="&amp;P$5,Raindance!$R:$R,"&lt;="&amp;P$6))</f>
        <v>0</v>
      </c>
      <c r="Q320">
        <f>IF($B320="",0,SUMIFS(Raindance!$O:$O,Raindance!$B:$B,$B320,Raindance!$R:$R,"&gt;="&amp;Q$5,Raindance!$R:$R,"&lt;="&amp;Q$6))</f>
        <v>0</v>
      </c>
      <c r="R320">
        <f>IF($B320="",0,SUMIFS(Raindance!$O:$O,Raindance!$B:$B,$B320,Raindance!$R:$R,"&gt;="&amp;R$5,Raindance!$R:$R,"&lt;="&amp;R$6))</f>
        <v>0</v>
      </c>
      <c r="S320">
        <f>IF($B320="",0,SUMIFS(Raindance!$O:$O,Raindance!$B:$B,$B320,Raindance!$R:$R,"&gt;="&amp;S$5,Raindance!$R:$R,"&lt;="&amp;S$6))</f>
        <v>0</v>
      </c>
      <c r="T320">
        <f>IF($B320="",0,SUMIFS(Raindance!$O:$O,Raindance!$B:$B,$B320,Raindance!$R:$R,"&gt;="&amp;T$5,Raindance!$R:$R,"&lt;="&amp;T$6))</f>
        <v>0</v>
      </c>
      <c r="U320">
        <f>IF($B320="",0,SUMIFS(Raindance!$O:$O,Raindance!$B:$B,$B320,Raindance!$R:$R,"&gt;="&amp;U$5,Raindance!$R:$R,"&lt;="&amp;U$6))</f>
        <v>0</v>
      </c>
      <c r="V320">
        <f>IF($B320="",0,SUMIFS(Raindance!$O:$O,Raindance!$B:$B,$B320,Raindance!$R:$R,"&gt;="&amp;V$5,Raindance!$R:$R,"&lt;="&amp;V$6))</f>
        <v>0</v>
      </c>
      <c r="W320">
        <f>IF($B320="",0,SUMIFS(Raindance!$O:$O,Raindance!$B:$B,$B320,Raindance!$R:$R,"&gt;="&amp;W$5,Raindance!$R:$R,"&lt;="&amp;W$6))</f>
        <v>0</v>
      </c>
      <c r="X320">
        <f>IF($B320="",0,SUMIFS(Raindance!$O:$O,Raindance!$B:$B,$B320,Raindance!$R:$R,"&gt;="&amp;X$5,Raindance!$R:$R,"&lt;="&amp;X$6))</f>
        <v>0</v>
      </c>
      <c r="Y320">
        <f>IF($B320="",0,SUMIFS(Raindance!$O:$O,Raindance!$B:$B,$B320,Raindance!$R:$R,"&gt;="&amp;Y$5,Raindance!$R:$R,"&lt;="&amp;Y$6))</f>
        <v>0</v>
      </c>
      <c r="Z320">
        <f>IF($B320="",0,SUMIFS(Raindance!$O:$O,Raindance!$B:$B,$B320,Raindance!$R:$R,"&gt;="&amp;Z$5,Raindance!$R:$R,"&lt;="&amp;Z$6))</f>
        <v>0</v>
      </c>
      <c r="AA320">
        <f>IF($B320="",0,SUMIFS(Raindance!$O:$O,Raindance!$B:$B,$B320,Raindance!$R:$R,"&gt;="&amp;AA$5,Raindance!$R:$R,"&lt;="&amp;AA$6))</f>
        <v>0</v>
      </c>
      <c r="AB320">
        <f>IF($B320="",0,SUMIFS(Raindance!$O:$O,Raindance!$B:$B,$B320,Raindance!$R:$R,"&gt;="&amp;AB$5,Raindance!$R:$R,"&lt;="&amp;AB$6))</f>
        <v>0</v>
      </c>
      <c r="AC320">
        <f>IF($B320="",0,SUMIFS(Raindance!$O:$O,Raindance!$B:$B,$B320,Raindance!$R:$R,"&gt;="&amp;AC$5,Raindance!$R:$R,"&lt;="&amp;AC$6))</f>
        <v>0</v>
      </c>
      <c r="AD320">
        <f>IF($B320="",0,SUMIFS(Raindance!$O:$O,Raindance!$B:$B,$B320,Raindance!$R:$R,"&gt;="&amp;AD$5,Raindance!$R:$R,"&lt;="&amp;AD$6))</f>
        <v>0</v>
      </c>
      <c r="AE320">
        <f>IF($B320="",0,SUMIFS(Raindance!$O:$O,Raindance!$B:$B,$B320,Raindance!$R:$R,"&gt;="&amp;AE$5,Raindance!$R:$R,"&lt;="&amp;AE$6))</f>
        <v>0</v>
      </c>
      <c r="AF320">
        <f>IF($B320="",0,SUMIFS(Raindance!$O:$O,Raindance!$B:$B,$B320,Raindance!$R:$R,"&gt;="&amp;AF$5,Raindance!$R:$R,"&lt;="&amp;AF$6))</f>
        <v>0</v>
      </c>
      <c r="AG320">
        <f>IF($B320="",0,SUMIFS(Raindance!$O:$O,Raindance!$B:$B,$B320,Raindance!$R:$R,"&gt;="&amp;AG$5,Raindance!$R:$R,"&lt;="&amp;AG$6))</f>
        <v>0</v>
      </c>
    </row>
    <row r="321" spans="1:33" x14ac:dyDescent="0.3">
      <c r="A321" t="s">
        <v>1145</v>
      </c>
      <c r="B321" s="20">
        <f>'Accounting table'!I19</f>
        <v>0</v>
      </c>
      <c r="C321" s="36">
        <f>IF(B321="",0,SUMIFS(Raindance!O:O,Raindance!B:B,B321))</f>
        <v>0</v>
      </c>
      <c r="E321">
        <f>IF($B321="",0,SUMIFS(Raindance!$O:$O,Raindance!$B:$B,$B321,Raindance!$R:$R,"&gt;="&amp;E$5,Raindance!$R:$R,"&lt;="&amp;E$6))</f>
        <v>0</v>
      </c>
      <c r="F321">
        <f>IF($B321="",0,SUMIFS(Raindance!$O:$O,Raindance!$B:$B,$B321,Raindance!$R:$R,"&gt;="&amp;F$5,Raindance!$R:$R,"&lt;="&amp;F$6))</f>
        <v>0</v>
      </c>
      <c r="G321">
        <f>IF($B321="",0,SUMIFS(Raindance!$O:$O,Raindance!$B:$B,$B321,Raindance!$R:$R,"&gt;="&amp;G$5,Raindance!$R:$R,"&lt;="&amp;G$6))</f>
        <v>0</v>
      </c>
      <c r="H321">
        <f>IF($B321="",0,SUMIFS(Raindance!$O:$O,Raindance!$B:$B,$B321,Raindance!$R:$R,"&gt;="&amp;H$5,Raindance!$R:$R,"&lt;="&amp;H$6))</f>
        <v>0</v>
      </c>
      <c r="I321">
        <f>IF($B321="",0,SUMIFS(Raindance!$O:$O,Raindance!$B:$B,$B321,Raindance!$R:$R,"&gt;="&amp;I$5,Raindance!$R:$R,"&lt;="&amp;I$6))</f>
        <v>0</v>
      </c>
      <c r="J321">
        <f>IF($B321="",0,SUMIFS(Raindance!$O:$O,Raindance!$B:$B,$B321,Raindance!$R:$R,"&gt;="&amp;J$5,Raindance!$R:$R,"&lt;="&amp;J$6))</f>
        <v>0</v>
      </c>
      <c r="K321">
        <f>IF($B321="",0,SUMIFS(Raindance!$O:$O,Raindance!$B:$B,$B321,Raindance!$R:$R,"&gt;="&amp;K$5,Raindance!$R:$R,"&lt;="&amp;K$6))</f>
        <v>0</v>
      </c>
      <c r="L321">
        <f>IF($B321="",0,SUMIFS(Raindance!$O:$O,Raindance!$B:$B,$B321,Raindance!$R:$R,"&gt;="&amp;L$5,Raindance!$R:$R,"&lt;="&amp;L$6))</f>
        <v>0</v>
      </c>
      <c r="M321">
        <f>IF($B321="",0,SUMIFS(Raindance!$O:$O,Raindance!$B:$B,$B321,Raindance!$R:$R,"&gt;="&amp;M$5,Raindance!$R:$R,"&lt;="&amp;M$6))</f>
        <v>0</v>
      </c>
      <c r="N321">
        <f>IF($B321="",0,SUMIFS(Raindance!$O:$O,Raindance!$B:$B,$B321,Raindance!$R:$R,"&gt;="&amp;N$5,Raindance!$R:$R,"&lt;="&amp;N$6))</f>
        <v>0</v>
      </c>
      <c r="O321">
        <f>IF($B321="",0,SUMIFS(Raindance!$O:$O,Raindance!$B:$B,$B321,Raindance!$R:$R,"&gt;="&amp;O$5,Raindance!$R:$R,"&lt;="&amp;O$6))</f>
        <v>0</v>
      </c>
      <c r="P321">
        <f>IF($B321="",0,SUMIFS(Raindance!$O:$O,Raindance!$B:$B,$B321,Raindance!$R:$R,"&gt;="&amp;P$5,Raindance!$R:$R,"&lt;="&amp;P$6))</f>
        <v>0</v>
      </c>
      <c r="Q321">
        <f>IF($B321="",0,SUMIFS(Raindance!$O:$O,Raindance!$B:$B,$B321,Raindance!$R:$R,"&gt;="&amp;Q$5,Raindance!$R:$R,"&lt;="&amp;Q$6))</f>
        <v>0</v>
      </c>
      <c r="R321">
        <f>IF($B321="",0,SUMIFS(Raindance!$O:$O,Raindance!$B:$B,$B321,Raindance!$R:$R,"&gt;="&amp;R$5,Raindance!$R:$R,"&lt;="&amp;R$6))</f>
        <v>0</v>
      </c>
      <c r="S321">
        <f>IF($B321="",0,SUMIFS(Raindance!$O:$O,Raindance!$B:$B,$B321,Raindance!$R:$R,"&gt;="&amp;S$5,Raindance!$R:$R,"&lt;="&amp;S$6))</f>
        <v>0</v>
      </c>
      <c r="T321">
        <f>IF($B321="",0,SUMIFS(Raindance!$O:$O,Raindance!$B:$B,$B321,Raindance!$R:$R,"&gt;="&amp;T$5,Raindance!$R:$R,"&lt;="&amp;T$6))</f>
        <v>0</v>
      </c>
      <c r="U321">
        <f>IF($B321="",0,SUMIFS(Raindance!$O:$O,Raindance!$B:$B,$B321,Raindance!$R:$R,"&gt;="&amp;U$5,Raindance!$R:$R,"&lt;="&amp;U$6))</f>
        <v>0</v>
      </c>
      <c r="V321">
        <f>IF($B321="",0,SUMIFS(Raindance!$O:$O,Raindance!$B:$B,$B321,Raindance!$R:$R,"&gt;="&amp;V$5,Raindance!$R:$R,"&lt;="&amp;V$6))</f>
        <v>0</v>
      </c>
      <c r="W321">
        <f>IF($B321="",0,SUMIFS(Raindance!$O:$O,Raindance!$B:$B,$B321,Raindance!$R:$R,"&gt;="&amp;W$5,Raindance!$R:$R,"&lt;="&amp;W$6))</f>
        <v>0</v>
      </c>
      <c r="X321">
        <f>IF($B321="",0,SUMIFS(Raindance!$O:$O,Raindance!$B:$B,$B321,Raindance!$R:$R,"&gt;="&amp;X$5,Raindance!$R:$R,"&lt;="&amp;X$6))</f>
        <v>0</v>
      </c>
      <c r="Y321">
        <f>IF($B321="",0,SUMIFS(Raindance!$O:$O,Raindance!$B:$B,$B321,Raindance!$R:$R,"&gt;="&amp;Y$5,Raindance!$R:$R,"&lt;="&amp;Y$6))</f>
        <v>0</v>
      </c>
      <c r="Z321">
        <f>IF($B321="",0,SUMIFS(Raindance!$O:$O,Raindance!$B:$B,$B321,Raindance!$R:$R,"&gt;="&amp;Z$5,Raindance!$R:$R,"&lt;="&amp;Z$6))</f>
        <v>0</v>
      </c>
      <c r="AA321">
        <f>IF($B321="",0,SUMIFS(Raindance!$O:$O,Raindance!$B:$B,$B321,Raindance!$R:$R,"&gt;="&amp;AA$5,Raindance!$R:$R,"&lt;="&amp;AA$6))</f>
        <v>0</v>
      </c>
      <c r="AB321">
        <f>IF($B321="",0,SUMIFS(Raindance!$O:$O,Raindance!$B:$B,$B321,Raindance!$R:$R,"&gt;="&amp;AB$5,Raindance!$R:$R,"&lt;="&amp;AB$6))</f>
        <v>0</v>
      </c>
      <c r="AC321">
        <f>IF($B321="",0,SUMIFS(Raindance!$O:$O,Raindance!$B:$B,$B321,Raindance!$R:$R,"&gt;="&amp;AC$5,Raindance!$R:$R,"&lt;="&amp;AC$6))</f>
        <v>0</v>
      </c>
      <c r="AD321">
        <f>IF($B321="",0,SUMIFS(Raindance!$O:$O,Raindance!$B:$B,$B321,Raindance!$R:$R,"&gt;="&amp;AD$5,Raindance!$R:$R,"&lt;="&amp;AD$6))</f>
        <v>0</v>
      </c>
      <c r="AE321">
        <f>IF($B321="",0,SUMIFS(Raindance!$O:$O,Raindance!$B:$B,$B321,Raindance!$R:$R,"&gt;="&amp;AE$5,Raindance!$R:$R,"&lt;="&amp;AE$6))</f>
        <v>0</v>
      </c>
      <c r="AF321">
        <f>IF($B321="",0,SUMIFS(Raindance!$O:$O,Raindance!$B:$B,$B321,Raindance!$R:$R,"&gt;="&amp;AF$5,Raindance!$R:$R,"&lt;="&amp;AF$6))</f>
        <v>0</v>
      </c>
      <c r="AG321">
        <f>IF($B321="",0,SUMIFS(Raindance!$O:$O,Raindance!$B:$B,$B321,Raindance!$R:$R,"&gt;="&amp;AG$5,Raindance!$R:$R,"&lt;="&amp;AG$6))</f>
        <v>0</v>
      </c>
    </row>
    <row r="322" spans="1:33" x14ac:dyDescent="0.3">
      <c r="A322" t="s">
        <v>1145</v>
      </c>
      <c r="B322" s="20">
        <f>'Accounting table'!I20</f>
        <v>0</v>
      </c>
      <c r="C322" s="36">
        <f>IF(B322="",0,SUMIFS(Raindance!O:O,Raindance!B:B,B322))</f>
        <v>0</v>
      </c>
      <c r="E322">
        <f>IF($B322="",0,SUMIFS(Raindance!$O:$O,Raindance!$B:$B,$B322,Raindance!$R:$R,"&gt;="&amp;E$5,Raindance!$R:$R,"&lt;="&amp;E$6))</f>
        <v>0</v>
      </c>
      <c r="F322">
        <f>IF($B322="",0,SUMIFS(Raindance!$O:$O,Raindance!$B:$B,$B322,Raindance!$R:$R,"&gt;="&amp;F$5,Raindance!$R:$R,"&lt;="&amp;F$6))</f>
        <v>0</v>
      </c>
      <c r="G322">
        <f>IF($B322="",0,SUMIFS(Raindance!$O:$O,Raindance!$B:$B,$B322,Raindance!$R:$R,"&gt;="&amp;G$5,Raindance!$R:$R,"&lt;="&amp;G$6))</f>
        <v>0</v>
      </c>
      <c r="H322">
        <f>IF($B322="",0,SUMIFS(Raindance!$O:$O,Raindance!$B:$B,$B322,Raindance!$R:$R,"&gt;="&amp;H$5,Raindance!$R:$R,"&lt;="&amp;H$6))</f>
        <v>0</v>
      </c>
      <c r="I322">
        <f>IF($B322="",0,SUMIFS(Raindance!$O:$O,Raindance!$B:$B,$B322,Raindance!$R:$R,"&gt;="&amp;I$5,Raindance!$R:$R,"&lt;="&amp;I$6))</f>
        <v>0</v>
      </c>
      <c r="J322">
        <f>IF($B322="",0,SUMIFS(Raindance!$O:$O,Raindance!$B:$B,$B322,Raindance!$R:$R,"&gt;="&amp;J$5,Raindance!$R:$R,"&lt;="&amp;J$6))</f>
        <v>0</v>
      </c>
      <c r="K322">
        <f>IF($B322="",0,SUMIFS(Raindance!$O:$O,Raindance!$B:$B,$B322,Raindance!$R:$R,"&gt;="&amp;K$5,Raindance!$R:$R,"&lt;="&amp;K$6))</f>
        <v>0</v>
      </c>
      <c r="L322">
        <f>IF($B322="",0,SUMIFS(Raindance!$O:$O,Raindance!$B:$B,$B322,Raindance!$R:$R,"&gt;="&amp;L$5,Raindance!$R:$R,"&lt;="&amp;L$6))</f>
        <v>0</v>
      </c>
      <c r="M322">
        <f>IF($B322="",0,SUMIFS(Raindance!$O:$O,Raindance!$B:$B,$B322,Raindance!$R:$R,"&gt;="&amp;M$5,Raindance!$R:$R,"&lt;="&amp;M$6))</f>
        <v>0</v>
      </c>
      <c r="N322">
        <f>IF($B322="",0,SUMIFS(Raindance!$O:$O,Raindance!$B:$B,$B322,Raindance!$R:$R,"&gt;="&amp;N$5,Raindance!$R:$R,"&lt;="&amp;N$6))</f>
        <v>0</v>
      </c>
      <c r="O322">
        <f>IF($B322="",0,SUMIFS(Raindance!$O:$O,Raindance!$B:$B,$B322,Raindance!$R:$R,"&gt;="&amp;O$5,Raindance!$R:$R,"&lt;="&amp;O$6))</f>
        <v>0</v>
      </c>
      <c r="P322">
        <f>IF($B322="",0,SUMIFS(Raindance!$O:$O,Raindance!$B:$B,$B322,Raindance!$R:$R,"&gt;="&amp;P$5,Raindance!$R:$R,"&lt;="&amp;P$6))</f>
        <v>0</v>
      </c>
      <c r="Q322">
        <f>IF($B322="",0,SUMIFS(Raindance!$O:$O,Raindance!$B:$B,$B322,Raindance!$R:$R,"&gt;="&amp;Q$5,Raindance!$R:$R,"&lt;="&amp;Q$6))</f>
        <v>0</v>
      </c>
      <c r="R322">
        <f>IF($B322="",0,SUMIFS(Raindance!$O:$O,Raindance!$B:$B,$B322,Raindance!$R:$R,"&gt;="&amp;R$5,Raindance!$R:$R,"&lt;="&amp;R$6))</f>
        <v>0</v>
      </c>
      <c r="S322">
        <f>IF($B322="",0,SUMIFS(Raindance!$O:$O,Raindance!$B:$B,$B322,Raindance!$R:$R,"&gt;="&amp;S$5,Raindance!$R:$R,"&lt;="&amp;S$6))</f>
        <v>0</v>
      </c>
      <c r="T322">
        <f>IF($B322="",0,SUMIFS(Raindance!$O:$O,Raindance!$B:$B,$B322,Raindance!$R:$R,"&gt;="&amp;T$5,Raindance!$R:$R,"&lt;="&amp;T$6))</f>
        <v>0</v>
      </c>
      <c r="U322">
        <f>IF($B322="",0,SUMIFS(Raindance!$O:$O,Raindance!$B:$B,$B322,Raindance!$R:$R,"&gt;="&amp;U$5,Raindance!$R:$R,"&lt;="&amp;U$6))</f>
        <v>0</v>
      </c>
      <c r="V322">
        <f>IF($B322="",0,SUMIFS(Raindance!$O:$O,Raindance!$B:$B,$B322,Raindance!$R:$R,"&gt;="&amp;V$5,Raindance!$R:$R,"&lt;="&amp;V$6))</f>
        <v>0</v>
      </c>
      <c r="W322">
        <f>IF($B322="",0,SUMIFS(Raindance!$O:$O,Raindance!$B:$B,$B322,Raindance!$R:$R,"&gt;="&amp;W$5,Raindance!$R:$R,"&lt;="&amp;W$6))</f>
        <v>0</v>
      </c>
      <c r="X322">
        <f>IF($B322="",0,SUMIFS(Raindance!$O:$O,Raindance!$B:$B,$B322,Raindance!$R:$R,"&gt;="&amp;X$5,Raindance!$R:$R,"&lt;="&amp;X$6))</f>
        <v>0</v>
      </c>
      <c r="Y322">
        <f>IF($B322="",0,SUMIFS(Raindance!$O:$O,Raindance!$B:$B,$B322,Raindance!$R:$R,"&gt;="&amp;Y$5,Raindance!$R:$R,"&lt;="&amp;Y$6))</f>
        <v>0</v>
      </c>
      <c r="Z322">
        <f>IF($B322="",0,SUMIFS(Raindance!$O:$O,Raindance!$B:$B,$B322,Raindance!$R:$R,"&gt;="&amp;Z$5,Raindance!$R:$R,"&lt;="&amp;Z$6))</f>
        <v>0</v>
      </c>
      <c r="AA322">
        <f>IF($B322="",0,SUMIFS(Raindance!$O:$O,Raindance!$B:$B,$B322,Raindance!$R:$R,"&gt;="&amp;AA$5,Raindance!$R:$R,"&lt;="&amp;AA$6))</f>
        <v>0</v>
      </c>
      <c r="AB322">
        <f>IF($B322="",0,SUMIFS(Raindance!$O:$O,Raindance!$B:$B,$B322,Raindance!$R:$R,"&gt;="&amp;AB$5,Raindance!$R:$R,"&lt;="&amp;AB$6))</f>
        <v>0</v>
      </c>
      <c r="AC322">
        <f>IF($B322="",0,SUMIFS(Raindance!$O:$O,Raindance!$B:$B,$B322,Raindance!$R:$R,"&gt;="&amp;AC$5,Raindance!$R:$R,"&lt;="&amp;AC$6))</f>
        <v>0</v>
      </c>
      <c r="AD322">
        <f>IF($B322="",0,SUMIFS(Raindance!$O:$O,Raindance!$B:$B,$B322,Raindance!$R:$R,"&gt;="&amp;AD$5,Raindance!$R:$R,"&lt;="&amp;AD$6))</f>
        <v>0</v>
      </c>
      <c r="AE322">
        <f>IF($B322="",0,SUMIFS(Raindance!$O:$O,Raindance!$B:$B,$B322,Raindance!$R:$R,"&gt;="&amp;AE$5,Raindance!$R:$R,"&lt;="&amp;AE$6))</f>
        <v>0</v>
      </c>
      <c r="AF322">
        <f>IF($B322="",0,SUMIFS(Raindance!$O:$O,Raindance!$B:$B,$B322,Raindance!$R:$R,"&gt;="&amp;AF$5,Raindance!$R:$R,"&lt;="&amp;AF$6))</f>
        <v>0</v>
      </c>
      <c r="AG322">
        <f>IF($B322="",0,SUMIFS(Raindance!$O:$O,Raindance!$B:$B,$B322,Raindance!$R:$R,"&gt;="&amp;AG$5,Raindance!$R:$R,"&lt;="&amp;AG$6))</f>
        <v>0</v>
      </c>
    </row>
    <row r="323" spans="1:33" x14ac:dyDescent="0.3">
      <c r="A323" t="s">
        <v>1145</v>
      </c>
      <c r="B323" s="20">
        <f>'Accounting table'!I21</f>
        <v>0</v>
      </c>
      <c r="C323" s="36">
        <f>IF(B323="",0,SUMIFS(Raindance!O:O,Raindance!B:B,B323))</f>
        <v>0</v>
      </c>
      <c r="E323">
        <f>IF($B323="",0,SUMIFS(Raindance!$O:$O,Raindance!$B:$B,$B323,Raindance!$R:$R,"&gt;="&amp;E$5,Raindance!$R:$R,"&lt;="&amp;E$6))</f>
        <v>0</v>
      </c>
      <c r="F323">
        <f>IF($B323="",0,SUMIFS(Raindance!$O:$O,Raindance!$B:$B,$B323,Raindance!$R:$R,"&gt;="&amp;F$5,Raindance!$R:$R,"&lt;="&amp;F$6))</f>
        <v>0</v>
      </c>
      <c r="G323">
        <f>IF($B323="",0,SUMIFS(Raindance!$O:$O,Raindance!$B:$B,$B323,Raindance!$R:$R,"&gt;="&amp;G$5,Raindance!$R:$R,"&lt;="&amp;G$6))</f>
        <v>0</v>
      </c>
      <c r="H323">
        <f>IF($B323="",0,SUMIFS(Raindance!$O:$O,Raindance!$B:$B,$B323,Raindance!$R:$R,"&gt;="&amp;H$5,Raindance!$R:$R,"&lt;="&amp;H$6))</f>
        <v>0</v>
      </c>
      <c r="I323">
        <f>IF($B323="",0,SUMIFS(Raindance!$O:$O,Raindance!$B:$B,$B323,Raindance!$R:$R,"&gt;="&amp;I$5,Raindance!$R:$R,"&lt;="&amp;I$6))</f>
        <v>0</v>
      </c>
      <c r="J323">
        <f>IF($B323="",0,SUMIFS(Raindance!$O:$O,Raindance!$B:$B,$B323,Raindance!$R:$R,"&gt;="&amp;J$5,Raindance!$R:$R,"&lt;="&amp;J$6))</f>
        <v>0</v>
      </c>
      <c r="K323">
        <f>IF($B323="",0,SUMIFS(Raindance!$O:$O,Raindance!$B:$B,$B323,Raindance!$R:$R,"&gt;="&amp;K$5,Raindance!$R:$R,"&lt;="&amp;K$6))</f>
        <v>0</v>
      </c>
      <c r="L323">
        <f>IF($B323="",0,SUMIFS(Raindance!$O:$O,Raindance!$B:$B,$B323,Raindance!$R:$R,"&gt;="&amp;L$5,Raindance!$R:$R,"&lt;="&amp;L$6))</f>
        <v>0</v>
      </c>
      <c r="M323">
        <f>IF($B323="",0,SUMIFS(Raindance!$O:$O,Raindance!$B:$B,$B323,Raindance!$R:$R,"&gt;="&amp;M$5,Raindance!$R:$R,"&lt;="&amp;M$6))</f>
        <v>0</v>
      </c>
      <c r="N323">
        <f>IF($B323="",0,SUMIFS(Raindance!$O:$O,Raindance!$B:$B,$B323,Raindance!$R:$R,"&gt;="&amp;N$5,Raindance!$R:$R,"&lt;="&amp;N$6))</f>
        <v>0</v>
      </c>
      <c r="O323">
        <f>IF($B323="",0,SUMIFS(Raindance!$O:$O,Raindance!$B:$B,$B323,Raindance!$R:$R,"&gt;="&amp;O$5,Raindance!$R:$R,"&lt;="&amp;O$6))</f>
        <v>0</v>
      </c>
      <c r="P323">
        <f>IF($B323="",0,SUMIFS(Raindance!$O:$O,Raindance!$B:$B,$B323,Raindance!$R:$R,"&gt;="&amp;P$5,Raindance!$R:$R,"&lt;="&amp;P$6))</f>
        <v>0</v>
      </c>
      <c r="Q323">
        <f>IF($B323="",0,SUMIFS(Raindance!$O:$O,Raindance!$B:$B,$B323,Raindance!$R:$R,"&gt;="&amp;Q$5,Raindance!$R:$R,"&lt;="&amp;Q$6))</f>
        <v>0</v>
      </c>
      <c r="R323">
        <f>IF($B323="",0,SUMIFS(Raindance!$O:$O,Raindance!$B:$B,$B323,Raindance!$R:$R,"&gt;="&amp;R$5,Raindance!$R:$R,"&lt;="&amp;R$6))</f>
        <v>0</v>
      </c>
      <c r="S323">
        <f>IF($B323="",0,SUMIFS(Raindance!$O:$O,Raindance!$B:$B,$B323,Raindance!$R:$R,"&gt;="&amp;S$5,Raindance!$R:$R,"&lt;="&amp;S$6))</f>
        <v>0</v>
      </c>
      <c r="T323">
        <f>IF($B323="",0,SUMIFS(Raindance!$O:$O,Raindance!$B:$B,$B323,Raindance!$R:$R,"&gt;="&amp;T$5,Raindance!$R:$R,"&lt;="&amp;T$6))</f>
        <v>0</v>
      </c>
      <c r="U323">
        <f>IF($B323="",0,SUMIFS(Raindance!$O:$O,Raindance!$B:$B,$B323,Raindance!$R:$R,"&gt;="&amp;U$5,Raindance!$R:$R,"&lt;="&amp;U$6))</f>
        <v>0</v>
      </c>
      <c r="V323">
        <f>IF($B323="",0,SUMIFS(Raindance!$O:$O,Raindance!$B:$B,$B323,Raindance!$R:$R,"&gt;="&amp;V$5,Raindance!$R:$R,"&lt;="&amp;V$6))</f>
        <v>0</v>
      </c>
      <c r="W323">
        <f>IF($B323="",0,SUMIFS(Raindance!$O:$O,Raindance!$B:$B,$B323,Raindance!$R:$R,"&gt;="&amp;W$5,Raindance!$R:$R,"&lt;="&amp;W$6))</f>
        <v>0</v>
      </c>
      <c r="X323">
        <f>IF($B323="",0,SUMIFS(Raindance!$O:$O,Raindance!$B:$B,$B323,Raindance!$R:$R,"&gt;="&amp;X$5,Raindance!$R:$R,"&lt;="&amp;X$6))</f>
        <v>0</v>
      </c>
      <c r="Y323">
        <f>IF($B323="",0,SUMIFS(Raindance!$O:$O,Raindance!$B:$B,$B323,Raindance!$R:$R,"&gt;="&amp;Y$5,Raindance!$R:$R,"&lt;="&amp;Y$6))</f>
        <v>0</v>
      </c>
      <c r="Z323">
        <f>IF($B323="",0,SUMIFS(Raindance!$O:$O,Raindance!$B:$B,$B323,Raindance!$R:$R,"&gt;="&amp;Z$5,Raindance!$R:$R,"&lt;="&amp;Z$6))</f>
        <v>0</v>
      </c>
      <c r="AA323">
        <f>IF($B323="",0,SUMIFS(Raindance!$O:$O,Raindance!$B:$B,$B323,Raindance!$R:$R,"&gt;="&amp;AA$5,Raindance!$R:$R,"&lt;="&amp;AA$6))</f>
        <v>0</v>
      </c>
      <c r="AB323">
        <f>IF($B323="",0,SUMIFS(Raindance!$O:$O,Raindance!$B:$B,$B323,Raindance!$R:$R,"&gt;="&amp;AB$5,Raindance!$R:$R,"&lt;="&amp;AB$6))</f>
        <v>0</v>
      </c>
      <c r="AC323">
        <f>IF($B323="",0,SUMIFS(Raindance!$O:$O,Raindance!$B:$B,$B323,Raindance!$R:$R,"&gt;="&amp;AC$5,Raindance!$R:$R,"&lt;="&amp;AC$6))</f>
        <v>0</v>
      </c>
      <c r="AD323">
        <f>IF($B323="",0,SUMIFS(Raindance!$O:$O,Raindance!$B:$B,$B323,Raindance!$R:$R,"&gt;="&amp;AD$5,Raindance!$R:$R,"&lt;="&amp;AD$6))</f>
        <v>0</v>
      </c>
      <c r="AE323">
        <f>IF($B323="",0,SUMIFS(Raindance!$O:$O,Raindance!$B:$B,$B323,Raindance!$R:$R,"&gt;="&amp;AE$5,Raindance!$R:$R,"&lt;="&amp;AE$6))</f>
        <v>0</v>
      </c>
      <c r="AF323">
        <f>IF($B323="",0,SUMIFS(Raindance!$O:$O,Raindance!$B:$B,$B323,Raindance!$R:$R,"&gt;="&amp;AF$5,Raindance!$R:$R,"&lt;="&amp;AF$6))</f>
        <v>0</v>
      </c>
      <c r="AG323">
        <f>IF($B323="",0,SUMIFS(Raindance!$O:$O,Raindance!$B:$B,$B323,Raindance!$R:$R,"&gt;="&amp;AG$5,Raindance!$R:$R,"&lt;="&amp;AG$6))</f>
        <v>0</v>
      </c>
    </row>
    <row r="324" spans="1:33" x14ac:dyDescent="0.3">
      <c r="A324" t="s">
        <v>1145</v>
      </c>
      <c r="B324" s="20">
        <f>'Accounting table'!I22</f>
        <v>0</v>
      </c>
      <c r="C324" s="36">
        <f>IF(B324="",0,SUMIFS(Raindance!O:O,Raindance!B:B,B324))</f>
        <v>0</v>
      </c>
      <c r="E324">
        <f>IF($B324="",0,SUMIFS(Raindance!$O:$O,Raindance!$B:$B,$B324,Raindance!$R:$R,"&gt;="&amp;E$5,Raindance!$R:$R,"&lt;="&amp;E$6))</f>
        <v>0</v>
      </c>
      <c r="F324">
        <f>IF($B324="",0,SUMIFS(Raindance!$O:$O,Raindance!$B:$B,$B324,Raindance!$R:$R,"&gt;="&amp;F$5,Raindance!$R:$R,"&lt;="&amp;F$6))</f>
        <v>0</v>
      </c>
      <c r="G324">
        <f>IF($B324="",0,SUMIFS(Raindance!$O:$O,Raindance!$B:$B,$B324,Raindance!$R:$R,"&gt;="&amp;G$5,Raindance!$R:$R,"&lt;="&amp;G$6))</f>
        <v>0</v>
      </c>
      <c r="H324">
        <f>IF($B324="",0,SUMIFS(Raindance!$O:$O,Raindance!$B:$B,$B324,Raindance!$R:$R,"&gt;="&amp;H$5,Raindance!$R:$R,"&lt;="&amp;H$6))</f>
        <v>0</v>
      </c>
      <c r="I324">
        <f>IF($B324="",0,SUMIFS(Raindance!$O:$O,Raindance!$B:$B,$B324,Raindance!$R:$R,"&gt;="&amp;I$5,Raindance!$R:$R,"&lt;="&amp;I$6))</f>
        <v>0</v>
      </c>
      <c r="J324">
        <f>IF($B324="",0,SUMIFS(Raindance!$O:$O,Raindance!$B:$B,$B324,Raindance!$R:$R,"&gt;="&amp;J$5,Raindance!$R:$R,"&lt;="&amp;J$6))</f>
        <v>0</v>
      </c>
      <c r="K324">
        <f>IF($B324="",0,SUMIFS(Raindance!$O:$O,Raindance!$B:$B,$B324,Raindance!$R:$R,"&gt;="&amp;K$5,Raindance!$R:$R,"&lt;="&amp;K$6))</f>
        <v>0</v>
      </c>
      <c r="L324">
        <f>IF($B324="",0,SUMIFS(Raindance!$O:$O,Raindance!$B:$B,$B324,Raindance!$R:$R,"&gt;="&amp;L$5,Raindance!$R:$R,"&lt;="&amp;L$6))</f>
        <v>0</v>
      </c>
      <c r="M324">
        <f>IF($B324="",0,SUMIFS(Raindance!$O:$O,Raindance!$B:$B,$B324,Raindance!$R:$R,"&gt;="&amp;M$5,Raindance!$R:$R,"&lt;="&amp;M$6))</f>
        <v>0</v>
      </c>
      <c r="N324">
        <f>IF($B324="",0,SUMIFS(Raindance!$O:$O,Raindance!$B:$B,$B324,Raindance!$R:$R,"&gt;="&amp;N$5,Raindance!$R:$R,"&lt;="&amp;N$6))</f>
        <v>0</v>
      </c>
      <c r="O324">
        <f>IF($B324="",0,SUMIFS(Raindance!$O:$O,Raindance!$B:$B,$B324,Raindance!$R:$R,"&gt;="&amp;O$5,Raindance!$R:$R,"&lt;="&amp;O$6))</f>
        <v>0</v>
      </c>
      <c r="P324">
        <f>IF($B324="",0,SUMIFS(Raindance!$O:$O,Raindance!$B:$B,$B324,Raindance!$R:$R,"&gt;="&amp;P$5,Raindance!$R:$R,"&lt;="&amp;P$6))</f>
        <v>0</v>
      </c>
      <c r="Q324">
        <f>IF($B324="",0,SUMIFS(Raindance!$O:$O,Raindance!$B:$B,$B324,Raindance!$R:$R,"&gt;="&amp;Q$5,Raindance!$R:$R,"&lt;="&amp;Q$6))</f>
        <v>0</v>
      </c>
      <c r="R324">
        <f>IF($B324="",0,SUMIFS(Raindance!$O:$O,Raindance!$B:$B,$B324,Raindance!$R:$R,"&gt;="&amp;R$5,Raindance!$R:$R,"&lt;="&amp;R$6))</f>
        <v>0</v>
      </c>
      <c r="S324">
        <f>IF($B324="",0,SUMIFS(Raindance!$O:$O,Raindance!$B:$B,$B324,Raindance!$R:$R,"&gt;="&amp;S$5,Raindance!$R:$R,"&lt;="&amp;S$6))</f>
        <v>0</v>
      </c>
      <c r="T324">
        <f>IF($B324="",0,SUMIFS(Raindance!$O:$O,Raindance!$B:$B,$B324,Raindance!$R:$R,"&gt;="&amp;T$5,Raindance!$R:$R,"&lt;="&amp;T$6))</f>
        <v>0</v>
      </c>
      <c r="U324">
        <f>IF($B324="",0,SUMIFS(Raindance!$O:$O,Raindance!$B:$B,$B324,Raindance!$R:$R,"&gt;="&amp;U$5,Raindance!$R:$R,"&lt;="&amp;U$6))</f>
        <v>0</v>
      </c>
      <c r="V324">
        <f>IF($B324="",0,SUMIFS(Raindance!$O:$O,Raindance!$B:$B,$B324,Raindance!$R:$R,"&gt;="&amp;V$5,Raindance!$R:$R,"&lt;="&amp;V$6))</f>
        <v>0</v>
      </c>
      <c r="W324">
        <f>IF($B324="",0,SUMIFS(Raindance!$O:$O,Raindance!$B:$B,$B324,Raindance!$R:$R,"&gt;="&amp;W$5,Raindance!$R:$R,"&lt;="&amp;W$6))</f>
        <v>0</v>
      </c>
      <c r="X324">
        <f>IF($B324="",0,SUMIFS(Raindance!$O:$O,Raindance!$B:$B,$B324,Raindance!$R:$R,"&gt;="&amp;X$5,Raindance!$R:$R,"&lt;="&amp;X$6))</f>
        <v>0</v>
      </c>
      <c r="Y324">
        <f>IF($B324="",0,SUMIFS(Raindance!$O:$O,Raindance!$B:$B,$B324,Raindance!$R:$R,"&gt;="&amp;Y$5,Raindance!$R:$R,"&lt;="&amp;Y$6))</f>
        <v>0</v>
      </c>
      <c r="Z324">
        <f>IF($B324="",0,SUMIFS(Raindance!$O:$O,Raindance!$B:$B,$B324,Raindance!$R:$R,"&gt;="&amp;Z$5,Raindance!$R:$R,"&lt;="&amp;Z$6))</f>
        <v>0</v>
      </c>
      <c r="AA324">
        <f>IF($B324="",0,SUMIFS(Raindance!$O:$O,Raindance!$B:$B,$B324,Raindance!$R:$R,"&gt;="&amp;AA$5,Raindance!$R:$R,"&lt;="&amp;AA$6))</f>
        <v>0</v>
      </c>
      <c r="AB324">
        <f>IF($B324="",0,SUMIFS(Raindance!$O:$O,Raindance!$B:$B,$B324,Raindance!$R:$R,"&gt;="&amp;AB$5,Raindance!$R:$R,"&lt;="&amp;AB$6))</f>
        <v>0</v>
      </c>
      <c r="AC324">
        <f>IF($B324="",0,SUMIFS(Raindance!$O:$O,Raindance!$B:$B,$B324,Raindance!$R:$R,"&gt;="&amp;AC$5,Raindance!$R:$R,"&lt;="&amp;AC$6))</f>
        <v>0</v>
      </c>
      <c r="AD324">
        <f>IF($B324="",0,SUMIFS(Raindance!$O:$O,Raindance!$B:$B,$B324,Raindance!$R:$R,"&gt;="&amp;AD$5,Raindance!$R:$R,"&lt;="&amp;AD$6))</f>
        <v>0</v>
      </c>
      <c r="AE324">
        <f>IF($B324="",0,SUMIFS(Raindance!$O:$O,Raindance!$B:$B,$B324,Raindance!$R:$R,"&gt;="&amp;AE$5,Raindance!$R:$R,"&lt;="&amp;AE$6))</f>
        <v>0</v>
      </c>
      <c r="AF324">
        <f>IF($B324="",0,SUMIFS(Raindance!$O:$O,Raindance!$B:$B,$B324,Raindance!$R:$R,"&gt;="&amp;AF$5,Raindance!$R:$R,"&lt;="&amp;AF$6))</f>
        <v>0</v>
      </c>
      <c r="AG324">
        <f>IF($B324="",0,SUMIFS(Raindance!$O:$O,Raindance!$B:$B,$B324,Raindance!$R:$R,"&gt;="&amp;AG$5,Raindance!$R:$R,"&lt;="&amp;AG$6))</f>
        <v>0</v>
      </c>
    </row>
    <row r="325" spans="1:33" x14ac:dyDescent="0.3">
      <c r="A325" t="s">
        <v>1145</v>
      </c>
      <c r="B325" s="20">
        <f>'Accounting table'!I23</f>
        <v>0</v>
      </c>
      <c r="C325" s="36">
        <f>IF(B325="",0,SUMIFS(Raindance!O:O,Raindance!B:B,B325))</f>
        <v>0</v>
      </c>
      <c r="E325">
        <f>IF($B325="",0,SUMIFS(Raindance!$O:$O,Raindance!$B:$B,$B325,Raindance!$R:$R,"&gt;="&amp;E$5,Raindance!$R:$R,"&lt;="&amp;E$6))</f>
        <v>0</v>
      </c>
      <c r="F325">
        <f>IF($B325="",0,SUMIFS(Raindance!$O:$O,Raindance!$B:$B,$B325,Raindance!$R:$R,"&gt;="&amp;F$5,Raindance!$R:$R,"&lt;="&amp;F$6))</f>
        <v>0</v>
      </c>
      <c r="G325">
        <f>IF($B325="",0,SUMIFS(Raindance!$O:$O,Raindance!$B:$B,$B325,Raindance!$R:$R,"&gt;="&amp;G$5,Raindance!$R:$R,"&lt;="&amp;G$6))</f>
        <v>0</v>
      </c>
      <c r="H325">
        <f>IF($B325="",0,SUMIFS(Raindance!$O:$O,Raindance!$B:$B,$B325,Raindance!$R:$R,"&gt;="&amp;H$5,Raindance!$R:$R,"&lt;="&amp;H$6))</f>
        <v>0</v>
      </c>
      <c r="I325">
        <f>IF($B325="",0,SUMIFS(Raindance!$O:$O,Raindance!$B:$B,$B325,Raindance!$R:$R,"&gt;="&amp;I$5,Raindance!$R:$R,"&lt;="&amp;I$6))</f>
        <v>0</v>
      </c>
      <c r="J325">
        <f>IF($B325="",0,SUMIFS(Raindance!$O:$O,Raindance!$B:$B,$B325,Raindance!$R:$R,"&gt;="&amp;J$5,Raindance!$R:$R,"&lt;="&amp;J$6))</f>
        <v>0</v>
      </c>
      <c r="K325">
        <f>IF($B325="",0,SUMIFS(Raindance!$O:$O,Raindance!$B:$B,$B325,Raindance!$R:$R,"&gt;="&amp;K$5,Raindance!$R:$R,"&lt;="&amp;K$6))</f>
        <v>0</v>
      </c>
      <c r="L325">
        <f>IF($B325="",0,SUMIFS(Raindance!$O:$O,Raindance!$B:$B,$B325,Raindance!$R:$R,"&gt;="&amp;L$5,Raindance!$R:$R,"&lt;="&amp;L$6))</f>
        <v>0</v>
      </c>
      <c r="M325">
        <f>IF($B325="",0,SUMIFS(Raindance!$O:$O,Raindance!$B:$B,$B325,Raindance!$R:$R,"&gt;="&amp;M$5,Raindance!$R:$R,"&lt;="&amp;M$6))</f>
        <v>0</v>
      </c>
      <c r="N325">
        <f>IF($B325="",0,SUMIFS(Raindance!$O:$O,Raindance!$B:$B,$B325,Raindance!$R:$R,"&gt;="&amp;N$5,Raindance!$R:$R,"&lt;="&amp;N$6))</f>
        <v>0</v>
      </c>
      <c r="O325">
        <f>IF($B325="",0,SUMIFS(Raindance!$O:$O,Raindance!$B:$B,$B325,Raindance!$R:$R,"&gt;="&amp;O$5,Raindance!$R:$R,"&lt;="&amp;O$6))</f>
        <v>0</v>
      </c>
      <c r="P325">
        <f>IF($B325="",0,SUMIFS(Raindance!$O:$O,Raindance!$B:$B,$B325,Raindance!$R:$R,"&gt;="&amp;P$5,Raindance!$R:$R,"&lt;="&amp;P$6))</f>
        <v>0</v>
      </c>
      <c r="Q325">
        <f>IF($B325="",0,SUMIFS(Raindance!$O:$O,Raindance!$B:$B,$B325,Raindance!$R:$R,"&gt;="&amp;Q$5,Raindance!$R:$R,"&lt;="&amp;Q$6))</f>
        <v>0</v>
      </c>
      <c r="R325">
        <f>IF($B325="",0,SUMIFS(Raindance!$O:$O,Raindance!$B:$B,$B325,Raindance!$R:$R,"&gt;="&amp;R$5,Raindance!$R:$R,"&lt;="&amp;R$6))</f>
        <v>0</v>
      </c>
      <c r="S325">
        <f>IF($B325="",0,SUMIFS(Raindance!$O:$O,Raindance!$B:$B,$B325,Raindance!$R:$R,"&gt;="&amp;S$5,Raindance!$R:$R,"&lt;="&amp;S$6))</f>
        <v>0</v>
      </c>
      <c r="T325">
        <f>IF($B325="",0,SUMIFS(Raindance!$O:$O,Raindance!$B:$B,$B325,Raindance!$R:$R,"&gt;="&amp;T$5,Raindance!$R:$R,"&lt;="&amp;T$6))</f>
        <v>0</v>
      </c>
      <c r="U325">
        <f>IF($B325="",0,SUMIFS(Raindance!$O:$O,Raindance!$B:$B,$B325,Raindance!$R:$R,"&gt;="&amp;U$5,Raindance!$R:$R,"&lt;="&amp;U$6))</f>
        <v>0</v>
      </c>
      <c r="V325">
        <f>IF($B325="",0,SUMIFS(Raindance!$O:$O,Raindance!$B:$B,$B325,Raindance!$R:$R,"&gt;="&amp;V$5,Raindance!$R:$R,"&lt;="&amp;V$6))</f>
        <v>0</v>
      </c>
      <c r="W325">
        <f>IF($B325="",0,SUMIFS(Raindance!$O:$O,Raindance!$B:$B,$B325,Raindance!$R:$R,"&gt;="&amp;W$5,Raindance!$R:$R,"&lt;="&amp;W$6))</f>
        <v>0</v>
      </c>
      <c r="X325">
        <f>IF($B325="",0,SUMIFS(Raindance!$O:$O,Raindance!$B:$B,$B325,Raindance!$R:$R,"&gt;="&amp;X$5,Raindance!$R:$R,"&lt;="&amp;X$6))</f>
        <v>0</v>
      </c>
      <c r="Y325">
        <f>IF($B325="",0,SUMIFS(Raindance!$O:$O,Raindance!$B:$B,$B325,Raindance!$R:$R,"&gt;="&amp;Y$5,Raindance!$R:$R,"&lt;="&amp;Y$6))</f>
        <v>0</v>
      </c>
      <c r="Z325">
        <f>IF($B325="",0,SUMIFS(Raindance!$O:$O,Raindance!$B:$B,$B325,Raindance!$R:$R,"&gt;="&amp;Z$5,Raindance!$R:$R,"&lt;="&amp;Z$6))</f>
        <v>0</v>
      </c>
      <c r="AA325">
        <f>IF($B325="",0,SUMIFS(Raindance!$O:$O,Raindance!$B:$B,$B325,Raindance!$R:$R,"&gt;="&amp;AA$5,Raindance!$R:$R,"&lt;="&amp;AA$6))</f>
        <v>0</v>
      </c>
      <c r="AB325">
        <f>IF($B325="",0,SUMIFS(Raindance!$O:$O,Raindance!$B:$B,$B325,Raindance!$R:$R,"&gt;="&amp;AB$5,Raindance!$R:$R,"&lt;="&amp;AB$6))</f>
        <v>0</v>
      </c>
      <c r="AC325">
        <f>IF($B325="",0,SUMIFS(Raindance!$O:$O,Raindance!$B:$B,$B325,Raindance!$R:$R,"&gt;="&amp;AC$5,Raindance!$R:$R,"&lt;="&amp;AC$6))</f>
        <v>0</v>
      </c>
      <c r="AD325">
        <f>IF($B325="",0,SUMIFS(Raindance!$O:$O,Raindance!$B:$B,$B325,Raindance!$R:$R,"&gt;="&amp;AD$5,Raindance!$R:$R,"&lt;="&amp;AD$6))</f>
        <v>0</v>
      </c>
      <c r="AE325">
        <f>IF($B325="",0,SUMIFS(Raindance!$O:$O,Raindance!$B:$B,$B325,Raindance!$R:$R,"&gt;="&amp;AE$5,Raindance!$R:$R,"&lt;="&amp;AE$6))</f>
        <v>0</v>
      </c>
      <c r="AF325">
        <f>IF($B325="",0,SUMIFS(Raindance!$O:$O,Raindance!$B:$B,$B325,Raindance!$R:$R,"&gt;="&amp;AF$5,Raindance!$R:$R,"&lt;="&amp;AF$6))</f>
        <v>0</v>
      </c>
      <c r="AG325">
        <f>IF($B325="",0,SUMIFS(Raindance!$O:$O,Raindance!$B:$B,$B325,Raindance!$R:$R,"&gt;="&amp;AG$5,Raindance!$R:$R,"&lt;="&amp;AG$6))</f>
        <v>0</v>
      </c>
    </row>
    <row r="326" spans="1:33" x14ac:dyDescent="0.3">
      <c r="A326" t="s">
        <v>1145</v>
      </c>
      <c r="B326" s="20">
        <f>'Accounting table'!I24</f>
        <v>0</v>
      </c>
      <c r="C326" s="36">
        <f>IF(B326="",0,SUMIFS(Raindance!O:O,Raindance!B:B,B326))</f>
        <v>0</v>
      </c>
      <c r="E326">
        <f>IF($B326="",0,SUMIFS(Raindance!$O:$O,Raindance!$B:$B,$B326,Raindance!$R:$R,"&gt;="&amp;E$5,Raindance!$R:$R,"&lt;="&amp;E$6))</f>
        <v>0</v>
      </c>
      <c r="F326">
        <f>IF($B326="",0,SUMIFS(Raindance!$O:$O,Raindance!$B:$B,$B326,Raindance!$R:$R,"&gt;="&amp;F$5,Raindance!$R:$R,"&lt;="&amp;F$6))</f>
        <v>0</v>
      </c>
      <c r="G326">
        <f>IF($B326="",0,SUMIFS(Raindance!$O:$O,Raindance!$B:$B,$B326,Raindance!$R:$R,"&gt;="&amp;G$5,Raindance!$R:$R,"&lt;="&amp;G$6))</f>
        <v>0</v>
      </c>
      <c r="H326">
        <f>IF($B326="",0,SUMIFS(Raindance!$O:$O,Raindance!$B:$B,$B326,Raindance!$R:$R,"&gt;="&amp;H$5,Raindance!$R:$R,"&lt;="&amp;H$6))</f>
        <v>0</v>
      </c>
      <c r="I326">
        <f>IF($B326="",0,SUMIFS(Raindance!$O:$O,Raindance!$B:$B,$B326,Raindance!$R:$R,"&gt;="&amp;I$5,Raindance!$R:$R,"&lt;="&amp;I$6))</f>
        <v>0</v>
      </c>
      <c r="J326">
        <f>IF($B326="",0,SUMIFS(Raindance!$O:$O,Raindance!$B:$B,$B326,Raindance!$R:$R,"&gt;="&amp;J$5,Raindance!$R:$R,"&lt;="&amp;J$6))</f>
        <v>0</v>
      </c>
      <c r="K326">
        <f>IF($B326="",0,SUMIFS(Raindance!$O:$O,Raindance!$B:$B,$B326,Raindance!$R:$R,"&gt;="&amp;K$5,Raindance!$R:$R,"&lt;="&amp;K$6))</f>
        <v>0</v>
      </c>
      <c r="L326">
        <f>IF($B326="",0,SUMIFS(Raindance!$O:$O,Raindance!$B:$B,$B326,Raindance!$R:$R,"&gt;="&amp;L$5,Raindance!$R:$R,"&lt;="&amp;L$6))</f>
        <v>0</v>
      </c>
      <c r="M326">
        <f>IF($B326="",0,SUMIFS(Raindance!$O:$O,Raindance!$B:$B,$B326,Raindance!$R:$R,"&gt;="&amp;M$5,Raindance!$R:$R,"&lt;="&amp;M$6))</f>
        <v>0</v>
      </c>
      <c r="N326">
        <f>IF($B326="",0,SUMIFS(Raindance!$O:$O,Raindance!$B:$B,$B326,Raindance!$R:$R,"&gt;="&amp;N$5,Raindance!$R:$R,"&lt;="&amp;N$6))</f>
        <v>0</v>
      </c>
      <c r="O326">
        <f>IF($B326="",0,SUMIFS(Raindance!$O:$O,Raindance!$B:$B,$B326,Raindance!$R:$R,"&gt;="&amp;O$5,Raindance!$R:$R,"&lt;="&amp;O$6))</f>
        <v>0</v>
      </c>
      <c r="P326">
        <f>IF($B326="",0,SUMIFS(Raindance!$O:$O,Raindance!$B:$B,$B326,Raindance!$R:$R,"&gt;="&amp;P$5,Raindance!$R:$R,"&lt;="&amp;P$6))</f>
        <v>0</v>
      </c>
      <c r="Q326">
        <f>IF($B326="",0,SUMIFS(Raindance!$O:$O,Raindance!$B:$B,$B326,Raindance!$R:$R,"&gt;="&amp;Q$5,Raindance!$R:$R,"&lt;="&amp;Q$6))</f>
        <v>0</v>
      </c>
      <c r="R326">
        <f>IF($B326="",0,SUMIFS(Raindance!$O:$O,Raindance!$B:$B,$B326,Raindance!$R:$R,"&gt;="&amp;R$5,Raindance!$R:$R,"&lt;="&amp;R$6))</f>
        <v>0</v>
      </c>
      <c r="S326">
        <f>IF($B326="",0,SUMIFS(Raindance!$O:$O,Raindance!$B:$B,$B326,Raindance!$R:$R,"&gt;="&amp;S$5,Raindance!$R:$R,"&lt;="&amp;S$6))</f>
        <v>0</v>
      </c>
      <c r="T326">
        <f>IF($B326="",0,SUMIFS(Raindance!$O:$O,Raindance!$B:$B,$B326,Raindance!$R:$R,"&gt;="&amp;T$5,Raindance!$R:$R,"&lt;="&amp;T$6))</f>
        <v>0</v>
      </c>
      <c r="U326">
        <f>IF($B326="",0,SUMIFS(Raindance!$O:$O,Raindance!$B:$B,$B326,Raindance!$R:$R,"&gt;="&amp;U$5,Raindance!$R:$R,"&lt;="&amp;U$6))</f>
        <v>0</v>
      </c>
      <c r="V326">
        <f>IF($B326="",0,SUMIFS(Raindance!$O:$O,Raindance!$B:$B,$B326,Raindance!$R:$R,"&gt;="&amp;V$5,Raindance!$R:$R,"&lt;="&amp;V$6))</f>
        <v>0</v>
      </c>
      <c r="W326">
        <f>IF($B326="",0,SUMIFS(Raindance!$O:$O,Raindance!$B:$B,$B326,Raindance!$R:$R,"&gt;="&amp;W$5,Raindance!$R:$R,"&lt;="&amp;W$6))</f>
        <v>0</v>
      </c>
      <c r="X326">
        <f>IF($B326="",0,SUMIFS(Raindance!$O:$O,Raindance!$B:$B,$B326,Raindance!$R:$R,"&gt;="&amp;X$5,Raindance!$R:$R,"&lt;="&amp;X$6))</f>
        <v>0</v>
      </c>
      <c r="Y326">
        <f>IF($B326="",0,SUMIFS(Raindance!$O:$O,Raindance!$B:$B,$B326,Raindance!$R:$R,"&gt;="&amp;Y$5,Raindance!$R:$R,"&lt;="&amp;Y$6))</f>
        <v>0</v>
      </c>
      <c r="Z326">
        <f>IF($B326="",0,SUMIFS(Raindance!$O:$O,Raindance!$B:$B,$B326,Raindance!$R:$R,"&gt;="&amp;Z$5,Raindance!$R:$R,"&lt;="&amp;Z$6))</f>
        <v>0</v>
      </c>
      <c r="AA326">
        <f>IF($B326="",0,SUMIFS(Raindance!$O:$O,Raindance!$B:$B,$B326,Raindance!$R:$R,"&gt;="&amp;AA$5,Raindance!$R:$R,"&lt;="&amp;AA$6))</f>
        <v>0</v>
      </c>
      <c r="AB326">
        <f>IF($B326="",0,SUMIFS(Raindance!$O:$O,Raindance!$B:$B,$B326,Raindance!$R:$R,"&gt;="&amp;AB$5,Raindance!$R:$R,"&lt;="&amp;AB$6))</f>
        <v>0</v>
      </c>
      <c r="AC326">
        <f>IF($B326="",0,SUMIFS(Raindance!$O:$O,Raindance!$B:$B,$B326,Raindance!$R:$R,"&gt;="&amp;AC$5,Raindance!$R:$R,"&lt;="&amp;AC$6))</f>
        <v>0</v>
      </c>
      <c r="AD326">
        <f>IF($B326="",0,SUMIFS(Raindance!$O:$O,Raindance!$B:$B,$B326,Raindance!$R:$R,"&gt;="&amp;AD$5,Raindance!$R:$R,"&lt;="&amp;AD$6))</f>
        <v>0</v>
      </c>
      <c r="AE326">
        <f>IF($B326="",0,SUMIFS(Raindance!$O:$O,Raindance!$B:$B,$B326,Raindance!$R:$R,"&gt;="&amp;AE$5,Raindance!$R:$R,"&lt;="&amp;AE$6))</f>
        <v>0</v>
      </c>
      <c r="AF326">
        <f>IF($B326="",0,SUMIFS(Raindance!$O:$O,Raindance!$B:$B,$B326,Raindance!$R:$R,"&gt;="&amp;AF$5,Raindance!$R:$R,"&lt;="&amp;AF$6))</f>
        <v>0</v>
      </c>
      <c r="AG326">
        <f>IF($B326="",0,SUMIFS(Raindance!$O:$O,Raindance!$B:$B,$B326,Raindance!$R:$R,"&gt;="&amp;AG$5,Raindance!$R:$R,"&lt;="&amp;AG$6))</f>
        <v>0</v>
      </c>
    </row>
    <row r="327" spans="1:33" x14ac:dyDescent="0.3">
      <c r="A327" t="s">
        <v>1145</v>
      </c>
      <c r="B327" s="20">
        <f>'Accounting table'!I25</f>
        <v>0</v>
      </c>
      <c r="C327" s="36">
        <f>IF(B327="",0,SUMIFS(Raindance!O:O,Raindance!B:B,B327))</f>
        <v>0</v>
      </c>
      <c r="E327">
        <f>IF($B327="",0,SUMIFS(Raindance!$O:$O,Raindance!$B:$B,$B327,Raindance!$R:$R,"&gt;="&amp;E$5,Raindance!$R:$R,"&lt;="&amp;E$6))</f>
        <v>0</v>
      </c>
      <c r="F327">
        <f>IF($B327="",0,SUMIFS(Raindance!$O:$O,Raindance!$B:$B,$B327,Raindance!$R:$R,"&gt;="&amp;F$5,Raindance!$R:$R,"&lt;="&amp;F$6))</f>
        <v>0</v>
      </c>
      <c r="G327">
        <f>IF($B327="",0,SUMIFS(Raindance!$O:$O,Raindance!$B:$B,$B327,Raindance!$R:$R,"&gt;="&amp;G$5,Raindance!$R:$R,"&lt;="&amp;G$6))</f>
        <v>0</v>
      </c>
      <c r="H327">
        <f>IF($B327="",0,SUMIFS(Raindance!$O:$O,Raindance!$B:$B,$B327,Raindance!$R:$R,"&gt;="&amp;H$5,Raindance!$R:$R,"&lt;="&amp;H$6))</f>
        <v>0</v>
      </c>
      <c r="I327">
        <f>IF($B327="",0,SUMIFS(Raindance!$O:$O,Raindance!$B:$B,$B327,Raindance!$R:$R,"&gt;="&amp;I$5,Raindance!$R:$R,"&lt;="&amp;I$6))</f>
        <v>0</v>
      </c>
      <c r="J327">
        <f>IF($B327="",0,SUMIFS(Raindance!$O:$O,Raindance!$B:$B,$B327,Raindance!$R:$R,"&gt;="&amp;J$5,Raindance!$R:$R,"&lt;="&amp;J$6))</f>
        <v>0</v>
      </c>
      <c r="K327">
        <f>IF($B327="",0,SUMIFS(Raindance!$O:$O,Raindance!$B:$B,$B327,Raindance!$R:$R,"&gt;="&amp;K$5,Raindance!$R:$R,"&lt;="&amp;K$6))</f>
        <v>0</v>
      </c>
      <c r="L327">
        <f>IF($B327="",0,SUMIFS(Raindance!$O:$O,Raindance!$B:$B,$B327,Raindance!$R:$R,"&gt;="&amp;L$5,Raindance!$R:$R,"&lt;="&amp;L$6))</f>
        <v>0</v>
      </c>
      <c r="M327">
        <f>IF($B327="",0,SUMIFS(Raindance!$O:$O,Raindance!$B:$B,$B327,Raindance!$R:$R,"&gt;="&amp;M$5,Raindance!$R:$R,"&lt;="&amp;M$6))</f>
        <v>0</v>
      </c>
      <c r="N327">
        <f>IF($B327="",0,SUMIFS(Raindance!$O:$O,Raindance!$B:$B,$B327,Raindance!$R:$R,"&gt;="&amp;N$5,Raindance!$R:$R,"&lt;="&amp;N$6))</f>
        <v>0</v>
      </c>
      <c r="O327">
        <f>IF($B327="",0,SUMIFS(Raindance!$O:$O,Raindance!$B:$B,$B327,Raindance!$R:$R,"&gt;="&amp;O$5,Raindance!$R:$R,"&lt;="&amp;O$6))</f>
        <v>0</v>
      </c>
      <c r="P327">
        <f>IF($B327="",0,SUMIFS(Raindance!$O:$O,Raindance!$B:$B,$B327,Raindance!$R:$R,"&gt;="&amp;P$5,Raindance!$R:$R,"&lt;="&amp;P$6))</f>
        <v>0</v>
      </c>
      <c r="Q327">
        <f>IF($B327="",0,SUMIFS(Raindance!$O:$O,Raindance!$B:$B,$B327,Raindance!$R:$R,"&gt;="&amp;Q$5,Raindance!$R:$R,"&lt;="&amp;Q$6))</f>
        <v>0</v>
      </c>
      <c r="R327">
        <f>IF($B327="",0,SUMIFS(Raindance!$O:$O,Raindance!$B:$B,$B327,Raindance!$R:$R,"&gt;="&amp;R$5,Raindance!$R:$R,"&lt;="&amp;R$6))</f>
        <v>0</v>
      </c>
      <c r="S327">
        <f>IF($B327="",0,SUMIFS(Raindance!$O:$O,Raindance!$B:$B,$B327,Raindance!$R:$R,"&gt;="&amp;S$5,Raindance!$R:$R,"&lt;="&amp;S$6))</f>
        <v>0</v>
      </c>
      <c r="T327">
        <f>IF($B327="",0,SUMIFS(Raindance!$O:$O,Raindance!$B:$B,$B327,Raindance!$R:$R,"&gt;="&amp;T$5,Raindance!$R:$R,"&lt;="&amp;T$6))</f>
        <v>0</v>
      </c>
      <c r="U327">
        <f>IF($B327="",0,SUMIFS(Raindance!$O:$O,Raindance!$B:$B,$B327,Raindance!$R:$R,"&gt;="&amp;U$5,Raindance!$R:$R,"&lt;="&amp;U$6))</f>
        <v>0</v>
      </c>
      <c r="V327">
        <f>IF($B327="",0,SUMIFS(Raindance!$O:$O,Raindance!$B:$B,$B327,Raindance!$R:$R,"&gt;="&amp;V$5,Raindance!$R:$R,"&lt;="&amp;V$6))</f>
        <v>0</v>
      </c>
      <c r="W327">
        <f>IF($B327="",0,SUMIFS(Raindance!$O:$O,Raindance!$B:$B,$B327,Raindance!$R:$R,"&gt;="&amp;W$5,Raindance!$R:$R,"&lt;="&amp;W$6))</f>
        <v>0</v>
      </c>
      <c r="X327">
        <f>IF($B327="",0,SUMIFS(Raindance!$O:$O,Raindance!$B:$B,$B327,Raindance!$R:$R,"&gt;="&amp;X$5,Raindance!$R:$R,"&lt;="&amp;X$6))</f>
        <v>0</v>
      </c>
      <c r="Y327">
        <f>IF($B327="",0,SUMIFS(Raindance!$O:$O,Raindance!$B:$B,$B327,Raindance!$R:$R,"&gt;="&amp;Y$5,Raindance!$R:$R,"&lt;="&amp;Y$6))</f>
        <v>0</v>
      </c>
      <c r="Z327">
        <f>IF($B327="",0,SUMIFS(Raindance!$O:$O,Raindance!$B:$B,$B327,Raindance!$R:$R,"&gt;="&amp;Z$5,Raindance!$R:$R,"&lt;="&amp;Z$6))</f>
        <v>0</v>
      </c>
      <c r="AA327">
        <f>IF($B327="",0,SUMIFS(Raindance!$O:$O,Raindance!$B:$B,$B327,Raindance!$R:$R,"&gt;="&amp;AA$5,Raindance!$R:$R,"&lt;="&amp;AA$6))</f>
        <v>0</v>
      </c>
      <c r="AB327">
        <f>IF($B327="",0,SUMIFS(Raindance!$O:$O,Raindance!$B:$B,$B327,Raindance!$R:$R,"&gt;="&amp;AB$5,Raindance!$R:$R,"&lt;="&amp;AB$6))</f>
        <v>0</v>
      </c>
      <c r="AC327">
        <f>IF($B327="",0,SUMIFS(Raindance!$O:$O,Raindance!$B:$B,$B327,Raindance!$R:$R,"&gt;="&amp;AC$5,Raindance!$R:$R,"&lt;="&amp;AC$6))</f>
        <v>0</v>
      </c>
      <c r="AD327">
        <f>IF($B327="",0,SUMIFS(Raindance!$O:$O,Raindance!$B:$B,$B327,Raindance!$R:$R,"&gt;="&amp;AD$5,Raindance!$R:$R,"&lt;="&amp;AD$6))</f>
        <v>0</v>
      </c>
      <c r="AE327">
        <f>IF($B327="",0,SUMIFS(Raindance!$O:$O,Raindance!$B:$B,$B327,Raindance!$R:$R,"&gt;="&amp;AE$5,Raindance!$R:$R,"&lt;="&amp;AE$6))</f>
        <v>0</v>
      </c>
      <c r="AF327">
        <f>IF($B327="",0,SUMIFS(Raindance!$O:$O,Raindance!$B:$B,$B327,Raindance!$R:$R,"&gt;="&amp;AF$5,Raindance!$R:$R,"&lt;="&amp;AF$6))</f>
        <v>0</v>
      </c>
      <c r="AG327">
        <f>IF($B327="",0,SUMIFS(Raindance!$O:$O,Raindance!$B:$B,$B327,Raindance!$R:$R,"&gt;="&amp;AG$5,Raindance!$R:$R,"&lt;="&amp;AG$6))</f>
        <v>0</v>
      </c>
    </row>
    <row r="328" spans="1:33" x14ac:dyDescent="0.3">
      <c r="A328" t="s">
        <v>1145</v>
      </c>
      <c r="B328" s="20">
        <f>'Accounting table'!I26</f>
        <v>0</v>
      </c>
      <c r="C328" s="36">
        <f>IF(B328="",0,SUMIFS(Raindance!O:O,Raindance!B:B,B328))</f>
        <v>0</v>
      </c>
      <c r="E328">
        <f>IF($B328="",0,SUMIFS(Raindance!$O:$O,Raindance!$B:$B,$B328,Raindance!$R:$R,"&gt;="&amp;E$5,Raindance!$R:$R,"&lt;="&amp;E$6))</f>
        <v>0</v>
      </c>
      <c r="F328">
        <f>IF($B328="",0,SUMIFS(Raindance!$O:$O,Raindance!$B:$B,$B328,Raindance!$R:$R,"&gt;="&amp;F$5,Raindance!$R:$R,"&lt;="&amp;F$6))</f>
        <v>0</v>
      </c>
      <c r="G328">
        <f>IF($B328="",0,SUMIFS(Raindance!$O:$O,Raindance!$B:$B,$B328,Raindance!$R:$R,"&gt;="&amp;G$5,Raindance!$R:$R,"&lt;="&amp;G$6))</f>
        <v>0</v>
      </c>
      <c r="H328">
        <f>IF($B328="",0,SUMIFS(Raindance!$O:$O,Raindance!$B:$B,$B328,Raindance!$R:$R,"&gt;="&amp;H$5,Raindance!$R:$R,"&lt;="&amp;H$6))</f>
        <v>0</v>
      </c>
      <c r="I328">
        <f>IF($B328="",0,SUMIFS(Raindance!$O:$O,Raindance!$B:$B,$B328,Raindance!$R:$R,"&gt;="&amp;I$5,Raindance!$R:$R,"&lt;="&amp;I$6))</f>
        <v>0</v>
      </c>
      <c r="J328">
        <f>IF($B328="",0,SUMIFS(Raindance!$O:$O,Raindance!$B:$B,$B328,Raindance!$R:$R,"&gt;="&amp;J$5,Raindance!$R:$R,"&lt;="&amp;J$6))</f>
        <v>0</v>
      </c>
      <c r="K328">
        <f>IF($B328="",0,SUMIFS(Raindance!$O:$O,Raindance!$B:$B,$B328,Raindance!$R:$R,"&gt;="&amp;K$5,Raindance!$R:$R,"&lt;="&amp;K$6))</f>
        <v>0</v>
      </c>
      <c r="L328">
        <f>IF($B328="",0,SUMIFS(Raindance!$O:$O,Raindance!$B:$B,$B328,Raindance!$R:$R,"&gt;="&amp;L$5,Raindance!$R:$R,"&lt;="&amp;L$6))</f>
        <v>0</v>
      </c>
      <c r="M328">
        <f>IF($B328="",0,SUMIFS(Raindance!$O:$O,Raindance!$B:$B,$B328,Raindance!$R:$R,"&gt;="&amp;M$5,Raindance!$R:$R,"&lt;="&amp;M$6))</f>
        <v>0</v>
      </c>
      <c r="N328">
        <f>IF($B328="",0,SUMIFS(Raindance!$O:$O,Raindance!$B:$B,$B328,Raindance!$R:$R,"&gt;="&amp;N$5,Raindance!$R:$R,"&lt;="&amp;N$6))</f>
        <v>0</v>
      </c>
      <c r="O328">
        <f>IF($B328="",0,SUMIFS(Raindance!$O:$O,Raindance!$B:$B,$B328,Raindance!$R:$R,"&gt;="&amp;O$5,Raindance!$R:$R,"&lt;="&amp;O$6))</f>
        <v>0</v>
      </c>
      <c r="P328">
        <f>IF($B328="",0,SUMIFS(Raindance!$O:$O,Raindance!$B:$B,$B328,Raindance!$R:$R,"&gt;="&amp;P$5,Raindance!$R:$R,"&lt;="&amp;P$6))</f>
        <v>0</v>
      </c>
      <c r="Q328">
        <f>IF($B328="",0,SUMIFS(Raindance!$O:$O,Raindance!$B:$B,$B328,Raindance!$R:$R,"&gt;="&amp;Q$5,Raindance!$R:$R,"&lt;="&amp;Q$6))</f>
        <v>0</v>
      </c>
      <c r="R328">
        <f>IF($B328="",0,SUMIFS(Raindance!$O:$O,Raindance!$B:$B,$B328,Raindance!$R:$R,"&gt;="&amp;R$5,Raindance!$R:$R,"&lt;="&amp;R$6))</f>
        <v>0</v>
      </c>
      <c r="S328">
        <f>IF($B328="",0,SUMIFS(Raindance!$O:$O,Raindance!$B:$B,$B328,Raindance!$R:$R,"&gt;="&amp;S$5,Raindance!$R:$R,"&lt;="&amp;S$6))</f>
        <v>0</v>
      </c>
      <c r="T328">
        <f>IF($B328="",0,SUMIFS(Raindance!$O:$O,Raindance!$B:$B,$B328,Raindance!$R:$R,"&gt;="&amp;T$5,Raindance!$R:$R,"&lt;="&amp;T$6))</f>
        <v>0</v>
      </c>
      <c r="U328">
        <f>IF($B328="",0,SUMIFS(Raindance!$O:$O,Raindance!$B:$B,$B328,Raindance!$R:$R,"&gt;="&amp;U$5,Raindance!$R:$R,"&lt;="&amp;U$6))</f>
        <v>0</v>
      </c>
      <c r="V328">
        <f>IF($B328="",0,SUMIFS(Raindance!$O:$O,Raindance!$B:$B,$B328,Raindance!$R:$R,"&gt;="&amp;V$5,Raindance!$R:$R,"&lt;="&amp;V$6))</f>
        <v>0</v>
      </c>
      <c r="W328">
        <f>IF($B328="",0,SUMIFS(Raindance!$O:$O,Raindance!$B:$B,$B328,Raindance!$R:$R,"&gt;="&amp;W$5,Raindance!$R:$R,"&lt;="&amp;W$6))</f>
        <v>0</v>
      </c>
      <c r="X328">
        <f>IF($B328="",0,SUMIFS(Raindance!$O:$O,Raindance!$B:$B,$B328,Raindance!$R:$R,"&gt;="&amp;X$5,Raindance!$R:$R,"&lt;="&amp;X$6))</f>
        <v>0</v>
      </c>
      <c r="Y328">
        <f>IF($B328="",0,SUMIFS(Raindance!$O:$O,Raindance!$B:$B,$B328,Raindance!$R:$R,"&gt;="&amp;Y$5,Raindance!$R:$R,"&lt;="&amp;Y$6))</f>
        <v>0</v>
      </c>
      <c r="Z328">
        <f>IF($B328="",0,SUMIFS(Raindance!$O:$O,Raindance!$B:$B,$B328,Raindance!$R:$R,"&gt;="&amp;Z$5,Raindance!$R:$R,"&lt;="&amp;Z$6))</f>
        <v>0</v>
      </c>
      <c r="AA328">
        <f>IF($B328="",0,SUMIFS(Raindance!$O:$O,Raindance!$B:$B,$B328,Raindance!$R:$R,"&gt;="&amp;AA$5,Raindance!$R:$R,"&lt;="&amp;AA$6))</f>
        <v>0</v>
      </c>
      <c r="AB328">
        <f>IF($B328="",0,SUMIFS(Raindance!$O:$O,Raindance!$B:$B,$B328,Raindance!$R:$R,"&gt;="&amp;AB$5,Raindance!$R:$R,"&lt;="&amp;AB$6))</f>
        <v>0</v>
      </c>
      <c r="AC328">
        <f>IF($B328="",0,SUMIFS(Raindance!$O:$O,Raindance!$B:$B,$B328,Raindance!$R:$R,"&gt;="&amp;AC$5,Raindance!$R:$R,"&lt;="&amp;AC$6))</f>
        <v>0</v>
      </c>
      <c r="AD328">
        <f>IF($B328="",0,SUMIFS(Raindance!$O:$O,Raindance!$B:$B,$B328,Raindance!$R:$R,"&gt;="&amp;AD$5,Raindance!$R:$R,"&lt;="&amp;AD$6))</f>
        <v>0</v>
      </c>
      <c r="AE328">
        <f>IF($B328="",0,SUMIFS(Raindance!$O:$O,Raindance!$B:$B,$B328,Raindance!$R:$R,"&gt;="&amp;AE$5,Raindance!$R:$R,"&lt;="&amp;AE$6))</f>
        <v>0</v>
      </c>
      <c r="AF328">
        <f>IF($B328="",0,SUMIFS(Raindance!$O:$O,Raindance!$B:$B,$B328,Raindance!$R:$R,"&gt;="&amp;AF$5,Raindance!$R:$R,"&lt;="&amp;AF$6))</f>
        <v>0</v>
      </c>
      <c r="AG328">
        <f>IF($B328="",0,SUMIFS(Raindance!$O:$O,Raindance!$B:$B,$B328,Raindance!$R:$R,"&gt;="&amp;AG$5,Raindance!$R:$R,"&lt;="&amp;AG$6))</f>
        <v>0</v>
      </c>
    </row>
    <row r="329" spans="1:33" x14ac:dyDescent="0.3">
      <c r="A329" t="s">
        <v>1145</v>
      </c>
      <c r="B329" s="20">
        <f>'Accounting table'!I27</f>
        <v>0</v>
      </c>
      <c r="C329" s="36">
        <f>IF(B329="",0,SUMIFS(Raindance!O:O,Raindance!B:B,B329))</f>
        <v>0</v>
      </c>
      <c r="E329">
        <f>IF($B329="",0,SUMIFS(Raindance!$O:$O,Raindance!$B:$B,$B329,Raindance!$R:$R,"&gt;="&amp;E$5,Raindance!$R:$R,"&lt;="&amp;E$6))</f>
        <v>0</v>
      </c>
      <c r="F329">
        <f>IF($B329="",0,SUMIFS(Raindance!$O:$O,Raindance!$B:$B,$B329,Raindance!$R:$R,"&gt;="&amp;F$5,Raindance!$R:$R,"&lt;="&amp;F$6))</f>
        <v>0</v>
      </c>
      <c r="G329">
        <f>IF($B329="",0,SUMIFS(Raindance!$O:$O,Raindance!$B:$B,$B329,Raindance!$R:$R,"&gt;="&amp;G$5,Raindance!$R:$R,"&lt;="&amp;G$6))</f>
        <v>0</v>
      </c>
      <c r="H329">
        <f>IF($B329="",0,SUMIFS(Raindance!$O:$O,Raindance!$B:$B,$B329,Raindance!$R:$R,"&gt;="&amp;H$5,Raindance!$R:$R,"&lt;="&amp;H$6))</f>
        <v>0</v>
      </c>
      <c r="I329">
        <f>IF($B329="",0,SUMIFS(Raindance!$O:$O,Raindance!$B:$B,$B329,Raindance!$R:$R,"&gt;="&amp;I$5,Raindance!$R:$R,"&lt;="&amp;I$6))</f>
        <v>0</v>
      </c>
      <c r="J329">
        <f>IF($B329="",0,SUMIFS(Raindance!$O:$O,Raindance!$B:$B,$B329,Raindance!$R:$R,"&gt;="&amp;J$5,Raindance!$R:$R,"&lt;="&amp;J$6))</f>
        <v>0</v>
      </c>
      <c r="K329">
        <f>IF($B329="",0,SUMIFS(Raindance!$O:$O,Raindance!$B:$B,$B329,Raindance!$R:$R,"&gt;="&amp;K$5,Raindance!$R:$R,"&lt;="&amp;K$6))</f>
        <v>0</v>
      </c>
      <c r="L329">
        <f>IF($B329="",0,SUMIFS(Raindance!$O:$O,Raindance!$B:$B,$B329,Raindance!$R:$R,"&gt;="&amp;L$5,Raindance!$R:$R,"&lt;="&amp;L$6))</f>
        <v>0</v>
      </c>
      <c r="M329">
        <f>IF($B329="",0,SUMIFS(Raindance!$O:$O,Raindance!$B:$B,$B329,Raindance!$R:$R,"&gt;="&amp;M$5,Raindance!$R:$R,"&lt;="&amp;M$6))</f>
        <v>0</v>
      </c>
      <c r="N329">
        <f>IF($B329="",0,SUMIFS(Raindance!$O:$O,Raindance!$B:$B,$B329,Raindance!$R:$R,"&gt;="&amp;N$5,Raindance!$R:$R,"&lt;="&amp;N$6))</f>
        <v>0</v>
      </c>
      <c r="O329">
        <f>IF($B329="",0,SUMIFS(Raindance!$O:$O,Raindance!$B:$B,$B329,Raindance!$R:$R,"&gt;="&amp;O$5,Raindance!$R:$R,"&lt;="&amp;O$6))</f>
        <v>0</v>
      </c>
      <c r="P329">
        <f>IF($B329="",0,SUMIFS(Raindance!$O:$O,Raindance!$B:$B,$B329,Raindance!$R:$R,"&gt;="&amp;P$5,Raindance!$R:$R,"&lt;="&amp;P$6))</f>
        <v>0</v>
      </c>
      <c r="Q329">
        <f>IF($B329="",0,SUMIFS(Raindance!$O:$O,Raindance!$B:$B,$B329,Raindance!$R:$R,"&gt;="&amp;Q$5,Raindance!$R:$R,"&lt;="&amp;Q$6))</f>
        <v>0</v>
      </c>
      <c r="R329">
        <f>IF($B329="",0,SUMIFS(Raindance!$O:$O,Raindance!$B:$B,$B329,Raindance!$R:$R,"&gt;="&amp;R$5,Raindance!$R:$R,"&lt;="&amp;R$6))</f>
        <v>0</v>
      </c>
      <c r="S329">
        <f>IF($B329="",0,SUMIFS(Raindance!$O:$O,Raindance!$B:$B,$B329,Raindance!$R:$R,"&gt;="&amp;S$5,Raindance!$R:$R,"&lt;="&amp;S$6))</f>
        <v>0</v>
      </c>
      <c r="T329">
        <f>IF($B329="",0,SUMIFS(Raindance!$O:$O,Raindance!$B:$B,$B329,Raindance!$R:$R,"&gt;="&amp;T$5,Raindance!$R:$R,"&lt;="&amp;T$6))</f>
        <v>0</v>
      </c>
      <c r="U329">
        <f>IF($B329="",0,SUMIFS(Raindance!$O:$O,Raindance!$B:$B,$B329,Raindance!$R:$R,"&gt;="&amp;U$5,Raindance!$R:$R,"&lt;="&amp;U$6))</f>
        <v>0</v>
      </c>
      <c r="V329">
        <f>IF($B329="",0,SUMIFS(Raindance!$O:$O,Raindance!$B:$B,$B329,Raindance!$R:$R,"&gt;="&amp;V$5,Raindance!$R:$R,"&lt;="&amp;V$6))</f>
        <v>0</v>
      </c>
      <c r="W329">
        <f>IF($B329="",0,SUMIFS(Raindance!$O:$O,Raindance!$B:$B,$B329,Raindance!$R:$R,"&gt;="&amp;W$5,Raindance!$R:$R,"&lt;="&amp;W$6))</f>
        <v>0</v>
      </c>
      <c r="X329">
        <f>IF($B329="",0,SUMIFS(Raindance!$O:$O,Raindance!$B:$B,$B329,Raindance!$R:$R,"&gt;="&amp;X$5,Raindance!$R:$R,"&lt;="&amp;X$6))</f>
        <v>0</v>
      </c>
      <c r="Y329">
        <f>IF($B329="",0,SUMIFS(Raindance!$O:$O,Raindance!$B:$B,$B329,Raindance!$R:$R,"&gt;="&amp;Y$5,Raindance!$R:$R,"&lt;="&amp;Y$6))</f>
        <v>0</v>
      </c>
      <c r="Z329">
        <f>IF($B329="",0,SUMIFS(Raindance!$O:$O,Raindance!$B:$B,$B329,Raindance!$R:$R,"&gt;="&amp;Z$5,Raindance!$R:$R,"&lt;="&amp;Z$6))</f>
        <v>0</v>
      </c>
      <c r="AA329">
        <f>IF($B329="",0,SUMIFS(Raindance!$O:$O,Raindance!$B:$B,$B329,Raindance!$R:$R,"&gt;="&amp;AA$5,Raindance!$R:$R,"&lt;="&amp;AA$6))</f>
        <v>0</v>
      </c>
      <c r="AB329">
        <f>IF($B329="",0,SUMIFS(Raindance!$O:$O,Raindance!$B:$B,$B329,Raindance!$R:$R,"&gt;="&amp;AB$5,Raindance!$R:$R,"&lt;="&amp;AB$6))</f>
        <v>0</v>
      </c>
      <c r="AC329">
        <f>IF($B329="",0,SUMIFS(Raindance!$O:$O,Raindance!$B:$B,$B329,Raindance!$R:$R,"&gt;="&amp;AC$5,Raindance!$R:$R,"&lt;="&amp;AC$6))</f>
        <v>0</v>
      </c>
      <c r="AD329">
        <f>IF($B329="",0,SUMIFS(Raindance!$O:$O,Raindance!$B:$B,$B329,Raindance!$R:$R,"&gt;="&amp;AD$5,Raindance!$R:$R,"&lt;="&amp;AD$6))</f>
        <v>0</v>
      </c>
      <c r="AE329">
        <f>IF($B329="",0,SUMIFS(Raindance!$O:$O,Raindance!$B:$B,$B329,Raindance!$R:$R,"&gt;="&amp;AE$5,Raindance!$R:$R,"&lt;="&amp;AE$6))</f>
        <v>0</v>
      </c>
      <c r="AF329">
        <f>IF($B329="",0,SUMIFS(Raindance!$O:$O,Raindance!$B:$B,$B329,Raindance!$R:$R,"&gt;="&amp;AF$5,Raindance!$R:$R,"&lt;="&amp;AF$6))</f>
        <v>0</v>
      </c>
      <c r="AG329">
        <f>IF($B329="",0,SUMIFS(Raindance!$O:$O,Raindance!$B:$B,$B329,Raindance!$R:$R,"&gt;="&amp;AG$5,Raindance!$R:$R,"&lt;="&amp;AG$6))</f>
        <v>0</v>
      </c>
    </row>
    <row r="330" spans="1:33" x14ac:dyDescent="0.3">
      <c r="A330" t="s">
        <v>1145</v>
      </c>
      <c r="B330" s="20">
        <f>'Accounting table'!I28</f>
        <v>0</v>
      </c>
      <c r="C330" s="36">
        <f>IF(B330="",0,SUMIFS(Raindance!O:O,Raindance!B:B,B330))</f>
        <v>0</v>
      </c>
      <c r="E330">
        <f>IF($B330="",0,SUMIFS(Raindance!$O:$O,Raindance!$B:$B,$B330,Raindance!$R:$R,"&gt;="&amp;E$5,Raindance!$R:$R,"&lt;="&amp;E$6))</f>
        <v>0</v>
      </c>
      <c r="F330">
        <f>IF($B330="",0,SUMIFS(Raindance!$O:$O,Raindance!$B:$B,$B330,Raindance!$R:$R,"&gt;="&amp;F$5,Raindance!$R:$R,"&lt;="&amp;F$6))</f>
        <v>0</v>
      </c>
      <c r="G330">
        <f>IF($B330="",0,SUMIFS(Raindance!$O:$O,Raindance!$B:$B,$B330,Raindance!$R:$R,"&gt;="&amp;G$5,Raindance!$R:$R,"&lt;="&amp;G$6))</f>
        <v>0</v>
      </c>
      <c r="H330">
        <f>IF($B330="",0,SUMIFS(Raindance!$O:$O,Raindance!$B:$B,$B330,Raindance!$R:$R,"&gt;="&amp;H$5,Raindance!$R:$R,"&lt;="&amp;H$6))</f>
        <v>0</v>
      </c>
      <c r="I330">
        <f>IF($B330="",0,SUMIFS(Raindance!$O:$O,Raindance!$B:$B,$B330,Raindance!$R:$R,"&gt;="&amp;I$5,Raindance!$R:$R,"&lt;="&amp;I$6))</f>
        <v>0</v>
      </c>
      <c r="J330">
        <f>IF($B330="",0,SUMIFS(Raindance!$O:$O,Raindance!$B:$B,$B330,Raindance!$R:$R,"&gt;="&amp;J$5,Raindance!$R:$R,"&lt;="&amp;J$6))</f>
        <v>0</v>
      </c>
      <c r="K330">
        <f>IF($B330="",0,SUMIFS(Raindance!$O:$O,Raindance!$B:$B,$B330,Raindance!$R:$R,"&gt;="&amp;K$5,Raindance!$R:$R,"&lt;="&amp;K$6))</f>
        <v>0</v>
      </c>
      <c r="L330">
        <f>IF($B330="",0,SUMIFS(Raindance!$O:$O,Raindance!$B:$B,$B330,Raindance!$R:$R,"&gt;="&amp;L$5,Raindance!$R:$R,"&lt;="&amp;L$6))</f>
        <v>0</v>
      </c>
      <c r="M330">
        <f>IF($B330="",0,SUMIFS(Raindance!$O:$O,Raindance!$B:$B,$B330,Raindance!$R:$R,"&gt;="&amp;M$5,Raindance!$R:$R,"&lt;="&amp;M$6))</f>
        <v>0</v>
      </c>
      <c r="N330">
        <f>IF($B330="",0,SUMIFS(Raindance!$O:$O,Raindance!$B:$B,$B330,Raindance!$R:$R,"&gt;="&amp;N$5,Raindance!$R:$R,"&lt;="&amp;N$6))</f>
        <v>0</v>
      </c>
      <c r="O330">
        <f>IF($B330="",0,SUMIFS(Raindance!$O:$O,Raindance!$B:$B,$B330,Raindance!$R:$R,"&gt;="&amp;O$5,Raindance!$R:$R,"&lt;="&amp;O$6))</f>
        <v>0</v>
      </c>
      <c r="P330">
        <f>IF($B330="",0,SUMIFS(Raindance!$O:$O,Raindance!$B:$B,$B330,Raindance!$R:$R,"&gt;="&amp;P$5,Raindance!$R:$R,"&lt;="&amp;P$6))</f>
        <v>0</v>
      </c>
      <c r="Q330">
        <f>IF($B330="",0,SUMIFS(Raindance!$O:$O,Raindance!$B:$B,$B330,Raindance!$R:$R,"&gt;="&amp;Q$5,Raindance!$R:$R,"&lt;="&amp;Q$6))</f>
        <v>0</v>
      </c>
      <c r="R330">
        <f>IF($B330="",0,SUMIFS(Raindance!$O:$O,Raindance!$B:$B,$B330,Raindance!$R:$R,"&gt;="&amp;R$5,Raindance!$R:$R,"&lt;="&amp;R$6))</f>
        <v>0</v>
      </c>
      <c r="S330">
        <f>IF($B330="",0,SUMIFS(Raindance!$O:$O,Raindance!$B:$B,$B330,Raindance!$R:$R,"&gt;="&amp;S$5,Raindance!$R:$R,"&lt;="&amp;S$6))</f>
        <v>0</v>
      </c>
      <c r="T330">
        <f>IF($B330="",0,SUMIFS(Raindance!$O:$O,Raindance!$B:$B,$B330,Raindance!$R:$R,"&gt;="&amp;T$5,Raindance!$R:$R,"&lt;="&amp;T$6))</f>
        <v>0</v>
      </c>
      <c r="U330">
        <f>IF($B330="",0,SUMIFS(Raindance!$O:$O,Raindance!$B:$B,$B330,Raindance!$R:$R,"&gt;="&amp;U$5,Raindance!$R:$R,"&lt;="&amp;U$6))</f>
        <v>0</v>
      </c>
      <c r="V330">
        <f>IF($B330="",0,SUMIFS(Raindance!$O:$O,Raindance!$B:$B,$B330,Raindance!$R:$R,"&gt;="&amp;V$5,Raindance!$R:$R,"&lt;="&amp;V$6))</f>
        <v>0</v>
      </c>
      <c r="W330">
        <f>IF($B330="",0,SUMIFS(Raindance!$O:$O,Raindance!$B:$B,$B330,Raindance!$R:$R,"&gt;="&amp;W$5,Raindance!$R:$R,"&lt;="&amp;W$6))</f>
        <v>0</v>
      </c>
      <c r="X330">
        <f>IF($B330="",0,SUMIFS(Raindance!$O:$O,Raindance!$B:$B,$B330,Raindance!$R:$R,"&gt;="&amp;X$5,Raindance!$R:$R,"&lt;="&amp;X$6))</f>
        <v>0</v>
      </c>
      <c r="Y330">
        <f>IF($B330="",0,SUMIFS(Raindance!$O:$O,Raindance!$B:$B,$B330,Raindance!$R:$R,"&gt;="&amp;Y$5,Raindance!$R:$R,"&lt;="&amp;Y$6))</f>
        <v>0</v>
      </c>
      <c r="Z330">
        <f>IF($B330="",0,SUMIFS(Raindance!$O:$O,Raindance!$B:$B,$B330,Raindance!$R:$R,"&gt;="&amp;Z$5,Raindance!$R:$R,"&lt;="&amp;Z$6))</f>
        <v>0</v>
      </c>
      <c r="AA330">
        <f>IF($B330="",0,SUMIFS(Raindance!$O:$O,Raindance!$B:$B,$B330,Raindance!$R:$R,"&gt;="&amp;AA$5,Raindance!$R:$R,"&lt;="&amp;AA$6))</f>
        <v>0</v>
      </c>
      <c r="AB330">
        <f>IF($B330="",0,SUMIFS(Raindance!$O:$O,Raindance!$B:$B,$B330,Raindance!$R:$R,"&gt;="&amp;AB$5,Raindance!$R:$R,"&lt;="&amp;AB$6))</f>
        <v>0</v>
      </c>
      <c r="AC330">
        <f>IF($B330="",0,SUMIFS(Raindance!$O:$O,Raindance!$B:$B,$B330,Raindance!$R:$R,"&gt;="&amp;AC$5,Raindance!$R:$R,"&lt;="&amp;AC$6))</f>
        <v>0</v>
      </c>
      <c r="AD330">
        <f>IF($B330="",0,SUMIFS(Raindance!$O:$O,Raindance!$B:$B,$B330,Raindance!$R:$R,"&gt;="&amp;AD$5,Raindance!$R:$R,"&lt;="&amp;AD$6))</f>
        <v>0</v>
      </c>
      <c r="AE330">
        <f>IF($B330="",0,SUMIFS(Raindance!$O:$O,Raindance!$B:$B,$B330,Raindance!$R:$R,"&gt;="&amp;AE$5,Raindance!$R:$R,"&lt;="&amp;AE$6))</f>
        <v>0</v>
      </c>
      <c r="AF330">
        <f>IF($B330="",0,SUMIFS(Raindance!$O:$O,Raindance!$B:$B,$B330,Raindance!$R:$R,"&gt;="&amp;AF$5,Raindance!$R:$R,"&lt;="&amp;AF$6))</f>
        <v>0</v>
      </c>
      <c r="AG330">
        <f>IF($B330="",0,SUMIFS(Raindance!$O:$O,Raindance!$B:$B,$B330,Raindance!$R:$R,"&gt;="&amp;AG$5,Raindance!$R:$R,"&lt;="&amp;AG$6))</f>
        <v>0</v>
      </c>
    </row>
    <row r="331" spans="1:33" x14ac:dyDescent="0.3">
      <c r="A331" t="s">
        <v>1145</v>
      </c>
      <c r="B331" s="20">
        <f>'Accounting table'!I29</f>
        <v>0</v>
      </c>
      <c r="C331" s="36">
        <f>IF(B331="",0,SUMIFS(Raindance!O:O,Raindance!B:B,B331))</f>
        <v>0</v>
      </c>
      <c r="E331">
        <f>IF($B331="",0,SUMIFS(Raindance!$O:$O,Raindance!$B:$B,$B331,Raindance!$R:$R,"&gt;="&amp;E$5,Raindance!$R:$R,"&lt;="&amp;E$6))</f>
        <v>0</v>
      </c>
      <c r="F331">
        <f>IF($B331="",0,SUMIFS(Raindance!$O:$O,Raindance!$B:$B,$B331,Raindance!$R:$R,"&gt;="&amp;F$5,Raindance!$R:$R,"&lt;="&amp;F$6))</f>
        <v>0</v>
      </c>
      <c r="G331">
        <f>IF($B331="",0,SUMIFS(Raindance!$O:$O,Raindance!$B:$B,$B331,Raindance!$R:$R,"&gt;="&amp;G$5,Raindance!$R:$R,"&lt;="&amp;G$6))</f>
        <v>0</v>
      </c>
      <c r="H331">
        <f>IF($B331="",0,SUMIFS(Raindance!$O:$O,Raindance!$B:$B,$B331,Raindance!$R:$R,"&gt;="&amp;H$5,Raindance!$R:$R,"&lt;="&amp;H$6))</f>
        <v>0</v>
      </c>
      <c r="I331">
        <f>IF($B331="",0,SUMIFS(Raindance!$O:$O,Raindance!$B:$B,$B331,Raindance!$R:$R,"&gt;="&amp;I$5,Raindance!$R:$R,"&lt;="&amp;I$6))</f>
        <v>0</v>
      </c>
      <c r="J331">
        <f>IF($B331="",0,SUMIFS(Raindance!$O:$O,Raindance!$B:$B,$B331,Raindance!$R:$R,"&gt;="&amp;J$5,Raindance!$R:$R,"&lt;="&amp;J$6))</f>
        <v>0</v>
      </c>
      <c r="K331">
        <f>IF($B331="",0,SUMIFS(Raindance!$O:$O,Raindance!$B:$B,$B331,Raindance!$R:$R,"&gt;="&amp;K$5,Raindance!$R:$R,"&lt;="&amp;K$6))</f>
        <v>0</v>
      </c>
      <c r="L331">
        <f>IF($B331="",0,SUMIFS(Raindance!$O:$O,Raindance!$B:$B,$B331,Raindance!$R:$R,"&gt;="&amp;L$5,Raindance!$R:$R,"&lt;="&amp;L$6))</f>
        <v>0</v>
      </c>
      <c r="M331">
        <f>IF($B331="",0,SUMIFS(Raindance!$O:$O,Raindance!$B:$B,$B331,Raindance!$R:$R,"&gt;="&amp;M$5,Raindance!$R:$R,"&lt;="&amp;M$6))</f>
        <v>0</v>
      </c>
      <c r="N331">
        <f>IF($B331="",0,SUMIFS(Raindance!$O:$O,Raindance!$B:$B,$B331,Raindance!$R:$R,"&gt;="&amp;N$5,Raindance!$R:$R,"&lt;="&amp;N$6))</f>
        <v>0</v>
      </c>
      <c r="O331">
        <f>IF($B331="",0,SUMIFS(Raindance!$O:$O,Raindance!$B:$B,$B331,Raindance!$R:$R,"&gt;="&amp;O$5,Raindance!$R:$R,"&lt;="&amp;O$6))</f>
        <v>0</v>
      </c>
      <c r="P331">
        <f>IF($B331="",0,SUMIFS(Raindance!$O:$O,Raindance!$B:$B,$B331,Raindance!$R:$R,"&gt;="&amp;P$5,Raindance!$R:$R,"&lt;="&amp;P$6))</f>
        <v>0</v>
      </c>
      <c r="Q331">
        <f>IF($B331="",0,SUMIFS(Raindance!$O:$O,Raindance!$B:$B,$B331,Raindance!$R:$R,"&gt;="&amp;Q$5,Raindance!$R:$R,"&lt;="&amp;Q$6))</f>
        <v>0</v>
      </c>
      <c r="R331">
        <f>IF($B331="",0,SUMIFS(Raindance!$O:$O,Raindance!$B:$B,$B331,Raindance!$R:$R,"&gt;="&amp;R$5,Raindance!$R:$R,"&lt;="&amp;R$6))</f>
        <v>0</v>
      </c>
      <c r="S331">
        <f>IF($B331="",0,SUMIFS(Raindance!$O:$O,Raindance!$B:$B,$B331,Raindance!$R:$R,"&gt;="&amp;S$5,Raindance!$R:$R,"&lt;="&amp;S$6))</f>
        <v>0</v>
      </c>
      <c r="T331">
        <f>IF($B331="",0,SUMIFS(Raindance!$O:$O,Raindance!$B:$B,$B331,Raindance!$R:$R,"&gt;="&amp;T$5,Raindance!$R:$R,"&lt;="&amp;T$6))</f>
        <v>0</v>
      </c>
      <c r="U331">
        <f>IF($B331="",0,SUMIFS(Raindance!$O:$O,Raindance!$B:$B,$B331,Raindance!$R:$R,"&gt;="&amp;U$5,Raindance!$R:$R,"&lt;="&amp;U$6))</f>
        <v>0</v>
      </c>
      <c r="V331">
        <f>IF($B331="",0,SUMIFS(Raindance!$O:$O,Raindance!$B:$B,$B331,Raindance!$R:$R,"&gt;="&amp;V$5,Raindance!$R:$R,"&lt;="&amp;V$6))</f>
        <v>0</v>
      </c>
      <c r="W331">
        <f>IF($B331="",0,SUMIFS(Raindance!$O:$O,Raindance!$B:$B,$B331,Raindance!$R:$R,"&gt;="&amp;W$5,Raindance!$R:$R,"&lt;="&amp;W$6))</f>
        <v>0</v>
      </c>
      <c r="X331">
        <f>IF($B331="",0,SUMIFS(Raindance!$O:$O,Raindance!$B:$B,$B331,Raindance!$R:$R,"&gt;="&amp;X$5,Raindance!$R:$R,"&lt;="&amp;X$6))</f>
        <v>0</v>
      </c>
      <c r="Y331">
        <f>IF($B331="",0,SUMIFS(Raindance!$O:$O,Raindance!$B:$B,$B331,Raindance!$R:$R,"&gt;="&amp;Y$5,Raindance!$R:$R,"&lt;="&amp;Y$6))</f>
        <v>0</v>
      </c>
      <c r="Z331">
        <f>IF($B331="",0,SUMIFS(Raindance!$O:$O,Raindance!$B:$B,$B331,Raindance!$R:$R,"&gt;="&amp;Z$5,Raindance!$R:$R,"&lt;="&amp;Z$6))</f>
        <v>0</v>
      </c>
      <c r="AA331">
        <f>IF($B331="",0,SUMIFS(Raindance!$O:$O,Raindance!$B:$B,$B331,Raindance!$R:$R,"&gt;="&amp;AA$5,Raindance!$R:$R,"&lt;="&amp;AA$6))</f>
        <v>0</v>
      </c>
      <c r="AB331">
        <f>IF($B331="",0,SUMIFS(Raindance!$O:$O,Raindance!$B:$B,$B331,Raindance!$R:$R,"&gt;="&amp;AB$5,Raindance!$R:$R,"&lt;="&amp;AB$6))</f>
        <v>0</v>
      </c>
      <c r="AC331">
        <f>IF($B331="",0,SUMIFS(Raindance!$O:$O,Raindance!$B:$B,$B331,Raindance!$R:$R,"&gt;="&amp;AC$5,Raindance!$R:$R,"&lt;="&amp;AC$6))</f>
        <v>0</v>
      </c>
      <c r="AD331">
        <f>IF($B331="",0,SUMIFS(Raindance!$O:$O,Raindance!$B:$B,$B331,Raindance!$R:$R,"&gt;="&amp;AD$5,Raindance!$R:$R,"&lt;="&amp;AD$6))</f>
        <v>0</v>
      </c>
      <c r="AE331">
        <f>IF($B331="",0,SUMIFS(Raindance!$O:$O,Raindance!$B:$B,$B331,Raindance!$R:$R,"&gt;="&amp;AE$5,Raindance!$R:$R,"&lt;="&amp;AE$6))</f>
        <v>0</v>
      </c>
      <c r="AF331">
        <f>IF($B331="",0,SUMIFS(Raindance!$O:$O,Raindance!$B:$B,$B331,Raindance!$R:$R,"&gt;="&amp;AF$5,Raindance!$R:$R,"&lt;="&amp;AF$6))</f>
        <v>0</v>
      </c>
      <c r="AG331">
        <f>IF($B331="",0,SUMIFS(Raindance!$O:$O,Raindance!$B:$B,$B331,Raindance!$R:$R,"&gt;="&amp;AG$5,Raindance!$R:$R,"&lt;="&amp;AG$6))</f>
        <v>0</v>
      </c>
    </row>
    <row r="332" spans="1:33" x14ac:dyDescent="0.3">
      <c r="A332" t="s">
        <v>1145</v>
      </c>
      <c r="B332" s="20">
        <f>'Accounting table'!I30</f>
        <v>0</v>
      </c>
      <c r="C332" s="36">
        <f>IF(B332="",0,SUMIFS(Raindance!O:O,Raindance!B:B,B332))</f>
        <v>0</v>
      </c>
      <c r="E332">
        <f>IF($B332="",0,SUMIFS(Raindance!$O:$O,Raindance!$B:$B,$B332,Raindance!$R:$R,"&gt;="&amp;E$5,Raindance!$R:$R,"&lt;="&amp;E$6))</f>
        <v>0</v>
      </c>
      <c r="F332">
        <f>IF($B332="",0,SUMIFS(Raindance!$O:$O,Raindance!$B:$B,$B332,Raindance!$R:$R,"&gt;="&amp;F$5,Raindance!$R:$R,"&lt;="&amp;F$6))</f>
        <v>0</v>
      </c>
      <c r="G332">
        <f>IF($B332="",0,SUMIFS(Raindance!$O:$O,Raindance!$B:$B,$B332,Raindance!$R:$R,"&gt;="&amp;G$5,Raindance!$R:$R,"&lt;="&amp;G$6))</f>
        <v>0</v>
      </c>
      <c r="H332">
        <f>IF($B332="",0,SUMIFS(Raindance!$O:$O,Raindance!$B:$B,$B332,Raindance!$R:$R,"&gt;="&amp;H$5,Raindance!$R:$R,"&lt;="&amp;H$6))</f>
        <v>0</v>
      </c>
      <c r="I332">
        <f>IF($B332="",0,SUMIFS(Raindance!$O:$O,Raindance!$B:$B,$B332,Raindance!$R:$R,"&gt;="&amp;I$5,Raindance!$R:$R,"&lt;="&amp;I$6))</f>
        <v>0</v>
      </c>
      <c r="J332">
        <f>IF($B332="",0,SUMIFS(Raindance!$O:$O,Raindance!$B:$B,$B332,Raindance!$R:$R,"&gt;="&amp;J$5,Raindance!$R:$R,"&lt;="&amp;J$6))</f>
        <v>0</v>
      </c>
      <c r="K332">
        <f>IF($B332="",0,SUMIFS(Raindance!$O:$O,Raindance!$B:$B,$B332,Raindance!$R:$R,"&gt;="&amp;K$5,Raindance!$R:$R,"&lt;="&amp;K$6))</f>
        <v>0</v>
      </c>
      <c r="L332">
        <f>IF($B332="",0,SUMIFS(Raindance!$O:$O,Raindance!$B:$B,$B332,Raindance!$R:$R,"&gt;="&amp;L$5,Raindance!$R:$R,"&lt;="&amp;L$6))</f>
        <v>0</v>
      </c>
      <c r="M332">
        <f>IF($B332="",0,SUMIFS(Raindance!$O:$O,Raindance!$B:$B,$B332,Raindance!$R:$R,"&gt;="&amp;M$5,Raindance!$R:$R,"&lt;="&amp;M$6))</f>
        <v>0</v>
      </c>
      <c r="N332">
        <f>IF($B332="",0,SUMIFS(Raindance!$O:$O,Raindance!$B:$B,$B332,Raindance!$R:$R,"&gt;="&amp;N$5,Raindance!$R:$R,"&lt;="&amp;N$6))</f>
        <v>0</v>
      </c>
      <c r="O332">
        <f>IF($B332="",0,SUMIFS(Raindance!$O:$O,Raindance!$B:$B,$B332,Raindance!$R:$R,"&gt;="&amp;O$5,Raindance!$R:$R,"&lt;="&amp;O$6))</f>
        <v>0</v>
      </c>
      <c r="P332">
        <f>IF($B332="",0,SUMIFS(Raindance!$O:$O,Raindance!$B:$B,$B332,Raindance!$R:$R,"&gt;="&amp;P$5,Raindance!$R:$R,"&lt;="&amp;P$6))</f>
        <v>0</v>
      </c>
      <c r="Q332">
        <f>IF($B332="",0,SUMIFS(Raindance!$O:$O,Raindance!$B:$B,$B332,Raindance!$R:$R,"&gt;="&amp;Q$5,Raindance!$R:$R,"&lt;="&amp;Q$6))</f>
        <v>0</v>
      </c>
      <c r="R332">
        <f>IF($B332="",0,SUMIFS(Raindance!$O:$O,Raindance!$B:$B,$B332,Raindance!$R:$R,"&gt;="&amp;R$5,Raindance!$R:$R,"&lt;="&amp;R$6))</f>
        <v>0</v>
      </c>
      <c r="S332">
        <f>IF($B332="",0,SUMIFS(Raindance!$O:$O,Raindance!$B:$B,$B332,Raindance!$R:$R,"&gt;="&amp;S$5,Raindance!$R:$R,"&lt;="&amp;S$6))</f>
        <v>0</v>
      </c>
      <c r="T332">
        <f>IF($B332="",0,SUMIFS(Raindance!$O:$O,Raindance!$B:$B,$B332,Raindance!$R:$R,"&gt;="&amp;T$5,Raindance!$R:$R,"&lt;="&amp;T$6))</f>
        <v>0</v>
      </c>
      <c r="U332">
        <f>IF($B332="",0,SUMIFS(Raindance!$O:$O,Raindance!$B:$B,$B332,Raindance!$R:$R,"&gt;="&amp;U$5,Raindance!$R:$R,"&lt;="&amp;U$6))</f>
        <v>0</v>
      </c>
      <c r="V332">
        <f>IF($B332="",0,SUMIFS(Raindance!$O:$O,Raindance!$B:$B,$B332,Raindance!$R:$R,"&gt;="&amp;V$5,Raindance!$R:$R,"&lt;="&amp;V$6))</f>
        <v>0</v>
      </c>
      <c r="W332">
        <f>IF($B332="",0,SUMIFS(Raindance!$O:$O,Raindance!$B:$B,$B332,Raindance!$R:$R,"&gt;="&amp;W$5,Raindance!$R:$R,"&lt;="&amp;W$6))</f>
        <v>0</v>
      </c>
      <c r="X332">
        <f>IF($B332="",0,SUMIFS(Raindance!$O:$O,Raindance!$B:$B,$B332,Raindance!$R:$R,"&gt;="&amp;X$5,Raindance!$R:$R,"&lt;="&amp;X$6))</f>
        <v>0</v>
      </c>
      <c r="Y332">
        <f>IF($B332="",0,SUMIFS(Raindance!$O:$O,Raindance!$B:$B,$B332,Raindance!$R:$R,"&gt;="&amp;Y$5,Raindance!$R:$R,"&lt;="&amp;Y$6))</f>
        <v>0</v>
      </c>
      <c r="Z332">
        <f>IF($B332="",0,SUMIFS(Raindance!$O:$O,Raindance!$B:$B,$B332,Raindance!$R:$R,"&gt;="&amp;Z$5,Raindance!$R:$R,"&lt;="&amp;Z$6))</f>
        <v>0</v>
      </c>
      <c r="AA332">
        <f>IF($B332="",0,SUMIFS(Raindance!$O:$O,Raindance!$B:$B,$B332,Raindance!$R:$R,"&gt;="&amp;AA$5,Raindance!$R:$R,"&lt;="&amp;AA$6))</f>
        <v>0</v>
      </c>
      <c r="AB332">
        <f>IF($B332="",0,SUMIFS(Raindance!$O:$O,Raindance!$B:$B,$B332,Raindance!$R:$R,"&gt;="&amp;AB$5,Raindance!$R:$R,"&lt;="&amp;AB$6))</f>
        <v>0</v>
      </c>
      <c r="AC332">
        <f>IF($B332="",0,SUMIFS(Raindance!$O:$O,Raindance!$B:$B,$B332,Raindance!$R:$R,"&gt;="&amp;AC$5,Raindance!$R:$R,"&lt;="&amp;AC$6))</f>
        <v>0</v>
      </c>
      <c r="AD332">
        <f>IF($B332="",0,SUMIFS(Raindance!$O:$O,Raindance!$B:$B,$B332,Raindance!$R:$R,"&gt;="&amp;AD$5,Raindance!$R:$R,"&lt;="&amp;AD$6))</f>
        <v>0</v>
      </c>
      <c r="AE332">
        <f>IF($B332="",0,SUMIFS(Raindance!$O:$O,Raindance!$B:$B,$B332,Raindance!$R:$R,"&gt;="&amp;AE$5,Raindance!$R:$R,"&lt;="&amp;AE$6))</f>
        <v>0</v>
      </c>
      <c r="AF332">
        <f>IF($B332="",0,SUMIFS(Raindance!$O:$O,Raindance!$B:$B,$B332,Raindance!$R:$R,"&gt;="&amp;AF$5,Raindance!$R:$R,"&lt;="&amp;AF$6))</f>
        <v>0</v>
      </c>
      <c r="AG332">
        <f>IF($B332="",0,SUMIFS(Raindance!$O:$O,Raindance!$B:$B,$B332,Raindance!$R:$R,"&gt;="&amp;AG$5,Raindance!$R:$R,"&lt;="&amp;AG$6))</f>
        <v>0</v>
      </c>
    </row>
    <row r="333" spans="1:33" x14ac:dyDescent="0.3">
      <c r="A333" t="s">
        <v>1145</v>
      </c>
      <c r="B333" s="20">
        <f>'Accounting table'!I31</f>
        <v>0</v>
      </c>
      <c r="C333" s="36">
        <f>IF(B333="",0,SUMIFS(Raindance!O:O,Raindance!B:B,B333))</f>
        <v>0</v>
      </c>
      <c r="E333">
        <f>IF($B333="",0,SUMIFS(Raindance!$O:$O,Raindance!$B:$B,$B333,Raindance!$R:$R,"&gt;="&amp;E$5,Raindance!$R:$R,"&lt;="&amp;E$6))</f>
        <v>0</v>
      </c>
      <c r="F333">
        <f>IF($B333="",0,SUMIFS(Raindance!$O:$O,Raindance!$B:$B,$B333,Raindance!$R:$R,"&gt;="&amp;F$5,Raindance!$R:$R,"&lt;="&amp;F$6))</f>
        <v>0</v>
      </c>
      <c r="G333">
        <f>IF($B333="",0,SUMIFS(Raindance!$O:$O,Raindance!$B:$B,$B333,Raindance!$R:$R,"&gt;="&amp;G$5,Raindance!$R:$R,"&lt;="&amp;G$6))</f>
        <v>0</v>
      </c>
      <c r="H333">
        <f>IF($B333="",0,SUMIFS(Raindance!$O:$O,Raindance!$B:$B,$B333,Raindance!$R:$R,"&gt;="&amp;H$5,Raindance!$R:$R,"&lt;="&amp;H$6))</f>
        <v>0</v>
      </c>
      <c r="I333">
        <f>IF($B333="",0,SUMIFS(Raindance!$O:$O,Raindance!$B:$B,$B333,Raindance!$R:$R,"&gt;="&amp;I$5,Raindance!$R:$R,"&lt;="&amp;I$6))</f>
        <v>0</v>
      </c>
      <c r="J333">
        <f>IF($B333="",0,SUMIFS(Raindance!$O:$O,Raindance!$B:$B,$B333,Raindance!$R:$R,"&gt;="&amp;J$5,Raindance!$R:$R,"&lt;="&amp;J$6))</f>
        <v>0</v>
      </c>
      <c r="K333">
        <f>IF($B333="",0,SUMIFS(Raindance!$O:$O,Raindance!$B:$B,$B333,Raindance!$R:$R,"&gt;="&amp;K$5,Raindance!$R:$R,"&lt;="&amp;K$6))</f>
        <v>0</v>
      </c>
      <c r="L333">
        <f>IF($B333="",0,SUMIFS(Raindance!$O:$O,Raindance!$B:$B,$B333,Raindance!$R:$R,"&gt;="&amp;L$5,Raindance!$R:$R,"&lt;="&amp;L$6))</f>
        <v>0</v>
      </c>
      <c r="M333">
        <f>IF($B333="",0,SUMIFS(Raindance!$O:$O,Raindance!$B:$B,$B333,Raindance!$R:$R,"&gt;="&amp;M$5,Raindance!$R:$R,"&lt;="&amp;M$6))</f>
        <v>0</v>
      </c>
      <c r="N333">
        <f>IF($B333="",0,SUMIFS(Raindance!$O:$O,Raindance!$B:$B,$B333,Raindance!$R:$R,"&gt;="&amp;N$5,Raindance!$R:$R,"&lt;="&amp;N$6))</f>
        <v>0</v>
      </c>
      <c r="O333">
        <f>IF($B333="",0,SUMIFS(Raindance!$O:$O,Raindance!$B:$B,$B333,Raindance!$R:$R,"&gt;="&amp;O$5,Raindance!$R:$R,"&lt;="&amp;O$6))</f>
        <v>0</v>
      </c>
      <c r="P333">
        <f>IF($B333="",0,SUMIFS(Raindance!$O:$O,Raindance!$B:$B,$B333,Raindance!$R:$R,"&gt;="&amp;P$5,Raindance!$R:$R,"&lt;="&amp;P$6))</f>
        <v>0</v>
      </c>
      <c r="Q333">
        <f>IF($B333="",0,SUMIFS(Raindance!$O:$O,Raindance!$B:$B,$B333,Raindance!$R:$R,"&gt;="&amp;Q$5,Raindance!$R:$R,"&lt;="&amp;Q$6))</f>
        <v>0</v>
      </c>
      <c r="R333">
        <f>IF($B333="",0,SUMIFS(Raindance!$O:$O,Raindance!$B:$B,$B333,Raindance!$R:$R,"&gt;="&amp;R$5,Raindance!$R:$R,"&lt;="&amp;R$6))</f>
        <v>0</v>
      </c>
      <c r="S333">
        <f>IF($B333="",0,SUMIFS(Raindance!$O:$O,Raindance!$B:$B,$B333,Raindance!$R:$R,"&gt;="&amp;S$5,Raindance!$R:$R,"&lt;="&amp;S$6))</f>
        <v>0</v>
      </c>
      <c r="T333">
        <f>IF($B333="",0,SUMIFS(Raindance!$O:$O,Raindance!$B:$B,$B333,Raindance!$R:$R,"&gt;="&amp;T$5,Raindance!$R:$R,"&lt;="&amp;T$6))</f>
        <v>0</v>
      </c>
      <c r="U333">
        <f>IF($B333="",0,SUMIFS(Raindance!$O:$O,Raindance!$B:$B,$B333,Raindance!$R:$R,"&gt;="&amp;U$5,Raindance!$R:$R,"&lt;="&amp;U$6))</f>
        <v>0</v>
      </c>
      <c r="V333">
        <f>IF($B333="",0,SUMIFS(Raindance!$O:$O,Raindance!$B:$B,$B333,Raindance!$R:$R,"&gt;="&amp;V$5,Raindance!$R:$R,"&lt;="&amp;V$6))</f>
        <v>0</v>
      </c>
      <c r="W333">
        <f>IF($B333="",0,SUMIFS(Raindance!$O:$O,Raindance!$B:$B,$B333,Raindance!$R:$R,"&gt;="&amp;W$5,Raindance!$R:$R,"&lt;="&amp;W$6))</f>
        <v>0</v>
      </c>
      <c r="X333">
        <f>IF($B333="",0,SUMIFS(Raindance!$O:$O,Raindance!$B:$B,$B333,Raindance!$R:$R,"&gt;="&amp;X$5,Raindance!$R:$R,"&lt;="&amp;X$6))</f>
        <v>0</v>
      </c>
      <c r="Y333">
        <f>IF($B333="",0,SUMIFS(Raindance!$O:$O,Raindance!$B:$B,$B333,Raindance!$R:$R,"&gt;="&amp;Y$5,Raindance!$R:$R,"&lt;="&amp;Y$6))</f>
        <v>0</v>
      </c>
      <c r="Z333">
        <f>IF($B333="",0,SUMIFS(Raindance!$O:$O,Raindance!$B:$B,$B333,Raindance!$R:$R,"&gt;="&amp;Z$5,Raindance!$R:$R,"&lt;="&amp;Z$6))</f>
        <v>0</v>
      </c>
      <c r="AA333">
        <f>IF($B333="",0,SUMIFS(Raindance!$O:$O,Raindance!$B:$B,$B333,Raindance!$R:$R,"&gt;="&amp;AA$5,Raindance!$R:$R,"&lt;="&amp;AA$6))</f>
        <v>0</v>
      </c>
      <c r="AB333">
        <f>IF($B333="",0,SUMIFS(Raindance!$O:$O,Raindance!$B:$B,$B333,Raindance!$R:$R,"&gt;="&amp;AB$5,Raindance!$R:$R,"&lt;="&amp;AB$6))</f>
        <v>0</v>
      </c>
      <c r="AC333">
        <f>IF($B333="",0,SUMIFS(Raindance!$O:$O,Raindance!$B:$B,$B333,Raindance!$R:$R,"&gt;="&amp;AC$5,Raindance!$R:$R,"&lt;="&amp;AC$6))</f>
        <v>0</v>
      </c>
      <c r="AD333">
        <f>IF($B333="",0,SUMIFS(Raindance!$O:$O,Raindance!$B:$B,$B333,Raindance!$R:$R,"&gt;="&amp;AD$5,Raindance!$R:$R,"&lt;="&amp;AD$6))</f>
        <v>0</v>
      </c>
      <c r="AE333">
        <f>IF($B333="",0,SUMIFS(Raindance!$O:$O,Raindance!$B:$B,$B333,Raindance!$R:$R,"&gt;="&amp;AE$5,Raindance!$R:$R,"&lt;="&amp;AE$6))</f>
        <v>0</v>
      </c>
      <c r="AF333">
        <f>IF($B333="",0,SUMIFS(Raindance!$O:$O,Raindance!$B:$B,$B333,Raindance!$R:$R,"&gt;="&amp;AF$5,Raindance!$R:$R,"&lt;="&amp;AF$6))</f>
        <v>0</v>
      </c>
      <c r="AG333">
        <f>IF($B333="",0,SUMIFS(Raindance!$O:$O,Raindance!$B:$B,$B333,Raindance!$R:$R,"&gt;="&amp;AG$5,Raindance!$R:$R,"&lt;="&amp;AG$6))</f>
        <v>0</v>
      </c>
    </row>
    <row r="334" spans="1:33" ht="15.5" x14ac:dyDescent="0.35">
      <c r="E334" s="37">
        <f t="shared" ref="E334:W334" si="9">SUM(E308:E333)</f>
        <v>0</v>
      </c>
      <c r="F334" s="37">
        <f t="shared" si="9"/>
        <v>0</v>
      </c>
      <c r="G334" s="37">
        <f t="shared" si="9"/>
        <v>0</v>
      </c>
      <c r="H334" s="37">
        <f t="shared" si="9"/>
        <v>0</v>
      </c>
      <c r="I334" s="37">
        <f t="shared" si="9"/>
        <v>0</v>
      </c>
      <c r="J334" s="37">
        <f t="shared" si="9"/>
        <v>0</v>
      </c>
      <c r="K334" s="37">
        <f t="shared" si="9"/>
        <v>0</v>
      </c>
      <c r="L334" s="37">
        <f t="shared" si="9"/>
        <v>0</v>
      </c>
      <c r="M334" s="37">
        <f t="shared" si="9"/>
        <v>0</v>
      </c>
      <c r="N334" s="37">
        <f t="shared" si="9"/>
        <v>0</v>
      </c>
      <c r="O334" s="37">
        <f t="shared" si="9"/>
        <v>0</v>
      </c>
      <c r="P334" s="37">
        <f t="shared" si="9"/>
        <v>0</v>
      </c>
      <c r="Q334" s="37">
        <f t="shared" si="9"/>
        <v>0</v>
      </c>
      <c r="R334" s="37">
        <f t="shared" si="9"/>
        <v>0</v>
      </c>
      <c r="S334" s="37">
        <f t="shared" si="9"/>
        <v>0</v>
      </c>
      <c r="T334" s="37">
        <f t="shared" si="9"/>
        <v>0</v>
      </c>
      <c r="U334" s="37">
        <f t="shared" si="9"/>
        <v>0</v>
      </c>
      <c r="V334" s="37">
        <f t="shared" si="9"/>
        <v>0</v>
      </c>
      <c r="W334" s="37">
        <f t="shared" si="9"/>
        <v>0</v>
      </c>
      <c r="X334" s="37">
        <f t="shared" ref="X334:AG334" si="10">SUM(X308:X333)</f>
        <v>0</v>
      </c>
      <c r="Y334" s="37">
        <f t="shared" si="10"/>
        <v>0</v>
      </c>
      <c r="Z334" s="37">
        <f t="shared" si="10"/>
        <v>0</v>
      </c>
      <c r="AA334" s="37">
        <f t="shared" si="10"/>
        <v>0</v>
      </c>
      <c r="AB334" s="37">
        <f t="shared" si="10"/>
        <v>0</v>
      </c>
      <c r="AC334" s="37">
        <f t="shared" si="10"/>
        <v>0</v>
      </c>
      <c r="AD334" s="37">
        <f t="shared" si="10"/>
        <v>0</v>
      </c>
      <c r="AE334" s="37">
        <f t="shared" si="10"/>
        <v>0</v>
      </c>
      <c r="AF334" s="37">
        <f t="shared" si="10"/>
        <v>0</v>
      </c>
      <c r="AG334" s="37">
        <f t="shared" si="10"/>
        <v>0</v>
      </c>
    </row>
    <row r="383" spans="4:4" x14ac:dyDescent="0.3">
      <c r="D383" t="e" cm="1" vm="1">
        <f t="array" ref="D383">_xlfn._xlws.FILTER(Kontering!A7:C333,(Kontering!C7:C333&lt;&gt;0)*(Kontering!A7:A333&lt;&gt;0))</f>
        <v>#VALUE!</v>
      </c>
    </row>
  </sheetData>
  <phoneticPr fontId="2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2C75A-7F9C-4107-A8DA-E2DC488F6737}">
  <dimension ref="A1:U38"/>
  <sheetViews>
    <sheetView workbookViewId="0">
      <selection activeCell="D4" sqref="D4"/>
    </sheetView>
  </sheetViews>
  <sheetFormatPr defaultColWidth="8.83203125" defaultRowHeight="14" x14ac:dyDescent="0.3"/>
  <cols>
    <col min="2" max="2" width="11" customWidth="1"/>
    <col min="4" max="4" width="13" bestFit="1" customWidth="1"/>
    <col min="5" max="5" width="6.83203125" customWidth="1"/>
    <col min="8" max="8" width="12" customWidth="1"/>
    <col min="11" max="11" width="11" customWidth="1"/>
    <col min="17" max="17" width="13" customWidth="1"/>
    <col min="18" max="18" width="14.33203125" customWidth="1"/>
    <col min="21" max="21" width="13.33203125" style="17" customWidth="1"/>
  </cols>
  <sheetData>
    <row r="1" spans="1:21" x14ac:dyDescent="0.3">
      <c r="D1" t="s">
        <v>1197</v>
      </c>
    </row>
    <row r="2" spans="1:21" x14ac:dyDescent="0.3">
      <c r="D2" s="137" t="s">
        <v>993</v>
      </c>
      <c r="R2" s="4">
        <f>SUBTOTAL(9,R4:R33)</f>
        <v>0</v>
      </c>
    </row>
    <row r="3" spans="1:21" ht="29.5" thickBot="1" x14ac:dyDescent="0.4">
      <c r="D3" s="138" t="s">
        <v>682</v>
      </c>
      <c r="E3" s="139" t="s">
        <v>683</v>
      </c>
      <c r="F3" s="140" t="s">
        <v>684</v>
      </c>
      <c r="G3" s="140" t="s">
        <v>685</v>
      </c>
      <c r="H3" s="140" t="s">
        <v>686</v>
      </c>
      <c r="I3" s="140" t="s">
        <v>687</v>
      </c>
      <c r="J3" s="140" t="s">
        <v>688</v>
      </c>
      <c r="K3" s="140" t="s">
        <v>689</v>
      </c>
      <c r="L3" s="140" t="s">
        <v>690</v>
      </c>
      <c r="M3" s="140" t="s">
        <v>691</v>
      </c>
      <c r="N3" s="140" t="s">
        <v>692</v>
      </c>
      <c r="O3" s="140" t="s">
        <v>693</v>
      </c>
      <c r="P3" s="140" t="s">
        <v>694</v>
      </c>
      <c r="Q3" s="140" t="s">
        <v>695</v>
      </c>
      <c r="R3" s="140" t="s">
        <v>22</v>
      </c>
      <c r="S3" s="141" t="s">
        <v>935</v>
      </c>
      <c r="T3" s="141" t="s">
        <v>1198</v>
      </c>
      <c r="U3" s="142" t="s">
        <v>1199</v>
      </c>
    </row>
    <row r="4" spans="1:21" ht="14.5" thickTop="1" x14ac:dyDescent="0.3">
      <c r="A4" t="str" cm="1">
        <f t="array" ref="A4:A38">TEXT('Accounting table'!B6:B40,0)</f>
        <v>4011</v>
      </c>
      <c r="B4" s="19" cm="1">
        <f t="array" ref="B4:B38">SUMIFS(Raindance!O:O,Raindance!B:B,'Accounting table'!B6:B40)</f>
        <v>0</v>
      </c>
      <c r="D4" t="str" cm="1">
        <f t="array" ref="D4">IFERROR(_xlfn._xlws.FILTER(Raindance!A2:R1002,Raindance!B2:B1002='Actual Personnel costs'!D2),"Transaktioner saknas")</f>
        <v>Transaktioner saknas</v>
      </c>
    </row>
    <row r="5" spans="1:21" x14ac:dyDescent="0.3">
      <c r="A5" t="str">
        <v>4012</v>
      </c>
      <c r="B5">
        <v>0</v>
      </c>
    </row>
    <row r="6" spans="1:21" x14ac:dyDescent="0.3">
      <c r="A6" s="20" t="str">
        <v>4021</v>
      </c>
      <c r="B6">
        <v>0</v>
      </c>
    </row>
    <row r="7" spans="1:21" x14ac:dyDescent="0.3">
      <c r="A7" s="20" t="str">
        <v>4022</v>
      </c>
      <c r="B7">
        <v>0</v>
      </c>
    </row>
    <row r="8" spans="1:21" x14ac:dyDescent="0.3">
      <c r="A8" s="20" t="str">
        <v>4023</v>
      </c>
      <c r="B8">
        <v>0</v>
      </c>
    </row>
    <row r="9" spans="1:21" x14ac:dyDescent="0.3">
      <c r="A9" s="20" t="str">
        <v>4025</v>
      </c>
      <c r="B9">
        <v>0</v>
      </c>
    </row>
    <row r="10" spans="1:21" x14ac:dyDescent="0.3">
      <c r="A10" s="20" t="str">
        <v>4026</v>
      </c>
      <c r="B10">
        <v>0</v>
      </c>
    </row>
    <row r="11" spans="1:21" x14ac:dyDescent="0.3">
      <c r="A11" s="20" t="str">
        <v>4027</v>
      </c>
      <c r="B11">
        <v>0</v>
      </c>
    </row>
    <row r="12" spans="1:21" x14ac:dyDescent="0.3">
      <c r="A12" s="20" t="str">
        <v>4031</v>
      </c>
      <c r="B12">
        <v>0</v>
      </c>
    </row>
    <row r="13" spans="1:21" x14ac:dyDescent="0.3">
      <c r="A13" s="20" t="str">
        <v>4035</v>
      </c>
      <c r="B13">
        <v>0</v>
      </c>
    </row>
    <row r="14" spans="1:21" x14ac:dyDescent="0.3">
      <c r="A14" t="str">
        <v>4312</v>
      </c>
      <c r="B14">
        <v>0</v>
      </c>
    </row>
    <row r="15" spans="1:21" x14ac:dyDescent="0.3">
      <c r="A15" t="str">
        <v>0</v>
      </c>
      <c r="B15">
        <v>0</v>
      </c>
    </row>
    <row r="16" spans="1:21" x14ac:dyDescent="0.3">
      <c r="A16" t="str">
        <v>0</v>
      </c>
      <c r="B16">
        <v>0</v>
      </c>
    </row>
    <row r="17" spans="1:2" x14ac:dyDescent="0.3">
      <c r="A17" t="str">
        <v>0</v>
      </c>
      <c r="B17">
        <v>0</v>
      </c>
    </row>
    <row r="18" spans="1:2" x14ac:dyDescent="0.3">
      <c r="A18" t="str">
        <v>0</v>
      </c>
      <c r="B18">
        <v>0</v>
      </c>
    </row>
    <row r="19" spans="1:2" x14ac:dyDescent="0.3">
      <c r="A19" t="str">
        <v>0</v>
      </c>
      <c r="B19">
        <v>0</v>
      </c>
    </row>
    <row r="20" spans="1:2" x14ac:dyDescent="0.3">
      <c r="A20" t="str">
        <v>0</v>
      </c>
      <c r="B20">
        <v>0</v>
      </c>
    </row>
    <row r="21" spans="1:2" x14ac:dyDescent="0.3">
      <c r="A21" t="str">
        <v>0</v>
      </c>
      <c r="B21">
        <v>0</v>
      </c>
    </row>
    <row r="22" spans="1:2" x14ac:dyDescent="0.3">
      <c r="A22" t="str">
        <v>0</v>
      </c>
      <c r="B22">
        <v>0</v>
      </c>
    </row>
    <row r="23" spans="1:2" x14ac:dyDescent="0.3">
      <c r="A23" t="str">
        <v>0</v>
      </c>
      <c r="B23">
        <v>0</v>
      </c>
    </row>
    <row r="24" spans="1:2" x14ac:dyDescent="0.3">
      <c r="A24" t="str">
        <v>0</v>
      </c>
      <c r="B24">
        <v>0</v>
      </c>
    </row>
    <row r="25" spans="1:2" x14ac:dyDescent="0.3">
      <c r="A25" t="str">
        <v>0</v>
      </c>
      <c r="B25">
        <v>0</v>
      </c>
    </row>
    <row r="26" spans="1:2" x14ac:dyDescent="0.3">
      <c r="A26" t="str">
        <v>0</v>
      </c>
      <c r="B26">
        <v>0</v>
      </c>
    </row>
    <row r="27" spans="1:2" x14ac:dyDescent="0.3">
      <c r="A27" t="str">
        <v>0</v>
      </c>
      <c r="B27">
        <v>0</v>
      </c>
    </row>
    <row r="28" spans="1:2" x14ac:dyDescent="0.3">
      <c r="A28" t="str">
        <v>0</v>
      </c>
      <c r="B28">
        <v>0</v>
      </c>
    </row>
    <row r="29" spans="1:2" x14ac:dyDescent="0.3">
      <c r="A29" t="str">
        <v>0</v>
      </c>
      <c r="B29">
        <v>0</v>
      </c>
    </row>
    <row r="30" spans="1:2" x14ac:dyDescent="0.3">
      <c r="A30" t="str">
        <v>0</v>
      </c>
      <c r="B30">
        <v>0</v>
      </c>
    </row>
    <row r="31" spans="1:2" x14ac:dyDescent="0.3">
      <c r="A31" t="str">
        <v>0</v>
      </c>
      <c r="B31">
        <v>0</v>
      </c>
    </row>
    <row r="32" spans="1:2" x14ac:dyDescent="0.3">
      <c r="A32" t="str">
        <v>0</v>
      </c>
      <c r="B32">
        <v>0</v>
      </c>
    </row>
    <row r="33" spans="1:2" x14ac:dyDescent="0.3">
      <c r="A33" t="str">
        <v>0</v>
      </c>
      <c r="B33">
        <v>0</v>
      </c>
    </row>
    <row r="34" spans="1:2" x14ac:dyDescent="0.3">
      <c r="A34" t="str">
        <v>0</v>
      </c>
      <c r="B34">
        <v>0</v>
      </c>
    </row>
    <row r="35" spans="1:2" x14ac:dyDescent="0.3">
      <c r="A35" t="str">
        <v>0</v>
      </c>
      <c r="B35">
        <v>0</v>
      </c>
    </row>
    <row r="36" spans="1:2" x14ac:dyDescent="0.3">
      <c r="A36" t="str">
        <v>0</v>
      </c>
      <c r="B36">
        <v>0</v>
      </c>
    </row>
    <row r="37" spans="1:2" x14ac:dyDescent="0.3">
      <c r="A37" t="str">
        <v>0</v>
      </c>
      <c r="B37">
        <v>0</v>
      </c>
    </row>
    <row r="38" spans="1:2" x14ac:dyDescent="0.3">
      <c r="A38" t="str">
        <v>0</v>
      </c>
      <c r="B38">
        <v>0</v>
      </c>
    </row>
  </sheetData>
  <autoFilter ref="D3:U3" xr:uid="{B382C75A-7F9C-4107-A8DA-E2DC488F6737}"/>
  <dataValidations count="1">
    <dataValidation type="list" allowBlank="1" showInputMessage="1" showErrorMessage="1" sqref="D2" xr:uid="{466D1BFB-7E0C-45EB-AC0D-C762A71BB4F3}">
      <formula1>$A$3:$A$38</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17B8-9CC5-455E-A0BE-BC75CEB4580C}">
  <dimension ref="A1:X541"/>
  <sheetViews>
    <sheetView workbookViewId="0">
      <pane ySplit="3" topLeftCell="A4" activePane="bottomLeft" state="frozen"/>
      <selection pane="bottomLeft" activeCell="A4" sqref="A4"/>
    </sheetView>
  </sheetViews>
  <sheetFormatPr defaultColWidth="8.83203125" defaultRowHeight="14" x14ac:dyDescent="0.3"/>
  <cols>
    <col min="1" max="17" width="10.5" customWidth="1"/>
    <col min="18" max="18" width="10.5" style="17" customWidth="1"/>
    <col min="19" max="19" width="10.5" customWidth="1"/>
    <col min="24" max="24" width="8.6640625" hidden="1" customWidth="1"/>
  </cols>
  <sheetData>
    <row r="1" spans="1:24" x14ac:dyDescent="0.3">
      <c r="A1" s="51" t="s">
        <v>1206</v>
      </c>
      <c r="B1" s="51"/>
      <c r="C1" s="51"/>
      <c r="D1" s="51"/>
      <c r="E1" s="51"/>
      <c r="F1" s="51"/>
      <c r="G1" s="51"/>
      <c r="H1" s="51"/>
      <c r="I1" s="51"/>
      <c r="J1" s="51"/>
      <c r="K1" s="51"/>
      <c r="L1" s="51"/>
      <c r="M1" s="51"/>
      <c r="N1" s="51"/>
      <c r="O1" s="51" t="s">
        <v>1204</v>
      </c>
      <c r="P1" s="51"/>
      <c r="Q1" s="51"/>
      <c r="R1" s="130"/>
      <c r="S1" s="51"/>
    </row>
    <row r="2" spans="1:24" x14ac:dyDescent="0.3">
      <c r="A2" s="51"/>
      <c r="B2" s="51"/>
      <c r="C2" s="51"/>
      <c r="D2" s="51"/>
      <c r="E2" s="51"/>
      <c r="F2" s="51"/>
      <c r="G2" s="51"/>
      <c r="H2" s="51"/>
      <c r="I2" s="51"/>
      <c r="J2" s="51"/>
      <c r="K2" s="51"/>
      <c r="L2" s="51"/>
      <c r="M2" s="51"/>
      <c r="N2" s="51"/>
      <c r="O2" s="155">
        <f>SUBTOTAL(9,O4:O169)</f>
        <v>0</v>
      </c>
      <c r="P2" s="51"/>
      <c r="Q2" s="51"/>
      <c r="R2" s="130"/>
      <c r="S2" s="51"/>
    </row>
    <row r="3" spans="1:24" ht="28.5" thickBot="1" x14ac:dyDescent="0.35">
      <c r="A3" s="437" t="s">
        <v>682</v>
      </c>
      <c r="B3" s="438" t="s">
        <v>683</v>
      </c>
      <c r="C3" s="439" t="s">
        <v>684</v>
      </c>
      <c r="D3" s="439" t="s">
        <v>685</v>
      </c>
      <c r="E3" s="439" t="s">
        <v>686</v>
      </c>
      <c r="F3" s="439" t="s">
        <v>687</v>
      </c>
      <c r="G3" s="439" t="s">
        <v>688</v>
      </c>
      <c r="H3" s="439" t="s">
        <v>689</v>
      </c>
      <c r="I3" s="439" t="s">
        <v>690</v>
      </c>
      <c r="J3" s="439" t="s">
        <v>691</v>
      </c>
      <c r="K3" s="439" t="s">
        <v>692</v>
      </c>
      <c r="L3" s="439" t="s">
        <v>693</v>
      </c>
      <c r="M3" s="439" t="s">
        <v>694</v>
      </c>
      <c r="N3" s="439" t="s">
        <v>695</v>
      </c>
      <c r="O3" s="439" t="s">
        <v>22</v>
      </c>
      <c r="P3" s="440" t="s">
        <v>935</v>
      </c>
      <c r="Q3" s="440" t="s">
        <v>1198</v>
      </c>
      <c r="R3" s="441" t="s">
        <v>1199</v>
      </c>
      <c r="S3" s="31" t="s">
        <v>1202</v>
      </c>
    </row>
    <row r="4" spans="1:24" ht="14.5" thickTop="1" x14ac:dyDescent="0.3">
      <c r="A4" s="143" t="str" cm="1">
        <f t="array" ref="A4">IFERROR(_xlfn._xlws.FILTER(Raindance!A2:R1003,Raindance!B2:B1003&lt;&gt;0,"No transactions"),"No transactions")</f>
        <v>No transactions</v>
      </c>
      <c r="B4" s="143"/>
      <c r="C4" s="143"/>
      <c r="D4" s="143"/>
      <c r="E4" s="143"/>
      <c r="F4" s="143"/>
      <c r="G4" s="143"/>
      <c r="H4" s="143"/>
      <c r="I4" s="143"/>
      <c r="J4" s="143"/>
      <c r="K4" s="143"/>
      <c r="L4" s="143"/>
      <c r="M4" s="143"/>
      <c r="N4" s="143"/>
      <c r="O4" s="143"/>
      <c r="P4" s="143"/>
      <c r="Q4" s="143"/>
      <c r="R4" s="144"/>
      <c r="S4" s="143" t="str">
        <f>IFERROR(_xlfn.XLOOKUP(B4,Kontering!$E$383:$E$445,Kontering!$D$383:$D$445),"Saknas")</f>
        <v>Saknas</v>
      </c>
      <c r="X4" t="s">
        <v>1201</v>
      </c>
    </row>
    <row r="5" spans="1:24" x14ac:dyDescent="0.3">
      <c r="A5" s="143"/>
      <c r="B5" s="143"/>
      <c r="C5" s="143"/>
      <c r="D5" s="143"/>
      <c r="E5" s="143"/>
      <c r="F5" s="143"/>
      <c r="G5" s="143"/>
      <c r="H5" s="143"/>
      <c r="I5" s="143"/>
      <c r="J5" s="143"/>
      <c r="K5" s="143"/>
      <c r="L5" s="143"/>
      <c r="M5" s="143"/>
      <c r="N5" s="143"/>
      <c r="O5" s="143"/>
      <c r="P5" s="143"/>
      <c r="Q5" s="143"/>
      <c r="R5" s="144"/>
      <c r="S5" s="143" t="str">
        <f>IFERROR(_xlfn.XLOOKUP(B5,Kontering!$E$383:$E$445,Kontering!$D$383:$D$445),"Saknas")</f>
        <v>Saknas</v>
      </c>
      <c r="X5" t="s">
        <v>106</v>
      </c>
    </row>
    <row r="6" spans="1:24" x14ac:dyDescent="0.3">
      <c r="A6" s="143"/>
      <c r="B6" s="143"/>
      <c r="C6" s="143"/>
      <c r="D6" s="143"/>
      <c r="E6" s="143"/>
      <c r="F6" s="143"/>
      <c r="G6" s="143"/>
      <c r="H6" s="143"/>
      <c r="I6" s="143"/>
      <c r="J6" s="143"/>
      <c r="K6" s="143"/>
      <c r="L6" s="143"/>
      <c r="M6" s="143"/>
      <c r="N6" s="143"/>
      <c r="O6" s="143"/>
      <c r="P6" s="143"/>
      <c r="Q6" s="143"/>
      <c r="R6" s="144"/>
      <c r="S6" s="143" t="str">
        <f>IFERROR(_xlfn.XLOOKUP(B6,Kontering!$E$383:$E$445,Kontering!$D$383:$D$445),"Saknas")</f>
        <v>Saknas</v>
      </c>
      <c r="X6" t="s">
        <v>1145</v>
      </c>
    </row>
    <row r="7" spans="1:24" x14ac:dyDescent="0.3">
      <c r="A7" s="143"/>
      <c r="B7" s="143"/>
      <c r="C7" s="143"/>
      <c r="D7" s="143"/>
      <c r="E7" s="143"/>
      <c r="F7" s="143"/>
      <c r="G7" s="143"/>
      <c r="H7" s="143"/>
      <c r="I7" s="143"/>
      <c r="J7" s="143"/>
      <c r="K7" s="143"/>
      <c r="L7" s="143"/>
      <c r="M7" s="143"/>
      <c r="N7" s="143"/>
      <c r="O7" s="143"/>
      <c r="P7" s="143"/>
      <c r="Q7" s="143"/>
      <c r="R7" s="144"/>
      <c r="S7" s="143" t="str">
        <f>IFERROR(_xlfn.XLOOKUP(B7,Kontering!$E$383:$E$445,Kontering!$D$383:$D$445),"Saknas")</f>
        <v>Saknas</v>
      </c>
      <c r="X7" t="s">
        <v>1163</v>
      </c>
    </row>
    <row r="8" spans="1:24" x14ac:dyDescent="0.3">
      <c r="A8" s="143"/>
      <c r="B8" s="143"/>
      <c r="C8" s="143"/>
      <c r="D8" s="143"/>
      <c r="E8" s="143"/>
      <c r="F8" s="143"/>
      <c r="G8" s="143"/>
      <c r="H8" s="143"/>
      <c r="I8" s="143"/>
      <c r="J8" s="143"/>
      <c r="K8" s="143"/>
      <c r="L8" s="143"/>
      <c r="M8" s="143"/>
      <c r="N8" s="143"/>
      <c r="O8" s="143"/>
      <c r="P8" s="143"/>
      <c r="Q8" s="143"/>
      <c r="R8" s="144"/>
      <c r="S8" s="143" t="str">
        <f>IFERROR(_xlfn.XLOOKUP(B8,Kontering!$E$383:$E$445,Kontering!$D$383:$D$445),"Saknas")</f>
        <v>Saknas</v>
      </c>
      <c r="X8" t="s">
        <v>1203</v>
      </c>
    </row>
    <row r="9" spans="1:24" x14ac:dyDescent="0.3">
      <c r="A9" s="143"/>
      <c r="B9" s="143"/>
      <c r="C9" s="143"/>
      <c r="D9" s="143"/>
      <c r="E9" s="143"/>
      <c r="F9" s="143"/>
      <c r="G9" s="143"/>
      <c r="H9" s="143"/>
      <c r="I9" s="143"/>
      <c r="J9" s="143"/>
      <c r="K9" s="143"/>
      <c r="L9" s="143"/>
      <c r="M9" s="143"/>
      <c r="N9" s="143"/>
      <c r="O9" s="143"/>
      <c r="P9" s="143"/>
      <c r="Q9" s="143"/>
      <c r="R9" s="144"/>
      <c r="S9" s="143" t="str">
        <f>IFERROR(_xlfn.XLOOKUP(B9,Kontering!$E$383:$E$445,Kontering!$D$383:$D$445),"Saknas")</f>
        <v>Saknas</v>
      </c>
      <c r="X9" t="s">
        <v>1144</v>
      </c>
    </row>
    <row r="10" spans="1:24" x14ac:dyDescent="0.3">
      <c r="A10" s="143"/>
      <c r="B10" s="143"/>
      <c r="C10" s="143"/>
      <c r="D10" s="143"/>
      <c r="E10" s="143"/>
      <c r="F10" s="143"/>
      <c r="G10" s="143"/>
      <c r="H10" s="143"/>
      <c r="I10" s="143"/>
      <c r="J10" s="143"/>
      <c r="K10" s="143"/>
      <c r="L10" s="143"/>
      <c r="M10" s="143"/>
      <c r="N10" s="143"/>
      <c r="O10" s="143"/>
      <c r="P10" s="143"/>
      <c r="Q10" s="143"/>
      <c r="R10" s="144"/>
      <c r="S10" s="143" t="str">
        <f>IFERROR(_xlfn.XLOOKUP(B10,Kontering!$E$383:$E$445,Kontering!$D$383:$D$445),"Saknas")</f>
        <v>Saknas</v>
      </c>
      <c r="X10" t="s">
        <v>1174</v>
      </c>
    </row>
    <row r="11" spans="1:24" x14ac:dyDescent="0.3">
      <c r="A11" s="143"/>
      <c r="B11" s="143"/>
      <c r="C11" s="143"/>
      <c r="D11" s="143"/>
      <c r="E11" s="143"/>
      <c r="F11" s="143"/>
      <c r="G11" s="143"/>
      <c r="H11" s="143"/>
      <c r="I11" s="143"/>
      <c r="J11" s="143"/>
      <c r="K11" s="143"/>
      <c r="L11" s="143"/>
      <c r="M11" s="143"/>
      <c r="N11" s="143"/>
      <c r="O11" s="143"/>
      <c r="P11" s="143"/>
      <c r="Q11" s="143"/>
      <c r="R11" s="144"/>
      <c r="S11" s="143" t="str">
        <f>IFERROR(_xlfn.XLOOKUP(B11,Kontering!$E$383:$E$445,Kontering!$D$383:$D$445),"Saknas")</f>
        <v>Saknas</v>
      </c>
    </row>
    <row r="12" spans="1:24" x14ac:dyDescent="0.3">
      <c r="A12" s="143"/>
      <c r="B12" s="143"/>
      <c r="C12" s="143"/>
      <c r="D12" s="143"/>
      <c r="E12" s="143"/>
      <c r="F12" s="143"/>
      <c r="G12" s="143"/>
      <c r="H12" s="143"/>
      <c r="I12" s="143"/>
      <c r="J12" s="143"/>
      <c r="K12" s="143"/>
      <c r="L12" s="143"/>
      <c r="M12" s="143"/>
      <c r="N12" s="143"/>
      <c r="O12" s="143"/>
      <c r="P12" s="143"/>
      <c r="Q12" s="143"/>
      <c r="R12" s="144"/>
      <c r="S12" s="143" t="str">
        <f>IFERROR(_xlfn.XLOOKUP(B12,Kontering!$E$383:$E$445,Kontering!$D$383:$D$445),"Saknas")</f>
        <v>Saknas</v>
      </c>
    </row>
    <row r="13" spans="1:24" x14ac:dyDescent="0.3">
      <c r="A13" s="143"/>
      <c r="B13" s="143"/>
      <c r="C13" s="143"/>
      <c r="D13" s="143"/>
      <c r="E13" s="143"/>
      <c r="F13" s="143"/>
      <c r="G13" s="143"/>
      <c r="H13" s="143"/>
      <c r="I13" s="143"/>
      <c r="J13" s="143"/>
      <c r="K13" s="143"/>
      <c r="L13" s="143"/>
      <c r="M13" s="143"/>
      <c r="N13" s="143"/>
      <c r="O13" s="143"/>
      <c r="P13" s="143"/>
      <c r="Q13" s="143"/>
      <c r="R13" s="144"/>
      <c r="S13" s="143" t="str">
        <f>IFERROR(_xlfn.XLOOKUP(B13,Kontering!$E$383:$E$445,Kontering!$D$383:$D$445),"Saknas")</f>
        <v>Saknas</v>
      </c>
    </row>
    <row r="14" spans="1:24" x14ac:dyDescent="0.3">
      <c r="A14" s="143"/>
      <c r="B14" s="143"/>
      <c r="C14" s="143"/>
      <c r="D14" s="143"/>
      <c r="E14" s="143"/>
      <c r="F14" s="143"/>
      <c r="G14" s="143"/>
      <c r="H14" s="143"/>
      <c r="I14" s="143"/>
      <c r="J14" s="143"/>
      <c r="K14" s="143"/>
      <c r="L14" s="143"/>
      <c r="M14" s="143"/>
      <c r="N14" s="143"/>
      <c r="O14" s="143"/>
      <c r="P14" s="143"/>
      <c r="Q14" s="143"/>
      <c r="R14" s="144"/>
      <c r="S14" s="143" t="str">
        <f>IFERROR(_xlfn.XLOOKUP(B14,Kontering!$E$383:$E$445,Kontering!$D$383:$D$445),"Saknas")</f>
        <v>Saknas</v>
      </c>
    </row>
    <row r="15" spans="1:24" x14ac:dyDescent="0.3">
      <c r="A15" s="143"/>
      <c r="B15" s="143"/>
      <c r="C15" s="143"/>
      <c r="D15" s="143"/>
      <c r="E15" s="143"/>
      <c r="F15" s="143"/>
      <c r="G15" s="143"/>
      <c r="H15" s="143"/>
      <c r="I15" s="143"/>
      <c r="J15" s="143"/>
      <c r="K15" s="143"/>
      <c r="L15" s="143"/>
      <c r="M15" s="143"/>
      <c r="N15" s="143"/>
      <c r="O15" s="143"/>
      <c r="P15" s="143"/>
      <c r="Q15" s="143"/>
      <c r="R15" s="144"/>
      <c r="S15" s="143" t="str">
        <f>IFERROR(_xlfn.XLOOKUP(B15,Kontering!$E$383:$E$445,Kontering!$D$383:$D$445),"Saknas")</f>
        <v>Saknas</v>
      </c>
    </row>
    <row r="16" spans="1:24" x14ac:dyDescent="0.3">
      <c r="A16" s="143"/>
      <c r="B16" s="143"/>
      <c r="C16" s="143"/>
      <c r="D16" s="143"/>
      <c r="E16" s="143"/>
      <c r="F16" s="143"/>
      <c r="G16" s="143"/>
      <c r="H16" s="143"/>
      <c r="I16" s="143"/>
      <c r="J16" s="143"/>
      <c r="K16" s="143"/>
      <c r="L16" s="143"/>
      <c r="M16" s="143"/>
      <c r="N16" s="143"/>
      <c r="O16" s="143"/>
      <c r="P16" s="143"/>
      <c r="Q16" s="143"/>
      <c r="R16" s="144"/>
      <c r="S16" s="143" t="str">
        <f>IFERROR(_xlfn.XLOOKUP(B16,Kontering!$E$383:$E$445,Kontering!$D$383:$D$445),"Saknas")</f>
        <v>Saknas</v>
      </c>
    </row>
    <row r="17" spans="1:19" x14ac:dyDescent="0.3">
      <c r="A17" s="143"/>
      <c r="B17" s="143"/>
      <c r="C17" s="143"/>
      <c r="D17" s="143"/>
      <c r="E17" s="143"/>
      <c r="F17" s="143"/>
      <c r="G17" s="143"/>
      <c r="H17" s="143"/>
      <c r="I17" s="143"/>
      <c r="J17" s="143"/>
      <c r="K17" s="143"/>
      <c r="L17" s="143"/>
      <c r="M17" s="143"/>
      <c r="N17" s="143"/>
      <c r="O17" s="143"/>
      <c r="P17" s="143"/>
      <c r="Q17" s="143"/>
      <c r="R17" s="144"/>
      <c r="S17" s="143" t="str">
        <f>IFERROR(_xlfn.XLOOKUP(B17,Kontering!$E$383:$E$445,Kontering!$D$383:$D$445),"Saknas")</f>
        <v>Saknas</v>
      </c>
    </row>
    <row r="18" spans="1:19" x14ac:dyDescent="0.3">
      <c r="A18" s="143"/>
      <c r="B18" s="143"/>
      <c r="C18" s="143"/>
      <c r="D18" s="143"/>
      <c r="E18" s="143"/>
      <c r="F18" s="143"/>
      <c r="G18" s="143"/>
      <c r="H18" s="143"/>
      <c r="I18" s="143"/>
      <c r="J18" s="143"/>
      <c r="K18" s="143"/>
      <c r="L18" s="143"/>
      <c r="M18" s="143"/>
      <c r="N18" s="143"/>
      <c r="O18" s="143"/>
      <c r="P18" s="143"/>
      <c r="Q18" s="143"/>
      <c r="R18" s="144"/>
      <c r="S18" s="143" t="str">
        <f>IFERROR(_xlfn.XLOOKUP(B18,Kontering!$E$383:$E$445,Kontering!$D$383:$D$445),"Saknas")</f>
        <v>Saknas</v>
      </c>
    </row>
    <row r="19" spans="1:19" x14ac:dyDescent="0.3">
      <c r="A19" s="143"/>
      <c r="B19" s="143"/>
      <c r="C19" s="143"/>
      <c r="D19" s="143"/>
      <c r="E19" s="143"/>
      <c r="F19" s="143"/>
      <c r="G19" s="143"/>
      <c r="H19" s="143"/>
      <c r="I19" s="143"/>
      <c r="J19" s="143"/>
      <c r="K19" s="143"/>
      <c r="L19" s="143"/>
      <c r="M19" s="143"/>
      <c r="N19" s="143"/>
      <c r="O19" s="143"/>
      <c r="P19" s="143"/>
      <c r="Q19" s="143"/>
      <c r="R19" s="144"/>
      <c r="S19" s="143" t="str">
        <f>IFERROR(_xlfn.XLOOKUP(B19,Kontering!$E$383:$E$445,Kontering!$D$383:$D$445),"Saknas")</f>
        <v>Saknas</v>
      </c>
    </row>
    <row r="20" spans="1:19" x14ac:dyDescent="0.3">
      <c r="A20" s="143"/>
      <c r="B20" s="143"/>
      <c r="C20" s="143"/>
      <c r="D20" s="143"/>
      <c r="E20" s="143"/>
      <c r="F20" s="143"/>
      <c r="G20" s="143"/>
      <c r="H20" s="143"/>
      <c r="I20" s="143"/>
      <c r="J20" s="143"/>
      <c r="K20" s="143"/>
      <c r="L20" s="143"/>
      <c r="M20" s="143"/>
      <c r="N20" s="143"/>
      <c r="O20" s="143"/>
      <c r="P20" s="143"/>
      <c r="Q20" s="143"/>
      <c r="R20" s="144"/>
      <c r="S20" s="143" t="str">
        <f>IFERROR(_xlfn.XLOOKUP(B20,Kontering!$E$383:$E$445,Kontering!$D$383:$D$445),"Saknas")</f>
        <v>Saknas</v>
      </c>
    </row>
    <row r="21" spans="1:19" x14ac:dyDescent="0.3">
      <c r="A21" s="143"/>
      <c r="B21" s="143"/>
      <c r="C21" s="143"/>
      <c r="D21" s="143"/>
      <c r="E21" s="143"/>
      <c r="F21" s="143"/>
      <c r="G21" s="143"/>
      <c r="H21" s="143"/>
      <c r="I21" s="143"/>
      <c r="J21" s="143"/>
      <c r="K21" s="143"/>
      <c r="L21" s="143"/>
      <c r="M21" s="143"/>
      <c r="N21" s="143"/>
      <c r="O21" s="143"/>
      <c r="P21" s="143"/>
      <c r="Q21" s="143"/>
      <c r="R21" s="144"/>
      <c r="S21" s="143" t="str">
        <f>IFERROR(_xlfn.XLOOKUP(B21,Kontering!$E$383:$E$445,Kontering!$D$383:$D$445),"Saknas")</f>
        <v>Saknas</v>
      </c>
    </row>
    <row r="22" spans="1:19" x14ac:dyDescent="0.3">
      <c r="A22" s="143"/>
      <c r="B22" s="143"/>
      <c r="C22" s="143"/>
      <c r="D22" s="143"/>
      <c r="E22" s="143"/>
      <c r="F22" s="143"/>
      <c r="G22" s="143"/>
      <c r="H22" s="143"/>
      <c r="I22" s="143"/>
      <c r="J22" s="143"/>
      <c r="K22" s="143"/>
      <c r="L22" s="143"/>
      <c r="M22" s="143"/>
      <c r="N22" s="143"/>
      <c r="O22" s="143"/>
      <c r="P22" s="143"/>
      <c r="Q22" s="143"/>
      <c r="R22" s="144"/>
      <c r="S22" s="143" t="str">
        <f>IFERROR(_xlfn.XLOOKUP(B22,Kontering!$E$383:$E$445,Kontering!$D$383:$D$445),"Saknas")</f>
        <v>Saknas</v>
      </c>
    </row>
    <row r="23" spans="1:19" x14ac:dyDescent="0.3">
      <c r="A23" s="143"/>
      <c r="B23" s="143"/>
      <c r="C23" s="143"/>
      <c r="D23" s="143"/>
      <c r="E23" s="143"/>
      <c r="F23" s="143"/>
      <c r="G23" s="143"/>
      <c r="H23" s="143"/>
      <c r="I23" s="143"/>
      <c r="J23" s="143"/>
      <c r="K23" s="143"/>
      <c r="L23" s="143"/>
      <c r="M23" s="143"/>
      <c r="N23" s="143"/>
      <c r="O23" s="143"/>
      <c r="P23" s="143"/>
      <c r="Q23" s="143"/>
      <c r="R23" s="144"/>
      <c r="S23" s="143" t="str">
        <f>IFERROR(_xlfn.XLOOKUP(B23,Kontering!$E$383:$E$445,Kontering!$D$383:$D$445),"Saknas")</f>
        <v>Saknas</v>
      </c>
    </row>
    <row r="24" spans="1:19" x14ac:dyDescent="0.3">
      <c r="A24" s="143"/>
      <c r="B24" s="143"/>
      <c r="C24" s="143"/>
      <c r="D24" s="143"/>
      <c r="E24" s="143"/>
      <c r="F24" s="143"/>
      <c r="G24" s="143"/>
      <c r="H24" s="143"/>
      <c r="I24" s="143"/>
      <c r="J24" s="143"/>
      <c r="K24" s="143"/>
      <c r="L24" s="143"/>
      <c r="M24" s="143"/>
      <c r="N24" s="143"/>
      <c r="O24" s="143"/>
      <c r="P24" s="143"/>
      <c r="Q24" s="143"/>
      <c r="R24" s="144"/>
      <c r="S24" s="143" t="str">
        <f>IFERROR(_xlfn.XLOOKUP(B24,Kontering!$E$383:$E$445,Kontering!$D$383:$D$445),"Saknas")</f>
        <v>Saknas</v>
      </c>
    </row>
    <row r="25" spans="1:19" x14ac:dyDescent="0.3">
      <c r="A25" s="143"/>
      <c r="B25" s="143"/>
      <c r="C25" s="143"/>
      <c r="D25" s="143"/>
      <c r="E25" s="143"/>
      <c r="F25" s="143"/>
      <c r="G25" s="143"/>
      <c r="H25" s="143"/>
      <c r="I25" s="143"/>
      <c r="J25" s="143"/>
      <c r="K25" s="143"/>
      <c r="L25" s="143"/>
      <c r="M25" s="143"/>
      <c r="N25" s="143"/>
      <c r="O25" s="143"/>
      <c r="P25" s="143"/>
      <c r="Q25" s="143"/>
      <c r="R25" s="144"/>
      <c r="S25" s="143" t="str">
        <f>IFERROR(_xlfn.XLOOKUP(B25,Kontering!$E$383:$E$445,Kontering!$D$383:$D$445),"Saknas")</f>
        <v>Saknas</v>
      </c>
    </row>
    <row r="26" spans="1:19" x14ac:dyDescent="0.3">
      <c r="A26" s="143"/>
      <c r="B26" s="143"/>
      <c r="C26" s="143"/>
      <c r="D26" s="143"/>
      <c r="E26" s="143"/>
      <c r="F26" s="143"/>
      <c r="G26" s="143"/>
      <c r="H26" s="143"/>
      <c r="I26" s="143"/>
      <c r="J26" s="143"/>
      <c r="K26" s="143"/>
      <c r="L26" s="143"/>
      <c r="M26" s="143"/>
      <c r="N26" s="143"/>
      <c r="O26" s="143"/>
      <c r="P26" s="143"/>
      <c r="Q26" s="143"/>
      <c r="R26" s="144"/>
      <c r="S26" s="143" t="str">
        <f>IFERROR(_xlfn.XLOOKUP(B26,Kontering!$E$383:$E$445,Kontering!$D$383:$D$445),"Saknas")</f>
        <v>Saknas</v>
      </c>
    </row>
    <row r="27" spans="1:19" x14ac:dyDescent="0.3">
      <c r="A27" s="143"/>
      <c r="B27" s="143"/>
      <c r="C27" s="143"/>
      <c r="D27" s="143"/>
      <c r="E27" s="143"/>
      <c r="F27" s="143"/>
      <c r="G27" s="143"/>
      <c r="H27" s="143"/>
      <c r="I27" s="143"/>
      <c r="J27" s="143"/>
      <c r="K27" s="143"/>
      <c r="L27" s="143"/>
      <c r="M27" s="143"/>
      <c r="N27" s="143"/>
      <c r="O27" s="143"/>
      <c r="P27" s="143"/>
      <c r="Q27" s="143"/>
      <c r="R27" s="144"/>
      <c r="S27" s="143" t="str">
        <f>IFERROR(_xlfn.XLOOKUP(B27,Kontering!$E$383:$E$445,Kontering!$D$383:$D$445),"Saknas")</f>
        <v>Saknas</v>
      </c>
    </row>
    <row r="28" spans="1:19" x14ac:dyDescent="0.3">
      <c r="A28" s="143"/>
      <c r="B28" s="143"/>
      <c r="C28" s="143"/>
      <c r="D28" s="143"/>
      <c r="E28" s="143"/>
      <c r="F28" s="143"/>
      <c r="G28" s="143"/>
      <c r="H28" s="143"/>
      <c r="I28" s="143"/>
      <c r="J28" s="143"/>
      <c r="K28" s="143"/>
      <c r="L28" s="143"/>
      <c r="M28" s="143"/>
      <c r="N28" s="143"/>
      <c r="O28" s="143"/>
      <c r="P28" s="143"/>
      <c r="Q28" s="143"/>
      <c r="R28" s="144"/>
      <c r="S28" s="143" t="str">
        <f>IFERROR(_xlfn.XLOOKUP(B28,Kontering!$E$383:$E$445,Kontering!$D$383:$D$445),"Saknas")</f>
        <v>Saknas</v>
      </c>
    </row>
    <row r="29" spans="1:19" x14ac:dyDescent="0.3">
      <c r="A29" s="143"/>
      <c r="B29" s="143"/>
      <c r="C29" s="143"/>
      <c r="D29" s="143"/>
      <c r="E29" s="143"/>
      <c r="F29" s="143"/>
      <c r="G29" s="143"/>
      <c r="H29" s="143"/>
      <c r="I29" s="143"/>
      <c r="J29" s="143"/>
      <c r="K29" s="143"/>
      <c r="L29" s="143"/>
      <c r="M29" s="143"/>
      <c r="N29" s="143"/>
      <c r="O29" s="143"/>
      <c r="P29" s="143"/>
      <c r="Q29" s="143"/>
      <c r="R29" s="144"/>
      <c r="S29" s="143" t="str">
        <f>IFERROR(_xlfn.XLOOKUP(B29,Kontering!$E$383:$E$445,Kontering!$D$383:$D$445),"Saknas")</f>
        <v>Saknas</v>
      </c>
    </row>
    <row r="30" spans="1:19" x14ac:dyDescent="0.3">
      <c r="A30" s="143"/>
      <c r="B30" s="143"/>
      <c r="C30" s="143"/>
      <c r="D30" s="143"/>
      <c r="E30" s="143"/>
      <c r="F30" s="143"/>
      <c r="G30" s="143"/>
      <c r="H30" s="143"/>
      <c r="I30" s="143"/>
      <c r="J30" s="143"/>
      <c r="K30" s="143"/>
      <c r="L30" s="143"/>
      <c r="M30" s="143"/>
      <c r="N30" s="143"/>
      <c r="O30" s="143"/>
      <c r="P30" s="143"/>
      <c r="Q30" s="143"/>
      <c r="R30" s="144"/>
      <c r="S30" s="143" t="str">
        <f>IFERROR(_xlfn.XLOOKUP(B30,Kontering!$E$383:$E$445,Kontering!$D$383:$D$445),"Saknas")</f>
        <v>Saknas</v>
      </c>
    </row>
    <row r="31" spans="1:19" x14ac:dyDescent="0.3">
      <c r="A31" s="143"/>
      <c r="B31" s="143"/>
      <c r="C31" s="143"/>
      <c r="D31" s="143"/>
      <c r="E31" s="143"/>
      <c r="F31" s="143"/>
      <c r="G31" s="143"/>
      <c r="H31" s="143"/>
      <c r="I31" s="143"/>
      <c r="J31" s="143"/>
      <c r="K31" s="143"/>
      <c r="L31" s="143"/>
      <c r="M31" s="143"/>
      <c r="N31" s="143"/>
      <c r="O31" s="143"/>
      <c r="P31" s="143"/>
      <c r="Q31" s="143"/>
      <c r="R31" s="144"/>
      <c r="S31" s="143" t="str">
        <f>IFERROR(_xlfn.XLOOKUP(B31,Kontering!$E$383:$E$445,Kontering!$D$383:$D$445),"Saknas")</f>
        <v>Saknas</v>
      </c>
    </row>
    <row r="32" spans="1:19" x14ac:dyDescent="0.3">
      <c r="A32" s="143"/>
      <c r="B32" s="143"/>
      <c r="C32" s="143"/>
      <c r="D32" s="143"/>
      <c r="E32" s="143"/>
      <c r="F32" s="143"/>
      <c r="G32" s="143"/>
      <c r="H32" s="143"/>
      <c r="I32" s="143"/>
      <c r="J32" s="143"/>
      <c r="K32" s="143"/>
      <c r="L32" s="143"/>
      <c r="M32" s="143"/>
      <c r="N32" s="143"/>
      <c r="O32" s="143"/>
      <c r="P32" s="143"/>
      <c r="Q32" s="143"/>
      <c r="R32" s="144"/>
      <c r="S32" s="143" t="str">
        <f>IFERROR(_xlfn.XLOOKUP(B32,Kontering!$E$383:$E$445,Kontering!$D$383:$D$445),"Saknas")</f>
        <v>Saknas</v>
      </c>
    </row>
    <row r="33" spans="1:19" x14ac:dyDescent="0.3">
      <c r="A33" s="143"/>
      <c r="B33" s="143"/>
      <c r="C33" s="143"/>
      <c r="D33" s="143"/>
      <c r="E33" s="143"/>
      <c r="F33" s="143"/>
      <c r="G33" s="143"/>
      <c r="H33" s="143"/>
      <c r="I33" s="143"/>
      <c r="J33" s="143"/>
      <c r="K33" s="143"/>
      <c r="L33" s="143"/>
      <c r="M33" s="143"/>
      <c r="N33" s="143"/>
      <c r="O33" s="143"/>
      <c r="P33" s="143"/>
      <c r="Q33" s="143"/>
      <c r="R33" s="144"/>
      <c r="S33" s="143" t="str">
        <f>IFERROR(_xlfn.XLOOKUP(B33,Kontering!$E$383:$E$445,Kontering!$D$383:$D$445),"Saknas")</f>
        <v>Saknas</v>
      </c>
    </row>
    <row r="34" spans="1:19" x14ac:dyDescent="0.3">
      <c r="A34" s="143"/>
      <c r="B34" s="143"/>
      <c r="C34" s="143"/>
      <c r="D34" s="143"/>
      <c r="E34" s="143"/>
      <c r="F34" s="143"/>
      <c r="G34" s="143"/>
      <c r="H34" s="143"/>
      <c r="I34" s="143"/>
      <c r="J34" s="143"/>
      <c r="K34" s="143"/>
      <c r="L34" s="143"/>
      <c r="M34" s="143"/>
      <c r="N34" s="143"/>
      <c r="O34" s="143"/>
      <c r="P34" s="143"/>
      <c r="Q34" s="143"/>
      <c r="R34" s="144"/>
      <c r="S34" s="143" t="str">
        <f>IFERROR(_xlfn.XLOOKUP(B34,Kontering!$E$383:$E$445,Kontering!$D$383:$D$445),"Saknas")</f>
        <v>Saknas</v>
      </c>
    </row>
    <row r="35" spans="1:19" x14ac:dyDescent="0.3">
      <c r="A35" s="143"/>
      <c r="B35" s="143"/>
      <c r="C35" s="143"/>
      <c r="D35" s="143"/>
      <c r="E35" s="143"/>
      <c r="F35" s="143"/>
      <c r="G35" s="143"/>
      <c r="H35" s="143"/>
      <c r="I35" s="143"/>
      <c r="J35" s="143"/>
      <c r="K35" s="143"/>
      <c r="L35" s="143"/>
      <c r="M35" s="143"/>
      <c r="N35" s="143"/>
      <c r="O35" s="143"/>
      <c r="P35" s="143"/>
      <c r="Q35" s="143"/>
      <c r="R35" s="144"/>
      <c r="S35" s="143" t="str">
        <f>IFERROR(_xlfn.XLOOKUP(B35,Kontering!$E$383:$E$445,Kontering!$D$383:$D$445),"Saknas")</f>
        <v>Saknas</v>
      </c>
    </row>
    <row r="36" spans="1:19" x14ac:dyDescent="0.3">
      <c r="A36" s="143"/>
      <c r="B36" s="143"/>
      <c r="C36" s="143"/>
      <c r="D36" s="143"/>
      <c r="E36" s="143"/>
      <c r="F36" s="143"/>
      <c r="G36" s="143"/>
      <c r="H36" s="143"/>
      <c r="I36" s="143"/>
      <c r="J36" s="143"/>
      <c r="K36" s="143"/>
      <c r="L36" s="143"/>
      <c r="M36" s="143"/>
      <c r="N36" s="143"/>
      <c r="O36" s="143"/>
      <c r="P36" s="143"/>
      <c r="Q36" s="143"/>
      <c r="R36" s="144"/>
      <c r="S36" s="143" t="str">
        <f>IFERROR(_xlfn.XLOOKUP(B36,Kontering!$E$383:$E$445,Kontering!$D$383:$D$445),"Saknas")</f>
        <v>Saknas</v>
      </c>
    </row>
    <row r="37" spans="1:19" x14ac:dyDescent="0.3">
      <c r="A37" s="143"/>
      <c r="B37" s="143"/>
      <c r="C37" s="143"/>
      <c r="D37" s="143"/>
      <c r="E37" s="143"/>
      <c r="F37" s="143"/>
      <c r="G37" s="143"/>
      <c r="H37" s="143"/>
      <c r="I37" s="143"/>
      <c r="J37" s="143"/>
      <c r="K37" s="143"/>
      <c r="L37" s="143"/>
      <c r="M37" s="143"/>
      <c r="N37" s="143"/>
      <c r="O37" s="143"/>
      <c r="P37" s="143"/>
      <c r="Q37" s="143"/>
      <c r="R37" s="144"/>
      <c r="S37" s="143" t="str">
        <f>IFERROR(_xlfn.XLOOKUP(B37,Kontering!$E$383:$E$445,Kontering!$D$383:$D$445),"Saknas")</f>
        <v>Saknas</v>
      </c>
    </row>
    <row r="38" spans="1:19" x14ac:dyDescent="0.3">
      <c r="A38" s="143"/>
      <c r="B38" s="143"/>
      <c r="C38" s="143"/>
      <c r="D38" s="143"/>
      <c r="E38" s="143"/>
      <c r="F38" s="143"/>
      <c r="G38" s="143"/>
      <c r="H38" s="143"/>
      <c r="I38" s="143"/>
      <c r="J38" s="143"/>
      <c r="K38" s="143"/>
      <c r="L38" s="143"/>
      <c r="M38" s="143"/>
      <c r="N38" s="143"/>
      <c r="O38" s="143"/>
      <c r="P38" s="143"/>
      <c r="Q38" s="143"/>
      <c r="R38" s="144"/>
      <c r="S38" s="143" t="str">
        <f>IFERROR(_xlfn.XLOOKUP(B38,Kontering!$E$383:$E$445,Kontering!$D$383:$D$445),"Saknas")</f>
        <v>Saknas</v>
      </c>
    </row>
    <row r="39" spans="1:19" x14ac:dyDescent="0.3">
      <c r="A39" s="143"/>
      <c r="B39" s="143"/>
      <c r="C39" s="143"/>
      <c r="D39" s="143"/>
      <c r="E39" s="143"/>
      <c r="F39" s="143"/>
      <c r="G39" s="143"/>
      <c r="H39" s="143"/>
      <c r="I39" s="143"/>
      <c r="J39" s="143"/>
      <c r="K39" s="143"/>
      <c r="L39" s="143"/>
      <c r="M39" s="143"/>
      <c r="N39" s="143"/>
      <c r="O39" s="143"/>
      <c r="P39" s="143"/>
      <c r="Q39" s="143"/>
      <c r="R39" s="144"/>
      <c r="S39" s="143" t="str">
        <f>IFERROR(_xlfn.XLOOKUP(B39,Kontering!$E$383:$E$445,Kontering!$D$383:$D$445),"Saknas")</f>
        <v>Saknas</v>
      </c>
    </row>
    <row r="40" spans="1:19" x14ac:dyDescent="0.3">
      <c r="A40" s="143"/>
      <c r="B40" s="143"/>
      <c r="C40" s="143"/>
      <c r="D40" s="143"/>
      <c r="E40" s="143"/>
      <c r="F40" s="143"/>
      <c r="G40" s="143"/>
      <c r="H40" s="143"/>
      <c r="I40" s="143"/>
      <c r="J40" s="143"/>
      <c r="K40" s="143"/>
      <c r="L40" s="143"/>
      <c r="M40" s="143"/>
      <c r="N40" s="143"/>
      <c r="O40" s="143"/>
      <c r="P40" s="143"/>
      <c r="Q40" s="143"/>
      <c r="R40" s="144"/>
      <c r="S40" s="143" t="str">
        <f>IFERROR(_xlfn.XLOOKUP(B40,Kontering!$E$383:$E$445,Kontering!$D$383:$D$445),"Saknas")</f>
        <v>Saknas</v>
      </c>
    </row>
    <row r="41" spans="1:19" x14ac:dyDescent="0.3">
      <c r="A41" s="143"/>
      <c r="B41" s="143"/>
      <c r="C41" s="143"/>
      <c r="D41" s="143"/>
      <c r="E41" s="143"/>
      <c r="F41" s="143"/>
      <c r="G41" s="143"/>
      <c r="H41" s="143"/>
      <c r="I41" s="143"/>
      <c r="J41" s="143"/>
      <c r="K41" s="143"/>
      <c r="L41" s="143"/>
      <c r="M41" s="143"/>
      <c r="N41" s="143"/>
      <c r="O41" s="143"/>
      <c r="P41" s="143"/>
      <c r="Q41" s="143"/>
      <c r="R41" s="144"/>
      <c r="S41" s="143" t="str">
        <f>IFERROR(_xlfn.XLOOKUP(B41,Kontering!$E$383:$E$445,Kontering!$D$383:$D$445),"Saknas")</f>
        <v>Saknas</v>
      </c>
    </row>
    <row r="42" spans="1:19" x14ac:dyDescent="0.3">
      <c r="A42" s="143"/>
      <c r="B42" s="143"/>
      <c r="C42" s="143"/>
      <c r="D42" s="143"/>
      <c r="E42" s="143"/>
      <c r="F42" s="143"/>
      <c r="G42" s="143"/>
      <c r="H42" s="143"/>
      <c r="I42" s="143"/>
      <c r="J42" s="143"/>
      <c r="K42" s="143"/>
      <c r="L42" s="143"/>
      <c r="M42" s="143"/>
      <c r="N42" s="143"/>
      <c r="O42" s="143"/>
      <c r="P42" s="143"/>
      <c r="Q42" s="143"/>
      <c r="R42" s="144"/>
      <c r="S42" s="143" t="str">
        <f>IFERROR(_xlfn.XLOOKUP(B42,Kontering!$E$383:$E$445,Kontering!$D$383:$D$445),"Saknas")</f>
        <v>Saknas</v>
      </c>
    </row>
    <row r="43" spans="1:19" x14ac:dyDescent="0.3">
      <c r="A43" s="143"/>
      <c r="B43" s="143"/>
      <c r="C43" s="143"/>
      <c r="D43" s="143"/>
      <c r="E43" s="143"/>
      <c r="F43" s="143"/>
      <c r="G43" s="143"/>
      <c r="H43" s="143"/>
      <c r="I43" s="143"/>
      <c r="J43" s="143"/>
      <c r="K43" s="143"/>
      <c r="L43" s="143"/>
      <c r="M43" s="143"/>
      <c r="N43" s="143"/>
      <c r="O43" s="143"/>
      <c r="P43" s="143"/>
      <c r="Q43" s="143"/>
      <c r="R43" s="144"/>
      <c r="S43" s="143" t="str">
        <f>IFERROR(_xlfn.XLOOKUP(B43,Kontering!$E$383:$E$445,Kontering!$D$383:$D$445),"Saknas")</f>
        <v>Saknas</v>
      </c>
    </row>
    <row r="44" spans="1:19" x14ac:dyDescent="0.3">
      <c r="A44" s="143"/>
      <c r="B44" s="143"/>
      <c r="C44" s="143"/>
      <c r="D44" s="143"/>
      <c r="E44" s="143"/>
      <c r="F44" s="143"/>
      <c r="G44" s="143"/>
      <c r="H44" s="143"/>
      <c r="I44" s="143"/>
      <c r="J44" s="143"/>
      <c r="K44" s="143"/>
      <c r="L44" s="143"/>
      <c r="M44" s="143"/>
      <c r="N44" s="143"/>
      <c r="O44" s="143"/>
      <c r="P44" s="143"/>
      <c r="Q44" s="143"/>
      <c r="R44" s="144"/>
      <c r="S44" s="143" t="str">
        <f>IFERROR(_xlfn.XLOOKUP(B44,Kontering!$E$383:$E$445,Kontering!$D$383:$D$445),"Saknas")</f>
        <v>Saknas</v>
      </c>
    </row>
    <row r="45" spans="1:19" x14ac:dyDescent="0.3">
      <c r="A45" s="143"/>
      <c r="B45" s="143"/>
      <c r="C45" s="143"/>
      <c r="D45" s="143"/>
      <c r="E45" s="143"/>
      <c r="F45" s="143"/>
      <c r="G45" s="143"/>
      <c r="H45" s="143"/>
      <c r="I45" s="143"/>
      <c r="J45" s="143"/>
      <c r="K45" s="143"/>
      <c r="L45" s="143"/>
      <c r="M45" s="143"/>
      <c r="N45" s="143"/>
      <c r="O45" s="143"/>
      <c r="P45" s="143"/>
      <c r="Q45" s="143"/>
      <c r="R45" s="144"/>
      <c r="S45" s="143" t="str">
        <f>IFERROR(_xlfn.XLOOKUP(B45,Kontering!$E$383:$E$445,Kontering!$D$383:$D$445),"Saknas")</f>
        <v>Saknas</v>
      </c>
    </row>
    <row r="46" spans="1:19" x14ac:dyDescent="0.3">
      <c r="A46" s="143"/>
      <c r="B46" s="143"/>
      <c r="C46" s="143"/>
      <c r="D46" s="143"/>
      <c r="E46" s="143"/>
      <c r="F46" s="143"/>
      <c r="G46" s="143"/>
      <c r="H46" s="143"/>
      <c r="I46" s="143"/>
      <c r="J46" s="143"/>
      <c r="K46" s="143"/>
      <c r="L46" s="143"/>
      <c r="M46" s="143"/>
      <c r="N46" s="143"/>
      <c r="O46" s="143"/>
      <c r="P46" s="143"/>
      <c r="Q46" s="143"/>
      <c r="R46" s="144"/>
      <c r="S46" s="143" t="str">
        <f>IFERROR(_xlfn.XLOOKUP(B46,Kontering!$E$383:$E$445,Kontering!$D$383:$D$445),"Saknas")</f>
        <v>Saknas</v>
      </c>
    </row>
    <row r="47" spans="1:19" x14ac:dyDescent="0.3">
      <c r="A47" s="143"/>
      <c r="B47" s="143"/>
      <c r="C47" s="143"/>
      <c r="D47" s="143"/>
      <c r="E47" s="143"/>
      <c r="F47" s="143"/>
      <c r="G47" s="143"/>
      <c r="H47" s="143"/>
      <c r="I47" s="143"/>
      <c r="J47" s="143"/>
      <c r="K47" s="143"/>
      <c r="L47" s="143"/>
      <c r="M47" s="143"/>
      <c r="N47" s="143"/>
      <c r="O47" s="143"/>
      <c r="P47" s="143"/>
      <c r="Q47" s="143"/>
      <c r="R47" s="144"/>
      <c r="S47" s="143" t="str">
        <f>IFERROR(_xlfn.XLOOKUP(B47,Kontering!$E$383:$E$445,Kontering!$D$383:$D$445),"Saknas")</f>
        <v>Saknas</v>
      </c>
    </row>
    <row r="48" spans="1:19" x14ac:dyDescent="0.3">
      <c r="A48" s="143"/>
      <c r="B48" s="143"/>
      <c r="C48" s="143"/>
      <c r="D48" s="143"/>
      <c r="E48" s="143"/>
      <c r="F48" s="143"/>
      <c r="G48" s="143"/>
      <c r="H48" s="143"/>
      <c r="I48" s="143"/>
      <c r="J48" s="143"/>
      <c r="K48" s="143"/>
      <c r="L48" s="143"/>
      <c r="M48" s="143"/>
      <c r="N48" s="143"/>
      <c r="O48" s="143"/>
      <c r="P48" s="143"/>
      <c r="Q48" s="143"/>
      <c r="R48" s="144"/>
      <c r="S48" s="143" t="str">
        <f>IFERROR(_xlfn.XLOOKUP(B48,Kontering!$E$383:$E$445,Kontering!$D$383:$D$445),"Saknas")</f>
        <v>Saknas</v>
      </c>
    </row>
    <row r="49" spans="1:19" x14ac:dyDescent="0.3">
      <c r="A49" s="143"/>
      <c r="B49" s="143"/>
      <c r="C49" s="143"/>
      <c r="D49" s="143"/>
      <c r="E49" s="143"/>
      <c r="F49" s="143"/>
      <c r="G49" s="143"/>
      <c r="H49" s="143"/>
      <c r="I49" s="143"/>
      <c r="J49" s="143"/>
      <c r="K49" s="143"/>
      <c r="L49" s="143"/>
      <c r="M49" s="143"/>
      <c r="N49" s="143"/>
      <c r="O49" s="143"/>
      <c r="P49" s="143"/>
      <c r="Q49" s="143"/>
      <c r="R49" s="144"/>
      <c r="S49" s="143" t="str">
        <f>IFERROR(_xlfn.XLOOKUP(B49,Kontering!$E$383:$E$445,Kontering!$D$383:$D$445),"Saknas")</f>
        <v>Saknas</v>
      </c>
    </row>
    <row r="50" spans="1:19" x14ac:dyDescent="0.3">
      <c r="A50" s="143"/>
      <c r="B50" s="143"/>
      <c r="C50" s="143"/>
      <c r="D50" s="143"/>
      <c r="E50" s="143"/>
      <c r="F50" s="143"/>
      <c r="G50" s="143"/>
      <c r="H50" s="143"/>
      <c r="I50" s="143"/>
      <c r="J50" s="143"/>
      <c r="K50" s="143"/>
      <c r="L50" s="143"/>
      <c r="M50" s="143"/>
      <c r="N50" s="143"/>
      <c r="O50" s="143"/>
      <c r="P50" s="143"/>
      <c r="Q50" s="143"/>
      <c r="R50" s="144"/>
      <c r="S50" s="143" t="str">
        <f>IFERROR(_xlfn.XLOOKUP(B50,Kontering!$E$383:$E$445,Kontering!$D$383:$D$445),"Saknas")</f>
        <v>Saknas</v>
      </c>
    </row>
    <row r="51" spans="1:19" x14ac:dyDescent="0.3">
      <c r="A51" s="143"/>
      <c r="B51" s="143"/>
      <c r="C51" s="143"/>
      <c r="D51" s="143"/>
      <c r="E51" s="143"/>
      <c r="F51" s="143"/>
      <c r="G51" s="143"/>
      <c r="H51" s="143"/>
      <c r="I51" s="143"/>
      <c r="J51" s="143"/>
      <c r="K51" s="143"/>
      <c r="L51" s="143"/>
      <c r="M51" s="143"/>
      <c r="N51" s="143"/>
      <c r="O51" s="143"/>
      <c r="P51" s="143"/>
      <c r="Q51" s="143"/>
      <c r="R51" s="144"/>
      <c r="S51" s="143" t="str">
        <f>IFERROR(_xlfn.XLOOKUP(B51,Kontering!$E$383:$E$445,Kontering!$D$383:$D$445),"Saknas")</f>
        <v>Saknas</v>
      </c>
    </row>
    <row r="52" spans="1:19" x14ac:dyDescent="0.3">
      <c r="A52" s="143"/>
      <c r="B52" s="143"/>
      <c r="C52" s="143"/>
      <c r="D52" s="143"/>
      <c r="E52" s="143"/>
      <c r="F52" s="143"/>
      <c r="G52" s="143"/>
      <c r="H52" s="143"/>
      <c r="I52" s="143"/>
      <c r="J52" s="143"/>
      <c r="K52" s="143"/>
      <c r="L52" s="143"/>
      <c r="M52" s="143"/>
      <c r="N52" s="143"/>
      <c r="O52" s="143"/>
      <c r="P52" s="143"/>
      <c r="Q52" s="143"/>
      <c r="R52" s="144"/>
      <c r="S52" s="143" t="str">
        <f>IFERROR(_xlfn.XLOOKUP(B52,Kontering!$E$383:$E$445,Kontering!$D$383:$D$445),"Saknas")</f>
        <v>Saknas</v>
      </c>
    </row>
    <row r="53" spans="1:19" x14ac:dyDescent="0.3">
      <c r="A53" s="143"/>
      <c r="B53" s="143"/>
      <c r="C53" s="143"/>
      <c r="D53" s="143"/>
      <c r="E53" s="143"/>
      <c r="F53" s="143"/>
      <c r="G53" s="143"/>
      <c r="H53" s="143"/>
      <c r="I53" s="143"/>
      <c r="J53" s="143"/>
      <c r="K53" s="143"/>
      <c r="L53" s="143"/>
      <c r="M53" s="143"/>
      <c r="N53" s="143"/>
      <c r="O53" s="143"/>
      <c r="P53" s="143"/>
      <c r="Q53" s="143"/>
      <c r="R53" s="144"/>
      <c r="S53" s="143" t="str">
        <f>IFERROR(_xlfn.XLOOKUP(B53,Kontering!$E$383:$E$445,Kontering!$D$383:$D$445),"Saknas")</f>
        <v>Saknas</v>
      </c>
    </row>
    <row r="54" spans="1:19" x14ac:dyDescent="0.3">
      <c r="A54" s="143"/>
      <c r="B54" s="143"/>
      <c r="C54" s="143"/>
      <c r="D54" s="143"/>
      <c r="E54" s="143"/>
      <c r="F54" s="143"/>
      <c r="G54" s="143"/>
      <c r="H54" s="143"/>
      <c r="I54" s="143"/>
      <c r="J54" s="143"/>
      <c r="K54" s="143"/>
      <c r="L54" s="143"/>
      <c r="M54" s="143"/>
      <c r="N54" s="143"/>
      <c r="O54" s="143"/>
      <c r="P54" s="143"/>
      <c r="Q54" s="143"/>
      <c r="R54" s="144"/>
      <c r="S54" s="143" t="str">
        <f>IFERROR(_xlfn.XLOOKUP(B54,Kontering!$E$383:$E$445,Kontering!$D$383:$D$445),"Saknas")</f>
        <v>Saknas</v>
      </c>
    </row>
    <row r="55" spans="1:19" x14ac:dyDescent="0.3">
      <c r="A55" s="143"/>
      <c r="B55" s="143"/>
      <c r="C55" s="143"/>
      <c r="D55" s="143"/>
      <c r="E55" s="143"/>
      <c r="F55" s="143"/>
      <c r="G55" s="143"/>
      <c r="H55" s="143"/>
      <c r="I55" s="143"/>
      <c r="J55" s="143"/>
      <c r="K55" s="143"/>
      <c r="L55" s="143"/>
      <c r="M55" s="143"/>
      <c r="N55" s="143"/>
      <c r="O55" s="143"/>
      <c r="P55" s="143"/>
      <c r="Q55" s="143"/>
      <c r="R55" s="144"/>
      <c r="S55" s="143" t="str">
        <f>IFERROR(_xlfn.XLOOKUP(B55,Kontering!$E$383:$E$445,Kontering!$D$383:$D$445),"Saknas")</f>
        <v>Saknas</v>
      </c>
    </row>
    <row r="56" spans="1:19" x14ac:dyDescent="0.3">
      <c r="A56" s="143"/>
      <c r="B56" s="143"/>
      <c r="C56" s="143"/>
      <c r="D56" s="143"/>
      <c r="E56" s="143"/>
      <c r="F56" s="143"/>
      <c r="G56" s="143"/>
      <c r="H56" s="143"/>
      <c r="I56" s="143"/>
      <c r="J56" s="143"/>
      <c r="K56" s="143"/>
      <c r="L56" s="143"/>
      <c r="M56" s="143"/>
      <c r="N56" s="143"/>
      <c r="O56" s="143"/>
      <c r="P56" s="143"/>
      <c r="Q56" s="143"/>
      <c r="R56" s="144"/>
      <c r="S56" s="143" t="str">
        <f>IFERROR(_xlfn.XLOOKUP(B56,Kontering!$E$383:$E$445,Kontering!$D$383:$D$445),"Saknas")</f>
        <v>Saknas</v>
      </c>
    </row>
    <row r="57" spans="1:19" x14ac:dyDescent="0.3">
      <c r="A57" s="143"/>
      <c r="B57" s="143"/>
      <c r="C57" s="143"/>
      <c r="D57" s="143"/>
      <c r="E57" s="143"/>
      <c r="F57" s="143"/>
      <c r="G57" s="143"/>
      <c r="H57" s="143"/>
      <c r="I57" s="143"/>
      <c r="J57" s="143"/>
      <c r="K57" s="143"/>
      <c r="L57" s="143"/>
      <c r="M57" s="143"/>
      <c r="N57" s="143"/>
      <c r="O57" s="143"/>
      <c r="P57" s="143"/>
      <c r="Q57" s="143"/>
      <c r="R57" s="144"/>
      <c r="S57" s="143" t="str">
        <f>IFERROR(_xlfn.XLOOKUP(B57,Kontering!$E$383:$E$445,Kontering!$D$383:$D$445),"Saknas")</f>
        <v>Saknas</v>
      </c>
    </row>
    <row r="58" spans="1:19" x14ac:dyDescent="0.3">
      <c r="A58" s="143"/>
      <c r="B58" s="143"/>
      <c r="C58" s="143"/>
      <c r="D58" s="143"/>
      <c r="E58" s="143"/>
      <c r="F58" s="143"/>
      <c r="G58" s="143"/>
      <c r="H58" s="143"/>
      <c r="I58" s="143"/>
      <c r="J58" s="143"/>
      <c r="K58" s="143"/>
      <c r="L58" s="143"/>
      <c r="M58" s="143"/>
      <c r="N58" s="143"/>
      <c r="O58" s="143"/>
      <c r="P58" s="143"/>
      <c r="Q58" s="143"/>
      <c r="R58" s="144"/>
      <c r="S58" s="143" t="str">
        <f>IFERROR(_xlfn.XLOOKUP(B58,Kontering!$E$383:$E$445,Kontering!$D$383:$D$445),"Saknas")</f>
        <v>Saknas</v>
      </c>
    </row>
    <row r="59" spans="1:19" x14ac:dyDescent="0.3">
      <c r="A59" s="143"/>
      <c r="B59" s="143"/>
      <c r="C59" s="143"/>
      <c r="D59" s="143"/>
      <c r="E59" s="143"/>
      <c r="F59" s="143"/>
      <c r="G59" s="143"/>
      <c r="H59" s="143"/>
      <c r="I59" s="143"/>
      <c r="J59" s="143"/>
      <c r="K59" s="143"/>
      <c r="L59" s="143"/>
      <c r="M59" s="143"/>
      <c r="N59" s="143"/>
      <c r="O59" s="143"/>
      <c r="P59" s="143"/>
      <c r="Q59" s="143"/>
      <c r="R59" s="144"/>
      <c r="S59" s="143" t="str">
        <f>IFERROR(_xlfn.XLOOKUP(B59,Kontering!$E$383:$E$445,Kontering!$D$383:$D$445),"Saknas")</f>
        <v>Saknas</v>
      </c>
    </row>
    <row r="60" spans="1:19" x14ac:dyDescent="0.3">
      <c r="A60" s="143"/>
      <c r="B60" s="143"/>
      <c r="C60" s="143"/>
      <c r="D60" s="143"/>
      <c r="E60" s="143"/>
      <c r="F60" s="143"/>
      <c r="G60" s="143"/>
      <c r="H60" s="143"/>
      <c r="I60" s="143"/>
      <c r="J60" s="143"/>
      <c r="K60" s="143"/>
      <c r="L60" s="143"/>
      <c r="M60" s="143"/>
      <c r="N60" s="143"/>
      <c r="O60" s="143"/>
      <c r="P60" s="143"/>
      <c r="Q60" s="143"/>
      <c r="R60" s="144"/>
      <c r="S60" s="143" t="str">
        <f>IFERROR(_xlfn.XLOOKUP(B60,Kontering!$E$383:$E$445,Kontering!$D$383:$D$445),"Saknas")</f>
        <v>Saknas</v>
      </c>
    </row>
    <row r="61" spans="1:19" x14ac:dyDescent="0.3">
      <c r="A61" s="143"/>
      <c r="B61" s="143"/>
      <c r="C61" s="143"/>
      <c r="D61" s="143"/>
      <c r="E61" s="143"/>
      <c r="F61" s="143"/>
      <c r="G61" s="143"/>
      <c r="H61" s="143"/>
      <c r="I61" s="143"/>
      <c r="J61" s="143"/>
      <c r="K61" s="143"/>
      <c r="L61" s="143"/>
      <c r="M61" s="143"/>
      <c r="N61" s="143"/>
      <c r="O61" s="143"/>
      <c r="P61" s="143"/>
      <c r="Q61" s="143"/>
      <c r="R61" s="144"/>
      <c r="S61" s="143" t="str">
        <f>IFERROR(_xlfn.XLOOKUP(B61,Kontering!$E$383:$E$445,Kontering!$D$383:$D$445),"Saknas")</f>
        <v>Saknas</v>
      </c>
    </row>
    <row r="62" spans="1:19" x14ac:dyDescent="0.3">
      <c r="A62" s="143"/>
      <c r="B62" s="143"/>
      <c r="C62" s="143"/>
      <c r="D62" s="143"/>
      <c r="E62" s="143"/>
      <c r="F62" s="143"/>
      <c r="G62" s="143"/>
      <c r="H62" s="143"/>
      <c r="I62" s="143"/>
      <c r="J62" s="143"/>
      <c r="K62" s="143"/>
      <c r="L62" s="143"/>
      <c r="M62" s="143"/>
      <c r="N62" s="143"/>
      <c r="O62" s="143"/>
      <c r="P62" s="143"/>
      <c r="Q62" s="143"/>
      <c r="R62" s="144"/>
      <c r="S62" s="143" t="str">
        <f>IFERROR(_xlfn.XLOOKUP(B62,Kontering!$E$383:$E$445,Kontering!$D$383:$D$445),"Saknas")</f>
        <v>Saknas</v>
      </c>
    </row>
    <row r="63" spans="1:19" x14ac:dyDescent="0.3">
      <c r="A63" s="143"/>
      <c r="B63" s="143"/>
      <c r="C63" s="143"/>
      <c r="D63" s="143"/>
      <c r="E63" s="143"/>
      <c r="F63" s="143"/>
      <c r="G63" s="143"/>
      <c r="H63" s="143"/>
      <c r="I63" s="143"/>
      <c r="J63" s="143"/>
      <c r="K63" s="143"/>
      <c r="L63" s="143"/>
      <c r="M63" s="143"/>
      <c r="N63" s="143"/>
      <c r="O63" s="143"/>
      <c r="P63" s="143"/>
      <c r="Q63" s="143"/>
      <c r="R63" s="144"/>
      <c r="S63" s="143" t="str">
        <f>IFERROR(_xlfn.XLOOKUP(B63,Kontering!$E$383:$E$445,Kontering!$D$383:$D$445),"Saknas")</f>
        <v>Saknas</v>
      </c>
    </row>
    <row r="64" spans="1:19" x14ac:dyDescent="0.3">
      <c r="A64" s="143"/>
      <c r="B64" s="143"/>
      <c r="C64" s="143"/>
      <c r="D64" s="143"/>
      <c r="E64" s="143"/>
      <c r="F64" s="143"/>
      <c r="G64" s="143"/>
      <c r="H64" s="143"/>
      <c r="I64" s="143"/>
      <c r="J64" s="143"/>
      <c r="K64" s="143"/>
      <c r="L64" s="143"/>
      <c r="M64" s="143"/>
      <c r="N64" s="143"/>
      <c r="O64" s="143"/>
      <c r="P64" s="143"/>
      <c r="Q64" s="143"/>
      <c r="R64" s="144"/>
      <c r="S64" s="143" t="str">
        <f>IFERROR(_xlfn.XLOOKUP(B64,Kontering!$E$383:$E$445,Kontering!$D$383:$D$445),"Saknas")</f>
        <v>Saknas</v>
      </c>
    </row>
    <row r="65" spans="1:19" x14ac:dyDescent="0.3">
      <c r="A65" s="143"/>
      <c r="B65" s="143"/>
      <c r="C65" s="143"/>
      <c r="D65" s="143"/>
      <c r="E65" s="143"/>
      <c r="F65" s="143"/>
      <c r="G65" s="143"/>
      <c r="H65" s="143"/>
      <c r="I65" s="143"/>
      <c r="J65" s="143"/>
      <c r="K65" s="143"/>
      <c r="L65" s="143"/>
      <c r="M65" s="143"/>
      <c r="N65" s="143"/>
      <c r="O65" s="143"/>
      <c r="P65" s="143"/>
      <c r="Q65" s="143"/>
      <c r="R65" s="144"/>
      <c r="S65" s="143" t="str">
        <f>IFERROR(_xlfn.XLOOKUP(B65,Kontering!$E$383:$E$445,Kontering!$D$383:$D$445),"Saknas")</f>
        <v>Saknas</v>
      </c>
    </row>
    <row r="66" spans="1:19" x14ac:dyDescent="0.3">
      <c r="A66" s="143"/>
      <c r="B66" s="143"/>
      <c r="C66" s="143"/>
      <c r="D66" s="143"/>
      <c r="E66" s="143"/>
      <c r="F66" s="143"/>
      <c r="G66" s="143"/>
      <c r="H66" s="143"/>
      <c r="I66" s="143"/>
      <c r="J66" s="143"/>
      <c r="K66" s="143"/>
      <c r="L66" s="143"/>
      <c r="M66" s="143"/>
      <c r="N66" s="143"/>
      <c r="O66" s="143"/>
      <c r="P66" s="143"/>
      <c r="Q66" s="143"/>
      <c r="R66" s="144"/>
      <c r="S66" s="143" t="str">
        <f>IFERROR(_xlfn.XLOOKUP(B66,Kontering!$E$383:$E$445,Kontering!$D$383:$D$445),"Saknas")</f>
        <v>Saknas</v>
      </c>
    </row>
    <row r="67" spans="1:19" x14ac:dyDescent="0.3">
      <c r="A67" s="143"/>
      <c r="B67" s="143"/>
      <c r="C67" s="143"/>
      <c r="D67" s="143"/>
      <c r="E67" s="143"/>
      <c r="F67" s="143"/>
      <c r="G67" s="143"/>
      <c r="H67" s="143"/>
      <c r="I67" s="143"/>
      <c r="J67" s="143"/>
      <c r="K67" s="143"/>
      <c r="L67" s="143"/>
      <c r="M67" s="143"/>
      <c r="N67" s="143"/>
      <c r="O67" s="143"/>
      <c r="P67" s="143"/>
      <c r="Q67" s="143"/>
      <c r="R67" s="144"/>
      <c r="S67" s="143" t="str">
        <f>IFERROR(_xlfn.XLOOKUP(B67,Kontering!$E$383:$E$445,Kontering!$D$383:$D$445),"Saknas")</f>
        <v>Saknas</v>
      </c>
    </row>
    <row r="68" spans="1:19" x14ac:dyDescent="0.3">
      <c r="A68" s="143"/>
      <c r="B68" s="143"/>
      <c r="C68" s="143"/>
      <c r="D68" s="143"/>
      <c r="E68" s="143"/>
      <c r="F68" s="143"/>
      <c r="G68" s="143"/>
      <c r="H68" s="143"/>
      <c r="I68" s="143"/>
      <c r="J68" s="143"/>
      <c r="K68" s="143"/>
      <c r="L68" s="143"/>
      <c r="M68" s="143"/>
      <c r="N68" s="143"/>
      <c r="O68" s="143"/>
      <c r="P68" s="143"/>
      <c r="Q68" s="143"/>
      <c r="R68" s="144"/>
      <c r="S68" s="143" t="str">
        <f>IFERROR(_xlfn.XLOOKUP(B68,Kontering!$E$383:$E$445,Kontering!$D$383:$D$445),"Saknas")</f>
        <v>Saknas</v>
      </c>
    </row>
    <row r="69" spans="1:19" x14ac:dyDescent="0.3">
      <c r="A69" s="143"/>
      <c r="B69" s="143"/>
      <c r="C69" s="143"/>
      <c r="D69" s="143"/>
      <c r="E69" s="143"/>
      <c r="F69" s="143"/>
      <c r="G69" s="143"/>
      <c r="H69" s="143"/>
      <c r="I69" s="143"/>
      <c r="J69" s="143"/>
      <c r="K69" s="143"/>
      <c r="L69" s="143"/>
      <c r="M69" s="143"/>
      <c r="N69" s="143"/>
      <c r="O69" s="143"/>
      <c r="P69" s="143"/>
      <c r="Q69" s="143"/>
      <c r="R69" s="144"/>
      <c r="S69" s="143" t="str">
        <f>IFERROR(_xlfn.XLOOKUP(B69,Kontering!$E$383:$E$445,Kontering!$D$383:$D$445),"Saknas")</f>
        <v>Saknas</v>
      </c>
    </row>
    <row r="70" spans="1:19" x14ac:dyDescent="0.3">
      <c r="A70" s="143"/>
      <c r="B70" s="143"/>
      <c r="C70" s="143"/>
      <c r="D70" s="143"/>
      <c r="E70" s="143"/>
      <c r="F70" s="143"/>
      <c r="G70" s="143"/>
      <c r="H70" s="143"/>
      <c r="I70" s="143"/>
      <c r="J70" s="143"/>
      <c r="K70" s="143"/>
      <c r="L70" s="143"/>
      <c r="M70" s="143"/>
      <c r="N70" s="143"/>
      <c r="O70" s="143"/>
      <c r="P70" s="143"/>
      <c r="Q70" s="143"/>
      <c r="R70" s="144"/>
      <c r="S70" s="143" t="str">
        <f>IFERROR(_xlfn.XLOOKUP(B70,Kontering!$E$383:$E$445,Kontering!$D$383:$D$445),"Saknas")</f>
        <v>Saknas</v>
      </c>
    </row>
    <row r="71" spans="1:19" x14ac:dyDescent="0.3">
      <c r="A71" s="143"/>
      <c r="B71" s="143"/>
      <c r="C71" s="143"/>
      <c r="D71" s="143"/>
      <c r="E71" s="143"/>
      <c r="F71" s="143"/>
      <c r="G71" s="143"/>
      <c r="H71" s="143"/>
      <c r="I71" s="143"/>
      <c r="J71" s="143"/>
      <c r="K71" s="143"/>
      <c r="L71" s="143"/>
      <c r="M71" s="143"/>
      <c r="N71" s="143"/>
      <c r="O71" s="143"/>
      <c r="P71" s="143"/>
      <c r="Q71" s="143"/>
      <c r="R71" s="144"/>
      <c r="S71" s="143" t="str">
        <f>IFERROR(_xlfn.XLOOKUP(B71,Kontering!$E$383:$E$445,Kontering!$D$383:$D$445),"Saknas")</f>
        <v>Saknas</v>
      </c>
    </row>
    <row r="72" spans="1:19" x14ac:dyDescent="0.3">
      <c r="A72" s="143"/>
      <c r="B72" s="143"/>
      <c r="C72" s="143"/>
      <c r="D72" s="143"/>
      <c r="E72" s="143"/>
      <c r="F72" s="143"/>
      <c r="G72" s="143"/>
      <c r="H72" s="143"/>
      <c r="I72" s="143"/>
      <c r="J72" s="143"/>
      <c r="K72" s="143"/>
      <c r="L72" s="143"/>
      <c r="M72" s="143"/>
      <c r="N72" s="143"/>
      <c r="O72" s="143"/>
      <c r="P72" s="143"/>
      <c r="Q72" s="143"/>
      <c r="R72" s="144"/>
      <c r="S72" s="143" t="str">
        <f>IFERROR(_xlfn.XLOOKUP(B72,Kontering!$E$383:$E$445,Kontering!$D$383:$D$445),"Saknas")</f>
        <v>Saknas</v>
      </c>
    </row>
    <row r="73" spans="1:19" x14ac:dyDescent="0.3">
      <c r="A73" s="143"/>
      <c r="B73" s="143"/>
      <c r="C73" s="143"/>
      <c r="D73" s="143"/>
      <c r="E73" s="143"/>
      <c r="F73" s="143"/>
      <c r="G73" s="143"/>
      <c r="H73" s="143"/>
      <c r="I73" s="143"/>
      <c r="J73" s="143"/>
      <c r="K73" s="143"/>
      <c r="L73" s="143"/>
      <c r="M73" s="143"/>
      <c r="N73" s="143"/>
      <c r="O73" s="143"/>
      <c r="P73" s="143"/>
      <c r="Q73" s="143"/>
      <c r="R73" s="144"/>
      <c r="S73" s="143" t="str">
        <f>IFERROR(_xlfn.XLOOKUP(B73,Kontering!$E$383:$E$445,Kontering!$D$383:$D$445),"Saknas")</f>
        <v>Saknas</v>
      </c>
    </row>
    <row r="74" spans="1:19" x14ac:dyDescent="0.3">
      <c r="A74" s="143"/>
      <c r="B74" s="143"/>
      <c r="C74" s="143"/>
      <c r="D74" s="143"/>
      <c r="E74" s="143"/>
      <c r="F74" s="143"/>
      <c r="G74" s="143"/>
      <c r="H74" s="143"/>
      <c r="I74" s="143"/>
      <c r="J74" s="143"/>
      <c r="K74" s="143"/>
      <c r="L74" s="143"/>
      <c r="M74" s="143"/>
      <c r="N74" s="143"/>
      <c r="O74" s="143"/>
      <c r="P74" s="143"/>
      <c r="Q74" s="143"/>
      <c r="R74" s="144"/>
      <c r="S74" s="143" t="str">
        <f>IFERROR(_xlfn.XLOOKUP(B74,Kontering!$E$383:$E$445,Kontering!$D$383:$D$445),"Saknas")</f>
        <v>Saknas</v>
      </c>
    </row>
    <row r="75" spans="1:19" x14ac:dyDescent="0.3">
      <c r="A75" s="143"/>
      <c r="B75" s="143"/>
      <c r="C75" s="143"/>
      <c r="D75" s="143"/>
      <c r="E75" s="143"/>
      <c r="F75" s="143"/>
      <c r="G75" s="143"/>
      <c r="H75" s="143"/>
      <c r="I75" s="143"/>
      <c r="J75" s="143"/>
      <c r="K75" s="143"/>
      <c r="L75" s="143"/>
      <c r="M75" s="143"/>
      <c r="N75" s="143"/>
      <c r="O75" s="143"/>
      <c r="P75" s="143"/>
      <c r="Q75" s="143"/>
      <c r="R75" s="144"/>
      <c r="S75" s="143" t="str">
        <f>IFERROR(_xlfn.XLOOKUP(B75,Kontering!$E$383:$E$445,Kontering!$D$383:$D$445),"Saknas")</f>
        <v>Saknas</v>
      </c>
    </row>
    <row r="76" spans="1:19" x14ac:dyDescent="0.3">
      <c r="A76" s="143"/>
      <c r="B76" s="143"/>
      <c r="C76" s="143"/>
      <c r="D76" s="143"/>
      <c r="E76" s="143"/>
      <c r="F76" s="143"/>
      <c r="G76" s="143"/>
      <c r="H76" s="143"/>
      <c r="I76" s="143"/>
      <c r="J76" s="143"/>
      <c r="K76" s="143"/>
      <c r="L76" s="143"/>
      <c r="M76" s="143"/>
      <c r="N76" s="143"/>
      <c r="O76" s="143"/>
      <c r="P76" s="143"/>
      <c r="Q76" s="143"/>
      <c r="R76" s="144"/>
      <c r="S76" s="143" t="str">
        <f>IFERROR(_xlfn.XLOOKUP(B76,Kontering!$E$383:$E$445,Kontering!$D$383:$D$445),"Saknas")</f>
        <v>Saknas</v>
      </c>
    </row>
    <row r="77" spans="1:19" x14ac:dyDescent="0.3">
      <c r="A77" s="143"/>
      <c r="B77" s="143"/>
      <c r="C77" s="143"/>
      <c r="D77" s="143"/>
      <c r="E77" s="143"/>
      <c r="F77" s="143"/>
      <c r="G77" s="143"/>
      <c r="H77" s="143"/>
      <c r="I77" s="143"/>
      <c r="J77" s="143"/>
      <c r="K77" s="143"/>
      <c r="L77" s="143"/>
      <c r="M77" s="143"/>
      <c r="N77" s="143"/>
      <c r="O77" s="143"/>
      <c r="P77" s="143"/>
      <c r="Q77" s="143"/>
      <c r="R77" s="144"/>
      <c r="S77" s="143" t="str">
        <f>IFERROR(_xlfn.XLOOKUP(B77,Kontering!$E$383:$E$445,Kontering!$D$383:$D$445),"Saknas")</f>
        <v>Saknas</v>
      </c>
    </row>
    <row r="78" spans="1:19" x14ac:dyDescent="0.3">
      <c r="A78" s="143"/>
      <c r="B78" s="143"/>
      <c r="C78" s="143"/>
      <c r="D78" s="143"/>
      <c r="E78" s="143"/>
      <c r="F78" s="143"/>
      <c r="G78" s="143"/>
      <c r="H78" s="143"/>
      <c r="I78" s="143"/>
      <c r="J78" s="143"/>
      <c r="K78" s="143"/>
      <c r="L78" s="143"/>
      <c r="M78" s="143"/>
      <c r="N78" s="143"/>
      <c r="O78" s="143"/>
      <c r="P78" s="143"/>
      <c r="Q78" s="143"/>
      <c r="R78" s="144"/>
      <c r="S78" s="143" t="str">
        <f>IFERROR(_xlfn.XLOOKUP(B78,Kontering!$E$383:$E$445,Kontering!$D$383:$D$445),"Saknas")</f>
        <v>Saknas</v>
      </c>
    </row>
    <row r="79" spans="1:19" x14ac:dyDescent="0.3">
      <c r="A79" s="143"/>
      <c r="B79" s="143"/>
      <c r="C79" s="143"/>
      <c r="D79" s="143"/>
      <c r="E79" s="143"/>
      <c r="F79" s="143"/>
      <c r="G79" s="143"/>
      <c r="H79" s="143"/>
      <c r="I79" s="143"/>
      <c r="J79" s="143"/>
      <c r="K79" s="143"/>
      <c r="L79" s="143"/>
      <c r="M79" s="143"/>
      <c r="N79" s="143"/>
      <c r="O79" s="143"/>
      <c r="P79" s="143"/>
      <c r="Q79" s="143"/>
      <c r="R79" s="144"/>
      <c r="S79" s="143" t="str">
        <f>IFERROR(_xlfn.XLOOKUP(B79,Kontering!$E$383:$E$445,Kontering!$D$383:$D$445),"Saknas")</f>
        <v>Saknas</v>
      </c>
    </row>
    <row r="80" spans="1:19" x14ac:dyDescent="0.3">
      <c r="A80" s="143"/>
      <c r="B80" s="143"/>
      <c r="C80" s="143"/>
      <c r="D80" s="143"/>
      <c r="E80" s="143"/>
      <c r="F80" s="143"/>
      <c r="G80" s="143"/>
      <c r="H80" s="143"/>
      <c r="I80" s="143"/>
      <c r="J80" s="143"/>
      <c r="K80" s="143"/>
      <c r="L80" s="143"/>
      <c r="M80" s="143"/>
      <c r="N80" s="143"/>
      <c r="O80" s="143"/>
      <c r="P80" s="143"/>
      <c r="Q80" s="143"/>
      <c r="R80" s="144"/>
      <c r="S80" s="143" t="str">
        <f>IFERROR(_xlfn.XLOOKUP(B80,Kontering!$E$383:$E$445,Kontering!$D$383:$D$445),"Saknas")</f>
        <v>Saknas</v>
      </c>
    </row>
    <row r="81" spans="1:19" x14ac:dyDescent="0.3">
      <c r="A81" s="143"/>
      <c r="B81" s="143"/>
      <c r="C81" s="143"/>
      <c r="D81" s="143"/>
      <c r="E81" s="143"/>
      <c r="F81" s="143"/>
      <c r="G81" s="143"/>
      <c r="H81" s="143"/>
      <c r="I81" s="143"/>
      <c r="J81" s="143"/>
      <c r="K81" s="143"/>
      <c r="L81" s="143"/>
      <c r="M81" s="143"/>
      <c r="N81" s="143"/>
      <c r="O81" s="143"/>
      <c r="P81" s="143"/>
      <c r="Q81" s="143"/>
      <c r="R81" s="144"/>
      <c r="S81" s="143" t="str">
        <f>IFERROR(_xlfn.XLOOKUP(B81,Kontering!$E$383:$E$445,Kontering!$D$383:$D$445),"Saknas")</f>
        <v>Saknas</v>
      </c>
    </row>
    <row r="82" spans="1:19" x14ac:dyDescent="0.3">
      <c r="A82" s="143"/>
      <c r="B82" s="143"/>
      <c r="C82" s="143"/>
      <c r="D82" s="143"/>
      <c r="E82" s="143"/>
      <c r="F82" s="143"/>
      <c r="G82" s="143"/>
      <c r="H82" s="143"/>
      <c r="I82" s="143"/>
      <c r="J82" s="143"/>
      <c r="K82" s="143"/>
      <c r="L82" s="143"/>
      <c r="M82" s="143"/>
      <c r="N82" s="143"/>
      <c r="O82" s="143"/>
      <c r="P82" s="143"/>
      <c r="Q82" s="143"/>
      <c r="R82" s="144"/>
      <c r="S82" s="143" t="str">
        <f>IFERROR(_xlfn.XLOOKUP(B82,Kontering!$E$383:$E$445,Kontering!$D$383:$D$445),"Saknas")</f>
        <v>Saknas</v>
      </c>
    </row>
    <row r="83" spans="1:19" x14ac:dyDescent="0.3">
      <c r="A83" s="143"/>
      <c r="B83" s="143"/>
      <c r="C83" s="143"/>
      <c r="D83" s="143"/>
      <c r="E83" s="143"/>
      <c r="F83" s="143"/>
      <c r="G83" s="143"/>
      <c r="H83" s="143"/>
      <c r="I83" s="143"/>
      <c r="J83" s="143"/>
      <c r="K83" s="143"/>
      <c r="L83" s="143"/>
      <c r="M83" s="143"/>
      <c r="N83" s="143"/>
      <c r="O83" s="143"/>
      <c r="P83" s="143"/>
      <c r="Q83" s="143"/>
      <c r="R83" s="144"/>
      <c r="S83" s="143" t="str">
        <f>IFERROR(_xlfn.XLOOKUP(B83,Kontering!$E$383:$E$445,Kontering!$D$383:$D$445),"Saknas")</f>
        <v>Saknas</v>
      </c>
    </row>
    <row r="84" spans="1:19" x14ac:dyDescent="0.3">
      <c r="A84" s="143"/>
      <c r="B84" s="143"/>
      <c r="C84" s="143"/>
      <c r="D84" s="143"/>
      <c r="E84" s="143"/>
      <c r="F84" s="143"/>
      <c r="G84" s="143"/>
      <c r="H84" s="143"/>
      <c r="I84" s="143"/>
      <c r="J84" s="143"/>
      <c r="K84" s="143"/>
      <c r="L84" s="143"/>
      <c r="M84" s="143"/>
      <c r="N84" s="143"/>
      <c r="O84" s="143"/>
      <c r="P84" s="143"/>
      <c r="Q84" s="143"/>
      <c r="R84" s="144"/>
      <c r="S84" s="143" t="str">
        <f>IFERROR(_xlfn.XLOOKUP(B84,Kontering!$E$383:$E$445,Kontering!$D$383:$D$445),"Saknas")</f>
        <v>Saknas</v>
      </c>
    </row>
    <row r="85" spans="1:19" x14ac:dyDescent="0.3">
      <c r="A85" s="143"/>
      <c r="B85" s="143"/>
      <c r="C85" s="143"/>
      <c r="D85" s="143"/>
      <c r="E85" s="143"/>
      <c r="F85" s="143"/>
      <c r="G85" s="143"/>
      <c r="H85" s="143"/>
      <c r="I85" s="143"/>
      <c r="J85" s="143"/>
      <c r="K85" s="143"/>
      <c r="L85" s="143"/>
      <c r="M85" s="143"/>
      <c r="N85" s="143"/>
      <c r="O85" s="143"/>
      <c r="P85" s="143"/>
      <c r="Q85" s="143"/>
      <c r="R85" s="144"/>
      <c r="S85" s="143" t="str">
        <f>IFERROR(_xlfn.XLOOKUP(B85,Kontering!$E$383:$E$445,Kontering!$D$383:$D$445),"Saknas")</f>
        <v>Saknas</v>
      </c>
    </row>
    <row r="86" spans="1:19" x14ac:dyDescent="0.3">
      <c r="A86" s="143"/>
      <c r="B86" s="143"/>
      <c r="C86" s="143"/>
      <c r="D86" s="143"/>
      <c r="E86" s="143"/>
      <c r="F86" s="143"/>
      <c r="G86" s="143"/>
      <c r="H86" s="143"/>
      <c r="I86" s="143"/>
      <c r="J86" s="143"/>
      <c r="K86" s="143"/>
      <c r="L86" s="143"/>
      <c r="M86" s="143"/>
      <c r="N86" s="143"/>
      <c r="O86" s="143"/>
      <c r="P86" s="143"/>
      <c r="Q86" s="143"/>
      <c r="R86" s="144"/>
      <c r="S86" s="143" t="str">
        <f>IFERROR(_xlfn.XLOOKUP(B86,Kontering!$E$383:$E$445,Kontering!$D$383:$D$445),"Saknas")</f>
        <v>Saknas</v>
      </c>
    </row>
    <row r="87" spans="1:19" x14ac:dyDescent="0.3">
      <c r="A87" s="143"/>
      <c r="B87" s="143"/>
      <c r="C87" s="143"/>
      <c r="D87" s="143"/>
      <c r="E87" s="143"/>
      <c r="F87" s="143"/>
      <c r="G87" s="143"/>
      <c r="H87" s="143"/>
      <c r="I87" s="143"/>
      <c r="J87" s="143"/>
      <c r="K87" s="143"/>
      <c r="L87" s="143"/>
      <c r="M87" s="143"/>
      <c r="N87" s="143"/>
      <c r="O87" s="143"/>
      <c r="P87" s="143"/>
      <c r="Q87" s="143"/>
      <c r="R87" s="144"/>
      <c r="S87" s="143" t="str">
        <f>IFERROR(_xlfn.XLOOKUP(B87,Kontering!$E$383:$E$445,Kontering!$D$383:$D$445),"Saknas")</f>
        <v>Saknas</v>
      </c>
    </row>
    <row r="88" spans="1:19" x14ac:dyDescent="0.3">
      <c r="A88" s="143"/>
      <c r="B88" s="143"/>
      <c r="C88" s="143"/>
      <c r="D88" s="143"/>
      <c r="E88" s="143"/>
      <c r="F88" s="143"/>
      <c r="G88" s="143"/>
      <c r="H88" s="143"/>
      <c r="I88" s="143"/>
      <c r="J88" s="143"/>
      <c r="K88" s="143"/>
      <c r="L88" s="143"/>
      <c r="M88" s="143"/>
      <c r="N88" s="143"/>
      <c r="O88" s="143"/>
      <c r="P88" s="143"/>
      <c r="Q88" s="143"/>
      <c r="R88" s="144"/>
      <c r="S88" s="143" t="str">
        <f>IFERROR(_xlfn.XLOOKUP(B88,Kontering!$E$383:$E$445,Kontering!$D$383:$D$445),"Saknas")</f>
        <v>Saknas</v>
      </c>
    </row>
    <row r="89" spans="1:19" x14ac:dyDescent="0.3">
      <c r="A89" s="143"/>
      <c r="B89" s="143"/>
      <c r="C89" s="143"/>
      <c r="D89" s="143"/>
      <c r="E89" s="143"/>
      <c r="F89" s="143"/>
      <c r="G89" s="143"/>
      <c r="H89" s="143"/>
      <c r="I89" s="143"/>
      <c r="J89" s="143"/>
      <c r="K89" s="143"/>
      <c r="L89" s="143"/>
      <c r="M89" s="143"/>
      <c r="N89" s="143"/>
      <c r="O89" s="143"/>
      <c r="P89" s="143"/>
      <c r="Q89" s="143"/>
      <c r="R89" s="144"/>
      <c r="S89" s="143" t="str">
        <f>IFERROR(_xlfn.XLOOKUP(B89,Kontering!$E$383:$E$445,Kontering!$D$383:$D$445),"Saknas")</f>
        <v>Saknas</v>
      </c>
    </row>
    <row r="90" spans="1:19" x14ac:dyDescent="0.3">
      <c r="A90" s="143"/>
      <c r="B90" s="143"/>
      <c r="C90" s="143"/>
      <c r="D90" s="143"/>
      <c r="E90" s="143"/>
      <c r="F90" s="143"/>
      <c r="G90" s="143"/>
      <c r="H90" s="143"/>
      <c r="I90" s="143"/>
      <c r="J90" s="143"/>
      <c r="K90" s="143"/>
      <c r="L90" s="143"/>
      <c r="M90" s="143"/>
      <c r="N90" s="143"/>
      <c r="O90" s="143"/>
      <c r="P90" s="143"/>
      <c r="Q90" s="143"/>
      <c r="R90" s="144"/>
      <c r="S90" s="143" t="str">
        <f>IFERROR(_xlfn.XLOOKUP(B90,Kontering!$E$383:$E$445,Kontering!$D$383:$D$445),"Saknas")</f>
        <v>Saknas</v>
      </c>
    </row>
    <row r="91" spans="1:19" x14ac:dyDescent="0.3">
      <c r="A91" s="143"/>
      <c r="B91" s="143"/>
      <c r="C91" s="143"/>
      <c r="D91" s="143"/>
      <c r="E91" s="143"/>
      <c r="F91" s="143"/>
      <c r="G91" s="143"/>
      <c r="H91" s="143"/>
      <c r="I91" s="143"/>
      <c r="J91" s="143"/>
      <c r="K91" s="143"/>
      <c r="L91" s="143"/>
      <c r="M91" s="143"/>
      <c r="N91" s="143"/>
      <c r="O91" s="143"/>
      <c r="P91" s="143"/>
      <c r="Q91" s="143"/>
      <c r="R91" s="144"/>
      <c r="S91" s="143" t="str">
        <f>IFERROR(_xlfn.XLOOKUP(B91,Kontering!$E$383:$E$445,Kontering!$D$383:$D$445),"Saknas")</f>
        <v>Saknas</v>
      </c>
    </row>
    <row r="92" spans="1:19" x14ac:dyDescent="0.3">
      <c r="A92" s="143"/>
      <c r="B92" s="143"/>
      <c r="C92" s="143"/>
      <c r="D92" s="143"/>
      <c r="E92" s="143"/>
      <c r="F92" s="143"/>
      <c r="G92" s="143"/>
      <c r="H92" s="143"/>
      <c r="I92" s="143"/>
      <c r="J92" s="143"/>
      <c r="K92" s="143"/>
      <c r="L92" s="143"/>
      <c r="M92" s="143"/>
      <c r="N92" s="143"/>
      <c r="O92" s="143"/>
      <c r="P92" s="143"/>
      <c r="Q92" s="143"/>
      <c r="R92" s="144"/>
      <c r="S92" s="143" t="str">
        <f>IFERROR(_xlfn.XLOOKUP(B92,Kontering!$E$383:$E$445,Kontering!$D$383:$D$445),"Saknas")</f>
        <v>Saknas</v>
      </c>
    </row>
    <row r="93" spans="1:19" x14ac:dyDescent="0.3">
      <c r="A93" s="143"/>
      <c r="B93" s="143"/>
      <c r="C93" s="143"/>
      <c r="D93" s="143"/>
      <c r="E93" s="143"/>
      <c r="F93" s="143"/>
      <c r="G93" s="143"/>
      <c r="H93" s="143"/>
      <c r="I93" s="143"/>
      <c r="J93" s="143"/>
      <c r="K93" s="143"/>
      <c r="L93" s="143"/>
      <c r="M93" s="143"/>
      <c r="N93" s="143"/>
      <c r="O93" s="143"/>
      <c r="P93" s="143"/>
      <c r="Q93" s="143"/>
      <c r="R93" s="144"/>
      <c r="S93" s="143" t="str">
        <f>IFERROR(_xlfn.XLOOKUP(B93,Kontering!$E$383:$E$445,Kontering!$D$383:$D$445),"Saknas")</f>
        <v>Saknas</v>
      </c>
    </row>
    <row r="94" spans="1:19" x14ac:dyDescent="0.3">
      <c r="A94" s="143"/>
      <c r="B94" s="143"/>
      <c r="C94" s="143"/>
      <c r="D94" s="143"/>
      <c r="E94" s="143"/>
      <c r="F94" s="143"/>
      <c r="G94" s="143"/>
      <c r="H94" s="143"/>
      <c r="I94" s="143"/>
      <c r="J94" s="143"/>
      <c r="K94" s="143"/>
      <c r="L94" s="143"/>
      <c r="M94" s="143"/>
      <c r="N94" s="143"/>
      <c r="O94" s="143"/>
      <c r="P94" s="143"/>
      <c r="Q94" s="143"/>
      <c r="R94" s="144"/>
      <c r="S94" s="143" t="str">
        <f>IFERROR(_xlfn.XLOOKUP(B94,Kontering!$E$383:$E$445,Kontering!$D$383:$D$445),"Saknas")</f>
        <v>Saknas</v>
      </c>
    </row>
    <row r="95" spans="1:19" x14ac:dyDescent="0.3">
      <c r="A95" s="143"/>
      <c r="B95" s="143"/>
      <c r="C95" s="143"/>
      <c r="D95" s="143"/>
      <c r="E95" s="143"/>
      <c r="F95" s="143"/>
      <c r="G95" s="143"/>
      <c r="H95" s="143"/>
      <c r="I95" s="143"/>
      <c r="J95" s="143"/>
      <c r="K95" s="143"/>
      <c r="L95" s="143"/>
      <c r="M95" s="143"/>
      <c r="N95" s="143"/>
      <c r="O95" s="143"/>
      <c r="P95" s="143"/>
      <c r="Q95" s="143"/>
      <c r="R95" s="144"/>
      <c r="S95" s="143" t="str">
        <f>IFERROR(_xlfn.XLOOKUP(B95,Kontering!$E$383:$E$445,Kontering!$D$383:$D$445),"Saknas")</f>
        <v>Saknas</v>
      </c>
    </row>
    <row r="96" spans="1:19" x14ac:dyDescent="0.3">
      <c r="A96" s="143"/>
      <c r="B96" s="143"/>
      <c r="C96" s="143"/>
      <c r="D96" s="143"/>
      <c r="E96" s="143"/>
      <c r="F96" s="143"/>
      <c r="G96" s="143"/>
      <c r="H96" s="143"/>
      <c r="I96" s="143"/>
      <c r="J96" s="143"/>
      <c r="K96" s="143"/>
      <c r="L96" s="143"/>
      <c r="M96" s="143"/>
      <c r="N96" s="143"/>
      <c r="O96" s="143"/>
      <c r="P96" s="143"/>
      <c r="Q96" s="143"/>
      <c r="R96" s="144"/>
      <c r="S96" s="143" t="str">
        <f>IFERROR(_xlfn.XLOOKUP(B96,Kontering!$E$383:$E$445,Kontering!$D$383:$D$445),"Saknas")</f>
        <v>Saknas</v>
      </c>
    </row>
    <row r="97" spans="1:19" x14ac:dyDescent="0.3">
      <c r="A97" s="143"/>
      <c r="B97" s="143"/>
      <c r="C97" s="143"/>
      <c r="D97" s="143"/>
      <c r="E97" s="143"/>
      <c r="F97" s="143"/>
      <c r="G97" s="143"/>
      <c r="H97" s="143"/>
      <c r="I97" s="143"/>
      <c r="J97" s="143"/>
      <c r="K97" s="143"/>
      <c r="L97" s="143"/>
      <c r="M97" s="143"/>
      <c r="N97" s="143"/>
      <c r="O97" s="143"/>
      <c r="P97" s="143"/>
      <c r="Q97" s="143"/>
      <c r="R97" s="144"/>
      <c r="S97" s="143" t="str">
        <f>IFERROR(_xlfn.XLOOKUP(B97,Kontering!$E$383:$E$445,Kontering!$D$383:$D$445),"Saknas")</f>
        <v>Saknas</v>
      </c>
    </row>
    <row r="98" spans="1:19" x14ac:dyDescent="0.3">
      <c r="A98" s="143"/>
      <c r="B98" s="143"/>
      <c r="C98" s="143"/>
      <c r="D98" s="143"/>
      <c r="E98" s="143"/>
      <c r="F98" s="143"/>
      <c r="G98" s="143"/>
      <c r="H98" s="143"/>
      <c r="I98" s="143"/>
      <c r="J98" s="143"/>
      <c r="K98" s="143"/>
      <c r="L98" s="143"/>
      <c r="M98" s="143"/>
      <c r="N98" s="143"/>
      <c r="O98" s="143"/>
      <c r="P98" s="143"/>
      <c r="Q98" s="143"/>
      <c r="R98" s="144"/>
      <c r="S98" s="143" t="str">
        <f>IFERROR(_xlfn.XLOOKUP(B98,Kontering!$E$383:$E$445,Kontering!$D$383:$D$445),"Saknas")</f>
        <v>Saknas</v>
      </c>
    </row>
    <row r="99" spans="1:19" x14ac:dyDescent="0.3">
      <c r="A99" s="143"/>
      <c r="B99" s="143"/>
      <c r="C99" s="143"/>
      <c r="D99" s="143"/>
      <c r="E99" s="143"/>
      <c r="F99" s="143"/>
      <c r="G99" s="143"/>
      <c r="H99" s="143"/>
      <c r="I99" s="143"/>
      <c r="J99" s="143"/>
      <c r="K99" s="143"/>
      <c r="L99" s="143"/>
      <c r="M99" s="143"/>
      <c r="N99" s="143"/>
      <c r="O99" s="143"/>
      <c r="P99" s="143"/>
      <c r="Q99" s="143"/>
      <c r="R99" s="144"/>
      <c r="S99" s="143" t="str">
        <f>IFERROR(_xlfn.XLOOKUP(B99,Kontering!$E$383:$E$445,Kontering!$D$383:$D$445),"Saknas")</f>
        <v>Saknas</v>
      </c>
    </row>
    <row r="100" spans="1:19" x14ac:dyDescent="0.3">
      <c r="A100" s="143"/>
      <c r="B100" s="143"/>
      <c r="C100" s="143"/>
      <c r="D100" s="143"/>
      <c r="E100" s="143"/>
      <c r="F100" s="143"/>
      <c r="G100" s="143"/>
      <c r="H100" s="143"/>
      <c r="I100" s="143"/>
      <c r="J100" s="143"/>
      <c r="K100" s="143"/>
      <c r="L100" s="143"/>
      <c r="M100" s="143"/>
      <c r="N100" s="143"/>
      <c r="O100" s="143"/>
      <c r="P100" s="143"/>
      <c r="Q100" s="143"/>
      <c r="R100" s="144"/>
      <c r="S100" s="143" t="str">
        <f>IFERROR(_xlfn.XLOOKUP(B100,Kontering!$E$383:$E$445,Kontering!$D$383:$D$445),"Saknas")</f>
        <v>Saknas</v>
      </c>
    </row>
    <row r="101" spans="1:19" x14ac:dyDescent="0.3">
      <c r="A101" s="143"/>
      <c r="B101" s="143"/>
      <c r="C101" s="143"/>
      <c r="D101" s="143"/>
      <c r="E101" s="143"/>
      <c r="F101" s="143"/>
      <c r="G101" s="143"/>
      <c r="H101" s="143"/>
      <c r="I101" s="143"/>
      <c r="J101" s="143"/>
      <c r="K101" s="143"/>
      <c r="L101" s="143"/>
      <c r="M101" s="143"/>
      <c r="N101" s="143"/>
      <c r="O101" s="143"/>
      <c r="P101" s="143"/>
      <c r="Q101" s="143"/>
      <c r="R101" s="144"/>
      <c r="S101" s="143" t="str">
        <f>IFERROR(_xlfn.XLOOKUP(B101,Kontering!$E$383:$E$445,Kontering!$D$383:$D$445),"Saknas")</f>
        <v>Saknas</v>
      </c>
    </row>
    <row r="102" spans="1:19" x14ac:dyDescent="0.3">
      <c r="A102" s="143"/>
      <c r="B102" s="143"/>
      <c r="C102" s="143"/>
      <c r="D102" s="143"/>
      <c r="E102" s="143"/>
      <c r="F102" s="143"/>
      <c r="G102" s="143"/>
      <c r="H102" s="143"/>
      <c r="I102" s="143"/>
      <c r="J102" s="143"/>
      <c r="K102" s="143"/>
      <c r="L102" s="143"/>
      <c r="M102" s="143"/>
      <c r="N102" s="143"/>
      <c r="O102" s="143"/>
      <c r="P102" s="143"/>
      <c r="Q102" s="143"/>
      <c r="R102" s="144"/>
      <c r="S102" s="143" t="str">
        <f>IFERROR(_xlfn.XLOOKUP(B102,Kontering!$E$383:$E$445,Kontering!$D$383:$D$445),"Saknas")</f>
        <v>Saknas</v>
      </c>
    </row>
    <row r="103" spans="1:19" x14ac:dyDescent="0.3">
      <c r="A103" s="143"/>
      <c r="B103" s="143"/>
      <c r="C103" s="143"/>
      <c r="D103" s="143"/>
      <c r="E103" s="143"/>
      <c r="F103" s="143"/>
      <c r="G103" s="143"/>
      <c r="H103" s="143"/>
      <c r="I103" s="143"/>
      <c r="J103" s="143"/>
      <c r="K103" s="143"/>
      <c r="L103" s="143"/>
      <c r="M103" s="143"/>
      <c r="N103" s="143"/>
      <c r="O103" s="143"/>
      <c r="P103" s="143"/>
      <c r="Q103" s="143"/>
      <c r="R103" s="144"/>
      <c r="S103" s="143" t="str">
        <f>IFERROR(_xlfn.XLOOKUP(B103,Kontering!$E$383:$E$445,Kontering!$D$383:$D$445),"Saknas")</f>
        <v>Saknas</v>
      </c>
    </row>
    <row r="104" spans="1:19" x14ac:dyDescent="0.3">
      <c r="A104" s="143"/>
      <c r="B104" s="143"/>
      <c r="C104" s="143"/>
      <c r="D104" s="143"/>
      <c r="E104" s="143"/>
      <c r="F104" s="143"/>
      <c r="G104" s="143"/>
      <c r="H104" s="143"/>
      <c r="I104" s="143"/>
      <c r="J104" s="143"/>
      <c r="K104" s="143"/>
      <c r="L104" s="143"/>
      <c r="M104" s="143"/>
      <c r="N104" s="143"/>
      <c r="O104" s="143"/>
      <c r="P104" s="143"/>
      <c r="Q104" s="143"/>
      <c r="R104" s="144"/>
      <c r="S104" s="143" t="str">
        <f>IFERROR(_xlfn.XLOOKUP(B104,Kontering!$E$383:$E$445,Kontering!$D$383:$D$445),"Saknas")</f>
        <v>Saknas</v>
      </c>
    </row>
    <row r="105" spans="1:19" x14ac:dyDescent="0.3">
      <c r="A105" s="143"/>
      <c r="B105" s="143"/>
      <c r="C105" s="143"/>
      <c r="D105" s="143"/>
      <c r="E105" s="143"/>
      <c r="F105" s="143"/>
      <c r="G105" s="143"/>
      <c r="H105" s="143"/>
      <c r="I105" s="143"/>
      <c r="J105" s="143"/>
      <c r="K105" s="143"/>
      <c r="L105" s="143"/>
      <c r="M105" s="143"/>
      <c r="N105" s="143"/>
      <c r="O105" s="143"/>
      <c r="P105" s="143"/>
      <c r="Q105" s="143"/>
      <c r="R105" s="144"/>
      <c r="S105" s="143" t="str">
        <f>IFERROR(_xlfn.XLOOKUP(B105,Kontering!$E$383:$E$445,Kontering!$D$383:$D$445),"Saknas")</f>
        <v>Saknas</v>
      </c>
    </row>
    <row r="106" spans="1:19" x14ac:dyDescent="0.3">
      <c r="A106" s="143"/>
      <c r="B106" s="143"/>
      <c r="C106" s="143"/>
      <c r="D106" s="143"/>
      <c r="E106" s="143"/>
      <c r="F106" s="143"/>
      <c r="G106" s="143"/>
      <c r="H106" s="143"/>
      <c r="I106" s="143"/>
      <c r="J106" s="143"/>
      <c r="K106" s="143"/>
      <c r="L106" s="143"/>
      <c r="M106" s="143"/>
      <c r="N106" s="143"/>
      <c r="O106" s="143"/>
      <c r="P106" s="143"/>
      <c r="Q106" s="143"/>
      <c r="R106" s="144"/>
      <c r="S106" s="143" t="str">
        <f>IFERROR(_xlfn.XLOOKUP(B106,Kontering!$E$383:$E$445,Kontering!$D$383:$D$445),"Saknas")</f>
        <v>Saknas</v>
      </c>
    </row>
    <row r="107" spans="1:19" x14ac:dyDescent="0.3">
      <c r="A107" s="143"/>
      <c r="B107" s="143"/>
      <c r="C107" s="143"/>
      <c r="D107" s="143"/>
      <c r="E107" s="143"/>
      <c r="F107" s="143"/>
      <c r="G107" s="143"/>
      <c r="H107" s="143"/>
      <c r="I107" s="143"/>
      <c r="J107" s="143"/>
      <c r="K107" s="143"/>
      <c r="L107" s="143"/>
      <c r="M107" s="143"/>
      <c r="N107" s="143"/>
      <c r="O107" s="143"/>
      <c r="P107" s="143"/>
      <c r="Q107" s="143"/>
      <c r="R107" s="144"/>
      <c r="S107" s="143" t="str">
        <f>IFERROR(_xlfn.XLOOKUP(B107,Kontering!$E$383:$E$445,Kontering!$D$383:$D$445),"Saknas")</f>
        <v>Saknas</v>
      </c>
    </row>
    <row r="108" spans="1:19" x14ac:dyDescent="0.3">
      <c r="A108" s="143"/>
      <c r="B108" s="143"/>
      <c r="C108" s="143"/>
      <c r="D108" s="143"/>
      <c r="E108" s="143"/>
      <c r="F108" s="143"/>
      <c r="G108" s="143"/>
      <c r="H108" s="143"/>
      <c r="I108" s="143"/>
      <c r="J108" s="143"/>
      <c r="K108" s="143"/>
      <c r="L108" s="143"/>
      <c r="M108" s="143"/>
      <c r="N108" s="143"/>
      <c r="O108" s="143"/>
      <c r="P108" s="143"/>
      <c r="Q108" s="143"/>
      <c r="R108" s="144"/>
      <c r="S108" s="143" t="str">
        <f>IFERROR(_xlfn.XLOOKUP(B108,Kontering!$E$383:$E$445,Kontering!$D$383:$D$445),"Saknas")</f>
        <v>Saknas</v>
      </c>
    </row>
    <row r="109" spans="1:19" x14ac:dyDescent="0.3">
      <c r="A109" s="143"/>
      <c r="B109" s="143"/>
      <c r="C109" s="143"/>
      <c r="D109" s="143"/>
      <c r="E109" s="143"/>
      <c r="F109" s="143"/>
      <c r="G109" s="143"/>
      <c r="H109" s="143"/>
      <c r="I109" s="143"/>
      <c r="J109" s="143"/>
      <c r="K109" s="143"/>
      <c r="L109" s="143"/>
      <c r="M109" s="143"/>
      <c r="N109" s="143"/>
      <c r="O109" s="143"/>
      <c r="P109" s="143"/>
      <c r="Q109" s="143"/>
      <c r="R109" s="144"/>
      <c r="S109" s="143" t="str">
        <f>IFERROR(_xlfn.XLOOKUP(B109,Kontering!$E$383:$E$445,Kontering!$D$383:$D$445),"Saknas")</f>
        <v>Saknas</v>
      </c>
    </row>
    <row r="110" spans="1:19" x14ac:dyDescent="0.3">
      <c r="A110" s="143"/>
      <c r="B110" s="143"/>
      <c r="C110" s="143"/>
      <c r="D110" s="143"/>
      <c r="E110" s="143"/>
      <c r="F110" s="143"/>
      <c r="G110" s="143"/>
      <c r="H110" s="143"/>
      <c r="I110" s="143"/>
      <c r="J110" s="143"/>
      <c r="K110" s="143"/>
      <c r="L110" s="143"/>
      <c r="M110" s="143"/>
      <c r="N110" s="143"/>
      <c r="O110" s="143"/>
      <c r="P110" s="143"/>
      <c r="Q110" s="143"/>
      <c r="R110" s="144"/>
      <c r="S110" s="143" t="str">
        <f>IFERROR(_xlfn.XLOOKUP(B110,Kontering!$E$383:$E$445,Kontering!$D$383:$D$445),"Saknas")</f>
        <v>Saknas</v>
      </c>
    </row>
    <row r="111" spans="1:19" x14ac:dyDescent="0.3">
      <c r="A111" s="143"/>
      <c r="B111" s="143"/>
      <c r="C111" s="143"/>
      <c r="D111" s="143"/>
      <c r="E111" s="143"/>
      <c r="F111" s="143"/>
      <c r="G111" s="143"/>
      <c r="H111" s="143"/>
      <c r="I111" s="143"/>
      <c r="J111" s="143"/>
      <c r="K111" s="143"/>
      <c r="L111" s="143"/>
      <c r="M111" s="143"/>
      <c r="N111" s="143"/>
      <c r="O111" s="143"/>
      <c r="P111" s="143"/>
      <c r="Q111" s="143"/>
      <c r="R111" s="144"/>
      <c r="S111" s="143" t="str">
        <f>IFERROR(_xlfn.XLOOKUP(B111,Kontering!$E$383:$E$445,Kontering!$D$383:$D$445),"Saknas")</f>
        <v>Saknas</v>
      </c>
    </row>
    <row r="112" spans="1:19" x14ac:dyDescent="0.3">
      <c r="A112" s="143"/>
      <c r="B112" s="143"/>
      <c r="C112" s="143"/>
      <c r="D112" s="143"/>
      <c r="E112" s="143"/>
      <c r="F112" s="143"/>
      <c r="G112" s="143"/>
      <c r="H112" s="143"/>
      <c r="I112" s="143"/>
      <c r="J112" s="143"/>
      <c r="K112" s="143"/>
      <c r="L112" s="143"/>
      <c r="M112" s="143"/>
      <c r="N112" s="143"/>
      <c r="O112" s="143"/>
      <c r="P112" s="143"/>
      <c r="Q112" s="143"/>
      <c r="R112" s="144"/>
      <c r="S112" s="143" t="str">
        <f>IFERROR(_xlfn.XLOOKUP(B112,Kontering!$E$383:$E$445,Kontering!$D$383:$D$445),"Saknas")</f>
        <v>Saknas</v>
      </c>
    </row>
    <row r="113" spans="1:19" x14ac:dyDescent="0.3">
      <c r="A113" s="143"/>
      <c r="B113" s="143"/>
      <c r="C113" s="143"/>
      <c r="D113" s="143"/>
      <c r="E113" s="143"/>
      <c r="F113" s="143"/>
      <c r="G113" s="143"/>
      <c r="H113" s="143"/>
      <c r="I113" s="143"/>
      <c r="J113" s="143"/>
      <c r="K113" s="143"/>
      <c r="L113" s="143"/>
      <c r="M113" s="143"/>
      <c r="N113" s="143"/>
      <c r="O113" s="143"/>
      <c r="P113" s="143"/>
      <c r="Q113" s="143"/>
      <c r="R113" s="144"/>
      <c r="S113" s="143" t="str">
        <f>IFERROR(_xlfn.XLOOKUP(B113,Kontering!$E$383:$E$445,Kontering!$D$383:$D$445),"Saknas")</f>
        <v>Saknas</v>
      </c>
    </row>
    <row r="114" spans="1:19" x14ac:dyDescent="0.3">
      <c r="A114" s="143"/>
      <c r="B114" s="143"/>
      <c r="C114" s="143"/>
      <c r="D114" s="143"/>
      <c r="E114" s="143"/>
      <c r="F114" s="143"/>
      <c r="G114" s="143"/>
      <c r="H114" s="143"/>
      <c r="I114" s="143"/>
      <c r="J114" s="143"/>
      <c r="K114" s="143"/>
      <c r="L114" s="143"/>
      <c r="M114" s="143"/>
      <c r="N114" s="143"/>
      <c r="O114" s="143"/>
      <c r="P114" s="143"/>
      <c r="Q114" s="143"/>
      <c r="R114" s="144"/>
      <c r="S114" s="143" t="str">
        <f>IFERROR(_xlfn.XLOOKUP(B114,Kontering!$E$383:$E$445,Kontering!$D$383:$D$445),"Saknas")</f>
        <v>Saknas</v>
      </c>
    </row>
    <row r="115" spans="1:19" x14ac:dyDescent="0.3">
      <c r="A115" s="143"/>
      <c r="B115" s="143"/>
      <c r="C115" s="143"/>
      <c r="D115" s="143"/>
      <c r="E115" s="143"/>
      <c r="F115" s="143"/>
      <c r="G115" s="143"/>
      <c r="H115" s="143"/>
      <c r="I115" s="143"/>
      <c r="J115" s="143"/>
      <c r="K115" s="143"/>
      <c r="L115" s="143"/>
      <c r="M115" s="143"/>
      <c r="N115" s="143"/>
      <c r="O115" s="143"/>
      <c r="P115" s="143"/>
      <c r="Q115" s="143"/>
      <c r="R115" s="144"/>
      <c r="S115" s="143" t="str">
        <f>IFERROR(_xlfn.XLOOKUP(B115,Kontering!$E$383:$E$445,Kontering!$D$383:$D$445),"Saknas")</f>
        <v>Saknas</v>
      </c>
    </row>
    <row r="116" spans="1:19" x14ac:dyDescent="0.3">
      <c r="A116" s="143"/>
      <c r="B116" s="143"/>
      <c r="C116" s="143"/>
      <c r="D116" s="143"/>
      <c r="E116" s="143"/>
      <c r="F116" s="143"/>
      <c r="G116" s="143"/>
      <c r="H116" s="143"/>
      <c r="I116" s="143"/>
      <c r="J116" s="143"/>
      <c r="K116" s="143"/>
      <c r="L116" s="143"/>
      <c r="M116" s="143"/>
      <c r="N116" s="143"/>
      <c r="O116" s="143"/>
      <c r="P116" s="143"/>
      <c r="Q116" s="143"/>
      <c r="R116" s="144"/>
      <c r="S116" s="143" t="str">
        <f>IFERROR(_xlfn.XLOOKUP(B116,Kontering!$E$383:$E$445,Kontering!$D$383:$D$445),"Saknas")</f>
        <v>Saknas</v>
      </c>
    </row>
    <row r="117" spans="1:19" x14ac:dyDescent="0.3">
      <c r="A117" s="143"/>
      <c r="B117" s="143"/>
      <c r="C117" s="143"/>
      <c r="D117" s="143"/>
      <c r="E117" s="143"/>
      <c r="F117" s="143"/>
      <c r="G117" s="143"/>
      <c r="H117" s="143"/>
      <c r="I117" s="143"/>
      <c r="J117" s="143"/>
      <c r="K117" s="143"/>
      <c r="L117" s="143"/>
      <c r="M117" s="143"/>
      <c r="N117" s="143"/>
      <c r="O117" s="143"/>
      <c r="P117" s="143"/>
      <c r="Q117" s="143"/>
      <c r="R117" s="144"/>
      <c r="S117" s="143" t="str">
        <f>IFERROR(_xlfn.XLOOKUP(B117,Kontering!$E$383:$E$445,Kontering!$D$383:$D$445),"Saknas")</f>
        <v>Saknas</v>
      </c>
    </row>
    <row r="118" spans="1:19" x14ac:dyDescent="0.3">
      <c r="A118" s="143"/>
      <c r="B118" s="143"/>
      <c r="C118" s="143"/>
      <c r="D118" s="143"/>
      <c r="E118" s="143"/>
      <c r="F118" s="143"/>
      <c r="G118" s="143"/>
      <c r="H118" s="143"/>
      <c r="I118" s="143"/>
      <c r="J118" s="143"/>
      <c r="K118" s="143"/>
      <c r="L118" s="143"/>
      <c r="M118" s="143"/>
      <c r="N118" s="143"/>
      <c r="O118" s="143"/>
      <c r="P118" s="143"/>
      <c r="Q118" s="143"/>
      <c r="R118" s="144"/>
      <c r="S118" s="143" t="str">
        <f>IFERROR(_xlfn.XLOOKUP(B118,Kontering!$E$383:$E$445,Kontering!$D$383:$D$445),"Saknas")</f>
        <v>Saknas</v>
      </c>
    </row>
    <row r="119" spans="1:19" x14ac:dyDescent="0.3">
      <c r="A119" s="143"/>
      <c r="B119" s="143"/>
      <c r="C119" s="143"/>
      <c r="D119" s="143"/>
      <c r="E119" s="143"/>
      <c r="F119" s="143"/>
      <c r="G119" s="143"/>
      <c r="H119" s="143"/>
      <c r="I119" s="143"/>
      <c r="J119" s="143"/>
      <c r="K119" s="143"/>
      <c r="L119" s="143"/>
      <c r="M119" s="143"/>
      <c r="N119" s="143"/>
      <c r="O119" s="143"/>
      <c r="P119" s="143"/>
      <c r="Q119" s="143"/>
      <c r="R119" s="144"/>
      <c r="S119" s="143" t="str">
        <f>IFERROR(_xlfn.XLOOKUP(B119,Kontering!$E$383:$E$445,Kontering!$D$383:$D$445),"Saknas")</f>
        <v>Saknas</v>
      </c>
    </row>
    <row r="120" spans="1:19" x14ac:dyDescent="0.3">
      <c r="A120" s="143"/>
      <c r="B120" s="143"/>
      <c r="C120" s="143"/>
      <c r="D120" s="143"/>
      <c r="E120" s="143"/>
      <c r="F120" s="143"/>
      <c r="G120" s="143"/>
      <c r="H120" s="143"/>
      <c r="I120" s="143"/>
      <c r="J120" s="143"/>
      <c r="K120" s="143"/>
      <c r="L120" s="143"/>
      <c r="M120" s="143"/>
      <c r="N120" s="143"/>
      <c r="O120" s="143"/>
      <c r="P120" s="143"/>
      <c r="Q120" s="143"/>
      <c r="R120" s="144"/>
      <c r="S120" s="143" t="str">
        <f>IFERROR(_xlfn.XLOOKUP(B120,Kontering!$E$383:$E$445,Kontering!$D$383:$D$445),"Saknas")</f>
        <v>Saknas</v>
      </c>
    </row>
    <row r="121" spans="1:19" x14ac:dyDescent="0.3">
      <c r="A121" s="143"/>
      <c r="B121" s="143"/>
      <c r="C121" s="143"/>
      <c r="D121" s="143"/>
      <c r="E121" s="143"/>
      <c r="F121" s="143"/>
      <c r="G121" s="143"/>
      <c r="H121" s="143"/>
      <c r="I121" s="143"/>
      <c r="J121" s="143"/>
      <c r="K121" s="143"/>
      <c r="L121" s="143"/>
      <c r="M121" s="143"/>
      <c r="N121" s="143"/>
      <c r="O121" s="143"/>
      <c r="P121" s="143"/>
      <c r="Q121" s="143"/>
      <c r="R121" s="144"/>
      <c r="S121" s="143" t="str">
        <f>IFERROR(_xlfn.XLOOKUP(B121,Kontering!$E$383:$E$445,Kontering!$D$383:$D$445),"Saknas")</f>
        <v>Saknas</v>
      </c>
    </row>
    <row r="122" spans="1:19" x14ac:dyDescent="0.3">
      <c r="A122" s="143"/>
      <c r="B122" s="143"/>
      <c r="C122" s="143"/>
      <c r="D122" s="143"/>
      <c r="E122" s="143"/>
      <c r="F122" s="143"/>
      <c r="G122" s="143"/>
      <c r="H122" s="143"/>
      <c r="I122" s="143"/>
      <c r="J122" s="143"/>
      <c r="K122" s="143"/>
      <c r="L122" s="143"/>
      <c r="M122" s="143"/>
      <c r="N122" s="143"/>
      <c r="O122" s="143"/>
      <c r="P122" s="143"/>
      <c r="Q122" s="143"/>
      <c r="R122" s="144"/>
      <c r="S122" s="143" t="str">
        <f>IFERROR(_xlfn.XLOOKUP(B122,Kontering!$E$383:$E$445,Kontering!$D$383:$D$445),"Saknas")</f>
        <v>Saknas</v>
      </c>
    </row>
    <row r="123" spans="1:19" x14ac:dyDescent="0.3">
      <c r="A123" s="143"/>
      <c r="B123" s="143"/>
      <c r="C123" s="143"/>
      <c r="D123" s="143"/>
      <c r="E123" s="143"/>
      <c r="F123" s="143"/>
      <c r="G123" s="143"/>
      <c r="H123" s="143"/>
      <c r="I123" s="143"/>
      <c r="J123" s="143"/>
      <c r="K123" s="143"/>
      <c r="L123" s="143"/>
      <c r="M123" s="143"/>
      <c r="N123" s="143"/>
      <c r="O123" s="143"/>
      <c r="P123" s="143"/>
      <c r="Q123" s="143"/>
      <c r="R123" s="144"/>
      <c r="S123" s="143" t="str">
        <f>IFERROR(_xlfn.XLOOKUP(B123,Kontering!$E$383:$E$445,Kontering!$D$383:$D$445),"Saknas")</f>
        <v>Saknas</v>
      </c>
    </row>
    <row r="124" spans="1:19" x14ac:dyDescent="0.3">
      <c r="A124" s="143"/>
      <c r="B124" s="143"/>
      <c r="C124" s="143"/>
      <c r="D124" s="143"/>
      <c r="E124" s="143"/>
      <c r="F124" s="143"/>
      <c r="G124" s="143"/>
      <c r="H124" s="143"/>
      <c r="I124" s="143"/>
      <c r="J124" s="143"/>
      <c r="K124" s="143"/>
      <c r="L124" s="143"/>
      <c r="M124" s="143"/>
      <c r="N124" s="143"/>
      <c r="O124" s="143"/>
      <c r="P124" s="143"/>
      <c r="Q124" s="143"/>
      <c r="R124" s="144"/>
      <c r="S124" s="143" t="str">
        <f>IFERROR(_xlfn.XLOOKUP(B124,Kontering!$E$383:$E$445,Kontering!$D$383:$D$445),"Saknas")</f>
        <v>Saknas</v>
      </c>
    </row>
    <row r="125" spans="1:19" x14ac:dyDescent="0.3">
      <c r="A125" s="143"/>
      <c r="B125" s="143"/>
      <c r="C125" s="143"/>
      <c r="D125" s="143"/>
      <c r="E125" s="143"/>
      <c r="F125" s="143"/>
      <c r="G125" s="143"/>
      <c r="H125" s="143"/>
      <c r="I125" s="143"/>
      <c r="J125" s="143"/>
      <c r="K125" s="143"/>
      <c r="L125" s="143"/>
      <c r="M125" s="143"/>
      <c r="N125" s="143"/>
      <c r="O125" s="143"/>
      <c r="P125" s="143"/>
      <c r="Q125" s="143"/>
      <c r="R125" s="144"/>
      <c r="S125" s="143" t="str">
        <f>IFERROR(_xlfn.XLOOKUP(B125,Kontering!$E$383:$E$445,Kontering!$D$383:$D$445),"Saknas")</f>
        <v>Saknas</v>
      </c>
    </row>
    <row r="126" spans="1:19" x14ac:dyDescent="0.3">
      <c r="A126" s="143"/>
      <c r="B126" s="143"/>
      <c r="C126" s="143"/>
      <c r="D126" s="143"/>
      <c r="E126" s="143"/>
      <c r="F126" s="143"/>
      <c r="G126" s="143"/>
      <c r="H126" s="143"/>
      <c r="I126" s="143"/>
      <c r="J126" s="143"/>
      <c r="K126" s="143"/>
      <c r="L126" s="143"/>
      <c r="M126" s="143"/>
      <c r="N126" s="143"/>
      <c r="O126" s="143"/>
      <c r="P126" s="143"/>
      <c r="Q126" s="143"/>
      <c r="R126" s="144"/>
      <c r="S126" s="143" t="str">
        <f>IFERROR(_xlfn.XLOOKUP(B126,Kontering!$E$383:$E$445,Kontering!$D$383:$D$445),"Saknas")</f>
        <v>Saknas</v>
      </c>
    </row>
    <row r="127" spans="1:19" x14ac:dyDescent="0.3">
      <c r="A127" s="143"/>
      <c r="B127" s="143"/>
      <c r="C127" s="143"/>
      <c r="D127" s="143"/>
      <c r="E127" s="143"/>
      <c r="F127" s="143"/>
      <c r="G127" s="143"/>
      <c r="H127" s="143"/>
      <c r="I127" s="143"/>
      <c r="J127" s="143"/>
      <c r="K127" s="143"/>
      <c r="L127" s="143"/>
      <c r="M127" s="143"/>
      <c r="N127" s="143"/>
      <c r="O127" s="143"/>
      <c r="P127" s="143"/>
      <c r="Q127" s="143"/>
      <c r="R127" s="144"/>
      <c r="S127" s="143" t="str">
        <f>IFERROR(_xlfn.XLOOKUP(B127,Kontering!$E$383:$E$445,Kontering!$D$383:$D$445),"Saknas")</f>
        <v>Saknas</v>
      </c>
    </row>
    <row r="128" spans="1:19" x14ac:dyDescent="0.3">
      <c r="A128" s="143"/>
      <c r="B128" s="143"/>
      <c r="C128" s="143"/>
      <c r="D128" s="143"/>
      <c r="E128" s="143"/>
      <c r="F128" s="143"/>
      <c r="G128" s="143"/>
      <c r="H128" s="143"/>
      <c r="I128" s="143"/>
      <c r="J128" s="143"/>
      <c r="K128" s="143"/>
      <c r="L128" s="143"/>
      <c r="M128" s="143"/>
      <c r="N128" s="143"/>
      <c r="O128" s="143"/>
      <c r="P128" s="143"/>
      <c r="Q128" s="143"/>
      <c r="R128" s="144"/>
      <c r="S128" s="143" t="str">
        <f>IFERROR(_xlfn.XLOOKUP(B128,Kontering!$E$383:$E$445,Kontering!$D$383:$D$445),"Saknas")</f>
        <v>Saknas</v>
      </c>
    </row>
    <row r="129" spans="1:19" x14ac:dyDescent="0.3">
      <c r="A129" s="143"/>
      <c r="B129" s="143"/>
      <c r="C129" s="143"/>
      <c r="D129" s="143"/>
      <c r="E129" s="143"/>
      <c r="F129" s="143"/>
      <c r="G129" s="143"/>
      <c r="H129" s="143"/>
      <c r="I129" s="143"/>
      <c r="J129" s="143"/>
      <c r="K129" s="143"/>
      <c r="L129" s="143"/>
      <c r="M129" s="143"/>
      <c r="N129" s="143"/>
      <c r="O129" s="143"/>
      <c r="P129" s="143"/>
      <c r="Q129" s="143"/>
      <c r="R129" s="144"/>
      <c r="S129" s="143" t="str">
        <f>IFERROR(_xlfn.XLOOKUP(B129,Kontering!$E$383:$E$445,Kontering!$D$383:$D$445),"Saknas")</f>
        <v>Saknas</v>
      </c>
    </row>
    <row r="130" spans="1:19" x14ac:dyDescent="0.3">
      <c r="A130" s="143"/>
      <c r="B130" s="143"/>
      <c r="C130" s="143"/>
      <c r="D130" s="143"/>
      <c r="E130" s="143"/>
      <c r="F130" s="143"/>
      <c r="G130" s="143"/>
      <c r="H130" s="143"/>
      <c r="I130" s="143"/>
      <c r="J130" s="143"/>
      <c r="K130" s="143"/>
      <c r="L130" s="143"/>
      <c r="M130" s="143"/>
      <c r="N130" s="143"/>
      <c r="O130" s="143"/>
      <c r="P130" s="143"/>
      <c r="Q130" s="143"/>
      <c r="R130" s="144"/>
      <c r="S130" s="143" t="str">
        <f>IFERROR(_xlfn.XLOOKUP(B130,Kontering!$E$383:$E$445,Kontering!$D$383:$D$445),"Saknas")</f>
        <v>Saknas</v>
      </c>
    </row>
    <row r="131" spans="1:19" x14ac:dyDescent="0.3">
      <c r="A131" s="143"/>
      <c r="B131" s="143"/>
      <c r="C131" s="143"/>
      <c r="D131" s="143"/>
      <c r="E131" s="143"/>
      <c r="F131" s="143"/>
      <c r="G131" s="143"/>
      <c r="H131" s="143"/>
      <c r="I131" s="143"/>
      <c r="J131" s="143"/>
      <c r="K131" s="143"/>
      <c r="L131" s="143"/>
      <c r="M131" s="143"/>
      <c r="N131" s="143"/>
      <c r="O131" s="143"/>
      <c r="P131" s="143"/>
      <c r="Q131" s="143"/>
      <c r="R131" s="144"/>
      <c r="S131" s="143" t="str">
        <f>IFERROR(_xlfn.XLOOKUP(B131,Kontering!$E$383:$E$445,Kontering!$D$383:$D$445),"Saknas")</f>
        <v>Saknas</v>
      </c>
    </row>
    <row r="132" spans="1:19" x14ac:dyDescent="0.3">
      <c r="A132" s="143"/>
      <c r="B132" s="143"/>
      <c r="C132" s="143"/>
      <c r="D132" s="143"/>
      <c r="E132" s="143"/>
      <c r="F132" s="143"/>
      <c r="G132" s="143"/>
      <c r="H132" s="143"/>
      <c r="I132" s="143"/>
      <c r="J132" s="143"/>
      <c r="K132" s="143"/>
      <c r="L132" s="143"/>
      <c r="M132" s="143"/>
      <c r="N132" s="143"/>
      <c r="O132" s="143"/>
      <c r="P132" s="143"/>
      <c r="Q132" s="143"/>
      <c r="R132" s="144"/>
      <c r="S132" s="143" t="str">
        <f>IFERROR(_xlfn.XLOOKUP(B132,Kontering!$E$383:$E$445,Kontering!$D$383:$D$445),"Saknas")</f>
        <v>Saknas</v>
      </c>
    </row>
    <row r="133" spans="1:19" x14ac:dyDescent="0.3">
      <c r="A133" s="143"/>
      <c r="B133" s="143"/>
      <c r="C133" s="143"/>
      <c r="D133" s="143"/>
      <c r="E133" s="143"/>
      <c r="F133" s="143"/>
      <c r="G133" s="143"/>
      <c r="H133" s="143"/>
      <c r="I133" s="143"/>
      <c r="J133" s="143"/>
      <c r="K133" s="143"/>
      <c r="L133" s="143"/>
      <c r="M133" s="143"/>
      <c r="N133" s="143"/>
      <c r="O133" s="143"/>
      <c r="P133" s="143"/>
      <c r="Q133" s="143"/>
      <c r="R133" s="144"/>
      <c r="S133" s="143" t="str">
        <f>IFERROR(_xlfn.XLOOKUP(B133,Kontering!$E$383:$E$445,Kontering!$D$383:$D$445),"Saknas")</f>
        <v>Saknas</v>
      </c>
    </row>
    <row r="134" spans="1:19" x14ac:dyDescent="0.3">
      <c r="A134" s="143"/>
      <c r="B134" s="143"/>
      <c r="C134" s="143"/>
      <c r="D134" s="143"/>
      <c r="E134" s="143"/>
      <c r="F134" s="143"/>
      <c r="G134" s="143"/>
      <c r="H134" s="143"/>
      <c r="I134" s="143"/>
      <c r="J134" s="143"/>
      <c r="K134" s="143"/>
      <c r="L134" s="143"/>
      <c r="M134" s="143"/>
      <c r="N134" s="143"/>
      <c r="O134" s="143"/>
      <c r="P134" s="143"/>
      <c r="Q134" s="143"/>
      <c r="R134" s="144"/>
      <c r="S134" s="143" t="str">
        <f>IFERROR(_xlfn.XLOOKUP(B134,Kontering!$E$383:$E$445,Kontering!$D$383:$D$445),"Saknas")</f>
        <v>Saknas</v>
      </c>
    </row>
    <row r="135" spans="1:19" x14ac:dyDescent="0.3">
      <c r="A135" s="143"/>
      <c r="B135" s="143"/>
      <c r="C135" s="143"/>
      <c r="D135" s="143"/>
      <c r="E135" s="143"/>
      <c r="F135" s="143"/>
      <c r="G135" s="143"/>
      <c r="H135" s="143"/>
      <c r="I135" s="143"/>
      <c r="J135" s="143"/>
      <c r="K135" s="143"/>
      <c r="L135" s="143"/>
      <c r="M135" s="143"/>
      <c r="N135" s="143"/>
      <c r="O135" s="143"/>
      <c r="P135" s="143"/>
      <c r="Q135" s="143"/>
      <c r="R135" s="144"/>
      <c r="S135" s="143" t="str">
        <f>IFERROR(_xlfn.XLOOKUP(B135,Kontering!$E$383:$E$445,Kontering!$D$383:$D$445),"Saknas")</f>
        <v>Saknas</v>
      </c>
    </row>
    <row r="136" spans="1:19" x14ac:dyDescent="0.3">
      <c r="A136" s="143"/>
      <c r="B136" s="143"/>
      <c r="C136" s="143"/>
      <c r="D136" s="143"/>
      <c r="E136" s="143"/>
      <c r="F136" s="143"/>
      <c r="G136" s="143"/>
      <c r="H136" s="143"/>
      <c r="I136" s="143"/>
      <c r="J136" s="143"/>
      <c r="K136" s="143"/>
      <c r="L136" s="143"/>
      <c r="M136" s="143"/>
      <c r="N136" s="143"/>
      <c r="O136" s="143"/>
      <c r="P136" s="143"/>
      <c r="Q136" s="143"/>
      <c r="R136" s="144"/>
      <c r="S136" s="143" t="str">
        <f>IFERROR(_xlfn.XLOOKUP(B136,Kontering!$E$383:$E$445,Kontering!$D$383:$D$445),"Saknas")</f>
        <v>Saknas</v>
      </c>
    </row>
    <row r="137" spans="1:19" x14ac:dyDescent="0.3">
      <c r="A137" s="143"/>
      <c r="B137" s="143"/>
      <c r="C137" s="143"/>
      <c r="D137" s="143"/>
      <c r="E137" s="143"/>
      <c r="F137" s="143"/>
      <c r="G137" s="143"/>
      <c r="H137" s="143"/>
      <c r="I137" s="143"/>
      <c r="J137" s="143"/>
      <c r="K137" s="143"/>
      <c r="L137" s="143"/>
      <c r="M137" s="143"/>
      <c r="N137" s="143"/>
      <c r="O137" s="143"/>
      <c r="P137" s="143"/>
      <c r="Q137" s="143"/>
      <c r="R137" s="144"/>
      <c r="S137" s="143" t="str">
        <f>IFERROR(_xlfn.XLOOKUP(B137,Kontering!$E$383:$E$445,Kontering!$D$383:$D$445),"Saknas")</f>
        <v>Saknas</v>
      </c>
    </row>
    <row r="138" spans="1:19" x14ac:dyDescent="0.3">
      <c r="A138" s="143"/>
      <c r="B138" s="143"/>
      <c r="C138" s="143"/>
      <c r="D138" s="143"/>
      <c r="E138" s="143"/>
      <c r="F138" s="143"/>
      <c r="G138" s="143"/>
      <c r="H138" s="143"/>
      <c r="I138" s="143"/>
      <c r="J138" s="143"/>
      <c r="K138" s="143"/>
      <c r="L138" s="143"/>
      <c r="M138" s="143"/>
      <c r="N138" s="143"/>
      <c r="O138" s="143"/>
      <c r="P138" s="143"/>
      <c r="Q138" s="143"/>
      <c r="R138" s="144"/>
      <c r="S138" s="143" t="str">
        <f>IFERROR(_xlfn.XLOOKUP(B138,Kontering!$E$383:$E$445,Kontering!$D$383:$D$445),"Saknas")</f>
        <v>Saknas</v>
      </c>
    </row>
    <row r="139" spans="1:19" x14ac:dyDescent="0.3">
      <c r="A139" s="143"/>
      <c r="B139" s="143"/>
      <c r="C139" s="143"/>
      <c r="D139" s="143"/>
      <c r="E139" s="143"/>
      <c r="F139" s="143"/>
      <c r="G139" s="143"/>
      <c r="H139" s="143"/>
      <c r="I139" s="143"/>
      <c r="J139" s="143"/>
      <c r="K139" s="143"/>
      <c r="L139" s="143"/>
      <c r="M139" s="143"/>
      <c r="N139" s="143"/>
      <c r="O139" s="143"/>
      <c r="P139" s="143"/>
      <c r="Q139" s="143"/>
      <c r="R139" s="144"/>
      <c r="S139" s="143" t="str">
        <f>IFERROR(_xlfn.XLOOKUP(B139,Kontering!$E$383:$E$445,Kontering!$D$383:$D$445),"Saknas")</f>
        <v>Saknas</v>
      </c>
    </row>
    <row r="140" spans="1:19" x14ac:dyDescent="0.3">
      <c r="A140" s="143"/>
      <c r="B140" s="143"/>
      <c r="C140" s="143"/>
      <c r="D140" s="143"/>
      <c r="E140" s="143"/>
      <c r="F140" s="143"/>
      <c r="G140" s="143"/>
      <c r="H140" s="143"/>
      <c r="I140" s="143"/>
      <c r="J140" s="143"/>
      <c r="K140" s="143"/>
      <c r="L140" s="143"/>
      <c r="M140" s="143"/>
      <c r="N140" s="143"/>
      <c r="O140" s="143"/>
      <c r="P140" s="143"/>
      <c r="Q140" s="143"/>
      <c r="R140" s="144"/>
      <c r="S140" s="143" t="str">
        <f>IFERROR(_xlfn.XLOOKUP(B140,Kontering!$E$383:$E$445,Kontering!$D$383:$D$445),"Saknas")</f>
        <v>Saknas</v>
      </c>
    </row>
    <row r="141" spans="1:19" x14ac:dyDescent="0.3">
      <c r="A141" s="143"/>
      <c r="B141" s="143"/>
      <c r="C141" s="143"/>
      <c r="D141" s="143"/>
      <c r="E141" s="143"/>
      <c r="F141" s="143"/>
      <c r="G141" s="143"/>
      <c r="H141" s="143"/>
      <c r="I141" s="143"/>
      <c r="J141" s="143"/>
      <c r="K141" s="143"/>
      <c r="L141" s="143"/>
      <c r="M141" s="143"/>
      <c r="N141" s="143"/>
      <c r="O141" s="143"/>
      <c r="P141" s="143"/>
      <c r="Q141" s="143"/>
      <c r="R141" s="144"/>
      <c r="S141" s="143" t="str">
        <f>IFERROR(_xlfn.XLOOKUP(B141,Kontering!$E$383:$E$445,Kontering!$D$383:$D$445),"Saknas")</f>
        <v>Saknas</v>
      </c>
    </row>
    <row r="142" spans="1:19" x14ac:dyDescent="0.3">
      <c r="A142" s="143"/>
      <c r="B142" s="143"/>
      <c r="C142" s="143"/>
      <c r="D142" s="143"/>
      <c r="E142" s="143"/>
      <c r="F142" s="143"/>
      <c r="G142" s="143"/>
      <c r="H142" s="143"/>
      <c r="I142" s="143"/>
      <c r="J142" s="143"/>
      <c r="K142" s="143"/>
      <c r="L142" s="143"/>
      <c r="M142" s="143"/>
      <c r="N142" s="143"/>
      <c r="O142" s="143"/>
      <c r="P142" s="143"/>
      <c r="Q142" s="143"/>
      <c r="R142" s="144"/>
      <c r="S142" s="143" t="str">
        <f>IFERROR(_xlfn.XLOOKUP(B142,Kontering!$E$383:$E$445,Kontering!$D$383:$D$445),"Saknas")</f>
        <v>Saknas</v>
      </c>
    </row>
    <row r="143" spans="1:19" x14ac:dyDescent="0.3">
      <c r="A143" s="143"/>
      <c r="B143" s="143"/>
      <c r="C143" s="143"/>
      <c r="D143" s="143"/>
      <c r="E143" s="143"/>
      <c r="F143" s="143"/>
      <c r="G143" s="143"/>
      <c r="H143" s="143"/>
      <c r="I143" s="143"/>
      <c r="J143" s="143"/>
      <c r="K143" s="143"/>
      <c r="L143" s="143"/>
      <c r="M143" s="143"/>
      <c r="N143" s="143"/>
      <c r="O143" s="143"/>
      <c r="P143" s="143"/>
      <c r="Q143" s="143"/>
      <c r="R143" s="144"/>
      <c r="S143" s="143" t="str">
        <f>IFERROR(_xlfn.XLOOKUP(B143,Kontering!$E$383:$E$445,Kontering!$D$383:$D$445),"Saknas")</f>
        <v>Saknas</v>
      </c>
    </row>
    <row r="144" spans="1:19" x14ac:dyDescent="0.3">
      <c r="A144" s="143"/>
      <c r="B144" s="143"/>
      <c r="C144" s="143"/>
      <c r="D144" s="143"/>
      <c r="E144" s="143"/>
      <c r="F144" s="143"/>
      <c r="G144" s="143"/>
      <c r="H144" s="143"/>
      <c r="I144" s="143"/>
      <c r="J144" s="143"/>
      <c r="K144" s="143"/>
      <c r="L144" s="143"/>
      <c r="M144" s="143"/>
      <c r="N144" s="143"/>
      <c r="O144" s="143"/>
      <c r="P144" s="143"/>
      <c r="Q144" s="143"/>
      <c r="R144" s="144"/>
      <c r="S144" s="143" t="str">
        <f>IFERROR(_xlfn.XLOOKUP(B144,Kontering!$E$383:$E$445,Kontering!$D$383:$D$445),"Saknas")</f>
        <v>Saknas</v>
      </c>
    </row>
    <row r="145" spans="1:19" x14ac:dyDescent="0.3">
      <c r="A145" s="143"/>
      <c r="B145" s="143"/>
      <c r="C145" s="143"/>
      <c r="D145" s="143"/>
      <c r="E145" s="143"/>
      <c r="F145" s="143"/>
      <c r="G145" s="143"/>
      <c r="H145" s="143"/>
      <c r="I145" s="143"/>
      <c r="J145" s="143"/>
      <c r="K145" s="143"/>
      <c r="L145" s="143"/>
      <c r="M145" s="143"/>
      <c r="N145" s="143"/>
      <c r="O145" s="143"/>
      <c r="P145" s="143"/>
      <c r="Q145" s="143"/>
      <c r="R145" s="144"/>
      <c r="S145" s="143" t="str">
        <f>IFERROR(_xlfn.XLOOKUP(B145,Kontering!$E$383:$E$445,Kontering!$D$383:$D$445),"Saknas")</f>
        <v>Saknas</v>
      </c>
    </row>
    <row r="146" spans="1:19" x14ac:dyDescent="0.3">
      <c r="A146" s="143"/>
      <c r="B146" s="143"/>
      <c r="C146" s="143"/>
      <c r="D146" s="143"/>
      <c r="E146" s="143"/>
      <c r="F146" s="143"/>
      <c r="G146" s="143"/>
      <c r="H146" s="143"/>
      <c r="I146" s="143"/>
      <c r="J146" s="143"/>
      <c r="K146" s="143"/>
      <c r="L146" s="143"/>
      <c r="M146" s="143"/>
      <c r="N146" s="143"/>
      <c r="O146" s="143"/>
      <c r="P146" s="143"/>
      <c r="Q146" s="143"/>
      <c r="R146" s="144"/>
      <c r="S146" s="143" t="str">
        <f>IFERROR(_xlfn.XLOOKUP(B146,Kontering!$E$383:$E$445,Kontering!$D$383:$D$445),"Saknas")</f>
        <v>Saknas</v>
      </c>
    </row>
    <row r="147" spans="1:19" x14ac:dyDescent="0.3">
      <c r="A147" s="143"/>
      <c r="B147" s="143"/>
      <c r="C147" s="143"/>
      <c r="D147" s="143"/>
      <c r="E147" s="143"/>
      <c r="F147" s="143"/>
      <c r="G147" s="143"/>
      <c r="H147" s="143"/>
      <c r="I147" s="143"/>
      <c r="J147" s="143"/>
      <c r="K147" s="143"/>
      <c r="L147" s="143"/>
      <c r="M147" s="143"/>
      <c r="N147" s="143"/>
      <c r="O147" s="143"/>
      <c r="P147" s="143"/>
      <c r="Q147" s="143"/>
      <c r="R147" s="144"/>
      <c r="S147" s="143" t="str">
        <f>IFERROR(_xlfn.XLOOKUP(B147,Kontering!$E$383:$E$445,Kontering!$D$383:$D$445),"Saknas")</f>
        <v>Saknas</v>
      </c>
    </row>
    <row r="148" spans="1:19" x14ac:dyDescent="0.3">
      <c r="A148" s="143"/>
      <c r="B148" s="143"/>
      <c r="C148" s="143"/>
      <c r="D148" s="143"/>
      <c r="E148" s="143"/>
      <c r="F148" s="143"/>
      <c r="G148" s="143"/>
      <c r="H148" s="143"/>
      <c r="I148" s="143"/>
      <c r="J148" s="143"/>
      <c r="K148" s="143"/>
      <c r="L148" s="143"/>
      <c r="M148" s="143"/>
      <c r="N148" s="143"/>
      <c r="O148" s="143"/>
      <c r="P148" s="143"/>
      <c r="Q148" s="143"/>
      <c r="R148" s="144"/>
      <c r="S148" s="143" t="str">
        <f>IFERROR(_xlfn.XLOOKUP(B148,Kontering!$E$383:$E$445,Kontering!$D$383:$D$445),"Saknas")</f>
        <v>Saknas</v>
      </c>
    </row>
    <row r="149" spans="1:19" x14ac:dyDescent="0.3">
      <c r="A149" s="143"/>
      <c r="B149" s="143"/>
      <c r="C149" s="143"/>
      <c r="D149" s="143"/>
      <c r="E149" s="143"/>
      <c r="F149" s="143"/>
      <c r="G149" s="143"/>
      <c r="H149" s="143"/>
      <c r="I149" s="143"/>
      <c r="J149" s="143"/>
      <c r="K149" s="143"/>
      <c r="L149" s="143"/>
      <c r="M149" s="143"/>
      <c r="N149" s="143"/>
      <c r="O149" s="143"/>
      <c r="P149" s="143"/>
      <c r="Q149" s="143"/>
      <c r="R149" s="144"/>
      <c r="S149" s="143" t="str">
        <f>IFERROR(_xlfn.XLOOKUP(B149,Kontering!$E$383:$E$445,Kontering!$D$383:$D$445),"Saknas")</f>
        <v>Saknas</v>
      </c>
    </row>
    <row r="150" spans="1:19" x14ac:dyDescent="0.3">
      <c r="A150" s="143"/>
      <c r="B150" s="143"/>
      <c r="C150" s="143"/>
      <c r="D150" s="143"/>
      <c r="E150" s="143"/>
      <c r="F150" s="143"/>
      <c r="G150" s="143"/>
      <c r="H150" s="143"/>
      <c r="I150" s="143"/>
      <c r="J150" s="143"/>
      <c r="K150" s="143"/>
      <c r="L150" s="143"/>
      <c r="M150" s="143"/>
      <c r="N150" s="143"/>
      <c r="O150" s="143"/>
      <c r="P150" s="143"/>
      <c r="Q150" s="143"/>
      <c r="R150" s="144"/>
      <c r="S150" s="143" t="str">
        <f>IFERROR(_xlfn.XLOOKUP(B150,Kontering!$E$383:$E$445,Kontering!$D$383:$D$445),"Saknas")</f>
        <v>Saknas</v>
      </c>
    </row>
    <row r="151" spans="1:19" x14ac:dyDescent="0.3">
      <c r="A151" s="143"/>
      <c r="B151" s="143"/>
      <c r="C151" s="143"/>
      <c r="D151" s="143"/>
      <c r="E151" s="143"/>
      <c r="F151" s="143"/>
      <c r="G151" s="143"/>
      <c r="H151" s="143"/>
      <c r="I151" s="143"/>
      <c r="J151" s="143"/>
      <c r="K151" s="143"/>
      <c r="L151" s="143"/>
      <c r="M151" s="143"/>
      <c r="N151" s="143"/>
      <c r="O151" s="143"/>
      <c r="P151" s="143"/>
      <c r="Q151" s="143"/>
      <c r="R151" s="144"/>
      <c r="S151" s="143" t="str">
        <f>IFERROR(_xlfn.XLOOKUP(B151,Kontering!$E$383:$E$445,Kontering!$D$383:$D$445),"Saknas")</f>
        <v>Saknas</v>
      </c>
    </row>
    <row r="152" spans="1:19" x14ac:dyDescent="0.3">
      <c r="A152" s="143"/>
      <c r="B152" s="143"/>
      <c r="C152" s="143"/>
      <c r="D152" s="143"/>
      <c r="E152" s="143"/>
      <c r="F152" s="143"/>
      <c r="G152" s="143"/>
      <c r="H152" s="143"/>
      <c r="I152" s="143"/>
      <c r="J152" s="143"/>
      <c r="K152" s="143"/>
      <c r="L152" s="143"/>
      <c r="M152" s="143"/>
      <c r="N152" s="143"/>
      <c r="O152" s="143"/>
      <c r="P152" s="143"/>
      <c r="Q152" s="143"/>
      <c r="R152" s="144"/>
      <c r="S152" s="143" t="str">
        <f>IFERROR(_xlfn.XLOOKUP(B152,Kontering!$E$383:$E$445,Kontering!$D$383:$D$445),"Saknas")</f>
        <v>Saknas</v>
      </c>
    </row>
    <row r="153" spans="1:19" x14ac:dyDescent="0.3">
      <c r="A153" s="143"/>
      <c r="B153" s="143"/>
      <c r="C153" s="143"/>
      <c r="D153" s="143"/>
      <c r="E153" s="143"/>
      <c r="F153" s="143"/>
      <c r="G153" s="143"/>
      <c r="H153" s="143"/>
      <c r="I153" s="143"/>
      <c r="J153" s="143"/>
      <c r="K153" s="143"/>
      <c r="L153" s="143"/>
      <c r="M153" s="143"/>
      <c r="N153" s="143"/>
      <c r="O153" s="143"/>
      <c r="P153" s="143"/>
      <c r="Q153" s="143"/>
      <c r="R153" s="144"/>
      <c r="S153" s="143" t="str">
        <f>IFERROR(_xlfn.XLOOKUP(B153,Kontering!$E$383:$E$445,Kontering!$D$383:$D$445),"Saknas")</f>
        <v>Saknas</v>
      </c>
    </row>
    <row r="154" spans="1:19" x14ac:dyDescent="0.3">
      <c r="A154" s="143"/>
      <c r="B154" s="143"/>
      <c r="C154" s="143"/>
      <c r="D154" s="143"/>
      <c r="E154" s="143"/>
      <c r="F154" s="143"/>
      <c r="G154" s="143"/>
      <c r="H154" s="143"/>
      <c r="I154" s="143"/>
      <c r="J154" s="143"/>
      <c r="K154" s="143"/>
      <c r="L154" s="143"/>
      <c r="M154" s="143"/>
      <c r="N154" s="143"/>
      <c r="O154" s="143"/>
      <c r="P154" s="143"/>
      <c r="Q154" s="143"/>
      <c r="R154" s="144"/>
      <c r="S154" s="143" t="str">
        <f>IFERROR(_xlfn.XLOOKUP(B154,Kontering!$E$383:$E$445,Kontering!$D$383:$D$445),"Saknas")</f>
        <v>Saknas</v>
      </c>
    </row>
    <row r="155" spans="1:19" x14ac:dyDescent="0.3">
      <c r="A155" s="143"/>
      <c r="B155" s="143"/>
      <c r="C155" s="143"/>
      <c r="D155" s="143"/>
      <c r="E155" s="143"/>
      <c r="F155" s="143"/>
      <c r="G155" s="143"/>
      <c r="H155" s="143"/>
      <c r="I155" s="143"/>
      <c r="J155" s="143"/>
      <c r="K155" s="143"/>
      <c r="L155" s="143"/>
      <c r="M155" s="143"/>
      <c r="N155" s="143"/>
      <c r="O155" s="143"/>
      <c r="P155" s="143"/>
      <c r="Q155" s="143"/>
      <c r="R155" s="144"/>
      <c r="S155" s="143" t="str">
        <f>IFERROR(_xlfn.XLOOKUP(B155,Kontering!$E$383:$E$445,Kontering!$D$383:$D$445),"Saknas")</f>
        <v>Saknas</v>
      </c>
    </row>
    <row r="156" spans="1:19" x14ac:dyDescent="0.3">
      <c r="A156" s="143"/>
      <c r="B156" s="143"/>
      <c r="C156" s="143"/>
      <c r="D156" s="143"/>
      <c r="E156" s="143"/>
      <c r="F156" s="143"/>
      <c r="G156" s="143"/>
      <c r="H156" s="143"/>
      <c r="I156" s="143"/>
      <c r="J156" s="143"/>
      <c r="K156" s="143"/>
      <c r="L156" s="143"/>
      <c r="M156" s="143"/>
      <c r="N156" s="143"/>
      <c r="O156" s="143"/>
      <c r="P156" s="143"/>
      <c r="Q156" s="143"/>
      <c r="R156" s="144"/>
      <c r="S156" s="143" t="str">
        <f>IFERROR(_xlfn.XLOOKUP(B156,Kontering!$E$383:$E$445,Kontering!$D$383:$D$445),"Saknas")</f>
        <v>Saknas</v>
      </c>
    </row>
    <row r="157" spans="1:19" x14ac:dyDescent="0.3">
      <c r="A157" s="143"/>
      <c r="B157" s="143"/>
      <c r="C157" s="143"/>
      <c r="D157" s="143"/>
      <c r="E157" s="143"/>
      <c r="F157" s="143"/>
      <c r="G157" s="143"/>
      <c r="H157" s="143"/>
      <c r="I157" s="143"/>
      <c r="J157" s="143"/>
      <c r="K157" s="143"/>
      <c r="L157" s="143"/>
      <c r="M157" s="143"/>
      <c r="N157" s="143"/>
      <c r="O157" s="143"/>
      <c r="P157" s="143"/>
      <c r="Q157" s="143"/>
      <c r="R157" s="144"/>
      <c r="S157" s="143" t="str">
        <f>IFERROR(_xlfn.XLOOKUP(B157,Kontering!$E$383:$E$445,Kontering!$D$383:$D$445),"Saknas")</f>
        <v>Saknas</v>
      </c>
    </row>
    <row r="158" spans="1:19" x14ac:dyDescent="0.3">
      <c r="A158" s="143"/>
      <c r="B158" s="143"/>
      <c r="C158" s="143"/>
      <c r="D158" s="143"/>
      <c r="E158" s="143"/>
      <c r="F158" s="143"/>
      <c r="G158" s="143"/>
      <c r="H158" s="143"/>
      <c r="I158" s="143"/>
      <c r="J158" s="143"/>
      <c r="K158" s="143"/>
      <c r="L158" s="143"/>
      <c r="M158" s="143"/>
      <c r="N158" s="143"/>
      <c r="O158" s="143"/>
      <c r="P158" s="143"/>
      <c r="Q158" s="143"/>
      <c r="R158" s="144"/>
      <c r="S158" s="143" t="str">
        <f>IFERROR(_xlfn.XLOOKUP(B158,Kontering!$E$383:$E$445,Kontering!$D$383:$D$445),"Saknas")</f>
        <v>Saknas</v>
      </c>
    </row>
    <row r="159" spans="1:19" x14ac:dyDescent="0.3">
      <c r="A159" s="143"/>
      <c r="B159" s="143"/>
      <c r="C159" s="143"/>
      <c r="D159" s="143"/>
      <c r="E159" s="143"/>
      <c r="F159" s="143"/>
      <c r="G159" s="143"/>
      <c r="H159" s="143"/>
      <c r="I159" s="143"/>
      <c r="J159" s="143"/>
      <c r="K159" s="143"/>
      <c r="L159" s="143"/>
      <c r="M159" s="143"/>
      <c r="N159" s="143"/>
      <c r="O159" s="143"/>
      <c r="P159" s="143"/>
      <c r="Q159" s="143"/>
      <c r="R159" s="144"/>
      <c r="S159" s="143" t="str">
        <f>IFERROR(_xlfn.XLOOKUP(B159,Kontering!$E$383:$E$445,Kontering!$D$383:$D$445),"Saknas")</f>
        <v>Saknas</v>
      </c>
    </row>
    <row r="160" spans="1:19" x14ac:dyDescent="0.3">
      <c r="A160" s="143"/>
      <c r="B160" s="143"/>
      <c r="C160" s="143"/>
      <c r="D160" s="143"/>
      <c r="E160" s="143"/>
      <c r="F160" s="143"/>
      <c r="G160" s="143"/>
      <c r="H160" s="143"/>
      <c r="I160" s="143"/>
      <c r="J160" s="143"/>
      <c r="K160" s="143"/>
      <c r="L160" s="143"/>
      <c r="M160" s="143"/>
      <c r="N160" s="143"/>
      <c r="O160" s="143"/>
      <c r="P160" s="143"/>
      <c r="Q160" s="143"/>
      <c r="R160" s="144"/>
      <c r="S160" s="143" t="str">
        <f>IFERROR(_xlfn.XLOOKUP(B160,Kontering!$E$383:$E$445,Kontering!$D$383:$D$445),"Saknas")</f>
        <v>Saknas</v>
      </c>
    </row>
    <row r="161" spans="1:19" x14ac:dyDescent="0.3">
      <c r="A161" s="143"/>
      <c r="B161" s="143"/>
      <c r="C161" s="143"/>
      <c r="D161" s="143"/>
      <c r="E161" s="143"/>
      <c r="F161" s="143"/>
      <c r="G161" s="143"/>
      <c r="H161" s="143"/>
      <c r="I161" s="143"/>
      <c r="J161" s="143"/>
      <c r="K161" s="143"/>
      <c r="L161" s="143"/>
      <c r="M161" s="143"/>
      <c r="N161" s="143"/>
      <c r="O161" s="143"/>
      <c r="P161" s="143"/>
      <c r="Q161" s="143"/>
      <c r="R161" s="144"/>
      <c r="S161" s="143" t="str">
        <f>IFERROR(_xlfn.XLOOKUP(B161,Kontering!$E$383:$E$445,Kontering!$D$383:$D$445),"Saknas")</f>
        <v>Saknas</v>
      </c>
    </row>
    <row r="162" spans="1:19" x14ac:dyDescent="0.3">
      <c r="A162" s="143"/>
      <c r="B162" s="143"/>
      <c r="C162" s="143"/>
      <c r="D162" s="143"/>
      <c r="E162" s="143"/>
      <c r="F162" s="143"/>
      <c r="G162" s="143"/>
      <c r="H162" s="143"/>
      <c r="I162" s="143"/>
      <c r="J162" s="143"/>
      <c r="K162" s="143"/>
      <c r="L162" s="143"/>
      <c r="M162" s="143"/>
      <c r="N162" s="143"/>
      <c r="O162" s="143"/>
      <c r="P162" s="143"/>
      <c r="Q162" s="143"/>
      <c r="R162" s="144"/>
      <c r="S162" s="143" t="str">
        <f>IFERROR(_xlfn.XLOOKUP(B162,Kontering!$E$383:$E$445,Kontering!$D$383:$D$445),"Saknas")</f>
        <v>Saknas</v>
      </c>
    </row>
    <row r="163" spans="1:19" x14ac:dyDescent="0.3">
      <c r="A163" s="143"/>
      <c r="B163" s="143"/>
      <c r="C163" s="143"/>
      <c r="D163" s="143"/>
      <c r="E163" s="143"/>
      <c r="F163" s="143"/>
      <c r="G163" s="143"/>
      <c r="H163" s="143"/>
      <c r="I163" s="143"/>
      <c r="J163" s="143"/>
      <c r="K163" s="143"/>
      <c r="L163" s="143"/>
      <c r="M163" s="143"/>
      <c r="N163" s="143"/>
      <c r="O163" s="143"/>
      <c r="P163" s="143"/>
      <c r="Q163" s="143"/>
      <c r="R163" s="144"/>
      <c r="S163" s="143" t="str">
        <f>IFERROR(_xlfn.XLOOKUP(B163,Kontering!$E$383:$E$445,Kontering!$D$383:$D$445),"Saknas")</f>
        <v>Saknas</v>
      </c>
    </row>
    <row r="164" spans="1:19" x14ac:dyDescent="0.3">
      <c r="A164" s="143"/>
      <c r="B164" s="143"/>
      <c r="C164" s="143"/>
      <c r="D164" s="143"/>
      <c r="E164" s="143"/>
      <c r="F164" s="143"/>
      <c r="G164" s="143"/>
      <c r="H164" s="143"/>
      <c r="I164" s="143"/>
      <c r="J164" s="143"/>
      <c r="K164" s="143"/>
      <c r="L164" s="143"/>
      <c r="M164" s="143"/>
      <c r="N164" s="143"/>
      <c r="O164" s="143"/>
      <c r="P164" s="143"/>
      <c r="Q164" s="143"/>
      <c r="R164" s="144"/>
      <c r="S164" s="143" t="str">
        <f>IFERROR(_xlfn.XLOOKUP(B164,Kontering!$E$383:$E$445,Kontering!$D$383:$D$445),"Saknas")</f>
        <v>Saknas</v>
      </c>
    </row>
    <row r="165" spans="1:19" x14ac:dyDescent="0.3">
      <c r="A165" s="143"/>
      <c r="B165" s="143"/>
      <c r="C165" s="143"/>
      <c r="D165" s="143"/>
      <c r="E165" s="143"/>
      <c r="F165" s="143"/>
      <c r="G165" s="143"/>
      <c r="H165" s="143"/>
      <c r="I165" s="143"/>
      <c r="J165" s="143"/>
      <c r="K165" s="143"/>
      <c r="L165" s="143"/>
      <c r="M165" s="143"/>
      <c r="N165" s="143"/>
      <c r="O165" s="143"/>
      <c r="P165" s="143"/>
      <c r="Q165" s="143"/>
      <c r="R165" s="144"/>
      <c r="S165" s="143" t="str">
        <f>IFERROR(_xlfn.XLOOKUP(B165,Kontering!$E$383:$E$445,Kontering!$D$383:$D$445),"Saknas")</f>
        <v>Saknas</v>
      </c>
    </row>
    <row r="166" spans="1:19" x14ac:dyDescent="0.3">
      <c r="A166" s="143"/>
      <c r="B166" s="143"/>
      <c r="C166" s="143"/>
      <c r="D166" s="143"/>
      <c r="E166" s="143"/>
      <c r="F166" s="143"/>
      <c r="G166" s="143"/>
      <c r="H166" s="143"/>
      <c r="I166" s="143"/>
      <c r="J166" s="143"/>
      <c r="K166" s="143"/>
      <c r="L166" s="143"/>
      <c r="M166" s="143"/>
      <c r="N166" s="143"/>
      <c r="O166" s="143"/>
      <c r="P166" s="143"/>
      <c r="Q166" s="143"/>
      <c r="R166" s="144"/>
      <c r="S166" s="143" t="str">
        <f>IFERROR(_xlfn.XLOOKUP(B166,Kontering!$E$383:$E$445,Kontering!$D$383:$D$445),"Saknas")</f>
        <v>Saknas</v>
      </c>
    </row>
    <row r="167" spans="1:19" x14ac:dyDescent="0.3">
      <c r="A167" s="143"/>
      <c r="B167" s="143"/>
      <c r="C167" s="143"/>
      <c r="D167" s="143"/>
      <c r="E167" s="143"/>
      <c r="F167" s="143"/>
      <c r="G167" s="143"/>
      <c r="H167" s="143"/>
      <c r="I167" s="143"/>
      <c r="J167" s="143"/>
      <c r="K167" s="143"/>
      <c r="L167" s="143"/>
      <c r="M167" s="143"/>
      <c r="N167" s="143"/>
      <c r="O167" s="143"/>
      <c r="P167" s="143"/>
      <c r="Q167" s="143"/>
      <c r="R167" s="144"/>
      <c r="S167" s="143" t="str">
        <f>IFERROR(_xlfn.XLOOKUP(B167,Kontering!$E$383:$E$445,Kontering!$D$383:$D$445),"Saknas")</f>
        <v>Saknas</v>
      </c>
    </row>
    <row r="168" spans="1:19" x14ac:dyDescent="0.3">
      <c r="A168" s="143"/>
      <c r="B168" s="143"/>
      <c r="C168" s="143"/>
      <c r="D168" s="143"/>
      <c r="E168" s="143"/>
      <c r="F168" s="143"/>
      <c r="G168" s="143"/>
      <c r="H168" s="143"/>
      <c r="I168" s="143"/>
      <c r="J168" s="143"/>
      <c r="K168" s="143"/>
      <c r="L168" s="143"/>
      <c r="M168" s="143"/>
      <c r="N168" s="143"/>
      <c r="O168" s="143"/>
      <c r="P168" s="143"/>
      <c r="Q168" s="143"/>
      <c r="R168" s="144"/>
      <c r="S168" s="143" t="str">
        <f>IFERROR(_xlfn.XLOOKUP(B168,Kontering!$E$383:$E$445,Kontering!$D$383:$D$445),"Saknas")</f>
        <v>Saknas</v>
      </c>
    </row>
    <row r="169" spans="1:19" x14ac:dyDescent="0.3">
      <c r="A169" s="143"/>
      <c r="B169" s="143"/>
      <c r="C169" s="143"/>
      <c r="D169" s="143"/>
      <c r="E169" s="143"/>
      <c r="F169" s="143"/>
      <c r="G169" s="143"/>
      <c r="H169" s="143"/>
      <c r="I169" s="143"/>
      <c r="J169" s="143"/>
      <c r="K169" s="143"/>
      <c r="L169" s="143"/>
      <c r="M169" s="143"/>
      <c r="N169" s="143"/>
      <c r="O169" s="143"/>
      <c r="P169" s="143"/>
      <c r="Q169" s="143"/>
      <c r="R169" s="144"/>
      <c r="S169" s="143" t="str">
        <f>IFERROR(_xlfn.XLOOKUP(B169,Kontering!$E$383:$E$445,Kontering!$D$383:$D$445),"Saknas")</f>
        <v>Saknas</v>
      </c>
    </row>
    <row r="170" spans="1:19" x14ac:dyDescent="0.3">
      <c r="A170" s="143"/>
      <c r="B170" s="143"/>
      <c r="C170" s="143"/>
      <c r="D170" s="143"/>
      <c r="E170" s="143"/>
      <c r="F170" s="143"/>
      <c r="G170" s="143"/>
      <c r="H170" s="143"/>
      <c r="I170" s="143"/>
      <c r="J170" s="143"/>
      <c r="K170" s="143"/>
      <c r="L170" s="143"/>
      <c r="M170" s="143"/>
      <c r="N170" s="143"/>
      <c r="O170" s="143"/>
      <c r="P170" s="143"/>
      <c r="Q170" s="143"/>
      <c r="R170" s="144"/>
      <c r="S170" s="143" t="str">
        <f>IFERROR(_xlfn.XLOOKUP(B170,Kontering!$E$383:$E$445,Kontering!$D$383:$D$445),"Saknas")</f>
        <v>Saknas</v>
      </c>
    </row>
    <row r="171" spans="1:19" x14ac:dyDescent="0.3">
      <c r="A171" s="143"/>
      <c r="B171" s="143"/>
      <c r="C171" s="143"/>
      <c r="D171" s="143"/>
      <c r="E171" s="143"/>
      <c r="F171" s="143"/>
      <c r="G171" s="143"/>
      <c r="H171" s="143"/>
      <c r="I171" s="143"/>
      <c r="J171" s="143"/>
      <c r="K171" s="143"/>
      <c r="L171" s="143"/>
      <c r="M171" s="143"/>
      <c r="N171" s="143"/>
      <c r="O171" s="143"/>
      <c r="P171" s="143"/>
      <c r="Q171" s="143"/>
      <c r="R171" s="144"/>
      <c r="S171" s="143" t="str">
        <f>IFERROR(_xlfn.XLOOKUP(B171,Kontering!$E$383:$E$445,Kontering!$D$383:$D$445),"Saknas")</f>
        <v>Saknas</v>
      </c>
    </row>
    <row r="172" spans="1:19" x14ac:dyDescent="0.3">
      <c r="A172" s="143"/>
      <c r="B172" s="143"/>
      <c r="C172" s="143"/>
      <c r="D172" s="143"/>
      <c r="E172" s="143"/>
      <c r="F172" s="143"/>
      <c r="G172" s="143"/>
      <c r="H172" s="143"/>
      <c r="I172" s="143"/>
      <c r="J172" s="143"/>
      <c r="K172" s="143"/>
      <c r="L172" s="143"/>
      <c r="M172" s="143"/>
      <c r="N172" s="143"/>
      <c r="O172" s="143"/>
      <c r="P172" s="143"/>
      <c r="Q172" s="143"/>
      <c r="R172" s="144"/>
      <c r="S172" s="143" t="str">
        <f>IFERROR(_xlfn.XLOOKUP(B172,Kontering!$E$383:$E$445,Kontering!$D$383:$D$445),"Saknas")</f>
        <v>Saknas</v>
      </c>
    </row>
    <row r="173" spans="1:19" x14ac:dyDescent="0.3">
      <c r="A173" s="143"/>
      <c r="B173" s="143"/>
      <c r="C173" s="143"/>
      <c r="D173" s="143"/>
      <c r="E173" s="143"/>
      <c r="F173" s="143"/>
      <c r="G173" s="143"/>
      <c r="H173" s="143"/>
      <c r="I173" s="143"/>
      <c r="J173" s="143"/>
      <c r="K173" s="143"/>
      <c r="L173" s="143"/>
      <c r="M173" s="143"/>
      <c r="N173" s="143"/>
      <c r="O173" s="143"/>
      <c r="P173" s="143"/>
      <c r="Q173" s="143"/>
      <c r="R173" s="144"/>
      <c r="S173" s="143" t="str">
        <f>IFERROR(_xlfn.XLOOKUP(B173,Kontering!$E$383:$E$445,Kontering!$D$383:$D$445),"Saknas")</f>
        <v>Saknas</v>
      </c>
    </row>
    <row r="174" spans="1:19" x14ac:dyDescent="0.3">
      <c r="A174" s="143"/>
      <c r="B174" s="143"/>
      <c r="C174" s="143"/>
      <c r="D174" s="143"/>
      <c r="E174" s="143"/>
      <c r="F174" s="143"/>
      <c r="G174" s="143"/>
      <c r="H174" s="143"/>
      <c r="I174" s="143"/>
      <c r="J174" s="143"/>
      <c r="K174" s="143"/>
      <c r="L174" s="143"/>
      <c r="M174" s="143"/>
      <c r="N174" s="143"/>
      <c r="O174" s="143"/>
      <c r="P174" s="143"/>
      <c r="Q174" s="143"/>
      <c r="R174" s="144"/>
      <c r="S174" s="143" t="str">
        <f>IFERROR(_xlfn.XLOOKUP(B174,Kontering!$E$383:$E$445,Kontering!$D$383:$D$445),"Saknas")</f>
        <v>Saknas</v>
      </c>
    </row>
    <row r="175" spans="1:19" x14ac:dyDescent="0.3">
      <c r="A175" s="143"/>
      <c r="B175" s="143"/>
      <c r="C175" s="143"/>
      <c r="D175" s="143"/>
      <c r="E175" s="143"/>
      <c r="F175" s="143"/>
      <c r="G175" s="143"/>
      <c r="H175" s="143"/>
      <c r="I175" s="143"/>
      <c r="J175" s="143"/>
      <c r="K175" s="143"/>
      <c r="L175" s="143"/>
      <c r="M175" s="143"/>
      <c r="N175" s="143"/>
      <c r="O175" s="143"/>
      <c r="P175" s="143"/>
      <c r="Q175" s="143"/>
      <c r="R175" s="144"/>
      <c r="S175" s="143" t="str">
        <f>IFERROR(_xlfn.XLOOKUP(B175,Kontering!$E$383:$E$445,Kontering!$D$383:$D$445),"Saknas")</f>
        <v>Saknas</v>
      </c>
    </row>
    <row r="176" spans="1:19" x14ac:dyDescent="0.3">
      <c r="A176" s="143"/>
      <c r="B176" s="143"/>
      <c r="C176" s="143"/>
      <c r="D176" s="143"/>
      <c r="E176" s="143"/>
      <c r="F176" s="143"/>
      <c r="G176" s="143"/>
      <c r="H176" s="143"/>
      <c r="I176" s="143"/>
      <c r="J176" s="143"/>
      <c r="K176" s="143"/>
      <c r="L176" s="143"/>
      <c r="M176" s="143"/>
      <c r="N176" s="143"/>
      <c r="O176" s="143"/>
      <c r="P176" s="143"/>
      <c r="Q176" s="143"/>
      <c r="R176" s="144"/>
      <c r="S176" s="143" t="str">
        <f>IFERROR(_xlfn.XLOOKUP(B176,Kontering!$E$383:$E$445,Kontering!$D$383:$D$445),"Saknas")</f>
        <v>Saknas</v>
      </c>
    </row>
    <row r="177" spans="1:19" x14ac:dyDescent="0.3">
      <c r="A177" s="143"/>
      <c r="B177" s="143"/>
      <c r="C177" s="143"/>
      <c r="D177" s="143"/>
      <c r="E177" s="143"/>
      <c r="F177" s="143"/>
      <c r="G177" s="143"/>
      <c r="H177" s="143"/>
      <c r="I177" s="143"/>
      <c r="J177" s="143"/>
      <c r="K177" s="143"/>
      <c r="L177" s="143"/>
      <c r="M177" s="143"/>
      <c r="N177" s="143"/>
      <c r="O177" s="143"/>
      <c r="P177" s="143"/>
      <c r="Q177" s="143"/>
      <c r="R177" s="144"/>
      <c r="S177" s="143" t="str">
        <f>IFERROR(_xlfn.XLOOKUP(B177,Kontering!$E$383:$E$445,Kontering!$D$383:$D$445),"Saknas")</f>
        <v>Saknas</v>
      </c>
    </row>
    <row r="178" spans="1:19" x14ac:dyDescent="0.3">
      <c r="A178" s="143"/>
      <c r="B178" s="143"/>
      <c r="C178" s="143"/>
      <c r="D178" s="143"/>
      <c r="E178" s="143"/>
      <c r="F178" s="143"/>
      <c r="G178" s="143"/>
      <c r="H178" s="143"/>
      <c r="I178" s="143"/>
      <c r="J178" s="143"/>
      <c r="K178" s="143"/>
      <c r="L178" s="143"/>
      <c r="M178" s="143"/>
      <c r="N178" s="143"/>
      <c r="O178" s="143"/>
      <c r="P178" s="143"/>
      <c r="Q178" s="143"/>
      <c r="R178" s="144"/>
      <c r="S178" s="143" t="str">
        <f>IFERROR(_xlfn.XLOOKUP(B178,Kontering!$E$383:$E$445,Kontering!$D$383:$D$445),"Saknas")</f>
        <v>Saknas</v>
      </c>
    </row>
    <row r="179" spans="1:19" x14ac:dyDescent="0.3">
      <c r="A179" s="143"/>
      <c r="B179" s="143"/>
      <c r="C179" s="143"/>
      <c r="D179" s="143"/>
      <c r="E179" s="143"/>
      <c r="F179" s="143"/>
      <c r="G179" s="143"/>
      <c r="H179" s="143"/>
      <c r="I179" s="143"/>
      <c r="J179" s="143"/>
      <c r="K179" s="143"/>
      <c r="L179" s="143"/>
      <c r="M179" s="143"/>
      <c r="N179" s="143"/>
      <c r="O179" s="143"/>
      <c r="P179" s="143"/>
      <c r="Q179" s="143"/>
      <c r="R179" s="144"/>
      <c r="S179" s="143" t="str">
        <f>IFERROR(_xlfn.XLOOKUP(B179,Kontering!$E$383:$E$445,Kontering!$D$383:$D$445),"Saknas")</f>
        <v>Saknas</v>
      </c>
    </row>
    <row r="180" spans="1:19" x14ac:dyDescent="0.3">
      <c r="A180" s="143"/>
      <c r="B180" s="143"/>
      <c r="C180" s="143"/>
      <c r="D180" s="143"/>
      <c r="E180" s="143"/>
      <c r="F180" s="143"/>
      <c r="G180" s="143"/>
      <c r="H180" s="143"/>
      <c r="I180" s="143"/>
      <c r="J180" s="143"/>
      <c r="K180" s="143"/>
      <c r="L180" s="143"/>
      <c r="M180" s="143"/>
      <c r="N180" s="143"/>
      <c r="O180" s="143"/>
      <c r="P180" s="143"/>
      <c r="Q180" s="143"/>
      <c r="R180" s="144"/>
      <c r="S180" s="143" t="str">
        <f>IFERROR(_xlfn.XLOOKUP(B180,Kontering!$E$383:$E$445,Kontering!$D$383:$D$445),"Saknas")</f>
        <v>Saknas</v>
      </c>
    </row>
    <row r="181" spans="1:19" x14ac:dyDescent="0.3">
      <c r="A181" s="143"/>
      <c r="B181" s="143"/>
      <c r="C181" s="143"/>
      <c r="D181" s="143"/>
      <c r="E181" s="143"/>
      <c r="F181" s="143"/>
      <c r="G181" s="143"/>
      <c r="H181" s="143"/>
      <c r="I181" s="143"/>
      <c r="J181" s="143"/>
      <c r="K181" s="143"/>
      <c r="L181" s="143"/>
      <c r="M181" s="143"/>
      <c r="N181" s="143"/>
      <c r="O181" s="143"/>
      <c r="P181" s="143"/>
      <c r="Q181" s="143"/>
      <c r="R181" s="144"/>
      <c r="S181" s="143" t="str">
        <f>IFERROR(_xlfn.XLOOKUP(B181,Kontering!$E$383:$E$445,Kontering!$D$383:$D$445),"Saknas")</f>
        <v>Saknas</v>
      </c>
    </row>
    <row r="182" spans="1:19" x14ac:dyDescent="0.3">
      <c r="A182" s="143"/>
      <c r="B182" s="143"/>
      <c r="C182" s="143"/>
      <c r="D182" s="143"/>
      <c r="E182" s="143"/>
      <c r="F182" s="143"/>
      <c r="G182" s="143"/>
      <c r="H182" s="143"/>
      <c r="I182" s="143"/>
      <c r="J182" s="143"/>
      <c r="K182" s="143"/>
      <c r="L182" s="143"/>
      <c r="M182" s="143"/>
      <c r="N182" s="143"/>
      <c r="O182" s="143"/>
      <c r="P182" s="143"/>
      <c r="Q182" s="143"/>
      <c r="R182" s="144"/>
      <c r="S182" s="143" t="str">
        <f>IFERROR(_xlfn.XLOOKUP(B182,Kontering!$E$383:$E$445,Kontering!$D$383:$D$445),"Saknas")</f>
        <v>Saknas</v>
      </c>
    </row>
    <row r="183" spans="1:19" x14ac:dyDescent="0.3">
      <c r="A183" s="143"/>
      <c r="B183" s="143"/>
      <c r="C183" s="143"/>
      <c r="D183" s="143"/>
      <c r="E183" s="143"/>
      <c r="F183" s="143"/>
      <c r="G183" s="143"/>
      <c r="H183" s="143"/>
      <c r="I183" s="143"/>
      <c r="J183" s="143"/>
      <c r="K183" s="143"/>
      <c r="L183" s="143"/>
      <c r="M183" s="143"/>
      <c r="N183" s="143"/>
      <c r="O183" s="143"/>
      <c r="P183" s="143"/>
      <c r="Q183" s="143"/>
      <c r="R183" s="144"/>
      <c r="S183" s="143" t="str">
        <f>IFERROR(_xlfn.XLOOKUP(B183,Kontering!$E$383:$E$445,Kontering!$D$383:$D$445),"Saknas")</f>
        <v>Saknas</v>
      </c>
    </row>
    <row r="184" spans="1:19" x14ac:dyDescent="0.3">
      <c r="A184" s="143"/>
      <c r="B184" s="143"/>
      <c r="C184" s="143"/>
      <c r="D184" s="143"/>
      <c r="E184" s="143"/>
      <c r="F184" s="143"/>
      <c r="G184" s="143"/>
      <c r="H184" s="143"/>
      <c r="I184" s="143"/>
      <c r="J184" s="143"/>
      <c r="K184" s="143"/>
      <c r="L184" s="143"/>
      <c r="M184" s="143"/>
      <c r="N184" s="143"/>
      <c r="O184" s="143"/>
      <c r="P184" s="143"/>
      <c r="Q184" s="143"/>
      <c r="R184" s="144"/>
      <c r="S184" s="143" t="str">
        <f>IFERROR(_xlfn.XLOOKUP(B184,Kontering!$E$383:$E$445,Kontering!$D$383:$D$445),"Saknas")</f>
        <v>Saknas</v>
      </c>
    </row>
    <row r="185" spans="1:19" x14ac:dyDescent="0.3">
      <c r="A185" s="143"/>
      <c r="B185" s="143"/>
      <c r="C185" s="143"/>
      <c r="D185" s="143"/>
      <c r="E185" s="143"/>
      <c r="F185" s="143"/>
      <c r="G185" s="143"/>
      <c r="H185" s="143"/>
      <c r="I185" s="143"/>
      <c r="J185" s="143"/>
      <c r="K185" s="143"/>
      <c r="L185" s="143"/>
      <c r="M185" s="143"/>
      <c r="N185" s="143"/>
      <c r="O185" s="143"/>
      <c r="P185" s="143"/>
      <c r="Q185" s="143"/>
      <c r="R185" s="144"/>
      <c r="S185" s="143" t="str">
        <f>IFERROR(_xlfn.XLOOKUP(B185,Kontering!$E$383:$E$445,Kontering!$D$383:$D$445),"Saknas")</f>
        <v>Saknas</v>
      </c>
    </row>
    <row r="186" spans="1:19" x14ac:dyDescent="0.3">
      <c r="A186" s="143"/>
      <c r="B186" s="143"/>
      <c r="C186" s="143"/>
      <c r="D186" s="143"/>
      <c r="E186" s="143"/>
      <c r="F186" s="143"/>
      <c r="G186" s="143"/>
      <c r="H186" s="143"/>
      <c r="I186" s="143"/>
      <c r="J186" s="143"/>
      <c r="K186" s="143"/>
      <c r="L186" s="143"/>
      <c r="M186" s="143"/>
      <c r="N186" s="143"/>
      <c r="O186" s="143"/>
      <c r="P186" s="143"/>
      <c r="Q186" s="143"/>
      <c r="R186" s="144"/>
      <c r="S186" s="143" t="str">
        <f>IFERROR(_xlfn.XLOOKUP(B186,Kontering!$E$383:$E$445,Kontering!$D$383:$D$445),"Saknas")</f>
        <v>Saknas</v>
      </c>
    </row>
    <row r="187" spans="1:19" x14ac:dyDescent="0.3">
      <c r="A187" s="143"/>
      <c r="B187" s="143"/>
      <c r="C187" s="143"/>
      <c r="D187" s="143"/>
      <c r="E187" s="143"/>
      <c r="F187" s="143"/>
      <c r="G187" s="143"/>
      <c r="H187" s="143"/>
      <c r="I187" s="143"/>
      <c r="J187" s="143"/>
      <c r="K187" s="143"/>
      <c r="L187" s="143"/>
      <c r="M187" s="143"/>
      <c r="N187" s="143"/>
      <c r="O187" s="143"/>
      <c r="P187" s="143"/>
      <c r="Q187" s="143"/>
      <c r="R187" s="144"/>
      <c r="S187" s="143" t="str">
        <f>IFERROR(_xlfn.XLOOKUP(B187,Kontering!$E$383:$E$445,Kontering!$D$383:$D$445),"Saknas")</f>
        <v>Saknas</v>
      </c>
    </row>
    <row r="188" spans="1:19" x14ac:dyDescent="0.3">
      <c r="A188" s="143"/>
      <c r="B188" s="143"/>
      <c r="C188" s="143"/>
      <c r="D188" s="143"/>
      <c r="E188" s="143"/>
      <c r="F188" s="143"/>
      <c r="G188" s="143"/>
      <c r="H188" s="143"/>
      <c r="I188" s="143"/>
      <c r="J188" s="143"/>
      <c r="K188" s="143"/>
      <c r="L188" s="143"/>
      <c r="M188" s="143"/>
      <c r="N188" s="143"/>
      <c r="O188" s="143"/>
      <c r="P188" s="143"/>
      <c r="Q188" s="143"/>
      <c r="R188" s="144"/>
      <c r="S188" s="143" t="str">
        <f>IFERROR(_xlfn.XLOOKUP(B188,Kontering!$E$383:$E$445,Kontering!$D$383:$D$445),"Saknas")</f>
        <v>Saknas</v>
      </c>
    </row>
    <row r="189" spans="1:19" x14ac:dyDescent="0.3">
      <c r="A189" s="143"/>
      <c r="B189" s="143"/>
      <c r="C189" s="143"/>
      <c r="D189" s="143"/>
      <c r="E189" s="143"/>
      <c r="F189" s="143"/>
      <c r="G189" s="143"/>
      <c r="H189" s="143"/>
      <c r="I189" s="143"/>
      <c r="J189" s="143"/>
      <c r="K189" s="143"/>
      <c r="L189" s="143"/>
      <c r="M189" s="143"/>
      <c r="N189" s="143"/>
      <c r="O189" s="143"/>
      <c r="P189" s="143"/>
      <c r="Q189" s="143"/>
      <c r="R189" s="144"/>
      <c r="S189" s="143" t="str">
        <f>IFERROR(_xlfn.XLOOKUP(B189,Kontering!$E$383:$E$445,Kontering!$D$383:$D$445),"Saknas")</f>
        <v>Saknas</v>
      </c>
    </row>
    <row r="190" spans="1:19" x14ac:dyDescent="0.3">
      <c r="A190" s="143"/>
      <c r="B190" s="143"/>
      <c r="C190" s="143"/>
      <c r="D190" s="143"/>
      <c r="E190" s="143"/>
      <c r="F190" s="143"/>
      <c r="G190" s="143"/>
      <c r="H190" s="143"/>
      <c r="I190" s="143"/>
      <c r="J190" s="143"/>
      <c r="K190" s="143"/>
      <c r="L190" s="143"/>
      <c r="M190" s="143"/>
      <c r="N190" s="143"/>
      <c r="O190" s="143"/>
      <c r="P190" s="143"/>
      <c r="Q190" s="143"/>
      <c r="R190" s="144"/>
      <c r="S190" s="143" t="str">
        <f>IFERROR(_xlfn.XLOOKUP(B190,Kontering!$E$383:$E$445,Kontering!$D$383:$D$445),"Saknas")</f>
        <v>Saknas</v>
      </c>
    </row>
    <row r="191" spans="1:19" x14ac:dyDescent="0.3">
      <c r="A191" s="143"/>
      <c r="B191" s="143"/>
      <c r="C191" s="143"/>
      <c r="D191" s="143"/>
      <c r="E191" s="143"/>
      <c r="F191" s="143"/>
      <c r="G191" s="143"/>
      <c r="H191" s="143"/>
      <c r="I191" s="143"/>
      <c r="J191" s="143"/>
      <c r="K191" s="143"/>
      <c r="L191" s="143"/>
      <c r="M191" s="143"/>
      <c r="N191" s="143"/>
      <c r="O191" s="143"/>
      <c r="P191" s="143"/>
      <c r="Q191" s="143"/>
      <c r="R191" s="144"/>
      <c r="S191" s="143" t="str">
        <f>IFERROR(_xlfn.XLOOKUP(B191,Kontering!$E$383:$E$445,Kontering!$D$383:$D$445),"Saknas")</f>
        <v>Saknas</v>
      </c>
    </row>
    <row r="192" spans="1:19" x14ac:dyDescent="0.3">
      <c r="A192" s="143"/>
      <c r="B192" s="143"/>
      <c r="C192" s="143"/>
      <c r="D192" s="143"/>
      <c r="E192" s="143"/>
      <c r="F192" s="143"/>
      <c r="G192" s="143"/>
      <c r="H192" s="143"/>
      <c r="I192" s="143"/>
      <c r="J192" s="143"/>
      <c r="K192" s="143"/>
      <c r="L192" s="143"/>
      <c r="M192" s="143"/>
      <c r="N192" s="143"/>
      <c r="O192" s="143"/>
      <c r="P192" s="143"/>
      <c r="Q192" s="143"/>
      <c r="R192" s="144"/>
      <c r="S192" s="143" t="str">
        <f>IFERROR(_xlfn.XLOOKUP(B192,Kontering!$E$383:$E$445,Kontering!$D$383:$D$445),"Saknas")</f>
        <v>Saknas</v>
      </c>
    </row>
    <row r="193" spans="1:19" x14ac:dyDescent="0.3">
      <c r="A193" s="143"/>
      <c r="B193" s="143"/>
      <c r="C193" s="143"/>
      <c r="D193" s="143"/>
      <c r="E193" s="143"/>
      <c r="F193" s="143"/>
      <c r="G193" s="143"/>
      <c r="H193" s="143"/>
      <c r="I193" s="143"/>
      <c r="J193" s="143"/>
      <c r="K193" s="143"/>
      <c r="L193" s="143"/>
      <c r="M193" s="143"/>
      <c r="N193" s="143"/>
      <c r="O193" s="143"/>
      <c r="P193" s="143"/>
      <c r="Q193" s="143"/>
      <c r="R193" s="144"/>
      <c r="S193" s="143" t="str">
        <f>IFERROR(_xlfn.XLOOKUP(B193,Kontering!$E$383:$E$445,Kontering!$D$383:$D$445),"Saknas")</f>
        <v>Saknas</v>
      </c>
    </row>
    <row r="194" spans="1:19" x14ac:dyDescent="0.3">
      <c r="A194" s="143"/>
      <c r="B194" s="143"/>
      <c r="C194" s="143"/>
      <c r="D194" s="143"/>
      <c r="E194" s="143"/>
      <c r="F194" s="143"/>
      <c r="G194" s="143"/>
      <c r="H194" s="143"/>
      <c r="I194" s="143"/>
      <c r="J194" s="143"/>
      <c r="K194" s="143"/>
      <c r="L194" s="143"/>
      <c r="M194" s="143"/>
      <c r="N194" s="143"/>
      <c r="O194" s="143"/>
      <c r="P194" s="143"/>
      <c r="Q194" s="143"/>
      <c r="R194" s="144"/>
      <c r="S194" s="143" t="str">
        <f>IFERROR(_xlfn.XLOOKUP(B194,Kontering!$E$383:$E$445,Kontering!$D$383:$D$445),"Saknas")</f>
        <v>Saknas</v>
      </c>
    </row>
    <row r="195" spans="1:19" x14ac:dyDescent="0.3">
      <c r="A195" s="143"/>
      <c r="B195" s="143"/>
      <c r="C195" s="143"/>
      <c r="D195" s="143"/>
      <c r="E195" s="143"/>
      <c r="F195" s="143"/>
      <c r="G195" s="143"/>
      <c r="H195" s="143"/>
      <c r="I195" s="143"/>
      <c r="J195" s="143"/>
      <c r="K195" s="143"/>
      <c r="L195" s="143"/>
      <c r="M195" s="143"/>
      <c r="N195" s="143"/>
      <c r="O195" s="143"/>
      <c r="P195" s="143"/>
      <c r="Q195" s="143"/>
      <c r="R195" s="144"/>
      <c r="S195" s="143" t="str">
        <f>IFERROR(_xlfn.XLOOKUP(B195,Kontering!$E$383:$E$445,Kontering!$D$383:$D$445),"Saknas")</f>
        <v>Saknas</v>
      </c>
    </row>
    <row r="196" spans="1:19" x14ac:dyDescent="0.3">
      <c r="A196" s="143"/>
      <c r="B196" s="143"/>
      <c r="C196" s="143"/>
      <c r="D196" s="143"/>
      <c r="E196" s="143"/>
      <c r="F196" s="143"/>
      <c r="G196" s="143"/>
      <c r="H196" s="143"/>
      <c r="I196" s="143"/>
      <c r="J196" s="143"/>
      <c r="K196" s="143"/>
      <c r="L196" s="143"/>
      <c r="M196" s="143"/>
      <c r="N196" s="143"/>
      <c r="O196" s="143"/>
      <c r="P196" s="143"/>
      <c r="Q196" s="143"/>
      <c r="R196" s="144"/>
      <c r="S196" s="143" t="str">
        <f>IFERROR(_xlfn.XLOOKUP(B196,Kontering!$E$383:$E$445,Kontering!$D$383:$D$445),"Saknas")</f>
        <v>Saknas</v>
      </c>
    </row>
    <row r="197" spans="1:19" x14ac:dyDescent="0.3">
      <c r="A197" s="143"/>
      <c r="B197" s="143"/>
      <c r="C197" s="143"/>
      <c r="D197" s="143"/>
      <c r="E197" s="143"/>
      <c r="F197" s="143"/>
      <c r="G197" s="143"/>
      <c r="H197" s="143"/>
      <c r="I197" s="143"/>
      <c r="J197" s="143"/>
      <c r="K197" s="143"/>
      <c r="L197" s="143"/>
      <c r="M197" s="143"/>
      <c r="N197" s="143"/>
      <c r="O197" s="143"/>
      <c r="P197" s="143"/>
      <c r="Q197" s="143"/>
      <c r="R197" s="144"/>
      <c r="S197" s="143" t="str">
        <f>IFERROR(_xlfn.XLOOKUP(B197,Kontering!$E$383:$E$445,Kontering!$D$383:$D$445),"Saknas")</f>
        <v>Saknas</v>
      </c>
    </row>
    <row r="198" spans="1:19" x14ac:dyDescent="0.3">
      <c r="A198" s="143"/>
      <c r="B198" s="143"/>
      <c r="C198" s="143"/>
      <c r="D198" s="143"/>
      <c r="E198" s="143"/>
      <c r="F198" s="143"/>
      <c r="G198" s="143"/>
      <c r="H198" s="143"/>
      <c r="I198" s="143"/>
      <c r="J198" s="143"/>
      <c r="K198" s="143"/>
      <c r="L198" s="143"/>
      <c r="M198" s="143"/>
      <c r="N198" s="143"/>
      <c r="O198" s="143"/>
      <c r="P198" s="143"/>
      <c r="Q198" s="143"/>
      <c r="R198" s="144"/>
      <c r="S198" s="143" t="str">
        <f>IFERROR(_xlfn.XLOOKUP(B198,Kontering!$E$383:$E$445,Kontering!$D$383:$D$445),"Saknas")</f>
        <v>Saknas</v>
      </c>
    </row>
    <row r="199" spans="1:19" x14ac:dyDescent="0.3">
      <c r="A199" s="143"/>
      <c r="B199" s="143"/>
      <c r="C199" s="143"/>
      <c r="D199" s="143"/>
      <c r="E199" s="143"/>
      <c r="F199" s="143"/>
      <c r="G199" s="143"/>
      <c r="H199" s="143"/>
      <c r="I199" s="143"/>
      <c r="J199" s="143"/>
      <c r="K199" s="143"/>
      <c r="L199" s="143"/>
      <c r="M199" s="143"/>
      <c r="N199" s="143"/>
      <c r="O199" s="143"/>
      <c r="P199" s="143"/>
      <c r="Q199" s="143"/>
      <c r="R199" s="144"/>
      <c r="S199" s="143" t="str">
        <f>IFERROR(_xlfn.XLOOKUP(B199,Kontering!$E$383:$E$445,Kontering!$D$383:$D$445),"Saknas")</f>
        <v>Saknas</v>
      </c>
    </row>
    <row r="200" spans="1:19" x14ac:dyDescent="0.3">
      <c r="A200" s="143"/>
      <c r="B200" s="143"/>
      <c r="C200" s="143"/>
      <c r="D200" s="143"/>
      <c r="E200" s="143"/>
      <c r="F200" s="143"/>
      <c r="G200" s="143"/>
      <c r="H200" s="143"/>
      <c r="I200" s="143"/>
      <c r="J200" s="143"/>
      <c r="K200" s="143"/>
      <c r="L200" s="143"/>
      <c r="M200" s="143"/>
      <c r="N200" s="143"/>
      <c r="O200" s="143"/>
      <c r="P200" s="143"/>
      <c r="Q200" s="143"/>
      <c r="R200" s="144"/>
      <c r="S200" s="143" t="str">
        <f>IFERROR(_xlfn.XLOOKUP(B200,Kontering!$E$383:$E$445,Kontering!$D$383:$D$445),"Saknas")</f>
        <v>Saknas</v>
      </c>
    </row>
    <row r="201" spans="1:19" x14ac:dyDescent="0.3">
      <c r="A201" s="143"/>
      <c r="B201" s="143"/>
      <c r="C201" s="143"/>
      <c r="D201" s="143"/>
      <c r="E201" s="143"/>
      <c r="F201" s="143"/>
      <c r="G201" s="143"/>
      <c r="H201" s="143"/>
      <c r="I201" s="143"/>
      <c r="J201" s="143"/>
      <c r="K201" s="143"/>
      <c r="L201" s="143"/>
      <c r="M201" s="143"/>
      <c r="N201" s="143"/>
      <c r="O201" s="143"/>
      <c r="P201" s="143"/>
      <c r="Q201" s="143"/>
      <c r="R201" s="144"/>
      <c r="S201" s="143" t="str">
        <f>IFERROR(_xlfn.XLOOKUP(B201,Kontering!$E$383:$E$445,Kontering!$D$383:$D$445),"Saknas")</f>
        <v>Saknas</v>
      </c>
    </row>
    <row r="202" spans="1:19" x14ac:dyDescent="0.3">
      <c r="A202" s="143"/>
      <c r="B202" s="143"/>
      <c r="C202" s="143"/>
      <c r="D202" s="143"/>
      <c r="E202" s="143"/>
      <c r="F202" s="143"/>
      <c r="G202" s="143"/>
      <c r="H202" s="143"/>
      <c r="I202" s="143"/>
      <c r="J202" s="143"/>
      <c r="K202" s="143"/>
      <c r="L202" s="143"/>
      <c r="M202" s="143"/>
      <c r="N202" s="143"/>
      <c r="O202" s="143"/>
      <c r="P202" s="143"/>
      <c r="Q202" s="143"/>
      <c r="R202" s="144"/>
      <c r="S202" s="143" t="str">
        <f>IFERROR(_xlfn.XLOOKUP(B202,Kontering!$E$383:$E$445,Kontering!$D$383:$D$445),"Saknas")</f>
        <v>Saknas</v>
      </c>
    </row>
    <row r="203" spans="1:19" x14ac:dyDescent="0.3">
      <c r="A203" s="143"/>
      <c r="B203" s="143"/>
      <c r="C203" s="143"/>
      <c r="D203" s="143"/>
      <c r="E203" s="143"/>
      <c r="F203" s="143"/>
      <c r="G203" s="143"/>
      <c r="H203" s="143"/>
      <c r="I203" s="143"/>
      <c r="J203" s="143"/>
      <c r="K203" s="143"/>
      <c r="L203" s="143"/>
      <c r="M203" s="143"/>
      <c r="N203" s="143"/>
      <c r="O203" s="143"/>
      <c r="P203" s="143"/>
      <c r="Q203" s="143"/>
      <c r="R203" s="144"/>
      <c r="S203" s="143" t="str">
        <f>IFERROR(_xlfn.XLOOKUP(B203,Kontering!$E$383:$E$445,Kontering!$D$383:$D$445),"Saknas")</f>
        <v>Saknas</v>
      </c>
    </row>
    <row r="204" spans="1:19" x14ac:dyDescent="0.3">
      <c r="A204" s="143"/>
      <c r="B204" s="143"/>
      <c r="C204" s="143"/>
      <c r="D204" s="143"/>
      <c r="E204" s="143"/>
      <c r="F204" s="143"/>
      <c r="G204" s="143"/>
      <c r="H204" s="143"/>
      <c r="I204" s="143"/>
      <c r="J204" s="143"/>
      <c r="K204" s="143"/>
      <c r="L204" s="143"/>
      <c r="M204" s="143"/>
      <c r="N204" s="143"/>
      <c r="O204" s="143"/>
      <c r="P204" s="143"/>
      <c r="Q204" s="143"/>
      <c r="R204" s="144"/>
      <c r="S204" s="143" t="str">
        <f>IFERROR(_xlfn.XLOOKUP(B204,Kontering!$E$383:$E$445,Kontering!$D$383:$D$445),"Saknas")</f>
        <v>Saknas</v>
      </c>
    </row>
    <row r="205" spans="1:19" x14ac:dyDescent="0.3">
      <c r="A205" s="143"/>
      <c r="B205" s="143"/>
      <c r="C205" s="143"/>
      <c r="D205" s="143"/>
      <c r="E205" s="143"/>
      <c r="F205" s="143"/>
      <c r="G205" s="143"/>
      <c r="H205" s="143"/>
      <c r="I205" s="143"/>
      <c r="J205" s="143"/>
      <c r="K205" s="143"/>
      <c r="L205" s="143"/>
      <c r="M205" s="143"/>
      <c r="N205" s="143"/>
      <c r="O205" s="143"/>
      <c r="P205" s="143"/>
      <c r="Q205" s="143"/>
      <c r="R205" s="144"/>
      <c r="S205" s="143" t="str">
        <f>IFERROR(_xlfn.XLOOKUP(B205,Kontering!$E$383:$E$445,Kontering!$D$383:$D$445),"Saknas")</f>
        <v>Saknas</v>
      </c>
    </row>
    <row r="206" spans="1:19" x14ac:dyDescent="0.3">
      <c r="A206" s="143"/>
      <c r="B206" s="143"/>
      <c r="C206" s="143"/>
      <c r="D206" s="143"/>
      <c r="E206" s="143"/>
      <c r="F206" s="143"/>
      <c r="G206" s="143"/>
      <c r="H206" s="143"/>
      <c r="I206" s="143"/>
      <c r="J206" s="143"/>
      <c r="K206" s="143"/>
      <c r="L206" s="143"/>
      <c r="M206" s="143"/>
      <c r="N206" s="143"/>
      <c r="O206" s="143"/>
      <c r="P206" s="143"/>
      <c r="Q206" s="143"/>
      <c r="R206" s="144"/>
      <c r="S206" s="143" t="str">
        <f>IFERROR(_xlfn.XLOOKUP(B206,Kontering!$E$383:$E$445,Kontering!$D$383:$D$445),"Saknas")</f>
        <v>Saknas</v>
      </c>
    </row>
    <row r="207" spans="1:19" x14ac:dyDescent="0.3">
      <c r="A207" s="143"/>
      <c r="B207" s="143"/>
      <c r="C207" s="143"/>
      <c r="D207" s="143"/>
      <c r="E207" s="143"/>
      <c r="F207" s="143"/>
      <c r="G207" s="143"/>
      <c r="H207" s="143"/>
      <c r="I207" s="143"/>
      <c r="J207" s="143"/>
      <c r="K207" s="143"/>
      <c r="L207" s="143"/>
      <c r="M207" s="143"/>
      <c r="N207" s="143"/>
      <c r="O207" s="143"/>
      <c r="P207" s="143"/>
      <c r="Q207" s="143"/>
      <c r="R207" s="144"/>
      <c r="S207" s="143" t="str">
        <f>IFERROR(_xlfn.XLOOKUP(B207,Kontering!$E$383:$E$445,Kontering!$D$383:$D$445),"Saknas")</f>
        <v>Saknas</v>
      </c>
    </row>
    <row r="208" spans="1:19" x14ac:dyDescent="0.3">
      <c r="A208" s="143"/>
      <c r="B208" s="143"/>
      <c r="C208" s="143"/>
      <c r="D208" s="143"/>
      <c r="E208" s="143"/>
      <c r="F208" s="143"/>
      <c r="G208" s="143"/>
      <c r="H208" s="143"/>
      <c r="I208" s="143"/>
      <c r="J208" s="143"/>
      <c r="K208" s="143"/>
      <c r="L208" s="143"/>
      <c r="M208" s="143"/>
      <c r="N208" s="143"/>
      <c r="O208" s="143"/>
      <c r="P208" s="143"/>
      <c r="Q208" s="143"/>
      <c r="R208" s="144"/>
      <c r="S208" s="143" t="str">
        <f>IFERROR(_xlfn.XLOOKUP(B208,Kontering!$E$383:$E$445,Kontering!$D$383:$D$445),"Saknas")</f>
        <v>Saknas</v>
      </c>
    </row>
    <row r="209" spans="1:19" x14ac:dyDescent="0.3">
      <c r="A209" s="143"/>
      <c r="B209" s="143"/>
      <c r="C209" s="143"/>
      <c r="D209" s="143"/>
      <c r="E209" s="143"/>
      <c r="F209" s="143"/>
      <c r="G209" s="143"/>
      <c r="H209" s="143"/>
      <c r="I209" s="143"/>
      <c r="J209" s="143"/>
      <c r="K209" s="143"/>
      <c r="L209" s="143"/>
      <c r="M209" s="143"/>
      <c r="N209" s="143"/>
      <c r="O209" s="143"/>
      <c r="P209" s="143"/>
      <c r="Q209" s="143"/>
      <c r="R209" s="144"/>
      <c r="S209" s="143" t="str">
        <f>IFERROR(_xlfn.XLOOKUP(B209,Kontering!$E$383:$E$445,Kontering!$D$383:$D$445),"Saknas")</f>
        <v>Saknas</v>
      </c>
    </row>
    <row r="210" spans="1:19" x14ac:dyDescent="0.3">
      <c r="A210" s="143"/>
      <c r="B210" s="143"/>
      <c r="C210" s="143"/>
      <c r="D210" s="143"/>
      <c r="E210" s="143"/>
      <c r="F210" s="143"/>
      <c r="G210" s="143"/>
      <c r="H210" s="143"/>
      <c r="I210" s="143"/>
      <c r="J210" s="143"/>
      <c r="K210" s="143"/>
      <c r="L210" s="143"/>
      <c r="M210" s="143"/>
      <c r="N210" s="143"/>
      <c r="O210" s="143"/>
      <c r="P210" s="143"/>
      <c r="Q210" s="143"/>
      <c r="R210" s="144"/>
      <c r="S210" s="143" t="str">
        <f>IFERROR(_xlfn.XLOOKUP(B210,Kontering!$E$383:$E$445,Kontering!$D$383:$D$445),"Saknas")</f>
        <v>Saknas</v>
      </c>
    </row>
    <row r="211" spans="1:19" x14ac:dyDescent="0.3">
      <c r="A211" s="143"/>
      <c r="B211" s="143"/>
      <c r="C211" s="143"/>
      <c r="D211" s="143"/>
      <c r="E211" s="143"/>
      <c r="F211" s="143"/>
      <c r="G211" s="143"/>
      <c r="H211" s="143"/>
      <c r="I211" s="143"/>
      <c r="J211" s="143"/>
      <c r="K211" s="143"/>
      <c r="L211" s="143"/>
      <c r="M211" s="143"/>
      <c r="N211" s="143"/>
      <c r="O211" s="143"/>
      <c r="P211" s="143"/>
      <c r="Q211" s="143"/>
      <c r="R211" s="144"/>
      <c r="S211" s="143" t="str">
        <f>IFERROR(_xlfn.XLOOKUP(B211,Kontering!$E$383:$E$445,Kontering!$D$383:$D$445),"Saknas")</f>
        <v>Saknas</v>
      </c>
    </row>
    <row r="212" spans="1:19" x14ac:dyDescent="0.3">
      <c r="A212" s="143"/>
      <c r="B212" s="143"/>
      <c r="C212" s="143"/>
      <c r="D212" s="143"/>
      <c r="E212" s="143"/>
      <c r="F212" s="143"/>
      <c r="G212" s="143"/>
      <c r="H212" s="143"/>
      <c r="I212" s="143"/>
      <c r="J212" s="143"/>
      <c r="K212" s="143"/>
      <c r="L212" s="143"/>
      <c r="M212" s="143"/>
      <c r="N212" s="143"/>
      <c r="O212" s="143"/>
      <c r="P212" s="143"/>
      <c r="Q212" s="143"/>
      <c r="R212" s="144"/>
      <c r="S212" s="143" t="str">
        <f>IFERROR(_xlfn.XLOOKUP(B212,Kontering!$E$383:$E$445,Kontering!$D$383:$D$445),"Saknas")</f>
        <v>Saknas</v>
      </c>
    </row>
    <row r="213" spans="1:19" x14ac:dyDescent="0.3">
      <c r="A213" s="143"/>
      <c r="B213" s="143"/>
      <c r="C213" s="143"/>
      <c r="D213" s="143"/>
      <c r="E213" s="143"/>
      <c r="F213" s="143"/>
      <c r="G213" s="143"/>
      <c r="H213" s="143"/>
      <c r="I213" s="143"/>
      <c r="J213" s="143"/>
      <c r="K213" s="143"/>
      <c r="L213" s="143"/>
      <c r="M213" s="143"/>
      <c r="N213" s="143"/>
      <c r="O213" s="143"/>
      <c r="P213" s="143"/>
      <c r="Q213" s="143"/>
      <c r="R213" s="144"/>
      <c r="S213" s="143" t="str">
        <f>IFERROR(_xlfn.XLOOKUP(B213,Kontering!$E$383:$E$445,Kontering!$D$383:$D$445),"Saknas")</f>
        <v>Saknas</v>
      </c>
    </row>
    <row r="214" spans="1:19" x14ac:dyDescent="0.3">
      <c r="A214" s="143"/>
      <c r="B214" s="143"/>
      <c r="C214" s="143"/>
      <c r="D214" s="143"/>
      <c r="E214" s="143"/>
      <c r="F214" s="143"/>
      <c r="G214" s="143"/>
      <c r="H214" s="143"/>
      <c r="I214" s="143"/>
      <c r="J214" s="143"/>
      <c r="K214" s="143"/>
      <c r="L214" s="143"/>
      <c r="M214" s="143"/>
      <c r="N214" s="143"/>
      <c r="O214" s="143"/>
      <c r="P214" s="143"/>
      <c r="Q214" s="143"/>
      <c r="R214" s="144"/>
      <c r="S214" s="143" t="str">
        <f>IFERROR(_xlfn.XLOOKUP(B214,Kontering!$E$383:$E$445,Kontering!$D$383:$D$445),"Saknas")</f>
        <v>Saknas</v>
      </c>
    </row>
    <row r="215" spans="1:19" x14ac:dyDescent="0.3">
      <c r="A215" s="143"/>
      <c r="B215" s="143"/>
      <c r="C215" s="143"/>
      <c r="D215" s="143"/>
      <c r="E215" s="143"/>
      <c r="F215" s="143"/>
      <c r="G215" s="143"/>
      <c r="H215" s="143"/>
      <c r="I215" s="143"/>
      <c r="J215" s="143"/>
      <c r="K215" s="143"/>
      <c r="L215" s="143"/>
      <c r="M215" s="143"/>
      <c r="N215" s="143"/>
      <c r="O215" s="143"/>
      <c r="P215" s="143"/>
      <c r="Q215" s="143"/>
      <c r="R215" s="144"/>
      <c r="S215" s="143" t="str">
        <f>IFERROR(_xlfn.XLOOKUP(B215,Kontering!$E$383:$E$445,Kontering!$D$383:$D$445),"Saknas")</f>
        <v>Saknas</v>
      </c>
    </row>
    <row r="216" spans="1:19" x14ac:dyDescent="0.3">
      <c r="A216" s="143"/>
      <c r="B216" s="143"/>
      <c r="C216" s="143"/>
      <c r="D216" s="143"/>
      <c r="E216" s="143"/>
      <c r="F216" s="143"/>
      <c r="G216" s="143"/>
      <c r="H216" s="143"/>
      <c r="I216" s="143"/>
      <c r="J216" s="143"/>
      <c r="K216" s="143"/>
      <c r="L216" s="143"/>
      <c r="M216" s="143"/>
      <c r="N216" s="143"/>
      <c r="O216" s="143"/>
      <c r="P216" s="143"/>
      <c r="Q216" s="143"/>
      <c r="R216" s="144"/>
      <c r="S216" s="143" t="str">
        <f>IFERROR(_xlfn.XLOOKUP(B216,Kontering!$E$383:$E$445,Kontering!$D$383:$D$445),"Saknas")</f>
        <v>Saknas</v>
      </c>
    </row>
    <row r="217" spans="1:19" x14ac:dyDescent="0.3">
      <c r="A217" s="143"/>
      <c r="B217" s="143"/>
      <c r="C217" s="143"/>
      <c r="D217" s="143"/>
      <c r="E217" s="143"/>
      <c r="F217" s="143"/>
      <c r="G217" s="143"/>
      <c r="H217" s="143"/>
      <c r="I217" s="143"/>
      <c r="J217" s="143"/>
      <c r="K217" s="143"/>
      <c r="L217" s="143"/>
      <c r="M217" s="143"/>
      <c r="N217" s="143"/>
      <c r="O217" s="143"/>
      <c r="P217" s="143"/>
      <c r="Q217" s="143"/>
      <c r="R217" s="144"/>
      <c r="S217" s="143" t="str">
        <f>IFERROR(_xlfn.XLOOKUP(B217,Kontering!$E$383:$E$445,Kontering!$D$383:$D$445),"Saknas")</f>
        <v>Saknas</v>
      </c>
    </row>
    <row r="218" spans="1:19" x14ac:dyDescent="0.3">
      <c r="A218" s="143"/>
      <c r="B218" s="143"/>
      <c r="C218" s="143"/>
      <c r="D218" s="143"/>
      <c r="E218" s="143"/>
      <c r="F218" s="143"/>
      <c r="G218" s="143"/>
      <c r="H218" s="143"/>
      <c r="I218" s="143"/>
      <c r="J218" s="143"/>
      <c r="K218" s="143"/>
      <c r="L218" s="143"/>
      <c r="M218" s="143"/>
      <c r="N218" s="143"/>
      <c r="O218" s="143"/>
      <c r="P218" s="143"/>
      <c r="Q218" s="143"/>
      <c r="R218" s="144"/>
      <c r="S218" s="143" t="str">
        <f>IFERROR(_xlfn.XLOOKUP(B218,Kontering!$E$383:$E$445,Kontering!$D$383:$D$445),"Saknas")</f>
        <v>Saknas</v>
      </c>
    </row>
    <row r="219" spans="1:19" x14ac:dyDescent="0.3">
      <c r="A219" s="143"/>
      <c r="B219" s="143"/>
      <c r="C219" s="143"/>
      <c r="D219" s="143"/>
      <c r="E219" s="143"/>
      <c r="F219" s="143"/>
      <c r="G219" s="143"/>
      <c r="H219" s="143"/>
      <c r="I219" s="143"/>
      <c r="J219" s="143"/>
      <c r="K219" s="143"/>
      <c r="L219" s="143"/>
      <c r="M219" s="143"/>
      <c r="N219" s="143"/>
      <c r="O219" s="143"/>
      <c r="P219" s="143"/>
      <c r="Q219" s="143"/>
      <c r="R219" s="144"/>
      <c r="S219" s="143" t="str">
        <f>IFERROR(_xlfn.XLOOKUP(B219,Kontering!$E$383:$E$445,Kontering!$D$383:$D$445),"Saknas")</f>
        <v>Saknas</v>
      </c>
    </row>
    <row r="220" spans="1:19" x14ac:dyDescent="0.3">
      <c r="A220" s="143"/>
      <c r="B220" s="143"/>
      <c r="C220" s="143"/>
      <c r="D220" s="143"/>
      <c r="E220" s="143"/>
      <c r="F220" s="143"/>
      <c r="G220" s="143"/>
      <c r="H220" s="143"/>
      <c r="I220" s="143"/>
      <c r="J220" s="143"/>
      <c r="K220" s="143"/>
      <c r="L220" s="143"/>
      <c r="M220" s="143"/>
      <c r="N220" s="143"/>
      <c r="O220" s="143"/>
      <c r="P220" s="143"/>
      <c r="Q220" s="143"/>
      <c r="R220" s="144"/>
      <c r="S220" s="143" t="str">
        <f>IFERROR(_xlfn.XLOOKUP(B220,Kontering!$E$383:$E$445,Kontering!$D$383:$D$445),"Saknas")</f>
        <v>Saknas</v>
      </c>
    </row>
    <row r="221" spans="1:19" x14ac:dyDescent="0.3">
      <c r="A221" s="143"/>
      <c r="B221" s="143"/>
      <c r="C221" s="143"/>
      <c r="D221" s="143"/>
      <c r="E221" s="143"/>
      <c r="F221" s="143"/>
      <c r="G221" s="143"/>
      <c r="H221" s="143"/>
      <c r="I221" s="143"/>
      <c r="J221" s="143"/>
      <c r="K221" s="143"/>
      <c r="L221" s="143"/>
      <c r="M221" s="143"/>
      <c r="N221" s="143"/>
      <c r="O221" s="143"/>
      <c r="P221" s="143"/>
      <c r="Q221" s="143"/>
      <c r="R221" s="144"/>
      <c r="S221" s="143" t="str">
        <f>IFERROR(_xlfn.XLOOKUP(B221,Kontering!$E$383:$E$445,Kontering!$D$383:$D$445),"Saknas")</f>
        <v>Saknas</v>
      </c>
    </row>
    <row r="222" spans="1:19" x14ac:dyDescent="0.3">
      <c r="A222" s="143"/>
      <c r="B222" s="143"/>
      <c r="C222" s="143"/>
      <c r="D222" s="143"/>
      <c r="E222" s="143"/>
      <c r="F222" s="143"/>
      <c r="G222" s="143"/>
      <c r="H222" s="143"/>
      <c r="I222" s="143"/>
      <c r="J222" s="143"/>
      <c r="K222" s="143"/>
      <c r="L222" s="143"/>
      <c r="M222" s="143"/>
      <c r="N222" s="143"/>
      <c r="O222" s="143"/>
      <c r="P222" s="143"/>
      <c r="Q222" s="143"/>
      <c r="R222" s="144"/>
      <c r="S222" s="143" t="str">
        <f>IFERROR(_xlfn.XLOOKUP(B222,Kontering!$E$383:$E$445,Kontering!$D$383:$D$445),"Saknas")</f>
        <v>Saknas</v>
      </c>
    </row>
    <row r="223" spans="1:19" x14ac:dyDescent="0.3">
      <c r="A223" s="143"/>
      <c r="B223" s="143"/>
      <c r="C223" s="143"/>
      <c r="D223" s="143"/>
      <c r="E223" s="143"/>
      <c r="F223" s="143"/>
      <c r="G223" s="143"/>
      <c r="H223" s="143"/>
      <c r="I223" s="143"/>
      <c r="J223" s="143"/>
      <c r="K223" s="143"/>
      <c r="L223" s="143"/>
      <c r="M223" s="143"/>
      <c r="N223" s="143"/>
      <c r="O223" s="143"/>
      <c r="P223" s="143"/>
      <c r="Q223" s="143"/>
      <c r="R223" s="144"/>
      <c r="S223" s="143" t="str">
        <f>IFERROR(_xlfn.XLOOKUP(B223,Kontering!$E$383:$E$445,Kontering!$D$383:$D$445),"Saknas")</f>
        <v>Saknas</v>
      </c>
    </row>
    <row r="224" spans="1:19" x14ac:dyDescent="0.3">
      <c r="A224" s="143"/>
      <c r="B224" s="143"/>
      <c r="C224" s="143"/>
      <c r="D224" s="143"/>
      <c r="E224" s="143"/>
      <c r="F224" s="143"/>
      <c r="G224" s="143"/>
      <c r="H224" s="143"/>
      <c r="I224" s="143"/>
      <c r="J224" s="143"/>
      <c r="K224" s="143"/>
      <c r="L224" s="143"/>
      <c r="M224" s="143"/>
      <c r="N224" s="143"/>
      <c r="O224" s="143"/>
      <c r="P224" s="143"/>
      <c r="Q224" s="143"/>
      <c r="R224" s="144"/>
      <c r="S224" s="143" t="str">
        <f>IFERROR(_xlfn.XLOOKUP(B224,Kontering!$E$383:$E$445,Kontering!$D$383:$D$445),"Saknas")</f>
        <v>Saknas</v>
      </c>
    </row>
    <row r="225" spans="1:19" x14ac:dyDescent="0.3">
      <c r="A225" s="143"/>
      <c r="B225" s="143"/>
      <c r="C225" s="143"/>
      <c r="D225" s="143"/>
      <c r="E225" s="143"/>
      <c r="F225" s="143"/>
      <c r="G225" s="143"/>
      <c r="H225" s="143"/>
      <c r="I225" s="143"/>
      <c r="J225" s="143"/>
      <c r="K225" s="143"/>
      <c r="L225" s="143"/>
      <c r="M225" s="143"/>
      <c r="N225" s="143"/>
      <c r="O225" s="143"/>
      <c r="P225" s="143"/>
      <c r="Q225" s="143"/>
      <c r="R225" s="144"/>
      <c r="S225" s="143" t="str">
        <f>IFERROR(_xlfn.XLOOKUP(B225,Kontering!$E$383:$E$445,Kontering!$D$383:$D$445),"Saknas")</f>
        <v>Saknas</v>
      </c>
    </row>
    <row r="226" spans="1:19" x14ac:dyDescent="0.3">
      <c r="A226" s="143"/>
      <c r="B226" s="143"/>
      <c r="C226" s="143"/>
      <c r="D226" s="143"/>
      <c r="E226" s="143"/>
      <c r="F226" s="143"/>
      <c r="G226" s="143"/>
      <c r="H226" s="143"/>
      <c r="I226" s="143"/>
      <c r="J226" s="143"/>
      <c r="K226" s="143"/>
      <c r="L226" s="143"/>
      <c r="M226" s="143"/>
      <c r="N226" s="143"/>
      <c r="O226" s="143"/>
      <c r="P226" s="143"/>
      <c r="Q226" s="143"/>
      <c r="R226" s="144"/>
      <c r="S226" s="143" t="str">
        <f>IFERROR(_xlfn.XLOOKUP(B226,Kontering!$E$383:$E$445,Kontering!$D$383:$D$445),"Saknas")</f>
        <v>Saknas</v>
      </c>
    </row>
    <row r="227" spans="1:19" x14ac:dyDescent="0.3">
      <c r="A227" s="143"/>
      <c r="B227" s="143"/>
      <c r="C227" s="143"/>
      <c r="D227" s="143"/>
      <c r="E227" s="143"/>
      <c r="F227" s="143"/>
      <c r="G227" s="143"/>
      <c r="H227" s="143"/>
      <c r="I227" s="143"/>
      <c r="J227" s="143"/>
      <c r="K227" s="143"/>
      <c r="L227" s="143"/>
      <c r="M227" s="143"/>
      <c r="N227" s="143"/>
      <c r="O227" s="143"/>
      <c r="P227" s="143"/>
      <c r="Q227" s="143"/>
      <c r="R227" s="144"/>
      <c r="S227" s="143" t="str">
        <f>IFERROR(_xlfn.XLOOKUP(B227,Kontering!$E$383:$E$445,Kontering!$D$383:$D$445),"Saknas")</f>
        <v>Saknas</v>
      </c>
    </row>
    <row r="228" spans="1:19" x14ac:dyDescent="0.3">
      <c r="A228" s="143"/>
      <c r="B228" s="143"/>
      <c r="C228" s="143"/>
      <c r="D228" s="143"/>
      <c r="E228" s="143"/>
      <c r="F228" s="143"/>
      <c r="G228" s="143"/>
      <c r="H228" s="143"/>
      <c r="I228" s="143"/>
      <c r="J228" s="143"/>
      <c r="K228" s="143"/>
      <c r="L228" s="143"/>
      <c r="M228" s="143"/>
      <c r="N228" s="143"/>
      <c r="O228" s="143"/>
      <c r="P228" s="143"/>
      <c r="Q228" s="143"/>
      <c r="R228" s="144"/>
      <c r="S228" s="143" t="str">
        <f>IFERROR(_xlfn.XLOOKUP(B228,Kontering!$E$383:$E$445,Kontering!$D$383:$D$445),"Saknas")</f>
        <v>Saknas</v>
      </c>
    </row>
    <row r="229" spans="1:19" x14ac:dyDescent="0.3">
      <c r="A229" s="143"/>
      <c r="B229" s="143"/>
      <c r="C229" s="143"/>
      <c r="D229" s="143"/>
      <c r="E229" s="143"/>
      <c r="F229" s="143"/>
      <c r="G229" s="143"/>
      <c r="H229" s="143"/>
      <c r="I229" s="143"/>
      <c r="J229" s="143"/>
      <c r="K229" s="143"/>
      <c r="L229" s="143"/>
      <c r="M229" s="143"/>
      <c r="N229" s="143"/>
      <c r="O229" s="143"/>
      <c r="P229" s="143"/>
      <c r="Q229" s="143"/>
      <c r="R229" s="144"/>
      <c r="S229" s="143" t="str">
        <f>IFERROR(_xlfn.XLOOKUP(B229,Kontering!$E$383:$E$445,Kontering!$D$383:$D$445),"Saknas")</f>
        <v>Saknas</v>
      </c>
    </row>
    <row r="230" spans="1:19" x14ac:dyDescent="0.3">
      <c r="A230" s="143"/>
      <c r="B230" s="143"/>
      <c r="C230" s="143"/>
      <c r="D230" s="143"/>
      <c r="E230" s="143"/>
      <c r="F230" s="143"/>
      <c r="G230" s="143"/>
      <c r="H230" s="143"/>
      <c r="I230" s="143"/>
      <c r="J230" s="143"/>
      <c r="K230" s="143"/>
      <c r="L230" s="143"/>
      <c r="M230" s="143"/>
      <c r="N230" s="143"/>
      <c r="O230" s="143"/>
      <c r="P230" s="143"/>
      <c r="Q230" s="143"/>
      <c r="R230" s="144"/>
      <c r="S230" s="143" t="str">
        <f>IFERROR(_xlfn.XLOOKUP(B230,Kontering!$E$383:$E$445,Kontering!$D$383:$D$445),"Saknas")</f>
        <v>Saknas</v>
      </c>
    </row>
    <row r="231" spans="1:19" x14ac:dyDescent="0.3">
      <c r="A231" s="143"/>
      <c r="B231" s="143"/>
      <c r="C231" s="143"/>
      <c r="D231" s="143"/>
      <c r="E231" s="143"/>
      <c r="F231" s="143"/>
      <c r="G231" s="143"/>
      <c r="H231" s="143"/>
      <c r="I231" s="143"/>
      <c r="J231" s="143"/>
      <c r="K231" s="143"/>
      <c r="L231" s="143"/>
      <c r="M231" s="143"/>
      <c r="N231" s="143"/>
      <c r="O231" s="143"/>
      <c r="P231" s="143"/>
      <c r="Q231" s="143"/>
      <c r="R231" s="144"/>
      <c r="S231" s="143" t="str">
        <f>IFERROR(_xlfn.XLOOKUP(B231,Kontering!$E$383:$E$445,Kontering!$D$383:$D$445),"Saknas")</f>
        <v>Saknas</v>
      </c>
    </row>
    <row r="232" spans="1:19" x14ac:dyDescent="0.3">
      <c r="A232" s="143"/>
      <c r="B232" s="143"/>
      <c r="C232" s="143"/>
      <c r="D232" s="143"/>
      <c r="E232" s="143"/>
      <c r="F232" s="143"/>
      <c r="G232" s="143"/>
      <c r="H232" s="143"/>
      <c r="I232" s="143"/>
      <c r="J232" s="143"/>
      <c r="K232" s="143"/>
      <c r="L232" s="143"/>
      <c r="M232" s="143"/>
      <c r="N232" s="143"/>
      <c r="O232" s="143"/>
      <c r="P232" s="143"/>
      <c r="Q232" s="143"/>
      <c r="R232" s="144"/>
      <c r="S232" s="143" t="str">
        <f>IFERROR(_xlfn.XLOOKUP(B232,Kontering!$E$383:$E$445,Kontering!$D$383:$D$445),"Saknas")</f>
        <v>Saknas</v>
      </c>
    </row>
    <row r="233" spans="1:19" x14ac:dyDescent="0.3">
      <c r="A233" s="143"/>
      <c r="B233" s="143"/>
      <c r="C233" s="143"/>
      <c r="D233" s="143"/>
      <c r="E233" s="143"/>
      <c r="F233" s="143"/>
      <c r="G233" s="143"/>
      <c r="H233" s="143"/>
      <c r="I233" s="143"/>
      <c r="J233" s="143"/>
      <c r="K233" s="143"/>
      <c r="L233" s="143"/>
      <c r="M233" s="143"/>
      <c r="N233" s="143"/>
      <c r="O233" s="143"/>
      <c r="P233" s="143"/>
      <c r="Q233" s="143"/>
      <c r="R233" s="144"/>
      <c r="S233" s="143" t="str">
        <f>IFERROR(_xlfn.XLOOKUP(B233,Kontering!$E$383:$E$445,Kontering!$D$383:$D$445),"Saknas")</f>
        <v>Saknas</v>
      </c>
    </row>
    <row r="234" spans="1:19" x14ac:dyDescent="0.3">
      <c r="A234" s="143"/>
      <c r="B234" s="143"/>
      <c r="C234" s="143"/>
      <c r="D234" s="143"/>
      <c r="E234" s="143"/>
      <c r="F234" s="143"/>
      <c r="G234" s="143"/>
      <c r="H234" s="143"/>
      <c r="I234" s="143"/>
      <c r="J234" s="143"/>
      <c r="K234" s="143"/>
      <c r="L234" s="143"/>
      <c r="M234" s="143"/>
      <c r="N234" s="143"/>
      <c r="O234" s="143"/>
      <c r="P234" s="143"/>
      <c r="Q234" s="143"/>
      <c r="R234" s="144"/>
      <c r="S234" s="143" t="str">
        <f>IFERROR(_xlfn.XLOOKUP(B234,Kontering!$E$383:$E$445,Kontering!$D$383:$D$445),"Saknas")</f>
        <v>Saknas</v>
      </c>
    </row>
    <row r="235" spans="1:19" x14ac:dyDescent="0.3">
      <c r="A235" s="143"/>
      <c r="B235" s="143"/>
      <c r="C235" s="143"/>
      <c r="D235" s="143"/>
      <c r="E235" s="143"/>
      <c r="F235" s="143"/>
      <c r="G235" s="143"/>
      <c r="H235" s="143"/>
      <c r="I235" s="143"/>
      <c r="J235" s="143"/>
      <c r="K235" s="143"/>
      <c r="L235" s="143"/>
      <c r="M235" s="143"/>
      <c r="N235" s="143"/>
      <c r="O235" s="143"/>
      <c r="P235" s="143"/>
      <c r="Q235" s="143"/>
      <c r="R235" s="144"/>
      <c r="S235" s="143" t="str">
        <f>IFERROR(_xlfn.XLOOKUP(B235,Kontering!$E$383:$E$445,Kontering!$D$383:$D$445),"Saknas")</f>
        <v>Saknas</v>
      </c>
    </row>
    <row r="236" spans="1:19" x14ac:dyDescent="0.3">
      <c r="A236" s="143"/>
      <c r="B236" s="143"/>
      <c r="C236" s="143"/>
      <c r="D236" s="143"/>
      <c r="E236" s="143"/>
      <c r="F236" s="143"/>
      <c r="G236" s="143"/>
      <c r="H236" s="143"/>
      <c r="I236" s="143"/>
      <c r="J236" s="143"/>
      <c r="K236" s="143"/>
      <c r="L236" s="143"/>
      <c r="M236" s="143"/>
      <c r="N236" s="143"/>
      <c r="O236" s="143"/>
      <c r="P236" s="143"/>
      <c r="Q236" s="143"/>
      <c r="R236" s="144"/>
      <c r="S236" s="143" t="str">
        <f>IFERROR(_xlfn.XLOOKUP(B236,Kontering!$E$383:$E$445,Kontering!$D$383:$D$445),"Saknas")</f>
        <v>Saknas</v>
      </c>
    </row>
    <row r="237" spans="1:19" x14ac:dyDescent="0.3">
      <c r="A237" s="143"/>
      <c r="B237" s="143"/>
      <c r="C237" s="143"/>
      <c r="D237" s="143"/>
      <c r="E237" s="143"/>
      <c r="F237" s="143"/>
      <c r="G237" s="143"/>
      <c r="H237" s="143"/>
      <c r="I237" s="143"/>
      <c r="J237" s="143"/>
      <c r="K237" s="143"/>
      <c r="L237" s="143"/>
      <c r="M237" s="143"/>
      <c r="N237" s="143"/>
      <c r="O237" s="143"/>
      <c r="P237" s="143"/>
      <c r="Q237" s="143"/>
      <c r="R237" s="144"/>
      <c r="S237" s="143" t="str">
        <f>IFERROR(_xlfn.XLOOKUP(B237,Kontering!$E$383:$E$445,Kontering!$D$383:$D$445),"Saknas")</f>
        <v>Saknas</v>
      </c>
    </row>
    <row r="238" spans="1:19" x14ac:dyDescent="0.3">
      <c r="A238" s="143"/>
      <c r="B238" s="143"/>
      <c r="C238" s="143"/>
      <c r="D238" s="143"/>
      <c r="E238" s="143"/>
      <c r="F238" s="143"/>
      <c r="G238" s="143"/>
      <c r="H238" s="143"/>
      <c r="I238" s="143"/>
      <c r="J238" s="143"/>
      <c r="K238" s="143"/>
      <c r="L238" s="143"/>
      <c r="M238" s="143"/>
      <c r="N238" s="143"/>
      <c r="O238" s="143"/>
      <c r="P238" s="143"/>
      <c r="Q238" s="143"/>
      <c r="R238" s="144"/>
      <c r="S238" s="143" t="str">
        <f>IFERROR(_xlfn.XLOOKUP(B238,Kontering!$E$383:$E$445,Kontering!$D$383:$D$445),"Saknas")</f>
        <v>Saknas</v>
      </c>
    </row>
    <row r="239" spans="1:19" x14ac:dyDescent="0.3">
      <c r="A239" s="143"/>
      <c r="B239" s="143"/>
      <c r="C239" s="143"/>
      <c r="D239" s="143"/>
      <c r="E239" s="143"/>
      <c r="F239" s="143"/>
      <c r="G239" s="143"/>
      <c r="H239" s="143"/>
      <c r="I239" s="143"/>
      <c r="J239" s="143"/>
      <c r="K239" s="143"/>
      <c r="L239" s="143"/>
      <c r="M239" s="143"/>
      <c r="N239" s="143"/>
      <c r="O239" s="143"/>
      <c r="P239" s="143"/>
      <c r="Q239" s="143"/>
      <c r="R239" s="144"/>
      <c r="S239" s="143" t="str">
        <f>IFERROR(_xlfn.XLOOKUP(B239,Kontering!$E$383:$E$445,Kontering!$D$383:$D$445),"Saknas")</f>
        <v>Saknas</v>
      </c>
    </row>
    <row r="240" spans="1:19" x14ac:dyDescent="0.3">
      <c r="A240" s="143"/>
      <c r="B240" s="143"/>
      <c r="C240" s="143"/>
      <c r="D240" s="143"/>
      <c r="E240" s="143"/>
      <c r="F240" s="143"/>
      <c r="G240" s="143"/>
      <c r="H240" s="143"/>
      <c r="I240" s="143"/>
      <c r="J240" s="143"/>
      <c r="K240" s="143"/>
      <c r="L240" s="143"/>
      <c r="M240" s="143"/>
      <c r="N240" s="143"/>
      <c r="O240" s="143"/>
      <c r="P240" s="143"/>
      <c r="Q240" s="143"/>
      <c r="R240" s="144"/>
      <c r="S240" s="143" t="str">
        <f>IFERROR(_xlfn.XLOOKUP(B240,Kontering!$E$383:$E$445,Kontering!$D$383:$D$445),"Saknas")</f>
        <v>Saknas</v>
      </c>
    </row>
    <row r="241" spans="1:19" x14ac:dyDescent="0.3">
      <c r="A241" s="143"/>
      <c r="B241" s="143"/>
      <c r="C241" s="143"/>
      <c r="D241" s="143"/>
      <c r="E241" s="143"/>
      <c r="F241" s="143"/>
      <c r="G241" s="143"/>
      <c r="H241" s="143"/>
      <c r="I241" s="143"/>
      <c r="J241" s="143"/>
      <c r="K241" s="143"/>
      <c r="L241" s="143"/>
      <c r="M241" s="143"/>
      <c r="N241" s="143"/>
      <c r="O241" s="143"/>
      <c r="P241" s="143"/>
      <c r="Q241" s="143"/>
      <c r="R241" s="144"/>
      <c r="S241" s="143" t="str">
        <f>IFERROR(_xlfn.XLOOKUP(B241,Kontering!$E$383:$E$445,Kontering!$D$383:$D$445),"Saknas")</f>
        <v>Saknas</v>
      </c>
    </row>
    <row r="242" spans="1:19" x14ac:dyDescent="0.3">
      <c r="A242" s="143"/>
      <c r="B242" s="143"/>
      <c r="C242" s="143"/>
      <c r="D242" s="143"/>
      <c r="E242" s="143"/>
      <c r="F242" s="143"/>
      <c r="G242" s="143"/>
      <c r="H242" s="143"/>
      <c r="I242" s="143"/>
      <c r="J242" s="143"/>
      <c r="K242" s="143"/>
      <c r="L242" s="143"/>
      <c r="M242" s="143"/>
      <c r="N242" s="143"/>
      <c r="O242" s="143"/>
      <c r="P242" s="143"/>
      <c r="Q242" s="143"/>
      <c r="R242" s="144"/>
      <c r="S242" s="143" t="str">
        <f>IFERROR(_xlfn.XLOOKUP(B242,Kontering!$E$383:$E$445,Kontering!$D$383:$D$445),"Saknas")</f>
        <v>Saknas</v>
      </c>
    </row>
    <row r="243" spans="1:19" x14ac:dyDescent="0.3">
      <c r="A243" s="143"/>
      <c r="B243" s="143"/>
      <c r="C243" s="143"/>
      <c r="D243" s="143"/>
      <c r="E243" s="143"/>
      <c r="F243" s="143"/>
      <c r="G243" s="143"/>
      <c r="H243" s="143"/>
      <c r="I243" s="143"/>
      <c r="J243" s="143"/>
      <c r="K243" s="143"/>
      <c r="L243" s="143"/>
      <c r="M243" s="143"/>
      <c r="N243" s="143"/>
      <c r="O243" s="143"/>
      <c r="P243" s="143"/>
      <c r="Q243" s="143"/>
      <c r="R243" s="144"/>
      <c r="S243" s="143" t="str">
        <f>IFERROR(_xlfn.XLOOKUP(B243,Kontering!$E$383:$E$445,Kontering!$D$383:$D$445),"Saknas")</f>
        <v>Saknas</v>
      </c>
    </row>
    <row r="244" spans="1:19" x14ac:dyDescent="0.3">
      <c r="A244" s="143"/>
      <c r="B244" s="143"/>
      <c r="C244" s="143"/>
      <c r="D244" s="143"/>
      <c r="E244" s="143"/>
      <c r="F244" s="143"/>
      <c r="G244" s="143"/>
      <c r="H244" s="143"/>
      <c r="I244" s="143"/>
      <c r="J244" s="143"/>
      <c r="K244" s="143"/>
      <c r="L244" s="143"/>
      <c r="M244" s="143"/>
      <c r="N244" s="143"/>
      <c r="O244" s="143"/>
      <c r="P244" s="143"/>
      <c r="Q244" s="143"/>
      <c r="R244" s="144"/>
      <c r="S244" s="143" t="str">
        <f>IFERROR(_xlfn.XLOOKUP(B244,Kontering!$E$383:$E$445,Kontering!$D$383:$D$445),"Saknas")</f>
        <v>Saknas</v>
      </c>
    </row>
    <row r="245" spans="1:19" x14ac:dyDescent="0.3">
      <c r="A245" s="143"/>
      <c r="B245" s="143"/>
      <c r="C245" s="143"/>
      <c r="D245" s="143"/>
      <c r="E245" s="143"/>
      <c r="F245" s="143"/>
      <c r="G245" s="143"/>
      <c r="H245" s="143"/>
      <c r="I245" s="143"/>
      <c r="J245" s="143"/>
      <c r="K245" s="143"/>
      <c r="L245" s="143"/>
      <c r="M245" s="143"/>
      <c r="N245" s="143"/>
      <c r="O245" s="143"/>
      <c r="P245" s="143"/>
      <c r="Q245" s="143"/>
      <c r="R245" s="144"/>
      <c r="S245" s="143" t="str">
        <f>IFERROR(_xlfn.XLOOKUP(B245,Kontering!$E$383:$E$445,Kontering!$D$383:$D$445),"Saknas")</f>
        <v>Saknas</v>
      </c>
    </row>
    <row r="246" spans="1:19" x14ac:dyDescent="0.3">
      <c r="A246" s="143"/>
      <c r="B246" s="143"/>
      <c r="C246" s="143"/>
      <c r="D246" s="143"/>
      <c r="E246" s="143"/>
      <c r="F246" s="143"/>
      <c r="G246" s="143"/>
      <c r="H246" s="143"/>
      <c r="I246" s="143"/>
      <c r="J246" s="143"/>
      <c r="K246" s="143"/>
      <c r="L246" s="143"/>
      <c r="M246" s="143"/>
      <c r="N246" s="143"/>
      <c r="O246" s="143"/>
      <c r="P246" s="143"/>
      <c r="Q246" s="143"/>
      <c r="R246" s="144"/>
      <c r="S246" s="143" t="str">
        <f>IFERROR(_xlfn.XLOOKUP(B246,Kontering!$E$383:$E$445,Kontering!$D$383:$D$445),"Saknas")</f>
        <v>Saknas</v>
      </c>
    </row>
    <row r="247" spans="1:19" x14ac:dyDescent="0.3">
      <c r="A247" s="143"/>
      <c r="B247" s="143"/>
      <c r="C247" s="143"/>
      <c r="D247" s="143"/>
      <c r="E247" s="143"/>
      <c r="F247" s="143"/>
      <c r="G247" s="143"/>
      <c r="H247" s="143"/>
      <c r="I247" s="143"/>
      <c r="J247" s="143"/>
      <c r="K247" s="143"/>
      <c r="L247" s="143"/>
      <c r="M247" s="143"/>
      <c r="N247" s="143"/>
      <c r="O247" s="143"/>
      <c r="P247" s="143"/>
      <c r="Q247" s="143"/>
      <c r="R247" s="144"/>
      <c r="S247" s="143" t="str">
        <f>IFERROR(_xlfn.XLOOKUP(B247,Kontering!$E$383:$E$445,Kontering!$D$383:$D$445),"Saknas")</f>
        <v>Saknas</v>
      </c>
    </row>
    <row r="248" spans="1:19" x14ac:dyDescent="0.3">
      <c r="A248" s="143"/>
      <c r="B248" s="143"/>
      <c r="C248" s="143"/>
      <c r="D248" s="143"/>
      <c r="E248" s="143"/>
      <c r="F248" s="143"/>
      <c r="G248" s="143"/>
      <c r="H248" s="143"/>
      <c r="I248" s="143"/>
      <c r="J248" s="143"/>
      <c r="K248" s="143"/>
      <c r="L248" s="143"/>
      <c r="M248" s="143"/>
      <c r="N248" s="143"/>
      <c r="O248" s="143"/>
      <c r="P248" s="143"/>
      <c r="Q248" s="143"/>
      <c r="R248" s="144"/>
      <c r="S248" s="143" t="str">
        <f>IFERROR(_xlfn.XLOOKUP(B248,Kontering!$E$383:$E$445,Kontering!$D$383:$D$445),"Saknas")</f>
        <v>Saknas</v>
      </c>
    </row>
    <row r="249" spans="1:19" x14ac:dyDescent="0.3">
      <c r="A249" s="143"/>
      <c r="B249" s="143"/>
      <c r="C249" s="143"/>
      <c r="D249" s="143"/>
      <c r="E249" s="143"/>
      <c r="F249" s="143"/>
      <c r="G249" s="143"/>
      <c r="H249" s="143"/>
      <c r="I249" s="143"/>
      <c r="J249" s="143"/>
      <c r="K249" s="143"/>
      <c r="L249" s="143"/>
      <c r="M249" s="143"/>
      <c r="N249" s="143"/>
      <c r="O249" s="143"/>
      <c r="P249" s="143"/>
      <c r="Q249" s="143"/>
      <c r="R249" s="144"/>
      <c r="S249" s="143" t="str">
        <f>IFERROR(_xlfn.XLOOKUP(B249,Kontering!$E$383:$E$445,Kontering!$D$383:$D$445),"Saknas")</f>
        <v>Saknas</v>
      </c>
    </row>
    <row r="250" spans="1:19" x14ac:dyDescent="0.3">
      <c r="A250" s="143"/>
      <c r="B250" s="143"/>
      <c r="C250" s="143"/>
      <c r="D250" s="143"/>
      <c r="E250" s="143"/>
      <c r="F250" s="143"/>
      <c r="G250" s="143"/>
      <c r="H250" s="143"/>
      <c r="I250" s="143"/>
      <c r="J250" s="143"/>
      <c r="K250" s="143"/>
      <c r="L250" s="143"/>
      <c r="M250" s="143"/>
      <c r="N250" s="143"/>
      <c r="O250" s="143"/>
      <c r="P250" s="143"/>
      <c r="Q250" s="143"/>
      <c r="R250" s="144"/>
      <c r="S250" s="143" t="str">
        <f>IFERROR(_xlfn.XLOOKUP(B250,Kontering!$E$383:$E$445,Kontering!$D$383:$D$445),"Saknas")</f>
        <v>Saknas</v>
      </c>
    </row>
    <row r="251" spans="1:19" x14ac:dyDescent="0.3">
      <c r="A251" s="143"/>
      <c r="B251" s="143"/>
      <c r="C251" s="143"/>
      <c r="D251" s="143"/>
      <c r="E251" s="143"/>
      <c r="F251" s="143"/>
      <c r="G251" s="143"/>
      <c r="H251" s="143"/>
      <c r="I251" s="143"/>
      <c r="J251" s="143"/>
      <c r="K251" s="143"/>
      <c r="L251" s="143"/>
      <c r="M251" s="143"/>
      <c r="N251" s="143"/>
      <c r="O251" s="143"/>
      <c r="P251" s="143"/>
      <c r="Q251" s="143"/>
      <c r="R251" s="144"/>
      <c r="S251" s="143" t="str">
        <f>IFERROR(_xlfn.XLOOKUP(B251,Kontering!$E$383:$E$445,Kontering!$D$383:$D$445),"Saknas")</f>
        <v>Saknas</v>
      </c>
    </row>
    <row r="252" spans="1:19" x14ac:dyDescent="0.3">
      <c r="A252" s="143"/>
      <c r="B252" s="143"/>
      <c r="C252" s="143"/>
      <c r="D252" s="143"/>
      <c r="E252" s="143"/>
      <c r="F252" s="143"/>
      <c r="G252" s="143"/>
      <c r="H252" s="143"/>
      <c r="I252" s="143"/>
      <c r="J252" s="143"/>
      <c r="K252" s="143"/>
      <c r="L252" s="143"/>
      <c r="M252" s="143"/>
      <c r="N252" s="143"/>
      <c r="O252" s="143"/>
      <c r="P252" s="143"/>
      <c r="Q252" s="143"/>
      <c r="R252" s="144"/>
      <c r="S252" s="143" t="str">
        <f>IFERROR(_xlfn.XLOOKUP(B252,Kontering!$E$383:$E$445,Kontering!$D$383:$D$445),"Saknas")</f>
        <v>Saknas</v>
      </c>
    </row>
    <row r="253" spans="1:19" x14ac:dyDescent="0.3">
      <c r="A253" s="143"/>
      <c r="B253" s="143"/>
      <c r="C253" s="143"/>
      <c r="D253" s="143"/>
      <c r="E253" s="143"/>
      <c r="F253" s="143"/>
      <c r="G253" s="143"/>
      <c r="H253" s="143"/>
      <c r="I253" s="143"/>
      <c r="J253" s="143"/>
      <c r="K253" s="143"/>
      <c r="L253" s="143"/>
      <c r="M253" s="143"/>
      <c r="N253" s="143"/>
      <c r="O253" s="143"/>
      <c r="P253" s="143"/>
      <c r="Q253" s="143"/>
      <c r="R253" s="144"/>
      <c r="S253" s="143" t="str">
        <f>IFERROR(_xlfn.XLOOKUP(B253,Kontering!$E$383:$E$445,Kontering!$D$383:$D$445),"Saknas")</f>
        <v>Saknas</v>
      </c>
    </row>
    <row r="254" spans="1:19" x14ac:dyDescent="0.3">
      <c r="A254" s="143"/>
      <c r="B254" s="143"/>
      <c r="C254" s="143"/>
      <c r="D254" s="143"/>
      <c r="E254" s="143"/>
      <c r="F254" s="143"/>
      <c r="G254" s="143"/>
      <c r="H254" s="143"/>
      <c r="I254" s="143"/>
      <c r="J254" s="143"/>
      <c r="K254" s="143"/>
      <c r="L254" s="143"/>
      <c r="M254" s="143"/>
      <c r="N254" s="143"/>
      <c r="O254" s="143"/>
      <c r="P254" s="143"/>
      <c r="Q254" s="143"/>
      <c r="R254" s="144"/>
      <c r="S254" s="143" t="str">
        <f>IFERROR(_xlfn.XLOOKUP(B254,Kontering!$E$383:$E$445,Kontering!$D$383:$D$445),"Saknas")</f>
        <v>Saknas</v>
      </c>
    </row>
    <row r="255" spans="1:19" x14ac:dyDescent="0.3">
      <c r="A255" s="143"/>
      <c r="B255" s="143"/>
      <c r="C255" s="143"/>
      <c r="D255" s="143"/>
      <c r="E255" s="143"/>
      <c r="F255" s="143"/>
      <c r="G255" s="143"/>
      <c r="H255" s="143"/>
      <c r="I255" s="143"/>
      <c r="J255" s="143"/>
      <c r="K255" s="143"/>
      <c r="L255" s="143"/>
      <c r="M255" s="143"/>
      <c r="N255" s="143"/>
      <c r="O255" s="143"/>
      <c r="P255" s="143"/>
      <c r="Q255" s="143"/>
      <c r="R255" s="144"/>
      <c r="S255" s="143" t="str">
        <f>IFERROR(_xlfn.XLOOKUP(B255,Kontering!$E$383:$E$445,Kontering!$D$383:$D$445),"Saknas")</f>
        <v>Saknas</v>
      </c>
    </row>
    <row r="256" spans="1:19" x14ac:dyDescent="0.3">
      <c r="A256" s="143"/>
      <c r="B256" s="143"/>
      <c r="C256" s="143"/>
      <c r="D256" s="143"/>
      <c r="E256" s="143"/>
      <c r="F256" s="143"/>
      <c r="G256" s="143"/>
      <c r="H256" s="143"/>
      <c r="I256" s="143"/>
      <c r="J256" s="143"/>
      <c r="K256" s="143"/>
      <c r="L256" s="143"/>
      <c r="M256" s="143"/>
      <c r="N256" s="143"/>
      <c r="O256" s="143"/>
      <c r="P256" s="143"/>
      <c r="Q256" s="143"/>
      <c r="R256" s="144"/>
      <c r="S256" s="143" t="str">
        <f>IFERROR(_xlfn.XLOOKUP(B256,Kontering!$E$383:$E$445,Kontering!$D$383:$D$445),"Saknas")</f>
        <v>Saknas</v>
      </c>
    </row>
    <row r="257" spans="1:19" x14ac:dyDescent="0.3">
      <c r="A257" s="143"/>
      <c r="B257" s="143"/>
      <c r="C257" s="143"/>
      <c r="D257" s="143"/>
      <c r="E257" s="143"/>
      <c r="F257" s="143"/>
      <c r="G257" s="143"/>
      <c r="H257" s="143"/>
      <c r="I257" s="143"/>
      <c r="J257" s="143"/>
      <c r="K257" s="143"/>
      <c r="L257" s="143"/>
      <c r="M257" s="143"/>
      <c r="N257" s="143"/>
      <c r="O257" s="143"/>
      <c r="P257" s="143"/>
      <c r="Q257" s="143"/>
      <c r="R257" s="144"/>
      <c r="S257" s="143" t="str">
        <f>IFERROR(_xlfn.XLOOKUP(B257,Kontering!$E$383:$E$445,Kontering!$D$383:$D$445),"Saknas")</f>
        <v>Saknas</v>
      </c>
    </row>
    <row r="258" spans="1:19" x14ac:dyDescent="0.3">
      <c r="A258" s="143"/>
      <c r="B258" s="143"/>
      <c r="C258" s="143"/>
      <c r="D258" s="143"/>
      <c r="E258" s="143"/>
      <c r="F258" s="143"/>
      <c r="G258" s="143"/>
      <c r="H258" s="143"/>
      <c r="I258" s="143"/>
      <c r="J258" s="143"/>
      <c r="K258" s="143"/>
      <c r="L258" s="143"/>
      <c r="M258" s="143"/>
      <c r="N258" s="143"/>
      <c r="O258" s="143"/>
      <c r="P258" s="143"/>
      <c r="Q258" s="143"/>
      <c r="R258" s="144"/>
      <c r="S258" s="143" t="str">
        <f>IFERROR(_xlfn.XLOOKUP(B258,Kontering!$E$383:$E$445,Kontering!$D$383:$D$445),"Saknas")</f>
        <v>Saknas</v>
      </c>
    </row>
    <row r="259" spans="1:19" x14ac:dyDescent="0.3">
      <c r="A259" s="143"/>
      <c r="B259" s="143"/>
      <c r="C259" s="143"/>
      <c r="D259" s="143"/>
      <c r="E259" s="143"/>
      <c r="F259" s="143"/>
      <c r="G259" s="143"/>
      <c r="H259" s="143"/>
      <c r="I259" s="143"/>
      <c r="J259" s="143"/>
      <c r="K259" s="143"/>
      <c r="L259" s="143"/>
      <c r="M259" s="143"/>
      <c r="N259" s="143"/>
      <c r="O259" s="143"/>
      <c r="P259" s="143"/>
      <c r="Q259" s="143"/>
      <c r="R259" s="144"/>
      <c r="S259" s="143" t="str">
        <f>IFERROR(_xlfn.XLOOKUP(B259,Kontering!$E$383:$E$445,Kontering!$D$383:$D$445),"Saknas")</f>
        <v>Saknas</v>
      </c>
    </row>
    <row r="260" spans="1:19" x14ac:dyDescent="0.3">
      <c r="A260" s="143"/>
      <c r="B260" s="143"/>
      <c r="C260" s="143"/>
      <c r="D260" s="143"/>
      <c r="E260" s="143"/>
      <c r="F260" s="143"/>
      <c r="G260" s="143"/>
      <c r="H260" s="143"/>
      <c r="I260" s="143"/>
      <c r="J260" s="143"/>
      <c r="K260" s="143"/>
      <c r="L260" s="143"/>
      <c r="M260" s="143"/>
      <c r="N260" s="143"/>
      <c r="O260" s="143"/>
      <c r="P260" s="143"/>
      <c r="Q260" s="143"/>
      <c r="R260" s="144"/>
      <c r="S260" s="143" t="str">
        <f>IFERROR(_xlfn.XLOOKUP(B260,Kontering!$E$383:$E$445,Kontering!$D$383:$D$445),"Saknas")</f>
        <v>Saknas</v>
      </c>
    </row>
    <row r="261" spans="1:19" x14ac:dyDescent="0.3">
      <c r="A261" s="143"/>
      <c r="B261" s="143"/>
      <c r="C261" s="143"/>
      <c r="D261" s="143"/>
      <c r="E261" s="143"/>
      <c r="F261" s="143"/>
      <c r="G261" s="143"/>
      <c r="H261" s="143"/>
      <c r="I261" s="143"/>
      <c r="J261" s="143"/>
      <c r="K261" s="143"/>
      <c r="L261" s="143"/>
      <c r="M261" s="143"/>
      <c r="N261" s="143"/>
      <c r="O261" s="143"/>
      <c r="P261" s="143"/>
      <c r="Q261" s="143"/>
      <c r="R261" s="144"/>
      <c r="S261" s="143" t="str">
        <f>IFERROR(_xlfn.XLOOKUP(B261,Kontering!$E$383:$E$445,Kontering!$D$383:$D$445),"Saknas")</f>
        <v>Saknas</v>
      </c>
    </row>
    <row r="262" spans="1:19" x14ac:dyDescent="0.3">
      <c r="A262" s="143"/>
      <c r="B262" s="143"/>
      <c r="C262" s="143"/>
      <c r="D262" s="143"/>
      <c r="E262" s="143"/>
      <c r="F262" s="143"/>
      <c r="G262" s="143"/>
      <c r="H262" s="143"/>
      <c r="I262" s="143"/>
      <c r="J262" s="143"/>
      <c r="K262" s="143"/>
      <c r="L262" s="143"/>
      <c r="M262" s="143"/>
      <c r="N262" s="143"/>
      <c r="O262" s="143"/>
      <c r="P262" s="143"/>
      <c r="Q262" s="143"/>
      <c r="R262" s="144"/>
      <c r="S262" s="143" t="str">
        <f>IFERROR(_xlfn.XLOOKUP(B262,Kontering!$E$383:$E$445,Kontering!$D$383:$D$445),"Saknas")</f>
        <v>Saknas</v>
      </c>
    </row>
    <row r="263" spans="1:19" x14ac:dyDescent="0.3">
      <c r="A263" s="143"/>
      <c r="B263" s="143"/>
      <c r="C263" s="143"/>
      <c r="D263" s="143"/>
      <c r="E263" s="143"/>
      <c r="F263" s="143"/>
      <c r="G263" s="143"/>
      <c r="H263" s="143"/>
      <c r="I263" s="143"/>
      <c r="J263" s="143"/>
      <c r="K263" s="143"/>
      <c r="L263" s="143"/>
      <c r="M263" s="143"/>
      <c r="N263" s="143"/>
      <c r="O263" s="143"/>
      <c r="P263" s="143"/>
      <c r="Q263" s="143"/>
      <c r="R263" s="144"/>
      <c r="S263" s="143" t="str">
        <f>IFERROR(_xlfn.XLOOKUP(B263,Kontering!$E$383:$E$445,Kontering!$D$383:$D$445),"Saknas")</f>
        <v>Saknas</v>
      </c>
    </row>
    <row r="264" spans="1:19" x14ac:dyDescent="0.3">
      <c r="A264" s="143"/>
      <c r="B264" s="143"/>
      <c r="C264" s="143"/>
      <c r="D264" s="143"/>
      <c r="E264" s="143"/>
      <c r="F264" s="143"/>
      <c r="G264" s="143"/>
      <c r="H264" s="143"/>
      <c r="I264" s="143"/>
      <c r="J264" s="143"/>
      <c r="K264" s="143"/>
      <c r="L264" s="143"/>
      <c r="M264" s="143"/>
      <c r="N264" s="143"/>
      <c r="O264" s="143"/>
      <c r="P264" s="143"/>
      <c r="Q264" s="143"/>
      <c r="R264" s="144"/>
      <c r="S264" s="143" t="str">
        <f>IFERROR(_xlfn.XLOOKUP(B264,Kontering!$E$383:$E$445,Kontering!$D$383:$D$445),"Saknas")</f>
        <v>Saknas</v>
      </c>
    </row>
    <row r="265" spans="1:19" x14ac:dyDescent="0.3">
      <c r="A265" s="143"/>
      <c r="B265" s="143"/>
      <c r="C265" s="143"/>
      <c r="D265" s="143"/>
      <c r="E265" s="143"/>
      <c r="F265" s="143"/>
      <c r="G265" s="143"/>
      <c r="H265" s="143"/>
      <c r="I265" s="143"/>
      <c r="J265" s="143"/>
      <c r="K265" s="143"/>
      <c r="L265" s="143"/>
      <c r="M265" s="143"/>
      <c r="N265" s="143"/>
      <c r="O265" s="143"/>
      <c r="P265" s="143"/>
      <c r="Q265" s="143"/>
      <c r="R265" s="144"/>
      <c r="S265" s="143" t="str">
        <f>IFERROR(_xlfn.XLOOKUP(B265,Kontering!$E$383:$E$445,Kontering!$D$383:$D$445),"Saknas")</f>
        <v>Saknas</v>
      </c>
    </row>
    <row r="266" spans="1:19" x14ac:dyDescent="0.3">
      <c r="A266" s="143"/>
      <c r="B266" s="143"/>
      <c r="C266" s="143"/>
      <c r="D266" s="143"/>
      <c r="E266" s="143"/>
      <c r="F266" s="143"/>
      <c r="G266" s="143"/>
      <c r="H266" s="143"/>
      <c r="I266" s="143"/>
      <c r="J266" s="143"/>
      <c r="K266" s="143"/>
      <c r="L266" s="143"/>
      <c r="M266" s="143"/>
      <c r="N266" s="143"/>
      <c r="O266" s="143"/>
      <c r="P266" s="143"/>
      <c r="Q266" s="143"/>
      <c r="R266" s="144"/>
      <c r="S266" s="143" t="str">
        <f>IFERROR(_xlfn.XLOOKUP(B266,Kontering!$E$383:$E$445,Kontering!$D$383:$D$445),"Saknas")</f>
        <v>Saknas</v>
      </c>
    </row>
    <row r="267" spans="1:19" x14ac:dyDescent="0.3">
      <c r="A267" s="143"/>
      <c r="B267" s="143"/>
      <c r="C267" s="143"/>
      <c r="D267" s="143"/>
      <c r="E267" s="143"/>
      <c r="F267" s="143"/>
      <c r="G267" s="143"/>
      <c r="H267" s="143"/>
      <c r="I267" s="143"/>
      <c r="J267" s="143"/>
      <c r="K267" s="143"/>
      <c r="L267" s="143"/>
      <c r="M267" s="143"/>
      <c r="N267" s="143"/>
      <c r="O267" s="143"/>
      <c r="P267" s="143"/>
      <c r="Q267" s="143"/>
      <c r="R267" s="144"/>
      <c r="S267" s="143" t="str">
        <f>IFERROR(_xlfn.XLOOKUP(B267,Kontering!$E$383:$E$445,Kontering!$D$383:$D$445),"Saknas")</f>
        <v>Saknas</v>
      </c>
    </row>
    <row r="268" spans="1:19" x14ac:dyDescent="0.3">
      <c r="A268" s="143"/>
      <c r="B268" s="143"/>
      <c r="C268" s="143"/>
      <c r="D268" s="143"/>
      <c r="E268" s="143"/>
      <c r="F268" s="143"/>
      <c r="G268" s="143"/>
      <c r="H268" s="143"/>
      <c r="I268" s="143"/>
      <c r="J268" s="143"/>
      <c r="K268" s="143"/>
      <c r="L268" s="143"/>
      <c r="M268" s="143"/>
      <c r="N268" s="143"/>
      <c r="O268" s="143"/>
      <c r="P268" s="143"/>
      <c r="Q268" s="143"/>
      <c r="R268" s="144"/>
      <c r="S268" s="143" t="str">
        <f>IFERROR(_xlfn.XLOOKUP(B268,Kontering!$E$383:$E$445,Kontering!$D$383:$D$445),"Saknas")</f>
        <v>Saknas</v>
      </c>
    </row>
    <row r="269" spans="1:19" x14ac:dyDescent="0.3">
      <c r="A269" s="143"/>
      <c r="B269" s="143"/>
      <c r="C269" s="143"/>
      <c r="D269" s="143"/>
      <c r="E269" s="143"/>
      <c r="F269" s="143"/>
      <c r="G269" s="143"/>
      <c r="H269" s="143"/>
      <c r="I269" s="143"/>
      <c r="J269" s="143"/>
      <c r="K269" s="143"/>
      <c r="L269" s="143"/>
      <c r="M269" s="143"/>
      <c r="N269" s="143"/>
      <c r="O269" s="143"/>
      <c r="P269" s="143"/>
      <c r="Q269" s="143"/>
      <c r="R269" s="144"/>
      <c r="S269" s="143" t="str">
        <f>IFERROR(_xlfn.XLOOKUP(B269,Kontering!$E$383:$E$445,Kontering!$D$383:$D$445),"Saknas")</f>
        <v>Saknas</v>
      </c>
    </row>
    <row r="270" spans="1:19" x14ac:dyDescent="0.3">
      <c r="A270" s="143"/>
      <c r="B270" s="143"/>
      <c r="C270" s="143"/>
      <c r="D270" s="143"/>
      <c r="E270" s="143"/>
      <c r="F270" s="143"/>
      <c r="G270" s="143"/>
      <c r="H270" s="143"/>
      <c r="I270" s="143"/>
      <c r="J270" s="143"/>
      <c r="K270" s="143"/>
      <c r="L270" s="143"/>
      <c r="M270" s="143"/>
      <c r="N270" s="143"/>
      <c r="O270" s="143"/>
      <c r="P270" s="143"/>
      <c r="Q270" s="143"/>
      <c r="R270" s="144"/>
      <c r="S270" s="143" t="str">
        <f>IFERROR(_xlfn.XLOOKUP(B270,Kontering!$E$383:$E$445,Kontering!$D$383:$D$445),"Saknas")</f>
        <v>Saknas</v>
      </c>
    </row>
    <row r="271" spans="1:19" x14ac:dyDescent="0.3">
      <c r="A271" s="143"/>
      <c r="B271" s="143"/>
      <c r="C271" s="143"/>
      <c r="D271" s="143"/>
      <c r="E271" s="143"/>
      <c r="F271" s="143"/>
      <c r="G271" s="143"/>
      <c r="H271" s="143"/>
      <c r="I271" s="143"/>
      <c r="J271" s="143"/>
      <c r="K271" s="143"/>
      <c r="L271" s="143"/>
      <c r="M271" s="143"/>
      <c r="N271" s="143"/>
      <c r="O271" s="143"/>
      <c r="P271" s="143"/>
      <c r="Q271" s="143"/>
      <c r="R271" s="144"/>
      <c r="S271" s="143" t="str">
        <f>IFERROR(_xlfn.XLOOKUP(B271,Kontering!$E$383:$E$445,Kontering!$D$383:$D$445),"Saknas")</f>
        <v>Saknas</v>
      </c>
    </row>
    <row r="272" spans="1:19" x14ac:dyDescent="0.3">
      <c r="A272" s="143"/>
      <c r="B272" s="143"/>
      <c r="C272" s="143"/>
      <c r="D272" s="143"/>
      <c r="E272" s="143"/>
      <c r="F272" s="143"/>
      <c r="G272" s="143"/>
      <c r="H272" s="143"/>
      <c r="I272" s="143"/>
      <c r="J272" s="143"/>
      <c r="K272" s="143"/>
      <c r="L272" s="143"/>
      <c r="M272" s="143"/>
      <c r="N272" s="143"/>
      <c r="O272" s="143"/>
      <c r="P272" s="143"/>
      <c r="Q272" s="143"/>
      <c r="R272" s="144"/>
      <c r="S272" s="143" t="str">
        <f>IFERROR(_xlfn.XLOOKUP(B272,Kontering!$E$383:$E$445,Kontering!$D$383:$D$445),"Saknas")</f>
        <v>Saknas</v>
      </c>
    </row>
    <row r="273" spans="1:19" x14ac:dyDescent="0.3">
      <c r="A273" s="143"/>
      <c r="B273" s="143"/>
      <c r="C273" s="143"/>
      <c r="D273" s="143"/>
      <c r="E273" s="143"/>
      <c r="F273" s="143"/>
      <c r="G273" s="143"/>
      <c r="H273" s="143"/>
      <c r="I273" s="143"/>
      <c r="J273" s="143"/>
      <c r="K273" s="143"/>
      <c r="L273" s="143"/>
      <c r="M273" s="143"/>
      <c r="N273" s="143"/>
      <c r="O273" s="143"/>
      <c r="P273" s="143"/>
      <c r="Q273" s="143"/>
      <c r="R273" s="144"/>
      <c r="S273" s="143" t="str">
        <f>IFERROR(_xlfn.XLOOKUP(B273,Kontering!$E$383:$E$445,Kontering!$D$383:$D$445),"Saknas")</f>
        <v>Saknas</v>
      </c>
    </row>
    <row r="274" spans="1:19" x14ac:dyDescent="0.3">
      <c r="A274" s="143"/>
      <c r="B274" s="143"/>
      <c r="C274" s="143"/>
      <c r="D274" s="143"/>
      <c r="E274" s="143"/>
      <c r="F274" s="143"/>
      <c r="G274" s="143"/>
      <c r="H274" s="143"/>
      <c r="I274" s="143"/>
      <c r="J274" s="143"/>
      <c r="K274" s="143"/>
      <c r="L274" s="143"/>
      <c r="M274" s="143"/>
      <c r="N274" s="143"/>
      <c r="O274" s="143"/>
      <c r="P274" s="143"/>
      <c r="Q274" s="143"/>
      <c r="R274" s="144"/>
      <c r="S274" s="143" t="str">
        <f>IFERROR(_xlfn.XLOOKUP(B274,Kontering!$E$383:$E$445,Kontering!$D$383:$D$445),"Saknas")</f>
        <v>Saknas</v>
      </c>
    </row>
    <row r="275" spans="1:19" x14ac:dyDescent="0.3">
      <c r="A275" s="143"/>
      <c r="B275" s="143"/>
      <c r="C275" s="143"/>
      <c r="D275" s="143"/>
      <c r="E275" s="143"/>
      <c r="F275" s="143"/>
      <c r="G275" s="143"/>
      <c r="H275" s="143"/>
      <c r="I275" s="143"/>
      <c r="J275" s="143"/>
      <c r="K275" s="143"/>
      <c r="L275" s="143"/>
      <c r="M275" s="143"/>
      <c r="N275" s="143"/>
      <c r="O275" s="143"/>
      <c r="P275" s="143"/>
      <c r="Q275" s="143"/>
      <c r="R275" s="144"/>
      <c r="S275" s="143" t="str">
        <f>IFERROR(_xlfn.XLOOKUP(B275,Kontering!$E$383:$E$445,Kontering!$D$383:$D$445),"Saknas")</f>
        <v>Saknas</v>
      </c>
    </row>
    <row r="276" spans="1:19" x14ac:dyDescent="0.3">
      <c r="A276" s="143"/>
      <c r="B276" s="143"/>
      <c r="C276" s="143"/>
      <c r="D276" s="143"/>
      <c r="E276" s="143"/>
      <c r="F276" s="143"/>
      <c r="G276" s="143"/>
      <c r="H276" s="143"/>
      <c r="I276" s="143"/>
      <c r="J276" s="143"/>
      <c r="K276" s="143"/>
      <c r="L276" s="143"/>
      <c r="M276" s="143"/>
      <c r="N276" s="143"/>
      <c r="O276" s="143"/>
      <c r="P276" s="143"/>
      <c r="Q276" s="143"/>
      <c r="R276" s="144"/>
      <c r="S276" s="143" t="str">
        <f>IFERROR(_xlfn.XLOOKUP(B276,Kontering!$E$383:$E$445,Kontering!$D$383:$D$445),"Saknas")</f>
        <v>Saknas</v>
      </c>
    </row>
    <row r="277" spans="1:19" x14ac:dyDescent="0.3">
      <c r="A277" s="143"/>
      <c r="B277" s="143"/>
      <c r="C277" s="143"/>
      <c r="D277" s="143"/>
      <c r="E277" s="143"/>
      <c r="F277" s="143"/>
      <c r="G277" s="143"/>
      <c r="H277" s="143"/>
      <c r="I277" s="143"/>
      <c r="J277" s="143"/>
      <c r="K277" s="143"/>
      <c r="L277" s="143"/>
      <c r="M277" s="143"/>
      <c r="N277" s="143"/>
      <c r="O277" s="143"/>
      <c r="P277" s="143"/>
      <c r="Q277" s="143"/>
      <c r="R277" s="144"/>
      <c r="S277" s="143" t="str">
        <f>IFERROR(_xlfn.XLOOKUP(B277,Kontering!$E$383:$E$445,Kontering!$D$383:$D$445),"Saknas")</f>
        <v>Saknas</v>
      </c>
    </row>
    <row r="278" spans="1:19" x14ac:dyDescent="0.3">
      <c r="A278" s="143"/>
      <c r="B278" s="143"/>
      <c r="C278" s="143"/>
      <c r="D278" s="143"/>
      <c r="E278" s="143"/>
      <c r="F278" s="143"/>
      <c r="G278" s="143"/>
      <c r="H278" s="143"/>
      <c r="I278" s="143"/>
      <c r="J278" s="143"/>
      <c r="K278" s="143"/>
      <c r="L278" s="143"/>
      <c r="M278" s="143"/>
      <c r="N278" s="143"/>
      <c r="O278" s="143"/>
      <c r="P278" s="143"/>
      <c r="Q278" s="143"/>
      <c r="R278" s="144"/>
      <c r="S278" s="143" t="str">
        <f>IFERROR(_xlfn.XLOOKUP(B278,Kontering!$E$383:$E$445,Kontering!$D$383:$D$445),"Saknas")</f>
        <v>Saknas</v>
      </c>
    </row>
    <row r="279" spans="1:19" x14ac:dyDescent="0.3">
      <c r="A279" s="143"/>
      <c r="B279" s="143"/>
      <c r="C279" s="143"/>
      <c r="D279" s="143"/>
      <c r="E279" s="143"/>
      <c r="F279" s="143"/>
      <c r="G279" s="143"/>
      <c r="H279" s="143"/>
      <c r="I279" s="143"/>
      <c r="J279" s="143"/>
      <c r="K279" s="143"/>
      <c r="L279" s="143"/>
      <c r="M279" s="143"/>
      <c r="N279" s="143"/>
      <c r="O279" s="143"/>
      <c r="P279" s="143"/>
      <c r="Q279" s="143"/>
      <c r="R279" s="144"/>
      <c r="S279" s="143" t="str">
        <f>IFERROR(_xlfn.XLOOKUP(B279,Kontering!$E$383:$E$445,Kontering!$D$383:$D$445),"Saknas")</f>
        <v>Saknas</v>
      </c>
    </row>
    <row r="280" spans="1:19" x14ac:dyDescent="0.3">
      <c r="A280" s="143"/>
      <c r="B280" s="143"/>
      <c r="C280" s="143"/>
      <c r="D280" s="143"/>
      <c r="E280" s="143"/>
      <c r="F280" s="143"/>
      <c r="G280" s="143"/>
      <c r="H280" s="143"/>
      <c r="I280" s="143"/>
      <c r="J280" s="143"/>
      <c r="K280" s="143"/>
      <c r="L280" s="143"/>
      <c r="M280" s="143"/>
      <c r="N280" s="143"/>
      <c r="O280" s="143"/>
      <c r="P280" s="143"/>
      <c r="Q280" s="143"/>
      <c r="R280" s="144"/>
      <c r="S280" s="143" t="str">
        <f>IFERROR(_xlfn.XLOOKUP(B280,Kontering!$E$383:$E$445,Kontering!$D$383:$D$445),"Saknas")</f>
        <v>Saknas</v>
      </c>
    </row>
    <row r="281" spans="1:19" x14ac:dyDescent="0.3">
      <c r="A281" s="143"/>
      <c r="B281" s="143"/>
      <c r="C281" s="143"/>
      <c r="D281" s="143"/>
      <c r="E281" s="143"/>
      <c r="F281" s="143"/>
      <c r="G281" s="143"/>
      <c r="H281" s="143"/>
      <c r="I281" s="143"/>
      <c r="J281" s="143"/>
      <c r="K281" s="143"/>
      <c r="L281" s="143"/>
      <c r="M281" s="143"/>
      <c r="N281" s="143"/>
      <c r="O281" s="143"/>
      <c r="P281" s="143"/>
      <c r="Q281" s="143"/>
      <c r="R281" s="144"/>
      <c r="S281" s="143" t="str">
        <f>IFERROR(_xlfn.XLOOKUP(B281,Kontering!$E$383:$E$445,Kontering!$D$383:$D$445),"Saknas")</f>
        <v>Saknas</v>
      </c>
    </row>
    <row r="282" spans="1:19" x14ac:dyDescent="0.3">
      <c r="A282" s="143"/>
      <c r="B282" s="143"/>
      <c r="C282" s="143"/>
      <c r="D282" s="143"/>
      <c r="E282" s="143"/>
      <c r="F282" s="143"/>
      <c r="G282" s="143"/>
      <c r="H282" s="143"/>
      <c r="I282" s="143"/>
      <c r="J282" s="143"/>
      <c r="K282" s="143"/>
      <c r="L282" s="143"/>
      <c r="M282" s="143"/>
      <c r="N282" s="143"/>
      <c r="O282" s="143"/>
      <c r="P282" s="143"/>
      <c r="Q282" s="143"/>
      <c r="R282" s="144"/>
      <c r="S282" s="143" t="str">
        <f>IFERROR(_xlfn.XLOOKUP(B282,Kontering!$E$383:$E$445,Kontering!$D$383:$D$445),"Saknas")</f>
        <v>Saknas</v>
      </c>
    </row>
    <row r="283" spans="1:19" x14ac:dyDescent="0.3">
      <c r="A283" s="143"/>
      <c r="B283" s="143"/>
      <c r="C283" s="143"/>
      <c r="D283" s="143"/>
      <c r="E283" s="143"/>
      <c r="F283" s="143"/>
      <c r="G283" s="143"/>
      <c r="H283" s="143"/>
      <c r="I283" s="143"/>
      <c r="J283" s="143"/>
      <c r="K283" s="143"/>
      <c r="L283" s="143"/>
      <c r="M283" s="143"/>
      <c r="N283" s="143"/>
      <c r="O283" s="143"/>
      <c r="P283" s="143"/>
      <c r="Q283" s="143"/>
      <c r="R283" s="144"/>
      <c r="S283" s="143" t="str">
        <f>IFERROR(_xlfn.XLOOKUP(B283,Kontering!$E$383:$E$445,Kontering!$D$383:$D$445),"Saknas")</f>
        <v>Saknas</v>
      </c>
    </row>
    <row r="284" spans="1:19" x14ac:dyDescent="0.3">
      <c r="A284" s="143"/>
      <c r="B284" s="143"/>
      <c r="C284" s="143"/>
      <c r="D284" s="143"/>
      <c r="E284" s="143"/>
      <c r="F284" s="143"/>
      <c r="G284" s="143"/>
      <c r="H284" s="143"/>
      <c r="I284" s="143"/>
      <c r="J284" s="143"/>
      <c r="K284" s="143"/>
      <c r="L284" s="143"/>
      <c r="M284" s="143"/>
      <c r="N284" s="143"/>
      <c r="O284" s="143"/>
      <c r="P284" s="143"/>
      <c r="Q284" s="143"/>
      <c r="R284" s="144"/>
      <c r="S284" s="143" t="str">
        <f>IFERROR(_xlfn.XLOOKUP(B284,Kontering!$E$383:$E$445,Kontering!$D$383:$D$445),"Saknas")</f>
        <v>Saknas</v>
      </c>
    </row>
    <row r="285" spans="1:19" x14ac:dyDescent="0.3">
      <c r="A285" s="143"/>
      <c r="B285" s="143"/>
      <c r="C285" s="143"/>
      <c r="D285" s="143"/>
      <c r="E285" s="143"/>
      <c r="F285" s="143"/>
      <c r="G285" s="143"/>
      <c r="H285" s="143"/>
      <c r="I285" s="143"/>
      <c r="J285" s="143"/>
      <c r="K285" s="143"/>
      <c r="L285" s="143"/>
      <c r="M285" s="143"/>
      <c r="N285" s="143"/>
      <c r="O285" s="143"/>
      <c r="P285" s="143"/>
      <c r="Q285" s="143"/>
      <c r="R285" s="144"/>
      <c r="S285" s="143" t="str">
        <f>IFERROR(_xlfn.XLOOKUP(B285,Kontering!$E$383:$E$445,Kontering!$D$383:$D$445),"Saknas")</f>
        <v>Saknas</v>
      </c>
    </row>
    <row r="286" spans="1:19" x14ac:dyDescent="0.3">
      <c r="A286" s="143"/>
      <c r="B286" s="143"/>
      <c r="C286" s="143"/>
      <c r="D286" s="143"/>
      <c r="E286" s="143"/>
      <c r="F286" s="143"/>
      <c r="G286" s="143"/>
      <c r="H286" s="143"/>
      <c r="I286" s="143"/>
      <c r="J286" s="143"/>
      <c r="K286" s="143"/>
      <c r="L286" s="143"/>
      <c r="M286" s="143"/>
      <c r="N286" s="143"/>
      <c r="O286" s="143"/>
      <c r="P286" s="143"/>
      <c r="Q286" s="143"/>
      <c r="R286" s="144"/>
      <c r="S286" s="143" t="str">
        <f>IFERROR(_xlfn.XLOOKUP(B286,Kontering!$E$383:$E$445,Kontering!$D$383:$D$445),"Saknas")</f>
        <v>Saknas</v>
      </c>
    </row>
    <row r="287" spans="1:19" x14ac:dyDescent="0.3">
      <c r="A287" s="143"/>
      <c r="B287" s="143"/>
      <c r="C287" s="143"/>
      <c r="D287" s="143"/>
      <c r="E287" s="143"/>
      <c r="F287" s="143"/>
      <c r="G287" s="143"/>
      <c r="H287" s="143"/>
      <c r="I287" s="143"/>
      <c r="J287" s="143"/>
      <c r="K287" s="143"/>
      <c r="L287" s="143"/>
      <c r="M287" s="143"/>
      <c r="N287" s="143"/>
      <c r="O287" s="143"/>
      <c r="P287" s="143"/>
      <c r="Q287" s="143"/>
      <c r="R287" s="144"/>
      <c r="S287" s="143" t="str">
        <f>IFERROR(_xlfn.XLOOKUP(B287,Kontering!$E$383:$E$445,Kontering!$D$383:$D$445),"Saknas")</f>
        <v>Saknas</v>
      </c>
    </row>
    <row r="288" spans="1:19" x14ac:dyDescent="0.3">
      <c r="A288" s="143"/>
      <c r="B288" s="143"/>
      <c r="C288" s="143"/>
      <c r="D288" s="143"/>
      <c r="E288" s="143"/>
      <c r="F288" s="143"/>
      <c r="G288" s="143"/>
      <c r="H288" s="143"/>
      <c r="I288" s="143"/>
      <c r="J288" s="143"/>
      <c r="K288" s="143"/>
      <c r="L288" s="143"/>
      <c r="M288" s="143"/>
      <c r="N288" s="143"/>
      <c r="O288" s="143"/>
      <c r="P288" s="143"/>
      <c r="Q288" s="143"/>
      <c r="R288" s="144"/>
      <c r="S288" s="143" t="str">
        <f>IFERROR(_xlfn.XLOOKUP(B288,Kontering!$E$383:$E$445,Kontering!$D$383:$D$445),"Saknas")</f>
        <v>Saknas</v>
      </c>
    </row>
    <row r="289" spans="1:19" x14ac:dyDescent="0.3">
      <c r="A289" s="143"/>
      <c r="B289" s="143"/>
      <c r="C289" s="143"/>
      <c r="D289" s="143"/>
      <c r="E289" s="143"/>
      <c r="F289" s="143"/>
      <c r="G289" s="143"/>
      <c r="H289" s="143"/>
      <c r="I289" s="143"/>
      <c r="J289" s="143"/>
      <c r="K289" s="143"/>
      <c r="L289" s="143"/>
      <c r="M289" s="143"/>
      <c r="N289" s="143"/>
      <c r="O289" s="143"/>
      <c r="P289" s="143"/>
      <c r="Q289" s="143"/>
      <c r="R289" s="144"/>
      <c r="S289" s="143" t="str">
        <f>IFERROR(_xlfn.XLOOKUP(B289,Kontering!$E$383:$E$445,Kontering!$D$383:$D$445),"Saknas")</f>
        <v>Saknas</v>
      </c>
    </row>
    <row r="290" spans="1:19" x14ac:dyDescent="0.3">
      <c r="A290" s="143"/>
      <c r="B290" s="143"/>
      <c r="C290" s="143"/>
      <c r="D290" s="143"/>
      <c r="E290" s="143"/>
      <c r="F290" s="143"/>
      <c r="G290" s="143"/>
      <c r="H290" s="143"/>
      <c r="I290" s="143"/>
      <c r="J290" s="143"/>
      <c r="K290" s="143"/>
      <c r="L290" s="143"/>
      <c r="M290" s="143"/>
      <c r="N290" s="143"/>
      <c r="O290" s="143"/>
      <c r="P290" s="143"/>
      <c r="Q290" s="143"/>
      <c r="R290" s="144"/>
      <c r="S290" s="143" t="str">
        <f>IFERROR(_xlfn.XLOOKUP(B290,Kontering!$E$383:$E$445,Kontering!$D$383:$D$445),"Saknas")</f>
        <v>Saknas</v>
      </c>
    </row>
    <row r="291" spans="1:19" x14ac:dyDescent="0.3">
      <c r="A291" s="143"/>
      <c r="B291" s="143"/>
      <c r="C291" s="143"/>
      <c r="D291" s="143"/>
      <c r="E291" s="143"/>
      <c r="F291" s="143"/>
      <c r="G291" s="143"/>
      <c r="H291" s="143"/>
      <c r="I291" s="143"/>
      <c r="J291" s="143"/>
      <c r="K291" s="143"/>
      <c r="L291" s="143"/>
      <c r="M291" s="143"/>
      <c r="N291" s="143"/>
      <c r="O291" s="143"/>
      <c r="P291" s="143"/>
      <c r="Q291" s="143"/>
      <c r="R291" s="144"/>
      <c r="S291" s="143" t="str">
        <f>IFERROR(_xlfn.XLOOKUP(B291,Kontering!$E$383:$E$445,Kontering!$D$383:$D$445),"Saknas")</f>
        <v>Saknas</v>
      </c>
    </row>
    <row r="292" spans="1:19" x14ac:dyDescent="0.3">
      <c r="A292" s="143"/>
      <c r="B292" s="143"/>
      <c r="C292" s="143"/>
      <c r="D292" s="143"/>
      <c r="E292" s="143"/>
      <c r="F292" s="143"/>
      <c r="G292" s="143"/>
      <c r="H292" s="143"/>
      <c r="I292" s="143"/>
      <c r="J292" s="143"/>
      <c r="K292" s="143"/>
      <c r="L292" s="143"/>
      <c r="M292" s="143"/>
      <c r="N292" s="143"/>
      <c r="O292" s="143"/>
      <c r="P292" s="143"/>
      <c r="Q292" s="143"/>
      <c r="R292" s="144"/>
      <c r="S292" s="143" t="str">
        <f>IFERROR(_xlfn.XLOOKUP(B292,Kontering!$E$383:$E$445,Kontering!$D$383:$D$445),"Saknas")</f>
        <v>Saknas</v>
      </c>
    </row>
    <row r="293" spans="1:19" x14ac:dyDescent="0.3">
      <c r="A293" s="143"/>
      <c r="B293" s="143"/>
      <c r="C293" s="143"/>
      <c r="D293" s="143"/>
      <c r="E293" s="143"/>
      <c r="F293" s="143"/>
      <c r="G293" s="143"/>
      <c r="H293" s="143"/>
      <c r="I293" s="143"/>
      <c r="J293" s="143"/>
      <c r="K293" s="143"/>
      <c r="L293" s="143"/>
      <c r="M293" s="143"/>
      <c r="N293" s="143"/>
      <c r="O293" s="143"/>
      <c r="P293" s="143"/>
      <c r="Q293" s="143"/>
      <c r="R293" s="144"/>
      <c r="S293" s="143" t="str">
        <f>IFERROR(_xlfn.XLOOKUP(B293,Kontering!$E$383:$E$445,Kontering!$D$383:$D$445),"Saknas")</f>
        <v>Saknas</v>
      </c>
    </row>
    <row r="294" spans="1:19" x14ac:dyDescent="0.3">
      <c r="A294" s="143"/>
      <c r="B294" s="143"/>
      <c r="C294" s="143"/>
      <c r="D294" s="143"/>
      <c r="E294" s="143"/>
      <c r="F294" s="143"/>
      <c r="G294" s="143"/>
      <c r="H294" s="143"/>
      <c r="I294" s="143"/>
      <c r="J294" s="143"/>
      <c r="K294" s="143"/>
      <c r="L294" s="143"/>
      <c r="M294" s="143"/>
      <c r="N294" s="143"/>
      <c r="O294" s="143"/>
      <c r="P294" s="143"/>
      <c r="Q294" s="143"/>
      <c r="R294" s="144"/>
      <c r="S294" s="143" t="str">
        <f>IFERROR(_xlfn.XLOOKUP(B294,Kontering!$E$383:$E$445,Kontering!$D$383:$D$445),"Saknas")</f>
        <v>Saknas</v>
      </c>
    </row>
    <row r="295" spans="1:19" x14ac:dyDescent="0.3">
      <c r="A295" s="143"/>
      <c r="B295" s="143"/>
      <c r="C295" s="143"/>
      <c r="D295" s="143"/>
      <c r="E295" s="143"/>
      <c r="F295" s="143"/>
      <c r="G295" s="143"/>
      <c r="H295" s="143"/>
      <c r="I295" s="143"/>
      <c r="J295" s="143"/>
      <c r="K295" s="143"/>
      <c r="L295" s="143"/>
      <c r="M295" s="143"/>
      <c r="N295" s="143"/>
      <c r="O295" s="143"/>
      <c r="P295" s="143"/>
      <c r="Q295" s="143"/>
      <c r="R295" s="144"/>
      <c r="S295" s="143" t="str">
        <f>IFERROR(_xlfn.XLOOKUP(B295,Kontering!$E$383:$E$445,Kontering!$D$383:$D$445),"Saknas")</f>
        <v>Saknas</v>
      </c>
    </row>
    <row r="296" spans="1:19" x14ac:dyDescent="0.3">
      <c r="A296" s="143"/>
      <c r="B296" s="143"/>
      <c r="C296" s="143"/>
      <c r="D296" s="143"/>
      <c r="E296" s="143"/>
      <c r="F296" s="143"/>
      <c r="G296" s="143"/>
      <c r="H296" s="143"/>
      <c r="I296" s="143"/>
      <c r="J296" s="143"/>
      <c r="K296" s="143"/>
      <c r="L296" s="143"/>
      <c r="M296" s="143"/>
      <c r="N296" s="143"/>
      <c r="O296" s="143"/>
      <c r="P296" s="143"/>
      <c r="Q296" s="143"/>
      <c r="R296" s="144"/>
      <c r="S296" s="143" t="str">
        <f>IFERROR(_xlfn.XLOOKUP(B296,Kontering!$E$383:$E$445,Kontering!$D$383:$D$445),"Saknas")</f>
        <v>Saknas</v>
      </c>
    </row>
    <row r="297" spans="1:19" x14ac:dyDescent="0.3">
      <c r="A297" s="143"/>
      <c r="B297" s="143"/>
      <c r="C297" s="143"/>
      <c r="D297" s="143"/>
      <c r="E297" s="143"/>
      <c r="F297" s="143"/>
      <c r="G297" s="143"/>
      <c r="H297" s="143"/>
      <c r="I297" s="143"/>
      <c r="J297" s="143"/>
      <c r="K297" s="143"/>
      <c r="L297" s="143"/>
      <c r="M297" s="143"/>
      <c r="N297" s="143"/>
      <c r="O297" s="143"/>
      <c r="P297" s="143"/>
      <c r="Q297" s="143"/>
      <c r="R297" s="144"/>
      <c r="S297" s="143" t="str">
        <f>IFERROR(_xlfn.XLOOKUP(B297,Kontering!$E$383:$E$445,Kontering!$D$383:$D$445),"Saknas")</f>
        <v>Saknas</v>
      </c>
    </row>
    <row r="298" spans="1:19" x14ac:dyDescent="0.3">
      <c r="A298" s="143"/>
      <c r="B298" s="143"/>
      <c r="C298" s="143"/>
      <c r="D298" s="143"/>
      <c r="E298" s="143"/>
      <c r="F298" s="143"/>
      <c r="G298" s="143"/>
      <c r="H298" s="143"/>
      <c r="I298" s="143"/>
      <c r="J298" s="143"/>
      <c r="K298" s="143"/>
      <c r="L298" s="143"/>
      <c r="M298" s="143"/>
      <c r="N298" s="143"/>
      <c r="O298" s="143"/>
      <c r="P298" s="143"/>
      <c r="Q298" s="143"/>
      <c r="R298" s="144"/>
      <c r="S298" s="143" t="str">
        <f>IFERROR(_xlfn.XLOOKUP(B298,Kontering!$E$383:$E$445,Kontering!$D$383:$D$445),"Saknas")</f>
        <v>Saknas</v>
      </c>
    </row>
    <row r="299" spans="1:19" x14ac:dyDescent="0.3">
      <c r="A299" s="143"/>
      <c r="B299" s="143"/>
      <c r="C299" s="143"/>
      <c r="D299" s="143"/>
      <c r="E299" s="143"/>
      <c r="F299" s="143"/>
      <c r="G299" s="143"/>
      <c r="H299" s="143"/>
      <c r="I299" s="143"/>
      <c r="J299" s="143"/>
      <c r="K299" s="143"/>
      <c r="L299" s="143"/>
      <c r="M299" s="143"/>
      <c r="N299" s="143"/>
      <c r="O299" s="143"/>
      <c r="P299" s="143"/>
      <c r="Q299" s="143"/>
      <c r="R299" s="144"/>
      <c r="S299" s="143" t="str">
        <f>IFERROR(_xlfn.XLOOKUP(B299,Kontering!$E$383:$E$445,Kontering!$D$383:$D$445),"Saknas")</f>
        <v>Saknas</v>
      </c>
    </row>
    <row r="300" spans="1:19" x14ac:dyDescent="0.3">
      <c r="A300" s="143"/>
      <c r="B300" s="143"/>
      <c r="C300" s="143"/>
      <c r="D300" s="143"/>
      <c r="E300" s="143"/>
      <c r="F300" s="143"/>
      <c r="G300" s="143"/>
      <c r="H300" s="143"/>
      <c r="I300" s="143"/>
      <c r="J300" s="143"/>
      <c r="K300" s="143"/>
      <c r="L300" s="143"/>
      <c r="M300" s="143"/>
      <c r="N300" s="143"/>
      <c r="O300" s="143"/>
      <c r="P300" s="143"/>
      <c r="Q300" s="143"/>
      <c r="R300" s="144"/>
      <c r="S300" s="143" t="str">
        <f>IFERROR(_xlfn.XLOOKUP(B300,Kontering!$E$383:$E$445,Kontering!$D$383:$D$445),"Saknas")</f>
        <v>Saknas</v>
      </c>
    </row>
    <row r="301" spans="1:19" x14ac:dyDescent="0.3">
      <c r="A301" s="143"/>
      <c r="B301" s="143"/>
      <c r="C301" s="143"/>
      <c r="D301" s="143"/>
      <c r="E301" s="143"/>
      <c r="F301" s="143"/>
      <c r="G301" s="143"/>
      <c r="H301" s="143"/>
      <c r="I301" s="143"/>
      <c r="J301" s="143"/>
      <c r="K301" s="143"/>
      <c r="L301" s="143"/>
      <c r="M301" s="143"/>
      <c r="N301" s="143"/>
      <c r="O301" s="143"/>
      <c r="P301" s="143"/>
      <c r="Q301" s="143"/>
      <c r="R301" s="144"/>
      <c r="S301" s="143" t="str">
        <f>IFERROR(_xlfn.XLOOKUP(B301,Kontering!$E$383:$E$445,Kontering!$D$383:$D$445),"Saknas")</f>
        <v>Saknas</v>
      </c>
    </row>
    <row r="302" spans="1:19" x14ac:dyDescent="0.3">
      <c r="A302" s="143"/>
      <c r="B302" s="143"/>
      <c r="C302" s="143"/>
      <c r="D302" s="143"/>
      <c r="E302" s="143"/>
      <c r="F302" s="143"/>
      <c r="G302" s="143"/>
      <c r="H302" s="143"/>
      <c r="I302" s="143"/>
      <c r="J302" s="143"/>
      <c r="K302" s="143"/>
      <c r="L302" s="143"/>
      <c r="M302" s="143"/>
      <c r="N302" s="143"/>
      <c r="O302" s="143"/>
      <c r="P302" s="143"/>
      <c r="Q302" s="143"/>
      <c r="R302" s="144"/>
      <c r="S302" s="143" t="str">
        <f>IFERROR(_xlfn.XLOOKUP(B302,Kontering!$E$383:$E$445,Kontering!$D$383:$D$445),"Saknas")</f>
        <v>Saknas</v>
      </c>
    </row>
    <row r="303" spans="1:19" x14ac:dyDescent="0.3">
      <c r="A303" s="143"/>
      <c r="B303" s="143"/>
      <c r="C303" s="143"/>
      <c r="D303" s="143"/>
      <c r="E303" s="143"/>
      <c r="F303" s="143"/>
      <c r="G303" s="143"/>
      <c r="H303" s="143"/>
      <c r="I303" s="143"/>
      <c r="J303" s="143"/>
      <c r="K303" s="143"/>
      <c r="L303" s="143"/>
      <c r="M303" s="143"/>
      <c r="N303" s="143"/>
      <c r="O303" s="143"/>
      <c r="P303" s="143"/>
      <c r="Q303" s="143"/>
      <c r="R303" s="144"/>
      <c r="S303" s="143" t="str">
        <f>IFERROR(_xlfn.XLOOKUP(B303,Kontering!$E$383:$E$445,Kontering!$D$383:$D$445),"Saknas")</f>
        <v>Saknas</v>
      </c>
    </row>
    <row r="304" spans="1:19" x14ac:dyDescent="0.3">
      <c r="A304" s="143"/>
      <c r="B304" s="143"/>
      <c r="C304" s="143"/>
      <c r="D304" s="143"/>
      <c r="E304" s="143"/>
      <c r="F304" s="143"/>
      <c r="G304" s="143"/>
      <c r="H304" s="143"/>
      <c r="I304" s="143"/>
      <c r="J304" s="143"/>
      <c r="K304" s="143"/>
      <c r="L304" s="143"/>
      <c r="M304" s="143"/>
      <c r="N304" s="143"/>
      <c r="O304" s="143"/>
      <c r="P304" s="143"/>
      <c r="Q304" s="143"/>
      <c r="R304" s="144"/>
      <c r="S304" s="143" t="str">
        <f>IFERROR(_xlfn.XLOOKUP(B304,Kontering!$E$383:$E$445,Kontering!$D$383:$D$445),"Saknas")</f>
        <v>Saknas</v>
      </c>
    </row>
    <row r="305" spans="1:19" x14ac:dyDescent="0.3">
      <c r="A305" s="143"/>
      <c r="B305" s="143"/>
      <c r="C305" s="143"/>
      <c r="D305" s="143"/>
      <c r="E305" s="143"/>
      <c r="F305" s="143"/>
      <c r="G305" s="143"/>
      <c r="H305" s="143"/>
      <c r="I305" s="143"/>
      <c r="J305" s="143"/>
      <c r="K305" s="143"/>
      <c r="L305" s="143"/>
      <c r="M305" s="143"/>
      <c r="N305" s="143"/>
      <c r="O305" s="143"/>
      <c r="P305" s="143"/>
      <c r="Q305" s="143"/>
      <c r="R305" s="144"/>
      <c r="S305" s="143" t="str">
        <f>IFERROR(_xlfn.XLOOKUP(B305,Kontering!$E$383:$E$445,Kontering!$D$383:$D$445),"Saknas")</f>
        <v>Saknas</v>
      </c>
    </row>
    <row r="306" spans="1:19" x14ac:dyDescent="0.3">
      <c r="A306" s="143"/>
      <c r="B306" s="143"/>
      <c r="C306" s="143"/>
      <c r="D306" s="143"/>
      <c r="E306" s="143"/>
      <c r="F306" s="143"/>
      <c r="G306" s="143"/>
      <c r="H306" s="143"/>
      <c r="I306" s="143"/>
      <c r="J306" s="143"/>
      <c r="K306" s="143"/>
      <c r="L306" s="143"/>
      <c r="M306" s="143"/>
      <c r="N306" s="143"/>
      <c r="O306" s="143"/>
      <c r="P306" s="143"/>
      <c r="Q306" s="143"/>
      <c r="R306" s="144"/>
      <c r="S306" s="143" t="str">
        <f>IFERROR(_xlfn.XLOOKUP(B306,Kontering!$E$383:$E$445,Kontering!$D$383:$D$445),"Saknas")</f>
        <v>Saknas</v>
      </c>
    </row>
    <row r="307" spans="1:19" x14ac:dyDescent="0.3">
      <c r="A307" s="143"/>
      <c r="B307" s="143"/>
      <c r="C307" s="143"/>
      <c r="D307" s="143"/>
      <c r="E307" s="143"/>
      <c r="F307" s="143"/>
      <c r="G307" s="143"/>
      <c r="H307" s="143"/>
      <c r="I307" s="143"/>
      <c r="J307" s="143"/>
      <c r="K307" s="143"/>
      <c r="L307" s="143"/>
      <c r="M307" s="143"/>
      <c r="N307" s="143"/>
      <c r="O307" s="143"/>
      <c r="P307" s="143"/>
      <c r="Q307" s="143"/>
      <c r="R307" s="144"/>
      <c r="S307" s="143" t="str">
        <f>IFERROR(_xlfn.XLOOKUP(B307,Kontering!$E$383:$E$445,Kontering!$D$383:$D$445),"Saknas")</f>
        <v>Saknas</v>
      </c>
    </row>
    <row r="308" spans="1:19" x14ac:dyDescent="0.3">
      <c r="A308" s="143"/>
      <c r="B308" s="143"/>
      <c r="C308" s="143"/>
      <c r="D308" s="143"/>
      <c r="E308" s="143"/>
      <c r="F308" s="143"/>
      <c r="G308" s="143"/>
      <c r="H308" s="143"/>
      <c r="I308" s="143"/>
      <c r="J308" s="143"/>
      <c r="K308" s="143"/>
      <c r="L308" s="143"/>
      <c r="M308" s="143"/>
      <c r="N308" s="143"/>
      <c r="O308" s="143"/>
      <c r="P308" s="143"/>
      <c r="Q308" s="143"/>
      <c r="R308" s="144"/>
      <c r="S308" s="143" t="str">
        <f>IFERROR(_xlfn.XLOOKUP(B308,Kontering!$E$383:$E$445,Kontering!$D$383:$D$445),"Saknas")</f>
        <v>Saknas</v>
      </c>
    </row>
    <row r="309" spans="1:19" x14ac:dyDescent="0.3">
      <c r="A309" s="143"/>
      <c r="B309" s="143"/>
      <c r="C309" s="143"/>
      <c r="D309" s="143"/>
      <c r="E309" s="143"/>
      <c r="F309" s="143"/>
      <c r="G309" s="143"/>
      <c r="H309" s="143"/>
      <c r="I309" s="143"/>
      <c r="J309" s="143"/>
      <c r="K309" s="143"/>
      <c r="L309" s="143"/>
      <c r="M309" s="143"/>
      <c r="N309" s="143"/>
      <c r="O309" s="143"/>
      <c r="P309" s="143"/>
      <c r="Q309" s="143"/>
      <c r="R309" s="144"/>
      <c r="S309" s="143" t="str">
        <f>IFERROR(_xlfn.XLOOKUP(B309,Kontering!$E$383:$E$445,Kontering!$D$383:$D$445),"Saknas")</f>
        <v>Saknas</v>
      </c>
    </row>
    <row r="310" spans="1:19" x14ac:dyDescent="0.3">
      <c r="A310" s="143"/>
      <c r="B310" s="143"/>
      <c r="C310" s="143"/>
      <c r="D310" s="143"/>
      <c r="E310" s="143"/>
      <c r="F310" s="143"/>
      <c r="G310" s="143"/>
      <c r="H310" s="143"/>
      <c r="I310" s="143"/>
      <c r="J310" s="143"/>
      <c r="K310" s="143"/>
      <c r="L310" s="143"/>
      <c r="M310" s="143"/>
      <c r="N310" s="143"/>
      <c r="O310" s="143"/>
      <c r="P310" s="143"/>
      <c r="Q310" s="143"/>
      <c r="R310" s="144"/>
      <c r="S310" s="143" t="str">
        <f>IFERROR(_xlfn.XLOOKUP(B310,Kontering!$E$383:$E$445,Kontering!$D$383:$D$445),"Saknas")</f>
        <v>Saknas</v>
      </c>
    </row>
    <row r="311" spans="1:19" x14ac:dyDescent="0.3">
      <c r="A311" s="143"/>
      <c r="B311" s="143"/>
      <c r="C311" s="143"/>
      <c r="D311" s="143"/>
      <c r="E311" s="143"/>
      <c r="F311" s="143"/>
      <c r="G311" s="143"/>
      <c r="H311" s="143"/>
      <c r="I311" s="143"/>
      <c r="J311" s="143"/>
      <c r="K311" s="143"/>
      <c r="L311" s="143"/>
      <c r="M311" s="143"/>
      <c r="N311" s="143"/>
      <c r="O311" s="143"/>
      <c r="P311" s="143"/>
      <c r="Q311" s="143"/>
      <c r="R311" s="144"/>
      <c r="S311" s="143" t="str">
        <f>IFERROR(_xlfn.XLOOKUP(B311,Kontering!$E$383:$E$445,Kontering!$D$383:$D$445),"Saknas")</f>
        <v>Saknas</v>
      </c>
    </row>
    <row r="312" spans="1:19" x14ac:dyDescent="0.3">
      <c r="A312" s="143"/>
      <c r="B312" s="143"/>
      <c r="C312" s="143"/>
      <c r="D312" s="143"/>
      <c r="E312" s="143"/>
      <c r="F312" s="143"/>
      <c r="G312" s="143"/>
      <c r="H312" s="143"/>
      <c r="I312" s="143"/>
      <c r="J312" s="143"/>
      <c r="K312" s="143"/>
      <c r="L312" s="143"/>
      <c r="M312" s="143"/>
      <c r="N312" s="143"/>
      <c r="O312" s="143"/>
      <c r="P312" s="143"/>
      <c r="Q312" s="143"/>
      <c r="R312" s="144"/>
      <c r="S312" s="143" t="str">
        <f>IFERROR(_xlfn.XLOOKUP(B312,Kontering!$E$383:$E$445,Kontering!$D$383:$D$445),"Saknas")</f>
        <v>Saknas</v>
      </c>
    </row>
    <row r="313" spans="1:19" x14ac:dyDescent="0.3">
      <c r="A313" s="143"/>
      <c r="B313" s="143"/>
      <c r="C313" s="143"/>
      <c r="D313" s="143"/>
      <c r="E313" s="143"/>
      <c r="F313" s="143"/>
      <c r="G313" s="143"/>
      <c r="H313" s="143"/>
      <c r="I313" s="143"/>
      <c r="J313" s="143"/>
      <c r="K313" s="143"/>
      <c r="L313" s="143"/>
      <c r="M313" s="143"/>
      <c r="N313" s="143"/>
      <c r="O313" s="143"/>
      <c r="P313" s="143"/>
      <c r="Q313" s="143"/>
      <c r="R313" s="144"/>
      <c r="S313" s="143" t="str">
        <f>IFERROR(_xlfn.XLOOKUP(B313,Kontering!$E$383:$E$445,Kontering!$D$383:$D$445),"Saknas")</f>
        <v>Saknas</v>
      </c>
    </row>
    <row r="314" spans="1:19" x14ac:dyDescent="0.3">
      <c r="A314" s="143"/>
      <c r="B314" s="143"/>
      <c r="C314" s="143"/>
      <c r="D314" s="143"/>
      <c r="E314" s="143"/>
      <c r="F314" s="143"/>
      <c r="G314" s="143"/>
      <c r="H314" s="143"/>
      <c r="I314" s="143"/>
      <c r="J314" s="143"/>
      <c r="K314" s="143"/>
      <c r="L314" s="143"/>
      <c r="M314" s="143"/>
      <c r="N314" s="143"/>
      <c r="O314" s="143"/>
      <c r="P314" s="143"/>
      <c r="Q314" s="143"/>
      <c r="R314" s="144"/>
      <c r="S314" s="143" t="str">
        <f>IFERROR(_xlfn.XLOOKUP(B314,Kontering!$E$383:$E$445,Kontering!$D$383:$D$445),"Saknas")</f>
        <v>Saknas</v>
      </c>
    </row>
    <row r="315" spans="1:19" x14ac:dyDescent="0.3">
      <c r="A315" s="143"/>
      <c r="B315" s="143"/>
      <c r="C315" s="143"/>
      <c r="D315" s="143"/>
      <c r="E315" s="143"/>
      <c r="F315" s="143"/>
      <c r="G315" s="143"/>
      <c r="H315" s="143"/>
      <c r="I315" s="143"/>
      <c r="J315" s="143"/>
      <c r="K315" s="143"/>
      <c r="L315" s="143"/>
      <c r="M315" s="143"/>
      <c r="N315" s="143"/>
      <c r="O315" s="143"/>
      <c r="P315" s="143"/>
      <c r="Q315" s="143"/>
      <c r="R315" s="144"/>
      <c r="S315" s="143" t="str">
        <f>IFERROR(_xlfn.XLOOKUP(B315,Kontering!$E$383:$E$445,Kontering!$D$383:$D$445),"Saknas")</f>
        <v>Saknas</v>
      </c>
    </row>
    <row r="316" spans="1:19" x14ac:dyDescent="0.3">
      <c r="A316" s="143"/>
      <c r="B316" s="143"/>
      <c r="C316" s="143"/>
      <c r="D316" s="143"/>
      <c r="E316" s="143"/>
      <c r="F316" s="143"/>
      <c r="G316" s="143"/>
      <c r="H316" s="143"/>
      <c r="I316" s="143"/>
      <c r="J316" s="143"/>
      <c r="K316" s="143"/>
      <c r="L316" s="143"/>
      <c r="M316" s="143"/>
      <c r="N316" s="143"/>
      <c r="O316" s="143"/>
      <c r="P316" s="143"/>
      <c r="Q316" s="143"/>
      <c r="R316" s="144"/>
      <c r="S316" s="143" t="str">
        <f>IFERROR(_xlfn.XLOOKUP(B316,Kontering!$E$383:$E$445,Kontering!$D$383:$D$445),"Saknas")</f>
        <v>Saknas</v>
      </c>
    </row>
    <row r="317" spans="1:19" x14ac:dyDescent="0.3">
      <c r="A317" s="143"/>
      <c r="B317" s="143"/>
      <c r="C317" s="143"/>
      <c r="D317" s="143"/>
      <c r="E317" s="143"/>
      <c r="F317" s="143"/>
      <c r="G317" s="143"/>
      <c r="H317" s="143"/>
      <c r="I317" s="143"/>
      <c r="J317" s="143"/>
      <c r="K317" s="143"/>
      <c r="L317" s="143"/>
      <c r="M317" s="143"/>
      <c r="N317" s="143"/>
      <c r="O317" s="143"/>
      <c r="P317" s="143"/>
      <c r="Q317" s="143"/>
      <c r="R317" s="144"/>
      <c r="S317" s="143" t="str">
        <f>IFERROR(_xlfn.XLOOKUP(B317,Kontering!$E$383:$E$445,Kontering!$D$383:$D$445),"Saknas")</f>
        <v>Saknas</v>
      </c>
    </row>
    <row r="318" spans="1:19" x14ac:dyDescent="0.3">
      <c r="A318" s="143"/>
      <c r="B318" s="143"/>
      <c r="C318" s="143"/>
      <c r="D318" s="143"/>
      <c r="E318" s="143"/>
      <c r="F318" s="143"/>
      <c r="G318" s="143"/>
      <c r="H318" s="143"/>
      <c r="I318" s="143"/>
      <c r="J318" s="143"/>
      <c r="K318" s="143"/>
      <c r="L318" s="143"/>
      <c r="M318" s="143"/>
      <c r="N318" s="143"/>
      <c r="O318" s="143"/>
      <c r="P318" s="143"/>
      <c r="Q318" s="143"/>
      <c r="R318" s="144"/>
      <c r="S318" s="143" t="str">
        <f>IFERROR(_xlfn.XLOOKUP(B318,Kontering!$E$383:$E$445,Kontering!$D$383:$D$445),"Saknas")</f>
        <v>Saknas</v>
      </c>
    </row>
    <row r="319" spans="1:19" x14ac:dyDescent="0.3">
      <c r="A319" s="143"/>
      <c r="B319" s="143"/>
      <c r="C319" s="143"/>
      <c r="D319" s="143"/>
      <c r="E319" s="143"/>
      <c r="F319" s="143"/>
      <c r="G319" s="143"/>
      <c r="H319" s="143"/>
      <c r="I319" s="143"/>
      <c r="J319" s="143"/>
      <c r="K319" s="143"/>
      <c r="L319" s="143"/>
      <c r="M319" s="143"/>
      <c r="N319" s="143"/>
      <c r="O319" s="143"/>
      <c r="P319" s="143"/>
      <c r="Q319" s="143"/>
      <c r="R319" s="144"/>
      <c r="S319" s="143" t="str">
        <f>IFERROR(_xlfn.XLOOKUP(B319,Kontering!$E$383:$E$445,Kontering!$D$383:$D$445),"Saknas")</f>
        <v>Saknas</v>
      </c>
    </row>
    <row r="320" spans="1:19" x14ac:dyDescent="0.3">
      <c r="A320" s="143"/>
      <c r="B320" s="143"/>
      <c r="C320" s="143"/>
      <c r="D320" s="143"/>
      <c r="E320" s="143"/>
      <c r="F320" s="143"/>
      <c r="G320" s="143"/>
      <c r="H320" s="143"/>
      <c r="I320" s="143"/>
      <c r="J320" s="143"/>
      <c r="K320" s="143"/>
      <c r="L320" s="143"/>
      <c r="M320" s="143"/>
      <c r="N320" s="143"/>
      <c r="O320" s="143"/>
      <c r="P320" s="143"/>
      <c r="Q320" s="143"/>
      <c r="R320" s="144"/>
      <c r="S320" s="143" t="str">
        <f>IFERROR(_xlfn.XLOOKUP(B320,Kontering!$E$383:$E$445,Kontering!$D$383:$D$445),"Saknas")</f>
        <v>Saknas</v>
      </c>
    </row>
    <row r="321" spans="1:19" x14ac:dyDescent="0.3">
      <c r="A321" s="143"/>
      <c r="B321" s="143"/>
      <c r="C321" s="143"/>
      <c r="D321" s="143"/>
      <c r="E321" s="143"/>
      <c r="F321" s="143"/>
      <c r="G321" s="143"/>
      <c r="H321" s="143"/>
      <c r="I321" s="143"/>
      <c r="J321" s="143"/>
      <c r="K321" s="143"/>
      <c r="L321" s="143"/>
      <c r="M321" s="143"/>
      <c r="N321" s="143"/>
      <c r="O321" s="143"/>
      <c r="P321" s="143"/>
      <c r="Q321" s="143"/>
      <c r="R321" s="144"/>
      <c r="S321" s="143" t="str">
        <f>IFERROR(_xlfn.XLOOKUP(B321,Kontering!$E$383:$E$445,Kontering!$D$383:$D$445),"Saknas")</f>
        <v>Saknas</v>
      </c>
    </row>
    <row r="322" spans="1:19" x14ac:dyDescent="0.3">
      <c r="A322" s="143"/>
      <c r="B322" s="143"/>
      <c r="C322" s="143"/>
      <c r="D322" s="143"/>
      <c r="E322" s="143"/>
      <c r="F322" s="143"/>
      <c r="G322" s="143"/>
      <c r="H322" s="143"/>
      <c r="I322" s="143"/>
      <c r="J322" s="143"/>
      <c r="K322" s="143"/>
      <c r="L322" s="143"/>
      <c r="M322" s="143"/>
      <c r="N322" s="143"/>
      <c r="O322" s="143"/>
      <c r="P322" s="143"/>
      <c r="Q322" s="143"/>
      <c r="R322" s="144"/>
      <c r="S322" s="143" t="str">
        <f>IFERROR(_xlfn.XLOOKUP(B322,Kontering!$E$383:$E$445,Kontering!$D$383:$D$445),"Saknas")</f>
        <v>Saknas</v>
      </c>
    </row>
    <row r="323" spans="1:19" x14ac:dyDescent="0.3">
      <c r="A323" s="143"/>
      <c r="B323" s="143"/>
      <c r="C323" s="143"/>
      <c r="D323" s="143"/>
      <c r="E323" s="143"/>
      <c r="F323" s="143"/>
      <c r="G323" s="143"/>
      <c r="H323" s="143"/>
      <c r="I323" s="143"/>
      <c r="J323" s="143"/>
      <c r="K323" s="143"/>
      <c r="L323" s="143"/>
      <c r="M323" s="143"/>
      <c r="N323" s="143"/>
      <c r="O323" s="143"/>
      <c r="P323" s="143"/>
      <c r="Q323" s="143"/>
      <c r="R323" s="144"/>
      <c r="S323" s="143" t="str">
        <f>IFERROR(_xlfn.XLOOKUP(B323,Kontering!$E$383:$E$445,Kontering!$D$383:$D$445),"Saknas")</f>
        <v>Saknas</v>
      </c>
    </row>
    <row r="324" spans="1:19" x14ac:dyDescent="0.3">
      <c r="A324" s="143"/>
      <c r="B324" s="143"/>
      <c r="C324" s="143"/>
      <c r="D324" s="143"/>
      <c r="E324" s="143"/>
      <c r="F324" s="143"/>
      <c r="G324" s="143"/>
      <c r="H324" s="143"/>
      <c r="I324" s="143"/>
      <c r="J324" s="143"/>
      <c r="K324" s="143"/>
      <c r="L324" s="143"/>
      <c r="M324" s="143"/>
      <c r="N324" s="143"/>
      <c r="O324" s="143"/>
      <c r="P324" s="143"/>
      <c r="Q324" s="143"/>
      <c r="R324" s="144"/>
      <c r="S324" s="143" t="str">
        <f>IFERROR(_xlfn.XLOOKUP(B324,Kontering!$E$383:$E$445,Kontering!$D$383:$D$445),"Saknas")</f>
        <v>Saknas</v>
      </c>
    </row>
    <row r="325" spans="1:19" x14ac:dyDescent="0.3">
      <c r="A325" s="143"/>
      <c r="B325" s="143"/>
      <c r="C325" s="143"/>
      <c r="D325" s="143"/>
      <c r="E325" s="143"/>
      <c r="F325" s="143"/>
      <c r="G325" s="143"/>
      <c r="H325" s="143"/>
      <c r="I325" s="143"/>
      <c r="J325" s="143"/>
      <c r="K325" s="143"/>
      <c r="L325" s="143"/>
      <c r="M325" s="143"/>
      <c r="N325" s="143"/>
      <c r="O325" s="143"/>
      <c r="P325" s="143"/>
      <c r="Q325" s="143"/>
      <c r="R325" s="144"/>
      <c r="S325" s="143" t="str">
        <f>IFERROR(_xlfn.XLOOKUP(B325,Kontering!$E$383:$E$445,Kontering!$D$383:$D$445),"Saknas")</f>
        <v>Saknas</v>
      </c>
    </row>
    <row r="326" spans="1:19" x14ac:dyDescent="0.3">
      <c r="A326" s="143"/>
      <c r="B326" s="143"/>
      <c r="C326" s="143"/>
      <c r="D326" s="143"/>
      <c r="E326" s="143"/>
      <c r="F326" s="143"/>
      <c r="G326" s="143"/>
      <c r="H326" s="143"/>
      <c r="I326" s="143"/>
      <c r="J326" s="143"/>
      <c r="K326" s="143"/>
      <c r="L326" s="143"/>
      <c r="M326" s="143"/>
      <c r="N326" s="143"/>
      <c r="O326" s="143"/>
      <c r="P326" s="143"/>
      <c r="Q326" s="143"/>
      <c r="R326" s="144"/>
      <c r="S326" s="143" t="str">
        <f>IFERROR(_xlfn.XLOOKUP(B326,Kontering!$E$383:$E$445,Kontering!$D$383:$D$445),"Saknas")</f>
        <v>Saknas</v>
      </c>
    </row>
    <row r="327" spans="1:19" x14ac:dyDescent="0.3">
      <c r="A327" s="143"/>
      <c r="B327" s="143"/>
      <c r="C327" s="143"/>
      <c r="D327" s="143"/>
      <c r="E327" s="143"/>
      <c r="F327" s="143"/>
      <c r="G327" s="143"/>
      <c r="H327" s="143"/>
      <c r="I327" s="143"/>
      <c r="J327" s="143"/>
      <c r="K327" s="143"/>
      <c r="L327" s="143"/>
      <c r="M327" s="143"/>
      <c r="N327" s="143"/>
      <c r="O327" s="143"/>
      <c r="P327" s="143"/>
      <c r="Q327" s="143"/>
      <c r="R327" s="144"/>
      <c r="S327" s="143" t="str">
        <f>IFERROR(_xlfn.XLOOKUP(B327,Kontering!$E$383:$E$445,Kontering!$D$383:$D$445),"Saknas")</f>
        <v>Saknas</v>
      </c>
    </row>
    <row r="328" spans="1:19" x14ac:dyDescent="0.3">
      <c r="A328" s="143"/>
      <c r="B328" s="143"/>
      <c r="C328" s="143"/>
      <c r="D328" s="143"/>
      <c r="E328" s="143"/>
      <c r="F328" s="143"/>
      <c r="G328" s="143"/>
      <c r="H328" s="143"/>
      <c r="I328" s="143"/>
      <c r="J328" s="143"/>
      <c r="K328" s="143"/>
      <c r="L328" s="143"/>
      <c r="M328" s="143"/>
      <c r="N328" s="143"/>
      <c r="O328" s="143"/>
      <c r="P328" s="143"/>
      <c r="Q328" s="143"/>
      <c r="R328" s="144"/>
      <c r="S328" s="143" t="str">
        <f>IFERROR(_xlfn.XLOOKUP(B328,Kontering!$E$383:$E$445,Kontering!$D$383:$D$445),"Saknas")</f>
        <v>Saknas</v>
      </c>
    </row>
    <row r="329" spans="1:19" x14ac:dyDescent="0.3">
      <c r="A329" s="143"/>
      <c r="B329" s="143"/>
      <c r="C329" s="143"/>
      <c r="D329" s="143"/>
      <c r="E329" s="143"/>
      <c r="F329" s="143"/>
      <c r="G329" s="143"/>
      <c r="H329" s="143"/>
      <c r="I329" s="143"/>
      <c r="J329" s="143"/>
      <c r="K329" s="143"/>
      <c r="L329" s="143"/>
      <c r="M329" s="143"/>
      <c r="N329" s="143"/>
      <c r="O329" s="143"/>
      <c r="P329" s="143"/>
      <c r="Q329" s="143"/>
      <c r="R329" s="144"/>
      <c r="S329" s="143" t="str">
        <f>IFERROR(_xlfn.XLOOKUP(B329,Kontering!$E$383:$E$445,Kontering!$D$383:$D$445),"Saknas")</f>
        <v>Saknas</v>
      </c>
    </row>
    <row r="330" spans="1:19" x14ac:dyDescent="0.3">
      <c r="A330" s="143"/>
      <c r="B330" s="143"/>
      <c r="C330" s="143"/>
      <c r="D330" s="143"/>
      <c r="E330" s="143"/>
      <c r="F330" s="143"/>
      <c r="G330" s="143"/>
      <c r="H330" s="143"/>
      <c r="I330" s="143"/>
      <c r="J330" s="143"/>
      <c r="K330" s="143"/>
      <c r="L330" s="143"/>
      <c r="M330" s="143"/>
      <c r="N330" s="143"/>
      <c r="O330" s="143"/>
      <c r="P330" s="143"/>
      <c r="Q330" s="143"/>
      <c r="R330" s="144"/>
      <c r="S330" s="143" t="str">
        <f>IFERROR(_xlfn.XLOOKUP(B330,Kontering!$E$383:$E$445,Kontering!$D$383:$D$445),"Saknas")</f>
        <v>Saknas</v>
      </c>
    </row>
    <row r="331" spans="1:19" x14ac:dyDescent="0.3">
      <c r="A331" s="143"/>
      <c r="B331" s="143"/>
      <c r="C331" s="143"/>
      <c r="D331" s="143"/>
      <c r="E331" s="143"/>
      <c r="F331" s="143"/>
      <c r="G331" s="143"/>
      <c r="H331" s="143"/>
      <c r="I331" s="143"/>
      <c r="J331" s="143"/>
      <c r="K331" s="143"/>
      <c r="L331" s="143"/>
      <c r="M331" s="143"/>
      <c r="N331" s="143"/>
      <c r="O331" s="143"/>
      <c r="P331" s="143"/>
      <c r="Q331" s="143"/>
      <c r="R331" s="144"/>
      <c r="S331" s="143" t="str">
        <f>IFERROR(_xlfn.XLOOKUP(B331,Kontering!$E$383:$E$445,Kontering!$D$383:$D$445),"Saknas")</f>
        <v>Saknas</v>
      </c>
    </row>
    <row r="332" spans="1:19" x14ac:dyDescent="0.3">
      <c r="A332" s="143"/>
      <c r="B332" s="143"/>
      <c r="C332" s="143"/>
      <c r="D332" s="143"/>
      <c r="E332" s="143"/>
      <c r="F332" s="143"/>
      <c r="G332" s="143"/>
      <c r="H332" s="143"/>
      <c r="I332" s="143"/>
      <c r="J332" s="143"/>
      <c r="K332" s="143"/>
      <c r="L332" s="143"/>
      <c r="M332" s="143"/>
      <c r="N332" s="143"/>
      <c r="O332" s="143"/>
      <c r="P332" s="143"/>
      <c r="Q332" s="143"/>
      <c r="R332" s="144"/>
      <c r="S332" s="143" t="str">
        <f>IFERROR(_xlfn.XLOOKUP(B332,Kontering!$E$383:$E$445,Kontering!$D$383:$D$445),"Saknas")</f>
        <v>Saknas</v>
      </c>
    </row>
    <row r="333" spans="1:19" x14ac:dyDescent="0.3">
      <c r="A333" s="143"/>
      <c r="B333" s="143"/>
      <c r="C333" s="143"/>
      <c r="D333" s="143"/>
      <c r="E333" s="143"/>
      <c r="F333" s="143"/>
      <c r="G333" s="143"/>
      <c r="H333" s="143"/>
      <c r="I333" s="143"/>
      <c r="J333" s="143"/>
      <c r="K333" s="143"/>
      <c r="L333" s="143"/>
      <c r="M333" s="143"/>
      <c r="N333" s="143"/>
      <c r="O333" s="143"/>
      <c r="P333" s="143"/>
      <c r="Q333" s="143"/>
      <c r="R333" s="144"/>
      <c r="S333" s="143" t="str">
        <f>IFERROR(_xlfn.XLOOKUP(B333,Kontering!$E$383:$E$445,Kontering!$D$383:$D$445),"Saknas")</f>
        <v>Saknas</v>
      </c>
    </row>
    <row r="334" spans="1:19" x14ac:dyDescent="0.3">
      <c r="A334" s="143"/>
      <c r="B334" s="143"/>
      <c r="C334" s="143"/>
      <c r="D334" s="143"/>
      <c r="E334" s="143"/>
      <c r="F334" s="143"/>
      <c r="G334" s="143"/>
      <c r="H334" s="143"/>
      <c r="I334" s="143"/>
      <c r="J334" s="143"/>
      <c r="K334" s="143"/>
      <c r="L334" s="143"/>
      <c r="M334" s="143"/>
      <c r="N334" s="143"/>
      <c r="O334" s="143"/>
      <c r="P334" s="143"/>
      <c r="Q334" s="143"/>
      <c r="R334" s="144"/>
      <c r="S334" s="143" t="str">
        <f>IFERROR(_xlfn.XLOOKUP(B334,Kontering!$E$383:$E$445,Kontering!$D$383:$D$445),"Saknas")</f>
        <v>Saknas</v>
      </c>
    </row>
    <row r="335" spans="1:19" x14ac:dyDescent="0.3">
      <c r="A335" s="143"/>
      <c r="B335" s="143"/>
      <c r="C335" s="143"/>
      <c r="D335" s="143"/>
      <c r="E335" s="143"/>
      <c r="F335" s="143"/>
      <c r="G335" s="143"/>
      <c r="H335" s="143"/>
      <c r="I335" s="143"/>
      <c r="J335" s="143"/>
      <c r="K335" s="143"/>
      <c r="L335" s="143"/>
      <c r="M335" s="143"/>
      <c r="N335" s="143"/>
      <c r="O335" s="143"/>
      <c r="P335" s="143"/>
      <c r="Q335" s="143"/>
      <c r="R335" s="144"/>
      <c r="S335" s="143" t="str">
        <f>IFERROR(_xlfn.XLOOKUP(B335,Kontering!$E$383:$E$445,Kontering!$D$383:$D$445),"Saknas")</f>
        <v>Saknas</v>
      </c>
    </row>
    <row r="336" spans="1:19" x14ac:dyDescent="0.3">
      <c r="A336" s="143"/>
      <c r="B336" s="143"/>
      <c r="C336" s="143"/>
      <c r="D336" s="143"/>
      <c r="E336" s="143"/>
      <c r="F336" s="143"/>
      <c r="G336" s="143"/>
      <c r="H336" s="143"/>
      <c r="I336" s="143"/>
      <c r="J336" s="143"/>
      <c r="K336" s="143"/>
      <c r="L336" s="143"/>
      <c r="M336" s="143"/>
      <c r="N336" s="143"/>
      <c r="O336" s="143"/>
      <c r="P336" s="143"/>
      <c r="Q336" s="143"/>
      <c r="R336" s="144"/>
      <c r="S336" s="143" t="str">
        <f>IFERROR(_xlfn.XLOOKUP(B336,Kontering!$E$383:$E$445,Kontering!$D$383:$D$445),"Saknas")</f>
        <v>Saknas</v>
      </c>
    </row>
    <row r="337" spans="1:19" x14ac:dyDescent="0.3">
      <c r="A337" s="143"/>
      <c r="B337" s="143"/>
      <c r="C337" s="143"/>
      <c r="D337" s="143"/>
      <c r="E337" s="143"/>
      <c r="F337" s="143"/>
      <c r="G337" s="143"/>
      <c r="H337" s="143"/>
      <c r="I337" s="143"/>
      <c r="J337" s="143"/>
      <c r="K337" s="143"/>
      <c r="L337" s="143"/>
      <c r="M337" s="143"/>
      <c r="N337" s="143"/>
      <c r="O337" s="143"/>
      <c r="P337" s="143"/>
      <c r="Q337" s="143"/>
      <c r="R337" s="144"/>
      <c r="S337" s="143" t="str">
        <f>IFERROR(_xlfn.XLOOKUP(B337,Kontering!$E$383:$E$445,Kontering!$D$383:$D$445),"Saknas")</f>
        <v>Saknas</v>
      </c>
    </row>
    <row r="338" spans="1:19" x14ac:dyDescent="0.3">
      <c r="A338" s="143"/>
      <c r="B338" s="143"/>
      <c r="C338" s="143"/>
      <c r="D338" s="143"/>
      <c r="E338" s="143"/>
      <c r="F338" s="143"/>
      <c r="G338" s="143"/>
      <c r="H338" s="143"/>
      <c r="I338" s="143"/>
      <c r="J338" s="143"/>
      <c r="K338" s="143"/>
      <c r="L338" s="143"/>
      <c r="M338" s="143"/>
      <c r="N338" s="143"/>
      <c r="O338" s="143"/>
      <c r="P338" s="143"/>
      <c r="Q338" s="143"/>
      <c r="R338" s="144"/>
      <c r="S338" s="143" t="str">
        <f>IFERROR(_xlfn.XLOOKUP(B338,Kontering!$E$383:$E$445,Kontering!$D$383:$D$445),"Saknas")</f>
        <v>Saknas</v>
      </c>
    </row>
    <row r="339" spans="1:19" x14ac:dyDescent="0.3">
      <c r="A339" s="143"/>
      <c r="B339" s="143"/>
      <c r="C339" s="143"/>
      <c r="D339" s="143"/>
      <c r="E339" s="143"/>
      <c r="F339" s="143"/>
      <c r="G339" s="143"/>
      <c r="H339" s="143"/>
      <c r="I339" s="143"/>
      <c r="J339" s="143"/>
      <c r="K339" s="143"/>
      <c r="L339" s="143"/>
      <c r="M339" s="143"/>
      <c r="N339" s="143"/>
      <c r="O339" s="143"/>
      <c r="P339" s="143"/>
      <c r="Q339" s="143"/>
      <c r="R339" s="144"/>
      <c r="S339" s="143" t="str">
        <f>IFERROR(_xlfn.XLOOKUP(B339,Kontering!$E$383:$E$445,Kontering!$D$383:$D$445),"Saknas")</f>
        <v>Saknas</v>
      </c>
    </row>
    <row r="340" spans="1:19" x14ac:dyDescent="0.3">
      <c r="A340" s="143"/>
      <c r="B340" s="143"/>
      <c r="C340" s="143"/>
      <c r="D340" s="143"/>
      <c r="E340" s="143"/>
      <c r="F340" s="143"/>
      <c r="G340" s="143"/>
      <c r="H340" s="143"/>
      <c r="I340" s="143"/>
      <c r="J340" s="143"/>
      <c r="K340" s="143"/>
      <c r="L340" s="143"/>
      <c r="M340" s="143"/>
      <c r="N340" s="143"/>
      <c r="O340" s="143"/>
      <c r="P340" s="143"/>
      <c r="Q340" s="143"/>
      <c r="R340" s="144"/>
      <c r="S340" s="143" t="str">
        <f>IFERROR(_xlfn.XLOOKUP(B340,Kontering!$E$383:$E$445,Kontering!$D$383:$D$445),"Saknas")</f>
        <v>Saknas</v>
      </c>
    </row>
    <row r="341" spans="1:19" x14ac:dyDescent="0.3">
      <c r="A341" s="143"/>
      <c r="B341" s="143"/>
      <c r="C341" s="143"/>
      <c r="D341" s="143"/>
      <c r="E341" s="143"/>
      <c r="F341" s="143"/>
      <c r="G341" s="143"/>
      <c r="H341" s="143"/>
      <c r="I341" s="143"/>
      <c r="J341" s="143"/>
      <c r="K341" s="143"/>
      <c r="L341" s="143"/>
      <c r="M341" s="143"/>
      <c r="N341" s="143"/>
      <c r="O341" s="143"/>
      <c r="P341" s="143"/>
      <c r="Q341" s="143"/>
      <c r="R341" s="144"/>
      <c r="S341" s="143" t="str">
        <f>IFERROR(_xlfn.XLOOKUP(B341,Kontering!$E$383:$E$445,Kontering!$D$383:$D$445),"Saknas")</f>
        <v>Saknas</v>
      </c>
    </row>
    <row r="342" spans="1:19" x14ac:dyDescent="0.3">
      <c r="A342" s="143"/>
      <c r="B342" s="143"/>
      <c r="C342" s="143"/>
      <c r="D342" s="143"/>
      <c r="E342" s="143"/>
      <c r="F342" s="143"/>
      <c r="G342" s="143"/>
      <c r="H342" s="143"/>
      <c r="I342" s="143"/>
      <c r="J342" s="143"/>
      <c r="K342" s="143"/>
      <c r="L342" s="143"/>
      <c r="M342" s="143"/>
      <c r="N342" s="143"/>
      <c r="O342" s="143"/>
      <c r="P342" s="143"/>
      <c r="Q342" s="143"/>
      <c r="R342" s="144"/>
      <c r="S342" s="143" t="str">
        <f>IFERROR(_xlfn.XLOOKUP(B342,Kontering!$E$383:$E$445,Kontering!$D$383:$D$445),"Saknas")</f>
        <v>Saknas</v>
      </c>
    </row>
    <row r="343" spans="1:19" x14ac:dyDescent="0.3">
      <c r="A343" s="143"/>
      <c r="B343" s="143"/>
      <c r="C343" s="143"/>
      <c r="D343" s="143"/>
      <c r="E343" s="143"/>
      <c r="F343" s="143"/>
      <c r="G343" s="143"/>
      <c r="H343" s="143"/>
      <c r="I343" s="143"/>
      <c r="J343" s="143"/>
      <c r="K343" s="143"/>
      <c r="L343" s="143"/>
      <c r="M343" s="143"/>
      <c r="N343" s="143"/>
      <c r="O343" s="143"/>
      <c r="P343" s="143"/>
      <c r="Q343" s="143"/>
      <c r="R343" s="144"/>
      <c r="S343" s="143" t="str">
        <f>IFERROR(_xlfn.XLOOKUP(B343,Kontering!$E$383:$E$445,Kontering!$D$383:$D$445),"Saknas")</f>
        <v>Saknas</v>
      </c>
    </row>
    <row r="344" spans="1:19" x14ac:dyDescent="0.3">
      <c r="A344" s="143"/>
      <c r="B344" s="143"/>
      <c r="C344" s="143"/>
      <c r="D344" s="143"/>
      <c r="E344" s="143"/>
      <c r="F344" s="143"/>
      <c r="G344" s="143"/>
      <c r="H344" s="143"/>
      <c r="I344" s="143"/>
      <c r="J344" s="143"/>
      <c r="K344" s="143"/>
      <c r="L344" s="143"/>
      <c r="M344" s="143"/>
      <c r="N344" s="143"/>
      <c r="O344" s="143"/>
      <c r="P344" s="143"/>
      <c r="Q344" s="143"/>
      <c r="R344" s="144"/>
      <c r="S344" s="143" t="str">
        <f>IFERROR(_xlfn.XLOOKUP(B344,Kontering!$E$383:$E$445,Kontering!$D$383:$D$445),"Saknas")</f>
        <v>Saknas</v>
      </c>
    </row>
    <row r="345" spans="1:19" x14ac:dyDescent="0.3">
      <c r="A345" s="143"/>
      <c r="B345" s="143"/>
      <c r="C345" s="143"/>
      <c r="D345" s="143"/>
      <c r="E345" s="143"/>
      <c r="F345" s="143"/>
      <c r="G345" s="143"/>
      <c r="H345" s="143"/>
      <c r="I345" s="143"/>
      <c r="J345" s="143"/>
      <c r="K345" s="143"/>
      <c r="L345" s="143"/>
      <c r="M345" s="143"/>
      <c r="N345" s="143"/>
      <c r="O345" s="143"/>
      <c r="P345" s="143"/>
      <c r="Q345" s="143"/>
      <c r="R345" s="144"/>
      <c r="S345" s="143" t="str">
        <f>IFERROR(_xlfn.XLOOKUP(B345,Kontering!$E$383:$E$445,Kontering!$D$383:$D$445),"Saknas")</f>
        <v>Saknas</v>
      </c>
    </row>
    <row r="346" spans="1:19" x14ac:dyDescent="0.3">
      <c r="A346" s="143"/>
      <c r="B346" s="143"/>
      <c r="C346" s="143"/>
      <c r="D346" s="143"/>
      <c r="E346" s="143"/>
      <c r="F346" s="143"/>
      <c r="G346" s="143"/>
      <c r="H346" s="143"/>
      <c r="I346" s="143"/>
      <c r="J346" s="143"/>
      <c r="K346" s="143"/>
      <c r="L346" s="143"/>
      <c r="M346" s="143"/>
      <c r="N346" s="143"/>
      <c r="O346" s="143"/>
      <c r="P346" s="143"/>
      <c r="Q346" s="143"/>
      <c r="R346" s="144"/>
      <c r="S346" s="143" t="str">
        <f>IFERROR(_xlfn.XLOOKUP(B346,Kontering!$E$383:$E$445,Kontering!$D$383:$D$445),"Saknas")</f>
        <v>Saknas</v>
      </c>
    </row>
    <row r="347" spans="1:19" x14ac:dyDescent="0.3">
      <c r="A347" s="143"/>
      <c r="B347" s="143"/>
      <c r="C347" s="143"/>
      <c r="D347" s="143"/>
      <c r="E347" s="143"/>
      <c r="F347" s="143"/>
      <c r="G347" s="143"/>
      <c r="H347" s="143"/>
      <c r="I347" s="143"/>
      <c r="J347" s="143"/>
      <c r="K347" s="143"/>
      <c r="L347" s="143"/>
      <c r="M347" s="143"/>
      <c r="N347" s="143"/>
      <c r="O347" s="143"/>
      <c r="P347" s="143"/>
      <c r="Q347" s="143"/>
      <c r="R347" s="144"/>
      <c r="S347" s="143" t="str">
        <f>IFERROR(_xlfn.XLOOKUP(B347,Kontering!$E$383:$E$445,Kontering!$D$383:$D$445),"Saknas")</f>
        <v>Saknas</v>
      </c>
    </row>
    <row r="348" spans="1:19" x14ac:dyDescent="0.3">
      <c r="A348" s="143"/>
      <c r="B348" s="143"/>
      <c r="C348" s="143"/>
      <c r="D348" s="143"/>
      <c r="E348" s="143"/>
      <c r="F348" s="143"/>
      <c r="G348" s="143"/>
      <c r="H348" s="143"/>
      <c r="I348" s="143"/>
      <c r="J348" s="143"/>
      <c r="K348" s="143"/>
      <c r="L348" s="143"/>
      <c r="M348" s="143"/>
      <c r="N348" s="143"/>
      <c r="O348" s="143"/>
      <c r="P348" s="143"/>
      <c r="Q348" s="143"/>
      <c r="R348" s="144"/>
      <c r="S348" s="143" t="str">
        <f>IFERROR(_xlfn.XLOOKUP(B348,Kontering!$E$383:$E$445,Kontering!$D$383:$D$445),"Saknas")</f>
        <v>Saknas</v>
      </c>
    </row>
    <row r="349" spans="1:19" x14ac:dyDescent="0.3">
      <c r="A349" s="143"/>
      <c r="B349" s="143"/>
      <c r="C349" s="143"/>
      <c r="D349" s="143"/>
      <c r="E349" s="143"/>
      <c r="F349" s="143"/>
      <c r="G349" s="143"/>
      <c r="H349" s="143"/>
      <c r="I349" s="143"/>
      <c r="J349" s="143"/>
      <c r="K349" s="143"/>
      <c r="L349" s="143"/>
      <c r="M349" s="143"/>
      <c r="N349" s="143"/>
      <c r="O349" s="143"/>
      <c r="P349" s="143"/>
      <c r="Q349" s="143"/>
      <c r="R349" s="144"/>
      <c r="S349" s="143" t="str">
        <f>IFERROR(_xlfn.XLOOKUP(B349,Kontering!$E$383:$E$445,Kontering!$D$383:$D$445),"Saknas")</f>
        <v>Saknas</v>
      </c>
    </row>
    <row r="350" spans="1:19" x14ac:dyDescent="0.3">
      <c r="A350" s="143"/>
      <c r="B350" s="143"/>
      <c r="C350" s="143"/>
      <c r="D350" s="143"/>
      <c r="E350" s="143"/>
      <c r="F350" s="143"/>
      <c r="G350" s="143"/>
      <c r="H350" s="143"/>
      <c r="I350" s="143"/>
      <c r="J350" s="143"/>
      <c r="K350" s="143"/>
      <c r="L350" s="143"/>
      <c r="M350" s="143"/>
      <c r="N350" s="143"/>
      <c r="O350" s="143"/>
      <c r="P350" s="143"/>
      <c r="Q350" s="143"/>
      <c r="R350" s="144"/>
      <c r="S350" s="143" t="str">
        <f>IFERROR(_xlfn.XLOOKUP(B350,Kontering!$E$383:$E$445,Kontering!$D$383:$D$445),"Saknas")</f>
        <v>Saknas</v>
      </c>
    </row>
    <row r="351" spans="1:19" x14ac:dyDescent="0.3">
      <c r="A351" s="143"/>
      <c r="B351" s="143"/>
      <c r="C351" s="143"/>
      <c r="D351" s="143"/>
      <c r="E351" s="143"/>
      <c r="F351" s="143"/>
      <c r="G351" s="143"/>
      <c r="H351" s="143"/>
      <c r="I351" s="143"/>
      <c r="J351" s="143"/>
      <c r="K351" s="143"/>
      <c r="L351" s="143"/>
      <c r="M351" s="143"/>
      <c r="N351" s="143"/>
      <c r="O351" s="143"/>
      <c r="P351" s="143"/>
      <c r="Q351" s="143"/>
      <c r="R351" s="144"/>
      <c r="S351" s="143" t="str">
        <f>IFERROR(_xlfn.XLOOKUP(B351,Kontering!$E$383:$E$445,Kontering!$D$383:$D$445),"Saknas")</f>
        <v>Saknas</v>
      </c>
    </row>
    <row r="352" spans="1:19" x14ac:dyDescent="0.3">
      <c r="A352" s="143"/>
      <c r="B352" s="143"/>
      <c r="C352" s="143"/>
      <c r="D352" s="143"/>
      <c r="E352" s="143"/>
      <c r="F352" s="143"/>
      <c r="G352" s="143"/>
      <c r="H352" s="143"/>
      <c r="I352" s="143"/>
      <c r="J352" s="143"/>
      <c r="K352" s="143"/>
      <c r="L352" s="143"/>
      <c r="M352" s="143"/>
      <c r="N352" s="143"/>
      <c r="O352" s="143"/>
      <c r="P352" s="143"/>
      <c r="Q352" s="143"/>
      <c r="R352" s="144"/>
      <c r="S352" s="143" t="str">
        <f>IFERROR(_xlfn.XLOOKUP(B352,Kontering!$E$383:$E$445,Kontering!$D$383:$D$445),"Saknas")</f>
        <v>Saknas</v>
      </c>
    </row>
    <row r="353" spans="1:19" x14ac:dyDescent="0.3">
      <c r="A353" s="143"/>
      <c r="B353" s="143"/>
      <c r="C353" s="143"/>
      <c r="D353" s="143"/>
      <c r="E353" s="143"/>
      <c r="F353" s="143"/>
      <c r="G353" s="143"/>
      <c r="H353" s="143"/>
      <c r="I353" s="143"/>
      <c r="J353" s="143"/>
      <c r="K353" s="143"/>
      <c r="L353" s="143"/>
      <c r="M353" s="143"/>
      <c r="N353" s="143"/>
      <c r="O353" s="143"/>
      <c r="P353" s="143"/>
      <c r="Q353" s="143"/>
      <c r="R353" s="144"/>
      <c r="S353" s="143" t="str">
        <f>IFERROR(_xlfn.XLOOKUP(B353,Kontering!$E$383:$E$445,Kontering!$D$383:$D$445),"Saknas")</f>
        <v>Saknas</v>
      </c>
    </row>
    <row r="354" spans="1:19" x14ac:dyDescent="0.3">
      <c r="A354" s="143"/>
      <c r="B354" s="143"/>
      <c r="C354" s="143"/>
      <c r="D354" s="143"/>
      <c r="E354" s="143"/>
      <c r="F354" s="143"/>
      <c r="G354" s="143"/>
      <c r="H354" s="143"/>
      <c r="I354" s="143"/>
      <c r="J354" s="143"/>
      <c r="K354" s="143"/>
      <c r="L354" s="143"/>
      <c r="M354" s="143"/>
      <c r="N354" s="143"/>
      <c r="O354" s="143"/>
      <c r="P354" s="143"/>
      <c r="Q354" s="143"/>
      <c r="R354" s="144"/>
      <c r="S354" s="143" t="str">
        <f>IFERROR(_xlfn.XLOOKUP(B354,Kontering!$E$383:$E$445,Kontering!$D$383:$D$445),"Saknas")</f>
        <v>Saknas</v>
      </c>
    </row>
    <row r="355" spans="1:19" x14ac:dyDescent="0.3">
      <c r="A355" s="143"/>
      <c r="B355" s="143"/>
      <c r="C355" s="143"/>
      <c r="D355" s="143"/>
      <c r="E355" s="143"/>
      <c r="F355" s="143"/>
      <c r="G355" s="143"/>
      <c r="H355" s="143"/>
      <c r="I355" s="143"/>
      <c r="J355" s="143"/>
      <c r="K355" s="143"/>
      <c r="L355" s="143"/>
      <c r="M355" s="143"/>
      <c r="N355" s="143"/>
      <c r="O355" s="143"/>
      <c r="P355" s="143"/>
      <c r="Q355" s="143"/>
      <c r="R355" s="144"/>
      <c r="S355" s="143" t="str">
        <f>IFERROR(_xlfn.XLOOKUP(B355,Kontering!$E$383:$E$445,Kontering!$D$383:$D$445),"Saknas")</f>
        <v>Saknas</v>
      </c>
    </row>
    <row r="356" spans="1:19" x14ac:dyDescent="0.3">
      <c r="A356" s="143"/>
      <c r="B356" s="143"/>
      <c r="C356" s="143"/>
      <c r="D356" s="143"/>
      <c r="E356" s="143"/>
      <c r="F356" s="143"/>
      <c r="G356" s="143"/>
      <c r="H356" s="143"/>
      <c r="I356" s="143"/>
      <c r="J356" s="143"/>
      <c r="K356" s="143"/>
      <c r="L356" s="143"/>
      <c r="M356" s="143"/>
      <c r="N356" s="143"/>
      <c r="O356" s="143"/>
      <c r="P356" s="143"/>
      <c r="Q356" s="143"/>
      <c r="R356" s="144"/>
      <c r="S356" s="143" t="str">
        <f>IFERROR(_xlfn.XLOOKUP(B356,Kontering!$E$383:$E$445,Kontering!$D$383:$D$445),"Saknas")</f>
        <v>Saknas</v>
      </c>
    </row>
    <row r="357" spans="1:19" x14ac:dyDescent="0.3">
      <c r="A357" s="143"/>
      <c r="B357" s="143"/>
      <c r="C357" s="143"/>
      <c r="D357" s="143"/>
      <c r="E357" s="143"/>
      <c r="F357" s="143"/>
      <c r="G357" s="143"/>
      <c r="H357" s="143"/>
      <c r="I357" s="143"/>
      <c r="J357" s="143"/>
      <c r="K357" s="143"/>
      <c r="L357" s="143"/>
      <c r="M357" s="143"/>
      <c r="N357" s="143"/>
      <c r="O357" s="143"/>
      <c r="P357" s="143"/>
      <c r="Q357" s="143"/>
      <c r="R357" s="144"/>
      <c r="S357" s="143" t="str">
        <f>IFERROR(_xlfn.XLOOKUP(B357,Kontering!$E$383:$E$445,Kontering!$D$383:$D$445),"Saknas")</f>
        <v>Saknas</v>
      </c>
    </row>
    <row r="358" spans="1:19" x14ac:dyDescent="0.3">
      <c r="A358" s="143"/>
      <c r="B358" s="143"/>
      <c r="C358" s="143"/>
      <c r="D358" s="143"/>
      <c r="E358" s="143"/>
      <c r="F358" s="143"/>
      <c r="G358" s="143"/>
      <c r="H358" s="143"/>
      <c r="I358" s="143"/>
      <c r="J358" s="143"/>
      <c r="K358" s="143"/>
      <c r="L358" s="143"/>
      <c r="M358" s="143"/>
      <c r="N358" s="143"/>
      <c r="O358" s="143"/>
      <c r="P358" s="143"/>
      <c r="Q358" s="143"/>
      <c r="R358" s="144"/>
      <c r="S358" s="143" t="str">
        <f>IFERROR(_xlfn.XLOOKUP(B358,Kontering!$E$383:$E$445,Kontering!$D$383:$D$445),"Saknas")</f>
        <v>Saknas</v>
      </c>
    </row>
    <row r="359" spans="1:19" x14ac:dyDescent="0.3">
      <c r="A359" s="143"/>
      <c r="B359" s="143"/>
      <c r="C359" s="143"/>
      <c r="D359" s="143"/>
      <c r="E359" s="143"/>
      <c r="F359" s="143"/>
      <c r="G359" s="143"/>
      <c r="H359" s="143"/>
      <c r="I359" s="143"/>
      <c r="J359" s="143"/>
      <c r="K359" s="143"/>
      <c r="L359" s="143"/>
      <c r="M359" s="143"/>
      <c r="N359" s="143"/>
      <c r="O359" s="143"/>
      <c r="P359" s="143"/>
      <c r="Q359" s="143"/>
      <c r="R359" s="144"/>
      <c r="S359" s="143" t="str">
        <f>IFERROR(_xlfn.XLOOKUP(B359,Kontering!$E$383:$E$445,Kontering!$D$383:$D$445),"Saknas")</f>
        <v>Saknas</v>
      </c>
    </row>
    <row r="360" spans="1:19" x14ac:dyDescent="0.3">
      <c r="A360" s="143"/>
      <c r="B360" s="143"/>
      <c r="C360" s="143"/>
      <c r="D360" s="143"/>
      <c r="E360" s="143"/>
      <c r="F360" s="143"/>
      <c r="G360" s="143"/>
      <c r="H360" s="143"/>
      <c r="I360" s="143"/>
      <c r="J360" s="143"/>
      <c r="K360" s="143"/>
      <c r="L360" s="143"/>
      <c r="M360" s="143"/>
      <c r="N360" s="143"/>
      <c r="O360" s="143"/>
      <c r="P360" s="143"/>
      <c r="Q360" s="143"/>
      <c r="R360" s="144"/>
      <c r="S360" s="143" t="str">
        <f>IFERROR(_xlfn.XLOOKUP(B360,Kontering!$E$383:$E$445,Kontering!$D$383:$D$445),"Saknas")</f>
        <v>Saknas</v>
      </c>
    </row>
    <row r="361" spans="1:19" x14ac:dyDescent="0.3">
      <c r="A361" s="143"/>
      <c r="B361" s="143"/>
      <c r="C361" s="143"/>
      <c r="D361" s="143"/>
      <c r="E361" s="143"/>
      <c r="F361" s="143"/>
      <c r="G361" s="143"/>
      <c r="H361" s="143"/>
      <c r="I361" s="143"/>
      <c r="J361" s="143"/>
      <c r="K361" s="143"/>
      <c r="L361" s="143"/>
      <c r="M361" s="143"/>
      <c r="N361" s="143"/>
      <c r="O361" s="143"/>
      <c r="P361" s="143"/>
      <c r="Q361" s="143"/>
      <c r="R361" s="144"/>
      <c r="S361" s="143" t="str">
        <f>IFERROR(_xlfn.XLOOKUP(B361,Kontering!$E$383:$E$445,Kontering!$D$383:$D$445),"Saknas")</f>
        <v>Saknas</v>
      </c>
    </row>
    <row r="362" spans="1:19" x14ac:dyDescent="0.3">
      <c r="A362" s="143"/>
      <c r="B362" s="143"/>
      <c r="C362" s="143"/>
      <c r="D362" s="143"/>
      <c r="E362" s="143"/>
      <c r="F362" s="143"/>
      <c r="G362" s="143"/>
      <c r="H362" s="143"/>
      <c r="I362" s="143"/>
      <c r="J362" s="143"/>
      <c r="K362" s="143"/>
      <c r="L362" s="143"/>
      <c r="M362" s="143"/>
      <c r="N362" s="143"/>
      <c r="O362" s="143"/>
      <c r="P362" s="143"/>
      <c r="Q362" s="143"/>
      <c r="R362" s="144"/>
      <c r="S362" s="143" t="str">
        <f>IFERROR(_xlfn.XLOOKUP(B362,Kontering!$E$383:$E$445,Kontering!$D$383:$D$445),"Saknas")</f>
        <v>Saknas</v>
      </c>
    </row>
    <row r="363" spans="1:19" x14ac:dyDescent="0.3">
      <c r="A363" s="143"/>
      <c r="B363" s="143"/>
      <c r="C363" s="143"/>
      <c r="D363" s="143"/>
      <c r="E363" s="143"/>
      <c r="F363" s="143"/>
      <c r="G363" s="143"/>
      <c r="H363" s="143"/>
      <c r="I363" s="143"/>
      <c r="J363" s="143"/>
      <c r="K363" s="143"/>
      <c r="L363" s="143"/>
      <c r="M363" s="143"/>
      <c r="N363" s="143"/>
      <c r="O363" s="143"/>
      <c r="P363" s="143"/>
      <c r="Q363" s="143"/>
      <c r="R363" s="144"/>
      <c r="S363" s="143" t="str">
        <f>IFERROR(_xlfn.XLOOKUP(B363,Kontering!$E$383:$E$445,Kontering!$D$383:$D$445),"Saknas")</f>
        <v>Saknas</v>
      </c>
    </row>
    <row r="364" spans="1:19" x14ac:dyDescent="0.3">
      <c r="A364" s="143"/>
      <c r="B364" s="143"/>
      <c r="C364" s="143"/>
      <c r="D364" s="143"/>
      <c r="E364" s="143"/>
      <c r="F364" s="143"/>
      <c r="G364" s="143"/>
      <c r="H364" s="143"/>
      <c r="I364" s="143"/>
      <c r="J364" s="143"/>
      <c r="K364" s="143"/>
      <c r="L364" s="143"/>
      <c r="M364" s="143"/>
      <c r="N364" s="143"/>
      <c r="O364" s="143"/>
      <c r="P364" s="143"/>
      <c r="Q364" s="143"/>
      <c r="R364" s="144"/>
      <c r="S364" s="143" t="str">
        <f>IFERROR(_xlfn.XLOOKUP(B364,Kontering!$E$383:$E$445,Kontering!$D$383:$D$445),"Saknas")</f>
        <v>Saknas</v>
      </c>
    </row>
    <row r="365" spans="1:19" x14ac:dyDescent="0.3">
      <c r="A365" s="143"/>
      <c r="B365" s="143"/>
      <c r="C365" s="143"/>
      <c r="D365" s="143"/>
      <c r="E365" s="143"/>
      <c r="F365" s="143"/>
      <c r="G365" s="143"/>
      <c r="H365" s="143"/>
      <c r="I365" s="143"/>
      <c r="J365" s="143"/>
      <c r="K365" s="143"/>
      <c r="L365" s="143"/>
      <c r="M365" s="143"/>
      <c r="N365" s="143"/>
      <c r="O365" s="143"/>
      <c r="P365" s="143"/>
      <c r="Q365" s="143"/>
      <c r="R365" s="144"/>
      <c r="S365" s="143" t="str">
        <f>IFERROR(_xlfn.XLOOKUP(B365,Kontering!$E$383:$E$445,Kontering!$D$383:$D$445),"Saknas")</f>
        <v>Saknas</v>
      </c>
    </row>
    <row r="366" spans="1:19" x14ac:dyDescent="0.3">
      <c r="A366" s="143"/>
      <c r="B366" s="143"/>
      <c r="C366" s="143"/>
      <c r="D366" s="143"/>
      <c r="E366" s="143"/>
      <c r="F366" s="143"/>
      <c r="G366" s="143"/>
      <c r="H366" s="143"/>
      <c r="I366" s="143"/>
      <c r="J366" s="143"/>
      <c r="K366" s="143"/>
      <c r="L366" s="143"/>
      <c r="M366" s="143"/>
      <c r="N366" s="143"/>
      <c r="O366" s="143"/>
      <c r="P366" s="143"/>
      <c r="Q366" s="143"/>
      <c r="R366" s="144"/>
      <c r="S366" s="143" t="str">
        <f>IFERROR(_xlfn.XLOOKUP(B366,Kontering!$E$383:$E$445,Kontering!$D$383:$D$445),"Saknas")</f>
        <v>Saknas</v>
      </c>
    </row>
    <row r="367" spans="1:19" x14ac:dyDescent="0.3">
      <c r="A367" s="143"/>
      <c r="B367" s="143"/>
      <c r="C367" s="143"/>
      <c r="D367" s="143"/>
      <c r="E367" s="143"/>
      <c r="F367" s="143"/>
      <c r="G367" s="143"/>
      <c r="H367" s="143"/>
      <c r="I367" s="143"/>
      <c r="J367" s="143"/>
      <c r="K367" s="143"/>
      <c r="L367" s="143"/>
      <c r="M367" s="143"/>
      <c r="N367" s="143"/>
      <c r="O367" s="143"/>
      <c r="P367" s="143"/>
      <c r="Q367" s="143"/>
      <c r="R367" s="144"/>
      <c r="S367" s="143" t="str">
        <f>IFERROR(_xlfn.XLOOKUP(B367,Kontering!$E$383:$E$445,Kontering!$D$383:$D$445),"Saknas")</f>
        <v>Saknas</v>
      </c>
    </row>
    <row r="368" spans="1:19" x14ac:dyDescent="0.3">
      <c r="A368" s="143"/>
      <c r="B368" s="143"/>
      <c r="C368" s="143"/>
      <c r="D368" s="143"/>
      <c r="E368" s="143"/>
      <c r="F368" s="143"/>
      <c r="G368" s="143"/>
      <c r="H368" s="143"/>
      <c r="I368" s="143"/>
      <c r="J368" s="143"/>
      <c r="K368" s="143"/>
      <c r="L368" s="143"/>
      <c r="M368" s="143"/>
      <c r="N368" s="143"/>
      <c r="O368" s="143"/>
      <c r="P368" s="143"/>
      <c r="Q368" s="143"/>
      <c r="R368" s="144"/>
      <c r="S368" s="143" t="str">
        <f>IFERROR(_xlfn.XLOOKUP(B368,Kontering!$E$383:$E$445,Kontering!$D$383:$D$445),"Saknas")</f>
        <v>Saknas</v>
      </c>
    </row>
    <row r="369" spans="1:19" x14ac:dyDescent="0.3">
      <c r="A369" s="143"/>
      <c r="B369" s="143"/>
      <c r="C369" s="143"/>
      <c r="D369" s="143"/>
      <c r="E369" s="143"/>
      <c r="F369" s="143"/>
      <c r="G369" s="143"/>
      <c r="H369" s="143"/>
      <c r="I369" s="143"/>
      <c r="J369" s="143"/>
      <c r="K369" s="143"/>
      <c r="L369" s="143"/>
      <c r="M369" s="143"/>
      <c r="N369" s="143"/>
      <c r="O369" s="143"/>
      <c r="P369" s="143"/>
      <c r="Q369" s="143"/>
      <c r="R369" s="144"/>
      <c r="S369" s="143" t="str">
        <f>IFERROR(_xlfn.XLOOKUP(B369,Kontering!$E$383:$E$445,Kontering!$D$383:$D$445),"Saknas")</f>
        <v>Saknas</v>
      </c>
    </row>
    <row r="370" spans="1:19" x14ac:dyDescent="0.3">
      <c r="A370" s="143"/>
      <c r="B370" s="143"/>
      <c r="C370" s="143"/>
      <c r="D370" s="143"/>
      <c r="E370" s="143"/>
      <c r="F370" s="143"/>
      <c r="G370" s="143"/>
      <c r="H370" s="143"/>
      <c r="I370" s="143"/>
      <c r="J370" s="143"/>
      <c r="K370" s="143"/>
      <c r="L370" s="143"/>
      <c r="M370" s="143"/>
      <c r="N370" s="143"/>
      <c r="O370" s="143"/>
      <c r="P370" s="143"/>
      <c r="Q370" s="143"/>
      <c r="R370" s="144"/>
      <c r="S370" s="143" t="str">
        <f>IFERROR(_xlfn.XLOOKUP(B370,Kontering!$E$383:$E$445,Kontering!$D$383:$D$445),"Saknas")</f>
        <v>Saknas</v>
      </c>
    </row>
    <row r="371" spans="1:19" x14ac:dyDescent="0.3">
      <c r="A371" s="143"/>
      <c r="B371" s="143"/>
      <c r="C371" s="143"/>
      <c r="D371" s="143"/>
      <c r="E371" s="143"/>
      <c r="F371" s="143"/>
      <c r="G371" s="143"/>
      <c r="H371" s="143"/>
      <c r="I371" s="143"/>
      <c r="J371" s="143"/>
      <c r="K371" s="143"/>
      <c r="L371" s="143"/>
      <c r="M371" s="143"/>
      <c r="N371" s="143"/>
      <c r="O371" s="143"/>
      <c r="P371" s="143"/>
      <c r="Q371" s="143"/>
      <c r="R371" s="144"/>
      <c r="S371" s="143" t="str">
        <f>IFERROR(_xlfn.XLOOKUP(B371,Kontering!$E$383:$E$445,Kontering!$D$383:$D$445),"Saknas")</f>
        <v>Saknas</v>
      </c>
    </row>
    <row r="372" spans="1:19" x14ac:dyDescent="0.3">
      <c r="A372" s="143"/>
      <c r="B372" s="143"/>
      <c r="C372" s="143"/>
      <c r="D372" s="143"/>
      <c r="E372" s="143"/>
      <c r="F372" s="143"/>
      <c r="G372" s="143"/>
      <c r="H372" s="143"/>
      <c r="I372" s="143"/>
      <c r="J372" s="143"/>
      <c r="K372" s="143"/>
      <c r="L372" s="143"/>
      <c r="M372" s="143"/>
      <c r="N372" s="143"/>
      <c r="O372" s="143"/>
      <c r="P372" s="143"/>
      <c r="Q372" s="143"/>
      <c r="R372" s="144"/>
      <c r="S372" s="143" t="str">
        <f>IFERROR(_xlfn.XLOOKUP(B372,Kontering!$E$383:$E$445,Kontering!$D$383:$D$445),"Saknas")</f>
        <v>Saknas</v>
      </c>
    </row>
    <row r="373" spans="1:19" x14ac:dyDescent="0.3">
      <c r="A373" s="143"/>
      <c r="B373" s="143"/>
      <c r="C373" s="143"/>
      <c r="D373" s="143"/>
      <c r="E373" s="143"/>
      <c r="F373" s="143"/>
      <c r="G373" s="143"/>
      <c r="H373" s="143"/>
      <c r="I373" s="143"/>
      <c r="J373" s="143"/>
      <c r="K373" s="143"/>
      <c r="L373" s="143"/>
      <c r="M373" s="143"/>
      <c r="N373" s="143"/>
      <c r="O373" s="143"/>
      <c r="P373" s="143"/>
      <c r="Q373" s="143"/>
      <c r="R373" s="144"/>
      <c r="S373" s="143" t="str">
        <f>IFERROR(_xlfn.XLOOKUP(B373,Kontering!$E$383:$E$445,Kontering!$D$383:$D$445),"Saknas")</f>
        <v>Saknas</v>
      </c>
    </row>
    <row r="374" spans="1:19" x14ac:dyDescent="0.3">
      <c r="A374" s="143"/>
      <c r="B374" s="143"/>
      <c r="C374" s="143"/>
      <c r="D374" s="143"/>
      <c r="E374" s="143"/>
      <c r="F374" s="143"/>
      <c r="G374" s="143"/>
      <c r="H374" s="143"/>
      <c r="I374" s="143"/>
      <c r="J374" s="143"/>
      <c r="K374" s="143"/>
      <c r="L374" s="143"/>
      <c r="M374" s="143"/>
      <c r="N374" s="143"/>
      <c r="O374" s="143"/>
      <c r="P374" s="143"/>
      <c r="Q374" s="143"/>
      <c r="R374" s="144"/>
      <c r="S374" s="143" t="str">
        <f>IFERROR(_xlfn.XLOOKUP(B374,Kontering!$E$383:$E$445,Kontering!$D$383:$D$445),"Saknas")</f>
        <v>Saknas</v>
      </c>
    </row>
    <row r="375" spans="1:19" x14ac:dyDescent="0.3">
      <c r="A375" s="143"/>
      <c r="B375" s="143"/>
      <c r="C375" s="143"/>
      <c r="D375" s="143"/>
      <c r="E375" s="143"/>
      <c r="F375" s="143"/>
      <c r="G375" s="143"/>
      <c r="H375" s="143"/>
      <c r="I375" s="143"/>
      <c r="J375" s="143"/>
      <c r="K375" s="143"/>
      <c r="L375" s="143"/>
      <c r="M375" s="143"/>
      <c r="N375" s="143"/>
      <c r="O375" s="143"/>
      <c r="P375" s="143"/>
      <c r="Q375" s="143"/>
      <c r="R375" s="144"/>
      <c r="S375" s="143" t="str">
        <f>IFERROR(_xlfn.XLOOKUP(B375,Kontering!$E$383:$E$445,Kontering!$D$383:$D$445),"Saknas")</f>
        <v>Saknas</v>
      </c>
    </row>
    <row r="376" spans="1:19" x14ac:dyDescent="0.3">
      <c r="A376" s="143"/>
      <c r="B376" s="143"/>
      <c r="C376" s="143"/>
      <c r="D376" s="143"/>
      <c r="E376" s="143"/>
      <c r="F376" s="143"/>
      <c r="G376" s="143"/>
      <c r="H376" s="143"/>
      <c r="I376" s="143"/>
      <c r="J376" s="143"/>
      <c r="K376" s="143"/>
      <c r="L376" s="143"/>
      <c r="M376" s="143"/>
      <c r="N376" s="143"/>
      <c r="O376" s="143"/>
      <c r="P376" s="143"/>
      <c r="Q376" s="143"/>
      <c r="R376" s="144"/>
      <c r="S376" s="143" t="str">
        <f>IFERROR(_xlfn.XLOOKUP(B376,Kontering!$E$383:$E$445,Kontering!$D$383:$D$445),"Saknas")</f>
        <v>Saknas</v>
      </c>
    </row>
    <row r="377" spans="1:19" x14ac:dyDescent="0.3">
      <c r="A377" s="143"/>
      <c r="B377" s="143"/>
      <c r="C377" s="143"/>
      <c r="D377" s="143"/>
      <c r="E377" s="143"/>
      <c r="F377" s="143"/>
      <c r="G377" s="143"/>
      <c r="H377" s="143"/>
      <c r="I377" s="143"/>
      <c r="J377" s="143"/>
      <c r="K377" s="143"/>
      <c r="L377" s="143"/>
      <c r="M377" s="143"/>
      <c r="N377" s="143"/>
      <c r="O377" s="143"/>
      <c r="P377" s="143"/>
      <c r="Q377" s="143"/>
      <c r="R377" s="144"/>
      <c r="S377" s="143" t="str">
        <f>IFERROR(_xlfn.XLOOKUP(B377,Kontering!$E$383:$E$445,Kontering!$D$383:$D$445),"Saknas")</f>
        <v>Saknas</v>
      </c>
    </row>
    <row r="378" spans="1:19" x14ac:dyDescent="0.3">
      <c r="A378" s="143"/>
      <c r="B378" s="143"/>
      <c r="C378" s="143"/>
      <c r="D378" s="143"/>
      <c r="E378" s="143"/>
      <c r="F378" s="143"/>
      <c r="G378" s="143"/>
      <c r="H378" s="143"/>
      <c r="I378" s="143"/>
      <c r="J378" s="143"/>
      <c r="K378" s="143"/>
      <c r="L378" s="143"/>
      <c r="M378" s="143"/>
      <c r="N378" s="143"/>
      <c r="O378" s="143"/>
      <c r="P378" s="143"/>
      <c r="Q378" s="143"/>
      <c r="R378" s="144"/>
      <c r="S378" s="143" t="str">
        <f>IFERROR(_xlfn.XLOOKUP(B378,Kontering!$E$383:$E$445,Kontering!$D$383:$D$445),"Saknas")</f>
        <v>Saknas</v>
      </c>
    </row>
    <row r="379" spans="1:19" x14ac:dyDescent="0.3">
      <c r="A379" s="143"/>
      <c r="B379" s="143"/>
      <c r="C379" s="143"/>
      <c r="D379" s="143"/>
      <c r="E379" s="143"/>
      <c r="F379" s="143"/>
      <c r="G379" s="143"/>
      <c r="H379" s="143"/>
      <c r="I379" s="143"/>
      <c r="J379" s="143"/>
      <c r="K379" s="143"/>
      <c r="L379" s="143"/>
      <c r="M379" s="143"/>
      <c r="N379" s="143"/>
      <c r="O379" s="143"/>
      <c r="P379" s="143"/>
      <c r="Q379" s="143"/>
      <c r="R379" s="144"/>
      <c r="S379" s="143" t="str">
        <f>IFERROR(_xlfn.XLOOKUP(B379,Kontering!$E$383:$E$445,Kontering!$D$383:$D$445),"Saknas")</f>
        <v>Saknas</v>
      </c>
    </row>
    <row r="380" spans="1:19" x14ac:dyDescent="0.3">
      <c r="A380" s="143"/>
      <c r="B380" s="143"/>
      <c r="C380" s="143"/>
      <c r="D380" s="143"/>
      <c r="E380" s="143"/>
      <c r="F380" s="143"/>
      <c r="G380" s="143"/>
      <c r="H380" s="143"/>
      <c r="I380" s="143"/>
      <c r="J380" s="143"/>
      <c r="K380" s="143"/>
      <c r="L380" s="143"/>
      <c r="M380" s="143"/>
      <c r="N380" s="143"/>
      <c r="O380" s="143"/>
      <c r="P380" s="143"/>
      <c r="Q380" s="143"/>
      <c r="R380" s="144"/>
      <c r="S380" s="143" t="str">
        <f>IFERROR(_xlfn.XLOOKUP(B380,Kontering!$E$383:$E$445,Kontering!$D$383:$D$445),"Saknas")</f>
        <v>Saknas</v>
      </c>
    </row>
    <row r="381" spans="1:19" x14ac:dyDescent="0.3">
      <c r="A381" s="143"/>
      <c r="B381" s="143"/>
      <c r="C381" s="143"/>
      <c r="D381" s="143"/>
      <c r="E381" s="143"/>
      <c r="F381" s="143"/>
      <c r="G381" s="143"/>
      <c r="H381" s="143"/>
      <c r="I381" s="143"/>
      <c r="J381" s="143"/>
      <c r="K381" s="143"/>
      <c r="L381" s="143"/>
      <c r="M381" s="143"/>
      <c r="N381" s="143"/>
      <c r="O381" s="143"/>
      <c r="P381" s="143"/>
      <c r="Q381" s="143"/>
      <c r="R381" s="144"/>
      <c r="S381" s="143" t="str">
        <f>IFERROR(_xlfn.XLOOKUP(B381,Kontering!$E$383:$E$445,Kontering!$D$383:$D$445),"Saknas")</f>
        <v>Saknas</v>
      </c>
    </row>
    <row r="382" spans="1:19" x14ac:dyDescent="0.3">
      <c r="A382" s="143"/>
      <c r="B382" s="143"/>
      <c r="C382" s="143"/>
      <c r="D382" s="143"/>
      <c r="E382" s="143"/>
      <c r="F382" s="143"/>
      <c r="G382" s="143"/>
      <c r="H382" s="143"/>
      <c r="I382" s="143"/>
      <c r="J382" s="143"/>
      <c r="K382" s="143"/>
      <c r="L382" s="143"/>
      <c r="M382" s="143"/>
      <c r="N382" s="143"/>
      <c r="O382" s="143"/>
      <c r="P382" s="143"/>
      <c r="Q382" s="143"/>
      <c r="R382" s="144"/>
      <c r="S382" s="143" t="str">
        <f>IFERROR(_xlfn.XLOOKUP(B382,Kontering!$E$383:$E$445,Kontering!$D$383:$D$445),"Saknas")</f>
        <v>Saknas</v>
      </c>
    </row>
    <row r="383" spans="1:19" x14ac:dyDescent="0.3">
      <c r="A383" s="143"/>
      <c r="B383" s="143"/>
      <c r="C383" s="143"/>
      <c r="D383" s="143"/>
      <c r="E383" s="143"/>
      <c r="F383" s="143"/>
      <c r="G383" s="143"/>
      <c r="H383" s="143"/>
      <c r="I383" s="143"/>
      <c r="J383" s="143"/>
      <c r="K383" s="143"/>
      <c r="L383" s="143"/>
      <c r="M383" s="143"/>
      <c r="N383" s="143"/>
      <c r="O383" s="143"/>
      <c r="P383" s="143"/>
      <c r="Q383" s="143"/>
      <c r="R383" s="144"/>
      <c r="S383" s="143" t="str">
        <f>IFERROR(_xlfn.XLOOKUP(B383,Kontering!$E$383:$E$445,Kontering!$D$383:$D$445),"Saknas")</f>
        <v>Saknas</v>
      </c>
    </row>
    <row r="384" spans="1:19" x14ac:dyDescent="0.3">
      <c r="A384" s="143"/>
      <c r="B384" s="143"/>
      <c r="C384" s="143"/>
      <c r="D384" s="143"/>
      <c r="E384" s="143"/>
      <c r="F384" s="143"/>
      <c r="G384" s="143"/>
      <c r="H384" s="143"/>
      <c r="I384" s="143"/>
      <c r="J384" s="143"/>
      <c r="K384" s="143"/>
      <c r="L384" s="143"/>
      <c r="M384" s="143"/>
      <c r="N384" s="143"/>
      <c r="O384" s="143"/>
      <c r="P384" s="143"/>
      <c r="Q384" s="143"/>
      <c r="R384" s="144"/>
      <c r="S384" s="143" t="str">
        <f>IFERROR(_xlfn.XLOOKUP(B384,Kontering!$E$383:$E$445,Kontering!$D$383:$D$445),"Saknas")</f>
        <v>Saknas</v>
      </c>
    </row>
    <row r="385" spans="1:19" x14ac:dyDescent="0.3">
      <c r="A385" s="143"/>
      <c r="B385" s="143"/>
      <c r="C385" s="143"/>
      <c r="D385" s="143"/>
      <c r="E385" s="143"/>
      <c r="F385" s="143"/>
      <c r="G385" s="143"/>
      <c r="H385" s="143"/>
      <c r="I385" s="143"/>
      <c r="J385" s="143"/>
      <c r="K385" s="143"/>
      <c r="L385" s="143"/>
      <c r="M385" s="143"/>
      <c r="N385" s="143"/>
      <c r="O385" s="143"/>
      <c r="P385" s="143"/>
      <c r="Q385" s="143"/>
      <c r="R385" s="144"/>
      <c r="S385" s="143" t="str">
        <f>IFERROR(_xlfn.XLOOKUP(B385,Kontering!$E$383:$E$445,Kontering!$D$383:$D$445),"Saknas")</f>
        <v>Saknas</v>
      </c>
    </row>
    <row r="386" spans="1:19" x14ac:dyDescent="0.3">
      <c r="A386" s="143"/>
      <c r="B386" s="143"/>
      <c r="C386" s="143"/>
      <c r="D386" s="143"/>
      <c r="E386" s="143"/>
      <c r="F386" s="143"/>
      <c r="G386" s="143"/>
      <c r="H386" s="143"/>
      <c r="I386" s="143"/>
      <c r="J386" s="143"/>
      <c r="K386" s="143"/>
      <c r="L386" s="143"/>
      <c r="M386" s="143"/>
      <c r="N386" s="143"/>
      <c r="O386" s="143"/>
      <c r="P386" s="143"/>
      <c r="Q386" s="143"/>
      <c r="R386" s="144"/>
      <c r="S386" s="143" t="str">
        <f>IFERROR(_xlfn.XLOOKUP(B386,Kontering!$E$383:$E$445,Kontering!$D$383:$D$445),"Saknas")</f>
        <v>Saknas</v>
      </c>
    </row>
    <row r="387" spans="1:19" x14ac:dyDescent="0.3">
      <c r="A387" s="143"/>
      <c r="B387" s="143"/>
      <c r="C387" s="143"/>
      <c r="D387" s="143"/>
      <c r="E387" s="143"/>
      <c r="F387" s="143"/>
      <c r="G387" s="143"/>
      <c r="H387" s="143"/>
      <c r="I387" s="143"/>
      <c r="J387" s="143"/>
      <c r="K387" s="143"/>
      <c r="L387" s="143"/>
      <c r="M387" s="143"/>
      <c r="N387" s="143"/>
      <c r="O387" s="143"/>
      <c r="P387" s="143"/>
      <c r="Q387" s="143"/>
      <c r="R387" s="144"/>
      <c r="S387" s="143" t="str">
        <f>IFERROR(_xlfn.XLOOKUP(B387,Kontering!$E$383:$E$445,Kontering!$D$383:$D$445),"Saknas")</f>
        <v>Saknas</v>
      </c>
    </row>
    <row r="388" spans="1:19" x14ac:dyDescent="0.3">
      <c r="A388" s="143"/>
      <c r="B388" s="143"/>
      <c r="C388" s="143"/>
      <c r="D388" s="143"/>
      <c r="E388" s="143"/>
      <c r="F388" s="143"/>
      <c r="G388" s="143"/>
      <c r="H388" s="143"/>
      <c r="I388" s="143"/>
      <c r="J388" s="143"/>
      <c r="K388" s="143"/>
      <c r="L388" s="143"/>
      <c r="M388" s="143"/>
      <c r="N388" s="143"/>
      <c r="O388" s="143"/>
      <c r="P388" s="143"/>
      <c r="Q388" s="143"/>
      <c r="R388" s="144"/>
      <c r="S388" s="143" t="str">
        <f>IFERROR(_xlfn.XLOOKUP(B388,Kontering!$E$383:$E$445,Kontering!$D$383:$D$445),"Saknas")</f>
        <v>Saknas</v>
      </c>
    </row>
    <row r="389" spans="1:19" x14ac:dyDescent="0.3">
      <c r="A389" s="143"/>
      <c r="B389" s="143"/>
      <c r="C389" s="143"/>
      <c r="D389" s="143"/>
      <c r="E389" s="143"/>
      <c r="F389" s="143"/>
      <c r="G389" s="143"/>
      <c r="H389" s="143"/>
      <c r="I389" s="143"/>
      <c r="J389" s="143"/>
      <c r="K389" s="143"/>
      <c r="L389" s="143"/>
      <c r="M389" s="143"/>
      <c r="N389" s="143"/>
      <c r="O389" s="143"/>
      <c r="P389" s="143"/>
      <c r="Q389" s="143"/>
      <c r="R389" s="144"/>
      <c r="S389" s="143" t="str">
        <f>IFERROR(_xlfn.XLOOKUP(B389,Kontering!$E$383:$E$445,Kontering!$D$383:$D$445),"Saknas")</f>
        <v>Saknas</v>
      </c>
    </row>
    <row r="390" spans="1:19" x14ac:dyDescent="0.3">
      <c r="A390" s="143"/>
      <c r="B390" s="143"/>
      <c r="C390" s="143"/>
      <c r="D390" s="143"/>
      <c r="E390" s="143"/>
      <c r="F390" s="143"/>
      <c r="G390" s="143"/>
      <c r="H390" s="143"/>
      <c r="I390" s="143"/>
      <c r="J390" s="143"/>
      <c r="K390" s="143"/>
      <c r="L390" s="143"/>
      <c r="M390" s="143"/>
      <c r="N390" s="143"/>
      <c r="O390" s="143"/>
      <c r="P390" s="143"/>
      <c r="Q390" s="143"/>
      <c r="R390" s="144"/>
      <c r="S390" s="143" t="str">
        <f>IFERROR(_xlfn.XLOOKUP(B390,Kontering!$E$383:$E$445,Kontering!$D$383:$D$445),"Saknas")</f>
        <v>Saknas</v>
      </c>
    </row>
    <row r="391" spans="1:19" x14ac:dyDescent="0.3">
      <c r="A391" s="143"/>
      <c r="B391" s="143"/>
      <c r="C391" s="143"/>
      <c r="D391" s="143"/>
      <c r="E391" s="143"/>
      <c r="F391" s="143"/>
      <c r="G391" s="143"/>
      <c r="H391" s="143"/>
      <c r="I391" s="143"/>
      <c r="J391" s="143"/>
      <c r="K391" s="143"/>
      <c r="L391" s="143"/>
      <c r="M391" s="143"/>
      <c r="N391" s="143"/>
      <c r="O391" s="143"/>
      <c r="P391" s="143"/>
      <c r="Q391" s="143"/>
      <c r="R391" s="144"/>
      <c r="S391" s="143" t="str">
        <f>IFERROR(_xlfn.XLOOKUP(B391,Kontering!$E$383:$E$445,Kontering!$D$383:$D$445),"Saknas")</f>
        <v>Saknas</v>
      </c>
    </row>
    <row r="392" spans="1:19" x14ac:dyDescent="0.3">
      <c r="A392" s="143"/>
      <c r="B392" s="143"/>
      <c r="C392" s="143"/>
      <c r="D392" s="143"/>
      <c r="E392" s="143"/>
      <c r="F392" s="143"/>
      <c r="G392" s="143"/>
      <c r="H392" s="143"/>
      <c r="I392" s="143"/>
      <c r="J392" s="143"/>
      <c r="K392" s="143"/>
      <c r="L392" s="143"/>
      <c r="M392" s="143"/>
      <c r="N392" s="143"/>
      <c r="O392" s="143"/>
      <c r="P392" s="143"/>
      <c r="Q392" s="143"/>
      <c r="R392" s="144"/>
      <c r="S392" s="143" t="str">
        <f>IFERROR(_xlfn.XLOOKUP(B392,Kontering!$E$383:$E$445,Kontering!$D$383:$D$445),"Saknas")</f>
        <v>Saknas</v>
      </c>
    </row>
    <row r="393" spans="1:19" x14ac:dyDescent="0.3">
      <c r="A393" s="143"/>
      <c r="B393" s="143"/>
      <c r="C393" s="143"/>
      <c r="D393" s="143"/>
      <c r="E393" s="143"/>
      <c r="F393" s="143"/>
      <c r="G393" s="143"/>
      <c r="H393" s="143"/>
      <c r="I393" s="143"/>
      <c r="J393" s="143"/>
      <c r="K393" s="143"/>
      <c r="L393" s="143"/>
      <c r="M393" s="143"/>
      <c r="N393" s="143"/>
      <c r="O393" s="143"/>
      <c r="P393" s="143"/>
      <c r="Q393" s="143"/>
      <c r="R393" s="144"/>
      <c r="S393" s="143" t="str">
        <f>IFERROR(_xlfn.XLOOKUP(B393,Kontering!$E$383:$E$445,Kontering!$D$383:$D$445),"Saknas")</f>
        <v>Saknas</v>
      </c>
    </row>
    <row r="394" spans="1:19" x14ac:dyDescent="0.3">
      <c r="A394" s="143"/>
      <c r="B394" s="143"/>
      <c r="C394" s="143"/>
      <c r="D394" s="143"/>
      <c r="E394" s="143"/>
      <c r="F394" s="143"/>
      <c r="G394" s="143"/>
      <c r="H394" s="143"/>
      <c r="I394" s="143"/>
      <c r="J394" s="143"/>
      <c r="K394" s="143"/>
      <c r="L394" s="143"/>
      <c r="M394" s="143"/>
      <c r="N394" s="143"/>
      <c r="O394" s="143"/>
      <c r="P394" s="143"/>
      <c r="Q394" s="143"/>
      <c r="R394" s="144"/>
      <c r="S394" s="143" t="str">
        <f>IFERROR(_xlfn.XLOOKUP(B394,Kontering!$E$383:$E$445,Kontering!$D$383:$D$445),"Saknas")</f>
        <v>Saknas</v>
      </c>
    </row>
    <row r="395" spans="1:19" x14ac:dyDescent="0.3">
      <c r="A395" s="143"/>
      <c r="B395" s="143"/>
      <c r="C395" s="143"/>
      <c r="D395" s="143"/>
      <c r="E395" s="143"/>
      <c r="F395" s="143"/>
      <c r="G395" s="143"/>
      <c r="H395" s="143"/>
      <c r="I395" s="143"/>
      <c r="J395" s="143"/>
      <c r="K395" s="143"/>
      <c r="L395" s="143"/>
      <c r="M395" s="143"/>
      <c r="N395" s="143"/>
      <c r="O395" s="143"/>
      <c r="P395" s="143"/>
      <c r="Q395" s="143"/>
      <c r="R395" s="144"/>
      <c r="S395" s="143" t="str">
        <f>IFERROR(_xlfn.XLOOKUP(B395,Kontering!$E$383:$E$445,Kontering!$D$383:$D$445),"Saknas")</f>
        <v>Saknas</v>
      </c>
    </row>
    <row r="396" spans="1:19" x14ac:dyDescent="0.3">
      <c r="A396" s="143"/>
      <c r="B396" s="143"/>
      <c r="C396" s="143"/>
      <c r="D396" s="143"/>
      <c r="E396" s="143"/>
      <c r="F396" s="143"/>
      <c r="G396" s="143"/>
      <c r="H396" s="143"/>
      <c r="I396" s="143"/>
      <c r="J396" s="143"/>
      <c r="K396" s="143"/>
      <c r="L396" s="143"/>
      <c r="M396" s="143"/>
      <c r="N396" s="143"/>
      <c r="O396" s="143"/>
      <c r="P396" s="143"/>
      <c r="Q396" s="143"/>
      <c r="R396" s="144"/>
      <c r="S396" s="143" t="str">
        <f>IFERROR(_xlfn.XLOOKUP(B396,Kontering!$E$383:$E$445,Kontering!$D$383:$D$445),"Saknas")</f>
        <v>Saknas</v>
      </c>
    </row>
    <row r="397" spans="1:19" x14ac:dyDescent="0.3">
      <c r="A397" s="143"/>
      <c r="B397" s="143"/>
      <c r="C397" s="143"/>
      <c r="D397" s="143"/>
      <c r="E397" s="143"/>
      <c r="F397" s="143"/>
      <c r="G397" s="143"/>
      <c r="H397" s="143"/>
      <c r="I397" s="143"/>
      <c r="J397" s="143"/>
      <c r="K397" s="143"/>
      <c r="L397" s="143"/>
      <c r="M397" s="143"/>
      <c r="N397" s="143"/>
      <c r="O397" s="143"/>
      <c r="P397" s="143"/>
      <c r="Q397" s="143"/>
      <c r="R397" s="144"/>
      <c r="S397" s="143" t="str">
        <f>IFERROR(_xlfn.XLOOKUP(B397,Kontering!$E$383:$E$445,Kontering!$D$383:$D$445),"Saknas")</f>
        <v>Saknas</v>
      </c>
    </row>
    <row r="398" spans="1:19" x14ac:dyDescent="0.3">
      <c r="A398" s="143"/>
      <c r="B398" s="143"/>
      <c r="C398" s="143"/>
      <c r="D398" s="143"/>
      <c r="E398" s="143"/>
      <c r="F398" s="143"/>
      <c r="G398" s="143"/>
      <c r="H398" s="143"/>
      <c r="I398" s="143"/>
      <c r="J398" s="143"/>
      <c r="K398" s="143"/>
      <c r="L398" s="143"/>
      <c r="M398" s="143"/>
      <c r="N398" s="143"/>
      <c r="O398" s="143"/>
      <c r="P398" s="143"/>
      <c r="Q398" s="143"/>
      <c r="R398" s="144"/>
      <c r="S398" s="143" t="str">
        <f>IFERROR(_xlfn.XLOOKUP(B398,Kontering!$E$383:$E$445,Kontering!$D$383:$D$445),"Saknas")</f>
        <v>Saknas</v>
      </c>
    </row>
    <row r="399" spans="1:19" x14ac:dyDescent="0.3">
      <c r="A399" s="143"/>
      <c r="B399" s="143"/>
      <c r="C399" s="143"/>
      <c r="D399" s="143"/>
      <c r="E399" s="143"/>
      <c r="F399" s="143"/>
      <c r="G399" s="143"/>
      <c r="H399" s="143"/>
      <c r="I399" s="143"/>
      <c r="J399" s="143"/>
      <c r="K399" s="143"/>
      <c r="L399" s="143"/>
      <c r="M399" s="143"/>
      <c r="N399" s="143"/>
      <c r="O399" s="143"/>
      <c r="P399" s="143"/>
      <c r="Q399" s="143"/>
      <c r="R399" s="144"/>
      <c r="S399" s="143" t="str">
        <f>IFERROR(_xlfn.XLOOKUP(B399,Kontering!$E$383:$E$445,Kontering!$D$383:$D$445),"Saknas")</f>
        <v>Saknas</v>
      </c>
    </row>
    <row r="400" spans="1:19" x14ac:dyDescent="0.3">
      <c r="A400" s="143"/>
      <c r="B400" s="143"/>
      <c r="C400" s="143"/>
      <c r="D400" s="143"/>
      <c r="E400" s="143"/>
      <c r="F400" s="143"/>
      <c r="G400" s="143"/>
      <c r="H400" s="143"/>
      <c r="I400" s="143"/>
      <c r="J400" s="143"/>
      <c r="K400" s="143"/>
      <c r="L400" s="143"/>
      <c r="M400" s="143"/>
      <c r="N400" s="143"/>
      <c r="O400" s="143"/>
      <c r="P400" s="143"/>
      <c r="Q400" s="143"/>
      <c r="R400" s="144"/>
      <c r="S400" s="143" t="str">
        <f>IFERROR(_xlfn.XLOOKUP(B400,Kontering!$E$383:$E$445,Kontering!$D$383:$D$445),"Saknas")</f>
        <v>Saknas</v>
      </c>
    </row>
    <row r="401" spans="1:19" x14ac:dyDescent="0.3">
      <c r="A401" s="143"/>
      <c r="B401" s="143"/>
      <c r="C401" s="143"/>
      <c r="D401" s="143"/>
      <c r="E401" s="143"/>
      <c r="F401" s="143"/>
      <c r="G401" s="143"/>
      <c r="H401" s="143"/>
      <c r="I401" s="143"/>
      <c r="J401" s="143"/>
      <c r="K401" s="143"/>
      <c r="L401" s="143"/>
      <c r="M401" s="143"/>
      <c r="N401" s="143"/>
      <c r="O401" s="143"/>
      <c r="P401" s="143"/>
      <c r="Q401" s="143"/>
      <c r="R401" s="144"/>
      <c r="S401" s="143" t="str">
        <f>IFERROR(_xlfn.XLOOKUP(B401,Kontering!$E$383:$E$445,Kontering!$D$383:$D$445),"Saknas")</f>
        <v>Saknas</v>
      </c>
    </row>
    <row r="402" spans="1:19" x14ac:dyDescent="0.3">
      <c r="A402" s="143"/>
      <c r="B402" s="143"/>
      <c r="C402" s="143"/>
      <c r="D402" s="143"/>
      <c r="E402" s="143"/>
      <c r="F402" s="143"/>
      <c r="G402" s="143"/>
      <c r="H402" s="143"/>
      <c r="I402" s="143"/>
      <c r="J402" s="143"/>
      <c r="K402" s="143"/>
      <c r="L402" s="143"/>
      <c r="M402" s="143"/>
      <c r="N402" s="143"/>
      <c r="O402" s="143"/>
      <c r="P402" s="143"/>
      <c r="Q402" s="143"/>
      <c r="R402" s="144"/>
      <c r="S402" s="143" t="str">
        <f>IFERROR(_xlfn.XLOOKUP(B402,Kontering!$E$383:$E$445,Kontering!$D$383:$D$445),"Saknas")</f>
        <v>Saknas</v>
      </c>
    </row>
    <row r="403" spans="1:19" x14ac:dyDescent="0.3">
      <c r="A403" s="143"/>
      <c r="B403" s="143"/>
      <c r="C403" s="143"/>
      <c r="D403" s="143"/>
      <c r="E403" s="143"/>
      <c r="F403" s="143"/>
      <c r="G403" s="143"/>
      <c r="H403" s="143"/>
      <c r="I403" s="143"/>
      <c r="J403" s="143"/>
      <c r="K403" s="143"/>
      <c r="L403" s="143"/>
      <c r="M403" s="143"/>
      <c r="N403" s="143"/>
      <c r="O403" s="143"/>
      <c r="P403" s="143"/>
      <c r="Q403" s="143"/>
      <c r="R403" s="144"/>
      <c r="S403" s="143" t="str">
        <f>IFERROR(_xlfn.XLOOKUP(B403,Kontering!$E$383:$E$445,Kontering!$D$383:$D$445),"Saknas")</f>
        <v>Saknas</v>
      </c>
    </row>
    <row r="404" spans="1:19" x14ac:dyDescent="0.3">
      <c r="A404" s="143"/>
      <c r="B404" s="143"/>
      <c r="C404" s="143"/>
      <c r="D404" s="143"/>
      <c r="E404" s="143"/>
      <c r="F404" s="143"/>
      <c r="G404" s="143"/>
      <c r="H404" s="143"/>
      <c r="I404" s="143"/>
      <c r="J404" s="143"/>
      <c r="K404" s="143"/>
      <c r="L404" s="143"/>
      <c r="M404" s="143"/>
      <c r="N404" s="143"/>
      <c r="O404" s="143"/>
      <c r="P404" s="143"/>
      <c r="Q404" s="143"/>
      <c r="R404" s="144"/>
      <c r="S404" s="143" t="str">
        <f>IFERROR(_xlfn.XLOOKUP(B404,Kontering!$E$383:$E$445,Kontering!$D$383:$D$445),"Saknas")</f>
        <v>Saknas</v>
      </c>
    </row>
    <row r="405" spans="1:19" x14ac:dyDescent="0.3">
      <c r="A405" s="143"/>
      <c r="B405" s="143"/>
      <c r="C405" s="143"/>
      <c r="D405" s="143"/>
      <c r="E405" s="143"/>
      <c r="F405" s="143"/>
      <c r="G405" s="143"/>
      <c r="H405" s="143"/>
      <c r="I405" s="143"/>
      <c r="J405" s="143"/>
      <c r="K405" s="143"/>
      <c r="L405" s="143"/>
      <c r="M405" s="143"/>
      <c r="N405" s="143"/>
      <c r="O405" s="143"/>
      <c r="P405" s="143"/>
      <c r="Q405" s="143"/>
      <c r="R405" s="144"/>
      <c r="S405" s="143" t="str">
        <f>IFERROR(_xlfn.XLOOKUP(B405,Kontering!$E$383:$E$445,Kontering!$D$383:$D$445),"Saknas")</f>
        <v>Saknas</v>
      </c>
    </row>
    <row r="406" spans="1:19" x14ac:dyDescent="0.3">
      <c r="A406" s="143"/>
      <c r="B406" s="143"/>
      <c r="C406" s="143"/>
      <c r="D406" s="143"/>
      <c r="E406" s="143"/>
      <c r="F406" s="143"/>
      <c r="G406" s="143"/>
      <c r="H406" s="143"/>
      <c r="I406" s="143"/>
      <c r="J406" s="143"/>
      <c r="K406" s="143"/>
      <c r="L406" s="143"/>
      <c r="M406" s="143"/>
      <c r="N406" s="143"/>
      <c r="O406" s="143"/>
      <c r="P406" s="143"/>
      <c r="Q406" s="143"/>
      <c r="R406" s="144"/>
      <c r="S406" s="143" t="str">
        <f>IFERROR(_xlfn.XLOOKUP(B406,Kontering!$E$383:$E$445,Kontering!$D$383:$D$445),"Saknas")</f>
        <v>Saknas</v>
      </c>
    </row>
    <row r="407" spans="1:19" x14ac:dyDescent="0.3">
      <c r="A407" s="143"/>
      <c r="B407" s="143"/>
      <c r="C407" s="143"/>
      <c r="D407" s="143"/>
      <c r="E407" s="143"/>
      <c r="F407" s="143"/>
      <c r="G407" s="143"/>
      <c r="H407" s="143"/>
      <c r="I407" s="143"/>
      <c r="J407" s="143"/>
      <c r="K407" s="143"/>
      <c r="L407" s="143"/>
      <c r="M407" s="143"/>
      <c r="N407" s="143"/>
      <c r="O407" s="143"/>
      <c r="P407" s="143"/>
      <c r="Q407" s="143"/>
      <c r="R407" s="144"/>
      <c r="S407" s="143" t="str">
        <f>IFERROR(_xlfn.XLOOKUP(B407,Kontering!$E$383:$E$445,Kontering!$D$383:$D$445),"Saknas")</f>
        <v>Saknas</v>
      </c>
    </row>
    <row r="408" spans="1:19" x14ac:dyDescent="0.3">
      <c r="A408" s="143"/>
      <c r="B408" s="143"/>
      <c r="C408" s="143"/>
      <c r="D408" s="143"/>
      <c r="E408" s="143"/>
      <c r="F408" s="143"/>
      <c r="G408" s="143"/>
      <c r="H408" s="143"/>
      <c r="I408" s="143"/>
      <c r="J408" s="143"/>
      <c r="K408" s="143"/>
      <c r="L408" s="143"/>
      <c r="M408" s="143"/>
      <c r="N408" s="143"/>
      <c r="O408" s="143"/>
      <c r="P408" s="143"/>
      <c r="Q408" s="143"/>
      <c r="R408" s="144"/>
      <c r="S408" s="143" t="str">
        <f>IFERROR(_xlfn.XLOOKUP(B408,Kontering!$E$383:$E$445,Kontering!$D$383:$D$445),"Saknas")</f>
        <v>Saknas</v>
      </c>
    </row>
    <row r="409" spans="1:19" x14ac:dyDescent="0.3">
      <c r="A409" s="143"/>
      <c r="B409" s="143"/>
      <c r="C409" s="143"/>
      <c r="D409" s="143"/>
      <c r="E409" s="143"/>
      <c r="F409" s="143"/>
      <c r="G409" s="143"/>
      <c r="H409" s="143"/>
      <c r="I409" s="143"/>
      <c r="J409" s="143"/>
      <c r="K409" s="143"/>
      <c r="L409" s="143"/>
      <c r="M409" s="143"/>
      <c r="N409" s="143"/>
      <c r="O409" s="143"/>
      <c r="P409" s="143"/>
      <c r="Q409" s="143"/>
      <c r="R409" s="144"/>
      <c r="S409" s="143" t="str">
        <f>IFERROR(_xlfn.XLOOKUP(B409,Kontering!$E$383:$E$445,Kontering!$D$383:$D$445),"Saknas")</f>
        <v>Saknas</v>
      </c>
    </row>
    <row r="410" spans="1:19" x14ac:dyDescent="0.3">
      <c r="A410" s="143"/>
      <c r="B410" s="143"/>
      <c r="C410" s="143"/>
      <c r="D410" s="143"/>
      <c r="E410" s="143"/>
      <c r="F410" s="143"/>
      <c r="G410" s="143"/>
      <c r="H410" s="143"/>
      <c r="I410" s="143"/>
      <c r="J410" s="143"/>
      <c r="K410" s="143"/>
      <c r="L410" s="143"/>
      <c r="M410" s="143"/>
      <c r="N410" s="143"/>
      <c r="O410" s="143"/>
      <c r="P410" s="143"/>
      <c r="Q410" s="143"/>
      <c r="R410" s="144"/>
      <c r="S410" s="143" t="str">
        <f>IFERROR(_xlfn.XLOOKUP(B410,Kontering!$E$383:$E$445,Kontering!$D$383:$D$445),"Saknas")</f>
        <v>Saknas</v>
      </c>
    </row>
    <row r="411" spans="1:19" x14ac:dyDescent="0.3">
      <c r="A411" s="143"/>
      <c r="B411" s="143"/>
      <c r="C411" s="143"/>
      <c r="D411" s="143"/>
      <c r="E411" s="143"/>
      <c r="F411" s="143"/>
      <c r="G411" s="143"/>
      <c r="H411" s="143"/>
      <c r="I411" s="143"/>
      <c r="J411" s="143"/>
      <c r="K411" s="143"/>
      <c r="L411" s="143"/>
      <c r="M411" s="143"/>
      <c r="N411" s="143"/>
      <c r="O411" s="143"/>
      <c r="P411" s="143"/>
      <c r="Q411" s="143"/>
      <c r="R411" s="144"/>
      <c r="S411" s="143" t="str">
        <f>IFERROR(_xlfn.XLOOKUP(B411,Kontering!$E$383:$E$445,Kontering!$D$383:$D$445),"Saknas")</f>
        <v>Saknas</v>
      </c>
    </row>
    <row r="412" spans="1:19" x14ac:dyDescent="0.3">
      <c r="A412" s="143"/>
      <c r="B412" s="143"/>
      <c r="C412" s="143"/>
      <c r="D412" s="143"/>
      <c r="E412" s="143"/>
      <c r="F412" s="143"/>
      <c r="G412" s="143"/>
      <c r="H412" s="143"/>
      <c r="I412" s="143"/>
      <c r="J412" s="143"/>
      <c r="K412" s="143"/>
      <c r="L412" s="143"/>
      <c r="M412" s="143"/>
      <c r="N412" s="143"/>
      <c r="O412" s="143"/>
      <c r="P412" s="143"/>
      <c r="Q412" s="143"/>
      <c r="R412" s="144"/>
      <c r="S412" s="143" t="str">
        <f>IFERROR(_xlfn.XLOOKUP(B412,Kontering!$E$383:$E$445,Kontering!$D$383:$D$445),"Saknas")</f>
        <v>Saknas</v>
      </c>
    </row>
    <row r="413" spans="1:19" x14ac:dyDescent="0.3">
      <c r="A413" s="143"/>
      <c r="B413" s="143"/>
      <c r="C413" s="143"/>
      <c r="D413" s="143"/>
      <c r="E413" s="143"/>
      <c r="F413" s="143"/>
      <c r="G413" s="143"/>
      <c r="H413" s="143"/>
      <c r="I413" s="143"/>
      <c r="J413" s="143"/>
      <c r="K413" s="143"/>
      <c r="L413" s="143"/>
      <c r="M413" s="143"/>
      <c r="N413" s="143"/>
      <c r="O413" s="143"/>
      <c r="P413" s="143"/>
      <c r="Q413" s="143"/>
      <c r="R413" s="144"/>
      <c r="S413" s="143" t="str">
        <f>IFERROR(_xlfn.XLOOKUP(B413,Kontering!$E$383:$E$445,Kontering!$D$383:$D$445),"Saknas")</f>
        <v>Saknas</v>
      </c>
    </row>
    <row r="414" spans="1:19" x14ac:dyDescent="0.3">
      <c r="A414" s="143"/>
      <c r="B414" s="143"/>
      <c r="C414" s="143"/>
      <c r="D414" s="143"/>
      <c r="E414" s="143"/>
      <c r="F414" s="143"/>
      <c r="G414" s="143"/>
      <c r="H414" s="143"/>
      <c r="I414" s="143"/>
      <c r="J414" s="143"/>
      <c r="K414" s="143"/>
      <c r="L414" s="143"/>
      <c r="M414" s="143"/>
      <c r="N414" s="143"/>
      <c r="O414" s="143"/>
      <c r="P414" s="143"/>
      <c r="Q414" s="143"/>
      <c r="R414" s="144"/>
      <c r="S414" s="143" t="str">
        <f>IFERROR(_xlfn.XLOOKUP(B414,Kontering!$E$383:$E$445,Kontering!$D$383:$D$445),"Saknas")</f>
        <v>Saknas</v>
      </c>
    </row>
    <row r="415" spans="1:19" x14ac:dyDescent="0.3">
      <c r="A415" s="143"/>
      <c r="B415" s="143"/>
      <c r="C415" s="143"/>
      <c r="D415" s="143"/>
      <c r="E415" s="143"/>
      <c r="F415" s="143"/>
      <c r="G415" s="143"/>
      <c r="H415" s="143"/>
      <c r="I415" s="143"/>
      <c r="J415" s="143"/>
      <c r="K415" s="143"/>
      <c r="L415" s="143"/>
      <c r="M415" s="143"/>
      <c r="N415" s="143"/>
      <c r="O415" s="143"/>
      <c r="P415" s="143"/>
      <c r="Q415" s="143"/>
      <c r="R415" s="144"/>
      <c r="S415" s="143" t="str">
        <f>IFERROR(_xlfn.XLOOKUP(B415,Kontering!$E$383:$E$445,Kontering!$D$383:$D$445),"Saknas")</f>
        <v>Saknas</v>
      </c>
    </row>
    <row r="416" spans="1:19" x14ac:dyDescent="0.3">
      <c r="A416" s="143"/>
      <c r="B416" s="143"/>
      <c r="C416" s="143"/>
      <c r="D416" s="143"/>
      <c r="E416" s="143"/>
      <c r="F416" s="143"/>
      <c r="G416" s="143"/>
      <c r="H416" s="143"/>
      <c r="I416" s="143"/>
      <c r="J416" s="143"/>
      <c r="K416" s="143"/>
      <c r="L416" s="143"/>
      <c r="M416" s="143"/>
      <c r="N416" s="143"/>
      <c r="O416" s="143"/>
      <c r="P416" s="143"/>
      <c r="Q416" s="143"/>
      <c r="R416" s="144"/>
      <c r="S416" s="143" t="str">
        <f>IFERROR(_xlfn.XLOOKUP(B416,Kontering!$E$383:$E$445,Kontering!$D$383:$D$445),"Saknas")</f>
        <v>Saknas</v>
      </c>
    </row>
    <row r="417" spans="1:19" x14ac:dyDescent="0.3">
      <c r="A417" s="143"/>
      <c r="B417" s="143"/>
      <c r="C417" s="143"/>
      <c r="D417" s="143"/>
      <c r="E417" s="143"/>
      <c r="F417" s="143"/>
      <c r="G417" s="143"/>
      <c r="H417" s="143"/>
      <c r="I417" s="143"/>
      <c r="J417" s="143"/>
      <c r="K417" s="143"/>
      <c r="L417" s="143"/>
      <c r="M417" s="143"/>
      <c r="N417" s="143"/>
      <c r="O417" s="143"/>
      <c r="P417" s="143"/>
      <c r="Q417" s="143"/>
      <c r="R417" s="144"/>
      <c r="S417" s="143" t="str">
        <f>IFERROR(_xlfn.XLOOKUP(B417,Kontering!$E$383:$E$445,Kontering!$D$383:$D$445),"Saknas")</f>
        <v>Saknas</v>
      </c>
    </row>
    <row r="418" spans="1:19" x14ac:dyDescent="0.3">
      <c r="A418" s="143"/>
      <c r="B418" s="143"/>
      <c r="C418" s="143"/>
      <c r="D418" s="143"/>
      <c r="E418" s="143"/>
      <c r="F418" s="143"/>
      <c r="G418" s="143"/>
      <c r="H418" s="143"/>
      <c r="I418" s="143"/>
      <c r="J418" s="143"/>
      <c r="K418" s="143"/>
      <c r="L418" s="143"/>
      <c r="M418" s="143"/>
      <c r="N418" s="143"/>
      <c r="O418" s="143"/>
      <c r="P418" s="143"/>
      <c r="Q418" s="143"/>
      <c r="R418" s="144"/>
      <c r="S418" s="143" t="str">
        <f>IFERROR(_xlfn.XLOOKUP(B418,Kontering!$E$383:$E$445,Kontering!$D$383:$D$445),"Saknas")</f>
        <v>Saknas</v>
      </c>
    </row>
    <row r="419" spans="1:19" x14ac:dyDescent="0.3">
      <c r="A419" s="143"/>
      <c r="B419" s="143"/>
      <c r="C419" s="143"/>
      <c r="D419" s="143"/>
      <c r="E419" s="143"/>
      <c r="F419" s="143"/>
      <c r="G419" s="143"/>
      <c r="H419" s="143"/>
      <c r="I419" s="143"/>
      <c r="J419" s="143"/>
      <c r="K419" s="143"/>
      <c r="L419" s="143"/>
      <c r="M419" s="143"/>
      <c r="N419" s="143"/>
      <c r="O419" s="143"/>
      <c r="P419" s="143"/>
      <c r="Q419" s="143"/>
      <c r="R419" s="144"/>
      <c r="S419" s="143" t="str">
        <f>IFERROR(_xlfn.XLOOKUP(B419,Kontering!$E$383:$E$445,Kontering!$D$383:$D$445),"Saknas")</f>
        <v>Saknas</v>
      </c>
    </row>
    <row r="420" spans="1:19" x14ac:dyDescent="0.3">
      <c r="A420" s="143"/>
      <c r="B420" s="143"/>
      <c r="C420" s="143"/>
      <c r="D420" s="143"/>
      <c r="E420" s="143"/>
      <c r="F420" s="143"/>
      <c r="G420" s="143"/>
      <c r="H420" s="143"/>
      <c r="I420" s="143"/>
      <c r="J420" s="143"/>
      <c r="K420" s="143"/>
      <c r="L420" s="143"/>
      <c r="M420" s="143"/>
      <c r="N420" s="143"/>
      <c r="O420" s="143"/>
      <c r="P420" s="143"/>
      <c r="Q420" s="143"/>
      <c r="R420" s="144"/>
      <c r="S420" s="143" t="str">
        <f>IFERROR(_xlfn.XLOOKUP(B420,Kontering!$E$383:$E$445,Kontering!$D$383:$D$445),"Saknas")</f>
        <v>Saknas</v>
      </c>
    </row>
    <row r="421" spans="1:19" x14ac:dyDescent="0.3">
      <c r="A421" s="143"/>
      <c r="B421" s="143"/>
      <c r="C421" s="143"/>
      <c r="D421" s="143"/>
      <c r="E421" s="143"/>
      <c r="F421" s="143"/>
      <c r="G421" s="143"/>
      <c r="H421" s="143"/>
      <c r="I421" s="143"/>
      <c r="J421" s="143"/>
      <c r="K421" s="143"/>
      <c r="L421" s="143"/>
      <c r="M421" s="143"/>
      <c r="N421" s="143"/>
      <c r="O421" s="143"/>
      <c r="P421" s="143"/>
      <c r="Q421" s="143"/>
      <c r="R421" s="144"/>
      <c r="S421" s="143" t="str">
        <f>IFERROR(_xlfn.XLOOKUP(B421,Kontering!$E$383:$E$445,Kontering!$D$383:$D$445),"Saknas")</f>
        <v>Saknas</v>
      </c>
    </row>
    <row r="422" spans="1:19" x14ac:dyDescent="0.3">
      <c r="A422" s="143"/>
      <c r="B422" s="143"/>
      <c r="C422" s="143"/>
      <c r="D422" s="143"/>
      <c r="E422" s="143"/>
      <c r="F422" s="143"/>
      <c r="G422" s="143"/>
      <c r="H422" s="143"/>
      <c r="I422" s="143"/>
      <c r="J422" s="143"/>
      <c r="K422" s="143"/>
      <c r="L422" s="143"/>
      <c r="M422" s="143"/>
      <c r="N422" s="143"/>
      <c r="O422" s="143"/>
      <c r="P422" s="143"/>
      <c r="Q422" s="143"/>
      <c r="R422" s="144"/>
      <c r="S422" s="143" t="str">
        <f>IFERROR(_xlfn.XLOOKUP(B422,Kontering!$E$383:$E$445,Kontering!$D$383:$D$445),"Saknas")</f>
        <v>Saknas</v>
      </c>
    </row>
    <row r="423" spans="1:19" x14ac:dyDescent="0.3">
      <c r="A423" s="143"/>
      <c r="B423" s="143"/>
      <c r="C423" s="143"/>
      <c r="D423" s="143"/>
      <c r="E423" s="143"/>
      <c r="F423" s="143"/>
      <c r="G423" s="143"/>
      <c r="H423" s="143"/>
      <c r="I423" s="143"/>
      <c r="J423" s="143"/>
      <c r="K423" s="143"/>
      <c r="L423" s="143"/>
      <c r="M423" s="143"/>
      <c r="N423" s="143"/>
      <c r="O423" s="143"/>
      <c r="P423" s="143"/>
      <c r="Q423" s="143"/>
      <c r="R423" s="144"/>
      <c r="S423" s="143" t="str">
        <f>IFERROR(_xlfn.XLOOKUP(B423,Kontering!$E$383:$E$445,Kontering!$D$383:$D$445),"Saknas")</f>
        <v>Saknas</v>
      </c>
    </row>
    <row r="424" spans="1:19" x14ac:dyDescent="0.3">
      <c r="A424" s="143"/>
      <c r="B424" s="143"/>
      <c r="C424" s="143"/>
      <c r="D424" s="143"/>
      <c r="E424" s="143"/>
      <c r="F424" s="143"/>
      <c r="G424" s="143"/>
      <c r="H424" s="143"/>
      <c r="I424" s="143"/>
      <c r="J424" s="143"/>
      <c r="K424" s="143"/>
      <c r="L424" s="143"/>
      <c r="M424" s="143"/>
      <c r="N424" s="143"/>
      <c r="O424" s="143"/>
      <c r="P424" s="143"/>
      <c r="Q424" s="143"/>
      <c r="R424" s="144"/>
      <c r="S424" s="143" t="str">
        <f>IFERROR(_xlfn.XLOOKUP(B424,Kontering!$E$383:$E$445,Kontering!$D$383:$D$445),"Saknas")</f>
        <v>Saknas</v>
      </c>
    </row>
    <row r="425" spans="1:19" x14ac:dyDescent="0.3">
      <c r="A425" s="143"/>
      <c r="B425" s="143"/>
      <c r="C425" s="143"/>
      <c r="D425" s="143"/>
      <c r="E425" s="143"/>
      <c r="F425" s="143"/>
      <c r="G425" s="143"/>
      <c r="H425" s="143"/>
      <c r="I425" s="143"/>
      <c r="J425" s="143"/>
      <c r="K425" s="143"/>
      <c r="L425" s="143"/>
      <c r="M425" s="143"/>
      <c r="N425" s="143"/>
      <c r="O425" s="143"/>
      <c r="P425" s="143"/>
      <c r="Q425" s="143"/>
      <c r="R425" s="144"/>
      <c r="S425" s="143" t="str">
        <f>IFERROR(_xlfn.XLOOKUP(B425,Kontering!$E$383:$E$445,Kontering!$D$383:$D$445),"Saknas")</f>
        <v>Saknas</v>
      </c>
    </row>
    <row r="426" spans="1:19" x14ac:dyDescent="0.3">
      <c r="A426" s="143"/>
      <c r="B426" s="143"/>
      <c r="C426" s="143"/>
      <c r="D426" s="143"/>
      <c r="E426" s="143"/>
      <c r="F426" s="143"/>
      <c r="G426" s="143"/>
      <c r="H426" s="143"/>
      <c r="I426" s="143"/>
      <c r="J426" s="143"/>
      <c r="K426" s="143"/>
      <c r="L426" s="143"/>
      <c r="M426" s="143"/>
      <c r="N426" s="143"/>
      <c r="O426" s="143"/>
      <c r="P426" s="143"/>
      <c r="Q426" s="143"/>
      <c r="R426" s="144"/>
      <c r="S426" s="143" t="str">
        <f>IFERROR(_xlfn.XLOOKUP(B426,Kontering!$E$383:$E$445,Kontering!$D$383:$D$445),"Saknas")</f>
        <v>Saknas</v>
      </c>
    </row>
    <row r="427" spans="1:19" x14ac:dyDescent="0.3">
      <c r="A427" s="143"/>
      <c r="B427" s="143"/>
      <c r="C427" s="143"/>
      <c r="D427" s="143"/>
      <c r="E427" s="143"/>
      <c r="F427" s="143"/>
      <c r="G427" s="143"/>
      <c r="H427" s="143"/>
      <c r="I427" s="143"/>
      <c r="J427" s="143"/>
      <c r="K427" s="143"/>
      <c r="L427" s="143"/>
      <c r="M427" s="143"/>
      <c r="N427" s="143"/>
      <c r="O427" s="143"/>
      <c r="P427" s="143"/>
      <c r="Q427" s="143"/>
      <c r="R427" s="144"/>
      <c r="S427" s="143" t="str">
        <f>IFERROR(_xlfn.XLOOKUP(B427,Kontering!$E$383:$E$445,Kontering!$D$383:$D$445),"Saknas")</f>
        <v>Saknas</v>
      </c>
    </row>
    <row r="428" spans="1:19" x14ac:dyDescent="0.3">
      <c r="A428" s="143"/>
      <c r="B428" s="143"/>
      <c r="C428" s="143"/>
      <c r="D428" s="143"/>
      <c r="E428" s="143"/>
      <c r="F428" s="143"/>
      <c r="G428" s="143"/>
      <c r="H428" s="143"/>
      <c r="I428" s="143"/>
      <c r="J428" s="143"/>
      <c r="K428" s="143"/>
      <c r="L428" s="143"/>
      <c r="M428" s="143"/>
      <c r="N428" s="143"/>
      <c r="O428" s="143"/>
      <c r="P428" s="143"/>
      <c r="Q428" s="143"/>
      <c r="R428" s="144"/>
      <c r="S428" s="143" t="str">
        <f>IFERROR(_xlfn.XLOOKUP(B428,Kontering!$E$383:$E$445,Kontering!$D$383:$D$445),"Saknas")</f>
        <v>Saknas</v>
      </c>
    </row>
    <row r="429" spans="1:19" x14ac:dyDescent="0.3">
      <c r="A429" s="143"/>
      <c r="B429" s="143"/>
      <c r="C429" s="143"/>
      <c r="D429" s="143"/>
      <c r="E429" s="143"/>
      <c r="F429" s="143"/>
      <c r="G429" s="143"/>
      <c r="H429" s="143"/>
      <c r="I429" s="143"/>
      <c r="J429" s="143"/>
      <c r="K429" s="143"/>
      <c r="L429" s="143"/>
      <c r="M429" s="143"/>
      <c r="N429" s="143"/>
      <c r="O429" s="143"/>
      <c r="P429" s="143"/>
      <c r="Q429" s="143"/>
      <c r="R429" s="144"/>
      <c r="S429" s="143" t="str">
        <f>IFERROR(_xlfn.XLOOKUP(B429,Kontering!$E$383:$E$445,Kontering!$D$383:$D$445),"Saknas")</f>
        <v>Saknas</v>
      </c>
    </row>
    <row r="430" spans="1:19" x14ac:dyDescent="0.3">
      <c r="A430" s="143"/>
      <c r="B430" s="143"/>
      <c r="C430" s="143"/>
      <c r="D430" s="143"/>
      <c r="E430" s="143"/>
      <c r="F430" s="143"/>
      <c r="G430" s="143"/>
      <c r="H430" s="143"/>
      <c r="I430" s="143"/>
      <c r="J430" s="143"/>
      <c r="K430" s="143"/>
      <c r="L430" s="143"/>
      <c r="M430" s="143"/>
      <c r="N430" s="143"/>
      <c r="O430" s="143"/>
      <c r="P430" s="143"/>
      <c r="Q430" s="143"/>
      <c r="R430" s="144"/>
      <c r="S430" s="143" t="str">
        <f>IFERROR(_xlfn.XLOOKUP(B430,Kontering!$E$383:$E$445,Kontering!$D$383:$D$445),"Saknas")</f>
        <v>Saknas</v>
      </c>
    </row>
    <row r="431" spans="1:19" x14ac:dyDescent="0.3">
      <c r="A431" s="143"/>
      <c r="B431" s="143"/>
      <c r="C431" s="143"/>
      <c r="D431" s="143"/>
      <c r="E431" s="143"/>
      <c r="F431" s="143"/>
      <c r="G431" s="143"/>
      <c r="H431" s="143"/>
      <c r="I431" s="143"/>
      <c r="J431" s="143"/>
      <c r="K431" s="143"/>
      <c r="L431" s="143"/>
      <c r="M431" s="143"/>
      <c r="N431" s="143"/>
      <c r="O431" s="143"/>
      <c r="P431" s="143"/>
      <c r="Q431" s="143"/>
      <c r="R431" s="144"/>
      <c r="S431" s="143" t="str">
        <f>IFERROR(_xlfn.XLOOKUP(B431,Kontering!$E$383:$E$445,Kontering!$D$383:$D$445),"Saknas")</f>
        <v>Saknas</v>
      </c>
    </row>
    <row r="432" spans="1:19" x14ac:dyDescent="0.3">
      <c r="A432" s="143"/>
      <c r="B432" s="143"/>
      <c r="C432" s="143"/>
      <c r="D432" s="143"/>
      <c r="E432" s="143"/>
      <c r="F432" s="143"/>
      <c r="G432" s="143"/>
      <c r="H432" s="143"/>
      <c r="I432" s="143"/>
      <c r="J432" s="143"/>
      <c r="K432" s="143"/>
      <c r="L432" s="143"/>
      <c r="M432" s="143"/>
      <c r="N432" s="143"/>
      <c r="O432" s="143"/>
      <c r="P432" s="143"/>
      <c r="Q432" s="143"/>
      <c r="R432" s="144"/>
      <c r="S432" s="143" t="str">
        <f>IFERROR(_xlfn.XLOOKUP(B432,Kontering!$E$383:$E$445,Kontering!$D$383:$D$445),"Saknas")</f>
        <v>Saknas</v>
      </c>
    </row>
    <row r="433" spans="1:19" x14ac:dyDescent="0.3">
      <c r="A433" s="143"/>
      <c r="B433" s="143"/>
      <c r="C433" s="143"/>
      <c r="D433" s="143"/>
      <c r="E433" s="143"/>
      <c r="F433" s="143"/>
      <c r="G433" s="143"/>
      <c r="H433" s="143"/>
      <c r="I433" s="143"/>
      <c r="J433" s="143"/>
      <c r="K433" s="143"/>
      <c r="L433" s="143"/>
      <c r="M433" s="143"/>
      <c r="N433" s="143"/>
      <c r="O433" s="143"/>
      <c r="P433" s="143"/>
      <c r="Q433" s="143"/>
      <c r="R433" s="144"/>
      <c r="S433" s="143" t="str">
        <f>IFERROR(_xlfn.XLOOKUP(B433,Kontering!$E$383:$E$445,Kontering!$D$383:$D$445),"Saknas")</f>
        <v>Saknas</v>
      </c>
    </row>
    <row r="434" spans="1:19" x14ac:dyDescent="0.3">
      <c r="A434" s="143"/>
      <c r="B434" s="143"/>
      <c r="C434" s="143"/>
      <c r="D434" s="143"/>
      <c r="E434" s="143"/>
      <c r="F434" s="143"/>
      <c r="G434" s="143"/>
      <c r="H434" s="143"/>
      <c r="I434" s="143"/>
      <c r="J434" s="143"/>
      <c r="K434" s="143"/>
      <c r="L434" s="143"/>
      <c r="M434" s="143"/>
      <c r="N434" s="143"/>
      <c r="O434" s="143"/>
      <c r="P434" s="143"/>
      <c r="Q434" s="143"/>
      <c r="R434" s="144"/>
      <c r="S434" s="143" t="str">
        <f>IFERROR(_xlfn.XLOOKUP(B434,Kontering!$E$383:$E$445,Kontering!$D$383:$D$445),"Saknas")</f>
        <v>Saknas</v>
      </c>
    </row>
    <row r="435" spans="1:19" x14ac:dyDescent="0.3">
      <c r="A435" s="143"/>
      <c r="B435" s="143"/>
      <c r="C435" s="143"/>
      <c r="D435" s="143"/>
      <c r="E435" s="143"/>
      <c r="F435" s="143"/>
      <c r="G435" s="143"/>
      <c r="H435" s="143"/>
      <c r="I435" s="143"/>
      <c r="J435" s="143"/>
      <c r="K435" s="143"/>
      <c r="L435" s="143"/>
      <c r="M435" s="143"/>
      <c r="N435" s="143"/>
      <c r="O435" s="143"/>
      <c r="P435" s="143"/>
      <c r="Q435" s="143"/>
      <c r="R435" s="144"/>
      <c r="S435" s="143" t="str">
        <f>IFERROR(_xlfn.XLOOKUP(B435,Kontering!$E$383:$E$445,Kontering!$D$383:$D$445),"Saknas")</f>
        <v>Saknas</v>
      </c>
    </row>
    <row r="436" spans="1:19" x14ac:dyDescent="0.3">
      <c r="A436" s="143"/>
      <c r="B436" s="143"/>
      <c r="C436" s="143"/>
      <c r="D436" s="143"/>
      <c r="E436" s="143"/>
      <c r="F436" s="143"/>
      <c r="G436" s="143"/>
      <c r="H436" s="143"/>
      <c r="I436" s="143"/>
      <c r="J436" s="143"/>
      <c r="K436" s="143"/>
      <c r="L436" s="143"/>
      <c r="M436" s="143"/>
      <c r="N436" s="143"/>
      <c r="O436" s="143"/>
      <c r="P436" s="143"/>
      <c r="Q436" s="143"/>
      <c r="R436" s="144"/>
      <c r="S436" s="143" t="str">
        <f>IFERROR(_xlfn.XLOOKUP(B436,Kontering!$E$383:$E$445,Kontering!$D$383:$D$445),"Saknas")</f>
        <v>Saknas</v>
      </c>
    </row>
    <row r="437" spans="1:19" x14ac:dyDescent="0.3">
      <c r="A437" s="143"/>
      <c r="B437" s="143"/>
      <c r="C437" s="143"/>
      <c r="D437" s="143"/>
      <c r="E437" s="143"/>
      <c r="F437" s="143"/>
      <c r="G437" s="143"/>
      <c r="H437" s="143"/>
      <c r="I437" s="143"/>
      <c r="J437" s="143"/>
      <c r="K437" s="143"/>
      <c r="L437" s="143"/>
      <c r="M437" s="143"/>
      <c r="N437" s="143"/>
      <c r="O437" s="143"/>
      <c r="P437" s="143"/>
      <c r="Q437" s="143"/>
      <c r="R437" s="144"/>
      <c r="S437" s="143" t="str">
        <f>IFERROR(_xlfn.XLOOKUP(B437,Kontering!$E$383:$E$445,Kontering!$D$383:$D$445),"Saknas")</f>
        <v>Saknas</v>
      </c>
    </row>
    <row r="438" spans="1:19" x14ac:dyDescent="0.3">
      <c r="A438" s="143"/>
      <c r="B438" s="143"/>
      <c r="C438" s="143"/>
      <c r="D438" s="143"/>
      <c r="E438" s="143"/>
      <c r="F438" s="143"/>
      <c r="G438" s="143"/>
      <c r="H438" s="143"/>
      <c r="I438" s="143"/>
      <c r="J438" s="143"/>
      <c r="K438" s="143"/>
      <c r="L438" s="143"/>
      <c r="M438" s="143"/>
      <c r="N438" s="143"/>
      <c r="O438" s="143"/>
      <c r="P438" s="143"/>
      <c r="Q438" s="143"/>
      <c r="R438" s="144"/>
      <c r="S438" s="143" t="str">
        <f>IFERROR(_xlfn.XLOOKUP(B438,Kontering!$E$383:$E$445,Kontering!$D$383:$D$445),"Saknas")</f>
        <v>Saknas</v>
      </c>
    </row>
    <row r="439" spans="1:19" x14ac:dyDescent="0.3">
      <c r="A439" s="143"/>
      <c r="B439" s="143"/>
      <c r="C439" s="143"/>
      <c r="D439" s="143"/>
      <c r="E439" s="143"/>
      <c r="F439" s="143"/>
      <c r="G439" s="143"/>
      <c r="H439" s="143"/>
      <c r="I439" s="143"/>
      <c r="J439" s="143"/>
      <c r="K439" s="143"/>
      <c r="L439" s="143"/>
      <c r="M439" s="143"/>
      <c r="N439" s="143"/>
      <c r="O439" s="143"/>
      <c r="P439" s="143"/>
      <c r="Q439" s="143"/>
      <c r="R439" s="144"/>
      <c r="S439" s="143" t="str">
        <f>IFERROR(_xlfn.XLOOKUP(B439,Kontering!$E$383:$E$445,Kontering!$D$383:$D$445),"Saknas")</f>
        <v>Saknas</v>
      </c>
    </row>
    <row r="440" spans="1:19" x14ac:dyDescent="0.3">
      <c r="A440" s="143"/>
      <c r="B440" s="143"/>
      <c r="C440" s="143"/>
      <c r="D440" s="143"/>
      <c r="E440" s="143"/>
      <c r="F440" s="143"/>
      <c r="G440" s="143"/>
      <c r="H440" s="143"/>
      <c r="I440" s="143"/>
      <c r="J440" s="143"/>
      <c r="K440" s="143"/>
      <c r="L440" s="143"/>
      <c r="M440" s="143"/>
      <c r="N440" s="143"/>
      <c r="O440" s="143"/>
      <c r="P440" s="143"/>
      <c r="Q440" s="143"/>
      <c r="R440" s="144"/>
      <c r="S440" s="143" t="str">
        <f>IFERROR(_xlfn.XLOOKUP(B440,Kontering!$E$383:$E$445,Kontering!$D$383:$D$445),"Saknas")</f>
        <v>Saknas</v>
      </c>
    </row>
    <row r="441" spans="1:19" x14ac:dyDescent="0.3">
      <c r="A441" s="143"/>
      <c r="B441" s="143"/>
      <c r="C441" s="143"/>
      <c r="D441" s="143"/>
      <c r="E441" s="143"/>
      <c r="F441" s="143"/>
      <c r="G441" s="143"/>
      <c r="H441" s="143"/>
      <c r="I441" s="143"/>
      <c r="J441" s="143"/>
      <c r="K441" s="143"/>
      <c r="L441" s="143"/>
      <c r="M441" s="143"/>
      <c r="N441" s="143"/>
      <c r="O441" s="143"/>
      <c r="P441" s="143"/>
      <c r="Q441" s="143"/>
      <c r="R441" s="144"/>
      <c r="S441" s="143" t="str">
        <f>IFERROR(_xlfn.XLOOKUP(B441,Kontering!$E$383:$E$445,Kontering!$D$383:$D$445),"Saknas")</f>
        <v>Saknas</v>
      </c>
    </row>
    <row r="442" spans="1:19" x14ac:dyDescent="0.3">
      <c r="A442" s="143"/>
      <c r="B442" s="143"/>
      <c r="C442" s="143"/>
      <c r="D442" s="143"/>
      <c r="E442" s="143"/>
      <c r="F442" s="143"/>
      <c r="G442" s="143"/>
      <c r="H442" s="143"/>
      <c r="I442" s="143"/>
      <c r="J442" s="143"/>
      <c r="K442" s="143"/>
      <c r="L442" s="143"/>
      <c r="M442" s="143"/>
      <c r="N442" s="143"/>
      <c r="O442" s="143"/>
      <c r="P442" s="143"/>
      <c r="Q442" s="143"/>
      <c r="R442" s="144"/>
      <c r="S442" s="143" t="str">
        <f>IFERROR(_xlfn.XLOOKUP(B442,Kontering!$E$383:$E$445,Kontering!$D$383:$D$445),"Saknas")</f>
        <v>Saknas</v>
      </c>
    </row>
    <row r="443" spans="1:19" x14ac:dyDescent="0.3">
      <c r="A443" s="143"/>
      <c r="B443" s="143"/>
      <c r="C443" s="143"/>
      <c r="D443" s="143"/>
      <c r="E443" s="143"/>
      <c r="F443" s="143"/>
      <c r="G443" s="143"/>
      <c r="H443" s="143"/>
      <c r="I443" s="143"/>
      <c r="J443" s="143"/>
      <c r="K443" s="143"/>
      <c r="L443" s="143"/>
      <c r="M443" s="143"/>
      <c r="N443" s="143"/>
      <c r="O443" s="143"/>
      <c r="P443" s="143"/>
      <c r="Q443" s="143"/>
      <c r="R443" s="144"/>
      <c r="S443" s="143" t="str">
        <f>IFERROR(_xlfn.XLOOKUP(B443,Kontering!$E$383:$E$445,Kontering!$D$383:$D$445),"Saknas")</f>
        <v>Saknas</v>
      </c>
    </row>
    <row r="444" spans="1:19" x14ac:dyDescent="0.3">
      <c r="A444" s="143"/>
      <c r="B444" s="143"/>
      <c r="C444" s="143"/>
      <c r="D444" s="143"/>
      <c r="E444" s="143"/>
      <c r="F444" s="143"/>
      <c r="G444" s="143"/>
      <c r="H444" s="143"/>
      <c r="I444" s="143"/>
      <c r="J444" s="143"/>
      <c r="K444" s="143"/>
      <c r="L444" s="143"/>
      <c r="M444" s="143"/>
      <c r="N444" s="143"/>
      <c r="O444" s="143"/>
      <c r="P444" s="143"/>
      <c r="Q444" s="143"/>
      <c r="R444" s="144"/>
      <c r="S444" s="143" t="str">
        <f>IFERROR(_xlfn.XLOOKUP(B444,Kontering!$E$383:$E$445,Kontering!$D$383:$D$445),"Saknas")</f>
        <v>Saknas</v>
      </c>
    </row>
    <row r="445" spans="1:19" x14ac:dyDescent="0.3">
      <c r="A445" s="143"/>
      <c r="B445" s="143"/>
      <c r="C445" s="143"/>
      <c r="D445" s="143"/>
      <c r="E445" s="143"/>
      <c r="F445" s="143"/>
      <c r="G445" s="143"/>
      <c r="H445" s="143"/>
      <c r="I445" s="143"/>
      <c r="J445" s="143"/>
      <c r="K445" s="143"/>
      <c r="L445" s="143"/>
      <c r="M445" s="143"/>
      <c r="N445" s="143"/>
      <c r="O445" s="143"/>
      <c r="P445" s="143"/>
      <c r="Q445" s="143"/>
      <c r="R445" s="144"/>
      <c r="S445" s="143" t="str">
        <f>IFERROR(_xlfn.XLOOKUP(B445,Kontering!$E$383:$E$445,Kontering!$D$383:$D$445),"Saknas")</f>
        <v>Saknas</v>
      </c>
    </row>
    <row r="446" spans="1:19" x14ac:dyDescent="0.3">
      <c r="A446" s="143"/>
      <c r="B446" s="143"/>
      <c r="C446" s="143"/>
      <c r="D446" s="143"/>
      <c r="E446" s="143"/>
      <c r="F446" s="143"/>
      <c r="G446" s="143"/>
      <c r="H446" s="143"/>
      <c r="I446" s="143"/>
      <c r="J446" s="143"/>
      <c r="K446" s="143"/>
      <c r="L446" s="143"/>
      <c r="M446" s="143"/>
      <c r="N446" s="143"/>
      <c r="O446" s="143"/>
      <c r="P446" s="143"/>
      <c r="Q446" s="143"/>
      <c r="R446" s="144"/>
      <c r="S446" s="143" t="str">
        <f>IFERROR(_xlfn.XLOOKUP(B446,Kontering!$E$383:$E$445,Kontering!$D$383:$D$445),"Saknas")</f>
        <v>Saknas</v>
      </c>
    </row>
    <row r="447" spans="1:19" x14ac:dyDescent="0.3">
      <c r="A447" s="143"/>
      <c r="B447" s="143"/>
      <c r="C447" s="143"/>
      <c r="D447" s="143"/>
      <c r="E447" s="143"/>
      <c r="F447" s="143"/>
      <c r="G447" s="143"/>
      <c r="H447" s="143"/>
      <c r="I447" s="143"/>
      <c r="J447" s="143"/>
      <c r="K447" s="143"/>
      <c r="L447" s="143"/>
      <c r="M447" s="143"/>
      <c r="N447" s="143"/>
      <c r="O447" s="143"/>
      <c r="P447" s="143"/>
      <c r="Q447" s="143"/>
      <c r="R447" s="144"/>
      <c r="S447" s="143" t="str">
        <f>IFERROR(_xlfn.XLOOKUP(B447,Kontering!$E$383:$E$445,Kontering!$D$383:$D$445),"Saknas")</f>
        <v>Saknas</v>
      </c>
    </row>
    <row r="448" spans="1:19" x14ac:dyDescent="0.3">
      <c r="A448" s="143"/>
      <c r="B448" s="143"/>
      <c r="C448" s="143"/>
      <c r="D448" s="143"/>
      <c r="E448" s="143"/>
      <c r="F448" s="143"/>
      <c r="G448" s="143"/>
      <c r="H448" s="143"/>
      <c r="I448" s="143"/>
      <c r="J448" s="143"/>
      <c r="K448" s="143"/>
      <c r="L448" s="143"/>
      <c r="M448" s="143"/>
      <c r="N448" s="143"/>
      <c r="O448" s="143"/>
      <c r="P448" s="143"/>
      <c r="Q448" s="143"/>
      <c r="R448" s="144"/>
      <c r="S448" s="143" t="str">
        <f>IFERROR(_xlfn.XLOOKUP(B448,Kontering!$E$383:$E$445,Kontering!$D$383:$D$445),"Saknas")</f>
        <v>Saknas</v>
      </c>
    </row>
    <row r="449" spans="1:19" x14ac:dyDescent="0.3">
      <c r="A449" s="143"/>
      <c r="B449" s="143"/>
      <c r="C449" s="143"/>
      <c r="D449" s="143"/>
      <c r="E449" s="143"/>
      <c r="F449" s="143"/>
      <c r="G449" s="143"/>
      <c r="H449" s="143"/>
      <c r="I449" s="143"/>
      <c r="J449" s="143"/>
      <c r="K449" s="143"/>
      <c r="L449" s="143"/>
      <c r="M449" s="143"/>
      <c r="N449" s="143"/>
      <c r="O449" s="143"/>
      <c r="P449" s="143"/>
      <c r="Q449" s="143"/>
      <c r="R449" s="144"/>
      <c r="S449" s="143" t="str">
        <f>IFERROR(_xlfn.XLOOKUP(B449,Kontering!$E$383:$E$445,Kontering!$D$383:$D$445),"Saknas")</f>
        <v>Saknas</v>
      </c>
    </row>
    <row r="450" spans="1:19" x14ac:dyDescent="0.3">
      <c r="A450" s="143"/>
      <c r="B450" s="143"/>
      <c r="C450" s="143"/>
      <c r="D450" s="143"/>
      <c r="E450" s="143"/>
      <c r="F450" s="143"/>
      <c r="G450" s="143"/>
      <c r="H450" s="143"/>
      <c r="I450" s="143"/>
      <c r="J450" s="143"/>
      <c r="K450" s="143"/>
      <c r="L450" s="143"/>
      <c r="M450" s="143"/>
      <c r="N450" s="143"/>
      <c r="O450" s="143"/>
      <c r="P450" s="143"/>
      <c r="Q450" s="143"/>
      <c r="R450" s="144"/>
      <c r="S450" s="143" t="str">
        <f>IFERROR(_xlfn.XLOOKUP(B450,Kontering!$E$383:$E$445,Kontering!$D$383:$D$445),"Saknas")</f>
        <v>Saknas</v>
      </c>
    </row>
    <row r="451" spans="1:19" x14ac:dyDescent="0.3">
      <c r="A451" s="143"/>
      <c r="B451" s="143"/>
      <c r="C451" s="143"/>
      <c r="D451" s="143"/>
      <c r="E451" s="143"/>
      <c r="F451" s="143"/>
      <c r="G451" s="143"/>
      <c r="H451" s="143"/>
      <c r="I451" s="143"/>
      <c r="J451" s="143"/>
      <c r="K451" s="143"/>
      <c r="L451" s="143"/>
      <c r="M451" s="143"/>
      <c r="N451" s="143"/>
      <c r="O451" s="143"/>
      <c r="P451" s="143"/>
      <c r="Q451" s="143"/>
      <c r="R451" s="144"/>
      <c r="S451" s="143" t="str">
        <f>IFERROR(_xlfn.XLOOKUP(B451,Kontering!$E$383:$E$445,Kontering!$D$383:$D$445),"Saknas")</f>
        <v>Saknas</v>
      </c>
    </row>
    <row r="452" spans="1:19" x14ac:dyDescent="0.3">
      <c r="A452" s="143"/>
      <c r="B452" s="143"/>
      <c r="C452" s="143"/>
      <c r="D452" s="143"/>
      <c r="E452" s="143"/>
      <c r="F452" s="143"/>
      <c r="G452" s="143"/>
      <c r="H452" s="143"/>
      <c r="I452" s="143"/>
      <c r="J452" s="143"/>
      <c r="K452" s="143"/>
      <c r="L452" s="143"/>
      <c r="M452" s="143"/>
      <c r="N452" s="143"/>
      <c r="O452" s="143"/>
      <c r="P452" s="143"/>
      <c r="Q452" s="143"/>
      <c r="R452" s="144"/>
      <c r="S452" s="143" t="str">
        <f>IFERROR(_xlfn.XLOOKUP(B452,Kontering!$E$383:$E$445,Kontering!$D$383:$D$445),"Saknas")</f>
        <v>Saknas</v>
      </c>
    </row>
    <row r="453" spans="1:19" x14ac:dyDescent="0.3">
      <c r="A453" s="143"/>
      <c r="B453" s="143"/>
      <c r="C453" s="143"/>
      <c r="D453" s="143"/>
      <c r="E453" s="143"/>
      <c r="F453" s="143"/>
      <c r="G453" s="143"/>
      <c r="H453" s="143"/>
      <c r="I453" s="143"/>
      <c r="J453" s="143"/>
      <c r="K453" s="143"/>
      <c r="L453" s="143"/>
      <c r="M453" s="143"/>
      <c r="N453" s="143"/>
      <c r="O453" s="143"/>
      <c r="P453" s="143"/>
      <c r="Q453" s="143"/>
      <c r="R453" s="144"/>
      <c r="S453" s="143" t="str">
        <f>IFERROR(_xlfn.XLOOKUP(B453,Kontering!$E$383:$E$445,Kontering!$D$383:$D$445),"Saknas")</f>
        <v>Saknas</v>
      </c>
    </row>
    <row r="454" spans="1:19" x14ac:dyDescent="0.3">
      <c r="A454" s="143"/>
      <c r="B454" s="143"/>
      <c r="C454" s="143"/>
      <c r="D454" s="143"/>
      <c r="E454" s="143"/>
      <c r="F454" s="143"/>
      <c r="G454" s="143"/>
      <c r="H454" s="143"/>
      <c r="I454" s="143"/>
      <c r="J454" s="143"/>
      <c r="K454" s="143"/>
      <c r="L454" s="143"/>
      <c r="M454" s="143"/>
      <c r="N454" s="143"/>
      <c r="O454" s="143"/>
      <c r="P454" s="143"/>
      <c r="Q454" s="143"/>
      <c r="R454" s="144"/>
      <c r="S454" s="143" t="str">
        <f>IFERROR(_xlfn.XLOOKUP(B454,Kontering!$E$383:$E$445,Kontering!$D$383:$D$445),"Saknas")</f>
        <v>Saknas</v>
      </c>
    </row>
    <row r="455" spans="1:19" x14ac:dyDescent="0.3">
      <c r="A455" s="143"/>
      <c r="B455" s="143"/>
      <c r="C455" s="143"/>
      <c r="D455" s="143"/>
      <c r="E455" s="143"/>
      <c r="F455" s="143"/>
      <c r="G455" s="143"/>
      <c r="H455" s="143"/>
      <c r="I455" s="143"/>
      <c r="J455" s="143"/>
      <c r="K455" s="143"/>
      <c r="L455" s="143"/>
      <c r="M455" s="143"/>
      <c r="N455" s="143"/>
      <c r="O455" s="143"/>
      <c r="P455" s="143"/>
      <c r="Q455" s="143"/>
      <c r="R455" s="144"/>
      <c r="S455" s="143" t="str">
        <f>IFERROR(_xlfn.XLOOKUP(B455,Kontering!$E$383:$E$445,Kontering!$D$383:$D$445),"Saknas")</f>
        <v>Saknas</v>
      </c>
    </row>
    <row r="456" spans="1:19" x14ac:dyDescent="0.3">
      <c r="A456" s="143"/>
      <c r="B456" s="143"/>
      <c r="C456" s="143"/>
      <c r="D456" s="143"/>
      <c r="E456" s="143"/>
      <c r="F456" s="143"/>
      <c r="G456" s="143"/>
      <c r="H456" s="143"/>
      <c r="I456" s="143"/>
      <c r="J456" s="143"/>
      <c r="K456" s="143"/>
      <c r="L456" s="143"/>
      <c r="M456" s="143"/>
      <c r="N456" s="143"/>
      <c r="O456" s="143"/>
      <c r="P456" s="143"/>
      <c r="Q456" s="143"/>
      <c r="R456" s="144"/>
      <c r="S456" s="143" t="str">
        <f>IFERROR(_xlfn.XLOOKUP(B456,Kontering!$E$383:$E$445,Kontering!$D$383:$D$445),"Saknas")</f>
        <v>Saknas</v>
      </c>
    </row>
    <row r="457" spans="1:19" x14ac:dyDescent="0.3">
      <c r="A457" s="143"/>
      <c r="B457" s="143"/>
      <c r="C457" s="143"/>
      <c r="D457" s="143"/>
      <c r="E457" s="143"/>
      <c r="F457" s="143"/>
      <c r="G457" s="143"/>
      <c r="H457" s="143"/>
      <c r="I457" s="143"/>
      <c r="J457" s="143"/>
      <c r="K457" s="143"/>
      <c r="L457" s="143"/>
      <c r="M457" s="143"/>
      <c r="N457" s="143"/>
      <c r="O457" s="143"/>
      <c r="P457" s="143"/>
      <c r="Q457" s="143"/>
      <c r="R457" s="144"/>
      <c r="S457" s="143" t="str">
        <f>IFERROR(_xlfn.XLOOKUP(B457,Kontering!$E$383:$E$445,Kontering!$D$383:$D$445),"Saknas")</f>
        <v>Saknas</v>
      </c>
    </row>
    <row r="458" spans="1:19" x14ac:dyDescent="0.3">
      <c r="A458" s="143"/>
      <c r="B458" s="143"/>
      <c r="C458" s="143"/>
      <c r="D458" s="143"/>
      <c r="E458" s="143"/>
      <c r="F458" s="143"/>
      <c r="G458" s="143"/>
      <c r="H458" s="143"/>
      <c r="I458" s="143"/>
      <c r="J458" s="143"/>
      <c r="K458" s="143"/>
      <c r="L458" s="143"/>
      <c r="M458" s="143"/>
      <c r="N458" s="143"/>
      <c r="O458" s="143"/>
      <c r="P458" s="143"/>
      <c r="Q458" s="143"/>
      <c r="R458" s="144"/>
      <c r="S458" s="143" t="str">
        <f>IFERROR(_xlfn.XLOOKUP(B458,Kontering!$E$383:$E$445,Kontering!$D$383:$D$445),"Saknas")</f>
        <v>Saknas</v>
      </c>
    </row>
    <row r="459" spans="1:19" x14ac:dyDescent="0.3">
      <c r="A459" s="143"/>
      <c r="B459" s="143"/>
      <c r="C459" s="143"/>
      <c r="D459" s="143"/>
      <c r="E459" s="143"/>
      <c r="F459" s="143"/>
      <c r="G459" s="143"/>
      <c r="H459" s="143"/>
      <c r="I459" s="143"/>
      <c r="J459" s="143"/>
      <c r="K459" s="143"/>
      <c r="L459" s="143"/>
      <c r="M459" s="143"/>
      <c r="N459" s="143"/>
      <c r="O459" s="143"/>
      <c r="P459" s="143"/>
      <c r="Q459" s="143"/>
      <c r="R459" s="144"/>
      <c r="S459" s="143" t="str">
        <f>IFERROR(_xlfn.XLOOKUP(B459,Kontering!$E$383:$E$445,Kontering!$D$383:$D$445),"Saknas")</f>
        <v>Saknas</v>
      </c>
    </row>
    <row r="460" spans="1:19" x14ac:dyDescent="0.3">
      <c r="A460" s="143"/>
      <c r="B460" s="143"/>
      <c r="C460" s="143"/>
      <c r="D460" s="143"/>
      <c r="E460" s="143"/>
      <c r="F460" s="143"/>
      <c r="G460" s="143"/>
      <c r="H460" s="143"/>
      <c r="I460" s="143"/>
      <c r="J460" s="143"/>
      <c r="K460" s="143"/>
      <c r="L460" s="143"/>
      <c r="M460" s="143"/>
      <c r="N460" s="143"/>
      <c r="O460" s="143"/>
      <c r="P460" s="143"/>
      <c r="Q460" s="143"/>
      <c r="R460" s="144"/>
      <c r="S460" s="143" t="str">
        <f>IFERROR(_xlfn.XLOOKUP(B460,Kontering!$E$383:$E$445,Kontering!$D$383:$D$445),"Saknas")</f>
        <v>Saknas</v>
      </c>
    </row>
    <row r="461" spans="1:19" x14ac:dyDescent="0.3">
      <c r="A461" s="143"/>
      <c r="B461" s="143"/>
      <c r="C461" s="143"/>
      <c r="D461" s="143"/>
      <c r="E461" s="143"/>
      <c r="F461" s="143"/>
      <c r="G461" s="143"/>
      <c r="H461" s="143"/>
      <c r="I461" s="143"/>
      <c r="J461" s="143"/>
      <c r="K461" s="143"/>
      <c r="L461" s="143"/>
      <c r="M461" s="143"/>
      <c r="N461" s="143"/>
      <c r="O461" s="143"/>
      <c r="P461" s="143"/>
      <c r="Q461" s="143"/>
      <c r="R461" s="144"/>
      <c r="S461" s="143" t="str">
        <f>IFERROR(_xlfn.XLOOKUP(B461,Kontering!$E$383:$E$445,Kontering!$D$383:$D$445),"Saknas")</f>
        <v>Saknas</v>
      </c>
    </row>
    <row r="462" spans="1:19" x14ac:dyDescent="0.3">
      <c r="A462" s="143"/>
      <c r="B462" s="143"/>
      <c r="C462" s="143"/>
      <c r="D462" s="143"/>
      <c r="E462" s="143"/>
      <c r="F462" s="143"/>
      <c r="G462" s="143"/>
      <c r="H462" s="143"/>
      <c r="I462" s="143"/>
      <c r="J462" s="143"/>
      <c r="K462" s="143"/>
      <c r="L462" s="143"/>
      <c r="M462" s="143"/>
      <c r="N462" s="143"/>
      <c r="O462" s="143"/>
      <c r="P462" s="143"/>
      <c r="Q462" s="143"/>
      <c r="R462" s="144"/>
      <c r="S462" s="143" t="str">
        <f>IFERROR(_xlfn.XLOOKUP(B462,Kontering!$E$383:$E$445,Kontering!$D$383:$D$445),"Saknas")</f>
        <v>Saknas</v>
      </c>
    </row>
    <row r="463" spans="1:19" x14ac:dyDescent="0.3">
      <c r="A463" s="143"/>
      <c r="B463" s="143"/>
      <c r="C463" s="143"/>
      <c r="D463" s="143"/>
      <c r="E463" s="143"/>
      <c r="F463" s="143"/>
      <c r="G463" s="143"/>
      <c r="H463" s="143"/>
      <c r="I463" s="143"/>
      <c r="J463" s="143"/>
      <c r="K463" s="143"/>
      <c r="L463" s="143"/>
      <c r="M463" s="143"/>
      <c r="N463" s="143"/>
      <c r="O463" s="143"/>
      <c r="P463" s="143"/>
      <c r="Q463" s="143"/>
      <c r="R463" s="144"/>
      <c r="S463" s="143" t="str">
        <f>IFERROR(_xlfn.XLOOKUP(B463,Kontering!$E$383:$E$445,Kontering!$D$383:$D$445),"Saknas")</f>
        <v>Saknas</v>
      </c>
    </row>
    <row r="464" spans="1:19" x14ac:dyDescent="0.3">
      <c r="A464" s="143"/>
      <c r="B464" s="143"/>
      <c r="C464" s="143"/>
      <c r="D464" s="143"/>
      <c r="E464" s="143"/>
      <c r="F464" s="143"/>
      <c r="G464" s="143"/>
      <c r="H464" s="143"/>
      <c r="I464" s="143"/>
      <c r="J464" s="143"/>
      <c r="K464" s="143"/>
      <c r="L464" s="143"/>
      <c r="M464" s="143"/>
      <c r="N464" s="143"/>
      <c r="O464" s="143"/>
      <c r="P464" s="143"/>
      <c r="Q464" s="143"/>
      <c r="R464" s="144"/>
      <c r="S464" s="143" t="str">
        <f>IFERROR(_xlfn.XLOOKUP(B464,Kontering!$E$383:$E$445,Kontering!$D$383:$D$445),"Saknas")</f>
        <v>Saknas</v>
      </c>
    </row>
    <row r="465" spans="1:19" x14ac:dyDescent="0.3">
      <c r="A465" s="143"/>
      <c r="B465" s="143"/>
      <c r="C465" s="143"/>
      <c r="D465" s="143"/>
      <c r="E465" s="143"/>
      <c r="F465" s="143"/>
      <c r="G465" s="143"/>
      <c r="H465" s="143"/>
      <c r="I465" s="143"/>
      <c r="J465" s="143"/>
      <c r="K465" s="143"/>
      <c r="L465" s="143"/>
      <c r="M465" s="143"/>
      <c r="N465" s="143"/>
      <c r="O465" s="143"/>
      <c r="P465" s="143"/>
      <c r="Q465" s="143"/>
      <c r="R465" s="144"/>
      <c r="S465" s="143" t="str">
        <f>IFERROR(_xlfn.XLOOKUP(B465,Kontering!$E$383:$E$445,Kontering!$D$383:$D$445),"Saknas")</f>
        <v>Saknas</v>
      </c>
    </row>
    <row r="466" spans="1:19" x14ac:dyDescent="0.3">
      <c r="A466" s="143"/>
      <c r="B466" s="143"/>
      <c r="C466" s="143"/>
      <c r="D466" s="143"/>
      <c r="E466" s="143"/>
      <c r="F466" s="143"/>
      <c r="G466" s="143"/>
      <c r="H466" s="143"/>
      <c r="I466" s="143"/>
      <c r="J466" s="143"/>
      <c r="K466" s="143"/>
      <c r="L466" s="143"/>
      <c r="M466" s="143"/>
      <c r="N466" s="143"/>
      <c r="O466" s="143"/>
      <c r="P466" s="143"/>
      <c r="Q466" s="143"/>
      <c r="R466" s="144"/>
      <c r="S466" s="143" t="str">
        <f>IFERROR(_xlfn.XLOOKUP(B466,Kontering!$E$383:$E$445,Kontering!$D$383:$D$445),"Saknas")</f>
        <v>Saknas</v>
      </c>
    </row>
    <row r="467" spans="1:19" x14ac:dyDescent="0.3">
      <c r="A467" s="143"/>
      <c r="B467" s="143"/>
      <c r="C467" s="143"/>
      <c r="D467" s="143"/>
      <c r="E467" s="143"/>
      <c r="F467" s="143"/>
      <c r="G467" s="143"/>
      <c r="H467" s="143"/>
      <c r="I467" s="143"/>
      <c r="J467" s="143"/>
      <c r="K467" s="143"/>
      <c r="L467" s="143"/>
      <c r="M467" s="143"/>
      <c r="N467" s="143"/>
      <c r="O467" s="143"/>
      <c r="P467" s="143"/>
      <c r="Q467" s="143"/>
      <c r="R467" s="144"/>
      <c r="S467" s="143" t="str">
        <f>IFERROR(_xlfn.XLOOKUP(B467,Kontering!$E$383:$E$445,Kontering!$D$383:$D$445),"Saknas")</f>
        <v>Saknas</v>
      </c>
    </row>
    <row r="468" spans="1:19" x14ac:dyDescent="0.3">
      <c r="A468" s="143"/>
      <c r="B468" s="143"/>
      <c r="C468" s="143"/>
      <c r="D468" s="143"/>
      <c r="E468" s="143"/>
      <c r="F468" s="143"/>
      <c r="G468" s="143"/>
      <c r="H468" s="143"/>
      <c r="I468" s="143"/>
      <c r="J468" s="143"/>
      <c r="K468" s="143"/>
      <c r="L468" s="143"/>
      <c r="M468" s="143"/>
      <c r="N468" s="143"/>
      <c r="O468" s="143"/>
      <c r="P468" s="143"/>
      <c r="Q468" s="143"/>
      <c r="R468" s="144"/>
      <c r="S468" s="143" t="str">
        <f>IFERROR(_xlfn.XLOOKUP(B468,Kontering!$E$383:$E$445,Kontering!$D$383:$D$445),"Saknas")</f>
        <v>Saknas</v>
      </c>
    </row>
    <row r="469" spans="1:19" x14ac:dyDescent="0.3">
      <c r="A469" s="143"/>
      <c r="B469" s="143"/>
      <c r="C469" s="143"/>
      <c r="D469" s="143"/>
      <c r="E469" s="143"/>
      <c r="F469" s="143"/>
      <c r="G469" s="143"/>
      <c r="H469" s="143"/>
      <c r="I469" s="143"/>
      <c r="J469" s="143"/>
      <c r="K469" s="143"/>
      <c r="L469" s="143"/>
      <c r="M469" s="143"/>
      <c r="N469" s="143"/>
      <c r="O469" s="143"/>
      <c r="P469" s="143"/>
      <c r="Q469" s="143"/>
      <c r="R469" s="144"/>
      <c r="S469" s="143" t="str">
        <f>IFERROR(_xlfn.XLOOKUP(B469,Kontering!$E$383:$E$445,Kontering!$D$383:$D$445),"Saknas")</f>
        <v>Saknas</v>
      </c>
    </row>
    <row r="470" spans="1:19" x14ac:dyDescent="0.3">
      <c r="A470" s="143"/>
      <c r="B470" s="143"/>
      <c r="C470" s="143"/>
      <c r="D470" s="143"/>
      <c r="E470" s="143"/>
      <c r="F470" s="143"/>
      <c r="G470" s="143"/>
      <c r="H470" s="143"/>
      <c r="I470" s="143"/>
      <c r="J470" s="143"/>
      <c r="K470" s="143"/>
      <c r="L470" s="143"/>
      <c r="M470" s="143"/>
      <c r="N470" s="143"/>
      <c r="O470" s="143"/>
      <c r="P470" s="143"/>
      <c r="Q470" s="143"/>
      <c r="R470" s="144"/>
      <c r="S470" s="143" t="str">
        <f>IFERROR(_xlfn.XLOOKUP(B470,Kontering!$E$383:$E$445,Kontering!$D$383:$D$445),"Saknas")</f>
        <v>Saknas</v>
      </c>
    </row>
    <row r="471" spans="1:19" x14ac:dyDescent="0.3">
      <c r="A471" s="143"/>
      <c r="B471" s="143"/>
      <c r="C471" s="143"/>
      <c r="D471" s="143"/>
      <c r="E471" s="143"/>
      <c r="F471" s="143"/>
      <c r="G471" s="143"/>
      <c r="H471" s="143"/>
      <c r="I471" s="143"/>
      <c r="J471" s="143"/>
      <c r="K471" s="143"/>
      <c r="L471" s="143"/>
      <c r="M471" s="143"/>
      <c r="N471" s="143"/>
      <c r="O471" s="143"/>
      <c r="P471" s="143"/>
      <c r="Q471" s="143"/>
      <c r="R471" s="144"/>
      <c r="S471" s="143" t="str">
        <f>IFERROR(_xlfn.XLOOKUP(B471,Kontering!$E$383:$E$445,Kontering!$D$383:$D$445),"Saknas")</f>
        <v>Saknas</v>
      </c>
    </row>
    <row r="472" spans="1:19" x14ac:dyDescent="0.3">
      <c r="A472" s="143"/>
      <c r="B472" s="143"/>
      <c r="C472" s="143"/>
      <c r="D472" s="143"/>
      <c r="E472" s="143"/>
      <c r="F472" s="143"/>
      <c r="G472" s="143"/>
      <c r="H472" s="143"/>
      <c r="I472" s="143"/>
      <c r="J472" s="143"/>
      <c r="K472" s="143"/>
      <c r="L472" s="143"/>
      <c r="M472" s="143"/>
      <c r="N472" s="143"/>
      <c r="O472" s="143"/>
      <c r="P472" s="143"/>
      <c r="Q472" s="143"/>
      <c r="R472" s="144"/>
      <c r="S472" s="143" t="str">
        <f>IFERROR(_xlfn.XLOOKUP(B472,Kontering!$E$383:$E$445,Kontering!$D$383:$D$445),"Saknas")</f>
        <v>Saknas</v>
      </c>
    </row>
    <row r="473" spans="1:19" x14ac:dyDescent="0.3">
      <c r="A473" s="143"/>
      <c r="B473" s="143"/>
      <c r="C473" s="143"/>
      <c r="D473" s="143"/>
      <c r="E473" s="143"/>
      <c r="F473" s="143"/>
      <c r="G473" s="143"/>
      <c r="H473" s="143"/>
      <c r="I473" s="143"/>
      <c r="J473" s="143"/>
      <c r="K473" s="143"/>
      <c r="L473" s="143"/>
      <c r="M473" s="143"/>
      <c r="N473" s="143"/>
      <c r="O473" s="143"/>
      <c r="P473" s="143"/>
      <c r="Q473" s="143"/>
      <c r="R473" s="144"/>
      <c r="S473" s="143" t="str">
        <f>IFERROR(_xlfn.XLOOKUP(B473,Kontering!$E$383:$E$445,Kontering!$D$383:$D$445),"Saknas")</f>
        <v>Saknas</v>
      </c>
    </row>
    <row r="474" spans="1:19" x14ac:dyDescent="0.3">
      <c r="A474" s="143"/>
      <c r="B474" s="143"/>
      <c r="C474" s="143"/>
      <c r="D474" s="143"/>
      <c r="E474" s="143"/>
      <c r="F474" s="143"/>
      <c r="G474" s="143"/>
      <c r="H474" s="143"/>
      <c r="I474" s="143"/>
      <c r="J474" s="143"/>
      <c r="K474" s="143"/>
      <c r="L474" s="143"/>
      <c r="M474" s="143"/>
      <c r="N474" s="143"/>
      <c r="O474" s="143"/>
      <c r="P474" s="143"/>
      <c r="Q474" s="143"/>
      <c r="R474" s="144"/>
      <c r="S474" s="143" t="str">
        <f>IFERROR(_xlfn.XLOOKUP(B474,Kontering!$E$383:$E$445,Kontering!$D$383:$D$445),"Saknas")</f>
        <v>Saknas</v>
      </c>
    </row>
    <row r="475" spans="1:19" x14ac:dyDescent="0.3">
      <c r="A475" s="143"/>
      <c r="B475" s="143"/>
      <c r="C475" s="143"/>
      <c r="D475" s="143"/>
      <c r="E475" s="143"/>
      <c r="F475" s="143"/>
      <c r="G475" s="143"/>
      <c r="H475" s="143"/>
      <c r="I475" s="143"/>
      <c r="J475" s="143"/>
      <c r="K475" s="143"/>
      <c r="L475" s="143"/>
      <c r="M475" s="143"/>
      <c r="N475" s="143"/>
      <c r="O475" s="143"/>
      <c r="P475" s="143"/>
      <c r="Q475" s="143"/>
      <c r="R475" s="144"/>
      <c r="S475" s="143" t="str">
        <f>IFERROR(_xlfn.XLOOKUP(B475,Kontering!$E$383:$E$445,Kontering!$D$383:$D$445),"Saknas")</f>
        <v>Saknas</v>
      </c>
    </row>
    <row r="476" spans="1:19" x14ac:dyDescent="0.3">
      <c r="A476" s="143"/>
      <c r="B476" s="143"/>
      <c r="C476" s="143"/>
      <c r="D476" s="143"/>
      <c r="E476" s="143"/>
      <c r="F476" s="143"/>
      <c r="G476" s="143"/>
      <c r="H476" s="143"/>
      <c r="I476" s="143"/>
      <c r="J476" s="143"/>
      <c r="K476" s="143"/>
      <c r="L476" s="143"/>
      <c r="M476" s="143"/>
      <c r="N476" s="143"/>
      <c r="O476" s="143"/>
      <c r="P476" s="143"/>
      <c r="Q476" s="143"/>
      <c r="R476" s="144"/>
      <c r="S476" s="143" t="str">
        <f>IFERROR(_xlfn.XLOOKUP(B476,Kontering!$E$383:$E$445,Kontering!$D$383:$D$445),"Saknas")</f>
        <v>Saknas</v>
      </c>
    </row>
    <row r="477" spans="1:19" x14ac:dyDescent="0.3">
      <c r="A477" s="143"/>
      <c r="B477" s="143"/>
      <c r="C477" s="143"/>
      <c r="D477" s="143"/>
      <c r="E477" s="143"/>
      <c r="F477" s="143"/>
      <c r="G477" s="143"/>
      <c r="H477" s="143"/>
      <c r="I477" s="143"/>
      <c r="J477" s="143"/>
      <c r="K477" s="143"/>
      <c r="L477" s="143"/>
      <c r="M477" s="143"/>
      <c r="N477" s="143"/>
      <c r="O477" s="143"/>
      <c r="P477" s="143"/>
      <c r="Q477" s="143"/>
      <c r="R477" s="144"/>
      <c r="S477" s="143" t="str">
        <f>IFERROR(_xlfn.XLOOKUP(B477,Kontering!$E$383:$E$445,Kontering!$D$383:$D$445),"Saknas")</f>
        <v>Saknas</v>
      </c>
    </row>
    <row r="478" spans="1:19" x14ac:dyDescent="0.3">
      <c r="A478" s="143"/>
      <c r="B478" s="143"/>
      <c r="C478" s="143"/>
      <c r="D478" s="143"/>
      <c r="E478" s="143"/>
      <c r="F478" s="143"/>
      <c r="G478" s="143"/>
      <c r="H478" s="143"/>
      <c r="I478" s="143"/>
      <c r="J478" s="143"/>
      <c r="K478" s="143"/>
      <c r="L478" s="143"/>
      <c r="M478" s="143"/>
      <c r="N478" s="143"/>
      <c r="O478" s="143"/>
      <c r="P478" s="143"/>
      <c r="Q478" s="143"/>
      <c r="R478" s="144"/>
      <c r="S478" s="143" t="str">
        <f>IFERROR(_xlfn.XLOOKUP(B478,Kontering!$E$383:$E$445,Kontering!$D$383:$D$445),"Saknas")</f>
        <v>Saknas</v>
      </c>
    </row>
    <row r="479" spans="1:19" x14ac:dyDescent="0.3">
      <c r="A479" s="143"/>
      <c r="B479" s="143"/>
      <c r="C479" s="143"/>
      <c r="D479" s="143"/>
      <c r="E479" s="143"/>
      <c r="F479" s="143"/>
      <c r="G479" s="143"/>
      <c r="H479" s="143"/>
      <c r="I479" s="143"/>
      <c r="J479" s="143"/>
      <c r="K479" s="143"/>
      <c r="L479" s="143"/>
      <c r="M479" s="143"/>
      <c r="N479" s="143"/>
      <c r="O479" s="143"/>
      <c r="P479" s="143"/>
      <c r="Q479" s="143"/>
      <c r="R479" s="144"/>
      <c r="S479" s="143" t="str">
        <f>IFERROR(_xlfn.XLOOKUP(B479,Kontering!$E$383:$E$445,Kontering!$D$383:$D$445),"Saknas")</f>
        <v>Saknas</v>
      </c>
    </row>
    <row r="480" spans="1:19" x14ac:dyDescent="0.3">
      <c r="A480" s="143"/>
      <c r="B480" s="143"/>
      <c r="C480" s="143"/>
      <c r="D480" s="143"/>
      <c r="E480" s="143"/>
      <c r="F480" s="143"/>
      <c r="G480" s="143"/>
      <c r="H480" s="143"/>
      <c r="I480" s="143"/>
      <c r="J480" s="143"/>
      <c r="K480" s="143"/>
      <c r="L480" s="143"/>
      <c r="M480" s="143"/>
      <c r="N480" s="143"/>
      <c r="O480" s="143"/>
      <c r="P480" s="143"/>
      <c r="Q480" s="143"/>
      <c r="R480" s="144"/>
      <c r="S480" s="143" t="str">
        <f>IFERROR(_xlfn.XLOOKUP(B480,Kontering!$E$383:$E$445,Kontering!$D$383:$D$445),"Saknas")</f>
        <v>Saknas</v>
      </c>
    </row>
    <row r="481" spans="1:19" x14ac:dyDescent="0.3">
      <c r="A481" s="143"/>
      <c r="B481" s="143"/>
      <c r="C481" s="143"/>
      <c r="D481" s="143"/>
      <c r="E481" s="143"/>
      <c r="F481" s="143"/>
      <c r="G481" s="143"/>
      <c r="H481" s="143"/>
      <c r="I481" s="143"/>
      <c r="J481" s="143"/>
      <c r="K481" s="143"/>
      <c r="L481" s="143"/>
      <c r="M481" s="143"/>
      <c r="N481" s="143"/>
      <c r="O481" s="143"/>
      <c r="P481" s="143"/>
      <c r="Q481" s="143"/>
      <c r="R481" s="144"/>
      <c r="S481" s="143" t="str">
        <f>IFERROR(_xlfn.XLOOKUP(B481,Kontering!$E$383:$E$445,Kontering!$D$383:$D$445),"Saknas")</f>
        <v>Saknas</v>
      </c>
    </row>
    <row r="482" spans="1:19" x14ac:dyDescent="0.3">
      <c r="A482" s="143"/>
      <c r="B482" s="143"/>
      <c r="C482" s="143"/>
      <c r="D482" s="143"/>
      <c r="E482" s="143"/>
      <c r="F482" s="143"/>
      <c r="G482" s="143"/>
      <c r="H482" s="143"/>
      <c r="I482" s="143"/>
      <c r="J482" s="143"/>
      <c r="K482" s="143"/>
      <c r="L482" s="143"/>
      <c r="M482" s="143"/>
      <c r="N482" s="143"/>
      <c r="O482" s="143"/>
      <c r="P482" s="143"/>
      <c r="Q482" s="143"/>
      <c r="R482" s="144"/>
      <c r="S482" s="143" t="str">
        <f>IFERROR(_xlfn.XLOOKUP(B482,Kontering!$E$383:$E$445,Kontering!$D$383:$D$445),"Saknas")</f>
        <v>Saknas</v>
      </c>
    </row>
    <row r="483" spans="1:19" x14ac:dyDescent="0.3">
      <c r="A483" s="143"/>
      <c r="B483" s="143"/>
      <c r="C483" s="143"/>
      <c r="D483" s="143"/>
      <c r="E483" s="143"/>
      <c r="F483" s="143"/>
      <c r="G483" s="143"/>
      <c r="H483" s="143"/>
      <c r="I483" s="143"/>
      <c r="J483" s="143"/>
      <c r="K483" s="143"/>
      <c r="L483" s="143"/>
      <c r="M483" s="143"/>
      <c r="N483" s="143"/>
      <c r="O483" s="143"/>
      <c r="P483" s="143"/>
      <c r="Q483" s="143"/>
      <c r="R483" s="144"/>
      <c r="S483" s="143" t="str">
        <f>IFERROR(_xlfn.XLOOKUP(B483,Kontering!$E$383:$E$445,Kontering!$D$383:$D$445),"Saknas")</f>
        <v>Saknas</v>
      </c>
    </row>
    <row r="484" spans="1:19" x14ac:dyDescent="0.3">
      <c r="A484" s="143"/>
      <c r="B484" s="143"/>
      <c r="C484" s="143"/>
      <c r="D484" s="143"/>
      <c r="E484" s="143"/>
      <c r="F484" s="143"/>
      <c r="G484" s="143"/>
      <c r="H484" s="143"/>
      <c r="I484" s="143"/>
      <c r="J484" s="143"/>
      <c r="K484" s="143"/>
      <c r="L484" s="143"/>
      <c r="M484" s="143"/>
      <c r="N484" s="143"/>
      <c r="O484" s="143"/>
      <c r="P484" s="143"/>
      <c r="Q484" s="143"/>
      <c r="R484" s="144"/>
      <c r="S484" s="143" t="str">
        <f>IFERROR(_xlfn.XLOOKUP(B484,Kontering!$E$383:$E$445,Kontering!$D$383:$D$445),"Saknas")</f>
        <v>Saknas</v>
      </c>
    </row>
    <row r="485" spans="1:19" x14ac:dyDescent="0.3">
      <c r="A485" s="143"/>
      <c r="B485" s="143"/>
      <c r="C485" s="143"/>
      <c r="D485" s="143"/>
      <c r="E485" s="143"/>
      <c r="F485" s="143"/>
      <c r="G485" s="143"/>
      <c r="H485" s="143"/>
      <c r="I485" s="143"/>
      <c r="J485" s="143"/>
      <c r="K485" s="143"/>
      <c r="L485" s="143"/>
      <c r="M485" s="143"/>
      <c r="N485" s="143"/>
      <c r="O485" s="143"/>
      <c r="P485" s="143"/>
      <c r="Q485" s="143"/>
      <c r="R485" s="144"/>
      <c r="S485" s="143" t="str">
        <f>IFERROR(_xlfn.XLOOKUP(B485,Kontering!$E$383:$E$445,Kontering!$D$383:$D$445),"Saknas")</f>
        <v>Saknas</v>
      </c>
    </row>
    <row r="486" spans="1:19" x14ac:dyDescent="0.3">
      <c r="A486" s="143"/>
      <c r="B486" s="143"/>
      <c r="C486" s="143"/>
      <c r="D486" s="143"/>
      <c r="E486" s="143"/>
      <c r="F486" s="143"/>
      <c r="G486" s="143"/>
      <c r="H486" s="143"/>
      <c r="I486" s="143"/>
      <c r="J486" s="143"/>
      <c r="K486" s="143"/>
      <c r="L486" s="143"/>
      <c r="M486" s="143"/>
      <c r="N486" s="143"/>
      <c r="O486" s="143"/>
      <c r="P486" s="143"/>
      <c r="Q486" s="143"/>
      <c r="R486" s="144"/>
      <c r="S486" s="143" t="str">
        <f>IFERROR(_xlfn.XLOOKUP(B486,Kontering!$E$383:$E$445,Kontering!$D$383:$D$445),"Saknas")</f>
        <v>Saknas</v>
      </c>
    </row>
    <row r="487" spans="1:19" x14ac:dyDescent="0.3">
      <c r="A487" s="143"/>
      <c r="B487" s="143"/>
      <c r="C487" s="143"/>
      <c r="D487" s="143"/>
      <c r="E487" s="143"/>
      <c r="F487" s="143"/>
      <c r="G487" s="143"/>
      <c r="H487" s="143"/>
      <c r="I487" s="143"/>
      <c r="J487" s="143"/>
      <c r="K487" s="143"/>
      <c r="L487" s="143"/>
      <c r="M487" s="143"/>
      <c r="N487" s="143"/>
      <c r="O487" s="143"/>
      <c r="P487" s="143"/>
      <c r="Q487" s="143"/>
      <c r="R487" s="144"/>
      <c r="S487" s="143" t="str">
        <f>IFERROR(_xlfn.XLOOKUP(B487,Kontering!$E$383:$E$445,Kontering!$D$383:$D$445),"Saknas")</f>
        <v>Saknas</v>
      </c>
    </row>
    <row r="488" spans="1:19" x14ac:dyDescent="0.3">
      <c r="A488" s="143"/>
      <c r="B488" s="143"/>
      <c r="C488" s="143"/>
      <c r="D488" s="143"/>
      <c r="E488" s="143"/>
      <c r="F488" s="143"/>
      <c r="G488" s="143"/>
      <c r="H488" s="143"/>
      <c r="I488" s="143"/>
      <c r="J488" s="143"/>
      <c r="K488" s="143"/>
      <c r="L488" s="143"/>
      <c r="M488" s="143"/>
      <c r="N488" s="143"/>
      <c r="O488" s="143"/>
      <c r="P488" s="143"/>
      <c r="Q488" s="143"/>
      <c r="R488" s="144"/>
      <c r="S488" s="143" t="str">
        <f>IFERROR(_xlfn.XLOOKUP(B488,Kontering!$E$383:$E$445,Kontering!$D$383:$D$445),"Saknas")</f>
        <v>Saknas</v>
      </c>
    </row>
    <row r="489" spans="1:19" x14ac:dyDescent="0.3">
      <c r="A489" s="143"/>
      <c r="B489" s="143"/>
      <c r="C489" s="143"/>
      <c r="D489" s="143"/>
      <c r="E489" s="143"/>
      <c r="F489" s="143"/>
      <c r="G489" s="143"/>
      <c r="H489" s="143"/>
      <c r="I489" s="143"/>
      <c r="J489" s="143"/>
      <c r="K489" s="143"/>
      <c r="L489" s="143"/>
      <c r="M489" s="143"/>
      <c r="N489" s="143"/>
      <c r="O489" s="143"/>
      <c r="P489" s="143"/>
      <c r="Q489" s="143"/>
      <c r="R489" s="144"/>
      <c r="S489" s="143" t="str">
        <f>IFERROR(_xlfn.XLOOKUP(B489,Kontering!$E$383:$E$445,Kontering!$D$383:$D$445),"Saknas")</f>
        <v>Saknas</v>
      </c>
    </row>
    <row r="490" spans="1:19" x14ac:dyDescent="0.3">
      <c r="A490" s="143"/>
      <c r="B490" s="143"/>
      <c r="C490" s="143"/>
      <c r="D490" s="143"/>
      <c r="E490" s="143"/>
      <c r="F490" s="143"/>
      <c r="G490" s="143"/>
      <c r="H490" s="143"/>
      <c r="I490" s="143"/>
      <c r="J490" s="143"/>
      <c r="K490" s="143"/>
      <c r="L490" s="143"/>
      <c r="M490" s="143"/>
      <c r="N490" s="143"/>
      <c r="O490" s="143"/>
      <c r="P490" s="143"/>
      <c r="Q490" s="143"/>
      <c r="R490" s="144"/>
      <c r="S490" s="143" t="str">
        <f>IFERROR(_xlfn.XLOOKUP(B490,Kontering!$E$383:$E$445,Kontering!$D$383:$D$445),"Saknas")</f>
        <v>Saknas</v>
      </c>
    </row>
    <row r="491" spans="1:19" x14ac:dyDescent="0.3">
      <c r="A491" s="143"/>
      <c r="B491" s="143"/>
      <c r="C491" s="143"/>
      <c r="D491" s="143"/>
      <c r="E491" s="143"/>
      <c r="F491" s="143"/>
      <c r="G491" s="143"/>
      <c r="H491" s="143"/>
      <c r="I491" s="143"/>
      <c r="J491" s="143"/>
      <c r="K491" s="143"/>
      <c r="L491" s="143"/>
      <c r="M491" s="143"/>
      <c r="N491" s="143"/>
      <c r="O491" s="143"/>
      <c r="P491" s="143"/>
      <c r="Q491" s="143"/>
      <c r="R491" s="144"/>
      <c r="S491" s="143" t="str">
        <f>IFERROR(_xlfn.XLOOKUP(B491,Kontering!$E$383:$E$445,Kontering!$D$383:$D$445),"Saknas")</f>
        <v>Saknas</v>
      </c>
    </row>
    <row r="492" spans="1:19" x14ac:dyDescent="0.3">
      <c r="A492" s="143"/>
      <c r="B492" s="143"/>
      <c r="C492" s="143"/>
      <c r="D492" s="143"/>
      <c r="E492" s="143"/>
      <c r="F492" s="143"/>
      <c r="G492" s="143"/>
      <c r="H492" s="143"/>
      <c r="I492" s="143"/>
      <c r="J492" s="143"/>
      <c r="K492" s="143"/>
      <c r="L492" s="143"/>
      <c r="M492" s="143"/>
      <c r="N492" s="143"/>
      <c r="O492" s="143"/>
      <c r="P492" s="143"/>
      <c r="Q492" s="143"/>
      <c r="R492" s="144"/>
      <c r="S492" s="143" t="str">
        <f>IFERROR(_xlfn.XLOOKUP(B492,Kontering!$E$383:$E$445,Kontering!$D$383:$D$445),"Saknas")</f>
        <v>Saknas</v>
      </c>
    </row>
    <row r="493" spans="1:19" x14ac:dyDescent="0.3">
      <c r="A493" s="143"/>
      <c r="B493" s="143"/>
      <c r="C493" s="143"/>
      <c r="D493" s="143"/>
      <c r="E493" s="143"/>
      <c r="F493" s="143"/>
      <c r="G493" s="143"/>
      <c r="H493" s="143"/>
      <c r="I493" s="143"/>
      <c r="J493" s="143"/>
      <c r="K493" s="143"/>
      <c r="L493" s="143"/>
      <c r="M493" s="143"/>
      <c r="N493" s="143"/>
      <c r="O493" s="143"/>
      <c r="P493" s="143"/>
      <c r="Q493" s="143"/>
      <c r="R493" s="144"/>
      <c r="S493" s="143" t="str">
        <f>IFERROR(_xlfn.XLOOKUP(B493,Kontering!$E$383:$E$445,Kontering!$D$383:$D$445),"Saknas")</f>
        <v>Saknas</v>
      </c>
    </row>
    <row r="494" spans="1:19" x14ac:dyDescent="0.3">
      <c r="A494" s="143"/>
      <c r="B494" s="143"/>
      <c r="C494" s="143"/>
      <c r="D494" s="143"/>
      <c r="E494" s="143"/>
      <c r="F494" s="143"/>
      <c r="G494" s="143"/>
      <c r="H494" s="143"/>
      <c r="I494" s="143"/>
      <c r="J494" s="143"/>
      <c r="K494" s="143"/>
      <c r="L494" s="143"/>
      <c r="M494" s="143"/>
      <c r="N494" s="143"/>
      <c r="O494" s="143"/>
      <c r="P494" s="143"/>
      <c r="Q494" s="143"/>
      <c r="R494" s="144"/>
      <c r="S494" s="143" t="str">
        <f>IFERROR(_xlfn.XLOOKUP(B494,Kontering!$E$383:$E$445,Kontering!$D$383:$D$445),"Saknas")</f>
        <v>Saknas</v>
      </c>
    </row>
    <row r="495" spans="1:19" x14ac:dyDescent="0.3">
      <c r="A495" s="143"/>
      <c r="B495" s="143"/>
      <c r="C495" s="143"/>
      <c r="D495" s="143"/>
      <c r="E495" s="143"/>
      <c r="F495" s="143"/>
      <c r="G495" s="143"/>
      <c r="H495" s="143"/>
      <c r="I495" s="143"/>
      <c r="J495" s="143"/>
      <c r="K495" s="143"/>
      <c r="L495" s="143"/>
      <c r="M495" s="143"/>
      <c r="N495" s="143"/>
      <c r="O495" s="143"/>
      <c r="P495" s="143"/>
      <c r="Q495" s="143"/>
      <c r="R495" s="144"/>
      <c r="S495" s="143" t="str">
        <f>IFERROR(_xlfn.XLOOKUP(B495,Kontering!$E$383:$E$445,Kontering!$D$383:$D$445),"Saknas")</f>
        <v>Saknas</v>
      </c>
    </row>
    <row r="496" spans="1:19" x14ac:dyDescent="0.3">
      <c r="A496" s="143"/>
      <c r="B496" s="143"/>
      <c r="C496" s="143"/>
      <c r="D496" s="143"/>
      <c r="E496" s="143"/>
      <c r="F496" s="143"/>
      <c r="G496" s="143"/>
      <c r="H496" s="143"/>
      <c r="I496" s="143"/>
      <c r="J496" s="143"/>
      <c r="K496" s="143"/>
      <c r="L496" s="143"/>
      <c r="M496" s="143"/>
      <c r="N496" s="143"/>
      <c r="O496" s="143"/>
      <c r="P496" s="143"/>
      <c r="Q496" s="143"/>
      <c r="R496" s="144"/>
      <c r="S496" s="143" t="str">
        <f>IFERROR(_xlfn.XLOOKUP(B496,Kontering!$E$383:$E$445,Kontering!$D$383:$D$445),"Saknas")</f>
        <v>Saknas</v>
      </c>
    </row>
    <row r="497" spans="1:19" x14ac:dyDescent="0.3">
      <c r="A497" s="143"/>
      <c r="B497" s="143"/>
      <c r="C497" s="143"/>
      <c r="D497" s="143"/>
      <c r="E497" s="143"/>
      <c r="F497" s="143"/>
      <c r="G497" s="143"/>
      <c r="H497" s="143"/>
      <c r="I497" s="143"/>
      <c r="J497" s="143"/>
      <c r="K497" s="143"/>
      <c r="L497" s="143"/>
      <c r="M497" s="143"/>
      <c r="N497" s="143"/>
      <c r="O497" s="143"/>
      <c r="P497" s="143"/>
      <c r="Q497" s="143"/>
      <c r="R497" s="144"/>
      <c r="S497" s="143" t="str">
        <f>IFERROR(_xlfn.XLOOKUP(B497,Kontering!$E$383:$E$445,Kontering!$D$383:$D$445),"Saknas")</f>
        <v>Saknas</v>
      </c>
    </row>
    <row r="498" spans="1:19" x14ac:dyDescent="0.3">
      <c r="A498" s="143"/>
      <c r="B498" s="143"/>
      <c r="C498" s="143"/>
      <c r="D498" s="143"/>
      <c r="E498" s="143"/>
      <c r="F498" s="143"/>
      <c r="G498" s="143"/>
      <c r="H498" s="143"/>
      <c r="I498" s="143"/>
      <c r="J498" s="143"/>
      <c r="K498" s="143"/>
      <c r="L498" s="143"/>
      <c r="M498" s="143"/>
      <c r="N498" s="143"/>
      <c r="O498" s="143"/>
      <c r="P498" s="143"/>
      <c r="Q498" s="143"/>
      <c r="R498" s="144"/>
      <c r="S498" s="143" t="str">
        <f>IFERROR(_xlfn.XLOOKUP(B498,Kontering!$E$383:$E$445,Kontering!$D$383:$D$445),"Saknas")</f>
        <v>Saknas</v>
      </c>
    </row>
    <row r="499" spans="1:19" x14ac:dyDescent="0.3">
      <c r="A499" s="143"/>
      <c r="B499" s="143"/>
      <c r="C499" s="143"/>
      <c r="D499" s="143"/>
      <c r="E499" s="143"/>
      <c r="F499" s="143"/>
      <c r="G499" s="143"/>
      <c r="H499" s="143"/>
      <c r="I499" s="143"/>
      <c r="J499" s="143"/>
      <c r="K499" s="143"/>
      <c r="L499" s="143"/>
      <c r="M499" s="143"/>
      <c r="N499" s="143"/>
      <c r="O499" s="143"/>
      <c r="P499" s="143"/>
      <c r="Q499" s="143"/>
      <c r="R499" s="144"/>
      <c r="S499" s="143" t="str">
        <f>IFERROR(_xlfn.XLOOKUP(B499,Kontering!$E$383:$E$445,Kontering!$D$383:$D$445),"Saknas")</f>
        <v>Saknas</v>
      </c>
    </row>
    <row r="500" spans="1:19" x14ac:dyDescent="0.3">
      <c r="A500" s="143"/>
      <c r="B500" s="143"/>
      <c r="C500" s="143"/>
      <c r="D500" s="143"/>
      <c r="E500" s="143"/>
      <c r="F500" s="143"/>
      <c r="G500" s="143"/>
      <c r="H500" s="143"/>
      <c r="I500" s="143"/>
      <c r="J500" s="143"/>
      <c r="K500" s="143"/>
      <c r="L500" s="143"/>
      <c r="M500" s="143"/>
      <c r="N500" s="143"/>
      <c r="O500" s="143"/>
      <c r="P500" s="143"/>
      <c r="Q500" s="143"/>
      <c r="R500" s="144"/>
      <c r="S500" s="143" t="str">
        <f>IFERROR(_xlfn.XLOOKUP(B500,Kontering!$E$383:$E$445,Kontering!$D$383:$D$445),"Saknas")</f>
        <v>Saknas</v>
      </c>
    </row>
    <row r="501" spans="1:19" x14ac:dyDescent="0.3">
      <c r="A501" s="143"/>
      <c r="B501" s="143"/>
      <c r="C501" s="143"/>
      <c r="D501" s="143"/>
      <c r="E501" s="143"/>
      <c r="F501" s="143"/>
      <c r="G501" s="143"/>
      <c r="H501" s="143"/>
      <c r="I501" s="143"/>
      <c r="J501" s="143"/>
      <c r="K501" s="143"/>
      <c r="L501" s="143"/>
      <c r="M501" s="143"/>
      <c r="N501" s="143"/>
      <c r="O501" s="143"/>
      <c r="P501" s="143"/>
      <c r="Q501" s="143"/>
      <c r="R501" s="144"/>
      <c r="S501" s="143" t="str">
        <f>IFERROR(_xlfn.XLOOKUP(B501,Kontering!$E$383:$E$445,Kontering!$D$383:$D$445),"Saknas")</f>
        <v>Saknas</v>
      </c>
    </row>
    <row r="502" spans="1:19" x14ac:dyDescent="0.3">
      <c r="A502" s="143"/>
      <c r="B502" s="143"/>
      <c r="C502" s="143"/>
      <c r="D502" s="143"/>
      <c r="E502" s="143"/>
      <c r="F502" s="143"/>
      <c r="G502" s="143"/>
      <c r="H502" s="143"/>
      <c r="I502" s="143"/>
      <c r="J502" s="143"/>
      <c r="K502" s="143"/>
      <c r="L502" s="143"/>
      <c r="M502" s="143"/>
      <c r="N502" s="143"/>
      <c r="O502" s="143"/>
      <c r="P502" s="143"/>
      <c r="Q502" s="143"/>
      <c r="R502" s="144"/>
      <c r="S502" s="143" t="str">
        <f>IFERROR(_xlfn.XLOOKUP(B502,Kontering!$E$383:$E$445,Kontering!$D$383:$D$445),"Saknas")</f>
        <v>Saknas</v>
      </c>
    </row>
    <row r="503" spans="1:19" x14ac:dyDescent="0.3">
      <c r="A503" s="143"/>
      <c r="B503" s="143"/>
      <c r="C503" s="143"/>
      <c r="D503" s="143"/>
      <c r="E503" s="143"/>
      <c r="F503" s="143"/>
      <c r="G503" s="143"/>
      <c r="H503" s="143"/>
      <c r="I503" s="143"/>
      <c r="J503" s="143"/>
      <c r="K503" s="143"/>
      <c r="L503" s="143"/>
      <c r="M503" s="143"/>
      <c r="N503" s="143"/>
      <c r="O503" s="143"/>
      <c r="P503" s="143"/>
      <c r="Q503" s="143"/>
      <c r="R503" s="144"/>
      <c r="S503" s="143" t="str">
        <f>IFERROR(_xlfn.XLOOKUP(B503,Kontering!$E$383:$E$445,Kontering!$D$383:$D$445),"Saknas")</f>
        <v>Saknas</v>
      </c>
    </row>
    <row r="504" spans="1:19" x14ac:dyDescent="0.3">
      <c r="A504" s="143"/>
      <c r="B504" s="143"/>
      <c r="C504" s="143"/>
      <c r="D504" s="143"/>
      <c r="E504" s="143"/>
      <c r="F504" s="143"/>
      <c r="G504" s="143"/>
      <c r="H504" s="143"/>
      <c r="I504" s="143"/>
      <c r="J504" s="143"/>
      <c r="K504" s="143"/>
      <c r="L504" s="143"/>
      <c r="M504" s="143"/>
      <c r="N504" s="143"/>
      <c r="O504" s="143"/>
      <c r="P504" s="143"/>
      <c r="Q504" s="143"/>
      <c r="R504" s="144"/>
      <c r="S504" s="143" t="str">
        <f>IFERROR(_xlfn.XLOOKUP(B504,Kontering!$E$383:$E$445,Kontering!$D$383:$D$445),"Saknas")</f>
        <v>Saknas</v>
      </c>
    </row>
    <row r="505" spans="1:19" x14ac:dyDescent="0.3">
      <c r="A505" s="143"/>
      <c r="B505" s="143"/>
      <c r="C505" s="143"/>
      <c r="D505" s="143"/>
      <c r="E505" s="143"/>
      <c r="F505" s="143"/>
      <c r="G505" s="143"/>
      <c r="H505" s="143"/>
      <c r="I505" s="143"/>
      <c r="J505" s="143"/>
      <c r="K505" s="143"/>
      <c r="L505" s="143"/>
      <c r="M505" s="143"/>
      <c r="N505" s="143"/>
      <c r="O505" s="143"/>
      <c r="P505" s="143"/>
      <c r="Q505" s="143"/>
      <c r="R505" s="144"/>
      <c r="S505" s="143" t="str">
        <f>IFERROR(_xlfn.XLOOKUP(B505,Kontering!$E$383:$E$445,Kontering!$D$383:$D$445),"Saknas")</f>
        <v>Saknas</v>
      </c>
    </row>
    <row r="506" spans="1:19" x14ac:dyDescent="0.3">
      <c r="A506" s="143"/>
      <c r="B506" s="143"/>
      <c r="C506" s="143"/>
      <c r="D506" s="143"/>
      <c r="E506" s="143"/>
      <c r="F506" s="143"/>
      <c r="G506" s="143"/>
      <c r="H506" s="143"/>
      <c r="I506" s="143"/>
      <c r="J506" s="143"/>
      <c r="K506" s="143"/>
      <c r="L506" s="143"/>
      <c r="M506" s="143"/>
      <c r="N506" s="143"/>
      <c r="O506" s="143"/>
      <c r="P506" s="143"/>
      <c r="Q506" s="143"/>
      <c r="R506" s="144"/>
      <c r="S506" s="143" t="str">
        <f>IFERROR(_xlfn.XLOOKUP(B506,Kontering!$E$383:$E$445,Kontering!$D$383:$D$445),"Saknas")</f>
        <v>Saknas</v>
      </c>
    </row>
    <row r="507" spans="1:19" x14ac:dyDescent="0.3">
      <c r="A507" s="143"/>
      <c r="B507" s="143"/>
      <c r="C507" s="143"/>
      <c r="D507" s="143"/>
      <c r="E507" s="143"/>
      <c r="F507" s="143"/>
      <c r="G507" s="143"/>
      <c r="H507" s="143"/>
      <c r="I507" s="143"/>
      <c r="J507" s="143"/>
      <c r="K507" s="143"/>
      <c r="L507" s="143"/>
      <c r="M507" s="143"/>
      <c r="N507" s="143"/>
      <c r="O507" s="143"/>
      <c r="P507" s="143"/>
      <c r="Q507" s="143"/>
      <c r="R507" s="144"/>
      <c r="S507" s="143" t="str">
        <f>IFERROR(_xlfn.XLOOKUP(B507,Kontering!$E$383:$E$445,Kontering!$D$383:$D$445),"Saknas")</f>
        <v>Saknas</v>
      </c>
    </row>
    <row r="508" spans="1:19" x14ac:dyDescent="0.3">
      <c r="A508" s="143"/>
      <c r="B508" s="143"/>
      <c r="C508" s="143"/>
      <c r="D508" s="143"/>
      <c r="E508" s="143"/>
      <c r="F508" s="143"/>
      <c r="G508" s="143"/>
      <c r="H508" s="143"/>
      <c r="I508" s="143"/>
      <c r="J508" s="143"/>
      <c r="K508" s="143"/>
      <c r="L508" s="143"/>
      <c r="M508" s="143"/>
      <c r="N508" s="143"/>
      <c r="O508" s="143"/>
      <c r="P508" s="143"/>
      <c r="Q508" s="143"/>
      <c r="R508" s="144"/>
      <c r="S508" s="143" t="str">
        <f>IFERROR(_xlfn.XLOOKUP(B508,Kontering!$E$383:$E$445,Kontering!$D$383:$D$445),"Saknas")</f>
        <v>Saknas</v>
      </c>
    </row>
    <row r="509" spans="1:19" x14ac:dyDescent="0.3">
      <c r="A509" s="143"/>
      <c r="B509" s="143"/>
      <c r="C509" s="143"/>
      <c r="D509" s="143"/>
      <c r="E509" s="143"/>
      <c r="F509" s="143"/>
      <c r="G509" s="143"/>
      <c r="H509" s="143"/>
      <c r="I509" s="143"/>
      <c r="J509" s="143"/>
      <c r="K509" s="143"/>
      <c r="L509" s="143"/>
      <c r="M509" s="143"/>
      <c r="N509" s="143"/>
      <c r="O509" s="143"/>
      <c r="P509" s="143"/>
      <c r="Q509" s="143"/>
      <c r="R509" s="144"/>
      <c r="S509" s="143" t="str">
        <f>IFERROR(_xlfn.XLOOKUP(B509,Kontering!$E$383:$E$445,Kontering!$D$383:$D$445),"Saknas")</f>
        <v>Saknas</v>
      </c>
    </row>
    <row r="510" spans="1:19" x14ac:dyDescent="0.3">
      <c r="A510" s="143"/>
      <c r="B510" s="143"/>
      <c r="C510" s="143"/>
      <c r="D510" s="143"/>
      <c r="E510" s="143"/>
      <c r="F510" s="143"/>
      <c r="G510" s="143"/>
      <c r="H510" s="143"/>
      <c r="I510" s="143"/>
      <c r="J510" s="143"/>
      <c r="K510" s="143"/>
      <c r="L510" s="143"/>
      <c r="M510" s="143"/>
      <c r="N510" s="143"/>
      <c r="O510" s="143"/>
      <c r="P510" s="143"/>
      <c r="Q510" s="143"/>
      <c r="R510" s="144"/>
      <c r="S510" s="143" t="str">
        <f>IFERROR(_xlfn.XLOOKUP(B510,Kontering!$E$383:$E$445,Kontering!$D$383:$D$445),"Saknas")</f>
        <v>Saknas</v>
      </c>
    </row>
    <row r="511" spans="1:19" x14ac:dyDescent="0.3">
      <c r="A511" s="143"/>
      <c r="B511" s="143"/>
      <c r="C511" s="143"/>
      <c r="D511" s="143"/>
      <c r="E511" s="143"/>
      <c r="F511" s="143"/>
      <c r="G511" s="143"/>
      <c r="H511" s="143"/>
      <c r="I511" s="143"/>
      <c r="J511" s="143"/>
      <c r="K511" s="143"/>
      <c r="L511" s="143"/>
      <c r="M511" s="143"/>
      <c r="N511" s="143"/>
      <c r="O511" s="143"/>
      <c r="P511" s="143"/>
      <c r="Q511" s="143"/>
      <c r="R511" s="144"/>
      <c r="S511" s="143" t="str">
        <f>IFERROR(_xlfn.XLOOKUP(B511,Kontering!$E$383:$E$445,Kontering!$D$383:$D$445),"Saknas")</f>
        <v>Saknas</v>
      </c>
    </row>
    <row r="512" spans="1:19" x14ac:dyDescent="0.3">
      <c r="A512" s="143"/>
      <c r="B512" s="143"/>
      <c r="C512" s="143"/>
      <c r="D512" s="143"/>
      <c r="E512" s="143"/>
      <c r="F512" s="143"/>
      <c r="G512" s="143"/>
      <c r="H512" s="143"/>
      <c r="I512" s="143"/>
      <c r="J512" s="143"/>
      <c r="K512" s="143"/>
      <c r="L512" s="143"/>
      <c r="M512" s="143"/>
      <c r="N512" s="143"/>
      <c r="O512" s="143"/>
      <c r="P512" s="143"/>
      <c r="Q512" s="143"/>
      <c r="R512" s="144"/>
      <c r="S512" s="143" t="str">
        <f>IFERROR(_xlfn.XLOOKUP(B512,Kontering!$E$383:$E$445,Kontering!$D$383:$D$445),"Saknas")</f>
        <v>Saknas</v>
      </c>
    </row>
    <row r="513" spans="1:19" x14ac:dyDescent="0.3">
      <c r="A513" s="143"/>
      <c r="B513" s="143"/>
      <c r="C513" s="143"/>
      <c r="D513" s="143"/>
      <c r="E513" s="143"/>
      <c r="F513" s="143"/>
      <c r="G513" s="143"/>
      <c r="H513" s="143"/>
      <c r="I513" s="143"/>
      <c r="J513" s="143"/>
      <c r="K513" s="143"/>
      <c r="L513" s="143"/>
      <c r="M513" s="143"/>
      <c r="N513" s="143"/>
      <c r="O513" s="143"/>
      <c r="P513" s="143"/>
      <c r="Q513" s="143"/>
      <c r="R513" s="144"/>
      <c r="S513" s="143" t="str">
        <f>IFERROR(_xlfn.XLOOKUP(B513,Kontering!$E$383:$E$445,Kontering!$D$383:$D$445),"Saknas")</f>
        <v>Saknas</v>
      </c>
    </row>
    <row r="514" spans="1:19" x14ac:dyDescent="0.3">
      <c r="A514" s="143"/>
      <c r="B514" s="143"/>
      <c r="C514" s="143"/>
      <c r="D514" s="143"/>
      <c r="E514" s="143"/>
      <c r="F514" s="143"/>
      <c r="G514" s="143"/>
      <c r="H514" s="143"/>
      <c r="I514" s="143"/>
      <c r="J514" s="143"/>
      <c r="K514" s="143"/>
      <c r="L514" s="143"/>
      <c r="M514" s="143"/>
      <c r="N514" s="143"/>
      <c r="O514" s="143"/>
      <c r="P514" s="143"/>
      <c r="Q514" s="143"/>
      <c r="R514" s="144"/>
      <c r="S514" s="143" t="str">
        <f>IFERROR(_xlfn.XLOOKUP(B514,Kontering!$E$383:$E$445,Kontering!$D$383:$D$445),"Saknas")</f>
        <v>Saknas</v>
      </c>
    </row>
    <row r="515" spans="1:19" x14ac:dyDescent="0.3">
      <c r="A515" s="143"/>
      <c r="B515" s="143"/>
      <c r="C515" s="143"/>
      <c r="D515" s="143"/>
      <c r="E515" s="143"/>
      <c r="F515" s="143"/>
      <c r="G515" s="143"/>
      <c r="H515" s="143"/>
      <c r="I515" s="143"/>
      <c r="J515" s="143"/>
      <c r="K515" s="143"/>
      <c r="L515" s="143"/>
      <c r="M515" s="143"/>
      <c r="N515" s="143"/>
      <c r="O515" s="143"/>
      <c r="P515" s="143"/>
      <c r="Q515" s="143"/>
      <c r="R515" s="144"/>
      <c r="S515" s="143" t="str">
        <f>IFERROR(_xlfn.XLOOKUP(B515,Kontering!$E$383:$E$445,Kontering!$D$383:$D$445),"Saknas")</f>
        <v>Saknas</v>
      </c>
    </row>
    <row r="516" spans="1:19" x14ac:dyDescent="0.3">
      <c r="A516" s="143"/>
      <c r="B516" s="143"/>
      <c r="C516" s="143"/>
      <c r="D516" s="143"/>
      <c r="E516" s="143"/>
      <c r="F516" s="143"/>
      <c r="G516" s="143"/>
      <c r="H516" s="143"/>
      <c r="I516" s="143"/>
      <c r="J516" s="143"/>
      <c r="K516" s="143"/>
      <c r="L516" s="143"/>
      <c r="M516" s="143"/>
      <c r="N516" s="143"/>
      <c r="O516" s="143"/>
      <c r="P516" s="143"/>
      <c r="Q516" s="143"/>
      <c r="R516" s="144"/>
      <c r="S516" s="143" t="str">
        <f>IFERROR(_xlfn.XLOOKUP(B516,Kontering!$E$383:$E$445,Kontering!$D$383:$D$445),"Saknas")</f>
        <v>Saknas</v>
      </c>
    </row>
    <row r="517" spans="1:19" x14ac:dyDescent="0.3">
      <c r="A517" s="143"/>
      <c r="B517" s="143"/>
      <c r="C517" s="143"/>
      <c r="D517" s="143"/>
      <c r="E517" s="143"/>
      <c r="F517" s="143"/>
      <c r="G517" s="143"/>
      <c r="H517" s="143"/>
      <c r="I517" s="143"/>
      <c r="J517" s="143"/>
      <c r="K517" s="143"/>
      <c r="L517" s="143"/>
      <c r="M517" s="143"/>
      <c r="N517" s="143"/>
      <c r="O517" s="143"/>
      <c r="P517" s="143"/>
      <c r="Q517" s="143"/>
      <c r="R517" s="144"/>
      <c r="S517" s="143" t="str">
        <f>IFERROR(_xlfn.XLOOKUP(B517,Kontering!$E$383:$E$445,Kontering!$D$383:$D$445),"Saknas")</f>
        <v>Saknas</v>
      </c>
    </row>
    <row r="518" spans="1:19" x14ac:dyDescent="0.3">
      <c r="A518" s="143"/>
      <c r="B518" s="143"/>
      <c r="C518" s="143"/>
      <c r="D518" s="143"/>
      <c r="E518" s="143"/>
      <c r="F518" s="143"/>
      <c r="G518" s="143"/>
      <c r="H518" s="143"/>
      <c r="I518" s="143"/>
      <c r="J518" s="143"/>
      <c r="K518" s="143"/>
      <c r="L518" s="143"/>
      <c r="M518" s="143"/>
      <c r="N518" s="143"/>
      <c r="O518" s="143"/>
      <c r="P518" s="143"/>
      <c r="Q518" s="143"/>
      <c r="R518" s="144"/>
      <c r="S518" s="143" t="str">
        <f>IFERROR(_xlfn.XLOOKUP(B518,Kontering!$E$383:$E$445,Kontering!$D$383:$D$445),"Saknas")</f>
        <v>Saknas</v>
      </c>
    </row>
    <row r="519" spans="1:19" x14ac:dyDescent="0.3">
      <c r="A519" s="143"/>
      <c r="B519" s="143"/>
      <c r="C519" s="143"/>
      <c r="D519" s="143"/>
      <c r="E519" s="143"/>
      <c r="F519" s="143"/>
      <c r="G519" s="143"/>
      <c r="H519" s="143"/>
      <c r="I519" s="143"/>
      <c r="J519" s="143"/>
      <c r="K519" s="143"/>
      <c r="L519" s="143"/>
      <c r="M519" s="143"/>
      <c r="N519" s="143"/>
      <c r="O519" s="143"/>
      <c r="P519" s="143"/>
      <c r="Q519" s="143"/>
      <c r="R519" s="144"/>
      <c r="S519" s="143" t="str">
        <f>IFERROR(_xlfn.XLOOKUP(B519,Kontering!$E$383:$E$445,Kontering!$D$383:$D$445),"Saknas")</f>
        <v>Saknas</v>
      </c>
    </row>
    <row r="520" spans="1:19" x14ac:dyDescent="0.3">
      <c r="A520" s="143"/>
      <c r="B520" s="143"/>
      <c r="C520" s="143"/>
      <c r="D520" s="143"/>
      <c r="E520" s="143"/>
      <c r="F520" s="143"/>
      <c r="G520" s="143"/>
      <c r="H520" s="143"/>
      <c r="I520" s="143"/>
      <c r="J520" s="143"/>
      <c r="K520" s="143"/>
      <c r="L520" s="143"/>
      <c r="M520" s="143"/>
      <c r="N520" s="143"/>
      <c r="O520" s="143"/>
      <c r="P520" s="143"/>
      <c r="Q520" s="143"/>
      <c r="R520" s="144"/>
      <c r="S520" s="143" t="str">
        <f>IFERROR(_xlfn.XLOOKUP(B520,Kontering!$E$383:$E$445,Kontering!$D$383:$D$445),"Saknas")</f>
        <v>Saknas</v>
      </c>
    </row>
    <row r="521" spans="1:19" x14ac:dyDescent="0.3">
      <c r="A521" s="143"/>
      <c r="B521" s="143"/>
      <c r="C521" s="143"/>
      <c r="D521" s="143"/>
      <c r="E521" s="143"/>
      <c r="F521" s="143"/>
      <c r="G521" s="143"/>
      <c r="H521" s="143"/>
      <c r="I521" s="143"/>
      <c r="J521" s="143"/>
      <c r="K521" s="143"/>
      <c r="L521" s="143"/>
      <c r="M521" s="143"/>
      <c r="N521" s="143"/>
      <c r="O521" s="143"/>
      <c r="P521" s="143"/>
      <c r="Q521" s="143"/>
      <c r="R521" s="144"/>
      <c r="S521" s="143" t="str">
        <f>IFERROR(_xlfn.XLOOKUP(B521,Kontering!$E$383:$E$445,Kontering!$D$383:$D$445),"Saknas")</f>
        <v>Saknas</v>
      </c>
    </row>
    <row r="522" spans="1:19" x14ac:dyDescent="0.3">
      <c r="A522" s="143"/>
      <c r="B522" s="143"/>
      <c r="C522" s="143"/>
      <c r="D522" s="143"/>
      <c r="E522" s="143"/>
      <c r="F522" s="143"/>
      <c r="G522" s="143"/>
      <c r="H522" s="143"/>
      <c r="I522" s="143"/>
      <c r="J522" s="143"/>
      <c r="K522" s="143"/>
      <c r="L522" s="143"/>
      <c r="M522" s="143"/>
      <c r="N522" s="143"/>
      <c r="O522" s="143"/>
      <c r="P522" s="143"/>
      <c r="Q522" s="143"/>
      <c r="R522" s="144"/>
      <c r="S522" s="143" t="str">
        <f>IFERROR(_xlfn.XLOOKUP(B522,Kontering!$E$383:$E$445,Kontering!$D$383:$D$445),"Saknas")</f>
        <v>Saknas</v>
      </c>
    </row>
    <row r="523" spans="1:19" x14ac:dyDescent="0.3">
      <c r="A523" s="143"/>
      <c r="B523" s="143"/>
      <c r="C523" s="143"/>
      <c r="D523" s="143"/>
      <c r="E523" s="143"/>
      <c r="F523" s="143"/>
      <c r="G523" s="143"/>
      <c r="H523" s="143"/>
      <c r="I523" s="143"/>
      <c r="J523" s="143"/>
      <c r="K523" s="143"/>
      <c r="L523" s="143"/>
      <c r="M523" s="143"/>
      <c r="N523" s="143"/>
      <c r="O523" s="143"/>
      <c r="P523" s="143"/>
      <c r="Q523" s="143"/>
      <c r="R523" s="144"/>
      <c r="S523" s="143" t="str">
        <f>IFERROR(_xlfn.XLOOKUP(B523,Kontering!$E$383:$E$445,Kontering!$D$383:$D$445),"Saknas")</f>
        <v>Saknas</v>
      </c>
    </row>
    <row r="524" spans="1:19" x14ac:dyDescent="0.3">
      <c r="A524" s="143"/>
      <c r="B524" s="143"/>
      <c r="C524" s="143"/>
      <c r="D524" s="143"/>
      <c r="E524" s="143"/>
      <c r="F524" s="143"/>
      <c r="G524" s="143"/>
      <c r="H524" s="143"/>
      <c r="I524" s="143"/>
      <c r="J524" s="143"/>
      <c r="K524" s="143"/>
      <c r="L524" s="143"/>
      <c r="M524" s="143"/>
      <c r="N524" s="143"/>
      <c r="O524" s="143"/>
      <c r="P524" s="143"/>
      <c r="Q524" s="143"/>
      <c r="R524" s="144"/>
      <c r="S524" s="143" t="str">
        <f>IFERROR(_xlfn.XLOOKUP(B524,Kontering!$E$383:$E$445,Kontering!$D$383:$D$445),"Saknas")</f>
        <v>Saknas</v>
      </c>
    </row>
    <row r="525" spans="1:19" x14ac:dyDescent="0.3">
      <c r="A525" s="143"/>
      <c r="B525" s="143"/>
      <c r="C525" s="143"/>
      <c r="D525" s="143"/>
      <c r="E525" s="143"/>
      <c r="F525" s="143"/>
      <c r="G525" s="143"/>
      <c r="H525" s="143"/>
      <c r="I525" s="143"/>
      <c r="J525" s="143"/>
      <c r="K525" s="143"/>
      <c r="L525" s="143"/>
      <c r="M525" s="143"/>
      <c r="N525" s="143"/>
      <c r="O525" s="143"/>
      <c r="P525" s="143"/>
      <c r="Q525" s="143"/>
      <c r="R525" s="144"/>
      <c r="S525" s="143" t="str">
        <f>IFERROR(_xlfn.XLOOKUP(B525,Kontering!$E$383:$E$445,Kontering!$D$383:$D$445),"Saknas")</f>
        <v>Saknas</v>
      </c>
    </row>
    <row r="526" spans="1:19" x14ac:dyDescent="0.3">
      <c r="A526" s="143"/>
      <c r="B526" s="143"/>
      <c r="C526" s="143"/>
      <c r="D526" s="143"/>
      <c r="E526" s="143"/>
      <c r="F526" s="143"/>
      <c r="G526" s="143"/>
      <c r="H526" s="143"/>
      <c r="I526" s="143"/>
      <c r="J526" s="143"/>
      <c r="K526" s="143"/>
      <c r="L526" s="143"/>
      <c r="M526" s="143"/>
      <c r="N526" s="143"/>
      <c r="O526" s="143"/>
      <c r="P526" s="143"/>
      <c r="Q526" s="143"/>
      <c r="R526" s="144"/>
      <c r="S526" s="143" t="str">
        <f>IFERROR(_xlfn.XLOOKUP(B526,Kontering!$E$383:$E$445,Kontering!$D$383:$D$445),"Saknas")</f>
        <v>Saknas</v>
      </c>
    </row>
    <row r="527" spans="1:19" x14ac:dyDescent="0.3">
      <c r="A527" s="143"/>
      <c r="B527" s="143"/>
      <c r="C527" s="143"/>
      <c r="D527" s="143"/>
      <c r="E527" s="143"/>
      <c r="F527" s="143"/>
      <c r="G527" s="143"/>
      <c r="H527" s="143"/>
      <c r="I527" s="143"/>
      <c r="J527" s="143"/>
      <c r="K527" s="143"/>
      <c r="L527" s="143"/>
      <c r="M527" s="143"/>
      <c r="N527" s="143"/>
      <c r="O527" s="143"/>
      <c r="P527" s="143"/>
      <c r="Q527" s="143"/>
      <c r="R527" s="144"/>
      <c r="S527" s="143" t="str">
        <f>IFERROR(_xlfn.XLOOKUP(B527,Kontering!$E$383:$E$445,Kontering!$D$383:$D$445),"Saknas")</f>
        <v>Saknas</v>
      </c>
    </row>
    <row r="528" spans="1:19" x14ac:dyDescent="0.3">
      <c r="A528" s="143"/>
      <c r="B528" s="143"/>
      <c r="C528" s="143"/>
      <c r="D528" s="143"/>
      <c r="E528" s="143"/>
      <c r="F528" s="143"/>
      <c r="G528" s="143"/>
      <c r="H528" s="143"/>
      <c r="I528" s="143"/>
      <c r="J528" s="143"/>
      <c r="K528" s="143"/>
      <c r="L528" s="143"/>
      <c r="M528" s="143"/>
      <c r="N528" s="143"/>
      <c r="O528" s="143"/>
      <c r="P528" s="143"/>
      <c r="Q528" s="143"/>
      <c r="R528" s="144"/>
      <c r="S528" s="143" t="str">
        <f>IFERROR(_xlfn.XLOOKUP(B528,Kontering!$E$383:$E$445,Kontering!$D$383:$D$445),"Saknas")</f>
        <v>Saknas</v>
      </c>
    </row>
    <row r="529" spans="1:19" x14ac:dyDescent="0.3">
      <c r="A529" s="143"/>
      <c r="B529" s="143"/>
      <c r="C529" s="143"/>
      <c r="D529" s="143"/>
      <c r="E529" s="143"/>
      <c r="F529" s="143"/>
      <c r="G529" s="143"/>
      <c r="H529" s="143"/>
      <c r="I529" s="143"/>
      <c r="J529" s="143"/>
      <c r="K529" s="143"/>
      <c r="L529" s="143"/>
      <c r="M529" s="143"/>
      <c r="N529" s="143"/>
      <c r="O529" s="143"/>
      <c r="P529" s="143"/>
      <c r="Q529" s="143"/>
      <c r="R529" s="144"/>
      <c r="S529" s="143" t="str">
        <f>IFERROR(_xlfn.XLOOKUP(B529,Kontering!$E$383:$E$445,Kontering!$D$383:$D$445),"Saknas")</f>
        <v>Saknas</v>
      </c>
    </row>
    <row r="530" spans="1:19" x14ac:dyDescent="0.3">
      <c r="A530" s="143"/>
      <c r="B530" s="143"/>
      <c r="C530" s="143"/>
      <c r="D530" s="143"/>
      <c r="E530" s="143"/>
      <c r="F530" s="143"/>
      <c r="G530" s="143"/>
      <c r="H530" s="143"/>
      <c r="I530" s="143"/>
      <c r="J530" s="143"/>
      <c r="K530" s="143"/>
      <c r="L530" s="143"/>
      <c r="M530" s="143"/>
      <c r="N530" s="143"/>
      <c r="O530" s="143"/>
      <c r="P530" s="143"/>
      <c r="Q530" s="143"/>
      <c r="R530" s="144"/>
      <c r="S530" s="143" t="str">
        <f>IFERROR(_xlfn.XLOOKUP(B530,Kontering!$E$383:$E$445,Kontering!$D$383:$D$445),"Saknas")</f>
        <v>Saknas</v>
      </c>
    </row>
    <row r="531" spans="1:19" x14ac:dyDescent="0.3">
      <c r="A531" s="143"/>
      <c r="B531" s="143"/>
      <c r="C531" s="143"/>
      <c r="D531" s="143"/>
      <c r="E531" s="143"/>
      <c r="F531" s="143"/>
      <c r="G531" s="143"/>
      <c r="H531" s="143"/>
      <c r="I531" s="143"/>
      <c r="J531" s="143"/>
      <c r="K531" s="143"/>
      <c r="L531" s="143"/>
      <c r="M531" s="143"/>
      <c r="N531" s="143"/>
      <c r="O531" s="143"/>
      <c r="P531" s="143"/>
      <c r="Q531" s="143"/>
      <c r="R531" s="144"/>
      <c r="S531" s="143" t="str">
        <f>IFERROR(_xlfn.XLOOKUP(B531,Kontering!$E$383:$E$445,Kontering!$D$383:$D$445),"Saknas")</f>
        <v>Saknas</v>
      </c>
    </row>
    <row r="532" spans="1:19" x14ac:dyDescent="0.3">
      <c r="A532" s="143"/>
      <c r="B532" s="143"/>
      <c r="C532" s="143"/>
      <c r="D532" s="143"/>
      <c r="E532" s="143"/>
      <c r="F532" s="143"/>
      <c r="G532" s="143"/>
      <c r="H532" s="143"/>
      <c r="I532" s="143"/>
      <c r="J532" s="143"/>
      <c r="K532" s="143"/>
      <c r="L532" s="143"/>
      <c r="M532" s="143"/>
      <c r="N532" s="143"/>
      <c r="O532" s="143"/>
      <c r="P532" s="143"/>
      <c r="Q532" s="143"/>
      <c r="R532" s="144"/>
      <c r="S532" s="143" t="str">
        <f>IFERROR(_xlfn.XLOOKUP(B532,Kontering!$E$383:$E$445,Kontering!$D$383:$D$445),"Saknas")</f>
        <v>Saknas</v>
      </c>
    </row>
    <row r="533" spans="1:19" x14ac:dyDescent="0.3">
      <c r="A533" s="143"/>
      <c r="B533" s="143"/>
      <c r="C533" s="143"/>
      <c r="D533" s="143"/>
      <c r="E533" s="143"/>
      <c r="F533" s="143"/>
      <c r="G533" s="143"/>
      <c r="H533" s="143"/>
      <c r="I533" s="143"/>
      <c r="J533" s="143"/>
      <c r="K533" s="143"/>
      <c r="L533" s="143"/>
      <c r="M533" s="143"/>
      <c r="N533" s="143"/>
      <c r="O533" s="143"/>
      <c r="P533" s="143"/>
      <c r="Q533" s="143"/>
      <c r="R533" s="144"/>
      <c r="S533" s="143" t="str">
        <f>IFERROR(_xlfn.XLOOKUP(B533,Kontering!$E$383:$E$445,Kontering!$D$383:$D$445),"Saknas")</f>
        <v>Saknas</v>
      </c>
    </row>
    <row r="534" spans="1:19" x14ac:dyDescent="0.3">
      <c r="A534" s="143"/>
      <c r="B534" s="143"/>
      <c r="C534" s="143"/>
      <c r="D534" s="143"/>
      <c r="E534" s="143"/>
      <c r="F534" s="143"/>
      <c r="G534" s="143"/>
      <c r="H534" s="143"/>
      <c r="I534" s="143"/>
      <c r="J534" s="143"/>
      <c r="K534" s="143"/>
      <c r="L534" s="143"/>
      <c r="M534" s="143"/>
      <c r="N534" s="143"/>
      <c r="O534" s="143"/>
      <c r="P534" s="143"/>
      <c r="Q534" s="143"/>
      <c r="R534" s="144"/>
      <c r="S534" s="143" t="str">
        <f>IFERROR(_xlfn.XLOOKUP(B534,Kontering!$E$383:$E$445,Kontering!$D$383:$D$445),"Saknas")</f>
        <v>Saknas</v>
      </c>
    </row>
    <row r="535" spans="1:19" x14ac:dyDescent="0.3">
      <c r="A535" s="143"/>
      <c r="B535" s="143"/>
      <c r="C535" s="143"/>
      <c r="D535" s="143"/>
      <c r="E535" s="143"/>
      <c r="F535" s="143"/>
      <c r="G535" s="143"/>
      <c r="H535" s="143"/>
      <c r="I535" s="143"/>
      <c r="J535" s="143"/>
      <c r="K535" s="143"/>
      <c r="L535" s="143"/>
      <c r="M535" s="143"/>
      <c r="N535" s="143"/>
      <c r="O535" s="143"/>
      <c r="P535" s="143"/>
      <c r="Q535" s="143"/>
      <c r="R535" s="144"/>
      <c r="S535" s="143" t="str">
        <f>IFERROR(_xlfn.XLOOKUP(B535,Kontering!$E$383:$E$445,Kontering!$D$383:$D$445),"Saknas")</f>
        <v>Saknas</v>
      </c>
    </row>
    <row r="536" spans="1:19" x14ac:dyDescent="0.3">
      <c r="A536" s="143"/>
      <c r="B536" s="143"/>
      <c r="C536" s="143"/>
      <c r="D536" s="143"/>
      <c r="E536" s="143"/>
      <c r="F536" s="143"/>
      <c r="G536" s="143"/>
      <c r="H536" s="143"/>
      <c r="I536" s="143"/>
      <c r="J536" s="143"/>
      <c r="K536" s="143"/>
      <c r="L536" s="143"/>
      <c r="M536" s="143"/>
      <c r="N536" s="143"/>
      <c r="O536" s="143"/>
      <c r="P536" s="143"/>
      <c r="Q536" s="143"/>
      <c r="R536" s="144"/>
      <c r="S536" s="143" t="str">
        <f>IFERROR(_xlfn.XLOOKUP(B536,Kontering!$E$383:$E$445,Kontering!$D$383:$D$445),"Saknas")</f>
        <v>Saknas</v>
      </c>
    </row>
    <row r="537" spans="1:19" x14ac:dyDescent="0.3">
      <c r="A537" s="143"/>
      <c r="B537" s="143"/>
      <c r="C537" s="143"/>
      <c r="D537" s="143"/>
      <c r="E537" s="143"/>
      <c r="F537" s="143"/>
      <c r="G537" s="143"/>
      <c r="H537" s="143"/>
      <c r="I537" s="143"/>
      <c r="J537" s="143"/>
      <c r="K537" s="143"/>
      <c r="L537" s="143"/>
      <c r="M537" s="143"/>
      <c r="N537" s="143"/>
      <c r="O537" s="143"/>
      <c r="P537" s="143"/>
      <c r="Q537" s="143"/>
      <c r="R537" s="144"/>
      <c r="S537" s="143" t="str">
        <f>IFERROR(_xlfn.XLOOKUP(B537,Kontering!$E$383:$E$445,Kontering!$D$383:$D$445),"Saknas")</f>
        <v>Saknas</v>
      </c>
    </row>
    <row r="538" spans="1:19" x14ac:dyDescent="0.3">
      <c r="A538" s="143"/>
      <c r="B538" s="143"/>
      <c r="C538" s="143"/>
      <c r="D538" s="143"/>
      <c r="E538" s="143"/>
      <c r="F538" s="143"/>
      <c r="G538" s="143"/>
      <c r="H538" s="143"/>
      <c r="I538" s="143"/>
      <c r="J538" s="143"/>
      <c r="K538" s="143"/>
      <c r="L538" s="143"/>
      <c r="M538" s="143"/>
      <c r="N538" s="143"/>
      <c r="O538" s="143"/>
      <c r="P538" s="143"/>
      <c r="Q538" s="143"/>
      <c r="R538" s="144"/>
      <c r="S538" s="143" t="str">
        <f>IFERROR(_xlfn.XLOOKUP(B538,Kontering!$E$383:$E$445,Kontering!$D$383:$D$445),"Saknas")</f>
        <v>Saknas</v>
      </c>
    </row>
    <row r="539" spans="1:19" x14ac:dyDescent="0.3">
      <c r="A539" s="143"/>
      <c r="B539" s="143"/>
      <c r="C539" s="143"/>
      <c r="D539" s="143"/>
      <c r="E539" s="143"/>
      <c r="F539" s="143"/>
      <c r="G539" s="143"/>
      <c r="H539" s="143"/>
      <c r="I539" s="143"/>
      <c r="J539" s="143"/>
      <c r="K539" s="143"/>
      <c r="L539" s="143"/>
      <c r="M539" s="143"/>
      <c r="N539" s="143"/>
      <c r="O539" s="143"/>
      <c r="P539" s="143"/>
      <c r="Q539" s="143"/>
      <c r="R539" s="144"/>
      <c r="S539" s="143" t="str">
        <f>IFERROR(_xlfn.XLOOKUP(B539,Kontering!$E$383:$E$445,Kontering!$D$383:$D$445),"Saknas")</f>
        <v>Saknas</v>
      </c>
    </row>
    <row r="540" spans="1:19" x14ac:dyDescent="0.3">
      <c r="A540" s="143"/>
      <c r="B540" s="143"/>
      <c r="C540" s="143"/>
      <c r="D540" s="143"/>
      <c r="E540" s="143"/>
      <c r="F540" s="143"/>
      <c r="G540" s="143"/>
      <c r="H540" s="143"/>
      <c r="I540" s="143"/>
      <c r="J540" s="143"/>
      <c r="K540" s="143"/>
      <c r="L540" s="143"/>
      <c r="M540" s="143"/>
      <c r="N540" s="143"/>
      <c r="O540" s="143"/>
      <c r="P540" s="143"/>
      <c r="Q540" s="143"/>
      <c r="R540" s="144"/>
      <c r="S540" s="143" t="str">
        <f>IFERROR(_xlfn.XLOOKUP(B540,Kontering!$E$383:$E$445,Kontering!$D$383:$D$445),"Saknas")</f>
        <v>Saknas</v>
      </c>
    </row>
    <row r="541" spans="1:19" x14ac:dyDescent="0.3">
      <c r="A541" s="143"/>
      <c r="B541" s="143"/>
      <c r="C541" s="143"/>
      <c r="D541" s="143"/>
      <c r="E541" s="143"/>
      <c r="F541" s="143"/>
      <c r="G541" s="143"/>
      <c r="H541" s="143"/>
      <c r="I541" s="143"/>
      <c r="J541" s="143"/>
      <c r="K541" s="143"/>
      <c r="L541" s="143"/>
      <c r="M541" s="143"/>
      <c r="N541" s="143"/>
      <c r="O541" s="143"/>
      <c r="P541" s="143"/>
      <c r="Q541" s="143"/>
      <c r="R541" s="144"/>
      <c r="S541" s="143" t="str">
        <f>IFERROR(_xlfn.XLOOKUP(B541,Kontering!$E$383:$E$445,Kontering!$D$383:$D$445),"Saknas")</f>
        <v>Saknas</v>
      </c>
    </row>
  </sheetData>
  <sheetProtection algorithmName="SHA-512" hashValue="m4xSbi6NmU8AkpkeXo5I0Eggo6xLOnD/iS+Xc+mAxjsfmh96nceVXhhfTEM7dd9+NmwUYNsRaj2aA2QkM9Fn0g==" saltValue="DFm0OuOh2PdYhvBTA3kgKA==" spinCount="100000" sheet="1" autoFilter="0"/>
  <autoFilter ref="A3:S541" xr:uid="{B5D617B8-9CC5-455E-A0BE-BC75CEB4580C}"/>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7ECC9-6642-4BEE-8A81-C09ABB763711}">
  <sheetPr>
    <tabColor theme="2" tint="-9.9978637043366805E-2"/>
  </sheetPr>
  <dimension ref="A1:X145"/>
  <sheetViews>
    <sheetView zoomScaleNormal="100" workbookViewId="0">
      <selection activeCell="D6" sqref="D6"/>
    </sheetView>
  </sheetViews>
  <sheetFormatPr defaultColWidth="8.83203125" defaultRowHeight="14" x14ac:dyDescent="0.3"/>
  <cols>
    <col min="3" max="3" width="26.1640625" customWidth="1"/>
    <col min="4" max="10" width="18.33203125" customWidth="1"/>
    <col min="13" max="13" width="12.1640625" customWidth="1"/>
    <col min="21" max="21" width="16.6640625" customWidth="1"/>
  </cols>
  <sheetData>
    <row r="1" spans="1:24" ht="23" x14ac:dyDescent="0.5">
      <c r="A1" s="51"/>
      <c r="B1" s="51"/>
      <c r="C1" s="195" t="s">
        <v>1273</v>
      </c>
      <c r="D1" s="51"/>
      <c r="E1" s="51"/>
      <c r="F1" s="51"/>
      <c r="G1" s="51"/>
      <c r="H1" s="51"/>
      <c r="I1" s="51"/>
      <c r="J1" s="51"/>
      <c r="K1" s="51"/>
      <c r="L1" s="51"/>
      <c r="M1" s="51"/>
      <c r="N1" s="51"/>
      <c r="O1" s="51"/>
      <c r="P1" s="51"/>
      <c r="Q1" s="51"/>
      <c r="R1" s="51"/>
      <c r="S1" s="51"/>
      <c r="T1" s="51"/>
      <c r="U1" s="51"/>
      <c r="V1" s="51"/>
      <c r="W1" s="51"/>
      <c r="X1" s="51"/>
    </row>
    <row r="2" spans="1:24" x14ac:dyDescent="0.3">
      <c r="A2" s="51"/>
      <c r="B2" s="51"/>
      <c r="C2" s="51"/>
      <c r="D2" s="51"/>
      <c r="E2" s="51"/>
      <c r="F2" s="51"/>
      <c r="G2" s="51"/>
      <c r="H2" s="51"/>
      <c r="I2" s="51"/>
      <c r="J2" s="51"/>
      <c r="K2" s="51"/>
      <c r="L2" s="51"/>
      <c r="M2" s="51"/>
      <c r="N2" s="51"/>
      <c r="O2" s="51"/>
      <c r="P2" s="51"/>
      <c r="Q2" s="51"/>
      <c r="R2" s="51"/>
      <c r="S2" s="51"/>
      <c r="T2" s="51"/>
      <c r="U2" s="51"/>
      <c r="V2" s="51"/>
      <c r="W2" s="51"/>
      <c r="X2" s="51"/>
    </row>
    <row r="3" spans="1:24" x14ac:dyDescent="0.3">
      <c r="A3" s="51"/>
      <c r="B3" s="51"/>
      <c r="C3" s="51"/>
      <c r="D3" s="51"/>
      <c r="E3" s="51"/>
      <c r="F3" s="51"/>
      <c r="G3" s="51"/>
      <c r="H3" s="51"/>
      <c r="I3" s="51"/>
      <c r="J3" s="51"/>
      <c r="K3" s="51"/>
      <c r="L3" s="51"/>
      <c r="M3" s="51"/>
      <c r="N3" s="51"/>
      <c r="O3" s="51"/>
      <c r="P3" s="51"/>
      <c r="Q3" s="51"/>
      <c r="R3" s="51"/>
      <c r="S3" s="51"/>
      <c r="T3" s="51"/>
      <c r="U3" s="51"/>
      <c r="V3" s="51"/>
      <c r="W3" s="51"/>
      <c r="X3" s="51"/>
    </row>
    <row r="4" spans="1:24" x14ac:dyDescent="0.3">
      <c r="A4" s="51"/>
      <c r="B4" s="51"/>
      <c r="C4" s="51"/>
      <c r="D4" s="51" t="s">
        <v>1272</v>
      </c>
      <c r="E4" s="51"/>
      <c r="F4" s="51"/>
      <c r="G4" s="51"/>
      <c r="H4" s="51"/>
      <c r="I4" s="51"/>
      <c r="J4" s="51"/>
      <c r="K4" s="51"/>
      <c r="L4" s="51"/>
      <c r="M4" s="51"/>
      <c r="N4" s="51"/>
      <c r="O4" s="51"/>
      <c r="P4" s="51"/>
      <c r="Q4" s="51"/>
      <c r="R4" s="51"/>
      <c r="S4" s="51"/>
      <c r="T4" s="51"/>
      <c r="U4" s="51"/>
      <c r="V4" s="51"/>
      <c r="W4" s="51"/>
      <c r="X4" s="51"/>
    </row>
    <row r="5" spans="1:24" x14ac:dyDescent="0.3">
      <c r="A5" s="51"/>
      <c r="B5" s="51"/>
      <c r="C5" s="194" t="s">
        <v>1251</v>
      </c>
      <c r="D5" s="196" cm="1">
        <f t="array" ref="D5:J5">TRANSPOSE(_xlfn.ANCHORARRAY(Cost_Sal!BA2))</f>
        <v>2022</v>
      </c>
      <c r="E5" s="196">
        <v>2023</v>
      </c>
      <c r="F5" s="196">
        <v>2024</v>
      </c>
      <c r="G5" s="196">
        <v>2025</v>
      </c>
      <c r="H5" s="196">
        <v>2026</v>
      </c>
      <c r="I5" s="196">
        <v>2027</v>
      </c>
      <c r="J5" s="196">
        <v>2028</v>
      </c>
      <c r="K5" s="51"/>
      <c r="L5" s="51"/>
      <c r="M5" s="51"/>
      <c r="N5" s="51"/>
      <c r="O5" s="51"/>
      <c r="P5" s="51"/>
      <c r="Q5" s="51"/>
      <c r="R5" s="51"/>
      <c r="S5" s="51"/>
      <c r="T5" s="51"/>
      <c r="U5" s="51"/>
      <c r="V5" s="51"/>
      <c r="W5" s="51"/>
      <c r="X5" s="51"/>
    </row>
    <row r="6" spans="1:24" x14ac:dyDescent="0.3">
      <c r="A6" s="51"/>
      <c r="B6" s="51"/>
      <c r="C6" s="194" t="str" cm="1">
        <f t="array" ref="C6">_xlfn.UNIQUE(Cost_Sal!N18:N47,FALSE,FALSE)</f>
        <v/>
      </c>
      <c r="D6" s="206">
        <v>0</v>
      </c>
      <c r="E6" s="206">
        <v>0</v>
      </c>
      <c r="F6" s="206">
        <v>0</v>
      </c>
      <c r="G6" s="206">
        <v>0</v>
      </c>
      <c r="H6" s="206">
        <v>0</v>
      </c>
      <c r="I6" s="206">
        <v>0</v>
      </c>
      <c r="J6" s="206">
        <v>0</v>
      </c>
      <c r="K6" s="51"/>
      <c r="L6" s="51"/>
      <c r="M6" s="51"/>
      <c r="N6" s="51"/>
      <c r="O6" s="51"/>
      <c r="P6" s="51"/>
      <c r="Q6" s="51"/>
      <c r="R6" s="51"/>
      <c r="S6" s="51"/>
      <c r="T6" s="51"/>
      <c r="U6" s="51"/>
      <c r="V6" s="51"/>
      <c r="W6" s="51"/>
      <c r="X6" s="51"/>
    </row>
    <row r="7" spans="1:24" x14ac:dyDescent="0.3">
      <c r="A7" s="51"/>
      <c r="B7" s="51"/>
      <c r="C7" s="194"/>
      <c r="D7" s="207">
        <v>0</v>
      </c>
      <c r="E7" s="207">
        <v>0</v>
      </c>
      <c r="F7" s="207">
        <v>0</v>
      </c>
      <c r="G7" s="207">
        <v>0</v>
      </c>
      <c r="H7" s="207">
        <v>0</v>
      </c>
      <c r="I7" s="207">
        <v>0</v>
      </c>
      <c r="J7" s="207">
        <v>0</v>
      </c>
      <c r="K7" s="51"/>
      <c r="L7" s="51"/>
      <c r="M7" s="51"/>
      <c r="N7" s="51"/>
      <c r="O7" s="51"/>
      <c r="P7" s="51"/>
      <c r="Q7" s="51"/>
      <c r="R7" s="51"/>
      <c r="S7" s="51"/>
      <c r="T7" s="51"/>
      <c r="U7" s="51"/>
      <c r="V7" s="51"/>
      <c r="W7" s="51"/>
      <c r="X7" s="51"/>
    </row>
    <row r="8" spans="1:24" x14ac:dyDescent="0.3">
      <c r="A8" s="51"/>
      <c r="B8" s="51"/>
      <c r="C8" s="194"/>
      <c r="D8" s="207">
        <v>0</v>
      </c>
      <c r="E8" s="207">
        <v>0</v>
      </c>
      <c r="F8" s="207">
        <v>0</v>
      </c>
      <c r="G8" s="207">
        <v>0</v>
      </c>
      <c r="H8" s="207">
        <v>0</v>
      </c>
      <c r="I8" s="207">
        <v>0</v>
      </c>
      <c r="J8" s="207">
        <v>0</v>
      </c>
      <c r="K8" s="51"/>
      <c r="L8" s="51"/>
      <c r="M8" s="51"/>
      <c r="N8" s="51"/>
      <c r="O8" s="51"/>
      <c r="P8" s="51"/>
      <c r="Q8" s="51"/>
      <c r="R8" s="51"/>
      <c r="S8" s="51"/>
      <c r="T8" s="51"/>
      <c r="U8" s="51"/>
      <c r="V8" s="51"/>
      <c r="W8" s="51"/>
      <c r="X8" s="51"/>
    </row>
    <row r="9" spans="1:24" x14ac:dyDescent="0.3">
      <c r="A9" s="51"/>
      <c r="B9" s="51"/>
      <c r="C9" s="194"/>
      <c r="D9" s="207">
        <v>0</v>
      </c>
      <c r="E9" s="207">
        <v>0</v>
      </c>
      <c r="F9" s="207">
        <v>0</v>
      </c>
      <c r="G9" s="207">
        <v>0</v>
      </c>
      <c r="H9" s="207">
        <v>0</v>
      </c>
      <c r="I9" s="207">
        <v>0</v>
      </c>
      <c r="J9" s="207">
        <v>0</v>
      </c>
      <c r="K9" s="51"/>
      <c r="L9" s="51"/>
      <c r="M9" s="51"/>
      <c r="N9" s="51"/>
      <c r="O9" s="51"/>
      <c r="P9" s="51"/>
      <c r="Q9" s="51"/>
      <c r="R9" s="51"/>
      <c r="S9" s="51"/>
      <c r="T9" s="51"/>
      <c r="U9" s="51"/>
      <c r="V9" s="51"/>
      <c r="W9" s="51"/>
      <c r="X9" s="51"/>
    </row>
    <row r="10" spans="1:24" x14ac:dyDescent="0.3">
      <c r="A10" s="51"/>
      <c r="B10" s="51"/>
      <c r="C10" s="194"/>
      <c r="D10" s="207">
        <v>0</v>
      </c>
      <c r="E10" s="207">
        <v>0</v>
      </c>
      <c r="F10" s="207">
        <v>0</v>
      </c>
      <c r="G10" s="207">
        <v>0</v>
      </c>
      <c r="H10" s="207">
        <v>0</v>
      </c>
      <c r="I10" s="207">
        <v>0</v>
      </c>
      <c r="J10" s="207">
        <v>0</v>
      </c>
      <c r="K10" s="51"/>
      <c r="L10" s="51"/>
      <c r="M10" s="51"/>
      <c r="N10" s="51"/>
      <c r="O10" s="51"/>
      <c r="P10" s="51"/>
      <c r="Q10" s="51"/>
      <c r="R10" s="51"/>
      <c r="S10" s="51"/>
      <c r="T10" s="51"/>
      <c r="U10" s="51"/>
      <c r="V10" s="51"/>
      <c r="W10" s="51"/>
      <c r="X10" s="51"/>
    </row>
    <row r="11" spans="1:24" x14ac:dyDescent="0.3">
      <c r="A11" s="51"/>
      <c r="B11" s="51"/>
      <c r="C11" s="194"/>
      <c r="D11" s="207">
        <v>0</v>
      </c>
      <c r="E11" s="207">
        <v>0</v>
      </c>
      <c r="F11" s="207">
        <v>0</v>
      </c>
      <c r="G11" s="207">
        <v>0</v>
      </c>
      <c r="H11" s="207">
        <v>0</v>
      </c>
      <c r="I11" s="207">
        <v>0</v>
      </c>
      <c r="J11" s="207">
        <v>0</v>
      </c>
      <c r="K11" s="51"/>
      <c r="L11" s="51"/>
      <c r="M11" s="51"/>
      <c r="N11" s="51"/>
      <c r="O11" s="51"/>
      <c r="P11" s="51"/>
      <c r="Q11" s="51"/>
      <c r="R11" s="51"/>
      <c r="S11" s="51"/>
      <c r="T11" s="51"/>
      <c r="U11" s="51"/>
      <c r="V11" s="51"/>
      <c r="W11" s="51"/>
      <c r="X11" s="51"/>
    </row>
    <row r="12" spans="1:24" x14ac:dyDescent="0.3">
      <c r="A12" s="51"/>
      <c r="B12" s="51"/>
      <c r="C12" s="194"/>
      <c r="D12" s="207">
        <v>0</v>
      </c>
      <c r="E12" s="207">
        <v>0</v>
      </c>
      <c r="F12" s="207">
        <v>0</v>
      </c>
      <c r="G12" s="207">
        <v>0</v>
      </c>
      <c r="H12" s="207">
        <v>0</v>
      </c>
      <c r="I12" s="207">
        <v>0</v>
      </c>
      <c r="J12" s="207">
        <v>0</v>
      </c>
      <c r="K12" s="51"/>
      <c r="L12" s="51"/>
      <c r="M12" s="51"/>
      <c r="N12" s="51"/>
      <c r="O12" s="51"/>
      <c r="P12" s="51"/>
      <c r="Q12" s="51"/>
      <c r="R12" s="51"/>
      <c r="S12" s="51"/>
      <c r="T12" s="51"/>
      <c r="U12" s="51"/>
      <c r="V12" s="51"/>
      <c r="W12" s="51"/>
      <c r="X12" s="51"/>
    </row>
    <row r="13" spans="1:24" x14ac:dyDescent="0.3">
      <c r="A13" s="51"/>
      <c r="B13" s="51"/>
      <c r="C13" s="194"/>
      <c r="D13" s="207">
        <v>0</v>
      </c>
      <c r="E13" s="207">
        <v>0</v>
      </c>
      <c r="F13" s="207">
        <v>0</v>
      </c>
      <c r="G13" s="207">
        <v>0</v>
      </c>
      <c r="H13" s="207">
        <v>0</v>
      </c>
      <c r="I13" s="207">
        <v>0</v>
      </c>
      <c r="J13" s="207">
        <v>0</v>
      </c>
      <c r="K13" s="51"/>
      <c r="L13" s="51"/>
      <c r="M13" s="51"/>
      <c r="N13" s="51"/>
      <c r="O13" s="51"/>
      <c r="P13" s="51"/>
      <c r="Q13" s="51"/>
      <c r="R13" s="51"/>
      <c r="S13" s="51"/>
      <c r="T13" s="51"/>
      <c r="U13" s="51"/>
      <c r="V13" s="51"/>
      <c r="W13" s="51"/>
      <c r="X13" s="51"/>
    </row>
    <row r="14" spans="1:24" x14ac:dyDescent="0.3">
      <c r="A14" s="51"/>
      <c r="B14" s="51"/>
      <c r="C14" s="194"/>
      <c r="D14" s="207">
        <v>0</v>
      </c>
      <c r="E14" s="207">
        <v>0</v>
      </c>
      <c r="F14" s="207">
        <v>0</v>
      </c>
      <c r="G14" s="207">
        <v>0</v>
      </c>
      <c r="H14" s="207">
        <v>0</v>
      </c>
      <c r="I14" s="207">
        <v>0</v>
      </c>
      <c r="J14" s="207">
        <v>0</v>
      </c>
      <c r="K14" s="51"/>
      <c r="L14" s="51"/>
      <c r="M14" s="51"/>
      <c r="N14" s="51"/>
      <c r="O14" s="51"/>
      <c r="P14" s="51"/>
      <c r="Q14" s="51"/>
      <c r="R14" s="51"/>
      <c r="S14" s="51"/>
      <c r="T14" s="51"/>
      <c r="U14" s="51"/>
      <c r="V14" s="51"/>
      <c r="W14" s="51"/>
      <c r="X14" s="51"/>
    </row>
    <row r="15" spans="1:24" x14ac:dyDescent="0.3">
      <c r="A15" s="51"/>
      <c r="B15" s="51"/>
      <c r="C15" s="194"/>
      <c r="D15" s="207">
        <v>0</v>
      </c>
      <c r="E15" s="207">
        <v>0</v>
      </c>
      <c r="F15" s="207">
        <v>0</v>
      </c>
      <c r="G15" s="207">
        <v>0</v>
      </c>
      <c r="H15" s="207">
        <v>0</v>
      </c>
      <c r="I15" s="207">
        <v>0</v>
      </c>
      <c r="J15" s="207">
        <v>0</v>
      </c>
      <c r="K15" s="51"/>
      <c r="L15" s="51"/>
      <c r="M15" s="51"/>
      <c r="N15" s="51"/>
      <c r="O15" s="51"/>
      <c r="P15" s="51"/>
      <c r="Q15" s="51"/>
      <c r="R15" s="51"/>
      <c r="S15" s="51"/>
      <c r="T15" s="51"/>
      <c r="U15" s="51"/>
      <c r="V15" s="51"/>
      <c r="W15" s="51"/>
      <c r="X15" s="51"/>
    </row>
    <row r="16" spans="1:24" x14ac:dyDescent="0.3">
      <c r="A16" s="51"/>
      <c r="B16" s="51"/>
      <c r="C16" s="194"/>
      <c r="D16" s="207">
        <v>0</v>
      </c>
      <c r="E16" s="207">
        <v>0</v>
      </c>
      <c r="F16" s="207">
        <v>0</v>
      </c>
      <c r="G16" s="207">
        <v>0</v>
      </c>
      <c r="H16" s="207">
        <v>0</v>
      </c>
      <c r="I16" s="207">
        <v>0</v>
      </c>
      <c r="J16" s="207">
        <v>0</v>
      </c>
      <c r="K16" s="51"/>
      <c r="L16" s="51"/>
      <c r="M16" s="51"/>
      <c r="N16" s="51"/>
      <c r="O16" s="51"/>
      <c r="P16" s="51"/>
      <c r="Q16" s="51"/>
      <c r="R16" s="51"/>
      <c r="S16" s="51"/>
      <c r="T16" s="51"/>
      <c r="U16" s="51"/>
      <c r="V16" s="51"/>
      <c r="W16" s="51"/>
      <c r="X16" s="51"/>
    </row>
    <row r="17" spans="1:24" x14ac:dyDescent="0.3">
      <c r="A17" s="51"/>
      <c r="B17" s="51"/>
      <c r="C17" s="194"/>
      <c r="D17" s="207">
        <v>0</v>
      </c>
      <c r="E17" s="207">
        <v>0</v>
      </c>
      <c r="F17" s="207">
        <v>0</v>
      </c>
      <c r="G17" s="207">
        <v>0</v>
      </c>
      <c r="H17" s="207">
        <v>0</v>
      </c>
      <c r="I17" s="207">
        <v>0</v>
      </c>
      <c r="J17" s="207">
        <v>0</v>
      </c>
      <c r="K17" s="51"/>
      <c r="L17" s="51"/>
      <c r="M17" s="51"/>
      <c r="N17" s="51"/>
      <c r="O17" s="51"/>
      <c r="P17" s="51"/>
      <c r="Q17" s="51"/>
      <c r="R17" s="51"/>
      <c r="S17" s="51"/>
      <c r="T17" s="51"/>
      <c r="U17" s="51"/>
      <c r="V17" s="51"/>
      <c r="W17" s="51"/>
      <c r="X17" s="51"/>
    </row>
    <row r="18" spans="1:24" x14ac:dyDescent="0.3">
      <c r="A18" s="51"/>
      <c r="B18" s="51"/>
      <c r="C18" s="194"/>
      <c r="D18" s="207">
        <v>0</v>
      </c>
      <c r="E18" s="207">
        <v>0</v>
      </c>
      <c r="F18" s="207">
        <v>0</v>
      </c>
      <c r="G18" s="207">
        <v>0</v>
      </c>
      <c r="H18" s="207">
        <v>0</v>
      </c>
      <c r="I18" s="207">
        <v>0</v>
      </c>
      <c r="J18" s="207">
        <v>0</v>
      </c>
      <c r="K18" s="51"/>
      <c r="L18" s="51"/>
      <c r="M18" s="51"/>
      <c r="N18" s="51"/>
      <c r="O18" s="51"/>
      <c r="P18" s="51"/>
      <c r="Q18" s="51"/>
      <c r="R18" s="51"/>
      <c r="S18" s="51"/>
      <c r="T18" s="51"/>
      <c r="U18" s="51"/>
      <c r="V18" s="51"/>
      <c r="W18" s="51"/>
      <c r="X18" s="51"/>
    </row>
    <row r="19" spans="1:24" x14ac:dyDescent="0.3">
      <c r="A19" s="51"/>
      <c r="B19" s="51"/>
      <c r="C19" s="194"/>
      <c r="D19" s="207">
        <v>0</v>
      </c>
      <c r="E19" s="207">
        <v>0</v>
      </c>
      <c r="F19" s="207">
        <v>0</v>
      </c>
      <c r="G19" s="207">
        <v>0</v>
      </c>
      <c r="H19" s="207">
        <v>0</v>
      </c>
      <c r="I19" s="207">
        <v>0</v>
      </c>
      <c r="J19" s="207">
        <v>0</v>
      </c>
      <c r="K19" s="51"/>
      <c r="L19" s="51"/>
      <c r="M19" s="51"/>
      <c r="N19" s="51"/>
      <c r="O19" s="51"/>
      <c r="P19" s="51"/>
      <c r="Q19" s="51"/>
      <c r="R19" s="51"/>
      <c r="S19" s="51"/>
      <c r="T19" s="51"/>
      <c r="U19" s="51"/>
      <c r="V19" s="51"/>
      <c r="W19" s="51"/>
      <c r="X19" s="51"/>
    </row>
    <row r="20" spans="1:24" x14ac:dyDescent="0.3">
      <c r="A20" s="51"/>
      <c r="B20" s="51"/>
      <c r="C20" s="194"/>
      <c r="D20" s="207">
        <v>0</v>
      </c>
      <c r="E20" s="207">
        <v>0</v>
      </c>
      <c r="F20" s="207">
        <v>0</v>
      </c>
      <c r="G20" s="207">
        <v>0</v>
      </c>
      <c r="H20" s="207">
        <v>0</v>
      </c>
      <c r="I20" s="207">
        <v>0</v>
      </c>
      <c r="J20" s="207">
        <v>0</v>
      </c>
      <c r="K20" s="51"/>
      <c r="L20" s="51"/>
      <c r="M20" s="51"/>
      <c r="N20" s="51"/>
      <c r="O20" s="51"/>
      <c r="P20" s="51"/>
      <c r="Q20" s="51"/>
      <c r="R20" s="51"/>
      <c r="S20" s="51"/>
      <c r="T20" s="51"/>
      <c r="U20" s="51"/>
      <c r="V20" s="51"/>
      <c r="W20" s="51"/>
      <c r="X20" s="51"/>
    </row>
    <row r="21" spans="1:24" x14ac:dyDescent="0.3">
      <c r="A21" s="51"/>
      <c r="B21" s="51"/>
      <c r="C21" s="194"/>
      <c r="D21" s="207">
        <v>0</v>
      </c>
      <c r="E21" s="207">
        <v>0</v>
      </c>
      <c r="F21" s="207">
        <v>0</v>
      </c>
      <c r="G21" s="207">
        <v>0</v>
      </c>
      <c r="H21" s="207">
        <v>0</v>
      </c>
      <c r="I21" s="207">
        <v>0</v>
      </c>
      <c r="J21" s="207">
        <v>0</v>
      </c>
      <c r="K21" s="51"/>
      <c r="L21" s="51"/>
      <c r="M21" s="51"/>
      <c r="N21" s="51"/>
      <c r="O21" s="51"/>
      <c r="P21" s="51"/>
      <c r="Q21" s="51"/>
      <c r="R21" s="51"/>
      <c r="S21" s="51"/>
      <c r="T21" s="51"/>
      <c r="U21" s="51"/>
      <c r="V21" s="51"/>
      <c r="W21" s="51"/>
      <c r="X21" s="51"/>
    </row>
    <row r="22" spans="1:24" x14ac:dyDescent="0.3">
      <c r="A22" s="51"/>
      <c r="B22" s="51"/>
      <c r="C22" s="194"/>
      <c r="D22" s="208">
        <v>0</v>
      </c>
      <c r="E22" s="208">
        <v>0</v>
      </c>
      <c r="F22" s="208">
        <v>0</v>
      </c>
      <c r="G22" s="208">
        <v>0</v>
      </c>
      <c r="H22" s="208">
        <v>0</v>
      </c>
      <c r="I22" s="208">
        <v>0</v>
      </c>
      <c r="J22" s="208">
        <v>0</v>
      </c>
      <c r="K22" s="51"/>
      <c r="L22" s="51"/>
      <c r="M22" s="51"/>
      <c r="N22" s="51"/>
      <c r="O22" s="51"/>
      <c r="P22" s="51"/>
      <c r="Q22" s="51"/>
      <c r="R22" s="51"/>
      <c r="S22" s="51"/>
      <c r="T22" s="51"/>
      <c r="U22" s="51"/>
      <c r="V22" s="51"/>
      <c r="W22" s="51"/>
      <c r="X22" s="51"/>
    </row>
    <row r="23" spans="1:24" x14ac:dyDescent="0.3">
      <c r="A23" s="51"/>
      <c r="B23" s="51"/>
      <c r="C23" s="194"/>
      <c r="D23" s="208">
        <v>0</v>
      </c>
      <c r="E23" s="208">
        <v>0</v>
      </c>
      <c r="F23" s="208">
        <v>0</v>
      </c>
      <c r="G23" s="208">
        <v>0</v>
      </c>
      <c r="H23" s="208">
        <v>0</v>
      </c>
      <c r="I23" s="208">
        <v>0</v>
      </c>
      <c r="J23" s="208">
        <v>0</v>
      </c>
      <c r="K23" s="51"/>
      <c r="L23" s="51"/>
      <c r="M23" s="51"/>
      <c r="N23" s="51"/>
      <c r="O23" s="51"/>
      <c r="P23" s="51"/>
      <c r="Q23" s="51"/>
      <c r="R23" s="51"/>
      <c r="S23" s="51"/>
      <c r="T23" s="51"/>
      <c r="U23" s="51"/>
      <c r="V23" s="51"/>
      <c r="W23" s="51"/>
      <c r="X23" s="51"/>
    </row>
    <row r="24" spans="1:24" x14ac:dyDescent="0.3">
      <c r="A24" s="51"/>
      <c r="B24" s="51"/>
      <c r="C24" s="194"/>
      <c r="D24" s="208">
        <v>0</v>
      </c>
      <c r="E24" s="208">
        <v>0</v>
      </c>
      <c r="F24" s="208">
        <v>0</v>
      </c>
      <c r="G24" s="208">
        <v>0</v>
      </c>
      <c r="H24" s="208">
        <v>0</v>
      </c>
      <c r="I24" s="208">
        <v>0</v>
      </c>
      <c r="J24" s="208">
        <v>0</v>
      </c>
      <c r="K24" s="51"/>
      <c r="L24" s="51"/>
      <c r="M24" s="51"/>
      <c r="N24" s="51"/>
      <c r="O24" s="51"/>
      <c r="P24" s="51"/>
      <c r="Q24" s="51"/>
      <c r="R24" s="51"/>
      <c r="S24" s="51"/>
      <c r="T24" s="51"/>
      <c r="U24" s="51"/>
      <c r="V24" s="51"/>
      <c r="W24" s="51"/>
      <c r="X24" s="51"/>
    </row>
    <row r="25" spans="1:24" x14ac:dyDescent="0.3">
      <c r="A25" s="51"/>
      <c r="B25" s="51"/>
      <c r="C25" s="194"/>
      <c r="D25" s="208">
        <v>0</v>
      </c>
      <c r="E25" s="208">
        <v>0</v>
      </c>
      <c r="F25" s="208">
        <v>0</v>
      </c>
      <c r="G25" s="208">
        <v>0</v>
      </c>
      <c r="H25" s="208">
        <v>0</v>
      </c>
      <c r="I25" s="208">
        <v>0</v>
      </c>
      <c r="J25" s="208">
        <v>0</v>
      </c>
      <c r="K25" s="51"/>
      <c r="L25" s="51"/>
      <c r="M25" s="51"/>
      <c r="N25" s="51"/>
      <c r="O25" s="51"/>
      <c r="P25" s="51"/>
      <c r="Q25" s="51"/>
      <c r="R25" s="51"/>
      <c r="S25" s="51"/>
      <c r="T25" s="51"/>
      <c r="U25" s="51"/>
      <c r="V25" s="51"/>
      <c r="W25" s="51"/>
      <c r="X25" s="51"/>
    </row>
    <row r="26" spans="1:24" x14ac:dyDescent="0.3">
      <c r="A26" s="51"/>
      <c r="B26" s="51"/>
      <c r="C26" s="194"/>
      <c r="D26" s="208">
        <v>0</v>
      </c>
      <c r="E26" s="208">
        <v>0</v>
      </c>
      <c r="F26" s="208">
        <v>0</v>
      </c>
      <c r="G26" s="208">
        <v>0</v>
      </c>
      <c r="H26" s="208">
        <v>0</v>
      </c>
      <c r="I26" s="208">
        <v>0</v>
      </c>
      <c r="J26" s="208">
        <v>0</v>
      </c>
      <c r="K26" s="51"/>
      <c r="L26" s="51"/>
      <c r="M26" s="51"/>
      <c r="N26" s="51"/>
      <c r="O26" s="51"/>
      <c r="P26" s="51"/>
      <c r="Q26" s="51"/>
      <c r="R26" s="51"/>
      <c r="S26" s="51"/>
      <c r="T26" s="51"/>
      <c r="U26" s="51"/>
      <c r="V26" s="51"/>
      <c r="W26" s="51"/>
      <c r="X26" s="51"/>
    </row>
    <row r="27" spans="1:24" x14ac:dyDescent="0.3">
      <c r="A27" s="51"/>
      <c r="B27" s="51"/>
      <c r="C27" s="194"/>
      <c r="D27" s="208">
        <v>0</v>
      </c>
      <c r="E27" s="208">
        <v>0</v>
      </c>
      <c r="F27" s="208">
        <v>0</v>
      </c>
      <c r="G27" s="208">
        <v>0</v>
      </c>
      <c r="H27" s="208">
        <v>0</v>
      </c>
      <c r="I27" s="208">
        <v>0</v>
      </c>
      <c r="J27" s="208">
        <v>0</v>
      </c>
      <c r="K27" s="51"/>
      <c r="L27" s="51"/>
      <c r="M27" s="51"/>
      <c r="N27" s="51"/>
      <c r="O27" s="51"/>
      <c r="P27" s="51"/>
      <c r="Q27" s="51"/>
      <c r="R27" s="51"/>
      <c r="S27" s="51"/>
      <c r="T27" s="51"/>
      <c r="U27" s="51"/>
      <c r="V27" s="51"/>
      <c r="W27" s="51"/>
      <c r="X27" s="51"/>
    </row>
    <row r="28" spans="1:24" x14ac:dyDescent="0.3">
      <c r="A28" s="51"/>
      <c r="B28" s="51"/>
      <c r="C28" s="194"/>
      <c r="D28" s="208">
        <v>0</v>
      </c>
      <c r="E28" s="208">
        <v>0</v>
      </c>
      <c r="F28" s="208">
        <v>0</v>
      </c>
      <c r="G28" s="208">
        <v>0</v>
      </c>
      <c r="H28" s="208">
        <v>0</v>
      </c>
      <c r="I28" s="208">
        <v>0</v>
      </c>
      <c r="J28" s="208">
        <v>0</v>
      </c>
      <c r="K28" s="51"/>
      <c r="L28" s="51"/>
      <c r="M28" s="51"/>
      <c r="N28" s="51"/>
      <c r="O28" s="51"/>
      <c r="P28" s="51"/>
      <c r="Q28" s="51"/>
      <c r="R28" s="51"/>
      <c r="S28" s="51"/>
      <c r="T28" s="51"/>
      <c r="U28" s="51"/>
      <c r="V28" s="51"/>
      <c r="W28" s="51"/>
      <c r="X28" s="51"/>
    </row>
    <row r="29" spans="1:24" x14ac:dyDescent="0.3">
      <c r="A29" s="51"/>
      <c r="B29" s="51"/>
      <c r="C29" s="194"/>
      <c r="D29" s="208">
        <v>0</v>
      </c>
      <c r="E29" s="208">
        <v>0</v>
      </c>
      <c r="F29" s="208">
        <v>0</v>
      </c>
      <c r="G29" s="208">
        <v>0</v>
      </c>
      <c r="H29" s="208">
        <v>0</v>
      </c>
      <c r="I29" s="208">
        <v>0</v>
      </c>
      <c r="J29" s="208">
        <v>0</v>
      </c>
      <c r="K29" s="51"/>
      <c r="L29" s="51"/>
      <c r="M29" s="51"/>
      <c r="N29" s="51"/>
      <c r="O29" s="51"/>
      <c r="P29" s="51"/>
      <c r="Q29" s="51"/>
      <c r="R29" s="51"/>
      <c r="S29" s="51"/>
      <c r="T29" s="51"/>
      <c r="U29" s="51"/>
      <c r="V29" s="51"/>
      <c r="W29" s="51"/>
      <c r="X29" s="51"/>
    </row>
    <row r="30" spans="1:24" x14ac:dyDescent="0.3">
      <c r="A30" s="51"/>
      <c r="B30" s="51"/>
      <c r="C30" s="194"/>
      <c r="D30" s="208">
        <v>0</v>
      </c>
      <c r="E30" s="208">
        <v>0</v>
      </c>
      <c r="F30" s="208">
        <v>0</v>
      </c>
      <c r="G30" s="208">
        <v>0</v>
      </c>
      <c r="H30" s="208">
        <v>0</v>
      </c>
      <c r="I30" s="208">
        <v>0</v>
      </c>
      <c r="J30" s="208">
        <v>0</v>
      </c>
      <c r="K30" s="51"/>
      <c r="L30" s="51"/>
      <c r="M30" s="51"/>
      <c r="N30" s="51"/>
      <c r="O30" s="51"/>
      <c r="P30" s="51"/>
      <c r="Q30" s="51"/>
      <c r="R30" s="51"/>
      <c r="S30" s="51"/>
      <c r="T30" s="51"/>
      <c r="U30" s="51"/>
      <c r="V30" s="51"/>
      <c r="W30" s="51"/>
      <c r="X30" s="51"/>
    </row>
    <row r="31" spans="1:24" x14ac:dyDescent="0.3">
      <c r="A31" s="51"/>
      <c r="B31" s="51"/>
      <c r="C31" s="194"/>
      <c r="D31" s="208">
        <v>0</v>
      </c>
      <c r="E31" s="208">
        <v>0</v>
      </c>
      <c r="F31" s="208">
        <v>0</v>
      </c>
      <c r="G31" s="208">
        <v>0</v>
      </c>
      <c r="H31" s="208">
        <v>0</v>
      </c>
      <c r="I31" s="208">
        <v>0</v>
      </c>
      <c r="J31" s="208">
        <v>0</v>
      </c>
      <c r="K31" s="51"/>
      <c r="L31" s="51"/>
      <c r="M31" s="51"/>
      <c r="N31" s="51"/>
      <c r="O31" s="51"/>
      <c r="P31" s="51"/>
      <c r="Q31" s="51"/>
      <c r="R31" s="51"/>
      <c r="S31" s="51"/>
      <c r="T31" s="51"/>
      <c r="U31" s="51"/>
      <c r="V31" s="51"/>
      <c r="W31" s="51"/>
      <c r="X31" s="51"/>
    </row>
    <row r="32" spans="1:24" x14ac:dyDescent="0.3">
      <c r="A32" s="51"/>
      <c r="B32" s="51"/>
      <c r="C32" s="194"/>
      <c r="D32" s="208">
        <v>0</v>
      </c>
      <c r="E32" s="208">
        <v>0</v>
      </c>
      <c r="F32" s="208">
        <v>0</v>
      </c>
      <c r="G32" s="208">
        <v>0</v>
      </c>
      <c r="H32" s="208">
        <v>0</v>
      </c>
      <c r="I32" s="208">
        <v>0</v>
      </c>
      <c r="J32" s="208">
        <v>0</v>
      </c>
      <c r="K32" s="51"/>
      <c r="L32" s="51"/>
      <c r="M32" s="51"/>
      <c r="N32" s="51"/>
      <c r="O32" s="51"/>
      <c r="P32" s="51"/>
      <c r="Q32" s="51"/>
      <c r="R32" s="51"/>
      <c r="S32" s="51"/>
      <c r="T32" s="51"/>
      <c r="U32" s="51"/>
      <c r="V32" s="51"/>
      <c r="W32" s="51"/>
      <c r="X32" s="51"/>
    </row>
    <row r="33" spans="1:24" x14ac:dyDescent="0.3">
      <c r="A33" s="51"/>
      <c r="B33" s="51"/>
      <c r="C33" s="194"/>
      <c r="D33" s="208">
        <v>0</v>
      </c>
      <c r="E33" s="208">
        <v>0</v>
      </c>
      <c r="F33" s="208">
        <v>0</v>
      </c>
      <c r="G33" s="208">
        <v>0</v>
      </c>
      <c r="H33" s="208">
        <v>0</v>
      </c>
      <c r="I33" s="208">
        <v>0</v>
      </c>
      <c r="J33" s="208">
        <v>0</v>
      </c>
      <c r="K33" s="51"/>
      <c r="L33" s="51"/>
      <c r="M33" s="51"/>
      <c r="N33" s="51"/>
      <c r="O33" s="51"/>
      <c r="P33" s="51"/>
      <c r="Q33" s="51"/>
      <c r="R33" s="51"/>
      <c r="S33" s="51"/>
      <c r="T33" s="51"/>
      <c r="U33" s="51"/>
      <c r="V33" s="51"/>
      <c r="W33" s="51"/>
      <c r="X33" s="51"/>
    </row>
    <row r="34" spans="1:24" x14ac:dyDescent="0.3">
      <c r="A34" s="51"/>
      <c r="B34" s="51"/>
      <c r="C34" s="194"/>
      <c r="D34" s="208">
        <v>0</v>
      </c>
      <c r="E34" s="208">
        <v>0</v>
      </c>
      <c r="F34" s="208">
        <v>0</v>
      </c>
      <c r="G34" s="208">
        <v>0</v>
      </c>
      <c r="H34" s="208">
        <v>0</v>
      </c>
      <c r="I34" s="208">
        <v>0</v>
      </c>
      <c r="J34" s="208">
        <v>0</v>
      </c>
      <c r="K34" s="51"/>
      <c r="L34" s="51"/>
      <c r="M34" s="51"/>
      <c r="N34" s="51"/>
      <c r="O34" s="51"/>
      <c r="P34" s="51"/>
      <c r="Q34" s="51"/>
      <c r="R34" s="51"/>
      <c r="S34" s="51"/>
      <c r="T34" s="51"/>
      <c r="U34" s="51"/>
      <c r="V34" s="51"/>
      <c r="W34" s="51"/>
      <c r="X34" s="51"/>
    </row>
    <row r="35" spans="1:24" x14ac:dyDescent="0.3">
      <c r="A35" s="51"/>
      <c r="B35" s="51"/>
      <c r="C35" s="194"/>
      <c r="D35" s="208">
        <v>0</v>
      </c>
      <c r="E35" s="208">
        <v>0</v>
      </c>
      <c r="F35" s="208">
        <v>0</v>
      </c>
      <c r="G35" s="208">
        <v>0</v>
      </c>
      <c r="H35" s="208">
        <v>0</v>
      </c>
      <c r="I35" s="208">
        <v>0</v>
      </c>
      <c r="J35" s="208">
        <v>0</v>
      </c>
      <c r="K35" s="51"/>
      <c r="L35" s="51"/>
      <c r="M35" s="51"/>
      <c r="N35" s="51"/>
      <c r="O35" s="51"/>
      <c r="P35" s="51"/>
      <c r="Q35" s="51"/>
      <c r="R35" s="51"/>
      <c r="S35" s="51"/>
      <c r="T35" s="51"/>
      <c r="U35" s="51"/>
      <c r="V35" s="51"/>
      <c r="W35" s="51"/>
      <c r="X35" s="51"/>
    </row>
    <row r="36" spans="1:24" x14ac:dyDescent="0.3">
      <c r="A36" s="51"/>
      <c r="B36" s="51"/>
      <c r="C36" s="51"/>
      <c r="D36" s="193"/>
      <c r="E36" s="193"/>
      <c r="F36" s="193"/>
      <c r="G36" s="193"/>
      <c r="H36" s="193"/>
      <c r="I36" s="193"/>
      <c r="J36" s="193"/>
      <c r="K36" s="51"/>
      <c r="L36" s="51"/>
      <c r="M36" s="51"/>
      <c r="N36" s="51"/>
      <c r="O36" s="51"/>
      <c r="P36" s="51"/>
      <c r="Q36" s="51"/>
      <c r="R36" s="51"/>
      <c r="S36" s="51"/>
      <c r="T36" s="51"/>
      <c r="U36" s="51"/>
      <c r="V36" s="51"/>
      <c r="W36" s="51"/>
      <c r="X36" s="51"/>
    </row>
    <row r="37" spans="1:24" x14ac:dyDescent="0.3">
      <c r="A37" s="51"/>
      <c r="B37" s="51"/>
      <c r="C37" s="51"/>
      <c r="D37" s="193"/>
      <c r="E37" s="193"/>
      <c r="F37" s="193"/>
      <c r="G37" s="193"/>
      <c r="H37" s="193"/>
      <c r="I37" s="193"/>
      <c r="J37" s="193"/>
      <c r="K37" s="51"/>
      <c r="L37" s="51"/>
      <c r="M37" s="51"/>
      <c r="N37" s="51"/>
      <c r="O37" s="51"/>
      <c r="P37" s="51"/>
      <c r="Q37" s="51"/>
      <c r="R37" s="51"/>
      <c r="S37" s="51"/>
      <c r="T37" s="51"/>
      <c r="U37" s="51"/>
      <c r="V37" s="51"/>
      <c r="W37" s="51"/>
      <c r="X37" s="51"/>
    </row>
    <row r="38" spans="1:24" x14ac:dyDescent="0.3">
      <c r="A38" s="51"/>
      <c r="B38" s="51"/>
      <c r="C38" s="51"/>
      <c r="D38" s="197" t="s">
        <v>1288</v>
      </c>
      <c r="E38" s="51"/>
      <c r="F38" s="51"/>
      <c r="G38" s="51"/>
      <c r="H38" s="51"/>
      <c r="I38" s="51"/>
      <c r="J38" s="51"/>
      <c r="K38" s="51"/>
      <c r="L38" s="51"/>
      <c r="M38" s="51"/>
      <c r="N38" s="51"/>
      <c r="O38" s="51"/>
      <c r="P38" s="51"/>
      <c r="Q38" s="51"/>
      <c r="R38" s="51"/>
      <c r="S38" s="51"/>
      <c r="T38" s="51"/>
      <c r="U38" s="51"/>
      <c r="V38" s="51"/>
      <c r="W38" s="51"/>
      <c r="X38" s="51"/>
    </row>
    <row r="39" spans="1:24" ht="14.5" thickBot="1" x14ac:dyDescent="0.35">
      <c r="A39" s="51"/>
      <c r="B39" s="51"/>
      <c r="C39" s="194" t="s">
        <v>1251</v>
      </c>
      <c r="D39" s="196" cm="1">
        <f t="array" ref="D39:J39">TRANSPOSE(_xlfn.ANCHORARRAY(Cost_Sal!BA2))</f>
        <v>2022</v>
      </c>
      <c r="E39" s="196">
        <v>2023</v>
      </c>
      <c r="F39" s="196">
        <v>2024</v>
      </c>
      <c r="G39" s="196">
        <v>2025</v>
      </c>
      <c r="H39" s="196">
        <v>2026</v>
      </c>
      <c r="I39" s="196">
        <v>2027</v>
      </c>
      <c r="J39" s="196">
        <v>2028</v>
      </c>
      <c r="K39" s="51"/>
      <c r="L39" s="51"/>
      <c r="M39" s="51"/>
      <c r="N39" s="51"/>
      <c r="O39" s="51"/>
      <c r="P39" s="51"/>
      <c r="Q39" s="51"/>
      <c r="R39" s="51"/>
      <c r="S39" s="51"/>
      <c r="T39" s="51"/>
      <c r="U39" s="51"/>
      <c r="V39" s="51"/>
      <c r="W39" s="51"/>
      <c r="X39" s="51"/>
    </row>
    <row r="40" spans="1:24" x14ac:dyDescent="0.3">
      <c r="A40" s="51"/>
      <c r="B40" s="51"/>
      <c r="C40" s="194" t="str" cm="1">
        <f t="array" ref="C40">_xlfn.UNIQUE(Cost_Sal!N18:N47,FALSE,FALSE)</f>
        <v/>
      </c>
      <c r="D40" s="209">
        <v>1</v>
      </c>
      <c r="E40" s="209">
        <v>1</v>
      </c>
      <c r="F40" s="209"/>
      <c r="G40" s="209"/>
      <c r="H40" s="209"/>
      <c r="I40" s="209"/>
      <c r="J40" s="209"/>
      <c r="K40" s="51"/>
      <c r="L40" s="205" t="s">
        <v>1295</v>
      </c>
      <c r="M40" s="202"/>
      <c r="N40" s="203"/>
      <c r="O40" s="200"/>
      <c r="P40" s="200"/>
      <c r="Q40" s="200"/>
      <c r="R40" s="200"/>
      <c r="S40" s="200"/>
      <c r="T40" s="200"/>
      <c r="U40" s="200"/>
      <c r="V40" s="51"/>
      <c r="W40" s="51"/>
      <c r="X40" s="51"/>
    </row>
    <row r="41" spans="1:24" x14ac:dyDescent="0.3">
      <c r="A41" s="51"/>
      <c r="B41" s="51"/>
      <c r="C41" s="194"/>
      <c r="D41" s="210"/>
      <c r="E41" s="210"/>
      <c r="F41" s="210"/>
      <c r="G41" s="210"/>
      <c r="H41" s="210"/>
      <c r="I41" s="210"/>
      <c r="J41" s="210"/>
      <c r="K41" s="51"/>
      <c r="L41" s="46" t="s">
        <v>1320</v>
      </c>
      <c r="M41" s="204"/>
      <c r="N41" s="204"/>
      <c r="O41" s="204"/>
      <c r="P41" s="204"/>
      <c r="Q41" s="204"/>
      <c r="R41" s="204"/>
      <c r="S41" s="204"/>
      <c r="T41" s="204"/>
      <c r="U41" s="204"/>
      <c r="V41" s="46"/>
      <c r="W41" s="46"/>
      <c r="X41" s="46"/>
    </row>
    <row r="42" spans="1:24" x14ac:dyDescent="0.3">
      <c r="A42" s="51"/>
      <c r="B42" s="51"/>
      <c r="C42" s="194"/>
      <c r="D42" s="210"/>
      <c r="E42" s="210"/>
      <c r="F42" s="210"/>
      <c r="G42" s="210"/>
      <c r="H42" s="210"/>
      <c r="I42" s="210"/>
      <c r="J42" s="210"/>
      <c r="K42" s="51"/>
      <c r="L42" s="46" t="s">
        <v>1313</v>
      </c>
      <c r="M42" s="204"/>
      <c r="N42" s="204"/>
      <c r="O42" s="204"/>
      <c r="P42" s="204"/>
      <c r="Q42" s="204"/>
      <c r="R42" s="204"/>
      <c r="S42" s="204"/>
      <c r="T42" s="204"/>
      <c r="U42" s="204"/>
      <c r="V42" s="46"/>
      <c r="W42" s="46"/>
      <c r="X42" s="46"/>
    </row>
    <row r="43" spans="1:24" x14ac:dyDescent="0.3">
      <c r="A43" s="51"/>
      <c r="B43" s="51"/>
      <c r="C43" s="194"/>
      <c r="D43" s="210"/>
      <c r="E43" s="210"/>
      <c r="F43" s="210"/>
      <c r="G43" s="210"/>
      <c r="H43" s="210"/>
      <c r="I43" s="210"/>
      <c r="J43" s="210"/>
      <c r="K43" s="51"/>
      <c r="L43" s="46" t="s">
        <v>1321</v>
      </c>
      <c r="M43" s="204"/>
      <c r="N43" s="204"/>
      <c r="O43" s="204"/>
      <c r="P43" s="46"/>
      <c r="Q43" s="204"/>
      <c r="R43" s="204"/>
      <c r="S43" s="204"/>
      <c r="T43" s="204"/>
      <c r="U43" s="204"/>
      <c r="V43" s="46"/>
      <c r="W43" s="46"/>
      <c r="X43" s="46"/>
    </row>
    <row r="44" spans="1:24" x14ac:dyDescent="0.3">
      <c r="A44" s="51"/>
      <c r="B44" s="51"/>
      <c r="C44" s="194"/>
      <c r="D44" s="210"/>
      <c r="E44" s="210"/>
      <c r="F44" s="210"/>
      <c r="G44" s="210"/>
      <c r="H44" s="210"/>
      <c r="I44" s="210"/>
      <c r="J44" s="210"/>
      <c r="K44" s="51"/>
      <c r="L44" s="46" t="s">
        <v>1290</v>
      </c>
      <c r="M44" s="204"/>
      <c r="N44" s="204"/>
      <c r="O44" s="204"/>
      <c r="P44" s="204"/>
      <c r="Q44" s="204"/>
      <c r="R44" s="204"/>
      <c r="S44" s="204"/>
      <c r="T44" s="204"/>
      <c r="U44" s="204"/>
      <c r="V44" s="46"/>
      <c r="W44" s="46"/>
      <c r="X44" s="46"/>
    </row>
    <row r="45" spans="1:24" x14ac:dyDescent="0.3">
      <c r="A45" s="51"/>
      <c r="B45" s="51"/>
      <c r="C45" s="194"/>
      <c r="D45" s="210"/>
      <c r="E45" s="210"/>
      <c r="F45" s="210"/>
      <c r="G45" s="210"/>
      <c r="H45" s="210"/>
      <c r="I45" s="210"/>
      <c r="J45" s="210"/>
      <c r="K45" s="51"/>
      <c r="L45" s="220" t="s">
        <v>1322</v>
      </c>
      <c r="M45" s="46"/>
      <c r="N45" s="46"/>
      <c r="O45" s="46"/>
      <c r="P45" s="46"/>
      <c r="Q45" s="46"/>
      <c r="R45" s="46"/>
      <c r="S45" s="46"/>
      <c r="T45" s="46"/>
      <c r="U45" s="46"/>
      <c r="V45" s="46"/>
      <c r="W45" s="46"/>
      <c r="X45" s="46"/>
    </row>
    <row r="46" spans="1:24" x14ac:dyDescent="0.3">
      <c r="A46" s="51"/>
      <c r="B46" s="51"/>
      <c r="C46" s="194"/>
      <c r="D46" s="210"/>
      <c r="E46" s="210"/>
      <c r="F46" s="210"/>
      <c r="G46" s="210"/>
      <c r="H46" s="210"/>
      <c r="I46" s="210"/>
      <c r="J46" s="210"/>
      <c r="K46" s="51"/>
      <c r="L46" s="46" t="s">
        <v>1296</v>
      </c>
      <c r="M46" s="46"/>
      <c r="N46" s="46"/>
      <c r="O46" s="46"/>
      <c r="P46" s="46"/>
      <c r="Q46" s="46"/>
      <c r="R46" s="46"/>
      <c r="S46" s="46"/>
      <c r="T46" s="46"/>
      <c r="U46" s="46"/>
      <c r="V46" s="46"/>
      <c r="W46" s="46"/>
      <c r="X46" s="46"/>
    </row>
    <row r="47" spans="1:24" x14ac:dyDescent="0.3">
      <c r="A47" s="51"/>
      <c r="B47" s="51"/>
      <c r="C47" s="194"/>
      <c r="D47" s="210"/>
      <c r="E47" s="210"/>
      <c r="F47" s="210"/>
      <c r="G47" s="210"/>
      <c r="H47" s="210"/>
      <c r="I47" s="210"/>
      <c r="J47" s="210"/>
      <c r="K47" s="51"/>
      <c r="L47" s="220" t="s">
        <v>1323</v>
      </c>
      <c r="M47" s="46"/>
      <c r="N47" s="46"/>
      <c r="O47" s="46"/>
      <c r="P47" s="46"/>
      <c r="Q47" s="46"/>
      <c r="R47" s="46"/>
      <c r="S47" s="46"/>
      <c r="T47" s="46"/>
      <c r="U47" s="46"/>
      <c r="V47" s="46"/>
      <c r="W47" s="46"/>
      <c r="X47" s="46"/>
    </row>
    <row r="48" spans="1:24" x14ac:dyDescent="0.3">
      <c r="A48" s="51"/>
      <c r="B48" s="51"/>
      <c r="C48" s="194"/>
      <c r="D48" s="210"/>
      <c r="E48" s="210"/>
      <c r="F48" s="210"/>
      <c r="G48" s="210"/>
      <c r="H48" s="210"/>
      <c r="I48" s="210"/>
      <c r="J48" s="210"/>
      <c r="K48" s="51"/>
      <c r="L48" s="51"/>
      <c r="M48" s="51"/>
      <c r="N48" s="51"/>
      <c r="O48" s="51"/>
      <c r="P48" s="51"/>
      <c r="Q48" s="51"/>
      <c r="R48" s="51"/>
      <c r="S48" s="51"/>
      <c r="T48" s="51"/>
      <c r="U48" s="51"/>
      <c r="V48" s="51"/>
      <c r="W48" s="51"/>
      <c r="X48" s="51"/>
    </row>
    <row r="49" spans="1:24" x14ac:dyDescent="0.3">
      <c r="A49" s="51"/>
      <c r="B49" s="51"/>
      <c r="C49" s="194"/>
      <c r="D49" s="210"/>
      <c r="E49" s="210"/>
      <c r="F49" s="210"/>
      <c r="G49" s="210"/>
      <c r="H49" s="210"/>
      <c r="I49" s="210"/>
      <c r="J49" s="210"/>
      <c r="K49" s="51"/>
      <c r="L49" s="51"/>
      <c r="M49" s="51" t="s">
        <v>1291</v>
      </c>
      <c r="N49" s="51"/>
      <c r="O49" s="51"/>
      <c r="P49" s="51"/>
      <c r="Q49" s="51"/>
      <c r="R49" s="51"/>
      <c r="S49" s="51"/>
      <c r="T49" s="51"/>
      <c r="U49" s="51"/>
      <c r="V49" s="51"/>
      <c r="W49" s="51"/>
      <c r="X49" s="51"/>
    </row>
    <row r="50" spans="1:24" x14ac:dyDescent="0.3">
      <c r="A50" s="51"/>
      <c r="B50" s="51"/>
      <c r="C50" s="194"/>
      <c r="D50" s="210"/>
      <c r="E50" s="210"/>
      <c r="F50" s="210"/>
      <c r="G50" s="210"/>
      <c r="H50" s="210"/>
      <c r="I50" s="210"/>
      <c r="J50" s="210"/>
      <c r="K50" s="51"/>
      <c r="L50" s="51"/>
      <c r="M50" s="51" t="s">
        <v>1292</v>
      </c>
      <c r="N50" s="51" t="s">
        <v>1293</v>
      </c>
      <c r="O50" s="51"/>
      <c r="P50" s="51"/>
      <c r="Q50" s="51"/>
      <c r="R50" s="51"/>
      <c r="S50" s="51"/>
      <c r="T50" s="51"/>
      <c r="U50" s="51"/>
      <c r="V50" s="51"/>
      <c r="W50" s="51"/>
      <c r="X50" s="51"/>
    </row>
    <row r="51" spans="1:24" x14ac:dyDescent="0.3">
      <c r="A51" s="51"/>
      <c r="B51" s="51"/>
      <c r="C51" s="194"/>
      <c r="D51" s="210"/>
      <c r="E51" s="210"/>
      <c r="F51" s="210"/>
      <c r="G51" s="210"/>
      <c r="H51" s="210"/>
      <c r="I51" s="210"/>
      <c r="J51" s="210"/>
      <c r="K51" s="51"/>
      <c r="L51" s="199" t="s">
        <v>44</v>
      </c>
      <c r="M51" s="215">
        <v>7</v>
      </c>
      <c r="N51" s="216">
        <v>0.3</v>
      </c>
      <c r="O51" s="51"/>
      <c r="P51" s="51"/>
      <c r="Q51" s="51"/>
      <c r="R51" s="51"/>
      <c r="S51" s="51"/>
      <c r="T51" s="51"/>
      <c r="U51" s="51"/>
      <c r="V51" s="51"/>
      <c r="W51" s="51"/>
      <c r="X51" s="51"/>
    </row>
    <row r="52" spans="1:24" x14ac:dyDescent="0.3">
      <c r="A52" s="51"/>
      <c r="B52" s="51"/>
      <c r="C52" s="194"/>
      <c r="D52" s="210"/>
      <c r="E52" s="210"/>
      <c r="F52" s="210"/>
      <c r="G52" s="210"/>
      <c r="H52" s="210"/>
      <c r="I52" s="210"/>
      <c r="J52" s="210"/>
      <c r="K52" s="51"/>
      <c r="L52" s="199" t="s">
        <v>45</v>
      </c>
      <c r="M52" s="215">
        <v>5</v>
      </c>
      <c r="N52" s="216">
        <v>0.6</v>
      </c>
      <c r="O52" s="51"/>
      <c r="P52" s="51"/>
      <c r="Q52" s="51"/>
      <c r="R52" s="51"/>
      <c r="S52" s="51"/>
      <c r="T52" s="51"/>
      <c r="U52" s="51"/>
      <c r="V52" s="51"/>
      <c r="W52" s="51"/>
      <c r="X52" s="51"/>
    </row>
    <row r="53" spans="1:24" x14ac:dyDescent="0.3">
      <c r="A53" s="51"/>
      <c r="B53" s="51"/>
      <c r="C53" s="194"/>
      <c r="D53" s="210"/>
      <c r="E53" s="210"/>
      <c r="F53" s="210"/>
      <c r="G53" s="210"/>
      <c r="H53" s="210"/>
      <c r="I53" s="210"/>
      <c r="J53" s="210"/>
      <c r="K53" s="51"/>
      <c r="L53" s="199" t="s">
        <v>46</v>
      </c>
      <c r="M53" s="215"/>
      <c r="N53" s="216"/>
      <c r="O53" s="51"/>
      <c r="P53" s="51"/>
      <c r="Q53" s="51"/>
      <c r="R53" s="51"/>
      <c r="S53" s="51"/>
      <c r="T53" s="51"/>
      <c r="U53" s="51"/>
      <c r="V53" s="51"/>
      <c r="W53" s="51"/>
      <c r="X53" s="51"/>
    </row>
    <row r="54" spans="1:24" x14ac:dyDescent="0.3">
      <c r="A54" s="51"/>
      <c r="B54" s="51"/>
      <c r="C54" s="194"/>
      <c r="D54" s="210"/>
      <c r="E54" s="210"/>
      <c r="F54" s="210"/>
      <c r="G54" s="210"/>
      <c r="H54" s="210"/>
      <c r="I54" s="210"/>
      <c r="J54" s="210"/>
      <c r="K54" s="51"/>
      <c r="L54" s="199" t="s">
        <v>1151</v>
      </c>
      <c r="M54" s="215"/>
      <c r="N54" s="216"/>
      <c r="O54" s="51"/>
      <c r="P54" s="51"/>
      <c r="Q54" s="51"/>
      <c r="R54" s="51"/>
      <c r="S54" s="51"/>
      <c r="T54" s="51"/>
      <c r="U54" s="51"/>
      <c r="V54" s="51"/>
      <c r="W54" s="51"/>
      <c r="X54" s="51"/>
    </row>
    <row r="55" spans="1:24" x14ac:dyDescent="0.3">
      <c r="A55" s="51"/>
      <c r="B55" s="51"/>
      <c r="C55" s="194"/>
      <c r="D55" s="210"/>
      <c r="E55" s="210"/>
      <c r="F55" s="210"/>
      <c r="G55" s="210"/>
      <c r="H55" s="210"/>
      <c r="I55" s="210"/>
      <c r="J55" s="210"/>
      <c r="K55" s="51"/>
      <c r="L55" s="199" t="s">
        <v>1294</v>
      </c>
      <c r="M55" s="51">
        <f>SUM(M51:M54)</f>
        <v>12</v>
      </c>
      <c r="N55" s="198">
        <f>((215/12*M51*N51)+(215/12*M52*N52)+(215/12*M53*N53)+(215/12*M54*N54))/215</f>
        <v>0.42499999999999999</v>
      </c>
      <c r="O55" s="51"/>
      <c r="P55" s="51"/>
      <c r="Q55" s="51"/>
      <c r="R55" s="51"/>
      <c r="S55" s="51"/>
      <c r="T55" s="51"/>
      <c r="U55" s="51"/>
      <c r="V55" s="51"/>
      <c r="W55" s="51"/>
      <c r="X55" s="51"/>
    </row>
    <row r="56" spans="1:24" x14ac:dyDescent="0.3">
      <c r="A56" s="51"/>
      <c r="B56" s="51"/>
      <c r="C56" s="194"/>
      <c r="D56" s="230"/>
      <c r="E56" s="230"/>
      <c r="F56" s="230"/>
      <c r="G56" s="230"/>
      <c r="H56" s="230"/>
      <c r="I56" s="230"/>
      <c r="J56" s="230"/>
      <c r="K56" s="51"/>
      <c r="L56" s="51"/>
      <c r="M56" s="51"/>
      <c r="N56" s="51"/>
      <c r="O56" s="51"/>
      <c r="P56" s="51"/>
      <c r="Q56" s="51"/>
      <c r="R56" s="51"/>
      <c r="S56" s="51"/>
      <c r="T56" s="51"/>
      <c r="U56" s="51"/>
      <c r="V56" s="51"/>
      <c r="W56" s="51"/>
      <c r="X56" s="51"/>
    </row>
    <row r="57" spans="1:24" x14ac:dyDescent="0.3">
      <c r="A57" s="51"/>
      <c r="B57" s="51"/>
      <c r="C57" s="194"/>
      <c r="D57" s="210"/>
      <c r="E57" s="210"/>
      <c r="F57" s="210"/>
      <c r="G57" s="210"/>
      <c r="H57" s="210"/>
      <c r="I57" s="210"/>
      <c r="J57" s="210"/>
      <c r="K57" s="51"/>
      <c r="L57" s="51"/>
      <c r="M57" s="51"/>
      <c r="N57" s="51"/>
      <c r="O57" s="51"/>
      <c r="P57" s="51"/>
      <c r="Q57" s="51"/>
      <c r="R57" s="51"/>
      <c r="S57" s="51"/>
      <c r="T57" s="51"/>
      <c r="U57" s="51"/>
      <c r="V57" s="51"/>
      <c r="W57" s="51"/>
      <c r="X57" s="51"/>
    </row>
    <row r="58" spans="1:24" x14ac:dyDescent="0.3">
      <c r="A58" s="51"/>
      <c r="B58" s="51"/>
      <c r="C58" s="194"/>
      <c r="D58" s="210"/>
      <c r="E58" s="210"/>
      <c r="F58" s="210"/>
      <c r="G58" s="210"/>
      <c r="H58" s="210"/>
      <c r="I58" s="210"/>
      <c r="J58" s="210"/>
      <c r="K58" s="51"/>
      <c r="L58" s="51"/>
      <c r="M58" s="51"/>
      <c r="N58" s="51"/>
      <c r="O58" s="51"/>
      <c r="P58" s="51"/>
      <c r="Q58" s="51"/>
      <c r="R58" s="51"/>
      <c r="S58" s="51"/>
      <c r="T58" s="51"/>
      <c r="U58" s="51"/>
      <c r="V58" s="51"/>
      <c r="W58" s="51"/>
      <c r="X58" s="51"/>
    </row>
    <row r="59" spans="1:24" x14ac:dyDescent="0.3">
      <c r="A59" s="51"/>
      <c r="B59" s="51"/>
      <c r="C59" s="194"/>
      <c r="D59" s="210"/>
      <c r="E59" s="210"/>
      <c r="F59" s="210"/>
      <c r="G59" s="210"/>
      <c r="H59" s="210"/>
      <c r="I59" s="210"/>
      <c r="J59" s="210"/>
      <c r="K59" s="51"/>
      <c r="L59" s="51"/>
      <c r="M59" s="51"/>
      <c r="N59" s="51"/>
      <c r="O59" s="51"/>
      <c r="P59" s="51"/>
      <c r="Q59" s="51"/>
      <c r="R59" s="51"/>
      <c r="S59" s="51"/>
      <c r="T59" s="51"/>
      <c r="U59" s="51"/>
      <c r="V59" s="51"/>
      <c r="W59" s="51"/>
      <c r="X59" s="51"/>
    </row>
    <row r="60" spans="1:24" x14ac:dyDescent="0.3">
      <c r="A60" s="51"/>
      <c r="B60" s="51"/>
      <c r="C60" s="194"/>
      <c r="D60" s="210"/>
      <c r="E60" s="210"/>
      <c r="F60" s="210"/>
      <c r="G60" s="210"/>
      <c r="H60" s="210"/>
      <c r="I60" s="210"/>
      <c r="J60" s="210"/>
      <c r="K60" s="51"/>
      <c r="L60" s="51"/>
      <c r="M60" s="51"/>
      <c r="N60" s="51"/>
      <c r="O60" s="51"/>
      <c r="P60" s="51"/>
      <c r="Q60" s="51"/>
      <c r="R60" s="51"/>
      <c r="S60" s="51"/>
      <c r="T60" s="51"/>
      <c r="U60" s="51"/>
      <c r="V60" s="51"/>
      <c r="W60" s="51"/>
      <c r="X60" s="51"/>
    </row>
    <row r="61" spans="1:24" x14ac:dyDescent="0.3">
      <c r="A61" s="51"/>
      <c r="B61" s="51"/>
      <c r="C61" s="194"/>
      <c r="D61" s="210"/>
      <c r="E61" s="210"/>
      <c r="F61" s="210"/>
      <c r="G61" s="210"/>
      <c r="H61" s="210"/>
      <c r="I61" s="210"/>
      <c r="J61" s="210"/>
      <c r="K61" s="51"/>
      <c r="L61" s="51"/>
      <c r="M61" s="51"/>
      <c r="N61" s="51"/>
      <c r="O61" s="51"/>
      <c r="P61" s="51"/>
      <c r="Q61" s="51"/>
      <c r="R61" s="51"/>
      <c r="S61" s="51"/>
      <c r="T61" s="51"/>
      <c r="U61" s="51"/>
      <c r="V61" s="51"/>
      <c r="W61" s="51"/>
      <c r="X61" s="51"/>
    </row>
    <row r="62" spans="1:24" x14ac:dyDescent="0.3">
      <c r="A62" s="51"/>
      <c r="B62" s="51"/>
      <c r="C62" s="194"/>
      <c r="D62" s="210"/>
      <c r="E62" s="210"/>
      <c r="F62" s="210"/>
      <c r="G62" s="210"/>
      <c r="H62" s="210"/>
      <c r="I62" s="210"/>
      <c r="J62" s="210"/>
      <c r="K62" s="51"/>
      <c r="L62" s="51"/>
      <c r="M62" s="51"/>
      <c r="N62" s="51"/>
      <c r="O62" s="51"/>
      <c r="P62" s="51"/>
      <c r="Q62" s="51"/>
      <c r="R62" s="51"/>
      <c r="S62" s="51"/>
      <c r="T62" s="51"/>
      <c r="U62" s="51"/>
      <c r="V62" s="51"/>
      <c r="W62" s="51"/>
      <c r="X62" s="51"/>
    </row>
    <row r="63" spans="1:24" x14ac:dyDescent="0.3">
      <c r="A63" s="51"/>
      <c r="B63" s="51"/>
      <c r="C63" s="194"/>
      <c r="D63" s="210"/>
      <c r="E63" s="210"/>
      <c r="F63" s="210"/>
      <c r="G63" s="210"/>
      <c r="H63" s="210"/>
      <c r="I63" s="210"/>
      <c r="J63" s="210"/>
      <c r="K63" s="51"/>
      <c r="L63" s="51"/>
      <c r="M63" s="51"/>
      <c r="N63" s="51"/>
      <c r="O63" s="51"/>
      <c r="P63" s="51"/>
      <c r="Q63" s="51"/>
      <c r="R63" s="51"/>
      <c r="S63" s="51"/>
      <c r="T63" s="51"/>
      <c r="U63" s="51"/>
      <c r="V63" s="51"/>
      <c r="W63" s="51"/>
      <c r="X63" s="51"/>
    </row>
    <row r="64" spans="1:24" x14ac:dyDescent="0.3">
      <c r="A64" s="51"/>
      <c r="B64" s="51"/>
      <c r="C64" s="194"/>
      <c r="D64" s="210"/>
      <c r="E64" s="210"/>
      <c r="F64" s="210"/>
      <c r="G64" s="210"/>
      <c r="H64" s="210"/>
      <c r="I64" s="210"/>
      <c r="J64" s="210"/>
      <c r="K64" s="51"/>
      <c r="L64" s="51"/>
      <c r="M64" s="51"/>
      <c r="N64" s="51"/>
      <c r="O64" s="51"/>
      <c r="P64" s="51"/>
      <c r="Q64" s="51"/>
      <c r="R64" s="51"/>
      <c r="S64" s="51"/>
      <c r="T64" s="51"/>
      <c r="U64" s="51"/>
      <c r="V64" s="51"/>
      <c r="W64" s="51"/>
      <c r="X64" s="51"/>
    </row>
    <row r="65" spans="1:24" x14ac:dyDescent="0.3">
      <c r="A65" s="51"/>
      <c r="B65" s="51"/>
      <c r="C65" s="194"/>
      <c r="D65" s="210"/>
      <c r="E65" s="210"/>
      <c r="F65" s="210"/>
      <c r="G65" s="210"/>
      <c r="H65" s="210"/>
      <c r="I65" s="210"/>
      <c r="J65" s="210"/>
      <c r="K65" s="51"/>
      <c r="L65" s="51"/>
      <c r="M65" s="51"/>
      <c r="N65" s="51"/>
      <c r="O65" s="51"/>
      <c r="P65" s="51"/>
      <c r="Q65" s="51"/>
      <c r="R65" s="51"/>
      <c r="S65" s="51"/>
      <c r="T65" s="51"/>
      <c r="U65" s="51"/>
      <c r="V65" s="51"/>
      <c r="W65" s="51"/>
      <c r="X65" s="51"/>
    </row>
    <row r="66" spans="1:24" x14ac:dyDescent="0.3">
      <c r="A66" s="51"/>
      <c r="B66" s="51"/>
      <c r="C66" s="194"/>
      <c r="D66" s="210"/>
      <c r="E66" s="210"/>
      <c r="F66" s="210"/>
      <c r="G66" s="210"/>
      <c r="H66" s="210"/>
      <c r="I66" s="210"/>
      <c r="J66" s="210"/>
      <c r="K66" s="51"/>
      <c r="L66" s="51"/>
      <c r="M66" s="51"/>
      <c r="N66" s="51"/>
      <c r="O66" s="51"/>
      <c r="P66" s="51"/>
      <c r="Q66" s="51"/>
      <c r="R66" s="51"/>
      <c r="S66" s="51"/>
      <c r="T66" s="51"/>
      <c r="U66" s="51"/>
      <c r="V66" s="51"/>
      <c r="W66" s="51"/>
      <c r="X66" s="51"/>
    </row>
    <row r="67" spans="1:24" x14ac:dyDescent="0.3">
      <c r="A67" s="51"/>
      <c r="B67" s="51"/>
      <c r="C67" s="194"/>
      <c r="D67" s="210"/>
      <c r="E67" s="210"/>
      <c r="F67" s="210"/>
      <c r="G67" s="210"/>
      <c r="H67" s="210"/>
      <c r="I67" s="210"/>
      <c r="J67" s="210"/>
      <c r="K67" s="51"/>
      <c r="L67" s="51"/>
      <c r="M67" s="51"/>
      <c r="N67" s="51"/>
      <c r="O67" s="51"/>
      <c r="P67" s="51"/>
      <c r="Q67" s="51"/>
      <c r="R67" s="51"/>
      <c r="S67" s="51"/>
      <c r="T67" s="51"/>
      <c r="U67" s="51"/>
      <c r="V67" s="51"/>
      <c r="W67" s="51"/>
      <c r="X67" s="51"/>
    </row>
    <row r="68" spans="1:24" x14ac:dyDescent="0.3">
      <c r="A68" s="51"/>
      <c r="B68" s="51"/>
      <c r="C68" s="194"/>
      <c r="D68" s="210"/>
      <c r="E68" s="210"/>
      <c r="F68" s="210"/>
      <c r="G68" s="210"/>
      <c r="H68" s="210"/>
      <c r="I68" s="210"/>
      <c r="J68" s="210"/>
      <c r="K68" s="51"/>
      <c r="L68" s="51"/>
      <c r="M68" s="51"/>
      <c r="N68" s="51"/>
      <c r="O68" s="51"/>
      <c r="P68" s="51"/>
      <c r="Q68" s="51"/>
      <c r="R68" s="51"/>
      <c r="S68" s="51"/>
      <c r="T68" s="51"/>
      <c r="U68" s="51"/>
      <c r="V68" s="51"/>
      <c r="W68" s="51"/>
      <c r="X68" s="51"/>
    </row>
    <row r="69" spans="1:24" ht="14.5" thickBot="1" x14ac:dyDescent="0.35">
      <c r="A69" s="51"/>
      <c r="B69" s="51"/>
      <c r="C69" s="194"/>
      <c r="D69" s="211"/>
      <c r="E69" s="211"/>
      <c r="F69" s="211"/>
      <c r="G69" s="211"/>
      <c r="H69" s="211"/>
      <c r="I69" s="211"/>
      <c r="J69" s="211"/>
      <c r="K69" s="51"/>
      <c r="L69" s="51"/>
      <c r="M69" s="51"/>
      <c r="N69" s="51"/>
      <c r="O69" s="51"/>
      <c r="P69" s="51"/>
      <c r="Q69" s="51"/>
      <c r="R69" s="51"/>
      <c r="S69" s="51"/>
      <c r="T69" s="51"/>
      <c r="U69" s="51"/>
      <c r="V69" s="51"/>
      <c r="W69" s="51"/>
      <c r="X69" s="51"/>
    </row>
    <row r="70" spans="1:24" x14ac:dyDescent="0.3">
      <c r="A70" s="51"/>
      <c r="B70" s="51"/>
      <c r="C70" s="51"/>
      <c r="D70" s="51"/>
      <c r="E70" s="51"/>
      <c r="F70" s="51"/>
      <c r="G70" s="51"/>
      <c r="H70" s="51"/>
      <c r="I70" s="51"/>
      <c r="J70" s="51"/>
      <c r="K70" s="51"/>
      <c r="L70" s="51"/>
      <c r="M70" s="51"/>
      <c r="N70" s="51"/>
      <c r="O70" s="51"/>
      <c r="P70" s="51"/>
      <c r="Q70" s="51"/>
      <c r="R70" s="51"/>
      <c r="S70" s="51"/>
      <c r="T70" s="51"/>
      <c r="U70" s="51"/>
      <c r="V70" s="51"/>
      <c r="W70" s="51"/>
      <c r="X70" s="51"/>
    </row>
    <row r="71" spans="1:24" x14ac:dyDescent="0.3">
      <c r="A71" s="51"/>
      <c r="B71" s="51"/>
      <c r="C71" s="51"/>
      <c r="D71" s="51"/>
      <c r="E71" s="51"/>
      <c r="F71" s="51"/>
      <c r="G71" s="51"/>
      <c r="H71" s="51"/>
      <c r="I71" s="51"/>
      <c r="J71" s="51"/>
      <c r="K71" s="51"/>
      <c r="L71" s="51"/>
      <c r="M71" s="51"/>
      <c r="N71" s="51"/>
      <c r="O71" s="51"/>
      <c r="P71" s="51"/>
      <c r="Q71" s="51"/>
      <c r="R71" s="51"/>
      <c r="S71" s="51"/>
      <c r="T71" s="51"/>
      <c r="U71" s="51"/>
      <c r="V71" s="51"/>
      <c r="W71" s="51"/>
      <c r="X71" s="51"/>
    </row>
    <row r="72" spans="1:24" x14ac:dyDescent="0.3">
      <c r="A72" s="51"/>
      <c r="B72" s="51"/>
      <c r="C72" s="51"/>
      <c r="D72" s="51"/>
      <c r="E72" s="51"/>
      <c r="F72" s="51"/>
      <c r="G72" s="51"/>
      <c r="H72" s="51"/>
      <c r="I72" s="51"/>
      <c r="J72" s="51"/>
      <c r="K72" s="51"/>
      <c r="L72" s="51"/>
      <c r="M72" s="51"/>
      <c r="N72" s="51"/>
      <c r="O72" s="51"/>
      <c r="P72" s="51"/>
      <c r="Q72" s="51"/>
      <c r="R72" s="51"/>
      <c r="S72" s="51"/>
      <c r="T72" s="51"/>
      <c r="U72" s="51"/>
      <c r="V72" s="51"/>
      <c r="W72" s="51"/>
      <c r="X72" s="51"/>
    </row>
    <row r="73" spans="1:24" x14ac:dyDescent="0.3">
      <c r="A73" s="51"/>
      <c r="B73" s="51"/>
      <c r="C73" s="51"/>
      <c r="D73" s="51" t="s">
        <v>1289</v>
      </c>
      <c r="E73" s="51"/>
      <c r="F73" s="51"/>
      <c r="G73" s="51"/>
      <c r="H73" s="51"/>
      <c r="I73" s="51"/>
      <c r="J73" s="51"/>
      <c r="K73" s="51"/>
      <c r="L73" s="51"/>
      <c r="M73" s="51"/>
      <c r="N73" s="51"/>
      <c r="O73" s="51"/>
      <c r="P73" s="51"/>
      <c r="Q73" s="51"/>
      <c r="R73" s="51"/>
      <c r="S73" s="51"/>
      <c r="T73" s="51"/>
      <c r="U73" s="51"/>
      <c r="V73" s="51"/>
      <c r="W73" s="51"/>
      <c r="X73" s="51"/>
    </row>
    <row r="74" spans="1:24" ht="14.5" thickBot="1" x14ac:dyDescent="0.35">
      <c r="A74" s="51"/>
      <c r="B74" s="51"/>
      <c r="C74" s="194" t="s">
        <v>1251</v>
      </c>
      <c r="D74" s="196" cm="1">
        <f t="array" ref="D74:J74">TRANSPOSE(_xlfn.ANCHORARRAY(Cost_Sal!BA2))</f>
        <v>2022</v>
      </c>
      <c r="E74" s="196">
        <v>2023</v>
      </c>
      <c r="F74" s="196">
        <v>2024</v>
      </c>
      <c r="G74" s="196">
        <v>2025</v>
      </c>
      <c r="H74" s="196">
        <v>2026</v>
      </c>
      <c r="I74" s="196">
        <v>2027</v>
      </c>
      <c r="J74" s="196">
        <v>2028</v>
      </c>
      <c r="K74" s="51"/>
      <c r="L74" s="51"/>
      <c r="M74" s="51"/>
      <c r="N74" s="51"/>
      <c r="O74" s="51"/>
      <c r="P74" s="51"/>
      <c r="Q74" s="51"/>
      <c r="R74" s="51"/>
      <c r="S74" s="51"/>
      <c r="T74" s="51"/>
      <c r="U74" s="51"/>
      <c r="V74" s="51"/>
      <c r="W74" s="51"/>
      <c r="X74" s="51"/>
    </row>
    <row r="75" spans="1:24" x14ac:dyDescent="0.3">
      <c r="A75" s="51"/>
      <c r="B75" s="51"/>
      <c r="C75" s="194" t="str" cm="1">
        <f t="array" ref="C75">_xlfn.UNIQUE(Cost_Sal!N18:N47,FALSE,FALSE)</f>
        <v/>
      </c>
      <c r="D75" s="212"/>
      <c r="E75" s="212"/>
      <c r="F75" s="212"/>
      <c r="G75" s="212"/>
      <c r="H75" s="212"/>
      <c r="I75" s="212"/>
      <c r="J75" s="212"/>
      <c r="K75" s="51"/>
      <c r="L75" s="51"/>
      <c r="M75" s="51"/>
      <c r="N75" s="51"/>
      <c r="O75" s="51"/>
      <c r="P75" s="51"/>
      <c r="Q75" s="51"/>
      <c r="R75" s="51"/>
      <c r="S75" s="51"/>
      <c r="T75" s="51"/>
      <c r="U75" s="51"/>
      <c r="V75" s="51"/>
      <c r="W75" s="51"/>
      <c r="X75" s="51"/>
    </row>
    <row r="76" spans="1:24" x14ac:dyDescent="0.3">
      <c r="A76" s="51"/>
      <c r="B76" s="51"/>
      <c r="C76" s="194"/>
      <c r="D76" s="213"/>
      <c r="E76" s="213"/>
      <c r="F76" s="213"/>
      <c r="G76" s="213"/>
      <c r="H76" s="213"/>
      <c r="I76" s="213"/>
      <c r="J76" s="213"/>
      <c r="K76" s="51"/>
      <c r="L76" s="51"/>
      <c r="M76" s="51"/>
      <c r="N76" s="51"/>
      <c r="O76" s="51"/>
      <c r="P76" s="51"/>
      <c r="Q76" s="51"/>
      <c r="R76" s="51"/>
      <c r="S76" s="51"/>
      <c r="T76" s="51"/>
      <c r="U76" s="51"/>
      <c r="V76" s="51"/>
      <c r="W76" s="51"/>
      <c r="X76" s="51"/>
    </row>
    <row r="77" spans="1:24" x14ac:dyDescent="0.3">
      <c r="A77" s="51"/>
      <c r="B77" s="51"/>
      <c r="C77" s="194"/>
      <c r="D77" s="213"/>
      <c r="E77" s="213"/>
      <c r="F77" s="213"/>
      <c r="G77" s="213"/>
      <c r="H77" s="213"/>
      <c r="I77" s="213"/>
      <c r="J77" s="213"/>
      <c r="K77" s="199"/>
      <c r="L77" s="51"/>
      <c r="M77" s="201"/>
      <c r="N77" s="51"/>
      <c r="O77" s="51"/>
      <c r="P77" s="51"/>
      <c r="Q77" s="51"/>
      <c r="R77" s="51"/>
      <c r="S77" s="51"/>
      <c r="T77" s="51"/>
      <c r="U77" s="51"/>
      <c r="V77" s="51"/>
      <c r="W77" s="51"/>
      <c r="X77" s="51"/>
    </row>
    <row r="78" spans="1:24" x14ac:dyDescent="0.3">
      <c r="A78" s="51"/>
      <c r="B78" s="51"/>
      <c r="C78" s="194"/>
      <c r="D78" s="213"/>
      <c r="E78" s="213"/>
      <c r="F78" s="213"/>
      <c r="G78" s="213"/>
      <c r="H78" s="213"/>
      <c r="I78" s="213"/>
      <c r="J78" s="213"/>
      <c r="K78" s="199"/>
      <c r="L78" s="51"/>
      <c r="M78" s="201"/>
      <c r="N78" s="51"/>
      <c r="O78" s="51"/>
      <c r="P78" s="51"/>
      <c r="Q78" s="51"/>
      <c r="R78" s="51"/>
      <c r="S78" s="51"/>
      <c r="T78" s="51"/>
      <c r="U78" s="51"/>
      <c r="V78" s="51"/>
      <c r="W78" s="51"/>
      <c r="X78" s="51"/>
    </row>
    <row r="79" spans="1:24" x14ac:dyDescent="0.3">
      <c r="A79" s="51"/>
      <c r="B79" s="51"/>
      <c r="C79" s="194"/>
      <c r="D79" s="213"/>
      <c r="E79" s="213"/>
      <c r="F79" s="213"/>
      <c r="G79" s="213"/>
      <c r="H79" s="213"/>
      <c r="I79" s="213"/>
      <c r="J79" s="213"/>
      <c r="K79" s="199"/>
      <c r="L79" s="51"/>
      <c r="M79" s="201"/>
      <c r="N79" s="51"/>
      <c r="O79" s="51"/>
      <c r="P79" s="51"/>
      <c r="Q79" s="51"/>
      <c r="R79" s="51"/>
      <c r="S79" s="51"/>
      <c r="T79" s="51"/>
      <c r="U79" s="51"/>
      <c r="V79" s="51"/>
      <c r="W79" s="51"/>
      <c r="X79" s="51"/>
    </row>
    <row r="80" spans="1:24" x14ac:dyDescent="0.3">
      <c r="A80" s="51"/>
      <c r="B80" s="51"/>
      <c r="C80" s="194"/>
      <c r="D80" s="213"/>
      <c r="E80" s="213"/>
      <c r="F80" s="213"/>
      <c r="G80" s="213"/>
      <c r="H80" s="213"/>
      <c r="I80" s="213"/>
      <c r="J80" s="213"/>
      <c r="K80" s="199"/>
      <c r="L80" s="51"/>
      <c r="M80" s="201"/>
      <c r="N80" s="51"/>
      <c r="O80" s="51"/>
      <c r="P80" s="51"/>
      <c r="Q80" s="51"/>
      <c r="R80" s="51"/>
      <c r="S80" s="51"/>
      <c r="T80" s="51"/>
      <c r="U80" s="51"/>
      <c r="V80" s="51"/>
      <c r="W80" s="51"/>
      <c r="X80" s="51"/>
    </row>
    <row r="81" spans="1:24" x14ac:dyDescent="0.3">
      <c r="A81" s="51"/>
      <c r="B81" s="51"/>
      <c r="C81" s="194"/>
      <c r="D81" s="213"/>
      <c r="E81" s="213"/>
      <c r="F81" s="213"/>
      <c r="G81" s="213"/>
      <c r="H81" s="213"/>
      <c r="I81" s="213"/>
      <c r="J81" s="213"/>
      <c r="K81" s="51"/>
      <c r="L81" s="51"/>
      <c r="M81" s="198"/>
      <c r="N81" s="51"/>
      <c r="O81" s="51"/>
      <c r="P81" s="51"/>
      <c r="Q81" s="51"/>
      <c r="R81" s="51"/>
      <c r="S81" s="51"/>
      <c r="T81" s="51"/>
      <c r="U81" s="51"/>
      <c r="V81" s="51"/>
      <c r="W81" s="51"/>
      <c r="X81" s="51"/>
    </row>
    <row r="82" spans="1:24" x14ac:dyDescent="0.3">
      <c r="A82" s="51"/>
      <c r="B82" s="51"/>
      <c r="C82" s="194"/>
      <c r="D82" s="213"/>
      <c r="E82" s="213"/>
      <c r="F82" s="213"/>
      <c r="G82" s="213"/>
      <c r="H82" s="213"/>
      <c r="I82" s="213"/>
      <c r="J82" s="213"/>
      <c r="K82" s="51"/>
      <c r="L82" s="51"/>
      <c r="M82" s="51"/>
      <c r="N82" s="51"/>
      <c r="O82" s="51"/>
      <c r="P82" s="51"/>
      <c r="Q82" s="51"/>
      <c r="R82" s="51"/>
      <c r="S82" s="51"/>
      <c r="T82" s="51"/>
      <c r="U82" s="51"/>
      <c r="V82" s="51"/>
      <c r="W82" s="51"/>
      <c r="X82" s="51"/>
    </row>
    <row r="83" spans="1:24" x14ac:dyDescent="0.3">
      <c r="A83" s="51"/>
      <c r="B83" s="51"/>
      <c r="C83" s="194"/>
      <c r="D83" s="213"/>
      <c r="E83" s="213"/>
      <c r="F83" s="213"/>
      <c r="G83" s="213"/>
      <c r="H83" s="213"/>
      <c r="I83" s="213"/>
      <c r="J83" s="213"/>
      <c r="K83" s="51"/>
      <c r="L83" s="51"/>
      <c r="M83" s="51"/>
      <c r="N83" s="51"/>
      <c r="O83" s="51"/>
      <c r="P83" s="51"/>
      <c r="Q83" s="51"/>
      <c r="R83" s="51"/>
      <c r="S83" s="51"/>
      <c r="T83" s="51"/>
      <c r="U83" s="51"/>
      <c r="V83" s="51"/>
      <c r="W83" s="51"/>
      <c r="X83" s="51"/>
    </row>
    <row r="84" spans="1:24" x14ac:dyDescent="0.3">
      <c r="A84" s="51"/>
      <c r="B84" s="51"/>
      <c r="C84" s="194"/>
      <c r="D84" s="213"/>
      <c r="E84" s="213"/>
      <c r="F84" s="213"/>
      <c r="G84" s="213"/>
      <c r="H84" s="213"/>
      <c r="I84" s="213"/>
      <c r="J84" s="213"/>
      <c r="K84" s="51"/>
      <c r="L84" s="51"/>
      <c r="M84" s="51"/>
      <c r="N84" s="51"/>
      <c r="O84" s="51"/>
      <c r="P84" s="51"/>
      <c r="Q84" s="51"/>
      <c r="R84" s="51"/>
      <c r="S84" s="51"/>
      <c r="T84" s="51"/>
      <c r="U84" s="51"/>
      <c r="V84" s="51"/>
      <c r="W84" s="51"/>
      <c r="X84" s="51"/>
    </row>
    <row r="85" spans="1:24" x14ac:dyDescent="0.3">
      <c r="A85" s="51"/>
      <c r="B85" s="51"/>
      <c r="C85" s="194"/>
      <c r="D85" s="213"/>
      <c r="E85" s="213"/>
      <c r="F85" s="213"/>
      <c r="G85" s="213"/>
      <c r="H85" s="213"/>
      <c r="I85" s="213"/>
      <c r="J85" s="213"/>
      <c r="K85" s="51"/>
      <c r="L85" s="51"/>
      <c r="M85" s="51"/>
      <c r="N85" s="51"/>
      <c r="O85" s="51"/>
      <c r="P85" s="51"/>
      <c r="Q85" s="51"/>
      <c r="R85" s="51"/>
      <c r="S85" s="51"/>
      <c r="T85" s="51"/>
      <c r="U85" s="51"/>
      <c r="V85" s="51"/>
      <c r="W85" s="51"/>
      <c r="X85" s="51"/>
    </row>
    <row r="86" spans="1:24" x14ac:dyDescent="0.3">
      <c r="A86" s="51"/>
      <c r="B86" s="51"/>
      <c r="C86" s="194"/>
      <c r="D86" s="213"/>
      <c r="E86" s="213"/>
      <c r="F86" s="213"/>
      <c r="G86" s="213"/>
      <c r="H86" s="213"/>
      <c r="I86" s="213"/>
      <c r="J86" s="213"/>
      <c r="K86" s="51"/>
      <c r="L86" s="51"/>
      <c r="M86" s="51"/>
      <c r="N86" s="51"/>
      <c r="O86" s="51"/>
      <c r="P86" s="51"/>
      <c r="Q86" s="51"/>
      <c r="R86" s="51"/>
      <c r="S86" s="51"/>
      <c r="T86" s="51"/>
      <c r="U86" s="51"/>
      <c r="V86" s="51"/>
      <c r="W86" s="51"/>
      <c r="X86" s="51"/>
    </row>
    <row r="87" spans="1:24" x14ac:dyDescent="0.3">
      <c r="A87" s="51"/>
      <c r="B87" s="51"/>
      <c r="C87" s="194"/>
      <c r="D87" s="213"/>
      <c r="E87" s="213"/>
      <c r="F87" s="213"/>
      <c r="G87" s="213"/>
      <c r="H87" s="213"/>
      <c r="I87" s="213"/>
      <c r="J87" s="213"/>
      <c r="K87" s="51"/>
      <c r="L87" s="51"/>
      <c r="M87" s="51"/>
      <c r="N87" s="51"/>
      <c r="O87" s="51"/>
      <c r="P87" s="51"/>
      <c r="Q87" s="51"/>
      <c r="R87" s="51"/>
      <c r="S87" s="51"/>
      <c r="T87" s="51"/>
      <c r="U87" s="51"/>
      <c r="V87" s="51"/>
      <c r="W87" s="51"/>
      <c r="X87" s="51"/>
    </row>
    <row r="88" spans="1:24" x14ac:dyDescent="0.3">
      <c r="A88" s="51"/>
      <c r="B88" s="51"/>
      <c r="C88" s="194"/>
      <c r="D88" s="213"/>
      <c r="E88" s="213"/>
      <c r="F88" s="213"/>
      <c r="G88" s="213"/>
      <c r="H88" s="213"/>
      <c r="I88" s="213"/>
      <c r="J88" s="213"/>
      <c r="K88" s="51"/>
      <c r="L88" s="51"/>
      <c r="M88" s="51"/>
      <c r="N88" s="51"/>
      <c r="O88" s="51"/>
      <c r="P88" s="51"/>
      <c r="Q88" s="51"/>
      <c r="R88" s="51"/>
      <c r="S88" s="51"/>
      <c r="T88" s="51"/>
      <c r="U88" s="51"/>
      <c r="V88" s="51"/>
      <c r="W88" s="51"/>
      <c r="X88" s="51"/>
    </row>
    <row r="89" spans="1:24" x14ac:dyDescent="0.3">
      <c r="A89" s="51"/>
      <c r="B89" s="51"/>
      <c r="C89" s="194"/>
      <c r="D89" s="213"/>
      <c r="E89" s="213"/>
      <c r="F89" s="213"/>
      <c r="G89" s="213"/>
      <c r="H89" s="213"/>
      <c r="I89" s="213"/>
      <c r="J89" s="213"/>
      <c r="K89" s="51"/>
      <c r="L89" s="51"/>
      <c r="M89" s="51"/>
      <c r="N89" s="51"/>
      <c r="O89" s="51"/>
      <c r="P89" s="51"/>
      <c r="Q89" s="51"/>
      <c r="R89" s="51"/>
      <c r="S89" s="51"/>
      <c r="T89" s="51"/>
      <c r="U89" s="51"/>
      <c r="V89" s="51"/>
      <c r="W89" s="51"/>
      <c r="X89" s="51"/>
    </row>
    <row r="90" spans="1:24" x14ac:dyDescent="0.3">
      <c r="A90" s="51"/>
      <c r="B90" s="51"/>
      <c r="C90" s="194"/>
      <c r="D90" s="213"/>
      <c r="E90" s="213"/>
      <c r="F90" s="213"/>
      <c r="G90" s="213"/>
      <c r="H90" s="213"/>
      <c r="I90" s="213"/>
      <c r="J90" s="213"/>
      <c r="K90" s="51"/>
      <c r="L90" s="51"/>
      <c r="M90" s="51"/>
      <c r="N90" s="51"/>
      <c r="O90" s="51"/>
      <c r="P90" s="51"/>
      <c r="Q90" s="51"/>
      <c r="R90" s="51"/>
      <c r="S90" s="51"/>
      <c r="T90" s="51"/>
      <c r="U90" s="51"/>
      <c r="V90" s="51"/>
      <c r="W90" s="51"/>
      <c r="X90" s="51"/>
    </row>
    <row r="91" spans="1:24" x14ac:dyDescent="0.3">
      <c r="A91" s="51"/>
      <c r="B91" s="51"/>
      <c r="C91" s="194"/>
      <c r="D91" s="213"/>
      <c r="E91" s="213"/>
      <c r="F91" s="213"/>
      <c r="G91" s="213"/>
      <c r="H91" s="213"/>
      <c r="I91" s="213"/>
      <c r="J91" s="213"/>
      <c r="K91" s="51"/>
      <c r="L91" s="51"/>
      <c r="M91" s="51"/>
      <c r="N91" s="51"/>
      <c r="O91" s="51"/>
      <c r="P91" s="51"/>
      <c r="Q91" s="51"/>
      <c r="R91" s="51"/>
      <c r="S91" s="51"/>
      <c r="T91" s="51"/>
      <c r="U91" s="51"/>
      <c r="V91" s="51"/>
      <c r="W91" s="51"/>
      <c r="X91" s="51"/>
    </row>
    <row r="92" spans="1:24" x14ac:dyDescent="0.3">
      <c r="A92" s="51"/>
      <c r="B92" s="51"/>
      <c r="C92" s="194"/>
      <c r="D92" s="213"/>
      <c r="E92" s="213"/>
      <c r="F92" s="213"/>
      <c r="G92" s="213"/>
      <c r="H92" s="213"/>
      <c r="I92" s="213"/>
      <c r="J92" s="213"/>
      <c r="K92" s="51"/>
      <c r="L92" s="51"/>
      <c r="M92" s="51"/>
      <c r="N92" s="51"/>
      <c r="O92" s="51"/>
      <c r="P92" s="51"/>
      <c r="Q92" s="51"/>
      <c r="R92" s="51"/>
      <c r="S92" s="51"/>
      <c r="T92" s="51"/>
      <c r="U92" s="51"/>
      <c r="V92" s="51"/>
      <c r="W92" s="51"/>
      <c r="X92" s="51"/>
    </row>
    <row r="93" spans="1:24" x14ac:dyDescent="0.3">
      <c r="A93" s="51"/>
      <c r="B93" s="51"/>
      <c r="C93" s="194"/>
      <c r="D93" s="213"/>
      <c r="E93" s="213"/>
      <c r="F93" s="213"/>
      <c r="G93" s="213"/>
      <c r="H93" s="213"/>
      <c r="I93" s="213"/>
      <c r="J93" s="213"/>
      <c r="K93" s="51"/>
      <c r="L93" s="51"/>
      <c r="M93" s="51"/>
      <c r="N93" s="51"/>
      <c r="O93" s="51"/>
      <c r="P93" s="51"/>
      <c r="Q93" s="51"/>
      <c r="R93" s="51"/>
      <c r="S93" s="51"/>
      <c r="T93" s="51"/>
      <c r="U93" s="51"/>
      <c r="V93" s="51"/>
      <c r="W93" s="51"/>
      <c r="X93" s="51"/>
    </row>
    <row r="94" spans="1:24" x14ac:dyDescent="0.3">
      <c r="A94" s="51"/>
      <c r="B94" s="51"/>
      <c r="C94" s="194"/>
      <c r="D94" s="213"/>
      <c r="E94" s="213"/>
      <c r="F94" s="213"/>
      <c r="G94" s="213"/>
      <c r="H94" s="213"/>
      <c r="I94" s="213"/>
      <c r="J94" s="213"/>
      <c r="K94" s="51"/>
      <c r="L94" s="51"/>
      <c r="M94" s="51"/>
      <c r="N94" s="51"/>
      <c r="O94" s="51"/>
      <c r="P94" s="51"/>
      <c r="Q94" s="51"/>
      <c r="R94" s="51"/>
      <c r="S94" s="51"/>
      <c r="T94" s="51"/>
      <c r="U94" s="51"/>
      <c r="V94" s="51"/>
      <c r="W94" s="51"/>
      <c r="X94" s="51"/>
    </row>
    <row r="95" spans="1:24" x14ac:dyDescent="0.3">
      <c r="A95" s="51"/>
      <c r="B95" s="51"/>
      <c r="C95" s="194"/>
      <c r="D95" s="213"/>
      <c r="E95" s="213"/>
      <c r="F95" s="213"/>
      <c r="G95" s="213"/>
      <c r="H95" s="213"/>
      <c r="I95" s="213"/>
      <c r="J95" s="213"/>
      <c r="K95" s="51"/>
      <c r="L95" s="51"/>
      <c r="M95" s="51"/>
      <c r="N95" s="51"/>
      <c r="O95" s="51"/>
      <c r="P95" s="51"/>
      <c r="Q95" s="51"/>
      <c r="R95" s="51"/>
      <c r="S95" s="51"/>
      <c r="T95" s="51"/>
      <c r="U95" s="51"/>
      <c r="V95" s="51"/>
      <c r="W95" s="51"/>
      <c r="X95" s="51"/>
    </row>
    <row r="96" spans="1:24" x14ac:dyDescent="0.3">
      <c r="A96" s="51"/>
      <c r="B96" s="51"/>
      <c r="C96" s="194"/>
      <c r="D96" s="213"/>
      <c r="E96" s="213"/>
      <c r="F96" s="213"/>
      <c r="G96" s="213"/>
      <c r="H96" s="213"/>
      <c r="I96" s="213"/>
      <c r="J96" s="213"/>
      <c r="K96" s="51"/>
      <c r="L96" s="51"/>
      <c r="M96" s="51"/>
      <c r="N96" s="51"/>
      <c r="O96" s="51"/>
      <c r="P96" s="51"/>
      <c r="Q96" s="51"/>
      <c r="R96" s="51"/>
      <c r="S96" s="51"/>
      <c r="T96" s="51"/>
      <c r="U96" s="51"/>
      <c r="V96" s="51"/>
      <c r="W96" s="51"/>
      <c r="X96" s="51"/>
    </row>
    <row r="97" spans="1:24" x14ac:dyDescent="0.3">
      <c r="A97" s="51"/>
      <c r="B97" s="51"/>
      <c r="C97" s="194"/>
      <c r="D97" s="213"/>
      <c r="E97" s="213"/>
      <c r="F97" s="213"/>
      <c r="G97" s="213"/>
      <c r="H97" s="213"/>
      <c r="I97" s="213"/>
      <c r="J97" s="213"/>
      <c r="K97" s="51"/>
      <c r="L97" s="51"/>
      <c r="M97" s="51"/>
      <c r="N97" s="51"/>
      <c r="O97" s="51"/>
      <c r="P97" s="51"/>
      <c r="Q97" s="51"/>
      <c r="R97" s="51"/>
      <c r="S97" s="51"/>
      <c r="T97" s="51"/>
      <c r="U97" s="51"/>
      <c r="V97" s="51"/>
      <c r="W97" s="51"/>
      <c r="X97" s="51"/>
    </row>
    <row r="98" spans="1:24" x14ac:dyDescent="0.3">
      <c r="A98" s="51"/>
      <c r="B98" s="51"/>
      <c r="C98" s="194"/>
      <c r="D98" s="213"/>
      <c r="E98" s="213"/>
      <c r="F98" s="213"/>
      <c r="G98" s="213"/>
      <c r="H98" s="213"/>
      <c r="I98" s="213"/>
      <c r="J98" s="213"/>
      <c r="K98" s="51"/>
      <c r="L98" s="51"/>
      <c r="M98" s="51"/>
      <c r="N98" s="51"/>
      <c r="O98" s="51"/>
      <c r="P98" s="51"/>
      <c r="Q98" s="51"/>
      <c r="R98" s="51"/>
      <c r="S98" s="51"/>
      <c r="T98" s="51"/>
      <c r="U98" s="51"/>
      <c r="V98" s="51"/>
      <c r="W98" s="51"/>
      <c r="X98" s="51"/>
    </row>
    <row r="99" spans="1:24" x14ac:dyDescent="0.3">
      <c r="A99" s="51"/>
      <c r="B99" s="51"/>
      <c r="C99" s="194"/>
      <c r="D99" s="213"/>
      <c r="E99" s="213"/>
      <c r="F99" s="213"/>
      <c r="G99" s="213"/>
      <c r="H99" s="213"/>
      <c r="I99" s="213"/>
      <c r="J99" s="213"/>
      <c r="K99" s="51"/>
      <c r="L99" s="51"/>
      <c r="M99" s="51"/>
      <c r="N99" s="51"/>
      <c r="O99" s="51"/>
      <c r="P99" s="51"/>
      <c r="Q99" s="51"/>
      <c r="R99" s="51"/>
      <c r="S99" s="51"/>
      <c r="T99" s="51"/>
      <c r="U99" s="51"/>
      <c r="V99" s="51"/>
      <c r="W99" s="51"/>
      <c r="X99" s="51"/>
    </row>
    <row r="100" spans="1:24" x14ac:dyDescent="0.3">
      <c r="A100" s="51"/>
      <c r="B100" s="51"/>
      <c r="C100" s="194"/>
      <c r="D100" s="213"/>
      <c r="E100" s="213"/>
      <c r="F100" s="213"/>
      <c r="G100" s="213"/>
      <c r="H100" s="213"/>
      <c r="I100" s="213"/>
      <c r="J100" s="213"/>
      <c r="K100" s="51"/>
      <c r="L100" s="51"/>
      <c r="M100" s="51"/>
      <c r="N100" s="51"/>
      <c r="O100" s="51"/>
      <c r="P100" s="51"/>
      <c r="Q100" s="51"/>
      <c r="R100" s="51"/>
      <c r="S100" s="51"/>
      <c r="T100" s="51"/>
      <c r="U100" s="51"/>
      <c r="V100" s="51"/>
      <c r="W100" s="51"/>
      <c r="X100" s="51"/>
    </row>
    <row r="101" spans="1:24" x14ac:dyDescent="0.3">
      <c r="A101" s="51"/>
      <c r="B101" s="51"/>
      <c r="C101" s="194"/>
      <c r="D101" s="213"/>
      <c r="E101" s="213"/>
      <c r="F101" s="213"/>
      <c r="G101" s="213"/>
      <c r="H101" s="213"/>
      <c r="I101" s="213"/>
      <c r="J101" s="213"/>
      <c r="K101" s="51"/>
      <c r="L101" s="51"/>
      <c r="M101" s="51"/>
      <c r="N101" s="51"/>
      <c r="O101" s="51"/>
      <c r="P101" s="51"/>
      <c r="Q101" s="51"/>
      <c r="R101" s="51"/>
      <c r="S101" s="51"/>
      <c r="T101" s="51"/>
      <c r="U101" s="51"/>
      <c r="V101" s="51"/>
      <c r="W101" s="51"/>
      <c r="X101" s="51"/>
    </row>
    <row r="102" spans="1:24" x14ac:dyDescent="0.3">
      <c r="A102" s="51"/>
      <c r="B102" s="51"/>
      <c r="C102" s="194"/>
      <c r="D102" s="213"/>
      <c r="E102" s="213"/>
      <c r="F102" s="213"/>
      <c r="G102" s="213"/>
      <c r="H102" s="213"/>
      <c r="I102" s="213"/>
      <c r="J102" s="213"/>
      <c r="K102" s="51"/>
      <c r="L102" s="51"/>
      <c r="M102" s="51"/>
      <c r="N102" s="51"/>
      <c r="O102" s="51"/>
      <c r="P102" s="51"/>
      <c r="Q102" s="51"/>
      <c r="R102" s="51"/>
      <c r="S102" s="51"/>
      <c r="T102" s="51"/>
      <c r="U102" s="51"/>
      <c r="V102" s="51"/>
      <c r="W102" s="51"/>
      <c r="X102" s="51"/>
    </row>
    <row r="103" spans="1:24" x14ac:dyDescent="0.3">
      <c r="A103" s="51"/>
      <c r="B103" s="51"/>
      <c r="C103" s="194"/>
      <c r="D103" s="213"/>
      <c r="E103" s="213"/>
      <c r="F103" s="213"/>
      <c r="G103" s="213"/>
      <c r="H103" s="213"/>
      <c r="I103" s="213"/>
      <c r="J103" s="213"/>
      <c r="K103" s="51"/>
      <c r="L103" s="51"/>
      <c r="M103" s="51"/>
      <c r="N103" s="51"/>
      <c r="O103" s="51"/>
      <c r="P103" s="51"/>
      <c r="Q103" s="51"/>
      <c r="R103" s="51"/>
      <c r="S103" s="51"/>
      <c r="T103" s="51"/>
      <c r="U103" s="51"/>
      <c r="V103" s="51"/>
      <c r="W103" s="51"/>
      <c r="X103" s="51"/>
    </row>
    <row r="104" spans="1:24" ht="14.5" thickBot="1" x14ac:dyDescent="0.35">
      <c r="A104" s="51"/>
      <c r="B104" s="51"/>
      <c r="C104" s="194"/>
      <c r="D104" s="214"/>
      <c r="E104" s="214"/>
      <c r="F104" s="214"/>
      <c r="G104" s="214"/>
      <c r="H104" s="214"/>
      <c r="I104" s="214"/>
      <c r="J104" s="214"/>
      <c r="K104" s="51"/>
      <c r="L104" s="51"/>
      <c r="M104" s="51"/>
      <c r="N104" s="51"/>
      <c r="O104" s="51"/>
      <c r="P104" s="51"/>
      <c r="Q104" s="51"/>
      <c r="R104" s="51"/>
      <c r="S104" s="51"/>
      <c r="T104" s="51"/>
      <c r="U104" s="51"/>
      <c r="V104" s="51"/>
      <c r="W104" s="51"/>
      <c r="X104" s="51"/>
    </row>
    <row r="105" spans="1:24" x14ac:dyDescent="0.3">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row>
    <row r="106" spans="1:24" x14ac:dyDescent="0.3">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row>
    <row r="107" spans="1:24" x14ac:dyDescent="0.3">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row>
    <row r="108" spans="1:24" x14ac:dyDescent="0.3">
      <c r="A108" s="51"/>
      <c r="B108" s="51"/>
      <c r="C108" s="51"/>
      <c r="D108" s="51" t="s">
        <v>1401</v>
      </c>
      <c r="E108" s="51"/>
      <c r="F108" s="51"/>
      <c r="G108" s="51"/>
      <c r="H108" s="51"/>
      <c r="I108" s="51"/>
      <c r="J108" s="51"/>
      <c r="K108" s="51"/>
      <c r="L108" s="51"/>
      <c r="M108" s="51"/>
      <c r="N108" s="51"/>
      <c r="O108" s="51"/>
      <c r="P108" s="51"/>
      <c r="Q108" s="51"/>
      <c r="R108" s="51"/>
      <c r="S108" s="51"/>
      <c r="T108" s="51"/>
      <c r="U108" s="51"/>
      <c r="V108" s="51"/>
      <c r="W108" s="51"/>
      <c r="X108" s="51"/>
    </row>
    <row r="109" spans="1:24" ht="14.5" thickBot="1" x14ac:dyDescent="0.35">
      <c r="A109" s="51"/>
      <c r="B109" s="51"/>
      <c r="C109" s="194" t="s">
        <v>1251</v>
      </c>
      <c r="D109" s="196" cm="1">
        <f t="array" ref="D109:J109">TRANSPOSE(_xlfn.ANCHORARRAY(Cost_Sal!BA2))</f>
        <v>2022</v>
      </c>
      <c r="E109" s="196">
        <v>2023</v>
      </c>
      <c r="F109" s="196">
        <v>2024</v>
      </c>
      <c r="G109" s="196">
        <v>2025</v>
      </c>
      <c r="H109" s="196">
        <v>2026</v>
      </c>
      <c r="I109" s="196">
        <v>2027</v>
      </c>
      <c r="J109" s="196">
        <v>2028</v>
      </c>
      <c r="K109" s="51"/>
      <c r="L109" s="51"/>
      <c r="M109" s="51"/>
      <c r="N109" s="51"/>
      <c r="O109" s="51"/>
      <c r="P109" s="51"/>
      <c r="Q109" s="51"/>
      <c r="R109" s="51"/>
      <c r="S109" s="51"/>
      <c r="T109" s="51"/>
      <c r="U109" s="51"/>
      <c r="V109" s="51"/>
      <c r="W109" s="51"/>
      <c r="X109" s="51"/>
    </row>
    <row r="110" spans="1:24" x14ac:dyDescent="0.3">
      <c r="A110" s="51"/>
      <c r="B110" s="51"/>
      <c r="C110" s="194" t="str" cm="1">
        <f t="array" ref="C110">_xlfn.UNIQUE(Cost_Sal!N18:N47,FALSE,FALSE)</f>
        <v/>
      </c>
      <c r="D110" s="212"/>
      <c r="E110" s="212"/>
      <c r="F110" s="212"/>
      <c r="G110" s="212"/>
      <c r="H110" s="212"/>
      <c r="I110" s="212"/>
      <c r="J110" s="212"/>
      <c r="K110" s="51"/>
      <c r="L110" s="51"/>
      <c r="M110" s="51"/>
      <c r="N110" s="51"/>
      <c r="O110" s="51"/>
      <c r="P110" s="51"/>
      <c r="Q110" s="51"/>
      <c r="R110" s="51"/>
      <c r="S110" s="51"/>
      <c r="T110" s="51"/>
      <c r="U110" s="51"/>
      <c r="V110" s="51"/>
      <c r="W110" s="51"/>
      <c r="X110" s="51"/>
    </row>
    <row r="111" spans="1:24" x14ac:dyDescent="0.3">
      <c r="A111" s="51"/>
      <c r="B111" s="51"/>
      <c r="C111" s="194"/>
      <c r="D111" s="213"/>
      <c r="E111" s="213"/>
      <c r="F111" s="213"/>
      <c r="G111" s="213"/>
      <c r="H111" s="213"/>
      <c r="I111" s="213"/>
      <c r="J111" s="213"/>
      <c r="K111" s="51"/>
      <c r="L111" s="51"/>
      <c r="M111" s="51"/>
      <c r="N111" s="51"/>
      <c r="O111" s="51"/>
      <c r="P111" s="51"/>
      <c r="Q111" s="51"/>
      <c r="R111" s="51"/>
      <c r="S111" s="51"/>
      <c r="T111" s="51"/>
      <c r="U111" s="51"/>
      <c r="V111" s="51"/>
      <c r="W111" s="51"/>
      <c r="X111" s="51"/>
    </row>
    <row r="112" spans="1:24" x14ac:dyDescent="0.3">
      <c r="A112" s="51"/>
      <c r="B112" s="51"/>
      <c r="C112" s="194"/>
      <c r="D112" s="213"/>
      <c r="E112" s="213"/>
      <c r="F112" s="213"/>
      <c r="G112" s="213"/>
      <c r="H112" s="213"/>
      <c r="I112" s="213"/>
      <c r="J112" s="213"/>
      <c r="K112" s="51"/>
      <c r="L112" s="51"/>
      <c r="M112" s="51"/>
      <c r="N112" s="51"/>
      <c r="O112" s="51"/>
      <c r="P112" s="51"/>
      <c r="Q112" s="51"/>
      <c r="R112" s="51"/>
      <c r="S112" s="51"/>
      <c r="T112" s="51"/>
      <c r="U112" s="51"/>
      <c r="V112" s="51"/>
      <c r="W112" s="51"/>
      <c r="X112" s="51"/>
    </row>
    <row r="113" spans="1:24" x14ac:dyDescent="0.3">
      <c r="A113" s="51"/>
      <c r="B113" s="51"/>
      <c r="C113" s="194"/>
      <c r="D113" s="213"/>
      <c r="E113" s="213"/>
      <c r="F113" s="213"/>
      <c r="G113" s="213"/>
      <c r="H113" s="213"/>
      <c r="I113" s="213"/>
      <c r="J113" s="213"/>
      <c r="K113" s="51"/>
      <c r="L113" s="51"/>
      <c r="M113" s="51"/>
      <c r="N113" s="51"/>
      <c r="O113" s="51"/>
      <c r="P113" s="51"/>
      <c r="Q113" s="51"/>
      <c r="R113" s="51"/>
      <c r="S113" s="51"/>
      <c r="T113" s="51"/>
      <c r="U113" s="51"/>
      <c r="V113" s="51"/>
      <c r="W113" s="51"/>
      <c r="X113" s="51"/>
    </row>
    <row r="114" spans="1:24" x14ac:dyDescent="0.3">
      <c r="A114" s="51"/>
      <c r="B114" s="51"/>
      <c r="C114" s="194"/>
      <c r="D114" s="213"/>
      <c r="E114" s="213"/>
      <c r="F114" s="213"/>
      <c r="G114" s="213"/>
      <c r="H114" s="213"/>
      <c r="I114" s="213"/>
      <c r="J114" s="213"/>
      <c r="K114" s="51"/>
      <c r="L114" s="51"/>
      <c r="M114" s="51"/>
      <c r="N114" s="51"/>
      <c r="O114" s="51"/>
      <c r="P114" s="51"/>
      <c r="Q114" s="51"/>
      <c r="R114" s="51"/>
      <c r="S114" s="51"/>
      <c r="T114" s="51"/>
      <c r="U114" s="51"/>
      <c r="V114" s="51"/>
      <c r="W114" s="51"/>
      <c r="X114" s="51"/>
    </row>
    <row r="115" spans="1:24" x14ac:dyDescent="0.3">
      <c r="A115" s="51"/>
      <c r="B115" s="51"/>
      <c r="C115" s="194"/>
      <c r="D115" s="213"/>
      <c r="E115" s="213"/>
      <c r="F115" s="213"/>
      <c r="G115" s="213"/>
      <c r="H115" s="213"/>
      <c r="I115" s="213"/>
      <c r="J115" s="213"/>
      <c r="K115" s="51"/>
      <c r="L115" s="51"/>
      <c r="M115" s="51"/>
      <c r="N115" s="51"/>
      <c r="O115" s="51"/>
      <c r="P115" s="51"/>
      <c r="Q115" s="51"/>
      <c r="R115" s="51"/>
      <c r="S115" s="51"/>
      <c r="T115" s="51"/>
      <c r="U115" s="51"/>
      <c r="V115" s="51"/>
      <c r="W115" s="51"/>
      <c r="X115" s="51"/>
    </row>
    <row r="116" spans="1:24" x14ac:dyDescent="0.3">
      <c r="A116" s="51"/>
      <c r="B116" s="51"/>
      <c r="C116" s="194"/>
      <c r="D116" s="213"/>
      <c r="E116" s="213"/>
      <c r="F116" s="213"/>
      <c r="G116" s="213"/>
      <c r="H116" s="213"/>
      <c r="I116" s="213"/>
      <c r="J116" s="213"/>
      <c r="K116" s="51"/>
      <c r="L116" s="51"/>
      <c r="M116" s="51"/>
      <c r="N116" s="51"/>
      <c r="O116" s="51"/>
      <c r="P116" s="51"/>
      <c r="Q116" s="51"/>
      <c r="R116" s="51"/>
      <c r="S116" s="51"/>
      <c r="T116" s="51"/>
      <c r="U116" s="51"/>
      <c r="V116" s="51"/>
      <c r="W116" s="51"/>
      <c r="X116" s="51"/>
    </row>
    <row r="117" spans="1:24" x14ac:dyDescent="0.3">
      <c r="A117" s="51"/>
      <c r="B117" s="51"/>
      <c r="C117" s="194"/>
      <c r="D117" s="213"/>
      <c r="E117" s="213"/>
      <c r="F117" s="213"/>
      <c r="G117" s="213"/>
      <c r="H117" s="213"/>
      <c r="I117" s="213"/>
      <c r="J117" s="213"/>
      <c r="K117" s="51"/>
      <c r="L117" s="51"/>
      <c r="M117" s="51"/>
      <c r="N117" s="51"/>
      <c r="O117" s="51"/>
      <c r="P117" s="51"/>
      <c r="Q117" s="51"/>
      <c r="R117" s="51"/>
      <c r="S117" s="51"/>
      <c r="T117" s="51"/>
      <c r="U117" s="51"/>
      <c r="V117" s="51"/>
      <c r="W117" s="51"/>
      <c r="X117" s="51"/>
    </row>
    <row r="118" spans="1:24" x14ac:dyDescent="0.3">
      <c r="A118" s="51"/>
      <c r="B118" s="51"/>
      <c r="C118" s="194"/>
      <c r="D118" s="213"/>
      <c r="E118" s="213"/>
      <c r="F118" s="213"/>
      <c r="G118" s="213"/>
      <c r="H118" s="213"/>
      <c r="I118" s="213"/>
      <c r="J118" s="213"/>
      <c r="K118" s="51"/>
      <c r="L118" s="51"/>
      <c r="M118" s="51"/>
      <c r="N118" s="51"/>
      <c r="O118" s="51"/>
      <c r="P118" s="51"/>
      <c r="Q118" s="51"/>
      <c r="R118" s="51"/>
      <c r="S118" s="51"/>
      <c r="T118" s="51"/>
      <c r="U118" s="51"/>
      <c r="V118" s="51"/>
      <c r="W118" s="51"/>
      <c r="X118" s="51"/>
    </row>
    <row r="119" spans="1:24" x14ac:dyDescent="0.3">
      <c r="A119" s="51"/>
      <c r="B119" s="51"/>
      <c r="C119" s="194"/>
      <c r="D119" s="213"/>
      <c r="E119" s="213"/>
      <c r="F119" s="213"/>
      <c r="G119" s="213"/>
      <c r="H119" s="213"/>
      <c r="I119" s="213"/>
      <c r="J119" s="213"/>
      <c r="K119" s="51"/>
      <c r="L119" s="51"/>
      <c r="M119" s="51"/>
      <c r="N119" s="51"/>
      <c r="O119" s="51"/>
      <c r="P119" s="51"/>
      <c r="Q119" s="51"/>
      <c r="R119" s="51"/>
      <c r="S119" s="51"/>
      <c r="T119" s="51"/>
      <c r="U119" s="51"/>
      <c r="V119" s="51"/>
      <c r="W119" s="51"/>
      <c r="X119" s="51"/>
    </row>
    <row r="120" spans="1:24" x14ac:dyDescent="0.3">
      <c r="A120" s="51"/>
      <c r="B120" s="51"/>
      <c r="C120" s="194"/>
      <c r="D120" s="213"/>
      <c r="E120" s="213"/>
      <c r="F120" s="213"/>
      <c r="G120" s="213"/>
      <c r="H120" s="213"/>
      <c r="I120" s="213"/>
      <c r="J120" s="213"/>
      <c r="K120" s="51"/>
      <c r="L120" s="51"/>
      <c r="M120" s="51"/>
      <c r="N120" s="51"/>
      <c r="O120" s="51"/>
      <c r="P120" s="51"/>
      <c r="Q120" s="51"/>
      <c r="R120" s="51"/>
      <c r="S120" s="51"/>
      <c r="T120" s="51"/>
      <c r="U120" s="51"/>
      <c r="V120" s="51"/>
      <c r="W120" s="51"/>
      <c r="X120" s="51"/>
    </row>
    <row r="121" spans="1:24" x14ac:dyDescent="0.3">
      <c r="A121" s="51"/>
      <c r="B121" s="51"/>
      <c r="C121" s="194"/>
      <c r="D121" s="213"/>
      <c r="E121" s="213"/>
      <c r="F121" s="213"/>
      <c r="G121" s="213"/>
      <c r="H121" s="213"/>
      <c r="I121" s="213"/>
      <c r="J121" s="213"/>
      <c r="K121" s="51"/>
      <c r="L121" s="51"/>
      <c r="M121" s="51"/>
      <c r="N121" s="51"/>
      <c r="O121" s="51"/>
      <c r="P121" s="51"/>
      <c r="Q121" s="51"/>
      <c r="R121" s="51"/>
      <c r="S121" s="51"/>
      <c r="T121" s="51"/>
      <c r="U121" s="51"/>
      <c r="V121" s="51"/>
      <c r="W121" s="51"/>
      <c r="X121" s="51"/>
    </row>
    <row r="122" spans="1:24" x14ac:dyDescent="0.3">
      <c r="A122" s="51"/>
      <c r="B122" s="51"/>
      <c r="C122" s="194"/>
      <c r="D122" s="213"/>
      <c r="E122" s="213"/>
      <c r="F122" s="213"/>
      <c r="G122" s="213"/>
      <c r="H122" s="213"/>
      <c r="I122" s="213"/>
      <c r="J122" s="213"/>
      <c r="K122" s="51"/>
      <c r="L122" s="51"/>
      <c r="M122" s="51"/>
      <c r="N122" s="51"/>
      <c r="O122" s="51"/>
      <c r="P122" s="51"/>
      <c r="Q122" s="51"/>
      <c r="R122" s="51"/>
      <c r="S122" s="51"/>
      <c r="T122" s="51"/>
      <c r="U122" s="51"/>
      <c r="V122" s="51"/>
      <c r="W122" s="51"/>
      <c r="X122" s="51"/>
    </row>
    <row r="123" spans="1:24" x14ac:dyDescent="0.3">
      <c r="A123" s="51"/>
      <c r="B123" s="51"/>
      <c r="C123" s="194"/>
      <c r="D123" s="213"/>
      <c r="E123" s="213"/>
      <c r="F123" s="213"/>
      <c r="G123" s="213"/>
      <c r="H123" s="213"/>
      <c r="I123" s="213"/>
      <c r="J123" s="213"/>
      <c r="K123" s="51"/>
      <c r="L123" s="51"/>
      <c r="M123" s="51"/>
      <c r="N123" s="51"/>
      <c r="O123" s="51"/>
      <c r="P123" s="51"/>
      <c r="Q123" s="51"/>
      <c r="R123" s="51"/>
      <c r="S123" s="51"/>
      <c r="T123" s="51"/>
      <c r="U123" s="51"/>
      <c r="V123" s="51"/>
      <c r="W123" s="51"/>
      <c r="X123" s="51"/>
    </row>
    <row r="124" spans="1:24" x14ac:dyDescent="0.3">
      <c r="A124" s="51"/>
      <c r="B124" s="51"/>
      <c r="C124" s="194"/>
      <c r="D124" s="213"/>
      <c r="E124" s="213"/>
      <c r="F124" s="213"/>
      <c r="G124" s="213"/>
      <c r="H124" s="213"/>
      <c r="I124" s="213"/>
      <c r="J124" s="213"/>
      <c r="K124" s="51"/>
      <c r="L124" s="51"/>
      <c r="M124" s="51"/>
      <c r="N124" s="51"/>
      <c r="O124" s="51"/>
      <c r="P124" s="51"/>
      <c r="Q124" s="51"/>
      <c r="R124" s="51"/>
      <c r="S124" s="51"/>
      <c r="T124" s="51"/>
      <c r="U124" s="51"/>
      <c r="V124" s="51"/>
      <c r="W124" s="51"/>
      <c r="X124" s="51"/>
    </row>
    <row r="125" spans="1:24" x14ac:dyDescent="0.3">
      <c r="A125" s="51"/>
      <c r="B125" s="51"/>
      <c r="C125" s="194"/>
      <c r="D125" s="213"/>
      <c r="E125" s="213"/>
      <c r="F125" s="213"/>
      <c r="G125" s="213"/>
      <c r="H125" s="213"/>
      <c r="I125" s="213"/>
      <c r="J125" s="213"/>
      <c r="K125" s="51"/>
      <c r="L125" s="51"/>
      <c r="M125" s="51"/>
      <c r="N125" s="51"/>
      <c r="O125" s="51"/>
      <c r="P125" s="51"/>
      <c r="Q125" s="51"/>
      <c r="R125" s="51"/>
      <c r="S125" s="51"/>
      <c r="T125" s="51"/>
      <c r="U125" s="51"/>
      <c r="V125" s="51"/>
      <c r="W125" s="51"/>
      <c r="X125" s="51"/>
    </row>
    <row r="126" spans="1:24" x14ac:dyDescent="0.3">
      <c r="A126" s="51"/>
      <c r="B126" s="51"/>
      <c r="C126" s="194"/>
      <c r="D126" s="213"/>
      <c r="E126" s="213"/>
      <c r="F126" s="213"/>
      <c r="G126" s="213"/>
      <c r="H126" s="213"/>
      <c r="I126" s="213"/>
      <c r="J126" s="213"/>
      <c r="K126" s="51"/>
      <c r="L126" s="51"/>
      <c r="M126" s="51"/>
      <c r="N126" s="51"/>
      <c r="O126" s="51"/>
      <c r="P126" s="51"/>
      <c r="Q126" s="51"/>
      <c r="R126" s="51"/>
      <c r="S126" s="51"/>
      <c r="T126" s="51"/>
      <c r="U126" s="51"/>
      <c r="V126" s="51"/>
      <c r="W126" s="51"/>
      <c r="X126" s="51"/>
    </row>
    <row r="127" spans="1:24" x14ac:dyDescent="0.3">
      <c r="A127" s="51"/>
      <c r="B127" s="51"/>
      <c r="C127" s="194"/>
      <c r="D127" s="213"/>
      <c r="E127" s="213"/>
      <c r="F127" s="213"/>
      <c r="G127" s="213"/>
      <c r="H127" s="213"/>
      <c r="I127" s="213"/>
      <c r="J127" s="213"/>
      <c r="K127" s="51"/>
      <c r="L127" s="51"/>
      <c r="M127" s="51"/>
      <c r="N127" s="51"/>
      <c r="O127" s="51"/>
      <c r="P127" s="51"/>
      <c r="Q127" s="51"/>
      <c r="R127" s="51"/>
      <c r="S127" s="51"/>
      <c r="T127" s="51"/>
      <c r="U127" s="51"/>
      <c r="V127" s="51"/>
      <c r="W127" s="51"/>
      <c r="X127" s="51"/>
    </row>
    <row r="128" spans="1:24" x14ac:dyDescent="0.3">
      <c r="A128" s="51"/>
      <c r="B128" s="51"/>
      <c r="C128" s="194"/>
      <c r="D128" s="213"/>
      <c r="E128" s="213"/>
      <c r="F128" s="213"/>
      <c r="G128" s="213"/>
      <c r="H128" s="213"/>
      <c r="I128" s="213"/>
      <c r="J128" s="213"/>
      <c r="K128" s="51"/>
      <c r="L128" s="51"/>
      <c r="M128" s="51"/>
      <c r="N128" s="51"/>
      <c r="O128" s="51"/>
      <c r="P128" s="51"/>
      <c r="Q128" s="51"/>
      <c r="R128" s="51"/>
      <c r="S128" s="51"/>
      <c r="T128" s="51"/>
      <c r="U128" s="51"/>
      <c r="V128" s="51"/>
      <c r="W128" s="51"/>
      <c r="X128" s="51"/>
    </row>
    <row r="129" spans="1:24" x14ac:dyDescent="0.3">
      <c r="A129" s="51"/>
      <c r="B129" s="51"/>
      <c r="C129" s="194"/>
      <c r="D129" s="213"/>
      <c r="E129" s="213"/>
      <c r="F129" s="213"/>
      <c r="G129" s="213"/>
      <c r="H129" s="213"/>
      <c r="I129" s="213"/>
      <c r="J129" s="213"/>
      <c r="K129" s="51"/>
      <c r="L129" s="51"/>
      <c r="M129" s="51"/>
      <c r="N129" s="51"/>
      <c r="O129" s="51"/>
      <c r="P129" s="51"/>
      <c r="Q129" s="51"/>
      <c r="R129" s="51"/>
      <c r="S129" s="51"/>
      <c r="T129" s="51"/>
      <c r="U129" s="51"/>
      <c r="V129" s="51"/>
      <c r="W129" s="51"/>
      <c r="X129" s="51"/>
    </row>
    <row r="130" spans="1:24" x14ac:dyDescent="0.3">
      <c r="A130" s="51"/>
      <c r="B130" s="51"/>
      <c r="C130" s="194"/>
      <c r="D130" s="213"/>
      <c r="E130" s="213"/>
      <c r="F130" s="213"/>
      <c r="G130" s="213"/>
      <c r="H130" s="213"/>
      <c r="I130" s="213"/>
      <c r="J130" s="213"/>
      <c r="K130" s="51"/>
      <c r="L130" s="51"/>
      <c r="M130" s="51"/>
      <c r="N130" s="51"/>
      <c r="O130" s="51"/>
      <c r="P130" s="51"/>
      <c r="Q130" s="51"/>
      <c r="R130" s="51"/>
      <c r="S130" s="51"/>
      <c r="T130" s="51"/>
      <c r="U130" s="51"/>
      <c r="V130" s="51"/>
      <c r="W130" s="51"/>
      <c r="X130" s="51"/>
    </row>
    <row r="131" spans="1:24" x14ac:dyDescent="0.3">
      <c r="A131" s="51"/>
      <c r="B131" s="51"/>
      <c r="C131" s="194"/>
      <c r="D131" s="213"/>
      <c r="E131" s="213"/>
      <c r="F131" s="213"/>
      <c r="G131" s="213"/>
      <c r="H131" s="213"/>
      <c r="I131" s="213"/>
      <c r="J131" s="213"/>
      <c r="K131" s="51"/>
      <c r="L131" s="51"/>
      <c r="M131" s="51"/>
      <c r="N131" s="51"/>
      <c r="O131" s="51"/>
      <c r="P131" s="51"/>
      <c r="Q131" s="51"/>
      <c r="R131" s="51"/>
      <c r="S131" s="51"/>
      <c r="T131" s="51"/>
      <c r="U131" s="51"/>
      <c r="V131" s="51"/>
      <c r="W131" s="51"/>
      <c r="X131" s="51"/>
    </row>
    <row r="132" spans="1:24" x14ac:dyDescent="0.3">
      <c r="A132" s="51"/>
      <c r="B132" s="51"/>
      <c r="C132" s="194"/>
      <c r="D132" s="213"/>
      <c r="E132" s="213"/>
      <c r="F132" s="213"/>
      <c r="G132" s="213"/>
      <c r="H132" s="213"/>
      <c r="I132" s="213"/>
      <c r="J132" s="213"/>
      <c r="K132" s="51"/>
      <c r="L132" s="51"/>
      <c r="M132" s="51"/>
      <c r="N132" s="51"/>
      <c r="O132" s="51"/>
      <c r="P132" s="51"/>
      <c r="Q132" s="51"/>
      <c r="R132" s="51"/>
      <c r="S132" s="51"/>
      <c r="T132" s="51"/>
      <c r="U132" s="51"/>
      <c r="V132" s="51"/>
      <c r="W132" s="51"/>
      <c r="X132" s="51"/>
    </row>
    <row r="133" spans="1:24" x14ac:dyDescent="0.3">
      <c r="A133" s="51"/>
      <c r="B133" s="51"/>
      <c r="C133" s="194"/>
      <c r="D133" s="213"/>
      <c r="E133" s="213"/>
      <c r="F133" s="213"/>
      <c r="G133" s="213"/>
      <c r="H133" s="213"/>
      <c r="I133" s="213"/>
      <c r="J133" s="213"/>
      <c r="K133" s="51"/>
      <c r="L133" s="51"/>
      <c r="M133" s="51"/>
      <c r="N133" s="51"/>
      <c r="O133" s="51"/>
      <c r="P133" s="51"/>
      <c r="Q133" s="51"/>
      <c r="R133" s="51"/>
      <c r="S133" s="51"/>
      <c r="T133" s="51"/>
      <c r="U133" s="51"/>
      <c r="V133" s="51"/>
      <c r="W133" s="51"/>
      <c r="X133" s="51"/>
    </row>
    <row r="134" spans="1:24" x14ac:dyDescent="0.3">
      <c r="A134" s="51"/>
      <c r="B134" s="51"/>
      <c r="C134" s="194"/>
      <c r="D134" s="213"/>
      <c r="E134" s="213"/>
      <c r="F134" s="213"/>
      <c r="G134" s="213"/>
      <c r="H134" s="213"/>
      <c r="I134" s="213"/>
      <c r="J134" s="213"/>
      <c r="K134" s="51"/>
      <c r="L134" s="51"/>
      <c r="M134" s="51"/>
      <c r="N134" s="51"/>
      <c r="O134" s="51"/>
      <c r="P134" s="51"/>
      <c r="Q134" s="51"/>
      <c r="R134" s="51"/>
      <c r="S134" s="51"/>
      <c r="T134" s="51"/>
      <c r="U134" s="51"/>
      <c r="V134" s="51"/>
      <c r="W134" s="51"/>
      <c r="X134" s="51"/>
    </row>
    <row r="135" spans="1:24" x14ac:dyDescent="0.3">
      <c r="A135" s="51"/>
      <c r="B135" s="51"/>
      <c r="C135" s="194"/>
      <c r="D135" s="213"/>
      <c r="E135" s="213"/>
      <c r="F135" s="213"/>
      <c r="G135" s="213"/>
      <c r="H135" s="213"/>
      <c r="I135" s="213"/>
      <c r="J135" s="213"/>
      <c r="K135" s="51"/>
      <c r="L135" s="51"/>
      <c r="M135" s="51"/>
      <c r="N135" s="51"/>
      <c r="O135" s="51"/>
      <c r="P135" s="51"/>
      <c r="Q135" s="51"/>
      <c r="R135" s="51"/>
      <c r="S135" s="51"/>
      <c r="T135" s="51"/>
      <c r="U135" s="51"/>
      <c r="V135" s="51"/>
      <c r="W135" s="51"/>
      <c r="X135" s="51"/>
    </row>
    <row r="136" spans="1:24" x14ac:dyDescent="0.3">
      <c r="A136" s="51"/>
      <c r="B136" s="51"/>
      <c r="C136" s="194"/>
      <c r="D136" s="213"/>
      <c r="E136" s="213"/>
      <c r="F136" s="213"/>
      <c r="G136" s="213"/>
      <c r="H136" s="213"/>
      <c r="I136" s="213"/>
      <c r="J136" s="213"/>
      <c r="K136" s="51"/>
      <c r="L136" s="51"/>
      <c r="M136" s="51"/>
      <c r="N136" s="51"/>
      <c r="O136" s="51"/>
      <c r="P136" s="51"/>
      <c r="Q136" s="51"/>
      <c r="R136" s="51"/>
      <c r="S136" s="51"/>
      <c r="T136" s="51"/>
      <c r="U136" s="51"/>
      <c r="V136" s="51"/>
      <c r="W136" s="51"/>
      <c r="X136" s="51"/>
    </row>
    <row r="137" spans="1:24" x14ac:dyDescent="0.3">
      <c r="A137" s="51"/>
      <c r="B137" s="51"/>
      <c r="C137" s="194"/>
      <c r="D137" s="213"/>
      <c r="E137" s="213"/>
      <c r="F137" s="213"/>
      <c r="G137" s="213"/>
      <c r="H137" s="213"/>
      <c r="I137" s="213"/>
      <c r="J137" s="213"/>
      <c r="K137" s="51"/>
      <c r="L137" s="51"/>
      <c r="M137" s="51"/>
      <c r="N137" s="51"/>
      <c r="O137" s="51"/>
      <c r="P137" s="51"/>
      <c r="Q137" s="51"/>
      <c r="R137" s="51"/>
      <c r="S137" s="51"/>
      <c r="T137" s="51"/>
      <c r="U137" s="51"/>
      <c r="V137" s="51"/>
      <c r="W137" s="51"/>
      <c r="X137" s="51"/>
    </row>
    <row r="138" spans="1:24" x14ac:dyDescent="0.3">
      <c r="A138" s="51"/>
      <c r="B138" s="51"/>
      <c r="C138" s="194"/>
      <c r="D138" s="213"/>
      <c r="E138" s="213"/>
      <c r="F138" s="213"/>
      <c r="G138" s="213"/>
      <c r="H138" s="213"/>
      <c r="I138" s="213"/>
      <c r="J138" s="213"/>
      <c r="K138" s="51"/>
      <c r="L138" s="51"/>
      <c r="M138" s="51"/>
      <c r="N138" s="51"/>
      <c r="O138" s="51"/>
      <c r="P138" s="51"/>
      <c r="Q138" s="51"/>
      <c r="R138" s="51"/>
      <c r="S138" s="51"/>
      <c r="T138" s="51"/>
      <c r="U138" s="51"/>
      <c r="V138" s="51"/>
      <c r="W138" s="51"/>
      <c r="X138" s="51"/>
    </row>
    <row r="139" spans="1:24" ht="14.5" thickBot="1" x14ac:dyDescent="0.35">
      <c r="A139" s="51"/>
      <c r="B139" s="51"/>
      <c r="C139" s="194"/>
      <c r="D139" s="214"/>
      <c r="E139" s="214"/>
      <c r="F139" s="214"/>
      <c r="G139" s="214"/>
      <c r="H139" s="214"/>
      <c r="I139" s="214"/>
      <c r="J139" s="214"/>
      <c r="K139" s="51"/>
      <c r="L139" s="51"/>
      <c r="M139" s="51"/>
      <c r="N139" s="51"/>
      <c r="O139" s="51"/>
      <c r="P139" s="51"/>
      <c r="Q139" s="51"/>
      <c r="R139" s="51"/>
      <c r="S139" s="51"/>
      <c r="T139" s="51"/>
      <c r="U139" s="51"/>
      <c r="V139" s="51"/>
      <c r="W139" s="51"/>
      <c r="X139" s="51"/>
    </row>
    <row r="140" spans="1:24" x14ac:dyDescent="0.3">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row>
    <row r="141" spans="1:24" x14ac:dyDescent="0.3">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row>
    <row r="142" spans="1:24" x14ac:dyDescent="0.3">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row>
    <row r="143" spans="1:24" x14ac:dyDescent="0.3">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row>
    <row r="144" spans="1:24" x14ac:dyDescent="0.3">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row>
    <row r="145" spans="1:24" x14ac:dyDescent="0.3">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row>
  </sheetData>
  <sheetProtection algorithmName="SHA-512" hashValue="fNNccEK+KwbDdyY0z+VTxTFliwzOQAwB2SeZAl7QrasD6hmgkWyf3hEBbNWTJ733ZMbszTB9OPQB3232+XgsnQ==" saltValue="WWZG2hbcV8XAJYpbjBlGKw==" spinCount="100000" sheet="1" objects="1" scenarios="1"/>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170A-9EF4-4C2F-BF91-4D6ACD184858}">
  <sheetPr>
    <tabColor theme="2" tint="-9.9978637043366805E-2"/>
    <pageSetUpPr fitToPage="1"/>
  </sheetPr>
  <dimension ref="A1:AI77"/>
  <sheetViews>
    <sheetView zoomScale="90" zoomScaleNormal="90" workbookViewId="0">
      <selection activeCell="C9" sqref="C9"/>
    </sheetView>
  </sheetViews>
  <sheetFormatPr defaultColWidth="8" defaultRowHeight="14.5" x14ac:dyDescent="0.35"/>
  <cols>
    <col min="1" max="1" width="2.33203125" style="175" customWidth="1"/>
    <col min="2" max="2" width="25.1640625" style="175" customWidth="1"/>
    <col min="3" max="4" width="12.33203125" style="175" customWidth="1"/>
    <col min="5" max="5" width="12.5" style="175" customWidth="1"/>
    <col min="6" max="6" width="12.33203125" style="175" customWidth="1"/>
    <col min="7" max="7" width="12.5" style="175" customWidth="1"/>
    <col min="8" max="8" width="12.5" style="175" hidden="1" customWidth="1"/>
    <col min="9" max="10" width="9.83203125" style="175" customWidth="1"/>
    <col min="11" max="11" width="11.5" style="175" customWidth="1"/>
    <col min="12" max="13" width="10.9140625" style="175" customWidth="1"/>
    <col min="14" max="14" width="12.83203125" style="175" customWidth="1"/>
    <col min="15" max="15" width="11" style="175" customWidth="1"/>
    <col min="16" max="16" width="12.33203125" style="175" customWidth="1"/>
    <col min="17" max="17" width="10.33203125" style="175" customWidth="1"/>
    <col min="18" max="18" width="6.6640625" style="175" customWidth="1"/>
    <col min="19" max="20" width="8" style="175"/>
    <col min="21" max="35" width="8" style="175" hidden="1" customWidth="1"/>
    <col min="36" max="36" width="0" style="175" hidden="1" customWidth="1"/>
    <col min="37" max="16384" width="8" style="175"/>
  </cols>
  <sheetData>
    <row r="1" spans="1:35" ht="15" customHeight="1" x14ac:dyDescent="0.35">
      <c r="A1" s="217"/>
      <c r="B1" s="218"/>
      <c r="C1" s="218"/>
      <c r="D1" s="218"/>
      <c r="E1" s="218"/>
      <c r="F1" s="218"/>
      <c r="G1" s="219"/>
      <c r="H1" s="219"/>
      <c r="I1" s="218"/>
      <c r="J1" s="218"/>
      <c r="K1" s="218"/>
      <c r="L1" s="218"/>
      <c r="M1" s="218"/>
      <c r="N1" s="218"/>
      <c r="O1" s="218"/>
      <c r="P1" s="218"/>
      <c r="Q1" s="174"/>
      <c r="R1" s="181"/>
      <c r="S1" s="181"/>
      <c r="T1" s="181"/>
      <c r="W1" s="180" t="s">
        <v>1249</v>
      </c>
    </row>
    <row r="2" spans="1:35" ht="15" customHeight="1" x14ac:dyDescent="0.35">
      <c r="A2" s="176"/>
      <c r="B2" s="442" t="s">
        <v>1277</v>
      </c>
      <c r="C2" s="443"/>
      <c r="D2" s="443"/>
      <c r="E2" s="443"/>
      <c r="F2" s="443"/>
      <c r="G2" s="444"/>
      <c r="H2" s="445"/>
      <c r="I2" s="446"/>
      <c r="J2" s="443"/>
      <c r="K2" s="443"/>
      <c r="L2" s="443"/>
      <c r="M2" s="443"/>
      <c r="N2" s="443"/>
      <c r="O2" s="443"/>
      <c r="P2" s="447"/>
      <c r="Q2" s="177"/>
      <c r="R2" s="181"/>
      <c r="S2" s="181"/>
      <c r="T2" s="181"/>
      <c r="W2" s="180" t="s">
        <v>1250</v>
      </c>
    </row>
    <row r="3" spans="1:35" ht="15" customHeight="1" x14ac:dyDescent="0.35">
      <c r="A3" s="177"/>
      <c r="B3" s="448"/>
      <c r="C3" s="449"/>
      <c r="D3" s="449"/>
      <c r="E3" s="449"/>
      <c r="F3" s="449"/>
      <c r="G3" s="450"/>
      <c r="H3" s="451"/>
      <c r="I3" s="452" t="s">
        <v>1266</v>
      </c>
      <c r="J3" s="453"/>
      <c r="K3" s="453"/>
      <c r="L3" s="453"/>
      <c r="M3" s="453"/>
      <c r="N3" s="453"/>
      <c r="O3" s="453"/>
      <c r="P3" s="454"/>
      <c r="Q3" s="178"/>
      <c r="R3" s="181"/>
      <c r="S3" s="181"/>
      <c r="T3" s="181"/>
    </row>
    <row r="4" spans="1:35" ht="18" x14ac:dyDescent="0.35">
      <c r="A4" s="178"/>
      <c r="B4" s="455"/>
      <c r="C4" s="456" t="s">
        <v>1268</v>
      </c>
      <c r="D4" s="457"/>
      <c r="E4" s="458"/>
      <c r="F4" s="458"/>
      <c r="G4" s="459"/>
      <c r="H4" s="460"/>
      <c r="I4" s="461"/>
      <c r="J4" s="462"/>
      <c r="K4" s="453"/>
      <c r="L4" s="453"/>
      <c r="M4" s="453"/>
      <c r="N4" s="453"/>
      <c r="O4" s="453"/>
      <c r="P4" s="454"/>
      <c r="Q4" s="178"/>
      <c r="R4" s="181"/>
      <c r="S4" s="181"/>
      <c r="T4" s="181"/>
    </row>
    <row r="5" spans="1:35" ht="12" customHeight="1" x14ac:dyDescent="0.35">
      <c r="A5" s="176"/>
      <c r="B5" s="463"/>
      <c r="C5" s="464"/>
      <c r="D5" s="464"/>
      <c r="E5" s="464"/>
      <c r="F5" s="465"/>
      <c r="G5" s="466"/>
      <c r="H5" s="466"/>
      <c r="I5" s="452" t="s">
        <v>1278</v>
      </c>
      <c r="J5" s="453"/>
      <c r="K5" s="453"/>
      <c r="L5" s="453"/>
      <c r="M5" s="453"/>
      <c r="N5" s="453"/>
      <c r="O5" s="453"/>
      <c r="P5" s="454"/>
      <c r="Q5" s="178"/>
      <c r="R5" s="181"/>
      <c r="S5" s="181"/>
      <c r="T5" s="181"/>
    </row>
    <row r="6" spans="1:35" x14ac:dyDescent="0.35">
      <c r="A6" s="176"/>
      <c r="B6" s="467" t="s">
        <v>1269</v>
      </c>
      <c r="C6" s="715" t="str">
        <f>Summary!B5</f>
        <v>Project title</v>
      </c>
      <c r="D6" s="716"/>
      <c r="E6" s="716"/>
      <c r="F6" s="716"/>
      <c r="G6" s="717"/>
      <c r="H6" s="468"/>
      <c r="I6" s="469" t="s">
        <v>1267</v>
      </c>
      <c r="J6" s="453"/>
      <c r="K6" s="453"/>
      <c r="L6" s="453"/>
      <c r="M6" s="453"/>
      <c r="N6" s="453"/>
      <c r="O6" s="453"/>
      <c r="P6" s="454"/>
      <c r="Q6" s="176"/>
      <c r="R6" s="181"/>
      <c r="S6" s="181"/>
      <c r="T6" s="181"/>
    </row>
    <row r="7" spans="1:35" x14ac:dyDescent="0.35">
      <c r="A7" s="176"/>
      <c r="B7" s="467" t="s">
        <v>1270</v>
      </c>
      <c r="C7" s="715">
        <f>Summary!B4</f>
        <v>0</v>
      </c>
      <c r="D7" s="716"/>
      <c r="E7" s="716"/>
      <c r="F7" s="716"/>
      <c r="G7" s="717"/>
      <c r="H7" s="468"/>
      <c r="I7" s="452"/>
      <c r="J7" s="453"/>
      <c r="K7" s="453"/>
      <c r="L7" s="453"/>
      <c r="M7" s="453"/>
      <c r="N7" s="453"/>
      <c r="O7" s="453"/>
      <c r="P7" s="454"/>
      <c r="Q7" s="177"/>
      <c r="R7" s="181"/>
      <c r="S7" s="181"/>
      <c r="T7" s="182"/>
    </row>
    <row r="8" spans="1:35" x14ac:dyDescent="0.35">
      <c r="A8" s="176"/>
      <c r="B8" s="470"/>
      <c r="C8" s="449"/>
      <c r="D8" s="471"/>
      <c r="E8" s="471"/>
      <c r="F8" s="466"/>
      <c r="G8" s="471"/>
      <c r="H8" s="472"/>
      <c r="I8" s="472"/>
      <c r="J8" s="466"/>
      <c r="K8" s="473"/>
      <c r="L8" s="466"/>
      <c r="M8" s="453"/>
      <c r="N8" s="466"/>
      <c r="O8" s="453"/>
      <c r="P8" s="474"/>
      <c r="Q8" s="179"/>
      <c r="R8" s="181"/>
      <c r="S8" s="183"/>
      <c r="T8" s="182"/>
    </row>
    <row r="9" spans="1:35" ht="34.5" customHeight="1" x14ac:dyDescent="0.35">
      <c r="A9" s="176"/>
      <c r="B9" s="475" t="s">
        <v>1271</v>
      </c>
      <c r="C9" s="476">
        <v>2022</v>
      </c>
      <c r="D9" s="477"/>
      <c r="E9" s="452"/>
      <c r="F9" s="450"/>
      <c r="G9" s="478"/>
      <c r="H9" s="472"/>
      <c r="I9" s="472"/>
      <c r="J9" s="453"/>
      <c r="K9" s="473"/>
      <c r="L9" s="453"/>
      <c r="M9" s="453"/>
      <c r="N9" s="453"/>
      <c r="O9" s="453"/>
      <c r="P9" s="479"/>
      <c r="Q9" s="179"/>
      <c r="R9" s="181"/>
      <c r="S9" s="183"/>
      <c r="T9" s="181"/>
    </row>
    <row r="10" spans="1:35" ht="18.75" customHeight="1" thickBot="1" x14ac:dyDescent="0.4">
      <c r="A10" s="176"/>
      <c r="B10" s="480"/>
      <c r="C10" s="465"/>
      <c r="D10" s="471"/>
      <c r="E10" s="471"/>
      <c r="F10" s="450"/>
      <c r="G10" s="471"/>
      <c r="H10" s="471"/>
      <c r="I10" s="450"/>
      <c r="J10" s="471"/>
      <c r="K10" s="481"/>
      <c r="L10" s="471"/>
      <c r="M10" s="471"/>
      <c r="N10" s="471"/>
      <c r="O10" s="471"/>
      <c r="P10" s="482"/>
      <c r="Q10" s="179"/>
      <c r="R10" s="181"/>
      <c r="S10" s="183"/>
      <c r="T10" s="181"/>
    </row>
    <row r="11" spans="1:35" s="487" customFormat="1" ht="21.75" customHeight="1" thickTop="1" x14ac:dyDescent="0.3">
      <c r="A11" s="484"/>
      <c r="B11" s="718" t="s">
        <v>1218</v>
      </c>
      <c r="C11" s="720" t="s">
        <v>1279</v>
      </c>
      <c r="D11" s="727" t="s">
        <v>1412</v>
      </c>
      <c r="E11" s="722" t="s">
        <v>1280</v>
      </c>
      <c r="F11" s="723"/>
      <c r="G11" s="723"/>
      <c r="H11" s="723"/>
      <c r="I11" s="723"/>
      <c r="J11" s="724"/>
      <c r="K11" s="725" t="s">
        <v>1282</v>
      </c>
      <c r="L11" s="726"/>
      <c r="M11" s="726"/>
      <c r="N11" s="726"/>
      <c r="O11" s="713" t="s">
        <v>1283</v>
      </c>
      <c r="P11" s="714"/>
      <c r="Q11" s="485"/>
      <c r="R11" s="486"/>
      <c r="S11" s="486"/>
      <c r="T11" s="486"/>
    </row>
    <row r="12" spans="1:35" s="503" customFormat="1" ht="148" customHeight="1" thickBot="1" x14ac:dyDescent="0.35">
      <c r="A12" s="489"/>
      <c r="B12" s="719"/>
      <c r="C12" s="721"/>
      <c r="D12" s="728"/>
      <c r="E12" s="490" t="s">
        <v>1281</v>
      </c>
      <c r="F12" s="491" t="s">
        <v>1413</v>
      </c>
      <c r="G12" s="492" t="s">
        <v>1414</v>
      </c>
      <c r="H12" s="493" t="s">
        <v>1415</v>
      </c>
      <c r="I12" s="491" t="s">
        <v>1416</v>
      </c>
      <c r="J12" s="494" t="s">
        <v>1265</v>
      </c>
      <c r="K12" s="495" t="s">
        <v>1417</v>
      </c>
      <c r="L12" s="496" t="s">
        <v>1418</v>
      </c>
      <c r="M12" s="497" t="s">
        <v>1419</v>
      </c>
      <c r="N12" s="498" t="s">
        <v>1420</v>
      </c>
      <c r="O12" s="499" t="str">
        <f>CONCATENATE("Final working days 
of the project")&amp;" "&amp;"year"&amp;" "&amp;C9</f>
        <v>Final working days 
of the project year 2022</v>
      </c>
      <c r="P12" s="500" t="str">
        <f>CONCATENATE("Final salary cost 
on the project"&amp;" "&amp;"year"&amp;" "&amp;C9&amp;" "&amp;
"(column O*J)"&amp;" "&amp;
"SEK")</f>
        <v>Final salary cost 
on the project year 2022 (column O*J) SEK</v>
      </c>
      <c r="Q12" s="501"/>
      <c r="R12" s="502"/>
      <c r="S12" s="502"/>
      <c r="T12" s="502"/>
      <c r="U12" s="488"/>
      <c r="V12" s="488"/>
      <c r="W12" s="488"/>
      <c r="X12" s="488" t="s">
        <v>1245</v>
      </c>
      <c r="Y12" s="488" t="s">
        <v>1244</v>
      </c>
      <c r="Z12" s="488" t="s">
        <v>65</v>
      </c>
      <c r="AA12" s="488" t="s">
        <v>1246</v>
      </c>
      <c r="AB12" s="488" t="s">
        <v>1247</v>
      </c>
      <c r="AC12" s="488" cm="1">
        <f t="array" ref="AC12:AI12">TRANSPOSE(_xlfn.ANCHORARRAY(Cost_Sal!BA2))</f>
        <v>2022</v>
      </c>
      <c r="AD12" s="488">
        <v>2023</v>
      </c>
      <c r="AE12" s="488">
        <v>2024</v>
      </c>
      <c r="AF12" s="488">
        <v>2025</v>
      </c>
      <c r="AG12" s="488">
        <v>2026</v>
      </c>
      <c r="AH12" s="488">
        <v>2027</v>
      </c>
      <c r="AI12" s="488">
        <v>2028</v>
      </c>
    </row>
    <row r="13" spans="1:35" s="503" customFormat="1" thickTop="1" x14ac:dyDescent="0.3">
      <c r="A13" s="489"/>
      <c r="B13" s="504"/>
      <c r="C13" s="505"/>
      <c r="D13" s="506"/>
      <c r="E13" s="507"/>
      <c r="F13" s="508"/>
      <c r="G13" s="509"/>
      <c r="H13" s="508"/>
      <c r="I13" s="510"/>
      <c r="J13" s="511"/>
      <c r="K13" s="512"/>
      <c r="L13" s="513"/>
      <c r="M13" s="514"/>
      <c r="N13" s="515"/>
      <c r="O13" s="516"/>
      <c r="P13" s="517"/>
      <c r="Q13" s="501"/>
      <c r="R13" s="502"/>
      <c r="S13" s="502"/>
      <c r="T13" s="502"/>
      <c r="U13" s="488">
        <f>Cost_Sal!L18</f>
        <v>0</v>
      </c>
      <c r="V13" s="488">
        <f>Cost_Sal!M18</f>
        <v>0</v>
      </c>
      <c r="W13" s="488" t="str">
        <f>Cost_Sal!N18</f>
        <v/>
      </c>
      <c r="X13" s="488">
        <f>Cost_Sal!O18</f>
        <v>0</v>
      </c>
      <c r="Y13" s="488">
        <f>Cost_Sal!P18</f>
        <v>0</v>
      </c>
      <c r="Z13" s="488">
        <f>Cost_Sal!Q18</f>
        <v>0</v>
      </c>
      <c r="AA13" s="488">
        <f>Cost_Sal!R18</f>
        <v>0</v>
      </c>
      <c r="AB13" s="488">
        <f>Cost_Sal!S18</f>
        <v>0</v>
      </c>
      <c r="AC13" s="488">
        <f>Cost_Sal!T18</f>
        <v>0</v>
      </c>
      <c r="AD13" s="488">
        <f>Cost_Sal!U18</f>
        <v>0</v>
      </c>
      <c r="AE13" s="488">
        <f>Cost_Sal!V18</f>
        <v>0</v>
      </c>
      <c r="AF13" s="488">
        <f>Cost_Sal!W18</f>
        <v>0</v>
      </c>
      <c r="AG13" s="488">
        <f>Cost_Sal!X18</f>
        <v>0</v>
      </c>
      <c r="AH13" s="488">
        <f>Cost_Sal!Y18</f>
        <v>0</v>
      </c>
      <c r="AI13" s="488">
        <f>Cost_Sal!Z18</f>
        <v>0</v>
      </c>
    </row>
    <row r="14" spans="1:35" s="529" customFormat="1" ht="14" x14ac:dyDescent="0.3">
      <c r="A14" s="489"/>
      <c r="B14" s="518" t="s">
        <v>1240</v>
      </c>
      <c r="C14" s="519">
        <f>SUM(C15:C15)</f>
        <v>0</v>
      </c>
      <c r="D14" s="519">
        <f>SUM(D15:D15)</f>
        <v>0</v>
      </c>
      <c r="E14" s="520"/>
      <c r="F14" s="521"/>
      <c r="G14" s="522"/>
      <c r="H14" s="521"/>
      <c r="I14" s="521"/>
      <c r="J14" s="523"/>
      <c r="K14" s="524"/>
      <c r="L14" s="525"/>
      <c r="M14" s="521"/>
      <c r="N14" s="526">
        <f>SUM(N15:N15)</f>
        <v>0</v>
      </c>
      <c r="O14" s="518"/>
      <c r="P14" s="527">
        <f>SUM(P15:P15)</f>
        <v>0</v>
      </c>
      <c r="Q14" s="501"/>
      <c r="R14" s="528"/>
      <c r="S14" s="528"/>
      <c r="T14" s="528"/>
      <c r="U14" s="488">
        <f>Cost_Sal!L19</f>
        <v>0</v>
      </c>
      <c r="V14" s="488">
        <f>Cost_Sal!M19</f>
        <v>0</v>
      </c>
      <c r="W14" s="488" t="str">
        <f>Cost_Sal!N19</f>
        <v/>
      </c>
      <c r="X14" s="488">
        <f>Cost_Sal!O19</f>
        <v>0</v>
      </c>
      <c r="Y14" s="488">
        <f>Cost_Sal!P19</f>
        <v>0</v>
      </c>
      <c r="Z14" s="488">
        <f>Cost_Sal!Q19</f>
        <v>0</v>
      </c>
      <c r="AA14" s="488">
        <f>Cost_Sal!R19</f>
        <v>0</v>
      </c>
      <c r="AB14" s="488">
        <f>Cost_Sal!S19</f>
        <v>0</v>
      </c>
      <c r="AC14" s="488">
        <f>Cost_Sal!T19</f>
        <v>0</v>
      </c>
      <c r="AD14" s="488">
        <f>Cost_Sal!U19</f>
        <v>0</v>
      </c>
      <c r="AE14" s="488">
        <f>Cost_Sal!V19</f>
        <v>0</v>
      </c>
      <c r="AF14" s="488">
        <f>Cost_Sal!W19</f>
        <v>0</v>
      </c>
      <c r="AG14" s="488">
        <f>Cost_Sal!X19</f>
        <v>0</v>
      </c>
      <c r="AH14" s="488">
        <f>Cost_Sal!Y19</f>
        <v>0</v>
      </c>
      <c r="AI14" s="488">
        <f>Cost_Sal!Z19</f>
        <v>0</v>
      </c>
    </row>
    <row r="15" spans="1:35" s="545" customFormat="1" ht="14" x14ac:dyDescent="0.3">
      <c r="A15" s="489"/>
      <c r="B15" s="530"/>
      <c r="C15" s="531" cm="1">
        <f t="array" ref="C15">IFERROR(SUMPRODUCT(($AC$13:$AI$77)*($AC$12:$AI$12=$C$9)*($W$13:$W$77=B15))*VLOOKUP(B15,$W$13:$X$77,2,FALSE)*8*17.92,0)</f>
        <v>0</v>
      </c>
      <c r="D15" s="531" cm="1">
        <f t="array" ref="D15">SUMPRODUCT(('Salary costs Primula'!$D$6:$J$22)*('Salary costs Primula'!$D$5:$J$5='Salary cost report'!$C$9)*('Salary costs Primula'!$C$6:$C$22='Salary cost report'!B15))</f>
        <v>0</v>
      </c>
      <c r="E15" s="532" cm="1">
        <f t="array" ref="E15">SUMPRODUCT(('Salary costs Primula'!$D$40:$J$56)*('Salary costs Primula'!$D$5:$J$5='Salary cost report'!$C$9)*('Salary costs Primula'!$C$40:$C$56='Salary cost report'!B15))</f>
        <v>1</v>
      </c>
      <c r="F15" s="533" cm="1">
        <f t="array" ref="F15">SUMPRODUCT(('Salary costs Primula'!$D$75:$J$91)*('Salary costs Primula'!$D$5:$J$5='Salary cost report'!$C$9)*('Salary costs Primula'!$C$75:$C$91='Salary cost report'!B15))</f>
        <v>0</v>
      </c>
      <c r="G15" s="534" cm="1">
        <f t="array" ref="G15">SUMPRODUCT(('Salary costs Primula'!$D$110:$J$126)*('Salary costs Primula'!$D$5:$J$5='Salary cost report'!$C$9)*('Salary costs Primula'!$C$110:$C$126='Salary cost report'!B15))</f>
        <v>0</v>
      </c>
      <c r="H15" s="535">
        <v>0</v>
      </c>
      <c r="I15" s="536">
        <f>(215/12)*F15*E15</f>
        <v>0</v>
      </c>
      <c r="J15" s="537">
        <f>IFERROR(D15/I15,0)</f>
        <v>0</v>
      </c>
      <c r="K15" s="538">
        <f>((215/12)*E15*G15)-(H15*(215/12))</f>
        <v>0</v>
      </c>
      <c r="L15" s="539" cm="1">
        <f t="array" ref="L15">SUMPRODUCT((AC13:AI77)*(AC12:AI12=C9)*(W13:W77=B15))*17.92</f>
        <v>0</v>
      </c>
      <c r="M15" s="540">
        <f>K15-L15</f>
        <v>0</v>
      </c>
      <c r="N15" s="541">
        <f>M15*J15</f>
        <v>0</v>
      </c>
      <c r="O15" s="542">
        <f>IF(L15&lt;K15,L15,K15)</f>
        <v>0</v>
      </c>
      <c r="P15" s="543">
        <f>O15*J15</f>
        <v>0</v>
      </c>
      <c r="Q15" s="501"/>
      <c r="R15" s="544"/>
      <c r="S15" s="544"/>
      <c r="T15" s="544"/>
      <c r="U15" s="488">
        <f>Cost_Sal!L20</f>
        <v>0</v>
      </c>
      <c r="V15" s="488">
        <f>Cost_Sal!M20</f>
        <v>0</v>
      </c>
      <c r="W15" s="488" t="str">
        <f>Cost_Sal!N20</f>
        <v/>
      </c>
      <c r="X15" s="488">
        <f>Cost_Sal!O20</f>
        <v>0</v>
      </c>
      <c r="Y15" s="488">
        <f>Cost_Sal!P20</f>
        <v>0</v>
      </c>
      <c r="Z15" s="488">
        <f>Cost_Sal!Q20</f>
        <v>0</v>
      </c>
      <c r="AA15" s="488">
        <f>Cost_Sal!R20</f>
        <v>0</v>
      </c>
      <c r="AB15" s="488">
        <f>Cost_Sal!S20</f>
        <v>0</v>
      </c>
      <c r="AC15" s="488">
        <f>Cost_Sal!T20</f>
        <v>0</v>
      </c>
      <c r="AD15" s="488">
        <f>Cost_Sal!U20</f>
        <v>0</v>
      </c>
      <c r="AE15" s="488">
        <f>Cost_Sal!V20</f>
        <v>0</v>
      </c>
      <c r="AF15" s="488">
        <f>Cost_Sal!W20</f>
        <v>0</v>
      </c>
      <c r="AG15" s="488">
        <f>Cost_Sal!X20</f>
        <v>0</v>
      </c>
      <c r="AH15" s="488">
        <f>Cost_Sal!Y20</f>
        <v>0</v>
      </c>
      <c r="AI15" s="488">
        <f>Cost_Sal!Z20</f>
        <v>0</v>
      </c>
    </row>
    <row r="16" spans="1:35" s="545" customFormat="1" ht="14" x14ac:dyDescent="0.3">
      <c r="A16" s="489"/>
      <c r="B16" s="546"/>
      <c r="C16" s="547"/>
      <c r="D16" s="547"/>
      <c r="E16" s="548"/>
      <c r="F16" s="549"/>
      <c r="G16" s="550"/>
      <c r="H16" s="549"/>
      <c r="I16" s="551"/>
      <c r="J16" s="552"/>
      <c r="K16" s="553"/>
      <c r="L16" s="550"/>
      <c r="M16" s="549"/>
      <c r="N16" s="554"/>
      <c r="O16" s="555"/>
      <c r="P16" s="556"/>
      <c r="Q16" s="501"/>
      <c r="R16" s="544"/>
      <c r="S16" s="544"/>
      <c r="T16" s="544"/>
      <c r="U16" s="488">
        <f>Cost_Sal!L21</f>
        <v>0</v>
      </c>
      <c r="V16" s="488">
        <f>Cost_Sal!M21</f>
        <v>0</v>
      </c>
      <c r="W16" s="488" t="str">
        <f>Cost_Sal!N21</f>
        <v/>
      </c>
      <c r="X16" s="488">
        <f>Cost_Sal!O21</f>
        <v>0</v>
      </c>
      <c r="Y16" s="488">
        <f>Cost_Sal!P21</f>
        <v>0</v>
      </c>
      <c r="Z16" s="488">
        <f>Cost_Sal!Q21</f>
        <v>0</v>
      </c>
      <c r="AA16" s="488">
        <f>Cost_Sal!R21</f>
        <v>0</v>
      </c>
      <c r="AB16" s="488">
        <f>Cost_Sal!S21</f>
        <v>0</v>
      </c>
      <c r="AC16" s="488">
        <f>Cost_Sal!T21</f>
        <v>0</v>
      </c>
      <c r="AD16" s="488">
        <f>Cost_Sal!U21</f>
        <v>0</v>
      </c>
      <c r="AE16" s="488">
        <f>Cost_Sal!V21</f>
        <v>0</v>
      </c>
      <c r="AF16" s="488">
        <f>Cost_Sal!W21</f>
        <v>0</v>
      </c>
      <c r="AG16" s="488">
        <f>Cost_Sal!X21</f>
        <v>0</v>
      </c>
      <c r="AH16" s="488">
        <f>Cost_Sal!Y21</f>
        <v>0</v>
      </c>
      <c r="AI16" s="488">
        <f>Cost_Sal!Z21</f>
        <v>0</v>
      </c>
    </row>
    <row r="17" spans="1:35" s="529" customFormat="1" ht="14" x14ac:dyDescent="0.3">
      <c r="A17" s="489"/>
      <c r="B17" s="518" t="s">
        <v>1241</v>
      </c>
      <c r="C17" s="519">
        <f t="shared" ref="C17:D17" si="0">SUM(C18:C22)</f>
        <v>0</v>
      </c>
      <c r="D17" s="519">
        <f t="shared" si="0"/>
        <v>0</v>
      </c>
      <c r="E17" s="557"/>
      <c r="F17" s="558"/>
      <c r="G17" s="559"/>
      <c r="H17" s="558"/>
      <c r="I17" s="521"/>
      <c r="J17" s="560"/>
      <c r="K17" s="561"/>
      <c r="L17" s="559"/>
      <c r="M17" s="558"/>
      <c r="N17" s="562">
        <f>SUM(N18:N22)</f>
        <v>0</v>
      </c>
      <c r="O17" s="563"/>
      <c r="P17" s="527">
        <f t="shared" ref="P17" si="1">SUM(P18:P22)</f>
        <v>0</v>
      </c>
      <c r="Q17" s="501"/>
      <c r="R17" s="528"/>
      <c r="S17" s="528"/>
      <c r="T17" s="528"/>
      <c r="U17" s="488">
        <f>Cost_Sal!L22</f>
        <v>0</v>
      </c>
      <c r="V17" s="488">
        <f>Cost_Sal!M22</f>
        <v>0</v>
      </c>
      <c r="W17" s="488" t="str">
        <f>Cost_Sal!N22</f>
        <v/>
      </c>
      <c r="X17" s="488">
        <f>Cost_Sal!O22</f>
        <v>0</v>
      </c>
      <c r="Y17" s="488">
        <f>Cost_Sal!P22</f>
        <v>0</v>
      </c>
      <c r="Z17" s="488">
        <f>Cost_Sal!Q22</f>
        <v>0</v>
      </c>
      <c r="AA17" s="488">
        <f>Cost_Sal!R22</f>
        <v>0</v>
      </c>
      <c r="AB17" s="488">
        <f>Cost_Sal!S22</f>
        <v>0</v>
      </c>
      <c r="AC17" s="488">
        <f>Cost_Sal!T22</f>
        <v>0</v>
      </c>
      <c r="AD17" s="488">
        <f>Cost_Sal!U22</f>
        <v>0</v>
      </c>
      <c r="AE17" s="488">
        <f>Cost_Sal!V22</f>
        <v>0</v>
      </c>
      <c r="AF17" s="488">
        <f>Cost_Sal!W22</f>
        <v>0</v>
      </c>
      <c r="AG17" s="488">
        <f>Cost_Sal!X22</f>
        <v>0</v>
      </c>
      <c r="AH17" s="488">
        <f>Cost_Sal!Y22</f>
        <v>0</v>
      </c>
      <c r="AI17" s="488">
        <f>Cost_Sal!Z22</f>
        <v>0</v>
      </c>
    </row>
    <row r="18" spans="1:35" s="545" customFormat="1" ht="14" x14ac:dyDescent="0.3">
      <c r="A18" s="489"/>
      <c r="B18" s="530"/>
      <c r="C18" s="531" cm="1">
        <f t="array" ref="C18">IFERROR(SUMPRODUCT(($AC$13:$AI$77)*($AC$12:$AI$12=$C$9)*($W$13:$W$77=B18))*VLOOKUP(B18,$W$13:$X$77,2,FALSE)*8*17.92,0)</f>
        <v>0</v>
      </c>
      <c r="D18" s="531" cm="1">
        <f t="array" ref="D18">SUMPRODUCT(('Salary costs Primula'!$D$6:$J$22)*('Salary costs Primula'!$D$5:$J$5='Salary cost report'!$C$9)*('Salary costs Primula'!$C$6:$C$22='Salary cost report'!B18))</f>
        <v>0</v>
      </c>
      <c r="E18" s="532" cm="1">
        <f t="array" ref="E18">SUMPRODUCT(('Salary costs Primula'!$D$40:$J$56)*('Salary costs Primula'!$D$5:$J$5='Salary cost report'!$C$9)*('Salary costs Primula'!$C$40:$C$56='Salary cost report'!B18))</f>
        <v>1</v>
      </c>
      <c r="F18" s="533" cm="1">
        <f t="array" ref="F18">SUMPRODUCT(('Salary costs Primula'!$D$75:$J$91)*('Salary costs Primula'!$D$5:$J$5='Salary cost report'!$C$9)*('Salary costs Primula'!$C$75:$C$91='Salary cost report'!B18))</f>
        <v>0</v>
      </c>
      <c r="G18" s="534" cm="1">
        <f t="array" ref="G18">SUMPRODUCT(('Salary costs Primula'!$D$110:$J$126)*('Salary costs Primula'!$D$5:$J$5='Salary cost report'!$C$9)*('Salary costs Primula'!$C$110:$C$126='Salary cost report'!B18))</f>
        <v>0</v>
      </c>
      <c r="H18" s="535">
        <v>0</v>
      </c>
      <c r="I18" s="536">
        <f t="shared" ref="I18:I22" si="2">(215/12)*F18*E18</f>
        <v>0</v>
      </c>
      <c r="J18" s="537">
        <f>IFERROR(D18/I18,0)</f>
        <v>0</v>
      </c>
      <c r="K18" s="538">
        <f>((215/12)*E18*G18)-(H18*(215/12))</f>
        <v>0</v>
      </c>
      <c r="L18" s="539" cm="1">
        <f t="array" ref="L18">SUMPRODUCT(($AC$13:$AI$77)*($AC$12:$AI$12=$C$9)*($W$13:$W$77=B18))*17.92</f>
        <v>0</v>
      </c>
      <c r="M18" s="540">
        <f>K18-L18</f>
        <v>0</v>
      </c>
      <c r="N18" s="541">
        <f>M18*J18</f>
        <v>0</v>
      </c>
      <c r="O18" s="542">
        <f>IF(L18&lt;K18,L18,K18)</f>
        <v>0</v>
      </c>
      <c r="P18" s="543">
        <f t="shared" ref="P18:P22" si="3">O18*J18</f>
        <v>0</v>
      </c>
      <c r="Q18" s="501"/>
      <c r="R18" s="544"/>
      <c r="S18" s="544"/>
      <c r="T18" s="544"/>
      <c r="U18" s="488">
        <f>Cost_Sal!L23</f>
        <v>0</v>
      </c>
      <c r="V18" s="488">
        <f>Cost_Sal!M23</f>
        <v>0</v>
      </c>
      <c r="W18" s="488" t="str">
        <f>Cost_Sal!N23</f>
        <v/>
      </c>
      <c r="X18" s="488">
        <f>Cost_Sal!O23</f>
        <v>0</v>
      </c>
      <c r="Y18" s="488">
        <f>Cost_Sal!P23</f>
        <v>0</v>
      </c>
      <c r="Z18" s="488">
        <f>Cost_Sal!Q23</f>
        <v>0</v>
      </c>
      <c r="AA18" s="488">
        <f>Cost_Sal!R23</f>
        <v>0</v>
      </c>
      <c r="AB18" s="488">
        <f>Cost_Sal!S23</f>
        <v>0</v>
      </c>
      <c r="AC18" s="488">
        <f>Cost_Sal!T23</f>
        <v>0</v>
      </c>
      <c r="AD18" s="488">
        <f>Cost_Sal!U23</f>
        <v>0</v>
      </c>
      <c r="AE18" s="488">
        <f>Cost_Sal!V23</f>
        <v>0</v>
      </c>
      <c r="AF18" s="488">
        <f>Cost_Sal!W23</f>
        <v>0</v>
      </c>
      <c r="AG18" s="488">
        <f>Cost_Sal!X23</f>
        <v>0</v>
      </c>
      <c r="AH18" s="488">
        <f>Cost_Sal!Y23</f>
        <v>0</v>
      </c>
      <c r="AI18" s="488">
        <f>Cost_Sal!Z23</f>
        <v>0</v>
      </c>
    </row>
    <row r="19" spans="1:35" s="545" customFormat="1" ht="14" x14ac:dyDescent="0.3">
      <c r="A19" s="489"/>
      <c r="B19" s="530"/>
      <c r="C19" s="531" cm="1">
        <f t="array" ref="C19">IFERROR(SUMPRODUCT(($AC$13:$AI$77)*($AC$12:$AI$12=$C$9)*($W$13:$W$77=B19))*VLOOKUP(B19,$W$13:$X$77,2,FALSE)*8*17.92,0)</f>
        <v>0</v>
      </c>
      <c r="D19" s="531" cm="1">
        <f t="array" ref="D19">SUMPRODUCT(('Salary costs Primula'!$D$6:$J$22)*('Salary costs Primula'!$D$5:$J$5='Salary cost report'!$C$9)*('Salary costs Primula'!$C$6:$C$22='Salary cost report'!B19))</f>
        <v>0</v>
      </c>
      <c r="E19" s="532" cm="1">
        <f t="array" ref="E19">SUMPRODUCT(('Salary costs Primula'!$D$40:$J$56)*('Salary costs Primula'!$D$5:$J$5='Salary cost report'!$C$9)*('Salary costs Primula'!$C$40:$C$56='Salary cost report'!B19))</f>
        <v>1</v>
      </c>
      <c r="F19" s="533" cm="1">
        <f t="array" ref="F19">SUMPRODUCT(('Salary costs Primula'!$D$75:$J$91)*('Salary costs Primula'!$D$5:$J$5='Salary cost report'!$C$9)*('Salary costs Primula'!$C$75:$C$91='Salary cost report'!B19))</f>
        <v>0</v>
      </c>
      <c r="G19" s="534" cm="1">
        <f t="array" ref="G19">SUMPRODUCT(('Salary costs Primula'!$D$110:$J$126)*('Salary costs Primula'!$D$5:$J$5='Salary cost report'!$C$9)*('Salary costs Primula'!$C$110:$C$126='Salary cost report'!B19))</f>
        <v>0</v>
      </c>
      <c r="H19" s="535">
        <v>0</v>
      </c>
      <c r="I19" s="536">
        <f t="shared" si="2"/>
        <v>0</v>
      </c>
      <c r="J19" s="537">
        <f>IFERROR(D19/I19,0)</f>
        <v>0</v>
      </c>
      <c r="K19" s="538">
        <f>((215/12)*E19*G19)-(H19*(215/12))</f>
        <v>0</v>
      </c>
      <c r="L19" s="539" cm="1">
        <f t="array" ref="L19">SUMPRODUCT(($AC$13:$AI$77)*($AC$12:$AI$12=$C$9)*($W$13:$W$77=B19))*17.92</f>
        <v>0</v>
      </c>
      <c r="M19" s="540">
        <f>K19-L19</f>
        <v>0</v>
      </c>
      <c r="N19" s="541">
        <f>M19*J19</f>
        <v>0</v>
      </c>
      <c r="O19" s="542">
        <f t="shared" ref="O19:O22" si="4">IF(L19&lt;K19,L19,K19)</f>
        <v>0</v>
      </c>
      <c r="P19" s="543">
        <f t="shared" si="3"/>
        <v>0</v>
      </c>
      <c r="Q19" s="501"/>
      <c r="R19" s="544"/>
      <c r="S19" s="544"/>
      <c r="T19" s="544"/>
      <c r="U19" s="488">
        <f>Cost_Sal!L24</f>
        <v>0</v>
      </c>
      <c r="V19" s="488">
        <f>Cost_Sal!M24</f>
        <v>0</v>
      </c>
      <c r="W19" s="488" t="str">
        <f>Cost_Sal!N24</f>
        <v/>
      </c>
      <c r="X19" s="488">
        <f>Cost_Sal!O24</f>
        <v>0</v>
      </c>
      <c r="Y19" s="488">
        <f>Cost_Sal!P24</f>
        <v>0</v>
      </c>
      <c r="Z19" s="488">
        <f>Cost_Sal!Q24</f>
        <v>0</v>
      </c>
      <c r="AA19" s="488">
        <f>Cost_Sal!R24</f>
        <v>0</v>
      </c>
      <c r="AB19" s="488">
        <f>Cost_Sal!S24</f>
        <v>0</v>
      </c>
      <c r="AC19" s="488">
        <f>Cost_Sal!T24</f>
        <v>0</v>
      </c>
      <c r="AD19" s="488">
        <f>Cost_Sal!U24</f>
        <v>0</v>
      </c>
      <c r="AE19" s="488">
        <f>Cost_Sal!V24</f>
        <v>0</v>
      </c>
      <c r="AF19" s="488">
        <f>Cost_Sal!W24</f>
        <v>0</v>
      </c>
      <c r="AG19" s="488">
        <f>Cost_Sal!X24</f>
        <v>0</v>
      </c>
      <c r="AH19" s="488">
        <f>Cost_Sal!Y24</f>
        <v>0</v>
      </c>
      <c r="AI19" s="488">
        <f>Cost_Sal!Z24</f>
        <v>0</v>
      </c>
    </row>
    <row r="20" spans="1:35" s="545" customFormat="1" ht="14" x14ac:dyDescent="0.3">
      <c r="A20" s="489"/>
      <c r="B20" s="530"/>
      <c r="C20" s="531" cm="1">
        <f t="array" ref="C20">IFERROR(SUMPRODUCT(($AC$13:$AI$77)*($AC$12:$AI$12=$C$9)*($W$13:$W$77=B20))*VLOOKUP(B20,$W$13:$X$77,2,FALSE)*8*17.92,0)</f>
        <v>0</v>
      </c>
      <c r="D20" s="531" cm="1">
        <f t="array" ref="D20">SUMPRODUCT(('Salary costs Primula'!$D$6:$J$22)*('Salary costs Primula'!$D$5:$J$5='Salary cost report'!$C$9)*('Salary costs Primula'!$C$6:$C$22='Salary cost report'!B20))</f>
        <v>0</v>
      </c>
      <c r="E20" s="532" cm="1">
        <f t="array" ref="E20">SUMPRODUCT(('Salary costs Primula'!$D$40:$J$56)*('Salary costs Primula'!$D$5:$J$5='Salary cost report'!$C$9)*('Salary costs Primula'!$C$40:$C$56='Salary cost report'!B20))</f>
        <v>1</v>
      </c>
      <c r="F20" s="533" cm="1">
        <f t="array" ref="F20">SUMPRODUCT(('Salary costs Primula'!$D$75:$J$91)*('Salary costs Primula'!$D$5:$J$5='Salary cost report'!$C$9)*('Salary costs Primula'!$C$75:$C$91='Salary cost report'!B20))</f>
        <v>0</v>
      </c>
      <c r="G20" s="534" cm="1">
        <f t="array" ref="G20">SUMPRODUCT(('Salary costs Primula'!$D$110:$J$126)*('Salary costs Primula'!$D$5:$J$5='Salary cost report'!$C$9)*('Salary costs Primula'!$C$110:$C$126='Salary cost report'!B20))</f>
        <v>0</v>
      </c>
      <c r="H20" s="535">
        <v>0</v>
      </c>
      <c r="I20" s="536">
        <f t="shared" si="2"/>
        <v>0</v>
      </c>
      <c r="J20" s="537">
        <f>IFERROR(D20/I20,0)</f>
        <v>0</v>
      </c>
      <c r="K20" s="538">
        <f>((215/12)*E20*G20)-(H20*(215/12))</f>
        <v>0</v>
      </c>
      <c r="L20" s="539" cm="1">
        <f t="array" ref="L20">SUMPRODUCT(($AC$13:$AI$77)*($AC$12:$AI$12=$C$9)*($W$13:$W$77=B20))*17.92</f>
        <v>0</v>
      </c>
      <c r="M20" s="540">
        <f>K20-L20</f>
        <v>0</v>
      </c>
      <c r="N20" s="541">
        <f>M20*J20</f>
        <v>0</v>
      </c>
      <c r="O20" s="542">
        <f t="shared" si="4"/>
        <v>0</v>
      </c>
      <c r="P20" s="543">
        <f t="shared" si="3"/>
        <v>0</v>
      </c>
      <c r="Q20" s="501"/>
      <c r="R20" s="544"/>
      <c r="S20" s="544"/>
      <c r="T20" s="544"/>
      <c r="U20" s="488">
        <f>Cost_Sal!L25</f>
        <v>0</v>
      </c>
      <c r="V20" s="488">
        <f>Cost_Sal!M25</f>
        <v>0</v>
      </c>
      <c r="W20" s="488" t="str">
        <f>Cost_Sal!N25</f>
        <v/>
      </c>
      <c r="X20" s="488">
        <f>Cost_Sal!O25</f>
        <v>0</v>
      </c>
      <c r="Y20" s="488">
        <f>Cost_Sal!P25</f>
        <v>0</v>
      </c>
      <c r="Z20" s="488">
        <f>Cost_Sal!Q25</f>
        <v>0</v>
      </c>
      <c r="AA20" s="488">
        <f>Cost_Sal!R25</f>
        <v>0</v>
      </c>
      <c r="AB20" s="488">
        <f>Cost_Sal!S25</f>
        <v>0</v>
      </c>
      <c r="AC20" s="488">
        <f>Cost_Sal!T25</f>
        <v>0</v>
      </c>
      <c r="AD20" s="488">
        <f>Cost_Sal!U25</f>
        <v>0</v>
      </c>
      <c r="AE20" s="488">
        <f>Cost_Sal!V25</f>
        <v>0</v>
      </c>
      <c r="AF20" s="488">
        <f>Cost_Sal!W25</f>
        <v>0</v>
      </c>
      <c r="AG20" s="488">
        <f>Cost_Sal!X25</f>
        <v>0</v>
      </c>
      <c r="AH20" s="488">
        <f>Cost_Sal!Y25</f>
        <v>0</v>
      </c>
      <c r="AI20" s="488">
        <f>Cost_Sal!Z25</f>
        <v>0</v>
      </c>
    </row>
    <row r="21" spans="1:35" s="545" customFormat="1" ht="14" x14ac:dyDescent="0.3">
      <c r="A21" s="489"/>
      <c r="B21" s="530"/>
      <c r="C21" s="531" cm="1">
        <f t="array" ref="C21">IFERROR(SUMPRODUCT(($AC$13:$AI$77)*($AC$12:$AI$12=$C$9)*($W$13:$W$77=B21))*VLOOKUP(B21,$W$13:$X$77,2,FALSE)*8*17.92,0)</f>
        <v>0</v>
      </c>
      <c r="D21" s="531" cm="1">
        <f t="array" ref="D21">SUMPRODUCT(('Salary costs Primula'!$D$6:$J$22)*('Salary costs Primula'!$D$5:$J$5='Salary cost report'!$C$9)*('Salary costs Primula'!$C$6:$C$22='Salary cost report'!B21))</f>
        <v>0</v>
      </c>
      <c r="E21" s="532" cm="1">
        <f t="array" ref="E21">SUMPRODUCT(('Salary costs Primula'!$D$40:$J$56)*('Salary costs Primula'!$D$5:$J$5='Salary cost report'!$C$9)*('Salary costs Primula'!$C$40:$C$56='Salary cost report'!B21))</f>
        <v>1</v>
      </c>
      <c r="F21" s="533" cm="1">
        <f t="array" ref="F21">SUMPRODUCT(('Salary costs Primula'!$D$75:$J$91)*('Salary costs Primula'!$D$5:$J$5='Salary cost report'!$C$9)*('Salary costs Primula'!$C$75:$C$91='Salary cost report'!B21))</f>
        <v>0</v>
      </c>
      <c r="G21" s="534" cm="1">
        <f t="array" ref="G21">SUMPRODUCT(('Salary costs Primula'!$D$110:$J$126)*('Salary costs Primula'!$D$5:$J$5='Salary cost report'!$C$9)*('Salary costs Primula'!$C$110:$C$126='Salary cost report'!B21))</f>
        <v>0</v>
      </c>
      <c r="H21" s="535">
        <v>0</v>
      </c>
      <c r="I21" s="536">
        <f t="shared" si="2"/>
        <v>0</v>
      </c>
      <c r="J21" s="537">
        <f>IFERROR(D21/I21,0)</f>
        <v>0</v>
      </c>
      <c r="K21" s="538">
        <f>((215/12)*E21*G21)-(H21*(215/12))</f>
        <v>0</v>
      </c>
      <c r="L21" s="539" cm="1">
        <f t="array" ref="L21">SUMPRODUCT(($AC$13:$AI$77)*($AC$12:$AI$12=$C$9)*($W$13:$W$77=B21))*17.92</f>
        <v>0</v>
      </c>
      <c r="M21" s="540">
        <f>K21-L21</f>
        <v>0</v>
      </c>
      <c r="N21" s="541">
        <f>M21*J21</f>
        <v>0</v>
      </c>
      <c r="O21" s="542">
        <f t="shared" si="4"/>
        <v>0</v>
      </c>
      <c r="P21" s="543">
        <f t="shared" si="3"/>
        <v>0</v>
      </c>
      <c r="Q21" s="501"/>
      <c r="R21" s="544"/>
      <c r="S21" s="544"/>
      <c r="T21" s="544"/>
      <c r="U21" s="488">
        <f>Cost_Sal!L26</f>
        <v>0</v>
      </c>
      <c r="V21" s="488">
        <f>Cost_Sal!M26</f>
        <v>0</v>
      </c>
      <c r="W21" s="488" t="str">
        <f>Cost_Sal!N26</f>
        <v/>
      </c>
      <c r="X21" s="488">
        <f>Cost_Sal!O26</f>
        <v>0</v>
      </c>
      <c r="Y21" s="488">
        <f>Cost_Sal!P26</f>
        <v>0</v>
      </c>
      <c r="Z21" s="488">
        <f>Cost_Sal!Q26</f>
        <v>0</v>
      </c>
      <c r="AA21" s="488">
        <f>Cost_Sal!R26</f>
        <v>0</v>
      </c>
      <c r="AB21" s="488">
        <f>Cost_Sal!S26</f>
        <v>0</v>
      </c>
      <c r="AC21" s="488">
        <f>Cost_Sal!T26</f>
        <v>0</v>
      </c>
      <c r="AD21" s="488">
        <f>Cost_Sal!U26</f>
        <v>0</v>
      </c>
      <c r="AE21" s="488">
        <f>Cost_Sal!V26</f>
        <v>0</v>
      </c>
      <c r="AF21" s="488">
        <f>Cost_Sal!W26</f>
        <v>0</v>
      </c>
      <c r="AG21" s="488">
        <f>Cost_Sal!X26</f>
        <v>0</v>
      </c>
      <c r="AH21" s="488">
        <f>Cost_Sal!Y26</f>
        <v>0</v>
      </c>
      <c r="AI21" s="488">
        <f>Cost_Sal!Z26</f>
        <v>0</v>
      </c>
    </row>
    <row r="22" spans="1:35" s="545" customFormat="1" ht="14" x14ac:dyDescent="0.3">
      <c r="A22" s="489"/>
      <c r="B22" s="530"/>
      <c r="C22" s="531" cm="1">
        <f t="array" ref="C22">IFERROR(SUMPRODUCT(($AC$13:$AI$77)*($AC$12:$AI$12=$C$9)*($W$13:$W$77=B22))*VLOOKUP(B22,$W$13:$X$77,2,FALSE)*8*17.92,0)</f>
        <v>0</v>
      </c>
      <c r="D22" s="531" cm="1">
        <f t="array" ref="D22">SUMPRODUCT(('Salary costs Primula'!$D$6:$J$22)*('Salary costs Primula'!$D$5:$J$5='Salary cost report'!$C$9)*('Salary costs Primula'!$C$6:$C$22='Salary cost report'!B22))</f>
        <v>0</v>
      </c>
      <c r="E22" s="532" cm="1">
        <f t="array" ref="E22">SUMPRODUCT(('Salary costs Primula'!$D$40:$J$56)*('Salary costs Primula'!$D$5:$J$5='Salary cost report'!$C$9)*('Salary costs Primula'!$C$40:$C$56='Salary cost report'!B22))</f>
        <v>1</v>
      </c>
      <c r="F22" s="533" cm="1">
        <f t="array" ref="F22">SUMPRODUCT(('Salary costs Primula'!$D$75:$J$91)*('Salary costs Primula'!$D$5:$J$5='Salary cost report'!$C$9)*('Salary costs Primula'!$C$75:$C$91='Salary cost report'!B22))</f>
        <v>0</v>
      </c>
      <c r="G22" s="534" cm="1">
        <f t="array" ref="G22">SUMPRODUCT(('Salary costs Primula'!$D$110:$J$126)*('Salary costs Primula'!$D$5:$J$5='Salary cost report'!$C$9)*('Salary costs Primula'!$C$110:$C$126='Salary cost report'!B22))</f>
        <v>0</v>
      </c>
      <c r="H22" s="535">
        <v>0</v>
      </c>
      <c r="I22" s="536">
        <f t="shared" si="2"/>
        <v>0</v>
      </c>
      <c r="J22" s="537">
        <f>IFERROR(D22/I22,0)</f>
        <v>0</v>
      </c>
      <c r="K22" s="538">
        <f>((215/12)*E22*G22)-(H22*(215/12))</f>
        <v>0</v>
      </c>
      <c r="L22" s="539" cm="1">
        <f t="array" ref="L22">SUMPRODUCT(($AC$13:$AI$77)*($AC$12:$AI$12=$C$9)*($W$13:$W$77=B22))*17.92</f>
        <v>0</v>
      </c>
      <c r="M22" s="540">
        <f>K22-L22</f>
        <v>0</v>
      </c>
      <c r="N22" s="541">
        <f>M22*J22</f>
        <v>0</v>
      </c>
      <c r="O22" s="542">
        <f t="shared" si="4"/>
        <v>0</v>
      </c>
      <c r="P22" s="543">
        <f t="shared" si="3"/>
        <v>0</v>
      </c>
      <c r="Q22" s="501"/>
      <c r="R22" s="544"/>
      <c r="S22" s="544"/>
      <c r="T22" s="544"/>
      <c r="U22" s="488">
        <f>Cost_Sal!L27</f>
        <v>0</v>
      </c>
      <c r="V22" s="488">
        <f>Cost_Sal!M27</f>
        <v>0</v>
      </c>
      <c r="W22" s="488" t="str">
        <f>Cost_Sal!N27</f>
        <v/>
      </c>
      <c r="X22" s="488">
        <f>Cost_Sal!O27</f>
        <v>0</v>
      </c>
      <c r="Y22" s="488">
        <f>Cost_Sal!P27</f>
        <v>0</v>
      </c>
      <c r="Z22" s="488">
        <f>Cost_Sal!Q27</f>
        <v>0</v>
      </c>
      <c r="AA22" s="488">
        <f>Cost_Sal!R27</f>
        <v>0</v>
      </c>
      <c r="AB22" s="488">
        <f>Cost_Sal!S27</f>
        <v>0</v>
      </c>
      <c r="AC22" s="488">
        <f>Cost_Sal!T27</f>
        <v>0</v>
      </c>
      <c r="AD22" s="488">
        <f>Cost_Sal!U27</f>
        <v>0</v>
      </c>
      <c r="AE22" s="488">
        <f>Cost_Sal!V27</f>
        <v>0</v>
      </c>
      <c r="AF22" s="488">
        <f>Cost_Sal!W27</f>
        <v>0</v>
      </c>
      <c r="AG22" s="488">
        <f>Cost_Sal!X27</f>
        <v>0</v>
      </c>
      <c r="AH22" s="488">
        <f>Cost_Sal!Y27</f>
        <v>0</v>
      </c>
      <c r="AI22" s="488">
        <f>Cost_Sal!Z27</f>
        <v>0</v>
      </c>
    </row>
    <row r="23" spans="1:35" s="545" customFormat="1" ht="14" x14ac:dyDescent="0.3">
      <c r="A23" s="489"/>
      <c r="B23" s="546"/>
      <c r="C23" s="547"/>
      <c r="D23" s="547"/>
      <c r="E23" s="548"/>
      <c r="F23" s="549"/>
      <c r="G23" s="550"/>
      <c r="H23" s="549"/>
      <c r="I23" s="551"/>
      <c r="J23" s="552"/>
      <c r="K23" s="553"/>
      <c r="L23" s="550"/>
      <c r="M23" s="549"/>
      <c r="N23" s="564"/>
      <c r="O23" s="565"/>
      <c r="P23" s="556"/>
      <c r="Q23" s="501"/>
      <c r="R23" s="544"/>
      <c r="S23" s="544"/>
      <c r="T23" s="544"/>
      <c r="U23" s="488">
        <f>Cost_Sal!L28</f>
        <v>0</v>
      </c>
      <c r="V23" s="488">
        <f>Cost_Sal!M28</f>
        <v>0</v>
      </c>
      <c r="W23" s="488" t="str">
        <f>Cost_Sal!N28</f>
        <v/>
      </c>
      <c r="X23" s="488">
        <f>Cost_Sal!O28</f>
        <v>0</v>
      </c>
      <c r="Y23" s="488">
        <f>Cost_Sal!P28</f>
        <v>0</v>
      </c>
      <c r="Z23" s="488">
        <f>Cost_Sal!Q28</f>
        <v>0</v>
      </c>
      <c r="AA23" s="488">
        <f>Cost_Sal!R28</f>
        <v>0</v>
      </c>
      <c r="AB23" s="488">
        <f>Cost_Sal!S28</f>
        <v>0</v>
      </c>
      <c r="AC23" s="488">
        <f>Cost_Sal!T28</f>
        <v>0</v>
      </c>
      <c r="AD23" s="488">
        <f>Cost_Sal!U28</f>
        <v>0</v>
      </c>
      <c r="AE23" s="488">
        <f>Cost_Sal!V28</f>
        <v>0</v>
      </c>
      <c r="AF23" s="488">
        <f>Cost_Sal!W28</f>
        <v>0</v>
      </c>
      <c r="AG23" s="488">
        <f>Cost_Sal!X28</f>
        <v>0</v>
      </c>
      <c r="AH23" s="488">
        <f>Cost_Sal!Y28</f>
        <v>0</v>
      </c>
      <c r="AI23" s="488">
        <f>Cost_Sal!Z28</f>
        <v>0</v>
      </c>
    </row>
    <row r="24" spans="1:35" s="529" customFormat="1" ht="14" x14ac:dyDescent="0.3">
      <c r="A24" s="489"/>
      <c r="B24" s="518" t="s">
        <v>1242</v>
      </c>
      <c r="C24" s="519">
        <f t="shared" ref="C24:D24" si="5">SUM(C25:C27)</f>
        <v>0</v>
      </c>
      <c r="D24" s="519">
        <f t="shared" si="5"/>
        <v>0</v>
      </c>
      <c r="E24" s="557"/>
      <c r="F24" s="558"/>
      <c r="G24" s="559"/>
      <c r="H24" s="558"/>
      <c r="I24" s="521"/>
      <c r="J24" s="560"/>
      <c r="K24" s="561"/>
      <c r="L24" s="559"/>
      <c r="M24" s="558"/>
      <c r="N24" s="562">
        <f>SUM(N25:N27)</f>
        <v>0</v>
      </c>
      <c r="O24" s="566"/>
      <c r="P24" s="527">
        <f>SUM(P25:P27)</f>
        <v>0</v>
      </c>
      <c r="Q24" s="501"/>
      <c r="R24" s="528"/>
      <c r="S24" s="528"/>
      <c r="T24" s="528"/>
      <c r="U24" s="488">
        <f>Cost_Sal!L29</f>
        <v>0</v>
      </c>
      <c r="V24" s="488">
        <f>Cost_Sal!M29</f>
        <v>0</v>
      </c>
      <c r="W24" s="488" t="str">
        <f>Cost_Sal!N29</f>
        <v/>
      </c>
      <c r="X24" s="488">
        <f>Cost_Sal!O29</f>
        <v>0</v>
      </c>
      <c r="Y24" s="488">
        <f>Cost_Sal!P29</f>
        <v>0</v>
      </c>
      <c r="Z24" s="488">
        <f>Cost_Sal!Q29</f>
        <v>0</v>
      </c>
      <c r="AA24" s="488">
        <f>Cost_Sal!R29</f>
        <v>0</v>
      </c>
      <c r="AB24" s="488">
        <f>Cost_Sal!S29</f>
        <v>0</v>
      </c>
      <c r="AC24" s="488">
        <f>Cost_Sal!T29</f>
        <v>0</v>
      </c>
      <c r="AD24" s="488">
        <f>Cost_Sal!U29</f>
        <v>0</v>
      </c>
      <c r="AE24" s="488">
        <f>Cost_Sal!V29</f>
        <v>0</v>
      </c>
      <c r="AF24" s="488">
        <f>Cost_Sal!W29</f>
        <v>0</v>
      </c>
      <c r="AG24" s="488">
        <f>Cost_Sal!X29</f>
        <v>0</v>
      </c>
      <c r="AH24" s="488">
        <f>Cost_Sal!Y29</f>
        <v>0</v>
      </c>
      <c r="AI24" s="488">
        <f>Cost_Sal!Z29</f>
        <v>0</v>
      </c>
    </row>
    <row r="25" spans="1:35" s="545" customFormat="1" ht="14" x14ac:dyDescent="0.3">
      <c r="A25" s="489"/>
      <c r="B25" s="530"/>
      <c r="C25" s="531" cm="1">
        <f t="array" ref="C25">IFERROR(SUMPRODUCT(($AC$13:$AI$77)*($AC$12:$AI$12=$C$9)*($W$13:$W$77=B25))*VLOOKUP(B25,$W$13:$X$77,2,FALSE)*8*17.92,0)</f>
        <v>0</v>
      </c>
      <c r="D25" s="531" cm="1">
        <f t="array" ref="D25">SUMPRODUCT(('Salary costs Primula'!$D$6:$J$22)*('Salary costs Primula'!$D$5:$J$5='Salary cost report'!$C$9)*('Salary costs Primula'!$C$6:$C$22='Salary cost report'!B25))</f>
        <v>0</v>
      </c>
      <c r="E25" s="532" cm="1">
        <f t="array" ref="E25">SUMPRODUCT(('Salary costs Primula'!$D$40:$J$56)*('Salary costs Primula'!$D$5:$J$5='Salary cost report'!$C$9)*('Salary costs Primula'!$C$40:$C$56='Salary cost report'!B25))</f>
        <v>1</v>
      </c>
      <c r="F25" s="533" cm="1">
        <f t="array" ref="F25">SUMPRODUCT(('Salary costs Primula'!$D$75:$J$91)*('Salary costs Primula'!$D$5:$J$5='Salary cost report'!$C$9)*('Salary costs Primula'!$C$75:$C$91='Salary cost report'!B25))</f>
        <v>0</v>
      </c>
      <c r="G25" s="534" cm="1">
        <f t="array" ref="G25">SUMPRODUCT(('Salary costs Primula'!$D$110:$J$126)*('Salary costs Primula'!$D$5:$J$5='Salary cost report'!$C$9)*('Salary costs Primula'!$C$110:$C$126='Salary cost report'!B25))</f>
        <v>0</v>
      </c>
      <c r="H25" s="535">
        <v>0</v>
      </c>
      <c r="I25" s="536">
        <f t="shared" ref="I25:I27" si="6">(215/12)*F25*E25</f>
        <v>0</v>
      </c>
      <c r="J25" s="537">
        <f>IFERROR(D25/I25,0)</f>
        <v>0</v>
      </c>
      <c r="K25" s="538">
        <f>((215/12)*E25*G25)-(H25*(215/12))</f>
        <v>0</v>
      </c>
      <c r="L25" s="539" cm="1">
        <f t="array" ref="L25">SUMPRODUCT(($AC$13:$AI$77)*($AC$12:$AI$12=$C$9)*($W$13:$W$77=B25))*17.92</f>
        <v>0</v>
      </c>
      <c r="M25" s="540">
        <f>K25-L25</f>
        <v>0</v>
      </c>
      <c r="N25" s="541">
        <f>M25*J25</f>
        <v>0</v>
      </c>
      <c r="O25" s="542">
        <f t="shared" ref="O25:O27" si="7">IF(L25&lt;K25,L25,K25)</f>
        <v>0</v>
      </c>
      <c r="P25" s="543">
        <f t="shared" ref="P25:P27" si="8">O25*J25</f>
        <v>0</v>
      </c>
      <c r="Q25" s="501"/>
      <c r="R25" s="544"/>
      <c r="S25" s="544"/>
      <c r="T25" s="544"/>
      <c r="U25" s="488">
        <f>Cost_Sal!L30</f>
        <v>0</v>
      </c>
      <c r="V25" s="488">
        <f>Cost_Sal!M30</f>
        <v>0</v>
      </c>
      <c r="W25" s="488" t="str">
        <f>Cost_Sal!N30</f>
        <v/>
      </c>
      <c r="X25" s="488">
        <f>Cost_Sal!O30</f>
        <v>0</v>
      </c>
      <c r="Y25" s="488">
        <f>Cost_Sal!P30</f>
        <v>0</v>
      </c>
      <c r="Z25" s="488">
        <f>Cost_Sal!Q30</f>
        <v>0</v>
      </c>
      <c r="AA25" s="488">
        <f>Cost_Sal!R30</f>
        <v>0</v>
      </c>
      <c r="AB25" s="488">
        <f>Cost_Sal!S30</f>
        <v>0</v>
      </c>
      <c r="AC25" s="488">
        <f>Cost_Sal!T30</f>
        <v>0</v>
      </c>
      <c r="AD25" s="488">
        <f>Cost_Sal!U30</f>
        <v>0</v>
      </c>
      <c r="AE25" s="488">
        <f>Cost_Sal!V30</f>
        <v>0</v>
      </c>
      <c r="AF25" s="488">
        <f>Cost_Sal!W30</f>
        <v>0</v>
      </c>
      <c r="AG25" s="488">
        <f>Cost_Sal!X30</f>
        <v>0</v>
      </c>
      <c r="AH25" s="488">
        <f>Cost_Sal!Y30</f>
        <v>0</v>
      </c>
      <c r="AI25" s="488">
        <f>Cost_Sal!Z30</f>
        <v>0</v>
      </c>
    </row>
    <row r="26" spans="1:35" s="545" customFormat="1" ht="14" x14ac:dyDescent="0.3">
      <c r="A26" s="489"/>
      <c r="B26" s="530"/>
      <c r="C26" s="531" cm="1">
        <f t="array" ref="C26">IFERROR(SUMPRODUCT(($AC$13:$AI$77)*($AC$12:$AI$12=$C$9)*($W$13:$W$77=B26))*VLOOKUP(B26,$W$13:$X$77,2,FALSE)*8*17.92,0)</f>
        <v>0</v>
      </c>
      <c r="D26" s="531" cm="1">
        <f t="array" ref="D26">SUMPRODUCT(('Salary costs Primula'!$D$6:$J$22)*('Salary costs Primula'!$D$5:$J$5='Salary cost report'!$C$9)*('Salary costs Primula'!$C$6:$C$22='Salary cost report'!B26))</f>
        <v>0</v>
      </c>
      <c r="E26" s="532" cm="1">
        <f t="array" ref="E26">SUMPRODUCT(('Salary costs Primula'!$D$40:$J$56)*('Salary costs Primula'!$D$5:$J$5='Salary cost report'!$C$9)*('Salary costs Primula'!$C$40:$C$56='Salary cost report'!B26))</f>
        <v>1</v>
      </c>
      <c r="F26" s="533" cm="1">
        <f t="array" ref="F26">SUMPRODUCT(('Salary costs Primula'!$D$75:$J$91)*('Salary costs Primula'!$D$5:$J$5='Salary cost report'!$C$9)*('Salary costs Primula'!$C$75:$C$91='Salary cost report'!B26))</f>
        <v>0</v>
      </c>
      <c r="G26" s="534" cm="1">
        <f t="array" ref="G26">SUMPRODUCT(('Salary costs Primula'!$D$110:$J$126)*('Salary costs Primula'!$D$5:$J$5='Salary cost report'!$C$9)*('Salary costs Primula'!$C$110:$C$126='Salary cost report'!B26))</f>
        <v>0</v>
      </c>
      <c r="H26" s="535">
        <v>0</v>
      </c>
      <c r="I26" s="536">
        <f t="shared" si="6"/>
        <v>0</v>
      </c>
      <c r="J26" s="537">
        <f>IFERROR(D26/I26,0)</f>
        <v>0</v>
      </c>
      <c r="K26" s="538">
        <f>((215/12)*E26*G26)-(H26*(215/12))</f>
        <v>0</v>
      </c>
      <c r="L26" s="539" cm="1">
        <f t="array" ref="L26">SUMPRODUCT(($AC$13:$AI$77)*($AC$12:$AI$12=$C$9)*($W$13:$W$77=B26))*17.92</f>
        <v>0</v>
      </c>
      <c r="M26" s="540">
        <f>K26-L26</f>
        <v>0</v>
      </c>
      <c r="N26" s="541">
        <f>M26*J26</f>
        <v>0</v>
      </c>
      <c r="O26" s="542">
        <f t="shared" si="7"/>
        <v>0</v>
      </c>
      <c r="P26" s="543">
        <f t="shared" si="8"/>
        <v>0</v>
      </c>
      <c r="Q26" s="501"/>
      <c r="R26" s="544"/>
      <c r="S26" s="544"/>
      <c r="T26" s="544"/>
      <c r="U26" s="488">
        <f>Cost_Sal!L31</f>
        <v>0</v>
      </c>
      <c r="V26" s="488">
        <f>Cost_Sal!M31</f>
        <v>0</v>
      </c>
      <c r="W26" s="488" t="str">
        <f>Cost_Sal!N31</f>
        <v/>
      </c>
      <c r="X26" s="488">
        <f>Cost_Sal!O31</f>
        <v>0</v>
      </c>
      <c r="Y26" s="488">
        <f>Cost_Sal!P31</f>
        <v>0</v>
      </c>
      <c r="Z26" s="488">
        <f>Cost_Sal!Q31</f>
        <v>0</v>
      </c>
      <c r="AA26" s="488">
        <f>Cost_Sal!R31</f>
        <v>0</v>
      </c>
      <c r="AB26" s="488">
        <f>Cost_Sal!S31</f>
        <v>0</v>
      </c>
      <c r="AC26" s="488">
        <f>Cost_Sal!T31</f>
        <v>0</v>
      </c>
      <c r="AD26" s="488">
        <f>Cost_Sal!U31</f>
        <v>0</v>
      </c>
      <c r="AE26" s="488">
        <f>Cost_Sal!V31</f>
        <v>0</v>
      </c>
      <c r="AF26" s="488">
        <f>Cost_Sal!W31</f>
        <v>0</v>
      </c>
      <c r="AG26" s="488">
        <f>Cost_Sal!X31</f>
        <v>0</v>
      </c>
      <c r="AH26" s="488">
        <f>Cost_Sal!Y31</f>
        <v>0</v>
      </c>
      <c r="AI26" s="488">
        <f>Cost_Sal!Z31</f>
        <v>0</v>
      </c>
    </row>
    <row r="27" spans="1:35" s="545" customFormat="1" ht="14" x14ac:dyDescent="0.3">
      <c r="A27" s="489"/>
      <c r="B27" s="530"/>
      <c r="C27" s="531" cm="1">
        <f t="array" ref="C27">IFERROR(SUMPRODUCT(($AC$13:$AI$77)*($AC$12:$AI$12=$C$9)*($W$13:$W$77=B27))*VLOOKUP(B27,$W$13:$X$77,2,FALSE)*8*17.92,0)</f>
        <v>0</v>
      </c>
      <c r="D27" s="531" cm="1">
        <f t="array" ref="D27">SUMPRODUCT(('Salary costs Primula'!$D$6:$J$22)*('Salary costs Primula'!$D$5:$J$5='Salary cost report'!$C$9)*('Salary costs Primula'!$C$6:$C$22='Salary cost report'!B27))</f>
        <v>0</v>
      </c>
      <c r="E27" s="532" cm="1">
        <f t="array" ref="E27">SUMPRODUCT(('Salary costs Primula'!$D$40:$J$56)*('Salary costs Primula'!$D$5:$J$5='Salary cost report'!$C$9)*('Salary costs Primula'!$C$40:$C$56='Salary cost report'!B27))</f>
        <v>1</v>
      </c>
      <c r="F27" s="533" cm="1">
        <f t="array" ref="F27">SUMPRODUCT(('Salary costs Primula'!$D$75:$J$91)*('Salary costs Primula'!$D$5:$J$5='Salary cost report'!$C$9)*('Salary costs Primula'!$C$75:$C$91='Salary cost report'!B27))</f>
        <v>0</v>
      </c>
      <c r="G27" s="534" cm="1">
        <f t="array" ref="G27">SUMPRODUCT(('Salary costs Primula'!$D$110:$J$126)*('Salary costs Primula'!$D$5:$J$5='Salary cost report'!$C$9)*('Salary costs Primula'!$C$110:$C$126='Salary cost report'!B27))</f>
        <v>0</v>
      </c>
      <c r="H27" s="535">
        <v>0</v>
      </c>
      <c r="I27" s="536">
        <f t="shared" si="6"/>
        <v>0</v>
      </c>
      <c r="J27" s="537">
        <f>IFERROR(D27/I27,0)</f>
        <v>0</v>
      </c>
      <c r="K27" s="538">
        <f>((215/12)*E27*G27)-(H27*(215/12))</f>
        <v>0</v>
      </c>
      <c r="L27" s="539" cm="1">
        <f t="array" ref="L27">SUMPRODUCT(($AC$13:$AI$77)*($AC$12:$AI$12=$C$9)*($W$13:$W$77=B27))*17.92</f>
        <v>0</v>
      </c>
      <c r="M27" s="540">
        <f>K27-L27</f>
        <v>0</v>
      </c>
      <c r="N27" s="541">
        <f>M27*J27</f>
        <v>0</v>
      </c>
      <c r="O27" s="542">
        <f t="shared" si="7"/>
        <v>0</v>
      </c>
      <c r="P27" s="543">
        <f t="shared" si="8"/>
        <v>0</v>
      </c>
      <c r="Q27" s="501"/>
      <c r="R27" s="544"/>
      <c r="S27" s="544"/>
      <c r="T27" s="544"/>
      <c r="U27" s="488">
        <f>Cost_Sal!L32</f>
        <v>0</v>
      </c>
      <c r="V27" s="488">
        <f>Cost_Sal!M32</f>
        <v>0</v>
      </c>
      <c r="W27" s="488" t="str">
        <f>Cost_Sal!N32</f>
        <v/>
      </c>
      <c r="X27" s="488">
        <f>Cost_Sal!O32</f>
        <v>0</v>
      </c>
      <c r="Y27" s="488">
        <f>Cost_Sal!P32</f>
        <v>0</v>
      </c>
      <c r="Z27" s="488">
        <f>Cost_Sal!Q32</f>
        <v>0</v>
      </c>
      <c r="AA27" s="488">
        <f>Cost_Sal!R32</f>
        <v>0</v>
      </c>
      <c r="AB27" s="488">
        <f>Cost_Sal!S32</f>
        <v>0</v>
      </c>
      <c r="AC27" s="488">
        <f>Cost_Sal!T32</f>
        <v>0</v>
      </c>
      <c r="AD27" s="488">
        <f>Cost_Sal!U32</f>
        <v>0</v>
      </c>
      <c r="AE27" s="488">
        <f>Cost_Sal!V32</f>
        <v>0</v>
      </c>
      <c r="AF27" s="488">
        <f>Cost_Sal!W32</f>
        <v>0</v>
      </c>
      <c r="AG27" s="488">
        <f>Cost_Sal!X32</f>
        <v>0</v>
      </c>
      <c r="AH27" s="488">
        <f>Cost_Sal!Y32</f>
        <v>0</v>
      </c>
      <c r="AI27" s="488">
        <f>Cost_Sal!Z32</f>
        <v>0</v>
      </c>
    </row>
    <row r="28" spans="1:35" s="545" customFormat="1" ht="14" x14ac:dyDescent="0.3">
      <c r="A28" s="489"/>
      <c r="B28" s="546"/>
      <c r="C28" s="547"/>
      <c r="D28" s="547"/>
      <c r="E28" s="548"/>
      <c r="F28" s="549"/>
      <c r="G28" s="550"/>
      <c r="H28" s="549"/>
      <c r="I28" s="551"/>
      <c r="J28" s="552"/>
      <c r="K28" s="553"/>
      <c r="L28" s="550"/>
      <c r="M28" s="549"/>
      <c r="N28" s="564"/>
      <c r="O28" s="565"/>
      <c r="P28" s="556"/>
      <c r="Q28" s="501"/>
      <c r="R28" s="544"/>
      <c r="S28" s="544"/>
      <c r="T28" s="544"/>
      <c r="U28" s="488">
        <f>Cost_Sal!L33</f>
        <v>0</v>
      </c>
      <c r="V28" s="488">
        <f>Cost_Sal!M33</f>
        <v>0</v>
      </c>
      <c r="W28" s="488" t="str">
        <f>Cost_Sal!N33</f>
        <v/>
      </c>
      <c r="X28" s="488">
        <f>Cost_Sal!O33</f>
        <v>0</v>
      </c>
      <c r="Y28" s="488">
        <f>Cost_Sal!P33</f>
        <v>0</v>
      </c>
      <c r="Z28" s="488">
        <f>Cost_Sal!Q33</f>
        <v>0</v>
      </c>
      <c r="AA28" s="488">
        <f>Cost_Sal!R33</f>
        <v>0</v>
      </c>
      <c r="AB28" s="488">
        <f>Cost_Sal!S33</f>
        <v>0</v>
      </c>
      <c r="AC28" s="488">
        <f>Cost_Sal!T33</f>
        <v>0</v>
      </c>
      <c r="AD28" s="488">
        <f>Cost_Sal!U33</f>
        <v>0</v>
      </c>
      <c r="AE28" s="488">
        <f>Cost_Sal!V33</f>
        <v>0</v>
      </c>
      <c r="AF28" s="488">
        <f>Cost_Sal!W33</f>
        <v>0</v>
      </c>
      <c r="AG28" s="488">
        <f>Cost_Sal!X33</f>
        <v>0</v>
      </c>
      <c r="AH28" s="488">
        <f>Cost_Sal!Y33</f>
        <v>0</v>
      </c>
      <c r="AI28" s="488">
        <f>Cost_Sal!Z33</f>
        <v>0</v>
      </c>
    </row>
    <row r="29" spans="1:35" s="529" customFormat="1" ht="14" x14ac:dyDescent="0.3">
      <c r="A29" s="489"/>
      <c r="B29" s="518" t="s">
        <v>1243</v>
      </c>
      <c r="C29" s="519">
        <f>SUM(C30:C32)</f>
        <v>0</v>
      </c>
      <c r="D29" s="519">
        <f>SUM(D30:D32)</f>
        <v>0</v>
      </c>
      <c r="E29" s="557"/>
      <c r="F29" s="558"/>
      <c r="G29" s="559"/>
      <c r="H29" s="558"/>
      <c r="I29" s="521"/>
      <c r="J29" s="560"/>
      <c r="K29" s="561"/>
      <c r="L29" s="559"/>
      <c r="M29" s="558"/>
      <c r="N29" s="562">
        <f>SUM(N30:N32)</f>
        <v>0</v>
      </c>
      <c r="O29" s="566"/>
      <c r="P29" s="527">
        <f>SUM(P30:P32)</f>
        <v>0</v>
      </c>
      <c r="Q29" s="501"/>
      <c r="R29" s="528"/>
      <c r="S29" s="528"/>
      <c r="T29" s="528"/>
      <c r="U29" s="488">
        <f>Cost_Sal!L34</f>
        <v>0</v>
      </c>
      <c r="V29" s="488">
        <f>Cost_Sal!M34</f>
        <v>0</v>
      </c>
      <c r="W29" s="488" t="str">
        <f>Cost_Sal!N34</f>
        <v/>
      </c>
      <c r="X29" s="488">
        <f>Cost_Sal!O34</f>
        <v>0</v>
      </c>
      <c r="Y29" s="488">
        <f>Cost_Sal!P34</f>
        <v>0</v>
      </c>
      <c r="Z29" s="488">
        <f>Cost_Sal!Q34</f>
        <v>0</v>
      </c>
      <c r="AA29" s="488">
        <f>Cost_Sal!R34</f>
        <v>0</v>
      </c>
      <c r="AB29" s="488">
        <f>Cost_Sal!S34</f>
        <v>0</v>
      </c>
      <c r="AC29" s="488">
        <f>Cost_Sal!T34</f>
        <v>0</v>
      </c>
      <c r="AD29" s="488">
        <f>Cost_Sal!U34</f>
        <v>0</v>
      </c>
      <c r="AE29" s="488">
        <f>Cost_Sal!V34</f>
        <v>0</v>
      </c>
      <c r="AF29" s="488">
        <f>Cost_Sal!W34</f>
        <v>0</v>
      </c>
      <c r="AG29" s="488">
        <f>Cost_Sal!X34</f>
        <v>0</v>
      </c>
      <c r="AH29" s="488">
        <f>Cost_Sal!Y34</f>
        <v>0</v>
      </c>
      <c r="AI29" s="488">
        <f>Cost_Sal!Z34</f>
        <v>0</v>
      </c>
    </row>
    <row r="30" spans="1:35" s="545" customFormat="1" ht="14" x14ac:dyDescent="0.3">
      <c r="A30" s="489"/>
      <c r="B30" s="530"/>
      <c r="C30" s="531" cm="1">
        <f t="array" ref="C30">IFERROR(SUMPRODUCT(($AC$13:$AI$77)*($AC$12:$AI$12=$C$9)*($W$13:$W$77=B30))*VLOOKUP(B30,$W$13:$X$77,2,FALSE)*8*17.92,0)</f>
        <v>0</v>
      </c>
      <c r="D30" s="531" cm="1">
        <f t="array" ref="D30">SUMPRODUCT(('Salary costs Primula'!$D$6:$J$22)*('Salary costs Primula'!$D$5:$J$5='Salary cost report'!$C$9)*('Salary costs Primula'!$C$6:$C$22='Salary cost report'!B30))</f>
        <v>0</v>
      </c>
      <c r="E30" s="532" cm="1">
        <f t="array" ref="E30">SUMPRODUCT(('Salary costs Primula'!$D$40:$J$56)*('Salary costs Primula'!$D$5:$J$5='Salary cost report'!$C$9)*('Salary costs Primula'!$C$40:$C$56='Salary cost report'!B30))</f>
        <v>1</v>
      </c>
      <c r="F30" s="533" cm="1">
        <f t="array" ref="F30">SUMPRODUCT(('Salary costs Primula'!$D$75:$J$91)*('Salary costs Primula'!$D$5:$J$5='Salary cost report'!$C$9)*('Salary costs Primula'!$C$75:$C$91='Salary cost report'!B30))</f>
        <v>0</v>
      </c>
      <c r="G30" s="534" cm="1">
        <f t="array" ref="G30">SUMPRODUCT(('Salary costs Primula'!$D$110:$J$126)*('Salary costs Primula'!$D$5:$J$5='Salary cost report'!$C$9)*('Salary costs Primula'!$C$110:$C$126='Salary cost report'!B30))</f>
        <v>0</v>
      </c>
      <c r="H30" s="535">
        <v>0</v>
      </c>
      <c r="I30" s="536">
        <f t="shared" ref="I30:I32" si="9">(215/12)*F30*E30</f>
        <v>0</v>
      </c>
      <c r="J30" s="537">
        <f>IFERROR(D30/I30,0)</f>
        <v>0</v>
      </c>
      <c r="K30" s="538">
        <f>((215/12)*E30*G30)-(H30*(215/12))</f>
        <v>0</v>
      </c>
      <c r="L30" s="539" cm="1">
        <f t="array" ref="L30">SUMPRODUCT(($AC$13:$AI$77)*($AC$12:$AI$12=$C$9)*($W$13:$W$77=B30))*17.92</f>
        <v>0</v>
      </c>
      <c r="M30" s="540">
        <f>K30-L30</f>
        <v>0</v>
      </c>
      <c r="N30" s="541">
        <f>M30*J30</f>
        <v>0</v>
      </c>
      <c r="O30" s="542">
        <f t="shared" ref="O30:O32" si="10">IF(L30&lt;K30,L30,K30)</f>
        <v>0</v>
      </c>
      <c r="P30" s="543">
        <f t="shared" ref="P30:P32" si="11">O30*J30</f>
        <v>0</v>
      </c>
      <c r="Q30" s="501"/>
      <c r="R30" s="544"/>
      <c r="S30" s="544"/>
      <c r="T30" s="544"/>
      <c r="U30" s="488">
        <f>Cost_Sal!L35</f>
        <v>0</v>
      </c>
      <c r="V30" s="488">
        <f>Cost_Sal!M35</f>
        <v>0</v>
      </c>
      <c r="W30" s="488" t="str">
        <f>Cost_Sal!N35</f>
        <v/>
      </c>
      <c r="X30" s="488">
        <f>Cost_Sal!O35</f>
        <v>0</v>
      </c>
      <c r="Y30" s="488">
        <f>Cost_Sal!P35</f>
        <v>0</v>
      </c>
      <c r="Z30" s="488">
        <f>Cost_Sal!Q35</f>
        <v>0</v>
      </c>
      <c r="AA30" s="488">
        <f>Cost_Sal!R35</f>
        <v>0</v>
      </c>
      <c r="AB30" s="488">
        <f>Cost_Sal!S35</f>
        <v>0</v>
      </c>
      <c r="AC30" s="488">
        <f>Cost_Sal!T35</f>
        <v>0</v>
      </c>
      <c r="AD30" s="488">
        <f>Cost_Sal!U35</f>
        <v>0</v>
      </c>
      <c r="AE30" s="488">
        <f>Cost_Sal!V35</f>
        <v>0</v>
      </c>
      <c r="AF30" s="488">
        <f>Cost_Sal!W35</f>
        <v>0</v>
      </c>
      <c r="AG30" s="488">
        <f>Cost_Sal!X35</f>
        <v>0</v>
      </c>
      <c r="AH30" s="488">
        <f>Cost_Sal!Y35</f>
        <v>0</v>
      </c>
      <c r="AI30" s="488">
        <f>Cost_Sal!Z35</f>
        <v>0</v>
      </c>
    </row>
    <row r="31" spans="1:35" s="545" customFormat="1" ht="14" x14ac:dyDescent="0.3">
      <c r="A31" s="489"/>
      <c r="B31" s="530"/>
      <c r="C31" s="531" cm="1">
        <f t="array" ref="C31">IFERROR(SUMPRODUCT(($AC$13:$AI$77)*($AC$12:$AI$12=$C$9)*($W$13:$W$77=B31))*VLOOKUP(B31,$W$13:$X$77,2,FALSE)*8*17.92,0)</f>
        <v>0</v>
      </c>
      <c r="D31" s="531" cm="1">
        <f t="array" ref="D31">SUMPRODUCT(('Salary costs Primula'!$D$6:$J$22)*('Salary costs Primula'!$D$5:$J$5='Salary cost report'!$C$9)*('Salary costs Primula'!$C$6:$C$22='Salary cost report'!B31))</f>
        <v>0</v>
      </c>
      <c r="E31" s="532" cm="1">
        <f t="array" ref="E31">SUMPRODUCT(('Salary costs Primula'!$D$40:$J$56)*('Salary costs Primula'!$D$5:$J$5='Salary cost report'!$C$9)*('Salary costs Primula'!$C$40:$C$56='Salary cost report'!B31))</f>
        <v>1</v>
      </c>
      <c r="F31" s="533" cm="1">
        <f t="array" ref="F31">SUMPRODUCT(('Salary costs Primula'!$D$75:$J$91)*('Salary costs Primula'!$D$5:$J$5='Salary cost report'!$C$9)*('Salary costs Primula'!$C$75:$C$91='Salary cost report'!B31))</f>
        <v>0</v>
      </c>
      <c r="G31" s="534" cm="1">
        <f t="array" ref="G31">SUMPRODUCT(('Salary costs Primula'!$D$110:$J$126)*('Salary costs Primula'!$D$5:$J$5='Salary cost report'!$C$9)*('Salary costs Primula'!$C$110:$C$126='Salary cost report'!B31))</f>
        <v>0</v>
      </c>
      <c r="H31" s="535">
        <v>0</v>
      </c>
      <c r="I31" s="536">
        <f t="shared" si="9"/>
        <v>0</v>
      </c>
      <c r="J31" s="537">
        <f>IFERROR(D31/I31,0)</f>
        <v>0</v>
      </c>
      <c r="K31" s="538">
        <f>((215/12)*E31*G31)-(H31*(215/12))</f>
        <v>0</v>
      </c>
      <c r="L31" s="539" cm="1">
        <f t="array" ref="L31">SUMPRODUCT(($AC$13:$AI$77)*($AC$12:$AI$12=$C$9)*($W$13:$W$77=B31))*17.92</f>
        <v>0</v>
      </c>
      <c r="M31" s="540">
        <f>K31-L31</f>
        <v>0</v>
      </c>
      <c r="N31" s="541">
        <f>M31*J31</f>
        <v>0</v>
      </c>
      <c r="O31" s="542">
        <f t="shared" si="10"/>
        <v>0</v>
      </c>
      <c r="P31" s="543">
        <f t="shared" si="11"/>
        <v>0</v>
      </c>
      <c r="Q31" s="501"/>
      <c r="R31" s="544"/>
      <c r="S31" s="544"/>
      <c r="T31" s="544"/>
      <c r="U31" s="488">
        <f>Cost_Sal!L36</f>
        <v>0</v>
      </c>
      <c r="V31" s="488">
        <f>Cost_Sal!M36</f>
        <v>0</v>
      </c>
      <c r="W31" s="488" t="str">
        <f>Cost_Sal!N36</f>
        <v/>
      </c>
      <c r="X31" s="488">
        <f>Cost_Sal!O36</f>
        <v>0</v>
      </c>
      <c r="Y31" s="488">
        <f>Cost_Sal!P36</f>
        <v>0</v>
      </c>
      <c r="Z31" s="488">
        <f>Cost_Sal!Q36</f>
        <v>0</v>
      </c>
      <c r="AA31" s="488">
        <f>Cost_Sal!R36</f>
        <v>0</v>
      </c>
      <c r="AB31" s="488">
        <f>Cost_Sal!S36</f>
        <v>0</v>
      </c>
      <c r="AC31" s="488">
        <f>Cost_Sal!T36</f>
        <v>0</v>
      </c>
      <c r="AD31" s="488">
        <f>Cost_Sal!U36</f>
        <v>0</v>
      </c>
      <c r="AE31" s="488">
        <f>Cost_Sal!V36</f>
        <v>0</v>
      </c>
      <c r="AF31" s="488">
        <f>Cost_Sal!W36</f>
        <v>0</v>
      </c>
      <c r="AG31" s="488">
        <f>Cost_Sal!X36</f>
        <v>0</v>
      </c>
      <c r="AH31" s="488">
        <f>Cost_Sal!Y36</f>
        <v>0</v>
      </c>
      <c r="AI31" s="488">
        <f>Cost_Sal!Z36</f>
        <v>0</v>
      </c>
    </row>
    <row r="32" spans="1:35" s="545" customFormat="1" ht="14" x14ac:dyDescent="0.3">
      <c r="A32" s="489"/>
      <c r="B32" s="530"/>
      <c r="C32" s="531" cm="1">
        <f t="array" ref="C32">IFERROR(SUMPRODUCT(($AC$13:$AI$77)*($AC$12:$AI$12=$C$9)*($W$13:$W$77=B32))*VLOOKUP(B32,$W$13:$X$77,2,FALSE)*8*17.92,0)</f>
        <v>0</v>
      </c>
      <c r="D32" s="531" cm="1">
        <f t="array" ref="D32">SUMPRODUCT(('Salary costs Primula'!$D$6:$J$22)*('Salary costs Primula'!$D$5:$J$5='Salary cost report'!$C$9)*('Salary costs Primula'!$C$6:$C$22='Salary cost report'!B32))</f>
        <v>0</v>
      </c>
      <c r="E32" s="532" cm="1">
        <f t="array" ref="E32">SUMPRODUCT(('Salary costs Primula'!$D$40:$J$56)*('Salary costs Primula'!$D$5:$J$5='Salary cost report'!$C$9)*('Salary costs Primula'!$C$40:$C$56='Salary cost report'!B32))</f>
        <v>1</v>
      </c>
      <c r="F32" s="533" cm="1">
        <f t="array" ref="F32">SUMPRODUCT(('Salary costs Primula'!$D$75:$J$91)*('Salary costs Primula'!$D$5:$J$5='Salary cost report'!$C$9)*('Salary costs Primula'!$C$75:$C$91='Salary cost report'!B32))</f>
        <v>0</v>
      </c>
      <c r="G32" s="534" cm="1">
        <f t="array" ref="G32">SUMPRODUCT(('Salary costs Primula'!$D$110:$J$126)*('Salary costs Primula'!$D$5:$J$5='Salary cost report'!$C$9)*('Salary costs Primula'!$C$110:$C$126='Salary cost report'!B32))</f>
        <v>0</v>
      </c>
      <c r="H32" s="535">
        <v>0</v>
      </c>
      <c r="I32" s="536">
        <f t="shared" si="9"/>
        <v>0</v>
      </c>
      <c r="J32" s="537">
        <f>IFERROR(D32/I32,0)</f>
        <v>0</v>
      </c>
      <c r="K32" s="538">
        <f>((215/12)*E32*G32)-(H32*(215/12))</f>
        <v>0</v>
      </c>
      <c r="L32" s="539" cm="1">
        <f t="array" ref="L32">SUMPRODUCT(($AC$13:$AI$77)*($AC$12:$AI$12=$C$9)*($W$13:$W$77=B32))*17.92</f>
        <v>0</v>
      </c>
      <c r="M32" s="540">
        <f>K32-L32</f>
        <v>0</v>
      </c>
      <c r="N32" s="541">
        <f>M32*J32</f>
        <v>0</v>
      </c>
      <c r="O32" s="542">
        <f t="shared" si="10"/>
        <v>0</v>
      </c>
      <c r="P32" s="543">
        <f t="shared" si="11"/>
        <v>0</v>
      </c>
      <c r="Q32" s="501"/>
      <c r="R32" s="544"/>
      <c r="S32" s="544"/>
      <c r="T32" s="544"/>
      <c r="U32" s="488">
        <f>Cost_Sal!L37</f>
        <v>0</v>
      </c>
      <c r="V32" s="488">
        <f>Cost_Sal!M37</f>
        <v>0</v>
      </c>
      <c r="W32" s="488" t="str">
        <f>Cost_Sal!N37</f>
        <v/>
      </c>
      <c r="X32" s="488">
        <f>Cost_Sal!O37</f>
        <v>0</v>
      </c>
      <c r="Y32" s="488">
        <f>Cost_Sal!P37</f>
        <v>0</v>
      </c>
      <c r="Z32" s="488">
        <f>Cost_Sal!Q37</f>
        <v>0</v>
      </c>
      <c r="AA32" s="488">
        <f>Cost_Sal!R37</f>
        <v>0</v>
      </c>
      <c r="AB32" s="488">
        <f>Cost_Sal!S37</f>
        <v>0</v>
      </c>
      <c r="AC32" s="488">
        <f>Cost_Sal!T37</f>
        <v>0</v>
      </c>
      <c r="AD32" s="488">
        <f>Cost_Sal!U37</f>
        <v>0</v>
      </c>
      <c r="AE32" s="488">
        <f>Cost_Sal!V37</f>
        <v>0</v>
      </c>
      <c r="AF32" s="488">
        <f>Cost_Sal!W37</f>
        <v>0</v>
      </c>
      <c r="AG32" s="488">
        <f>Cost_Sal!X37</f>
        <v>0</v>
      </c>
      <c r="AH32" s="488">
        <f>Cost_Sal!Y37</f>
        <v>0</v>
      </c>
      <c r="AI32" s="488">
        <f>Cost_Sal!Z37</f>
        <v>0</v>
      </c>
    </row>
    <row r="33" spans="1:35" s="545" customFormat="1" ht="14" x14ac:dyDescent="0.3">
      <c r="A33" s="489"/>
      <c r="B33" s="546"/>
      <c r="C33" s="547"/>
      <c r="D33" s="547"/>
      <c r="E33" s="548"/>
      <c r="F33" s="549"/>
      <c r="G33" s="550"/>
      <c r="H33" s="549"/>
      <c r="I33" s="551"/>
      <c r="J33" s="552"/>
      <c r="K33" s="553"/>
      <c r="L33" s="550"/>
      <c r="M33" s="549"/>
      <c r="N33" s="564"/>
      <c r="O33" s="565"/>
      <c r="P33" s="556"/>
      <c r="Q33" s="501"/>
      <c r="R33" s="544"/>
      <c r="S33" s="544"/>
      <c r="T33" s="544"/>
      <c r="U33" s="488">
        <f>Cost_Sal!L38</f>
        <v>0</v>
      </c>
      <c r="V33" s="488">
        <f>Cost_Sal!M38</f>
        <v>0</v>
      </c>
      <c r="W33" s="488" t="str">
        <f>Cost_Sal!N38</f>
        <v/>
      </c>
      <c r="X33" s="488">
        <f>Cost_Sal!O38</f>
        <v>0</v>
      </c>
      <c r="Y33" s="488">
        <f>Cost_Sal!P38</f>
        <v>0</v>
      </c>
      <c r="Z33" s="488">
        <f>Cost_Sal!Q38</f>
        <v>0</v>
      </c>
      <c r="AA33" s="488">
        <f>Cost_Sal!R38</f>
        <v>0</v>
      </c>
      <c r="AB33" s="488">
        <f>Cost_Sal!S38</f>
        <v>0</v>
      </c>
      <c r="AC33" s="488">
        <f>Cost_Sal!T38</f>
        <v>0</v>
      </c>
      <c r="AD33" s="488">
        <f>Cost_Sal!U38</f>
        <v>0</v>
      </c>
      <c r="AE33" s="488">
        <f>Cost_Sal!V38</f>
        <v>0</v>
      </c>
      <c r="AF33" s="488">
        <f>Cost_Sal!W38</f>
        <v>0</v>
      </c>
      <c r="AG33" s="488">
        <f>Cost_Sal!X38</f>
        <v>0</v>
      </c>
      <c r="AH33" s="488">
        <f>Cost_Sal!Y38</f>
        <v>0</v>
      </c>
      <c r="AI33" s="488">
        <f>Cost_Sal!Z38</f>
        <v>0</v>
      </c>
    </row>
    <row r="34" spans="1:35" s="529" customFormat="1" ht="14" x14ac:dyDescent="0.3">
      <c r="A34" s="489"/>
      <c r="B34" s="518" t="s">
        <v>1248</v>
      </c>
      <c r="C34" s="519">
        <f t="shared" ref="C34:D34" si="12">SUM(C35:C39)</f>
        <v>0</v>
      </c>
      <c r="D34" s="519">
        <f t="shared" si="12"/>
        <v>0</v>
      </c>
      <c r="E34" s="557"/>
      <c r="F34" s="558"/>
      <c r="G34" s="559"/>
      <c r="H34" s="558"/>
      <c r="I34" s="521"/>
      <c r="J34" s="560"/>
      <c r="K34" s="561"/>
      <c r="L34" s="559"/>
      <c r="M34" s="558"/>
      <c r="N34" s="562">
        <f>SUM(N35:N39)</f>
        <v>0</v>
      </c>
      <c r="O34" s="566"/>
      <c r="P34" s="527">
        <f>SUM(P35:P39)</f>
        <v>0</v>
      </c>
      <c r="Q34" s="501"/>
      <c r="R34" s="528"/>
      <c r="S34" s="528"/>
      <c r="T34" s="528"/>
      <c r="U34" s="488">
        <f>Cost_Sal!L39</f>
        <v>0</v>
      </c>
      <c r="V34" s="488">
        <f>Cost_Sal!M39</f>
        <v>0</v>
      </c>
      <c r="W34" s="488" t="str">
        <f>Cost_Sal!N39</f>
        <v/>
      </c>
      <c r="X34" s="488">
        <f>Cost_Sal!O39</f>
        <v>0</v>
      </c>
      <c r="Y34" s="488">
        <f>Cost_Sal!P39</f>
        <v>0</v>
      </c>
      <c r="Z34" s="488">
        <f>Cost_Sal!Q39</f>
        <v>0</v>
      </c>
      <c r="AA34" s="488">
        <f>Cost_Sal!R39</f>
        <v>0</v>
      </c>
      <c r="AB34" s="488">
        <f>Cost_Sal!S39</f>
        <v>0</v>
      </c>
      <c r="AC34" s="488">
        <f>Cost_Sal!T39</f>
        <v>0</v>
      </c>
      <c r="AD34" s="488">
        <f>Cost_Sal!U39</f>
        <v>0</v>
      </c>
      <c r="AE34" s="488">
        <f>Cost_Sal!V39</f>
        <v>0</v>
      </c>
      <c r="AF34" s="488">
        <f>Cost_Sal!W39</f>
        <v>0</v>
      </c>
      <c r="AG34" s="488">
        <f>Cost_Sal!X39</f>
        <v>0</v>
      </c>
      <c r="AH34" s="488">
        <f>Cost_Sal!Y39</f>
        <v>0</v>
      </c>
      <c r="AI34" s="488">
        <f>Cost_Sal!Z39</f>
        <v>0</v>
      </c>
    </row>
    <row r="35" spans="1:35" s="545" customFormat="1" ht="14" x14ac:dyDescent="0.3">
      <c r="A35" s="489"/>
      <c r="B35" s="530"/>
      <c r="C35" s="531" cm="1">
        <f t="array" ref="C35">IFERROR(SUMPRODUCT(($AC$13:$AI$77)*($AC$12:$AI$12=$C$9)*($W$13:$W$77=B35))*VLOOKUP(B35,$W$13:$X$77,2,FALSE)*8*17.92,0)</f>
        <v>0</v>
      </c>
      <c r="D35" s="531" cm="1">
        <f t="array" ref="D35">SUMPRODUCT(('Salary costs Primula'!$D$6:$J$22)*('Salary costs Primula'!$D$5:$J$5='Salary cost report'!$C$9)*('Salary costs Primula'!$C$6:$C$22='Salary cost report'!B35))</f>
        <v>0</v>
      </c>
      <c r="E35" s="532" cm="1">
        <f t="array" ref="E35">SUMPRODUCT(('Salary costs Primula'!$D$40:$J$56)*('Salary costs Primula'!$D$5:$J$5='Salary cost report'!$C$9)*('Salary costs Primula'!$C$40:$C$56='Salary cost report'!B35))</f>
        <v>1</v>
      </c>
      <c r="F35" s="533" cm="1">
        <f t="array" ref="F35">SUMPRODUCT(('Salary costs Primula'!$D$75:$J$91)*('Salary costs Primula'!$D$5:$J$5='Salary cost report'!$C$9)*('Salary costs Primula'!$C$75:$C$91='Salary cost report'!B35))</f>
        <v>0</v>
      </c>
      <c r="G35" s="534" cm="1">
        <f t="array" ref="G35">SUMPRODUCT(('Salary costs Primula'!$D$110:$J$126)*('Salary costs Primula'!$D$5:$J$5='Salary cost report'!$C$9)*('Salary costs Primula'!$C$110:$C$126='Salary cost report'!B35))</f>
        <v>0</v>
      </c>
      <c r="H35" s="535">
        <v>0</v>
      </c>
      <c r="I35" s="536">
        <f t="shared" ref="I35:I39" si="13">(215/12)*F35*E35</f>
        <v>0</v>
      </c>
      <c r="J35" s="537">
        <f>IFERROR(D35/I35,0)</f>
        <v>0</v>
      </c>
      <c r="K35" s="538">
        <f>((215/12)*E35*G35)-(H35*(215/12))</f>
        <v>0</v>
      </c>
      <c r="L35" s="539" cm="1">
        <f t="array" ref="L35">SUMPRODUCT(($AC$13:$AI$77)*($AC$12:$AI$12=$C$9)*($W$13:$W$77=B35))*17.92</f>
        <v>0</v>
      </c>
      <c r="M35" s="540">
        <f>K35-L35</f>
        <v>0</v>
      </c>
      <c r="N35" s="541">
        <f>M35*J35</f>
        <v>0</v>
      </c>
      <c r="O35" s="542">
        <f t="shared" ref="O35:O39" si="14">IF(L35&lt;K35,L35,K35)</f>
        <v>0</v>
      </c>
      <c r="P35" s="543">
        <f t="shared" ref="P35:P39" si="15">O35*J35</f>
        <v>0</v>
      </c>
      <c r="Q35" s="501"/>
      <c r="R35" s="544"/>
      <c r="S35" s="544"/>
      <c r="T35" s="544"/>
      <c r="U35" s="488">
        <f>Cost_Sal!L40</f>
        <v>0</v>
      </c>
      <c r="V35" s="488">
        <f>Cost_Sal!M40</f>
        <v>0</v>
      </c>
      <c r="W35" s="488" t="str">
        <f>Cost_Sal!N40</f>
        <v/>
      </c>
      <c r="X35" s="488">
        <f>Cost_Sal!O40</f>
        <v>0</v>
      </c>
      <c r="Y35" s="488">
        <f>Cost_Sal!P40</f>
        <v>0</v>
      </c>
      <c r="Z35" s="488">
        <f>Cost_Sal!Q40</f>
        <v>0</v>
      </c>
      <c r="AA35" s="488">
        <f>Cost_Sal!R40</f>
        <v>0</v>
      </c>
      <c r="AB35" s="488">
        <f>Cost_Sal!S40</f>
        <v>0</v>
      </c>
      <c r="AC35" s="488">
        <f>Cost_Sal!T40</f>
        <v>0</v>
      </c>
      <c r="AD35" s="488">
        <f>Cost_Sal!U40</f>
        <v>0</v>
      </c>
      <c r="AE35" s="488">
        <f>Cost_Sal!V40</f>
        <v>0</v>
      </c>
      <c r="AF35" s="488">
        <f>Cost_Sal!W40</f>
        <v>0</v>
      </c>
      <c r="AG35" s="488">
        <f>Cost_Sal!X40</f>
        <v>0</v>
      </c>
      <c r="AH35" s="488">
        <f>Cost_Sal!Y40</f>
        <v>0</v>
      </c>
      <c r="AI35" s="488">
        <f>Cost_Sal!Z40</f>
        <v>0</v>
      </c>
    </row>
    <row r="36" spans="1:35" s="545" customFormat="1" ht="14" x14ac:dyDescent="0.3">
      <c r="A36" s="489"/>
      <c r="B36" s="530"/>
      <c r="C36" s="531" cm="1">
        <f t="array" ref="C36">IFERROR(SUMPRODUCT(($AC$13:$AI$77)*($AC$12:$AI$12=$C$9)*($W$13:$W$77=B36))*VLOOKUP(B36,$W$13:$X$77,2,FALSE)*8*17.92,0)</f>
        <v>0</v>
      </c>
      <c r="D36" s="531" cm="1">
        <f t="array" ref="D36">SUMPRODUCT(('Salary costs Primula'!$D$6:$J$22)*('Salary costs Primula'!$D$5:$J$5='Salary cost report'!$C$9)*('Salary costs Primula'!$C$6:$C$22='Salary cost report'!B36))</f>
        <v>0</v>
      </c>
      <c r="E36" s="532" cm="1">
        <f t="array" ref="E36">SUMPRODUCT(('Salary costs Primula'!$D$40:$J$56)*('Salary costs Primula'!$D$5:$J$5='Salary cost report'!$C$9)*('Salary costs Primula'!$C$40:$C$56='Salary cost report'!B36))</f>
        <v>1</v>
      </c>
      <c r="F36" s="533" cm="1">
        <f t="array" ref="F36">SUMPRODUCT(('Salary costs Primula'!$D$75:$J$91)*('Salary costs Primula'!$D$5:$J$5='Salary cost report'!$C$9)*('Salary costs Primula'!$C$75:$C$91='Salary cost report'!B36))</f>
        <v>0</v>
      </c>
      <c r="G36" s="534" cm="1">
        <f t="array" ref="G36">SUMPRODUCT(('Salary costs Primula'!$D$110:$J$126)*('Salary costs Primula'!$D$5:$J$5='Salary cost report'!$C$9)*('Salary costs Primula'!$C$110:$C$126='Salary cost report'!B36))</f>
        <v>0</v>
      </c>
      <c r="H36" s="535">
        <v>0</v>
      </c>
      <c r="I36" s="536">
        <f t="shared" si="13"/>
        <v>0</v>
      </c>
      <c r="J36" s="537">
        <f>IFERROR(D36/I36,0)</f>
        <v>0</v>
      </c>
      <c r="K36" s="538">
        <f>((215/12)*E36*G36)-(H36*(215/12))</f>
        <v>0</v>
      </c>
      <c r="L36" s="539" cm="1">
        <f t="array" ref="L36">SUMPRODUCT(($AC$13:$AI$77)*($AC$12:$AI$12=$C$9)*($W$13:$W$77=B36))*17.92</f>
        <v>0</v>
      </c>
      <c r="M36" s="540">
        <f>K36-L36</f>
        <v>0</v>
      </c>
      <c r="N36" s="541">
        <f>M36*J36</f>
        <v>0</v>
      </c>
      <c r="O36" s="542">
        <f t="shared" si="14"/>
        <v>0</v>
      </c>
      <c r="P36" s="543">
        <f t="shared" si="15"/>
        <v>0</v>
      </c>
      <c r="Q36" s="501"/>
      <c r="R36" s="544"/>
      <c r="S36" s="544"/>
      <c r="T36" s="544"/>
      <c r="U36" s="488">
        <f>Cost_Sal!L41</f>
        <v>0</v>
      </c>
      <c r="V36" s="488">
        <f>Cost_Sal!M41</f>
        <v>0</v>
      </c>
      <c r="W36" s="488" t="str">
        <f>Cost_Sal!N41</f>
        <v/>
      </c>
      <c r="X36" s="488">
        <f>Cost_Sal!O41</f>
        <v>0</v>
      </c>
      <c r="Y36" s="488">
        <f>Cost_Sal!P41</f>
        <v>0</v>
      </c>
      <c r="Z36" s="488">
        <f>Cost_Sal!Q41</f>
        <v>0</v>
      </c>
      <c r="AA36" s="488">
        <f>Cost_Sal!R41</f>
        <v>0</v>
      </c>
      <c r="AB36" s="488">
        <f>Cost_Sal!S41</f>
        <v>0</v>
      </c>
      <c r="AC36" s="488">
        <f>Cost_Sal!T41</f>
        <v>0</v>
      </c>
      <c r="AD36" s="488">
        <f>Cost_Sal!U41</f>
        <v>0</v>
      </c>
      <c r="AE36" s="488">
        <f>Cost_Sal!V41</f>
        <v>0</v>
      </c>
      <c r="AF36" s="488">
        <f>Cost_Sal!W41</f>
        <v>0</v>
      </c>
      <c r="AG36" s="488">
        <f>Cost_Sal!X41</f>
        <v>0</v>
      </c>
      <c r="AH36" s="488">
        <f>Cost_Sal!Y41</f>
        <v>0</v>
      </c>
      <c r="AI36" s="488">
        <f>Cost_Sal!Z41</f>
        <v>0</v>
      </c>
    </row>
    <row r="37" spans="1:35" s="545" customFormat="1" ht="14" x14ac:dyDescent="0.3">
      <c r="A37" s="489"/>
      <c r="B37" s="530"/>
      <c r="C37" s="531" cm="1">
        <f t="array" ref="C37">IFERROR(SUMPRODUCT(($AC$13:$AI$77)*($AC$12:$AI$12=$C$9)*($W$13:$W$77=B37))*VLOOKUP(B37,$W$13:$X$77,2,FALSE)*8*17.92,0)</f>
        <v>0</v>
      </c>
      <c r="D37" s="531" cm="1">
        <f t="array" ref="D37">SUMPRODUCT(('Salary costs Primula'!$D$6:$J$22)*('Salary costs Primula'!$D$5:$J$5='Salary cost report'!$C$9)*('Salary costs Primula'!$C$6:$C$22='Salary cost report'!B37))</f>
        <v>0</v>
      </c>
      <c r="E37" s="532" cm="1">
        <f t="array" ref="E37">SUMPRODUCT(('Salary costs Primula'!$D$40:$J$56)*('Salary costs Primula'!$D$5:$J$5='Salary cost report'!$C$9)*('Salary costs Primula'!$C$40:$C$56='Salary cost report'!B37))</f>
        <v>1</v>
      </c>
      <c r="F37" s="533" cm="1">
        <f t="array" ref="F37">SUMPRODUCT(('Salary costs Primula'!$D$75:$J$91)*('Salary costs Primula'!$D$5:$J$5='Salary cost report'!$C$9)*('Salary costs Primula'!$C$75:$C$91='Salary cost report'!B37))</f>
        <v>0</v>
      </c>
      <c r="G37" s="534" cm="1">
        <f t="array" ref="G37">SUMPRODUCT(('Salary costs Primula'!$D$110:$J$126)*('Salary costs Primula'!$D$5:$J$5='Salary cost report'!$C$9)*('Salary costs Primula'!$C$110:$C$126='Salary cost report'!B37))</f>
        <v>0</v>
      </c>
      <c r="H37" s="535">
        <v>0</v>
      </c>
      <c r="I37" s="536">
        <f t="shared" si="13"/>
        <v>0</v>
      </c>
      <c r="J37" s="537">
        <f>IFERROR(D37/I37,0)</f>
        <v>0</v>
      </c>
      <c r="K37" s="538">
        <f>((215/12)*E37*G37)-(H37*(215/12))</f>
        <v>0</v>
      </c>
      <c r="L37" s="539" cm="1">
        <f t="array" ref="L37">SUMPRODUCT(($AC$13:$AI$77)*($AC$12:$AI$12=$C$9)*($W$13:$W$77=B37))*17.92</f>
        <v>0</v>
      </c>
      <c r="M37" s="540">
        <f>K37-L37</f>
        <v>0</v>
      </c>
      <c r="N37" s="541">
        <f>M37*J37</f>
        <v>0</v>
      </c>
      <c r="O37" s="542">
        <f t="shared" si="14"/>
        <v>0</v>
      </c>
      <c r="P37" s="543">
        <f t="shared" si="15"/>
        <v>0</v>
      </c>
      <c r="Q37" s="501"/>
      <c r="R37" s="544"/>
      <c r="S37" s="544"/>
      <c r="T37" s="544"/>
      <c r="U37" s="488">
        <f>Cost_Sal!L42</f>
        <v>0</v>
      </c>
      <c r="V37" s="488">
        <f>Cost_Sal!M42</f>
        <v>0</v>
      </c>
      <c r="W37" s="488" t="str">
        <f>Cost_Sal!N42</f>
        <v/>
      </c>
      <c r="X37" s="488">
        <f>Cost_Sal!O42</f>
        <v>0</v>
      </c>
      <c r="Y37" s="488">
        <f>Cost_Sal!P42</f>
        <v>0</v>
      </c>
      <c r="Z37" s="488">
        <f>Cost_Sal!Q42</f>
        <v>0</v>
      </c>
      <c r="AA37" s="488">
        <f>Cost_Sal!R42</f>
        <v>0</v>
      </c>
      <c r="AB37" s="488">
        <f>Cost_Sal!S42</f>
        <v>0</v>
      </c>
      <c r="AC37" s="488">
        <f>Cost_Sal!T42</f>
        <v>0</v>
      </c>
      <c r="AD37" s="488">
        <f>Cost_Sal!U42</f>
        <v>0</v>
      </c>
      <c r="AE37" s="488">
        <f>Cost_Sal!V42</f>
        <v>0</v>
      </c>
      <c r="AF37" s="488">
        <f>Cost_Sal!W42</f>
        <v>0</v>
      </c>
      <c r="AG37" s="488">
        <f>Cost_Sal!X42</f>
        <v>0</v>
      </c>
      <c r="AH37" s="488">
        <f>Cost_Sal!Y42</f>
        <v>0</v>
      </c>
      <c r="AI37" s="488">
        <f>Cost_Sal!Z42</f>
        <v>0</v>
      </c>
    </row>
    <row r="38" spans="1:35" s="545" customFormat="1" ht="14" x14ac:dyDescent="0.3">
      <c r="A38" s="489"/>
      <c r="B38" s="530"/>
      <c r="C38" s="531" cm="1">
        <f t="array" ref="C38">IFERROR(SUMPRODUCT(($AC$13:$AI$77)*($AC$12:$AI$12=$C$9)*($W$13:$W$77=B38))*VLOOKUP(B38,$W$13:$X$77,2,FALSE)*8*17.92,0)</f>
        <v>0</v>
      </c>
      <c r="D38" s="531" cm="1">
        <f t="array" ref="D38">SUMPRODUCT(('Salary costs Primula'!$D$6:$J$22)*('Salary costs Primula'!$D$5:$J$5='Salary cost report'!$C$9)*('Salary costs Primula'!$C$6:$C$22='Salary cost report'!B38))</f>
        <v>0</v>
      </c>
      <c r="E38" s="532" cm="1">
        <f t="array" ref="E38">SUMPRODUCT(('Salary costs Primula'!$D$40:$J$56)*('Salary costs Primula'!$D$5:$J$5='Salary cost report'!$C$9)*('Salary costs Primula'!$C$40:$C$56='Salary cost report'!B38))</f>
        <v>1</v>
      </c>
      <c r="F38" s="533" cm="1">
        <f t="array" ref="F38">SUMPRODUCT(('Salary costs Primula'!$D$75:$J$91)*('Salary costs Primula'!$D$5:$J$5='Salary cost report'!$C$9)*('Salary costs Primula'!$C$75:$C$91='Salary cost report'!B38))</f>
        <v>0</v>
      </c>
      <c r="G38" s="534" cm="1">
        <f t="array" ref="G38">SUMPRODUCT(('Salary costs Primula'!$D$110:$J$126)*('Salary costs Primula'!$D$5:$J$5='Salary cost report'!$C$9)*('Salary costs Primula'!$C$110:$C$126='Salary cost report'!B38))</f>
        <v>0</v>
      </c>
      <c r="H38" s="535">
        <v>0</v>
      </c>
      <c r="I38" s="536">
        <f t="shared" si="13"/>
        <v>0</v>
      </c>
      <c r="J38" s="537">
        <f>IFERROR(D38/I38,0)</f>
        <v>0</v>
      </c>
      <c r="K38" s="538">
        <f>((215/12)*E38*G38)-(H38*(215/12))</f>
        <v>0</v>
      </c>
      <c r="L38" s="539" cm="1">
        <f t="array" ref="L38">SUMPRODUCT(($AC$13:$AI$77)*($AC$12:$AI$12=$C$9)*($W$13:$W$77=B38))*17.92</f>
        <v>0</v>
      </c>
      <c r="M38" s="540">
        <f>K38-L38</f>
        <v>0</v>
      </c>
      <c r="N38" s="541">
        <f>M38*J38</f>
        <v>0</v>
      </c>
      <c r="O38" s="542">
        <f t="shared" si="14"/>
        <v>0</v>
      </c>
      <c r="P38" s="543">
        <f t="shared" si="15"/>
        <v>0</v>
      </c>
      <c r="Q38" s="501"/>
      <c r="R38" s="544"/>
      <c r="S38" s="544"/>
      <c r="T38" s="544"/>
      <c r="U38" s="488">
        <f>Cost_Sal!L43</f>
        <v>0</v>
      </c>
      <c r="V38" s="488">
        <f>Cost_Sal!M43</f>
        <v>0</v>
      </c>
      <c r="W38" s="488" t="str">
        <f>Cost_Sal!N43</f>
        <v/>
      </c>
      <c r="X38" s="488">
        <f>Cost_Sal!O43</f>
        <v>0</v>
      </c>
      <c r="Y38" s="488">
        <f>Cost_Sal!P43</f>
        <v>0</v>
      </c>
      <c r="Z38" s="488">
        <f>Cost_Sal!Q43</f>
        <v>0</v>
      </c>
      <c r="AA38" s="488">
        <f>Cost_Sal!R43</f>
        <v>0</v>
      </c>
      <c r="AB38" s="488">
        <f>Cost_Sal!S43</f>
        <v>0</v>
      </c>
      <c r="AC38" s="488">
        <f>Cost_Sal!T43</f>
        <v>0</v>
      </c>
      <c r="AD38" s="488">
        <f>Cost_Sal!U43</f>
        <v>0</v>
      </c>
      <c r="AE38" s="488">
        <f>Cost_Sal!V43</f>
        <v>0</v>
      </c>
      <c r="AF38" s="488">
        <f>Cost_Sal!W43</f>
        <v>0</v>
      </c>
      <c r="AG38" s="488">
        <f>Cost_Sal!X43</f>
        <v>0</v>
      </c>
      <c r="AH38" s="488">
        <f>Cost_Sal!Y43</f>
        <v>0</v>
      </c>
      <c r="AI38" s="488">
        <f>Cost_Sal!Z43</f>
        <v>0</v>
      </c>
    </row>
    <row r="39" spans="1:35" s="545" customFormat="1" ht="14" x14ac:dyDescent="0.3">
      <c r="A39" s="489"/>
      <c r="B39" s="530"/>
      <c r="C39" s="531" cm="1">
        <f t="array" ref="C39">IFERROR(SUMPRODUCT(($AC$13:$AI$77)*($AC$12:$AI$12=$C$9)*($W$13:$W$77=B39))*VLOOKUP(B39,$W$13:$X$77,2,FALSE)*8*17.92,0)</f>
        <v>0</v>
      </c>
      <c r="D39" s="531" cm="1">
        <f t="array" ref="D39">SUMPRODUCT(('Salary costs Primula'!$D$6:$J$22)*('Salary costs Primula'!$D$5:$J$5='Salary cost report'!$C$9)*('Salary costs Primula'!$C$6:$C$22='Salary cost report'!B39))</f>
        <v>0</v>
      </c>
      <c r="E39" s="532" cm="1">
        <f t="array" ref="E39">SUMPRODUCT(('Salary costs Primula'!$D$40:$J$56)*('Salary costs Primula'!$D$5:$J$5='Salary cost report'!$C$9)*('Salary costs Primula'!$C$40:$C$56='Salary cost report'!B39))</f>
        <v>1</v>
      </c>
      <c r="F39" s="533" cm="1">
        <f t="array" ref="F39">SUMPRODUCT(('Salary costs Primula'!$D$75:$J$91)*('Salary costs Primula'!$D$5:$J$5='Salary cost report'!$C$9)*('Salary costs Primula'!$C$75:$C$91='Salary cost report'!B39))</f>
        <v>0</v>
      </c>
      <c r="G39" s="534" cm="1">
        <f t="array" ref="G39">SUMPRODUCT(('Salary costs Primula'!$D$110:$J$126)*('Salary costs Primula'!$D$5:$J$5='Salary cost report'!$C$9)*('Salary costs Primula'!$C$110:$C$126='Salary cost report'!B39))</f>
        <v>0</v>
      </c>
      <c r="H39" s="535">
        <v>0</v>
      </c>
      <c r="I39" s="536">
        <f t="shared" si="13"/>
        <v>0</v>
      </c>
      <c r="J39" s="537">
        <f>IFERROR(D39/I39,0)</f>
        <v>0</v>
      </c>
      <c r="K39" s="538">
        <f>((215/12)*E39*G39)-(H39*(215/12))</f>
        <v>0</v>
      </c>
      <c r="L39" s="539" cm="1">
        <f t="array" ref="L39">SUMPRODUCT(($AC$13:$AI$77)*($AC$12:$AI$12=$C$9)*($W$13:$W$77=B39))*17.92</f>
        <v>0</v>
      </c>
      <c r="M39" s="540">
        <f>K39-L39</f>
        <v>0</v>
      </c>
      <c r="N39" s="541">
        <f>M39*J39</f>
        <v>0</v>
      </c>
      <c r="O39" s="542">
        <f t="shared" si="14"/>
        <v>0</v>
      </c>
      <c r="P39" s="543">
        <f t="shared" si="15"/>
        <v>0</v>
      </c>
      <c r="Q39" s="501"/>
      <c r="R39" s="544"/>
      <c r="S39" s="544"/>
      <c r="T39" s="544"/>
      <c r="U39" s="488">
        <f>Cost_Sal!L44</f>
        <v>0</v>
      </c>
      <c r="V39" s="488">
        <f>Cost_Sal!M44</f>
        <v>0</v>
      </c>
      <c r="W39" s="488" t="str">
        <f>Cost_Sal!N44</f>
        <v/>
      </c>
      <c r="X39" s="488">
        <f>Cost_Sal!O44</f>
        <v>0</v>
      </c>
      <c r="Y39" s="488">
        <f>Cost_Sal!P44</f>
        <v>0</v>
      </c>
      <c r="Z39" s="488">
        <f>Cost_Sal!Q44</f>
        <v>0</v>
      </c>
      <c r="AA39" s="488">
        <f>Cost_Sal!R44</f>
        <v>0</v>
      </c>
      <c r="AB39" s="488">
        <f>Cost_Sal!S44</f>
        <v>0</v>
      </c>
      <c r="AC39" s="488">
        <f>Cost_Sal!T44</f>
        <v>0</v>
      </c>
      <c r="AD39" s="488">
        <f>Cost_Sal!U44</f>
        <v>0</v>
      </c>
      <c r="AE39" s="488">
        <f>Cost_Sal!V44</f>
        <v>0</v>
      </c>
      <c r="AF39" s="488">
        <f>Cost_Sal!W44</f>
        <v>0</v>
      </c>
      <c r="AG39" s="488">
        <f>Cost_Sal!X44</f>
        <v>0</v>
      </c>
      <c r="AH39" s="488">
        <f>Cost_Sal!Y44</f>
        <v>0</v>
      </c>
      <c r="AI39" s="488">
        <f>Cost_Sal!Z44</f>
        <v>0</v>
      </c>
    </row>
    <row r="40" spans="1:35" s="545" customFormat="1" thickBot="1" x14ac:dyDescent="0.35">
      <c r="A40" s="489"/>
      <c r="B40" s="567"/>
      <c r="C40" s="568"/>
      <c r="D40" s="568"/>
      <c r="E40" s="569"/>
      <c r="F40" s="570"/>
      <c r="G40" s="571"/>
      <c r="H40" s="572"/>
      <c r="I40" s="573"/>
      <c r="J40" s="574"/>
      <c r="K40" s="575"/>
      <c r="L40" s="576"/>
      <c r="M40" s="577"/>
      <c r="N40" s="578"/>
      <c r="O40" s="579"/>
      <c r="P40" s="580"/>
      <c r="Q40" s="501"/>
      <c r="R40" s="544"/>
      <c r="S40" s="544"/>
      <c r="T40" s="544"/>
      <c r="U40" s="488">
        <f>Cost_Sal!L45</f>
        <v>0</v>
      </c>
      <c r="V40" s="488">
        <f>Cost_Sal!M45</f>
        <v>0</v>
      </c>
      <c r="W40" s="488" t="str">
        <f>Cost_Sal!N45</f>
        <v/>
      </c>
      <c r="X40" s="488">
        <f>Cost_Sal!O45</f>
        <v>0</v>
      </c>
      <c r="Y40" s="488">
        <f>Cost_Sal!P45</f>
        <v>0</v>
      </c>
      <c r="Z40" s="488">
        <f>Cost_Sal!Q45</f>
        <v>0</v>
      </c>
      <c r="AA40" s="488">
        <f>Cost_Sal!R45</f>
        <v>0</v>
      </c>
      <c r="AB40" s="488">
        <f>Cost_Sal!S45</f>
        <v>0</v>
      </c>
      <c r="AC40" s="488">
        <f>Cost_Sal!T45</f>
        <v>0</v>
      </c>
      <c r="AD40" s="488">
        <f>Cost_Sal!U45</f>
        <v>0</v>
      </c>
      <c r="AE40" s="488">
        <f>Cost_Sal!V45</f>
        <v>0</v>
      </c>
      <c r="AF40" s="488">
        <f>Cost_Sal!W45</f>
        <v>0</v>
      </c>
      <c r="AG40" s="488">
        <f>Cost_Sal!X45</f>
        <v>0</v>
      </c>
      <c r="AH40" s="488">
        <f>Cost_Sal!Y45</f>
        <v>0</v>
      </c>
      <c r="AI40" s="488">
        <f>Cost_Sal!Z45</f>
        <v>0</v>
      </c>
    </row>
    <row r="41" spans="1:35" s="529" customFormat="1" ht="15" thickTop="1" thickBot="1" x14ac:dyDescent="0.35">
      <c r="A41" s="489"/>
      <c r="B41" s="581" t="str">
        <f>CONCATENATE("Total salary costs year "&amp;""&amp;C9)</f>
        <v>Total salary costs year 2022</v>
      </c>
      <c r="C41" s="582">
        <f>C14+C17+C24+C29+C34</f>
        <v>0</v>
      </c>
      <c r="D41" s="582">
        <f>D14+D17+D24+D29+D34</f>
        <v>0</v>
      </c>
      <c r="E41" s="583"/>
      <c r="F41" s="584"/>
      <c r="G41" s="584"/>
      <c r="H41" s="584"/>
      <c r="I41" s="585"/>
      <c r="J41" s="585"/>
      <c r="K41" s="586"/>
      <c r="L41" s="587"/>
      <c r="M41" s="587"/>
      <c r="N41" s="588">
        <f>N14+N17+N24+N29+N34</f>
        <v>0</v>
      </c>
      <c r="O41" s="589"/>
      <c r="P41" s="590">
        <f>P14+P17+P24+P29+P34</f>
        <v>0</v>
      </c>
      <c r="Q41" s="591"/>
      <c r="R41" s="528"/>
      <c r="S41" s="528"/>
      <c r="T41" s="528"/>
      <c r="U41" s="488">
        <f>Cost_Sal!L46</f>
        <v>0</v>
      </c>
      <c r="V41" s="488">
        <f>Cost_Sal!M46</f>
        <v>0</v>
      </c>
      <c r="W41" s="488" t="str">
        <f>Cost_Sal!N46</f>
        <v/>
      </c>
      <c r="X41" s="488">
        <f>Cost_Sal!O46</f>
        <v>0</v>
      </c>
      <c r="Y41" s="488">
        <f>Cost_Sal!P46</f>
        <v>0</v>
      </c>
      <c r="Z41" s="488">
        <f>Cost_Sal!Q46</f>
        <v>0</v>
      </c>
      <c r="AA41" s="488">
        <f>Cost_Sal!R46</f>
        <v>0</v>
      </c>
      <c r="AB41" s="488">
        <f>Cost_Sal!S46</f>
        <v>0</v>
      </c>
      <c r="AC41" s="488">
        <f>Cost_Sal!T46</f>
        <v>0</v>
      </c>
      <c r="AD41" s="488">
        <f>Cost_Sal!U46</f>
        <v>0</v>
      </c>
      <c r="AE41" s="488">
        <f>Cost_Sal!V46</f>
        <v>0</v>
      </c>
      <c r="AF41" s="488">
        <f>Cost_Sal!W46</f>
        <v>0</v>
      </c>
      <c r="AG41" s="488">
        <f>Cost_Sal!X46</f>
        <v>0</v>
      </c>
      <c r="AH41" s="488">
        <f>Cost_Sal!Y46</f>
        <v>0</v>
      </c>
      <c r="AI41" s="488">
        <f>Cost_Sal!Z46</f>
        <v>0</v>
      </c>
    </row>
    <row r="42" spans="1:35" ht="15" thickTop="1" x14ac:dyDescent="0.35">
      <c r="A42" s="177"/>
      <c r="B42" s="483"/>
      <c r="C42" s="483"/>
      <c r="D42" s="483"/>
      <c r="E42" s="483"/>
      <c r="F42" s="483"/>
      <c r="G42" s="483"/>
      <c r="H42" s="483"/>
      <c r="I42" s="483"/>
      <c r="J42" s="483"/>
      <c r="K42" s="483"/>
      <c r="L42" s="483"/>
      <c r="M42" s="483"/>
      <c r="N42" s="483"/>
      <c r="O42" s="483"/>
      <c r="P42" s="483"/>
      <c r="Q42" s="184"/>
      <c r="R42" s="181"/>
      <c r="S42" s="181"/>
      <c r="T42" s="181"/>
      <c r="U42">
        <f>Cost_Sal!L47</f>
        <v>0</v>
      </c>
      <c r="V42">
        <f>Cost_Sal!M47</f>
        <v>0</v>
      </c>
      <c r="W42" t="str">
        <f>Cost_Sal!N47</f>
        <v/>
      </c>
      <c r="X42">
        <f>Cost_Sal!O47</f>
        <v>0</v>
      </c>
      <c r="Y42">
        <f>Cost_Sal!P47</f>
        <v>0</v>
      </c>
      <c r="Z42">
        <f>Cost_Sal!Q47</f>
        <v>0</v>
      </c>
      <c r="AA42">
        <f>Cost_Sal!R47</f>
        <v>0</v>
      </c>
      <c r="AB42">
        <f>Cost_Sal!S47</f>
        <v>0</v>
      </c>
      <c r="AC42">
        <f>Cost_Sal!T47</f>
        <v>0</v>
      </c>
      <c r="AD42">
        <f>Cost_Sal!U47</f>
        <v>0</v>
      </c>
      <c r="AE42">
        <f>Cost_Sal!V47</f>
        <v>0</v>
      </c>
      <c r="AF42">
        <f>Cost_Sal!W47</f>
        <v>0</v>
      </c>
      <c r="AG42">
        <f>Cost_Sal!X47</f>
        <v>0</v>
      </c>
      <c r="AH42">
        <f>Cost_Sal!Y47</f>
        <v>0</v>
      </c>
      <c r="AI42">
        <f>Cost_Sal!Z47</f>
        <v>0</v>
      </c>
    </row>
    <row r="43" spans="1:35" x14ac:dyDescent="0.35">
      <c r="B43" s="181"/>
      <c r="C43" s="181"/>
      <c r="D43" s="181"/>
      <c r="E43" s="181"/>
      <c r="F43" s="181"/>
      <c r="G43" s="181"/>
      <c r="H43" s="181"/>
      <c r="I43" s="181"/>
      <c r="J43" s="181"/>
      <c r="K43" s="181"/>
      <c r="L43" s="181"/>
      <c r="M43" s="181"/>
      <c r="N43" s="181"/>
      <c r="O43" s="181"/>
      <c r="P43" s="181"/>
      <c r="Q43" s="181"/>
      <c r="R43" s="181"/>
      <c r="S43" s="181"/>
      <c r="T43" s="181"/>
      <c r="U43">
        <f>Cost_Sal!L48</f>
        <v>0</v>
      </c>
      <c r="V43">
        <f>Cost_Sal!M48</f>
        <v>0</v>
      </c>
      <c r="W43" t="str">
        <f>Cost_Sal!N48</f>
        <v/>
      </c>
      <c r="X43">
        <f>Cost_Sal!O48</f>
        <v>0</v>
      </c>
      <c r="Y43">
        <f>Cost_Sal!P48</f>
        <v>0</v>
      </c>
      <c r="Z43">
        <f>Cost_Sal!Q48</f>
        <v>0</v>
      </c>
      <c r="AA43">
        <f>Cost_Sal!R48</f>
        <v>0</v>
      </c>
      <c r="AB43">
        <f>Cost_Sal!S48</f>
        <v>0</v>
      </c>
      <c r="AC43">
        <f>Cost_Sal!T48</f>
        <v>0</v>
      </c>
      <c r="AD43">
        <f>Cost_Sal!U48</f>
        <v>0</v>
      </c>
      <c r="AE43">
        <f>Cost_Sal!V48</f>
        <v>0</v>
      </c>
      <c r="AF43">
        <f>Cost_Sal!W48</f>
        <v>0</v>
      </c>
      <c r="AG43">
        <f>Cost_Sal!X48</f>
        <v>0</v>
      </c>
      <c r="AH43">
        <f>Cost_Sal!Y48</f>
        <v>0</v>
      </c>
      <c r="AI43">
        <f>Cost_Sal!Z48</f>
        <v>0</v>
      </c>
    </row>
    <row r="44" spans="1:35" x14ac:dyDescent="0.35">
      <c r="B44" s="185"/>
      <c r="C44" s="181"/>
      <c r="D44" s="181"/>
      <c r="E44" s="181"/>
      <c r="F44" s="181"/>
      <c r="G44" s="181"/>
      <c r="H44" s="181"/>
      <c r="I44" s="181"/>
      <c r="J44" s="181"/>
      <c r="K44" s="181"/>
      <c r="L44" s="181"/>
      <c r="M44" s="181"/>
      <c r="N44" s="181"/>
      <c r="O44" s="181"/>
      <c r="P44" s="181"/>
      <c r="Q44" s="181"/>
      <c r="R44" s="181"/>
      <c r="S44" s="181"/>
      <c r="T44" s="181"/>
      <c r="U44">
        <f>Cost_Sal!L49</f>
        <v>0</v>
      </c>
      <c r="V44">
        <f>Cost_Sal!M49</f>
        <v>0</v>
      </c>
      <c r="W44" t="str">
        <f>Cost_Sal!N49</f>
        <v/>
      </c>
      <c r="X44">
        <f>Cost_Sal!O49</f>
        <v>0</v>
      </c>
      <c r="Y44">
        <f>Cost_Sal!P49</f>
        <v>0</v>
      </c>
      <c r="Z44">
        <f>Cost_Sal!Q49</f>
        <v>0</v>
      </c>
      <c r="AA44">
        <f>Cost_Sal!R49</f>
        <v>0</v>
      </c>
      <c r="AB44">
        <f>Cost_Sal!S49</f>
        <v>0</v>
      </c>
      <c r="AC44">
        <f>Cost_Sal!T49</f>
        <v>0</v>
      </c>
      <c r="AD44">
        <f>Cost_Sal!U49</f>
        <v>0</v>
      </c>
      <c r="AE44">
        <f>Cost_Sal!V49</f>
        <v>0</v>
      </c>
      <c r="AF44">
        <f>Cost_Sal!W49</f>
        <v>0</v>
      </c>
      <c r="AG44">
        <f>Cost_Sal!X49</f>
        <v>0</v>
      </c>
      <c r="AH44">
        <f>Cost_Sal!Y49</f>
        <v>0</v>
      </c>
      <c r="AI44">
        <f>Cost_Sal!Z49</f>
        <v>0</v>
      </c>
    </row>
    <row r="45" spans="1:35" x14ac:dyDescent="0.35">
      <c r="B45" s="181"/>
      <c r="C45" s="181"/>
      <c r="D45" s="181"/>
      <c r="E45" s="181"/>
      <c r="F45" s="181"/>
      <c r="G45" s="181"/>
      <c r="H45" s="181"/>
      <c r="I45" s="181"/>
      <c r="J45" s="181"/>
      <c r="K45" s="181"/>
      <c r="L45" s="181"/>
      <c r="M45" s="181"/>
      <c r="N45" s="181"/>
      <c r="O45" s="181"/>
      <c r="P45" s="181"/>
      <c r="Q45" s="181"/>
      <c r="R45" s="181"/>
      <c r="S45" s="181"/>
      <c r="T45" s="181"/>
      <c r="U45">
        <f>Cost_Sal!L50</f>
        <v>0</v>
      </c>
      <c r="V45">
        <f>Cost_Sal!M50</f>
        <v>0</v>
      </c>
      <c r="W45">
        <f>Cost_Sal!N50</f>
        <v>0</v>
      </c>
      <c r="X45">
        <f>Cost_Sal!O50</f>
        <v>0</v>
      </c>
      <c r="Y45">
        <f>Cost_Sal!P50</f>
        <v>0</v>
      </c>
      <c r="Z45">
        <f>Cost_Sal!Q50</f>
        <v>0</v>
      </c>
      <c r="AA45">
        <f>Cost_Sal!R50</f>
        <v>0</v>
      </c>
      <c r="AB45">
        <f>Cost_Sal!S50</f>
        <v>0</v>
      </c>
      <c r="AC45">
        <f>Cost_Sal!T50</f>
        <v>0</v>
      </c>
      <c r="AD45">
        <f>Cost_Sal!U50</f>
        <v>0</v>
      </c>
      <c r="AE45">
        <f>Cost_Sal!V50</f>
        <v>0</v>
      </c>
      <c r="AF45">
        <f>Cost_Sal!W50</f>
        <v>0</v>
      </c>
      <c r="AG45">
        <f>Cost_Sal!X50</f>
        <v>0</v>
      </c>
      <c r="AH45">
        <f>Cost_Sal!Y50</f>
        <v>0</v>
      </c>
      <c r="AI45">
        <f>Cost_Sal!Z50</f>
        <v>0</v>
      </c>
    </row>
    <row r="46" spans="1:35" x14ac:dyDescent="0.35">
      <c r="B46" s="181"/>
      <c r="C46" s="181"/>
      <c r="D46" s="181"/>
      <c r="E46" s="181"/>
      <c r="F46" s="181"/>
      <c r="G46" s="181"/>
      <c r="H46" s="181"/>
      <c r="I46" s="181"/>
      <c r="J46" s="181"/>
      <c r="K46" s="181"/>
      <c r="L46" s="181"/>
      <c r="M46" s="181"/>
      <c r="N46" s="181"/>
      <c r="O46" s="181"/>
      <c r="P46" s="181"/>
      <c r="Q46" s="181"/>
      <c r="R46" s="181"/>
      <c r="S46" s="181"/>
      <c r="T46" s="181"/>
      <c r="U46">
        <f>Cost_Sal!L51</f>
        <v>0</v>
      </c>
      <c r="V46">
        <f>Cost_Sal!M51</f>
        <v>0</v>
      </c>
      <c r="W46">
        <f>Cost_Sal!N51</f>
        <v>0</v>
      </c>
      <c r="X46">
        <f>Cost_Sal!O51</f>
        <v>0</v>
      </c>
      <c r="Y46">
        <f>Cost_Sal!P51</f>
        <v>0</v>
      </c>
      <c r="Z46">
        <f>Cost_Sal!Q51</f>
        <v>0</v>
      </c>
      <c r="AA46">
        <f>Cost_Sal!R51</f>
        <v>0</v>
      </c>
      <c r="AB46">
        <f>Cost_Sal!S51</f>
        <v>0</v>
      </c>
      <c r="AC46">
        <f>Cost_Sal!T51</f>
        <v>0</v>
      </c>
      <c r="AD46">
        <f>Cost_Sal!U51</f>
        <v>0</v>
      </c>
      <c r="AE46">
        <f>Cost_Sal!V51</f>
        <v>0</v>
      </c>
      <c r="AF46">
        <f>Cost_Sal!W51</f>
        <v>0</v>
      </c>
      <c r="AG46">
        <f>Cost_Sal!X51</f>
        <v>0</v>
      </c>
      <c r="AH46">
        <f>Cost_Sal!Y51</f>
        <v>0</v>
      </c>
      <c r="AI46">
        <f>Cost_Sal!Z51</f>
        <v>0</v>
      </c>
    </row>
    <row r="47" spans="1:35" x14ac:dyDescent="0.35">
      <c r="B47" s="181"/>
      <c r="C47" s="181"/>
      <c r="D47" s="181"/>
      <c r="E47" s="181"/>
      <c r="F47" s="181"/>
      <c r="G47" s="181"/>
      <c r="H47" s="181"/>
      <c r="I47" s="181"/>
      <c r="J47" s="181"/>
      <c r="K47" s="181"/>
      <c r="L47" s="181"/>
      <c r="M47" s="181"/>
      <c r="N47" s="181"/>
      <c r="O47" s="181"/>
      <c r="P47" s="181"/>
      <c r="Q47" s="181"/>
      <c r="R47" s="181"/>
      <c r="S47" s="181"/>
      <c r="T47" s="181"/>
      <c r="U47">
        <f>Cost_Sal!L52</f>
        <v>0</v>
      </c>
      <c r="V47">
        <f>Cost_Sal!M52</f>
        <v>0</v>
      </c>
      <c r="W47">
        <f>Cost_Sal!N52</f>
        <v>0</v>
      </c>
      <c r="X47">
        <f>Cost_Sal!O52</f>
        <v>0</v>
      </c>
      <c r="Y47">
        <f>Cost_Sal!P52</f>
        <v>0</v>
      </c>
      <c r="Z47">
        <f>Cost_Sal!Q52</f>
        <v>0</v>
      </c>
      <c r="AA47">
        <f>Cost_Sal!R52</f>
        <v>0</v>
      </c>
      <c r="AB47">
        <f>Cost_Sal!S52</f>
        <v>0</v>
      </c>
      <c r="AC47">
        <f>Cost_Sal!T52</f>
        <v>0</v>
      </c>
      <c r="AD47">
        <f>Cost_Sal!U52</f>
        <v>0</v>
      </c>
      <c r="AE47">
        <f>Cost_Sal!V52</f>
        <v>0</v>
      </c>
      <c r="AF47">
        <f>Cost_Sal!W52</f>
        <v>0</v>
      </c>
      <c r="AG47">
        <f>Cost_Sal!X52</f>
        <v>0</v>
      </c>
      <c r="AH47">
        <f>Cost_Sal!Y52</f>
        <v>0</v>
      </c>
      <c r="AI47">
        <f>Cost_Sal!Z52</f>
        <v>0</v>
      </c>
    </row>
    <row r="48" spans="1:35" x14ac:dyDescent="0.35">
      <c r="B48" s="181"/>
      <c r="C48" s="181"/>
      <c r="D48" s="181"/>
      <c r="E48" s="181"/>
      <c r="F48" s="181"/>
      <c r="G48" s="181"/>
      <c r="H48" s="181"/>
      <c r="I48" s="181"/>
      <c r="J48" s="181"/>
      <c r="K48" s="181"/>
      <c r="L48" s="181"/>
      <c r="M48" s="181"/>
      <c r="N48" s="181"/>
      <c r="O48" s="181"/>
      <c r="P48" s="181"/>
      <c r="Q48" s="181"/>
      <c r="R48" s="181"/>
      <c r="S48" s="181"/>
      <c r="T48" s="181"/>
      <c r="U48">
        <f>Cost_Sal!L53</f>
        <v>0</v>
      </c>
      <c r="V48">
        <f>Cost_Sal!M53</f>
        <v>0</v>
      </c>
      <c r="W48">
        <f>Cost_Sal!N53</f>
        <v>0</v>
      </c>
      <c r="X48">
        <f>Cost_Sal!O53</f>
        <v>0</v>
      </c>
      <c r="Y48">
        <f>Cost_Sal!P53</f>
        <v>0</v>
      </c>
      <c r="Z48">
        <f>Cost_Sal!Q53</f>
        <v>0</v>
      </c>
      <c r="AA48">
        <f>Cost_Sal!R53</f>
        <v>0</v>
      </c>
      <c r="AB48">
        <f>Cost_Sal!S53</f>
        <v>0</v>
      </c>
      <c r="AC48">
        <f>Cost_Sal!T53</f>
        <v>0</v>
      </c>
      <c r="AD48">
        <f>Cost_Sal!U53</f>
        <v>0</v>
      </c>
      <c r="AE48">
        <f>Cost_Sal!V53</f>
        <v>0</v>
      </c>
      <c r="AF48">
        <f>Cost_Sal!W53</f>
        <v>0</v>
      </c>
      <c r="AG48">
        <f>Cost_Sal!X53</f>
        <v>0</v>
      </c>
      <c r="AH48">
        <f>Cost_Sal!Y53</f>
        <v>0</v>
      </c>
      <c r="AI48">
        <f>Cost_Sal!Z53</f>
        <v>0</v>
      </c>
    </row>
    <row r="49" spans="2:35" x14ac:dyDescent="0.35">
      <c r="B49" s="181"/>
      <c r="C49" s="181"/>
      <c r="D49" s="181"/>
      <c r="E49" s="181"/>
      <c r="F49" s="181"/>
      <c r="G49" s="181"/>
      <c r="H49" s="181"/>
      <c r="I49" s="181"/>
      <c r="J49" s="181"/>
      <c r="K49" s="181"/>
      <c r="L49" s="181"/>
      <c r="M49" s="181"/>
      <c r="N49" s="181"/>
      <c r="O49" s="181"/>
      <c r="P49" s="181"/>
      <c r="Q49" s="181"/>
      <c r="R49" s="181"/>
      <c r="S49" s="181"/>
      <c r="T49" s="181"/>
      <c r="U49">
        <f>Cost_Sal!L54</f>
        <v>0</v>
      </c>
      <c r="V49">
        <f>Cost_Sal!M54</f>
        <v>0</v>
      </c>
      <c r="W49">
        <f>Cost_Sal!N54</f>
        <v>0</v>
      </c>
      <c r="X49">
        <f>Cost_Sal!O54</f>
        <v>0</v>
      </c>
      <c r="Y49">
        <f>Cost_Sal!P54</f>
        <v>0</v>
      </c>
      <c r="Z49">
        <f>Cost_Sal!Q54</f>
        <v>0</v>
      </c>
      <c r="AA49">
        <f>Cost_Sal!R54</f>
        <v>0</v>
      </c>
      <c r="AB49">
        <f>Cost_Sal!S54</f>
        <v>0</v>
      </c>
      <c r="AC49">
        <f>Cost_Sal!T54</f>
        <v>0</v>
      </c>
      <c r="AD49">
        <f>Cost_Sal!U54</f>
        <v>0</v>
      </c>
      <c r="AE49">
        <f>Cost_Sal!V54</f>
        <v>0</v>
      </c>
      <c r="AF49">
        <f>Cost_Sal!W54</f>
        <v>0</v>
      </c>
      <c r="AG49">
        <f>Cost_Sal!X54</f>
        <v>0</v>
      </c>
      <c r="AH49">
        <f>Cost_Sal!Y54</f>
        <v>0</v>
      </c>
      <c r="AI49">
        <f>Cost_Sal!Z54</f>
        <v>0</v>
      </c>
    </row>
    <row r="50" spans="2:35" x14ac:dyDescent="0.35">
      <c r="B50" s="181"/>
      <c r="C50" s="181"/>
      <c r="D50" s="181"/>
      <c r="F50" s="181"/>
      <c r="G50" s="181"/>
      <c r="H50" s="181"/>
      <c r="I50" s="181"/>
      <c r="J50" s="181"/>
      <c r="K50" s="181"/>
      <c r="L50" s="181"/>
      <c r="M50" s="181"/>
      <c r="N50" s="181"/>
      <c r="O50" s="181"/>
      <c r="P50" s="181"/>
      <c r="Q50" s="181"/>
      <c r="R50" s="181"/>
      <c r="S50" s="181"/>
      <c r="T50" s="181"/>
      <c r="U50">
        <f>Cost_Sal!L55</f>
        <v>0</v>
      </c>
      <c r="V50">
        <f>Cost_Sal!M55</f>
        <v>0</v>
      </c>
      <c r="W50">
        <f>Cost_Sal!N55</f>
        <v>0</v>
      </c>
      <c r="X50">
        <f>Cost_Sal!O55</f>
        <v>0</v>
      </c>
      <c r="Y50">
        <f>Cost_Sal!P55</f>
        <v>0</v>
      </c>
      <c r="Z50">
        <f>Cost_Sal!Q55</f>
        <v>0</v>
      </c>
      <c r="AA50">
        <f>Cost_Sal!R55</f>
        <v>0</v>
      </c>
      <c r="AB50">
        <f>Cost_Sal!S55</f>
        <v>0</v>
      </c>
      <c r="AC50">
        <f>Cost_Sal!T55</f>
        <v>0</v>
      </c>
      <c r="AD50">
        <f>Cost_Sal!U55</f>
        <v>0</v>
      </c>
      <c r="AE50">
        <f>Cost_Sal!V55</f>
        <v>0</v>
      </c>
      <c r="AF50">
        <f>Cost_Sal!W55</f>
        <v>0</v>
      </c>
      <c r="AG50">
        <f>Cost_Sal!X55</f>
        <v>0</v>
      </c>
      <c r="AH50">
        <f>Cost_Sal!Y55</f>
        <v>0</v>
      </c>
      <c r="AI50">
        <f>Cost_Sal!Z55</f>
        <v>0</v>
      </c>
    </row>
    <row r="51" spans="2:35" x14ac:dyDescent="0.35">
      <c r="B51" s="181"/>
      <c r="C51" s="181"/>
      <c r="D51" s="181"/>
      <c r="E51" s="181"/>
      <c r="F51" s="181"/>
      <c r="G51" s="181"/>
      <c r="H51" s="181"/>
      <c r="I51" s="181"/>
      <c r="J51" s="181"/>
      <c r="K51" s="181"/>
      <c r="L51" s="181"/>
      <c r="M51" s="181"/>
      <c r="N51" s="181"/>
      <c r="O51" s="181"/>
      <c r="P51" s="181"/>
      <c r="Q51" s="181"/>
      <c r="R51" s="181"/>
      <c r="S51" s="181"/>
      <c r="T51" s="181"/>
      <c r="U51">
        <f>Cost_Sal!L56</f>
        <v>0</v>
      </c>
      <c r="V51">
        <f>Cost_Sal!M56</f>
        <v>0</v>
      </c>
      <c r="W51">
        <f>Cost_Sal!N56</f>
        <v>0</v>
      </c>
      <c r="X51">
        <f>Cost_Sal!O56</f>
        <v>0</v>
      </c>
      <c r="Y51">
        <f>Cost_Sal!P56</f>
        <v>0</v>
      </c>
      <c r="Z51">
        <f>Cost_Sal!Q56</f>
        <v>0</v>
      </c>
      <c r="AA51">
        <f>Cost_Sal!R56</f>
        <v>0</v>
      </c>
      <c r="AB51">
        <f>Cost_Sal!S56</f>
        <v>0</v>
      </c>
      <c r="AC51">
        <f>Cost_Sal!T56</f>
        <v>0</v>
      </c>
      <c r="AD51">
        <f>Cost_Sal!U56</f>
        <v>0</v>
      </c>
      <c r="AE51">
        <f>Cost_Sal!V56</f>
        <v>0</v>
      </c>
      <c r="AF51">
        <f>Cost_Sal!W56</f>
        <v>0</v>
      </c>
      <c r="AG51">
        <f>Cost_Sal!X56</f>
        <v>0</v>
      </c>
      <c r="AH51">
        <f>Cost_Sal!Y56</f>
        <v>0</v>
      </c>
      <c r="AI51">
        <f>Cost_Sal!Z56</f>
        <v>0</v>
      </c>
    </row>
    <row r="52" spans="2:35" x14ac:dyDescent="0.35">
      <c r="B52" s="181"/>
      <c r="C52" s="181"/>
      <c r="D52" s="181"/>
      <c r="E52" s="181"/>
      <c r="F52" s="181"/>
      <c r="G52" s="181"/>
      <c r="H52" s="181"/>
      <c r="I52" s="181"/>
      <c r="J52" s="181"/>
      <c r="K52" s="181"/>
      <c r="L52" s="181"/>
      <c r="M52" s="181"/>
      <c r="N52" s="181"/>
      <c r="O52" s="181"/>
      <c r="P52" s="181"/>
      <c r="Q52" s="181"/>
      <c r="R52" s="181"/>
      <c r="S52" s="181"/>
      <c r="T52" s="181"/>
      <c r="U52">
        <f>Cost_Sal!L57</f>
        <v>0</v>
      </c>
      <c r="V52">
        <f>Cost_Sal!M57</f>
        <v>0</v>
      </c>
      <c r="W52">
        <f>Cost_Sal!N57</f>
        <v>0</v>
      </c>
      <c r="X52">
        <f>Cost_Sal!O57</f>
        <v>0</v>
      </c>
      <c r="Y52">
        <f>Cost_Sal!P57</f>
        <v>0</v>
      </c>
      <c r="Z52">
        <f>Cost_Sal!Q57</f>
        <v>0</v>
      </c>
      <c r="AA52">
        <f>Cost_Sal!R57</f>
        <v>0</v>
      </c>
      <c r="AB52">
        <f>Cost_Sal!S57</f>
        <v>0</v>
      </c>
      <c r="AC52">
        <f>Cost_Sal!T57</f>
        <v>0</v>
      </c>
      <c r="AD52">
        <f>Cost_Sal!U57</f>
        <v>0</v>
      </c>
      <c r="AE52">
        <f>Cost_Sal!V57</f>
        <v>0</v>
      </c>
      <c r="AF52">
        <f>Cost_Sal!W57</f>
        <v>0</v>
      </c>
      <c r="AG52">
        <f>Cost_Sal!X57</f>
        <v>0</v>
      </c>
      <c r="AH52">
        <f>Cost_Sal!Y57</f>
        <v>0</v>
      </c>
      <c r="AI52">
        <f>Cost_Sal!Z57</f>
        <v>0</v>
      </c>
    </row>
    <row r="53" spans="2:35" x14ac:dyDescent="0.35">
      <c r="B53" s="181"/>
      <c r="C53" s="181"/>
      <c r="D53" s="181"/>
      <c r="E53" s="181"/>
      <c r="F53" s="181"/>
      <c r="G53" s="181"/>
      <c r="H53" s="181"/>
      <c r="I53" s="181"/>
      <c r="J53" s="181"/>
      <c r="K53" s="181"/>
      <c r="L53" s="181"/>
      <c r="M53" s="181"/>
      <c r="N53" s="181"/>
      <c r="O53" s="181"/>
      <c r="P53" s="181"/>
      <c r="Q53" s="181"/>
      <c r="R53" s="181"/>
      <c r="S53" s="181"/>
      <c r="T53" s="181"/>
      <c r="U53">
        <f>Cost_Sal!L58</f>
        <v>0</v>
      </c>
      <c r="V53">
        <f>Cost_Sal!M58</f>
        <v>0</v>
      </c>
      <c r="W53">
        <f>Cost_Sal!N58</f>
        <v>0</v>
      </c>
      <c r="X53">
        <f>Cost_Sal!O58</f>
        <v>0</v>
      </c>
      <c r="Y53">
        <f>Cost_Sal!P58</f>
        <v>0</v>
      </c>
      <c r="Z53">
        <f>Cost_Sal!Q58</f>
        <v>0</v>
      </c>
      <c r="AA53">
        <f>Cost_Sal!R58</f>
        <v>0</v>
      </c>
      <c r="AB53">
        <f>Cost_Sal!S58</f>
        <v>0</v>
      </c>
      <c r="AC53">
        <f>Cost_Sal!T58</f>
        <v>0</v>
      </c>
      <c r="AD53">
        <f>Cost_Sal!U58</f>
        <v>0</v>
      </c>
      <c r="AE53">
        <f>Cost_Sal!V58</f>
        <v>0</v>
      </c>
      <c r="AF53">
        <f>Cost_Sal!W58</f>
        <v>0</v>
      </c>
      <c r="AG53">
        <f>Cost_Sal!X58</f>
        <v>0</v>
      </c>
      <c r="AH53">
        <f>Cost_Sal!Y58</f>
        <v>0</v>
      </c>
      <c r="AI53">
        <f>Cost_Sal!Z58</f>
        <v>0</v>
      </c>
    </row>
    <row r="54" spans="2:35" x14ac:dyDescent="0.35">
      <c r="B54" s="181"/>
      <c r="C54" s="181"/>
      <c r="D54" s="181"/>
      <c r="E54" s="181"/>
      <c r="F54" s="181"/>
      <c r="G54" s="181"/>
      <c r="H54" s="181"/>
      <c r="I54" s="181"/>
      <c r="J54" s="181"/>
      <c r="K54" s="181"/>
      <c r="L54" s="181"/>
      <c r="M54" s="181"/>
      <c r="N54" s="181"/>
      <c r="O54" s="181"/>
      <c r="P54" s="181"/>
      <c r="Q54" s="181"/>
      <c r="R54" s="181"/>
      <c r="S54" s="181"/>
      <c r="T54" s="181"/>
      <c r="U54">
        <f>Cost_Sal!L59</f>
        <v>0</v>
      </c>
      <c r="V54">
        <f>Cost_Sal!M59</f>
        <v>0</v>
      </c>
      <c r="W54">
        <f>Cost_Sal!N59</f>
        <v>0</v>
      </c>
      <c r="X54">
        <f>Cost_Sal!O59</f>
        <v>0</v>
      </c>
      <c r="Y54">
        <f>Cost_Sal!P59</f>
        <v>0</v>
      </c>
      <c r="Z54">
        <f>Cost_Sal!Q59</f>
        <v>0</v>
      </c>
      <c r="AA54">
        <f>Cost_Sal!R59</f>
        <v>0</v>
      </c>
      <c r="AB54">
        <f>Cost_Sal!S59</f>
        <v>0</v>
      </c>
      <c r="AC54">
        <f>Cost_Sal!T59</f>
        <v>0</v>
      </c>
      <c r="AD54">
        <f>Cost_Sal!U59</f>
        <v>0</v>
      </c>
      <c r="AE54">
        <f>Cost_Sal!V59</f>
        <v>0</v>
      </c>
      <c r="AF54">
        <f>Cost_Sal!W59</f>
        <v>0</v>
      </c>
      <c r="AG54">
        <f>Cost_Sal!X59</f>
        <v>0</v>
      </c>
      <c r="AH54">
        <f>Cost_Sal!Y59</f>
        <v>0</v>
      </c>
      <c r="AI54">
        <f>Cost_Sal!Z59</f>
        <v>0</v>
      </c>
    </row>
    <row r="55" spans="2:35" x14ac:dyDescent="0.35">
      <c r="B55" s="181"/>
      <c r="C55" s="181"/>
      <c r="D55" s="181"/>
      <c r="E55" s="181"/>
      <c r="F55" s="181"/>
      <c r="G55" s="181"/>
      <c r="H55" s="181"/>
      <c r="I55" s="181"/>
      <c r="J55" s="181"/>
      <c r="K55" s="181"/>
      <c r="L55" s="181"/>
      <c r="M55" s="181"/>
      <c r="N55" s="181"/>
      <c r="O55" s="181"/>
      <c r="P55" s="181"/>
      <c r="Q55" s="181"/>
      <c r="R55" s="181"/>
      <c r="S55" s="181"/>
      <c r="T55" s="181"/>
      <c r="U55">
        <f>Cost_Sal!L60</f>
        <v>0</v>
      </c>
      <c r="V55">
        <f>Cost_Sal!M60</f>
        <v>0</v>
      </c>
      <c r="W55">
        <f>Cost_Sal!N60</f>
        <v>0</v>
      </c>
      <c r="X55">
        <f>Cost_Sal!O60</f>
        <v>0</v>
      </c>
      <c r="Y55">
        <f>Cost_Sal!P60</f>
        <v>0</v>
      </c>
      <c r="Z55">
        <f>Cost_Sal!Q60</f>
        <v>0</v>
      </c>
      <c r="AA55">
        <f>Cost_Sal!R60</f>
        <v>0</v>
      </c>
      <c r="AB55">
        <f>Cost_Sal!S60</f>
        <v>0</v>
      </c>
      <c r="AC55">
        <f>Cost_Sal!T60</f>
        <v>0</v>
      </c>
      <c r="AD55">
        <f>Cost_Sal!U60</f>
        <v>0</v>
      </c>
      <c r="AE55">
        <f>Cost_Sal!V60</f>
        <v>0</v>
      </c>
      <c r="AF55">
        <f>Cost_Sal!W60</f>
        <v>0</v>
      </c>
      <c r="AG55">
        <f>Cost_Sal!X60</f>
        <v>0</v>
      </c>
      <c r="AH55">
        <f>Cost_Sal!Y60</f>
        <v>0</v>
      </c>
      <c r="AI55">
        <f>Cost_Sal!Z60</f>
        <v>0</v>
      </c>
    </row>
    <row r="56" spans="2:35" x14ac:dyDescent="0.35">
      <c r="B56" s="181"/>
      <c r="C56" s="181"/>
      <c r="D56" s="181"/>
      <c r="E56" s="181"/>
      <c r="F56" s="181"/>
      <c r="G56" s="181"/>
      <c r="H56" s="181"/>
      <c r="I56" s="181"/>
      <c r="J56" s="181"/>
      <c r="K56" s="181"/>
      <c r="L56" s="181"/>
      <c r="M56" s="181"/>
      <c r="N56" s="181"/>
      <c r="O56" s="181"/>
      <c r="P56" s="181"/>
      <c r="Q56" s="181"/>
      <c r="R56" s="181"/>
      <c r="S56" s="181"/>
      <c r="T56" s="181"/>
      <c r="U56">
        <f>Cost_Sal!L61</f>
        <v>0</v>
      </c>
      <c r="V56">
        <f>Cost_Sal!M61</f>
        <v>0</v>
      </c>
      <c r="W56">
        <f>Cost_Sal!N61</f>
        <v>0</v>
      </c>
      <c r="X56">
        <f>Cost_Sal!O61</f>
        <v>0</v>
      </c>
      <c r="Y56">
        <f>Cost_Sal!P61</f>
        <v>0</v>
      </c>
      <c r="Z56">
        <f>Cost_Sal!Q61</f>
        <v>0</v>
      </c>
      <c r="AA56">
        <f>Cost_Sal!R61</f>
        <v>0</v>
      </c>
      <c r="AB56">
        <f>Cost_Sal!S61</f>
        <v>0</v>
      </c>
      <c r="AC56">
        <f>Cost_Sal!T61</f>
        <v>0</v>
      </c>
      <c r="AD56">
        <f>Cost_Sal!U61</f>
        <v>0</v>
      </c>
      <c r="AE56">
        <f>Cost_Sal!V61</f>
        <v>0</v>
      </c>
      <c r="AF56">
        <f>Cost_Sal!W61</f>
        <v>0</v>
      </c>
      <c r="AG56">
        <f>Cost_Sal!X61</f>
        <v>0</v>
      </c>
      <c r="AH56">
        <f>Cost_Sal!Y61</f>
        <v>0</v>
      </c>
      <c r="AI56">
        <f>Cost_Sal!Z61</f>
        <v>0</v>
      </c>
    </row>
    <row r="57" spans="2:35" x14ac:dyDescent="0.35">
      <c r="B57" s="181"/>
      <c r="C57" s="181"/>
      <c r="D57" s="181"/>
      <c r="E57" s="181"/>
      <c r="F57" s="181"/>
      <c r="G57" s="181"/>
      <c r="H57" s="181"/>
      <c r="I57" s="181"/>
      <c r="J57" s="181"/>
      <c r="K57" s="181"/>
      <c r="L57" s="181"/>
      <c r="M57" s="181"/>
      <c r="N57" s="181"/>
      <c r="O57" s="181"/>
      <c r="P57" s="181"/>
      <c r="Q57" s="181"/>
      <c r="R57" s="181"/>
      <c r="S57" s="181"/>
      <c r="T57" s="181"/>
      <c r="U57">
        <f>Cost_Sal!L62</f>
        <v>0</v>
      </c>
      <c r="V57">
        <f>Cost_Sal!M62</f>
        <v>0</v>
      </c>
      <c r="W57">
        <f>Cost_Sal!N62</f>
        <v>0</v>
      </c>
      <c r="X57">
        <f>Cost_Sal!O62</f>
        <v>0</v>
      </c>
      <c r="Y57">
        <f>Cost_Sal!P62</f>
        <v>0</v>
      </c>
      <c r="Z57">
        <f>Cost_Sal!Q62</f>
        <v>0</v>
      </c>
      <c r="AA57">
        <f>Cost_Sal!R62</f>
        <v>0</v>
      </c>
      <c r="AB57">
        <f>Cost_Sal!S62</f>
        <v>0</v>
      </c>
      <c r="AC57">
        <f>Cost_Sal!T62</f>
        <v>0</v>
      </c>
      <c r="AD57">
        <f>Cost_Sal!U62</f>
        <v>0</v>
      </c>
      <c r="AE57">
        <f>Cost_Sal!V62</f>
        <v>0</v>
      </c>
      <c r="AF57">
        <f>Cost_Sal!W62</f>
        <v>0</v>
      </c>
      <c r="AG57">
        <f>Cost_Sal!X62</f>
        <v>0</v>
      </c>
      <c r="AH57">
        <f>Cost_Sal!Y62</f>
        <v>0</v>
      </c>
      <c r="AI57">
        <f>Cost_Sal!Z62</f>
        <v>0</v>
      </c>
    </row>
    <row r="58" spans="2:35" x14ac:dyDescent="0.35">
      <c r="B58" s="181"/>
      <c r="C58" s="181"/>
      <c r="D58" s="181"/>
      <c r="E58" s="181"/>
      <c r="F58" s="181"/>
      <c r="G58" s="181"/>
      <c r="H58" s="181"/>
      <c r="I58" s="181"/>
      <c r="J58" s="181"/>
      <c r="K58" s="181"/>
      <c r="L58" s="181"/>
      <c r="M58" s="181"/>
      <c r="N58" s="181"/>
      <c r="O58" s="181"/>
      <c r="P58" s="181"/>
      <c r="Q58" s="181"/>
      <c r="R58" s="181"/>
      <c r="S58" s="181"/>
      <c r="T58" s="181"/>
      <c r="U58">
        <f>Cost_Sal!L63</f>
        <v>0</v>
      </c>
      <c r="V58">
        <f>Cost_Sal!M63</f>
        <v>0</v>
      </c>
      <c r="W58">
        <f>Cost_Sal!N63</f>
        <v>0</v>
      </c>
      <c r="X58">
        <f>Cost_Sal!O63</f>
        <v>0</v>
      </c>
      <c r="Y58">
        <f>Cost_Sal!P63</f>
        <v>0</v>
      </c>
      <c r="Z58">
        <f>Cost_Sal!Q63</f>
        <v>0</v>
      </c>
      <c r="AA58">
        <f>Cost_Sal!R63</f>
        <v>0</v>
      </c>
      <c r="AB58">
        <f>Cost_Sal!S63</f>
        <v>0</v>
      </c>
      <c r="AC58">
        <f>Cost_Sal!T63</f>
        <v>0</v>
      </c>
      <c r="AD58">
        <f>Cost_Sal!U63</f>
        <v>0</v>
      </c>
      <c r="AE58">
        <f>Cost_Sal!V63</f>
        <v>0</v>
      </c>
      <c r="AF58">
        <f>Cost_Sal!W63</f>
        <v>0</v>
      </c>
      <c r="AG58">
        <f>Cost_Sal!X63</f>
        <v>0</v>
      </c>
      <c r="AH58">
        <f>Cost_Sal!Y63</f>
        <v>0</v>
      </c>
      <c r="AI58">
        <f>Cost_Sal!Z63</f>
        <v>0</v>
      </c>
    </row>
    <row r="59" spans="2:35" x14ac:dyDescent="0.35">
      <c r="B59" s="181"/>
      <c r="C59" s="181"/>
      <c r="D59" s="181"/>
      <c r="E59" s="181"/>
      <c r="F59" s="181"/>
      <c r="G59" s="181"/>
      <c r="H59" s="181"/>
      <c r="I59" s="181"/>
      <c r="J59" s="181"/>
      <c r="K59" s="181"/>
      <c r="L59" s="181"/>
      <c r="M59" s="181"/>
      <c r="N59" s="181"/>
      <c r="O59" s="181"/>
      <c r="P59" s="181"/>
      <c r="Q59" s="181"/>
      <c r="R59" s="181"/>
      <c r="S59" s="181"/>
      <c r="T59" s="181"/>
      <c r="U59">
        <f>Cost_Sal!L64</f>
        <v>0</v>
      </c>
      <c r="V59">
        <f>Cost_Sal!M64</f>
        <v>0</v>
      </c>
      <c r="W59">
        <f>Cost_Sal!N64</f>
        <v>0</v>
      </c>
      <c r="X59">
        <f>Cost_Sal!O64</f>
        <v>0</v>
      </c>
      <c r="Y59">
        <f>Cost_Sal!P64</f>
        <v>0</v>
      </c>
      <c r="Z59">
        <f>Cost_Sal!Q64</f>
        <v>0</v>
      </c>
      <c r="AA59">
        <f>Cost_Sal!R64</f>
        <v>0</v>
      </c>
      <c r="AB59">
        <f>Cost_Sal!S64</f>
        <v>0</v>
      </c>
      <c r="AC59">
        <f>Cost_Sal!T64</f>
        <v>0</v>
      </c>
      <c r="AD59">
        <f>Cost_Sal!U64</f>
        <v>0</v>
      </c>
      <c r="AE59">
        <f>Cost_Sal!V64</f>
        <v>0</v>
      </c>
      <c r="AF59">
        <f>Cost_Sal!W64</f>
        <v>0</v>
      </c>
      <c r="AG59">
        <f>Cost_Sal!X64</f>
        <v>0</v>
      </c>
      <c r="AH59">
        <f>Cost_Sal!Y64</f>
        <v>0</v>
      </c>
      <c r="AI59">
        <f>Cost_Sal!Z64</f>
        <v>0</v>
      </c>
    </row>
    <row r="60" spans="2:35" x14ac:dyDescent="0.35">
      <c r="B60" s="181"/>
      <c r="C60" s="181"/>
      <c r="D60" s="181"/>
      <c r="E60" s="181"/>
      <c r="F60" s="181"/>
      <c r="G60" s="181"/>
      <c r="H60" s="181"/>
      <c r="I60" s="181"/>
      <c r="J60" s="181"/>
      <c r="K60" s="181"/>
      <c r="L60" s="181"/>
      <c r="M60" s="181"/>
      <c r="N60" s="181"/>
      <c r="O60" s="181"/>
      <c r="P60" s="181"/>
      <c r="Q60" s="181"/>
      <c r="R60" s="181"/>
      <c r="S60" s="181"/>
      <c r="T60" s="181"/>
      <c r="U60">
        <f>Cost_Sal!L65</f>
        <v>0</v>
      </c>
      <c r="V60">
        <f>Cost_Sal!M65</f>
        <v>0</v>
      </c>
      <c r="W60">
        <f>Cost_Sal!N65</f>
        <v>0</v>
      </c>
      <c r="X60">
        <f>Cost_Sal!O65</f>
        <v>0</v>
      </c>
      <c r="Y60">
        <f>Cost_Sal!P65</f>
        <v>0</v>
      </c>
      <c r="Z60">
        <f>Cost_Sal!Q65</f>
        <v>0</v>
      </c>
      <c r="AA60">
        <f>Cost_Sal!R65</f>
        <v>0</v>
      </c>
      <c r="AB60">
        <f>Cost_Sal!S65</f>
        <v>0</v>
      </c>
      <c r="AC60">
        <f>Cost_Sal!T65</f>
        <v>0</v>
      </c>
      <c r="AD60">
        <f>Cost_Sal!U65</f>
        <v>0</v>
      </c>
      <c r="AE60">
        <f>Cost_Sal!V65</f>
        <v>0</v>
      </c>
      <c r="AF60">
        <f>Cost_Sal!W65</f>
        <v>0</v>
      </c>
      <c r="AG60">
        <f>Cost_Sal!X65</f>
        <v>0</v>
      </c>
      <c r="AH60">
        <f>Cost_Sal!Y65</f>
        <v>0</v>
      </c>
      <c r="AI60">
        <f>Cost_Sal!Z65</f>
        <v>0</v>
      </c>
    </row>
    <row r="61" spans="2:35" x14ac:dyDescent="0.35">
      <c r="B61" s="181"/>
      <c r="C61" s="181"/>
      <c r="D61" s="181"/>
      <c r="E61" s="181"/>
      <c r="F61" s="181"/>
      <c r="G61" s="181"/>
      <c r="H61" s="181"/>
      <c r="I61" s="181"/>
      <c r="J61" s="181"/>
      <c r="K61" s="181"/>
      <c r="L61" s="181"/>
      <c r="M61" s="181"/>
      <c r="N61" s="181"/>
      <c r="O61" s="181"/>
      <c r="P61" s="181"/>
      <c r="Q61" s="181"/>
      <c r="R61" s="181"/>
      <c r="S61" s="181"/>
      <c r="T61" s="181"/>
      <c r="U61">
        <f>Cost_Sal!L66</f>
        <v>0</v>
      </c>
      <c r="V61">
        <f>Cost_Sal!M66</f>
        <v>0</v>
      </c>
      <c r="W61">
        <f>Cost_Sal!N66</f>
        <v>0</v>
      </c>
      <c r="X61">
        <f>Cost_Sal!O66</f>
        <v>0</v>
      </c>
      <c r="Y61">
        <f>Cost_Sal!P66</f>
        <v>0</v>
      </c>
      <c r="Z61">
        <f>Cost_Sal!Q66</f>
        <v>0</v>
      </c>
      <c r="AA61">
        <f>Cost_Sal!R66</f>
        <v>0</v>
      </c>
      <c r="AB61">
        <f>Cost_Sal!S66</f>
        <v>0</v>
      </c>
      <c r="AC61">
        <f>Cost_Sal!T66</f>
        <v>0</v>
      </c>
      <c r="AD61">
        <f>Cost_Sal!U66</f>
        <v>0</v>
      </c>
      <c r="AE61">
        <f>Cost_Sal!V66</f>
        <v>0</v>
      </c>
      <c r="AF61">
        <f>Cost_Sal!W66</f>
        <v>0</v>
      </c>
      <c r="AG61">
        <f>Cost_Sal!X66</f>
        <v>0</v>
      </c>
      <c r="AH61">
        <f>Cost_Sal!Y66</f>
        <v>0</v>
      </c>
      <c r="AI61">
        <f>Cost_Sal!Z66</f>
        <v>0</v>
      </c>
    </row>
    <row r="62" spans="2:35" x14ac:dyDescent="0.35">
      <c r="B62" s="181"/>
      <c r="C62" s="181"/>
      <c r="D62" s="181"/>
      <c r="E62" s="181"/>
      <c r="F62" s="181"/>
      <c r="G62" s="181"/>
      <c r="H62" s="181"/>
      <c r="I62" s="181"/>
      <c r="J62" s="181"/>
      <c r="K62" s="181"/>
      <c r="L62" s="181"/>
      <c r="M62" s="181"/>
      <c r="N62" s="181"/>
      <c r="O62" s="181"/>
      <c r="P62" s="181"/>
      <c r="Q62" s="181"/>
      <c r="R62" s="181"/>
      <c r="S62" s="181"/>
      <c r="T62" s="181"/>
      <c r="U62">
        <f>Cost_Sal!L67</f>
        <v>0</v>
      </c>
      <c r="V62">
        <f>Cost_Sal!M67</f>
        <v>0</v>
      </c>
      <c r="W62">
        <f>Cost_Sal!N67</f>
        <v>0</v>
      </c>
      <c r="X62">
        <f>Cost_Sal!O67</f>
        <v>0</v>
      </c>
      <c r="Y62">
        <f>Cost_Sal!P67</f>
        <v>0</v>
      </c>
      <c r="Z62">
        <f>Cost_Sal!Q67</f>
        <v>0</v>
      </c>
      <c r="AA62">
        <f>Cost_Sal!R67</f>
        <v>0</v>
      </c>
      <c r="AB62">
        <f>Cost_Sal!S67</f>
        <v>0</v>
      </c>
      <c r="AC62">
        <f>Cost_Sal!T67</f>
        <v>0</v>
      </c>
      <c r="AD62">
        <f>Cost_Sal!U67</f>
        <v>0</v>
      </c>
      <c r="AE62">
        <f>Cost_Sal!V67</f>
        <v>0</v>
      </c>
      <c r="AF62">
        <f>Cost_Sal!W67</f>
        <v>0</v>
      </c>
      <c r="AG62">
        <f>Cost_Sal!X67</f>
        <v>0</v>
      </c>
      <c r="AH62">
        <f>Cost_Sal!Y67</f>
        <v>0</v>
      </c>
      <c r="AI62">
        <f>Cost_Sal!Z67</f>
        <v>0</v>
      </c>
    </row>
    <row r="63" spans="2:35" x14ac:dyDescent="0.35">
      <c r="B63" s="181"/>
      <c r="C63" s="181"/>
      <c r="D63" s="181"/>
      <c r="E63" s="181"/>
      <c r="F63" s="181"/>
      <c r="G63" s="181"/>
      <c r="H63" s="181"/>
      <c r="I63" s="181"/>
      <c r="J63" s="181"/>
      <c r="K63" s="181"/>
      <c r="L63" s="181"/>
      <c r="M63" s="181"/>
      <c r="N63" s="181"/>
      <c r="O63" s="181"/>
      <c r="P63" s="181"/>
      <c r="Q63" s="181"/>
      <c r="R63" s="181"/>
      <c r="S63" s="181"/>
      <c r="T63" s="181"/>
      <c r="U63">
        <f>Cost_Sal!L68</f>
        <v>0</v>
      </c>
      <c r="V63">
        <f>Cost_Sal!M68</f>
        <v>0</v>
      </c>
      <c r="W63">
        <f>Cost_Sal!N68</f>
        <v>0</v>
      </c>
      <c r="X63">
        <f>Cost_Sal!O68</f>
        <v>0</v>
      </c>
      <c r="Y63">
        <f>Cost_Sal!P68</f>
        <v>0</v>
      </c>
      <c r="Z63">
        <f>Cost_Sal!Q68</f>
        <v>0</v>
      </c>
      <c r="AA63">
        <f>Cost_Sal!R68</f>
        <v>0</v>
      </c>
      <c r="AB63">
        <f>Cost_Sal!S68</f>
        <v>0</v>
      </c>
      <c r="AC63">
        <f>Cost_Sal!T68</f>
        <v>0</v>
      </c>
      <c r="AD63">
        <f>Cost_Sal!U68</f>
        <v>0</v>
      </c>
      <c r="AE63">
        <f>Cost_Sal!V68</f>
        <v>0</v>
      </c>
      <c r="AF63">
        <f>Cost_Sal!W68</f>
        <v>0</v>
      </c>
      <c r="AG63">
        <f>Cost_Sal!X68</f>
        <v>0</v>
      </c>
      <c r="AH63">
        <f>Cost_Sal!Y68</f>
        <v>0</v>
      </c>
      <c r="AI63">
        <f>Cost_Sal!Z68</f>
        <v>0</v>
      </c>
    </row>
    <row r="64" spans="2:35" x14ac:dyDescent="0.35">
      <c r="B64" s="181"/>
      <c r="C64" s="181"/>
      <c r="D64" s="181"/>
      <c r="E64" s="181"/>
      <c r="F64" s="181"/>
      <c r="G64" s="181"/>
      <c r="H64" s="181"/>
      <c r="I64" s="181"/>
      <c r="J64" s="181"/>
      <c r="K64" s="181"/>
      <c r="L64" s="181"/>
      <c r="M64" s="181"/>
      <c r="N64" s="181"/>
      <c r="O64" s="181"/>
      <c r="P64" s="181"/>
      <c r="Q64" s="181"/>
      <c r="R64" s="181"/>
      <c r="S64" s="181"/>
      <c r="T64" s="181"/>
      <c r="U64">
        <f>Cost_Sal!L69</f>
        <v>0</v>
      </c>
      <c r="V64">
        <f>Cost_Sal!M69</f>
        <v>0</v>
      </c>
      <c r="W64">
        <f>Cost_Sal!N69</f>
        <v>0</v>
      </c>
      <c r="X64">
        <f>Cost_Sal!O69</f>
        <v>0</v>
      </c>
      <c r="Y64">
        <f>Cost_Sal!P69</f>
        <v>0</v>
      </c>
      <c r="Z64">
        <f>Cost_Sal!Q69</f>
        <v>0</v>
      </c>
      <c r="AA64">
        <f>Cost_Sal!R69</f>
        <v>0</v>
      </c>
      <c r="AB64">
        <f>Cost_Sal!S69</f>
        <v>0</v>
      </c>
      <c r="AC64">
        <f>Cost_Sal!T69</f>
        <v>0</v>
      </c>
      <c r="AD64">
        <f>Cost_Sal!U69</f>
        <v>0</v>
      </c>
      <c r="AE64">
        <f>Cost_Sal!V69</f>
        <v>0</v>
      </c>
      <c r="AF64">
        <f>Cost_Sal!W69</f>
        <v>0</v>
      </c>
      <c r="AG64">
        <f>Cost_Sal!X69</f>
        <v>0</v>
      </c>
      <c r="AH64">
        <f>Cost_Sal!Y69</f>
        <v>0</v>
      </c>
      <c r="AI64">
        <f>Cost_Sal!Z69</f>
        <v>0</v>
      </c>
    </row>
    <row r="65" spans="2:35" x14ac:dyDescent="0.35">
      <c r="B65" s="181"/>
      <c r="C65" s="181"/>
      <c r="D65" s="181"/>
      <c r="E65" s="181"/>
      <c r="F65" s="181"/>
      <c r="G65" s="181"/>
      <c r="H65" s="181"/>
      <c r="I65" s="181"/>
      <c r="J65" s="181"/>
      <c r="K65" s="181"/>
      <c r="L65" s="181"/>
      <c r="M65" s="181"/>
      <c r="N65" s="181"/>
      <c r="O65" s="181"/>
      <c r="P65" s="181"/>
      <c r="Q65" s="181"/>
      <c r="R65" s="181"/>
      <c r="S65" s="181"/>
      <c r="T65" s="181"/>
      <c r="U65">
        <f>Cost_Sal!L70</f>
        <v>0</v>
      </c>
      <c r="V65">
        <f>Cost_Sal!M70</f>
        <v>0</v>
      </c>
      <c r="W65">
        <f>Cost_Sal!N70</f>
        <v>0</v>
      </c>
      <c r="X65">
        <f>Cost_Sal!O70</f>
        <v>0</v>
      </c>
      <c r="Y65">
        <f>Cost_Sal!P70</f>
        <v>0</v>
      </c>
      <c r="Z65">
        <f>Cost_Sal!Q70</f>
        <v>0</v>
      </c>
      <c r="AA65">
        <f>Cost_Sal!R70</f>
        <v>0</v>
      </c>
      <c r="AB65">
        <f>Cost_Sal!S70</f>
        <v>0</v>
      </c>
      <c r="AC65">
        <f>Cost_Sal!T70</f>
        <v>0</v>
      </c>
      <c r="AD65">
        <f>Cost_Sal!U70</f>
        <v>0</v>
      </c>
      <c r="AE65">
        <f>Cost_Sal!V70</f>
        <v>0</v>
      </c>
      <c r="AF65">
        <f>Cost_Sal!W70</f>
        <v>0</v>
      </c>
      <c r="AG65">
        <f>Cost_Sal!X70</f>
        <v>0</v>
      </c>
      <c r="AH65">
        <f>Cost_Sal!Y70</f>
        <v>0</v>
      </c>
      <c r="AI65">
        <f>Cost_Sal!Z70</f>
        <v>0</v>
      </c>
    </row>
    <row r="66" spans="2:35" x14ac:dyDescent="0.35">
      <c r="B66" s="181"/>
      <c r="C66" s="181"/>
      <c r="D66" s="181"/>
      <c r="E66" s="181"/>
      <c r="F66" s="181"/>
      <c r="G66" s="181"/>
      <c r="H66" s="181"/>
      <c r="I66" s="181"/>
      <c r="J66" s="181"/>
      <c r="K66" s="181"/>
      <c r="L66" s="181"/>
      <c r="M66" s="181"/>
      <c r="N66" s="181"/>
      <c r="O66" s="181"/>
      <c r="P66" s="181"/>
      <c r="Q66" s="181"/>
      <c r="R66" s="181"/>
      <c r="S66" s="181"/>
      <c r="T66" s="181"/>
      <c r="U66">
        <f>Cost_Sal!L71</f>
        <v>0</v>
      </c>
      <c r="V66">
        <f>Cost_Sal!M71</f>
        <v>0</v>
      </c>
      <c r="W66">
        <f>Cost_Sal!N71</f>
        <v>0</v>
      </c>
      <c r="X66">
        <f>Cost_Sal!O71</f>
        <v>0</v>
      </c>
      <c r="Y66">
        <f>Cost_Sal!P71</f>
        <v>0</v>
      </c>
      <c r="Z66">
        <f>Cost_Sal!Q71</f>
        <v>0</v>
      </c>
      <c r="AA66">
        <f>Cost_Sal!R71</f>
        <v>0</v>
      </c>
      <c r="AB66">
        <f>Cost_Sal!S71</f>
        <v>0</v>
      </c>
      <c r="AC66">
        <f>Cost_Sal!T71</f>
        <v>0</v>
      </c>
      <c r="AD66">
        <f>Cost_Sal!U71</f>
        <v>0</v>
      </c>
      <c r="AE66">
        <f>Cost_Sal!V71</f>
        <v>0</v>
      </c>
      <c r="AF66">
        <f>Cost_Sal!W71</f>
        <v>0</v>
      </c>
      <c r="AG66">
        <f>Cost_Sal!X71</f>
        <v>0</v>
      </c>
      <c r="AH66">
        <f>Cost_Sal!Y71</f>
        <v>0</v>
      </c>
      <c r="AI66">
        <f>Cost_Sal!Z71</f>
        <v>0</v>
      </c>
    </row>
    <row r="67" spans="2:35" x14ac:dyDescent="0.35">
      <c r="B67" s="181"/>
      <c r="C67" s="181"/>
      <c r="D67" s="181"/>
      <c r="E67" s="181"/>
      <c r="F67" s="181"/>
      <c r="G67" s="181"/>
      <c r="H67" s="181"/>
      <c r="I67" s="181"/>
      <c r="J67" s="181"/>
      <c r="K67" s="181"/>
      <c r="L67" s="181"/>
      <c r="M67" s="181"/>
      <c r="N67" s="181"/>
      <c r="O67" s="181"/>
      <c r="P67" s="181"/>
      <c r="Q67" s="181"/>
      <c r="R67" s="181"/>
      <c r="S67" s="181"/>
      <c r="T67" s="181"/>
      <c r="U67">
        <f>Cost_Sal!L72</f>
        <v>0</v>
      </c>
      <c r="V67">
        <f>Cost_Sal!M72</f>
        <v>0</v>
      </c>
      <c r="W67">
        <f>Cost_Sal!N72</f>
        <v>0</v>
      </c>
      <c r="X67">
        <f>Cost_Sal!O72</f>
        <v>0</v>
      </c>
      <c r="Y67">
        <f>Cost_Sal!P72</f>
        <v>0</v>
      </c>
      <c r="Z67">
        <f>Cost_Sal!Q72</f>
        <v>0</v>
      </c>
      <c r="AA67">
        <f>Cost_Sal!R72</f>
        <v>0</v>
      </c>
      <c r="AB67">
        <f>Cost_Sal!S72</f>
        <v>0</v>
      </c>
      <c r="AC67">
        <f>Cost_Sal!T72</f>
        <v>0</v>
      </c>
      <c r="AD67">
        <f>Cost_Sal!U72</f>
        <v>0</v>
      </c>
      <c r="AE67">
        <f>Cost_Sal!V72</f>
        <v>0</v>
      </c>
      <c r="AF67">
        <f>Cost_Sal!W72</f>
        <v>0</v>
      </c>
      <c r="AG67">
        <f>Cost_Sal!X72</f>
        <v>0</v>
      </c>
      <c r="AH67">
        <f>Cost_Sal!Y72</f>
        <v>0</v>
      </c>
      <c r="AI67">
        <f>Cost_Sal!Z72</f>
        <v>0</v>
      </c>
    </row>
    <row r="68" spans="2:35" x14ac:dyDescent="0.35">
      <c r="B68" s="181"/>
      <c r="C68" s="181"/>
      <c r="D68" s="181"/>
      <c r="E68" s="181"/>
      <c r="F68" s="181"/>
      <c r="G68" s="181"/>
      <c r="H68" s="181"/>
      <c r="I68" s="181"/>
      <c r="J68" s="181"/>
      <c r="K68" s="181"/>
      <c r="L68" s="181"/>
      <c r="M68" s="181"/>
      <c r="N68" s="181"/>
      <c r="O68" s="181"/>
      <c r="P68" s="181"/>
      <c r="Q68" s="181"/>
      <c r="R68" s="181"/>
      <c r="S68" s="181"/>
      <c r="T68" s="181"/>
      <c r="U68">
        <f>Cost_Sal!L73</f>
        <v>0</v>
      </c>
      <c r="V68">
        <f>Cost_Sal!M73</f>
        <v>0</v>
      </c>
      <c r="W68">
        <f>Cost_Sal!N73</f>
        <v>0</v>
      </c>
      <c r="X68">
        <f>Cost_Sal!O73</f>
        <v>0</v>
      </c>
      <c r="Y68">
        <f>Cost_Sal!P73</f>
        <v>0</v>
      </c>
      <c r="Z68">
        <f>Cost_Sal!Q73</f>
        <v>0</v>
      </c>
      <c r="AA68">
        <f>Cost_Sal!R73</f>
        <v>0</v>
      </c>
      <c r="AB68">
        <f>Cost_Sal!S73</f>
        <v>0</v>
      </c>
      <c r="AC68">
        <f>Cost_Sal!T73</f>
        <v>0</v>
      </c>
      <c r="AD68">
        <f>Cost_Sal!U73</f>
        <v>0</v>
      </c>
      <c r="AE68">
        <f>Cost_Sal!V73</f>
        <v>0</v>
      </c>
      <c r="AF68">
        <f>Cost_Sal!W73</f>
        <v>0</v>
      </c>
      <c r="AG68">
        <f>Cost_Sal!X73</f>
        <v>0</v>
      </c>
      <c r="AH68">
        <f>Cost_Sal!Y73</f>
        <v>0</v>
      </c>
      <c r="AI68">
        <f>Cost_Sal!Z73</f>
        <v>0</v>
      </c>
    </row>
    <row r="69" spans="2:35" x14ac:dyDescent="0.35">
      <c r="B69" s="181"/>
      <c r="C69" s="181"/>
      <c r="D69" s="181"/>
      <c r="E69" s="181"/>
      <c r="F69" s="181"/>
      <c r="G69" s="181"/>
      <c r="H69" s="181"/>
      <c r="I69" s="181"/>
      <c r="J69" s="181"/>
      <c r="K69" s="181"/>
      <c r="L69" s="181"/>
      <c r="M69" s="181"/>
      <c r="N69" s="181"/>
      <c r="O69" s="181"/>
      <c r="P69" s="181"/>
      <c r="Q69" s="181"/>
      <c r="R69" s="181"/>
      <c r="S69" s="181"/>
      <c r="T69" s="181"/>
      <c r="U69">
        <f>Cost_Sal!L74</f>
        <v>0</v>
      </c>
      <c r="V69">
        <f>Cost_Sal!M74</f>
        <v>0</v>
      </c>
      <c r="W69">
        <f>Cost_Sal!N74</f>
        <v>0</v>
      </c>
      <c r="X69">
        <f>Cost_Sal!O74</f>
        <v>0</v>
      </c>
      <c r="Y69">
        <f>Cost_Sal!P74</f>
        <v>0</v>
      </c>
      <c r="Z69">
        <f>Cost_Sal!Q74</f>
        <v>0</v>
      </c>
      <c r="AA69">
        <f>Cost_Sal!R74</f>
        <v>0</v>
      </c>
      <c r="AB69">
        <f>Cost_Sal!S74</f>
        <v>0</v>
      </c>
      <c r="AC69">
        <f>Cost_Sal!T74</f>
        <v>0</v>
      </c>
      <c r="AD69">
        <f>Cost_Sal!U74</f>
        <v>0</v>
      </c>
      <c r="AE69">
        <f>Cost_Sal!V74</f>
        <v>0</v>
      </c>
      <c r="AF69">
        <f>Cost_Sal!W74</f>
        <v>0</v>
      </c>
      <c r="AG69">
        <f>Cost_Sal!X74</f>
        <v>0</v>
      </c>
      <c r="AH69">
        <f>Cost_Sal!Y74</f>
        <v>0</v>
      </c>
      <c r="AI69">
        <f>Cost_Sal!Z74</f>
        <v>0</v>
      </c>
    </row>
    <row r="70" spans="2:35" x14ac:dyDescent="0.35">
      <c r="B70" s="181"/>
      <c r="C70" s="181"/>
      <c r="D70" s="181"/>
      <c r="E70" s="181"/>
      <c r="F70" s="181"/>
      <c r="G70" s="181"/>
      <c r="H70" s="181"/>
      <c r="I70" s="181"/>
      <c r="J70" s="181"/>
      <c r="K70" s="181"/>
      <c r="L70" s="181"/>
      <c r="M70" s="181"/>
      <c r="N70" s="181"/>
      <c r="O70" s="181"/>
      <c r="P70" s="181"/>
      <c r="Q70" s="181"/>
      <c r="R70" s="181"/>
      <c r="S70" s="181"/>
      <c r="T70" s="181"/>
      <c r="U70">
        <f>Cost_Sal!L75</f>
        <v>0</v>
      </c>
      <c r="V70">
        <f>Cost_Sal!M75</f>
        <v>0</v>
      </c>
      <c r="W70">
        <f>Cost_Sal!N75</f>
        <v>0</v>
      </c>
      <c r="X70">
        <f>Cost_Sal!O75</f>
        <v>0</v>
      </c>
      <c r="Y70">
        <f>Cost_Sal!P75</f>
        <v>0</v>
      </c>
      <c r="Z70">
        <f>Cost_Sal!Q75</f>
        <v>0</v>
      </c>
      <c r="AA70">
        <f>Cost_Sal!R75</f>
        <v>0</v>
      </c>
      <c r="AB70">
        <f>Cost_Sal!S75</f>
        <v>0</v>
      </c>
      <c r="AC70">
        <f>Cost_Sal!T75</f>
        <v>0</v>
      </c>
      <c r="AD70">
        <f>Cost_Sal!U75</f>
        <v>0</v>
      </c>
      <c r="AE70">
        <f>Cost_Sal!V75</f>
        <v>0</v>
      </c>
      <c r="AF70">
        <f>Cost_Sal!W75</f>
        <v>0</v>
      </c>
      <c r="AG70">
        <f>Cost_Sal!X75</f>
        <v>0</v>
      </c>
      <c r="AH70">
        <f>Cost_Sal!Y75</f>
        <v>0</v>
      </c>
      <c r="AI70">
        <f>Cost_Sal!Z75</f>
        <v>0</v>
      </c>
    </row>
    <row r="71" spans="2:35" x14ac:dyDescent="0.35">
      <c r="B71" s="181"/>
      <c r="C71" s="181"/>
      <c r="D71" s="181"/>
      <c r="E71" s="181"/>
      <c r="F71" s="181"/>
      <c r="G71" s="181"/>
      <c r="H71" s="181"/>
      <c r="I71" s="181"/>
      <c r="J71" s="181"/>
      <c r="K71" s="181"/>
      <c r="L71" s="181"/>
      <c r="M71" s="181"/>
      <c r="N71" s="181"/>
      <c r="O71" s="181"/>
      <c r="P71" s="181"/>
      <c r="Q71" s="181"/>
      <c r="R71" s="181"/>
      <c r="S71" s="181"/>
      <c r="T71" s="181"/>
      <c r="U71">
        <f>Cost_Sal!L76</f>
        <v>0</v>
      </c>
      <c r="V71">
        <f>Cost_Sal!M76</f>
        <v>0</v>
      </c>
      <c r="W71">
        <f>Cost_Sal!N76</f>
        <v>0</v>
      </c>
      <c r="X71">
        <f>Cost_Sal!O76</f>
        <v>0</v>
      </c>
      <c r="Y71">
        <f>Cost_Sal!P76</f>
        <v>0</v>
      </c>
      <c r="Z71">
        <f>Cost_Sal!Q76</f>
        <v>0</v>
      </c>
      <c r="AA71">
        <f>Cost_Sal!R76</f>
        <v>0</v>
      </c>
      <c r="AB71">
        <f>Cost_Sal!S76</f>
        <v>0</v>
      </c>
      <c r="AC71">
        <f>Cost_Sal!T76</f>
        <v>0</v>
      </c>
      <c r="AD71">
        <f>Cost_Sal!U76</f>
        <v>0</v>
      </c>
      <c r="AE71">
        <f>Cost_Sal!V76</f>
        <v>0</v>
      </c>
      <c r="AF71">
        <f>Cost_Sal!W76</f>
        <v>0</v>
      </c>
      <c r="AG71">
        <f>Cost_Sal!X76</f>
        <v>0</v>
      </c>
      <c r="AH71">
        <f>Cost_Sal!Y76</f>
        <v>0</v>
      </c>
      <c r="AI71">
        <f>Cost_Sal!Z76</f>
        <v>0</v>
      </c>
    </row>
    <row r="72" spans="2:35" x14ac:dyDescent="0.35">
      <c r="B72" s="181"/>
      <c r="C72" s="181"/>
      <c r="D72" s="181"/>
      <c r="E72" s="181"/>
      <c r="F72" s="181"/>
      <c r="G72" s="181"/>
      <c r="H72" s="181"/>
      <c r="I72" s="181"/>
      <c r="J72" s="181"/>
      <c r="K72" s="181"/>
      <c r="L72" s="181"/>
      <c r="M72" s="181"/>
      <c r="N72" s="181"/>
      <c r="O72" s="181"/>
      <c r="P72" s="181"/>
      <c r="Q72" s="181"/>
      <c r="R72" s="181"/>
      <c r="S72" s="181"/>
      <c r="T72" s="181"/>
      <c r="U72">
        <f>Cost_Sal!L77</f>
        <v>0</v>
      </c>
      <c r="V72">
        <f>Cost_Sal!M77</f>
        <v>0</v>
      </c>
      <c r="W72">
        <f>Cost_Sal!N77</f>
        <v>0</v>
      </c>
      <c r="X72">
        <f>Cost_Sal!O77</f>
        <v>0</v>
      </c>
      <c r="Y72">
        <f>Cost_Sal!P77</f>
        <v>0</v>
      </c>
      <c r="Z72">
        <f>Cost_Sal!Q77</f>
        <v>0</v>
      </c>
      <c r="AA72">
        <f>Cost_Sal!R77</f>
        <v>0</v>
      </c>
      <c r="AB72">
        <f>Cost_Sal!S77</f>
        <v>0</v>
      </c>
      <c r="AC72">
        <f>Cost_Sal!T77</f>
        <v>0</v>
      </c>
      <c r="AD72">
        <f>Cost_Sal!U77</f>
        <v>0</v>
      </c>
      <c r="AE72">
        <f>Cost_Sal!V77</f>
        <v>0</v>
      </c>
      <c r="AF72">
        <f>Cost_Sal!W77</f>
        <v>0</v>
      </c>
      <c r="AG72">
        <f>Cost_Sal!X77</f>
        <v>0</v>
      </c>
      <c r="AH72">
        <f>Cost_Sal!Y77</f>
        <v>0</v>
      </c>
      <c r="AI72">
        <f>Cost_Sal!Z77</f>
        <v>0</v>
      </c>
    </row>
    <row r="73" spans="2:35" x14ac:dyDescent="0.35">
      <c r="B73" s="181"/>
      <c r="C73" s="181"/>
      <c r="D73" s="181"/>
      <c r="E73" s="181"/>
      <c r="F73" s="181"/>
      <c r="G73" s="181"/>
      <c r="H73" s="181"/>
      <c r="I73" s="181"/>
      <c r="J73" s="181"/>
      <c r="K73" s="181"/>
      <c r="L73" s="181"/>
      <c r="M73" s="181"/>
      <c r="N73" s="181"/>
      <c r="O73" s="181"/>
      <c r="P73" s="181"/>
      <c r="Q73" s="181"/>
      <c r="R73" s="181"/>
      <c r="S73" s="181"/>
      <c r="T73" s="181"/>
      <c r="U73">
        <f>Cost_Sal!L78</f>
        <v>0</v>
      </c>
      <c r="V73">
        <f>Cost_Sal!M78</f>
        <v>0</v>
      </c>
      <c r="W73">
        <f>Cost_Sal!N78</f>
        <v>0</v>
      </c>
      <c r="X73">
        <f>Cost_Sal!O78</f>
        <v>0</v>
      </c>
      <c r="Y73">
        <f>Cost_Sal!P78</f>
        <v>0</v>
      </c>
      <c r="Z73">
        <f>Cost_Sal!Q78</f>
        <v>0</v>
      </c>
      <c r="AA73">
        <f>Cost_Sal!R78</f>
        <v>0</v>
      </c>
      <c r="AB73">
        <f>Cost_Sal!S78</f>
        <v>0</v>
      </c>
      <c r="AC73">
        <f>Cost_Sal!T78</f>
        <v>0</v>
      </c>
      <c r="AD73">
        <f>Cost_Sal!U78</f>
        <v>0</v>
      </c>
      <c r="AE73">
        <f>Cost_Sal!V78</f>
        <v>0</v>
      </c>
      <c r="AF73">
        <f>Cost_Sal!W78</f>
        <v>0</v>
      </c>
      <c r="AG73">
        <f>Cost_Sal!X78</f>
        <v>0</v>
      </c>
      <c r="AH73">
        <f>Cost_Sal!Y78</f>
        <v>0</v>
      </c>
      <c r="AI73">
        <f>Cost_Sal!Z78</f>
        <v>0</v>
      </c>
    </row>
    <row r="74" spans="2:35" x14ac:dyDescent="0.35">
      <c r="B74" s="181"/>
      <c r="C74" s="181"/>
      <c r="D74" s="181"/>
      <c r="E74" s="181"/>
      <c r="F74" s="181"/>
      <c r="G74" s="181"/>
      <c r="H74" s="181"/>
      <c r="I74" s="181"/>
      <c r="J74" s="181"/>
      <c r="K74" s="181"/>
      <c r="L74" s="181"/>
      <c r="M74" s="181"/>
      <c r="N74" s="181"/>
      <c r="O74" s="181"/>
      <c r="P74" s="181"/>
      <c r="Q74" s="181"/>
      <c r="R74" s="181"/>
      <c r="S74" s="181"/>
      <c r="T74" s="181"/>
      <c r="U74">
        <f>Cost_Sal!L79</f>
        <v>0</v>
      </c>
      <c r="V74">
        <f>Cost_Sal!M79</f>
        <v>0</v>
      </c>
      <c r="W74">
        <f>Cost_Sal!N79</f>
        <v>0</v>
      </c>
      <c r="X74">
        <f>Cost_Sal!O79</f>
        <v>0</v>
      </c>
      <c r="Y74">
        <f>Cost_Sal!P79</f>
        <v>0</v>
      </c>
      <c r="Z74">
        <f>Cost_Sal!Q79</f>
        <v>0</v>
      </c>
      <c r="AA74">
        <f>Cost_Sal!R79</f>
        <v>0</v>
      </c>
      <c r="AB74">
        <f>Cost_Sal!S79</f>
        <v>0</v>
      </c>
      <c r="AC74">
        <f>Cost_Sal!T79</f>
        <v>0</v>
      </c>
      <c r="AD74">
        <f>Cost_Sal!U79</f>
        <v>0</v>
      </c>
      <c r="AE74">
        <f>Cost_Sal!V79</f>
        <v>0</v>
      </c>
      <c r="AF74">
        <f>Cost_Sal!W79</f>
        <v>0</v>
      </c>
      <c r="AG74">
        <f>Cost_Sal!X79</f>
        <v>0</v>
      </c>
      <c r="AH74">
        <f>Cost_Sal!Y79</f>
        <v>0</v>
      </c>
      <c r="AI74">
        <f>Cost_Sal!Z79</f>
        <v>0</v>
      </c>
    </row>
    <row r="75" spans="2:35" x14ac:dyDescent="0.35">
      <c r="B75" s="181"/>
      <c r="C75" s="181"/>
      <c r="D75" s="181"/>
      <c r="E75" s="181"/>
      <c r="F75" s="181"/>
      <c r="G75" s="181"/>
      <c r="H75" s="181"/>
      <c r="I75" s="181"/>
      <c r="J75" s="181"/>
      <c r="K75" s="181"/>
      <c r="L75" s="181"/>
      <c r="M75" s="181"/>
      <c r="N75" s="181"/>
      <c r="O75" s="181"/>
      <c r="P75" s="181"/>
      <c r="Q75" s="181"/>
      <c r="R75" s="181"/>
      <c r="S75" s="181"/>
      <c r="T75" s="181"/>
      <c r="U75">
        <f>Cost_Sal!L80</f>
        <v>0</v>
      </c>
      <c r="V75">
        <f>Cost_Sal!M80</f>
        <v>0</v>
      </c>
      <c r="W75">
        <f>Cost_Sal!N80</f>
        <v>0</v>
      </c>
      <c r="X75">
        <f>Cost_Sal!O80</f>
        <v>0</v>
      </c>
      <c r="Y75">
        <f>Cost_Sal!P80</f>
        <v>0</v>
      </c>
      <c r="Z75">
        <f>Cost_Sal!Q80</f>
        <v>0</v>
      </c>
      <c r="AA75">
        <f>Cost_Sal!R80</f>
        <v>0</v>
      </c>
      <c r="AB75">
        <f>Cost_Sal!S80</f>
        <v>0</v>
      </c>
      <c r="AC75">
        <f>Cost_Sal!T80</f>
        <v>0</v>
      </c>
      <c r="AD75">
        <f>Cost_Sal!U80</f>
        <v>0</v>
      </c>
      <c r="AE75">
        <f>Cost_Sal!V80</f>
        <v>0</v>
      </c>
      <c r="AF75">
        <f>Cost_Sal!W80</f>
        <v>0</v>
      </c>
      <c r="AG75">
        <f>Cost_Sal!X80</f>
        <v>0</v>
      </c>
      <c r="AH75">
        <f>Cost_Sal!Y80</f>
        <v>0</v>
      </c>
      <c r="AI75">
        <f>Cost_Sal!Z80</f>
        <v>0</v>
      </c>
    </row>
    <row r="76" spans="2:35" x14ac:dyDescent="0.35">
      <c r="B76" s="181"/>
      <c r="C76" s="181"/>
      <c r="D76" s="181"/>
      <c r="E76" s="181"/>
      <c r="F76" s="181"/>
      <c r="G76" s="181"/>
      <c r="H76" s="181"/>
      <c r="I76" s="181"/>
      <c r="J76" s="181"/>
      <c r="K76" s="181"/>
      <c r="L76" s="181"/>
      <c r="M76" s="181"/>
      <c r="N76" s="181"/>
      <c r="O76" s="181"/>
      <c r="P76" s="181"/>
      <c r="Q76" s="181"/>
      <c r="R76" s="181"/>
      <c r="S76" s="181"/>
      <c r="T76" s="181"/>
      <c r="U76">
        <f>Cost_Sal!L81</f>
        <v>0</v>
      </c>
      <c r="V76">
        <f>Cost_Sal!M81</f>
        <v>0</v>
      </c>
      <c r="W76">
        <f>Cost_Sal!N81</f>
        <v>0</v>
      </c>
      <c r="X76">
        <f>Cost_Sal!O81</f>
        <v>0</v>
      </c>
      <c r="Y76">
        <f>Cost_Sal!P81</f>
        <v>0</v>
      </c>
      <c r="Z76">
        <f>Cost_Sal!Q81</f>
        <v>0</v>
      </c>
      <c r="AA76">
        <f>Cost_Sal!R81</f>
        <v>0</v>
      </c>
      <c r="AB76">
        <f>Cost_Sal!S81</f>
        <v>0</v>
      </c>
      <c r="AC76">
        <f>Cost_Sal!T81</f>
        <v>0</v>
      </c>
      <c r="AD76">
        <f>Cost_Sal!U81</f>
        <v>0</v>
      </c>
      <c r="AE76">
        <f>Cost_Sal!V81</f>
        <v>0</v>
      </c>
      <c r="AF76">
        <f>Cost_Sal!W81</f>
        <v>0</v>
      </c>
      <c r="AG76">
        <f>Cost_Sal!X81</f>
        <v>0</v>
      </c>
      <c r="AH76">
        <f>Cost_Sal!Y81</f>
        <v>0</v>
      </c>
      <c r="AI76">
        <f>Cost_Sal!Z81</f>
        <v>0</v>
      </c>
    </row>
    <row r="77" spans="2:35" x14ac:dyDescent="0.35">
      <c r="B77" s="181"/>
      <c r="C77" s="181"/>
      <c r="D77" s="181"/>
      <c r="E77" s="181"/>
      <c r="F77" s="181"/>
      <c r="G77" s="181"/>
      <c r="H77" s="181"/>
      <c r="I77" s="181"/>
      <c r="J77" s="181"/>
      <c r="K77" s="181"/>
      <c r="L77" s="181"/>
      <c r="M77" s="181"/>
      <c r="N77" s="181"/>
      <c r="O77" s="181"/>
      <c r="P77" s="181"/>
      <c r="Q77" s="181"/>
      <c r="R77" s="181"/>
      <c r="S77" s="181"/>
      <c r="T77" s="181"/>
      <c r="U77">
        <f>Cost_Sal!L82</f>
        <v>0</v>
      </c>
      <c r="V77">
        <f>Cost_Sal!M82</f>
        <v>0</v>
      </c>
      <c r="W77">
        <f>Cost_Sal!N82</f>
        <v>0</v>
      </c>
      <c r="X77">
        <f>Cost_Sal!O82</f>
        <v>0</v>
      </c>
      <c r="Y77">
        <f>Cost_Sal!P82</f>
        <v>0</v>
      </c>
      <c r="Z77">
        <f>Cost_Sal!Q82</f>
        <v>0</v>
      </c>
      <c r="AA77">
        <f>Cost_Sal!R82</f>
        <v>0</v>
      </c>
      <c r="AB77">
        <f>Cost_Sal!S82</f>
        <v>0</v>
      </c>
      <c r="AC77">
        <f>Cost_Sal!T82</f>
        <v>0</v>
      </c>
      <c r="AD77">
        <f>Cost_Sal!U82</f>
        <v>0</v>
      </c>
      <c r="AE77">
        <f>Cost_Sal!V82</f>
        <v>0</v>
      </c>
      <c r="AF77">
        <f>Cost_Sal!W82</f>
        <v>0</v>
      </c>
      <c r="AG77">
        <f>Cost_Sal!X82</f>
        <v>0</v>
      </c>
      <c r="AH77">
        <f>Cost_Sal!Y82</f>
        <v>0</v>
      </c>
      <c r="AI77">
        <f>Cost_Sal!Z82</f>
        <v>0</v>
      </c>
    </row>
  </sheetData>
  <sheetProtection algorithmName="SHA-512" hashValue="Z3B9LSdkkra8dc19veURWyMGRuVoA4PDTD0jLXiNk4dcnwldGjYjptA55AfSd/uaNSXNBOI1U8JxLghJI/aMkw==" saltValue="KJT93D37Um1jMGJ8nBx7UQ==" spinCount="100000" sheet="1" objects="1" scenarios="1"/>
  <mergeCells count="8">
    <mergeCell ref="O11:P11"/>
    <mergeCell ref="C6:G6"/>
    <mergeCell ref="C7:G7"/>
    <mergeCell ref="B11:B12"/>
    <mergeCell ref="C11:C12"/>
    <mergeCell ref="E11:J11"/>
    <mergeCell ref="K11:N11"/>
    <mergeCell ref="D11:D12"/>
  </mergeCells>
  <conditionalFormatting sqref="J14">
    <cfRule type="expression" dxfId="2" priority="1">
      <formula>$J$14="Framräknad"</formula>
    </cfRule>
  </conditionalFormatting>
  <pageMargins left="0.7" right="0.7" top="0.75" bottom="0.75" header="0.3" footer="0.3"/>
  <pageSetup paperSize="9" scale="73" orientation="landscape" r:id="rId1"/>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5369FAAD-A37F-48CB-AFCA-33C15F32258B}">
          <x14:formula1>
            <xm:f>Cost_Sal!$BA$2:$BA$13</xm:f>
          </x14:formula1>
          <xm:sqref>C9</xm:sqref>
        </x14:dataValidation>
        <x14:dataValidation type="list" allowBlank="1" showInputMessage="1" showErrorMessage="1" xr:uid="{C7943B48-392D-400C-915C-1C00F4747FAF}">
          <x14:formula1>
            <xm:f>Cost_Sal!$N$18:$N$34</xm:f>
          </x14:formula1>
          <xm:sqref>B35:B39 B18:B22 B25:B27 B30:B32</xm:sqref>
        </x14:dataValidation>
        <x14:dataValidation type="list" allowBlank="1" showInputMessage="1" showErrorMessage="1" xr:uid="{6FCE07D5-9C35-4CDC-B0B1-415CAF280DA1}">
          <x14:formula1>
            <xm:f>Cost_Sal!$N$18:$N$47</xm:f>
          </x14:formula1>
          <xm:sqref>B15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18CF-F8AD-4F30-BA49-CA9D61B3F861}">
  <dimension ref="A1:U86"/>
  <sheetViews>
    <sheetView workbookViewId="0">
      <pane xSplit="1" ySplit="3" topLeftCell="B4" activePane="bottomRight" state="frozen"/>
      <selection pane="topRight" activeCell="B1" sqref="B1"/>
      <selection pane="bottomLeft" activeCell="A4" sqref="A4"/>
      <selection pane="bottomRight" activeCell="I35" sqref="I35"/>
    </sheetView>
  </sheetViews>
  <sheetFormatPr defaultColWidth="8.83203125" defaultRowHeight="14" x14ac:dyDescent="0.3"/>
  <cols>
    <col min="9" max="9" width="12.83203125" customWidth="1"/>
    <col min="11" max="11" width="11.83203125" customWidth="1"/>
    <col min="12" max="12" width="15" customWidth="1"/>
    <col min="18" max="18" width="10.83203125" customWidth="1"/>
    <col min="19" max="19" width="8.6640625" hidden="1" customWidth="1"/>
    <col min="20" max="20" width="93.1640625" hidden="1" customWidth="1"/>
    <col min="21" max="21" width="66.33203125" hidden="1" customWidth="1"/>
  </cols>
  <sheetData>
    <row r="1" spans="1:21" x14ac:dyDescent="0.3">
      <c r="A1" s="143"/>
      <c r="B1" s="143"/>
      <c r="C1" s="143"/>
      <c r="D1" s="143"/>
      <c r="E1" s="143"/>
      <c r="F1" s="143"/>
      <c r="G1" s="143"/>
      <c r="H1" s="143"/>
      <c r="I1" s="143"/>
      <c r="J1" s="143"/>
      <c r="K1" s="143"/>
      <c r="L1" s="143"/>
      <c r="M1" s="154"/>
      <c r="N1" s="154"/>
      <c r="O1" s="154"/>
      <c r="P1" s="154"/>
      <c r="Q1" s="154"/>
      <c r="R1" s="154"/>
      <c r="S1" t="s">
        <v>3</v>
      </c>
    </row>
    <row r="2" spans="1:21" ht="16" x14ac:dyDescent="0.3">
      <c r="A2" s="143"/>
      <c r="B2" s="143"/>
      <c r="C2" s="143"/>
      <c r="D2" s="143"/>
      <c r="E2" s="143"/>
      <c r="F2" s="143"/>
      <c r="G2" s="143"/>
      <c r="H2" s="143" t="s">
        <v>1209</v>
      </c>
      <c r="I2" s="143"/>
      <c r="J2" s="143"/>
      <c r="K2" s="125" t="s">
        <v>3</v>
      </c>
      <c r="L2" s="143"/>
      <c r="M2" s="154"/>
      <c r="N2" s="154"/>
      <c r="O2" s="154"/>
      <c r="P2" s="154"/>
      <c r="Q2" s="154"/>
      <c r="R2" s="154"/>
      <c r="S2" t="s">
        <v>4</v>
      </c>
      <c r="T2" s="136"/>
    </row>
    <row r="3" spans="1:21" x14ac:dyDescent="0.3">
      <c r="A3" s="143"/>
      <c r="B3" s="152" t="str">
        <f>IF($K$2="Svenska",T3,U3)</f>
        <v>Inställningssida för vad som visas i fliken "Summary" i cellerna F7–K7 samt C21.</v>
      </c>
      <c r="C3" s="143"/>
      <c r="D3" s="143"/>
      <c r="E3" s="143"/>
      <c r="F3" s="143"/>
      <c r="G3" s="143"/>
      <c r="H3" s="143"/>
      <c r="I3" s="143"/>
      <c r="J3" s="143"/>
      <c r="K3" s="143"/>
      <c r="L3" s="143"/>
      <c r="M3" s="154"/>
      <c r="N3" s="154"/>
      <c r="O3" s="154"/>
      <c r="P3" s="154"/>
      <c r="Q3" s="154"/>
      <c r="R3" s="154"/>
      <c r="T3" s="16" t="s">
        <v>1324</v>
      </c>
      <c r="U3" s="16" t="s">
        <v>1325</v>
      </c>
    </row>
    <row r="4" spans="1:21" ht="16" x14ac:dyDescent="0.3">
      <c r="A4" s="143"/>
      <c r="B4" s="143"/>
      <c r="C4" s="143"/>
      <c r="D4" s="143"/>
      <c r="E4" s="143"/>
      <c r="F4" s="143"/>
      <c r="G4" s="143"/>
      <c r="H4" s="143"/>
      <c r="I4" s="143"/>
      <c r="J4" s="143"/>
      <c r="K4" s="143"/>
      <c r="L4" s="143"/>
      <c r="M4" s="154"/>
      <c r="N4" s="154"/>
      <c r="O4" s="154"/>
      <c r="P4" s="154"/>
      <c r="Q4" s="154"/>
      <c r="R4" s="154"/>
      <c r="T4" s="136"/>
    </row>
    <row r="5" spans="1:21" ht="16.5" thickBot="1" x14ac:dyDescent="0.35">
      <c r="A5" s="143"/>
      <c r="B5" s="143" t="s">
        <v>1195</v>
      </c>
      <c r="C5" s="153" t="s">
        <v>81</v>
      </c>
      <c r="D5" s="153" t="s">
        <v>83</v>
      </c>
      <c r="E5" s="153" t="s">
        <v>85</v>
      </c>
      <c r="F5" s="153" t="s">
        <v>87</v>
      </c>
      <c r="G5" s="153" t="s">
        <v>89</v>
      </c>
      <c r="H5" s="153" t="s">
        <v>91</v>
      </c>
      <c r="I5" s="143"/>
      <c r="J5" s="143"/>
      <c r="K5" s="143"/>
      <c r="L5" s="143"/>
      <c r="M5" s="154"/>
      <c r="N5" s="154"/>
      <c r="O5" s="154"/>
      <c r="P5" s="154"/>
      <c r="Q5" s="154"/>
      <c r="R5" s="154"/>
      <c r="T5" s="136"/>
    </row>
    <row r="6" spans="1:21" ht="14.5" thickTop="1" x14ac:dyDescent="0.3">
      <c r="A6" s="143"/>
      <c r="B6" s="149" t="s">
        <v>9</v>
      </c>
      <c r="C6" s="150">
        <v>1</v>
      </c>
      <c r="D6" s="150">
        <v>2</v>
      </c>
      <c r="E6" s="150">
        <v>3</v>
      </c>
      <c r="F6" s="150">
        <v>4</v>
      </c>
      <c r="G6" s="150">
        <v>5</v>
      </c>
      <c r="H6" s="151">
        <v>6</v>
      </c>
      <c r="I6" s="143" t="s">
        <v>1168</v>
      </c>
      <c r="J6" s="143"/>
      <c r="K6" s="143"/>
      <c r="L6" s="143"/>
      <c r="M6" s="154"/>
      <c r="N6" s="154"/>
      <c r="O6" s="154"/>
      <c r="P6" s="154"/>
      <c r="Q6" s="154"/>
      <c r="R6" s="154"/>
    </row>
    <row r="7" spans="1:21" x14ac:dyDescent="0.3">
      <c r="A7" s="143"/>
      <c r="B7" s="65">
        <v>24</v>
      </c>
      <c r="C7" s="1">
        <v>24</v>
      </c>
      <c r="D7" s="1">
        <v>100</v>
      </c>
      <c r="E7" s="1">
        <v>100</v>
      </c>
      <c r="F7" s="1">
        <v>100</v>
      </c>
      <c r="G7" s="1">
        <v>100</v>
      </c>
      <c r="H7" s="58">
        <v>100</v>
      </c>
      <c r="I7" s="144" t="s">
        <v>11</v>
      </c>
      <c r="J7" s="143"/>
      <c r="K7" s="143"/>
      <c r="L7" s="143"/>
      <c r="M7" s="154"/>
      <c r="N7" s="154"/>
      <c r="O7" s="154"/>
      <c r="P7" s="154"/>
      <c r="Q7" s="154"/>
      <c r="R7" s="154"/>
    </row>
    <row r="8" spans="1:21" x14ac:dyDescent="0.3">
      <c r="A8" s="143"/>
      <c r="B8" s="65">
        <v>24</v>
      </c>
      <c r="C8" s="1">
        <v>24</v>
      </c>
      <c r="D8" s="1">
        <v>100</v>
      </c>
      <c r="E8" s="1">
        <v>100</v>
      </c>
      <c r="F8" s="1">
        <v>100</v>
      </c>
      <c r="G8" s="1">
        <v>100</v>
      </c>
      <c r="H8" s="58">
        <v>100</v>
      </c>
      <c r="I8" s="144" t="s">
        <v>40</v>
      </c>
      <c r="J8" s="143"/>
      <c r="K8" s="143"/>
      <c r="L8" s="143"/>
      <c r="M8" s="154"/>
      <c r="N8" s="154"/>
      <c r="O8" s="154"/>
      <c r="P8" s="154"/>
      <c r="Q8" s="154"/>
      <c r="R8" s="154"/>
    </row>
    <row r="9" spans="1:21" x14ac:dyDescent="0.3">
      <c r="A9" s="143"/>
      <c r="B9" s="65">
        <v>24</v>
      </c>
      <c r="C9" s="1">
        <v>24</v>
      </c>
      <c r="D9" s="1">
        <v>100</v>
      </c>
      <c r="E9" s="1">
        <v>100</v>
      </c>
      <c r="F9" s="1">
        <v>100</v>
      </c>
      <c r="G9" s="1">
        <v>100</v>
      </c>
      <c r="H9" s="58">
        <v>100</v>
      </c>
      <c r="I9" s="144" t="s">
        <v>95</v>
      </c>
      <c r="J9" s="143"/>
      <c r="K9" s="143"/>
      <c r="L9" s="143"/>
      <c r="M9" s="154"/>
      <c r="N9" s="154"/>
      <c r="O9" s="154"/>
      <c r="P9" s="154"/>
      <c r="Q9" s="154"/>
      <c r="R9" s="154"/>
    </row>
    <row r="10" spans="1:21" x14ac:dyDescent="0.3">
      <c r="A10" s="143"/>
      <c r="B10" s="65">
        <v>24</v>
      </c>
      <c r="C10" s="1">
        <v>24</v>
      </c>
      <c r="D10" s="1">
        <v>100</v>
      </c>
      <c r="E10" s="1">
        <v>100</v>
      </c>
      <c r="F10" s="1">
        <v>100</v>
      </c>
      <c r="G10" s="1">
        <v>100</v>
      </c>
      <c r="H10" s="58">
        <v>100</v>
      </c>
      <c r="I10" s="143" t="s">
        <v>1136</v>
      </c>
      <c r="J10" s="143"/>
      <c r="K10" s="143"/>
      <c r="L10" s="143"/>
      <c r="M10" s="154"/>
      <c r="N10" s="154"/>
      <c r="O10" s="154"/>
      <c r="P10" s="154"/>
      <c r="Q10" s="154"/>
      <c r="R10" s="154"/>
    </row>
    <row r="11" spans="1:21" x14ac:dyDescent="0.3">
      <c r="A11" s="143"/>
      <c r="B11" s="65">
        <v>24</v>
      </c>
      <c r="C11" s="1">
        <v>100</v>
      </c>
      <c r="D11" s="1">
        <v>24</v>
      </c>
      <c r="E11" s="1">
        <v>100</v>
      </c>
      <c r="F11" s="1">
        <v>100</v>
      </c>
      <c r="G11" s="1">
        <v>100</v>
      </c>
      <c r="H11" s="58">
        <v>100</v>
      </c>
      <c r="I11" s="143" t="s">
        <v>23</v>
      </c>
      <c r="J11" s="143"/>
      <c r="K11" s="143"/>
      <c r="L11" s="143"/>
      <c r="M11" s="154"/>
      <c r="N11" s="154"/>
      <c r="O11" s="154"/>
      <c r="P11" s="154"/>
      <c r="Q11" s="154"/>
      <c r="R11" s="154"/>
    </row>
    <row r="12" spans="1:21" x14ac:dyDescent="0.3">
      <c r="A12" s="143"/>
      <c r="B12" s="65">
        <v>24</v>
      </c>
      <c r="C12" s="1">
        <v>100</v>
      </c>
      <c r="D12" s="1">
        <v>24</v>
      </c>
      <c r="E12" s="1">
        <v>24</v>
      </c>
      <c r="F12" s="1">
        <v>100</v>
      </c>
      <c r="G12" s="1">
        <v>100</v>
      </c>
      <c r="H12" s="58">
        <v>100</v>
      </c>
      <c r="I12" s="143" t="s">
        <v>24</v>
      </c>
      <c r="J12" s="143"/>
      <c r="K12" s="143"/>
      <c r="L12" s="143"/>
      <c r="M12" s="154"/>
      <c r="N12" s="154"/>
      <c r="O12" s="154"/>
      <c r="P12" s="154"/>
      <c r="Q12" s="154"/>
      <c r="R12" s="154"/>
    </row>
    <row r="13" spans="1:21" x14ac:dyDescent="0.3">
      <c r="A13" s="143"/>
      <c r="B13" s="65">
        <v>24</v>
      </c>
      <c r="C13" s="1">
        <v>100</v>
      </c>
      <c r="D13" s="1">
        <v>24</v>
      </c>
      <c r="E13" s="1">
        <v>24</v>
      </c>
      <c r="F13" s="1">
        <v>100</v>
      </c>
      <c r="G13" s="1">
        <v>100</v>
      </c>
      <c r="H13" s="58">
        <v>100</v>
      </c>
      <c r="I13" s="143" t="s">
        <v>41</v>
      </c>
      <c r="J13" s="143"/>
      <c r="K13" s="143"/>
      <c r="L13" s="143"/>
      <c r="M13" s="154"/>
      <c r="N13" s="154"/>
      <c r="O13" s="154"/>
      <c r="P13" s="154"/>
      <c r="Q13" s="154"/>
      <c r="R13" s="154"/>
    </row>
    <row r="14" spans="1:21" x14ac:dyDescent="0.3">
      <c r="A14" s="143"/>
      <c r="B14" s="65">
        <v>24</v>
      </c>
      <c r="C14" s="1">
        <v>100</v>
      </c>
      <c r="D14" s="1">
        <v>100</v>
      </c>
      <c r="E14" s="1">
        <v>36</v>
      </c>
      <c r="F14" s="1">
        <v>48</v>
      </c>
      <c r="G14" s="1">
        <v>100</v>
      </c>
      <c r="H14" s="58">
        <v>100</v>
      </c>
      <c r="I14" s="143" t="s">
        <v>25</v>
      </c>
      <c r="J14" s="143"/>
      <c r="K14" s="143"/>
      <c r="L14" s="143"/>
      <c r="M14" s="154"/>
      <c r="N14" s="154"/>
      <c r="O14" s="154"/>
      <c r="P14" s="154"/>
      <c r="Q14" s="154"/>
      <c r="R14" s="154"/>
    </row>
    <row r="15" spans="1:21" x14ac:dyDescent="0.3">
      <c r="A15" s="143"/>
      <c r="B15" s="65">
        <v>36</v>
      </c>
      <c r="C15" s="1">
        <v>100</v>
      </c>
      <c r="D15" s="1">
        <v>72</v>
      </c>
      <c r="E15" s="1">
        <v>48</v>
      </c>
      <c r="F15" s="1">
        <v>36</v>
      </c>
      <c r="G15" s="1">
        <v>100</v>
      </c>
      <c r="H15" s="58">
        <v>100</v>
      </c>
      <c r="I15" s="143" t="s">
        <v>97</v>
      </c>
      <c r="J15" s="143"/>
      <c r="K15" s="143"/>
      <c r="L15" s="143"/>
      <c r="M15" s="154"/>
      <c r="N15" s="154"/>
      <c r="O15" s="154"/>
      <c r="P15" s="154"/>
      <c r="Q15" s="154"/>
      <c r="R15" s="154"/>
    </row>
    <row r="16" spans="1:21" x14ac:dyDescent="0.3">
      <c r="A16" s="143"/>
      <c r="B16" s="65">
        <v>36</v>
      </c>
      <c r="C16" s="1">
        <v>100</v>
      </c>
      <c r="D16" s="1">
        <v>100</v>
      </c>
      <c r="E16" s="1">
        <v>100</v>
      </c>
      <c r="F16" s="1">
        <v>60</v>
      </c>
      <c r="G16" s="1">
        <v>60</v>
      </c>
      <c r="H16" s="58">
        <v>100</v>
      </c>
      <c r="I16" s="143" t="s">
        <v>26</v>
      </c>
      <c r="J16" s="143"/>
      <c r="K16" s="143"/>
      <c r="L16" s="143"/>
      <c r="M16" s="154"/>
      <c r="N16" s="154"/>
      <c r="O16" s="154"/>
      <c r="P16" s="154"/>
      <c r="Q16" s="154"/>
      <c r="R16" s="154"/>
    </row>
    <row r="17" spans="1:18" x14ac:dyDescent="0.3">
      <c r="A17" s="143"/>
      <c r="B17" s="65">
        <v>36</v>
      </c>
      <c r="C17" s="1">
        <v>100</v>
      </c>
      <c r="D17" s="1">
        <v>100</v>
      </c>
      <c r="E17" s="1">
        <v>100</v>
      </c>
      <c r="F17" s="1">
        <v>60</v>
      </c>
      <c r="G17" s="1">
        <v>72</v>
      </c>
      <c r="H17" s="58">
        <v>72</v>
      </c>
      <c r="I17" s="143" t="s">
        <v>27</v>
      </c>
      <c r="J17" s="143"/>
      <c r="K17" s="143"/>
      <c r="L17" s="143"/>
      <c r="M17" s="154"/>
      <c r="N17" s="154"/>
      <c r="O17" s="154"/>
      <c r="P17" s="154"/>
      <c r="Q17" s="154"/>
      <c r="R17" s="154"/>
    </row>
    <row r="18" spans="1:18" x14ac:dyDescent="0.3">
      <c r="A18" s="143"/>
      <c r="B18" s="65">
        <v>36</v>
      </c>
      <c r="C18" s="1">
        <v>100</v>
      </c>
      <c r="D18" s="1">
        <v>100</v>
      </c>
      <c r="E18" s="1">
        <v>36</v>
      </c>
      <c r="F18" s="1">
        <v>36</v>
      </c>
      <c r="G18" s="1">
        <v>72</v>
      </c>
      <c r="H18" s="58">
        <v>72</v>
      </c>
      <c r="I18" s="143" t="s">
        <v>42</v>
      </c>
      <c r="J18" s="143"/>
      <c r="K18" s="143"/>
      <c r="L18" s="143"/>
      <c r="M18" s="154"/>
      <c r="N18" s="154"/>
      <c r="O18" s="154"/>
      <c r="P18" s="154"/>
      <c r="Q18" s="154"/>
      <c r="R18" s="154"/>
    </row>
    <row r="19" spans="1:18" x14ac:dyDescent="0.3">
      <c r="A19" s="143"/>
      <c r="B19" s="65">
        <v>48</v>
      </c>
      <c r="C19" s="1">
        <v>100</v>
      </c>
      <c r="D19" s="1">
        <v>100</v>
      </c>
      <c r="E19" s="1">
        <v>100</v>
      </c>
      <c r="F19" s="1">
        <v>60</v>
      </c>
      <c r="G19" s="1">
        <v>60</v>
      </c>
      <c r="H19" s="58">
        <v>100</v>
      </c>
      <c r="I19" s="143" t="s">
        <v>1137</v>
      </c>
      <c r="J19" s="143"/>
      <c r="K19" s="143"/>
      <c r="L19" s="143"/>
      <c r="M19" s="154"/>
      <c r="N19" s="154"/>
      <c r="O19" s="154"/>
      <c r="P19" s="154"/>
      <c r="Q19" s="154"/>
      <c r="R19" s="154"/>
    </row>
    <row r="20" spans="1:18" x14ac:dyDescent="0.3">
      <c r="A20" s="143"/>
      <c r="B20" s="65">
        <v>48</v>
      </c>
      <c r="C20" s="1">
        <v>100</v>
      </c>
      <c r="D20" s="1">
        <v>100</v>
      </c>
      <c r="E20" s="1">
        <v>100</v>
      </c>
      <c r="F20" s="1">
        <v>48</v>
      </c>
      <c r="G20" s="1">
        <v>60</v>
      </c>
      <c r="H20" s="58">
        <v>72</v>
      </c>
      <c r="I20" s="143" t="s">
        <v>28</v>
      </c>
      <c r="J20" s="143"/>
      <c r="K20" s="143"/>
      <c r="L20" s="143"/>
      <c r="M20" s="154"/>
      <c r="N20" s="154"/>
      <c r="O20" s="154"/>
      <c r="P20" s="154"/>
      <c r="Q20" s="154"/>
      <c r="R20" s="154"/>
    </row>
    <row r="21" spans="1:18" x14ac:dyDescent="0.3">
      <c r="A21" s="143"/>
      <c r="B21" s="65">
        <v>48</v>
      </c>
      <c r="C21" s="1">
        <v>100</v>
      </c>
      <c r="D21" s="1">
        <v>100</v>
      </c>
      <c r="E21" s="1">
        <v>100</v>
      </c>
      <c r="F21" s="1">
        <v>48</v>
      </c>
      <c r="G21" s="1">
        <v>72</v>
      </c>
      <c r="H21" s="58">
        <v>72</v>
      </c>
      <c r="I21" s="143" t="s">
        <v>99</v>
      </c>
      <c r="J21" s="143"/>
      <c r="K21" s="143"/>
      <c r="L21" s="143"/>
      <c r="M21" s="154"/>
      <c r="N21" s="154"/>
      <c r="O21" s="154"/>
      <c r="P21" s="154"/>
      <c r="Q21" s="154"/>
      <c r="R21" s="154"/>
    </row>
    <row r="22" spans="1:18" x14ac:dyDescent="0.3">
      <c r="A22" s="143"/>
      <c r="B22" s="65">
        <v>60</v>
      </c>
      <c r="C22" s="1">
        <v>100</v>
      </c>
      <c r="D22" s="1">
        <v>100</v>
      </c>
      <c r="E22" s="1">
        <v>48</v>
      </c>
      <c r="F22" s="1">
        <v>48</v>
      </c>
      <c r="G22" s="1">
        <v>72</v>
      </c>
      <c r="H22" s="58">
        <v>72</v>
      </c>
      <c r="I22" s="143" t="s">
        <v>1402</v>
      </c>
      <c r="J22" s="143"/>
      <c r="K22" s="143"/>
      <c r="L22" s="143"/>
      <c r="M22" s="154"/>
      <c r="N22" s="154"/>
      <c r="O22" s="154"/>
      <c r="P22" s="154"/>
      <c r="Q22" s="154"/>
      <c r="R22" s="154"/>
    </row>
    <row r="23" spans="1:18" x14ac:dyDescent="0.3">
      <c r="A23" s="143"/>
      <c r="B23" s="65">
        <v>60</v>
      </c>
      <c r="C23" s="1">
        <v>100</v>
      </c>
      <c r="D23" s="1">
        <v>100</v>
      </c>
      <c r="E23" s="1">
        <v>60</v>
      </c>
      <c r="F23" s="1">
        <v>48</v>
      </c>
      <c r="G23" s="1">
        <v>72</v>
      </c>
      <c r="H23" s="58">
        <v>72</v>
      </c>
      <c r="I23" s="143" t="s">
        <v>104</v>
      </c>
      <c r="J23" s="143"/>
      <c r="K23" s="143"/>
      <c r="L23" s="143"/>
      <c r="M23" s="154"/>
      <c r="N23" s="154"/>
      <c r="O23" s="154"/>
      <c r="P23" s="154"/>
      <c r="Q23" s="154"/>
      <c r="R23" s="154"/>
    </row>
    <row r="24" spans="1:18" x14ac:dyDescent="0.3">
      <c r="A24" s="143"/>
      <c r="B24" s="65">
        <v>60</v>
      </c>
      <c r="C24" s="1">
        <v>48</v>
      </c>
      <c r="D24" s="1">
        <v>100</v>
      </c>
      <c r="E24" s="1">
        <v>100</v>
      </c>
      <c r="F24" s="1">
        <v>100</v>
      </c>
      <c r="G24" s="1">
        <v>100</v>
      </c>
      <c r="H24" s="58">
        <v>100</v>
      </c>
      <c r="I24" s="143" t="s">
        <v>1146</v>
      </c>
      <c r="J24" s="143"/>
      <c r="K24" s="143"/>
      <c r="L24" s="143"/>
      <c r="M24" s="154"/>
      <c r="N24" s="154"/>
      <c r="O24" s="154"/>
      <c r="P24" s="154"/>
      <c r="Q24" s="154"/>
      <c r="R24" s="154"/>
    </row>
    <row r="25" spans="1:18" x14ac:dyDescent="0.3">
      <c r="A25" s="143"/>
      <c r="B25" s="65">
        <v>60</v>
      </c>
      <c r="C25" s="1">
        <v>100</v>
      </c>
      <c r="D25" s="1">
        <v>60</v>
      </c>
      <c r="E25" s="1">
        <v>100</v>
      </c>
      <c r="F25" s="1">
        <v>72</v>
      </c>
      <c r="G25" s="1">
        <v>72</v>
      </c>
      <c r="H25" s="58">
        <v>72</v>
      </c>
      <c r="I25" s="143" t="s">
        <v>1156</v>
      </c>
      <c r="J25" s="143"/>
      <c r="K25" s="143"/>
      <c r="L25" s="143"/>
      <c r="M25" s="154"/>
      <c r="N25" s="154"/>
      <c r="O25" s="154"/>
      <c r="P25" s="154"/>
      <c r="Q25" s="154"/>
      <c r="R25" s="154"/>
    </row>
    <row r="26" spans="1:18" x14ac:dyDescent="0.3">
      <c r="A26" s="143"/>
      <c r="B26" s="65">
        <v>72</v>
      </c>
      <c r="C26" s="1">
        <v>100</v>
      </c>
      <c r="D26" s="1">
        <v>100</v>
      </c>
      <c r="E26" s="1">
        <v>100</v>
      </c>
      <c r="F26" s="1">
        <v>100</v>
      </c>
      <c r="G26" s="1">
        <v>100</v>
      </c>
      <c r="H26" s="58">
        <v>72</v>
      </c>
      <c r="I26" s="143" t="s">
        <v>1135</v>
      </c>
      <c r="J26" s="143"/>
      <c r="K26" s="143"/>
      <c r="L26" s="143"/>
      <c r="M26" s="154"/>
      <c r="N26" s="154"/>
      <c r="O26" s="154"/>
      <c r="P26" s="154"/>
      <c r="Q26" s="154"/>
      <c r="R26" s="154"/>
    </row>
    <row r="27" spans="1:18" x14ac:dyDescent="0.3">
      <c r="A27" s="143"/>
      <c r="B27" s="65">
        <v>60</v>
      </c>
      <c r="C27" s="1">
        <v>100</v>
      </c>
      <c r="D27" s="1">
        <v>100</v>
      </c>
      <c r="E27" s="1">
        <v>100</v>
      </c>
      <c r="F27" s="1">
        <v>100</v>
      </c>
      <c r="G27" s="1">
        <v>60</v>
      </c>
      <c r="H27" s="58">
        <v>60</v>
      </c>
      <c r="I27" s="143" t="s">
        <v>29</v>
      </c>
      <c r="J27" s="143"/>
      <c r="K27" s="143"/>
      <c r="L27" s="143"/>
      <c r="M27" s="154"/>
      <c r="N27" s="154"/>
      <c r="O27" s="154"/>
      <c r="P27" s="154"/>
      <c r="Q27" s="154"/>
      <c r="R27" s="154"/>
    </row>
    <row r="28" spans="1:18" x14ac:dyDescent="0.3">
      <c r="A28" s="143"/>
      <c r="B28" s="65">
        <v>60</v>
      </c>
      <c r="C28" s="1">
        <v>100</v>
      </c>
      <c r="D28" s="1">
        <v>100</v>
      </c>
      <c r="E28" s="1">
        <v>100</v>
      </c>
      <c r="F28" s="1">
        <v>100</v>
      </c>
      <c r="G28" s="1">
        <v>60</v>
      </c>
      <c r="H28" s="58">
        <v>60</v>
      </c>
      <c r="I28" s="143" t="s">
        <v>30</v>
      </c>
      <c r="J28" s="143"/>
      <c r="K28" s="143"/>
      <c r="L28" s="143"/>
      <c r="M28" s="154"/>
      <c r="N28" s="154"/>
      <c r="O28" s="154"/>
      <c r="P28" s="154"/>
      <c r="Q28" s="154"/>
      <c r="R28" s="154"/>
    </row>
    <row r="29" spans="1:18" x14ac:dyDescent="0.3">
      <c r="A29" s="143"/>
      <c r="B29" s="65">
        <v>60</v>
      </c>
      <c r="C29" s="1">
        <v>100</v>
      </c>
      <c r="D29" s="1">
        <v>100</v>
      </c>
      <c r="E29" s="1">
        <v>100</v>
      </c>
      <c r="F29" s="1">
        <v>100</v>
      </c>
      <c r="G29" s="1">
        <v>60</v>
      </c>
      <c r="H29" s="58">
        <v>72</v>
      </c>
      <c r="I29" s="143" t="s">
        <v>101</v>
      </c>
      <c r="J29" s="143"/>
      <c r="K29" s="143"/>
      <c r="L29" s="143"/>
      <c r="M29" s="154"/>
      <c r="N29" s="154"/>
      <c r="O29" s="154"/>
      <c r="P29" s="154"/>
      <c r="Q29" s="154"/>
      <c r="R29" s="154"/>
    </row>
    <row r="30" spans="1:18" x14ac:dyDescent="0.3">
      <c r="A30" s="143"/>
      <c r="B30" s="65">
        <v>72</v>
      </c>
      <c r="C30" s="1">
        <v>100</v>
      </c>
      <c r="D30" s="1">
        <v>100</v>
      </c>
      <c r="E30" s="1">
        <v>100</v>
      </c>
      <c r="F30" s="1">
        <v>100</v>
      </c>
      <c r="G30" s="1">
        <v>100</v>
      </c>
      <c r="H30" s="58">
        <v>72</v>
      </c>
      <c r="I30" s="143" t="s">
        <v>1138</v>
      </c>
      <c r="J30" s="143"/>
      <c r="K30" s="143"/>
      <c r="L30" s="143"/>
      <c r="M30" s="154"/>
      <c r="N30" s="154"/>
      <c r="O30" s="154"/>
      <c r="P30" s="154"/>
      <c r="Q30" s="154"/>
      <c r="R30" s="154"/>
    </row>
    <row r="31" spans="1:18" x14ac:dyDescent="0.3">
      <c r="A31" s="143"/>
      <c r="B31" s="65">
        <v>60</v>
      </c>
      <c r="C31" s="1">
        <v>100</v>
      </c>
      <c r="D31" s="1">
        <v>100</v>
      </c>
      <c r="E31" s="1">
        <v>100</v>
      </c>
      <c r="F31" s="1">
        <v>72</v>
      </c>
      <c r="G31" s="1">
        <v>100</v>
      </c>
      <c r="H31" s="58">
        <v>72</v>
      </c>
      <c r="I31" s="143" t="s">
        <v>31</v>
      </c>
      <c r="J31" s="143"/>
      <c r="K31" s="143"/>
      <c r="L31" s="143"/>
      <c r="M31" s="154"/>
      <c r="N31" s="154"/>
      <c r="O31" s="154"/>
      <c r="P31" s="154"/>
      <c r="Q31" s="154"/>
      <c r="R31" s="154"/>
    </row>
    <row r="32" spans="1:18" x14ac:dyDescent="0.3">
      <c r="A32" s="143"/>
      <c r="B32" s="65">
        <v>72</v>
      </c>
      <c r="C32" s="1">
        <v>100</v>
      </c>
      <c r="D32" s="1">
        <v>100</v>
      </c>
      <c r="E32" s="1">
        <v>100</v>
      </c>
      <c r="F32" s="1">
        <v>100</v>
      </c>
      <c r="G32" s="1">
        <v>100</v>
      </c>
      <c r="H32" s="58">
        <v>72</v>
      </c>
      <c r="I32" s="143" t="s">
        <v>1128</v>
      </c>
      <c r="J32" s="143"/>
      <c r="K32" s="143"/>
      <c r="L32" s="143"/>
      <c r="M32" s="154"/>
      <c r="N32" s="154"/>
      <c r="O32" s="154"/>
      <c r="P32" s="154"/>
      <c r="Q32" s="154"/>
      <c r="R32" s="154"/>
    </row>
    <row r="33" spans="1:21" x14ac:dyDescent="0.3">
      <c r="A33" s="143"/>
      <c r="B33" s="65">
        <v>72</v>
      </c>
      <c r="C33" s="1">
        <v>100</v>
      </c>
      <c r="D33" s="1">
        <v>100</v>
      </c>
      <c r="E33" s="1">
        <v>72</v>
      </c>
      <c r="F33" s="1">
        <v>100</v>
      </c>
      <c r="G33" s="1">
        <v>100</v>
      </c>
      <c r="H33" s="58">
        <v>72</v>
      </c>
      <c r="I33" s="143" t="s">
        <v>1157</v>
      </c>
      <c r="J33" s="143"/>
      <c r="K33" s="143"/>
      <c r="L33" s="143"/>
      <c r="M33" s="154"/>
      <c r="N33" s="154"/>
      <c r="O33" s="154"/>
      <c r="P33" s="154"/>
      <c r="Q33" s="154"/>
      <c r="R33" s="154"/>
    </row>
    <row r="34" spans="1:21" x14ac:dyDescent="0.3">
      <c r="A34" s="143"/>
      <c r="B34" s="65">
        <v>72</v>
      </c>
      <c r="C34" s="1">
        <v>60</v>
      </c>
      <c r="D34" s="1">
        <v>100</v>
      </c>
      <c r="E34" s="1">
        <v>100</v>
      </c>
      <c r="F34" s="1">
        <v>100</v>
      </c>
      <c r="G34" s="1">
        <v>100</v>
      </c>
      <c r="H34" s="58">
        <v>100</v>
      </c>
      <c r="I34" s="143" t="s">
        <v>1139</v>
      </c>
      <c r="J34" s="143"/>
      <c r="K34" s="143"/>
      <c r="L34" s="143"/>
      <c r="M34" s="154"/>
      <c r="N34" s="154"/>
      <c r="O34" s="154"/>
      <c r="P34" s="154"/>
      <c r="Q34" s="154"/>
      <c r="R34" s="154"/>
    </row>
    <row r="35" spans="1:21" x14ac:dyDescent="0.3">
      <c r="A35" s="143"/>
      <c r="B35" s="65">
        <v>72</v>
      </c>
      <c r="C35" s="1">
        <v>60</v>
      </c>
      <c r="D35" s="1">
        <v>100</v>
      </c>
      <c r="E35" s="1">
        <v>100</v>
      </c>
      <c r="F35" s="1">
        <v>100</v>
      </c>
      <c r="G35" s="1">
        <v>100</v>
      </c>
      <c r="H35" s="58">
        <v>100</v>
      </c>
      <c r="I35" s="143" t="s">
        <v>102</v>
      </c>
      <c r="J35" s="143"/>
      <c r="K35" s="143"/>
      <c r="L35" s="143"/>
      <c r="M35" s="154"/>
      <c r="N35" s="154"/>
      <c r="O35" s="154"/>
      <c r="P35" s="154"/>
      <c r="Q35" s="154"/>
      <c r="R35" s="154"/>
    </row>
    <row r="36" spans="1:21" x14ac:dyDescent="0.3">
      <c r="A36" s="143"/>
      <c r="B36" s="65">
        <v>72</v>
      </c>
      <c r="C36" s="1">
        <v>100</v>
      </c>
      <c r="D36" s="1">
        <v>100</v>
      </c>
      <c r="E36" s="1">
        <v>100</v>
      </c>
      <c r="F36" s="1">
        <v>100</v>
      </c>
      <c r="G36" s="1">
        <v>72</v>
      </c>
      <c r="H36" s="58">
        <v>72</v>
      </c>
      <c r="I36" s="143" t="s">
        <v>1129</v>
      </c>
      <c r="J36" s="143"/>
      <c r="K36" s="143"/>
      <c r="L36" s="143"/>
      <c r="M36" s="154"/>
      <c r="N36" s="154"/>
      <c r="O36" s="154"/>
      <c r="P36" s="154"/>
      <c r="Q36" s="154"/>
      <c r="R36" s="154"/>
    </row>
    <row r="37" spans="1:21" ht="14.5" thickBot="1" x14ac:dyDescent="0.35">
      <c r="A37" s="143"/>
      <c r="B37" s="65">
        <v>24</v>
      </c>
      <c r="C37" s="59">
        <v>100</v>
      </c>
      <c r="D37" s="59">
        <v>24</v>
      </c>
      <c r="E37" s="59">
        <v>24</v>
      </c>
      <c r="F37" s="59">
        <v>24</v>
      </c>
      <c r="G37" s="59">
        <v>24</v>
      </c>
      <c r="H37" s="60">
        <v>24</v>
      </c>
      <c r="I37" s="143" t="s">
        <v>1155</v>
      </c>
      <c r="J37" s="143"/>
      <c r="K37" s="143"/>
      <c r="L37" s="143"/>
      <c r="M37" s="154"/>
      <c r="N37" s="154"/>
      <c r="O37" s="154"/>
      <c r="P37" s="154"/>
      <c r="Q37" s="154"/>
      <c r="R37" s="154"/>
    </row>
    <row r="38" spans="1:21" ht="14.5" thickTop="1" x14ac:dyDescent="0.3">
      <c r="A38" s="143"/>
      <c r="B38" s="143"/>
      <c r="C38" s="143"/>
      <c r="D38" s="143"/>
      <c r="E38" s="143"/>
      <c r="F38" s="143"/>
      <c r="G38" s="143"/>
      <c r="H38" s="143"/>
      <c r="I38" s="143"/>
      <c r="J38" s="143"/>
      <c r="K38" s="143"/>
      <c r="L38" s="143"/>
      <c r="M38" s="154"/>
      <c r="N38" s="154"/>
      <c r="O38" s="154"/>
      <c r="P38" s="154"/>
      <c r="Q38" s="154"/>
      <c r="R38" s="154"/>
    </row>
    <row r="39" spans="1:21" x14ac:dyDescent="0.3">
      <c r="A39" s="143"/>
      <c r="B39" s="143"/>
      <c r="C39" s="143"/>
      <c r="D39" s="143"/>
      <c r="E39" s="143"/>
      <c r="F39" s="143"/>
      <c r="G39" s="143"/>
      <c r="H39" s="143"/>
      <c r="I39" s="143"/>
      <c r="J39" s="143"/>
      <c r="K39" s="143"/>
      <c r="L39" s="143"/>
      <c r="M39" s="154"/>
      <c r="N39" s="154"/>
      <c r="O39" s="154"/>
      <c r="P39" s="154"/>
      <c r="Q39" s="154"/>
      <c r="R39" s="154"/>
    </row>
    <row r="40" spans="1:21" x14ac:dyDescent="0.3">
      <c r="A40" s="143"/>
      <c r="B40" s="152" t="str">
        <f>IF($K$2="Svenska",T40,U40)</f>
        <v>Instruktion</v>
      </c>
      <c r="C40" s="143"/>
      <c r="D40" s="143"/>
      <c r="E40" s="143"/>
      <c r="F40" s="143"/>
      <c r="G40" s="143"/>
      <c r="H40" s="143"/>
      <c r="I40" s="143"/>
      <c r="J40" s="143"/>
      <c r="K40" s="143"/>
      <c r="L40" s="143"/>
      <c r="M40" s="154"/>
      <c r="N40" s="154"/>
      <c r="O40" s="154"/>
      <c r="P40" s="154"/>
      <c r="Q40" s="154"/>
      <c r="R40" s="154"/>
      <c r="T40" t="s">
        <v>1196</v>
      </c>
      <c r="U40" t="s">
        <v>1207</v>
      </c>
    </row>
    <row r="41" spans="1:21" ht="16" x14ac:dyDescent="0.3">
      <c r="A41" s="143"/>
      <c r="B41" s="143" t="str">
        <f t="shared" ref="B41:B42" si="0">IF($K$2="Svenska",T41,U41)</f>
        <v xml:space="preserve">Inställningarna på denna sida styr vad som visas som val i fliken "Summary" på rad 7, </v>
      </c>
      <c r="C41" s="143"/>
      <c r="D41" s="143"/>
      <c r="E41" s="143"/>
      <c r="F41" s="143"/>
      <c r="G41" s="143"/>
      <c r="H41" s="143"/>
      <c r="I41" s="143"/>
      <c r="J41" s="143"/>
      <c r="K41" s="143"/>
      <c r="L41" s="143"/>
      <c r="M41" s="154"/>
      <c r="N41" s="154"/>
      <c r="O41" s="154"/>
      <c r="P41" s="154"/>
      <c r="Q41" s="154"/>
      <c r="R41" s="154"/>
      <c r="T41" s="221" t="s">
        <v>1314</v>
      </c>
      <c r="U41" s="16" t="s">
        <v>1317</v>
      </c>
    </row>
    <row r="42" spans="1:21" x14ac:dyDescent="0.3">
      <c r="A42" s="143"/>
      <c r="B42" s="143" t="str">
        <f t="shared" si="0"/>
        <v>för varje period (kolumnen längst till höger i bilden ovanför).</v>
      </c>
      <c r="C42" s="143"/>
      <c r="D42" s="143"/>
      <c r="E42" s="143"/>
      <c r="F42" s="143"/>
      <c r="G42" s="143"/>
      <c r="H42" s="143"/>
      <c r="I42" s="143"/>
      <c r="J42" s="143"/>
      <c r="K42" s="143"/>
      <c r="L42" s="143"/>
      <c r="M42" s="154"/>
      <c r="N42" s="154"/>
      <c r="O42" s="154"/>
      <c r="P42" s="154"/>
      <c r="Q42" s="154"/>
      <c r="R42" s="154"/>
      <c r="T42" s="16" t="s">
        <v>1328</v>
      </c>
      <c r="U42" s="16" t="s">
        <v>1329</v>
      </c>
    </row>
    <row r="43" spans="1:21" ht="16" x14ac:dyDescent="0.3">
      <c r="A43" s="143"/>
      <c r="B43" s="143" t="str">
        <f>IF($K$2="Svenska",T49,U49)</f>
        <v>Principen är att skriver du 24 i cellen, så visas valet för alla projektlängder.</v>
      </c>
      <c r="C43" s="143"/>
      <c r="D43" s="143"/>
      <c r="E43" s="143"/>
      <c r="F43" s="143"/>
      <c r="G43" s="143"/>
      <c r="H43" s="143"/>
      <c r="I43" s="143"/>
      <c r="J43" s="143"/>
      <c r="K43" s="143"/>
      <c r="L43" s="143"/>
      <c r="M43" s="154"/>
      <c r="N43" s="154"/>
      <c r="O43" s="154"/>
      <c r="P43" s="154"/>
      <c r="Q43" s="154"/>
      <c r="R43" s="154"/>
      <c r="T43" s="145"/>
    </row>
    <row r="44" spans="1:21" ht="16" x14ac:dyDescent="0.3">
      <c r="A44" s="143"/>
      <c r="B44" s="143" t="str">
        <f>IF($K$2="Svenska",T50,U50)</f>
        <v xml:space="preserve">Om du skriver 48 i cellen så visas valet för alla projektlängder som är 48 månader eller längre, men inte för 24 eller 36 månader. </v>
      </c>
      <c r="C44" s="143"/>
      <c r="D44" s="143"/>
      <c r="E44" s="143"/>
      <c r="F44" s="143"/>
      <c r="G44" s="143"/>
      <c r="H44" s="143"/>
      <c r="I44" s="143"/>
      <c r="J44" s="143"/>
      <c r="K44" s="143"/>
      <c r="L44" s="143"/>
      <c r="M44" s="154"/>
      <c r="N44" s="154"/>
      <c r="O44" s="154"/>
      <c r="P44" s="154"/>
      <c r="Q44" s="154"/>
      <c r="R44" s="154"/>
      <c r="T44" s="145"/>
    </row>
    <row r="45" spans="1:21" ht="16" x14ac:dyDescent="0.3">
      <c r="A45" s="143"/>
      <c r="B45" s="143" t="str">
        <f>IF($K$2="Svenska",T48,U48)</f>
        <v xml:space="preserve">Om du vill få upp ett val som inte syns i någon kolumn, ändra cellens värde till samma som den projektlängd du valt för projektet. </v>
      </c>
      <c r="C45" s="143"/>
      <c r="D45" s="143"/>
      <c r="E45" s="143"/>
      <c r="F45" s="143"/>
      <c r="G45" s="143"/>
      <c r="H45" s="143"/>
      <c r="I45" s="143"/>
      <c r="J45" s="143"/>
      <c r="K45" s="143"/>
      <c r="L45" s="143"/>
      <c r="M45" s="154"/>
      <c r="N45" s="154"/>
      <c r="O45" s="154"/>
      <c r="P45" s="154"/>
      <c r="Q45" s="154"/>
      <c r="R45" s="154"/>
      <c r="T45" s="145"/>
    </row>
    <row r="46" spans="1:21" ht="16" x14ac:dyDescent="0.3">
      <c r="A46" s="143"/>
      <c r="B46" s="143" t="str">
        <f>IF($K$2="Svenska",T51,U51)</f>
        <v>Vill du ta bort ett val så ändrar du cellens värde till 100. Då syns det valet inte alls.</v>
      </c>
      <c r="C46" s="143"/>
      <c r="D46" s="143"/>
      <c r="E46" s="143"/>
      <c r="F46" s="143"/>
      <c r="G46" s="143"/>
      <c r="H46" s="143"/>
      <c r="I46" s="143"/>
      <c r="J46" s="143"/>
      <c r="K46" s="143"/>
      <c r="L46" s="143"/>
      <c r="M46" s="154"/>
      <c r="N46" s="154"/>
      <c r="O46" s="154"/>
      <c r="P46" s="154"/>
      <c r="Q46" s="154"/>
      <c r="R46" s="154"/>
      <c r="T46" s="145"/>
    </row>
    <row r="47" spans="1:21" ht="201" customHeight="1" x14ac:dyDescent="0.3">
      <c r="A47" s="143"/>
      <c r="B47" s="143"/>
      <c r="C47" s="143"/>
      <c r="D47" s="143"/>
      <c r="E47" s="143"/>
      <c r="F47" s="143"/>
      <c r="G47" s="143"/>
      <c r="H47" s="143"/>
      <c r="I47" s="143"/>
      <c r="J47" s="143"/>
      <c r="K47" s="143"/>
      <c r="L47" s="143"/>
      <c r="M47" s="154"/>
      <c r="N47" s="154"/>
      <c r="O47" s="154"/>
      <c r="P47" s="154"/>
      <c r="Q47" s="154"/>
      <c r="R47" s="154"/>
    </row>
    <row r="48" spans="1:21" ht="16" x14ac:dyDescent="0.3">
      <c r="A48" s="143"/>
      <c r="B48" s="143"/>
      <c r="C48" s="143"/>
      <c r="D48" s="143"/>
      <c r="E48" s="143"/>
      <c r="F48" s="143"/>
      <c r="G48" s="143"/>
      <c r="H48" s="143"/>
      <c r="I48" s="143"/>
      <c r="J48" s="143"/>
      <c r="K48" s="143"/>
      <c r="L48" s="143"/>
      <c r="M48" s="154"/>
      <c r="N48" s="154"/>
      <c r="O48" s="154"/>
      <c r="P48" s="154"/>
      <c r="Q48" s="154"/>
      <c r="R48" s="154"/>
      <c r="T48" s="221" t="s">
        <v>1315</v>
      </c>
      <c r="U48" s="16" t="s">
        <v>1318</v>
      </c>
    </row>
    <row r="49" spans="1:21" ht="16" x14ac:dyDescent="0.3">
      <c r="A49" s="143"/>
      <c r="B49" s="143"/>
      <c r="C49" s="143"/>
      <c r="D49" s="143"/>
      <c r="E49" s="143"/>
      <c r="F49" s="143"/>
      <c r="G49" s="143"/>
      <c r="H49" s="143"/>
      <c r="I49" s="143"/>
      <c r="J49" s="143"/>
      <c r="K49" s="143"/>
      <c r="L49" s="143"/>
      <c r="M49" s="154"/>
      <c r="N49" s="154"/>
      <c r="O49" s="154"/>
      <c r="P49" s="154"/>
      <c r="Q49" s="154"/>
      <c r="R49" s="154"/>
      <c r="T49" s="221" t="s">
        <v>1326</v>
      </c>
      <c r="U49" s="16" t="s">
        <v>1208</v>
      </c>
    </row>
    <row r="50" spans="1:21" x14ac:dyDescent="0.3">
      <c r="A50" s="143"/>
      <c r="B50" s="143"/>
      <c r="C50" s="143"/>
      <c r="D50" s="143"/>
      <c r="E50" s="143"/>
      <c r="F50" s="143"/>
      <c r="G50" s="143"/>
      <c r="H50" s="143"/>
      <c r="I50" s="143"/>
      <c r="J50" s="143"/>
      <c r="K50" s="143"/>
      <c r="L50" s="143"/>
      <c r="M50" s="154"/>
      <c r="N50" s="154"/>
      <c r="O50" s="154"/>
      <c r="P50" s="154"/>
      <c r="Q50" s="154"/>
      <c r="R50" s="154"/>
      <c r="T50" s="16" t="s">
        <v>1316</v>
      </c>
      <c r="U50" s="16" t="s">
        <v>1327</v>
      </c>
    </row>
    <row r="51" spans="1:21" x14ac:dyDescent="0.3">
      <c r="A51" s="143"/>
      <c r="B51" s="143"/>
      <c r="C51" s="143"/>
      <c r="D51" s="143"/>
      <c r="E51" s="143"/>
      <c r="F51" s="143"/>
      <c r="G51" s="143"/>
      <c r="H51" s="143"/>
      <c r="I51" s="143"/>
      <c r="J51" s="143"/>
      <c r="K51" s="143"/>
      <c r="L51" s="143"/>
      <c r="M51" s="154"/>
      <c r="N51" s="154"/>
      <c r="O51" s="154"/>
      <c r="P51" s="154"/>
      <c r="Q51" s="154"/>
      <c r="R51" s="154"/>
      <c r="T51" s="16" t="s">
        <v>1264</v>
      </c>
      <c r="U51" s="16" t="s">
        <v>1319</v>
      </c>
    </row>
    <row r="52" spans="1:21" x14ac:dyDescent="0.3">
      <c r="A52" s="143"/>
      <c r="B52" s="143"/>
      <c r="C52" s="143"/>
      <c r="D52" s="143"/>
      <c r="E52" s="143"/>
      <c r="F52" s="143"/>
      <c r="G52" s="143"/>
      <c r="H52" s="143"/>
      <c r="I52" s="143"/>
      <c r="J52" s="143"/>
      <c r="K52" s="143"/>
      <c r="L52" s="143"/>
      <c r="M52" s="154"/>
      <c r="N52" s="154"/>
      <c r="O52" s="154"/>
      <c r="P52" s="154"/>
      <c r="Q52" s="154"/>
      <c r="R52" s="154"/>
    </row>
    <row r="53" spans="1:21" x14ac:dyDescent="0.3">
      <c r="A53" s="143"/>
      <c r="B53" s="143"/>
      <c r="C53" s="143"/>
      <c r="D53" s="143"/>
      <c r="E53" s="143"/>
      <c r="F53" s="143"/>
      <c r="G53" s="143"/>
      <c r="H53" s="143"/>
      <c r="I53" s="143"/>
      <c r="J53" s="143"/>
      <c r="K53" s="143"/>
      <c r="L53" s="143"/>
      <c r="M53" s="154"/>
      <c r="N53" s="154"/>
      <c r="O53" s="154"/>
      <c r="P53" s="154"/>
      <c r="Q53" s="154"/>
      <c r="R53" s="154"/>
    </row>
    <row r="54" spans="1:21" x14ac:dyDescent="0.3">
      <c r="A54" s="143"/>
      <c r="B54" s="143"/>
      <c r="C54" s="143"/>
      <c r="D54" s="143"/>
      <c r="E54" s="143"/>
      <c r="F54" s="143"/>
      <c r="G54" s="143"/>
      <c r="H54" s="143"/>
      <c r="I54" s="143"/>
      <c r="J54" s="143"/>
      <c r="K54" s="143"/>
      <c r="L54" s="143"/>
      <c r="M54" s="154"/>
      <c r="N54" s="154"/>
      <c r="O54" s="154"/>
      <c r="P54" s="154"/>
      <c r="Q54" s="154"/>
      <c r="R54" s="154"/>
    </row>
    <row r="55" spans="1:21" x14ac:dyDescent="0.3">
      <c r="A55" s="143"/>
      <c r="B55" s="143"/>
      <c r="C55" s="143"/>
      <c r="D55" s="143"/>
      <c r="E55" s="143"/>
      <c r="F55" s="143"/>
      <c r="G55" s="143"/>
      <c r="H55" s="143"/>
      <c r="I55" s="143"/>
      <c r="J55" s="143"/>
      <c r="K55" s="143"/>
      <c r="L55" s="143"/>
      <c r="M55" s="154"/>
      <c r="N55" s="154"/>
      <c r="O55" s="154"/>
      <c r="P55" s="154"/>
      <c r="Q55" s="154"/>
      <c r="R55" s="154"/>
    </row>
    <row r="56" spans="1:21" x14ac:dyDescent="0.3">
      <c r="A56" s="143"/>
      <c r="B56" s="143"/>
      <c r="C56" s="143"/>
      <c r="D56" s="143"/>
      <c r="E56" s="143"/>
      <c r="F56" s="143"/>
      <c r="G56" s="143"/>
      <c r="H56" s="143"/>
      <c r="I56" s="143"/>
      <c r="J56" s="143"/>
      <c r="K56" s="143"/>
      <c r="L56" s="143"/>
      <c r="M56" s="154"/>
      <c r="N56" s="154"/>
      <c r="O56" s="154"/>
      <c r="P56" s="154"/>
      <c r="Q56" s="154"/>
      <c r="R56" s="154"/>
    </row>
    <row r="57" spans="1:21" x14ac:dyDescent="0.3">
      <c r="A57" s="143"/>
      <c r="B57" s="143"/>
      <c r="C57" s="143"/>
      <c r="D57" s="143"/>
      <c r="E57" s="143"/>
      <c r="F57" s="143"/>
      <c r="G57" s="143"/>
      <c r="H57" s="143"/>
      <c r="I57" s="143"/>
      <c r="J57" s="143"/>
      <c r="K57" s="143"/>
      <c r="L57" s="143"/>
      <c r="M57" s="154"/>
      <c r="N57" s="154"/>
      <c r="O57" s="154"/>
      <c r="P57" s="154"/>
      <c r="Q57" s="154"/>
      <c r="R57" s="154"/>
    </row>
    <row r="58" spans="1:21" x14ac:dyDescent="0.3">
      <c r="A58" s="143"/>
      <c r="B58" s="143"/>
      <c r="C58" s="143"/>
      <c r="D58" s="143"/>
      <c r="E58" s="143"/>
      <c r="F58" s="143"/>
      <c r="G58" s="143"/>
      <c r="H58" s="143"/>
      <c r="I58" s="143"/>
      <c r="J58" s="143"/>
      <c r="K58" s="143"/>
      <c r="L58" s="143"/>
      <c r="M58" s="154"/>
      <c r="N58" s="154"/>
      <c r="O58" s="154"/>
      <c r="P58" s="154"/>
      <c r="Q58" s="154"/>
      <c r="R58" s="154"/>
    </row>
    <row r="59" spans="1:21" x14ac:dyDescent="0.3">
      <c r="A59" s="143"/>
      <c r="B59" s="143"/>
      <c r="C59" s="143"/>
      <c r="D59" s="143"/>
      <c r="E59" s="143"/>
      <c r="F59" s="143"/>
      <c r="G59" s="143"/>
      <c r="H59" s="143"/>
      <c r="I59" s="143"/>
      <c r="J59" s="143"/>
      <c r="K59" s="143"/>
      <c r="L59" s="143"/>
      <c r="M59" s="154"/>
      <c r="N59" s="154"/>
      <c r="O59" s="154"/>
      <c r="P59" s="154"/>
      <c r="Q59" s="154"/>
      <c r="R59" s="154"/>
    </row>
    <row r="60" spans="1:21" x14ac:dyDescent="0.3">
      <c r="A60" s="143"/>
      <c r="B60" s="143"/>
      <c r="C60" s="143"/>
      <c r="D60" s="143"/>
      <c r="E60" s="143"/>
      <c r="F60" s="143"/>
      <c r="G60" s="143"/>
      <c r="H60" s="143"/>
      <c r="I60" s="143"/>
      <c r="J60" s="143"/>
      <c r="K60" s="143"/>
      <c r="L60" s="143"/>
      <c r="M60" s="154"/>
      <c r="N60" s="154"/>
      <c r="O60" s="154"/>
      <c r="P60" s="154"/>
      <c r="Q60" s="154"/>
      <c r="R60" s="154"/>
    </row>
    <row r="61" spans="1:21" x14ac:dyDescent="0.3">
      <c r="A61" s="143"/>
      <c r="B61" s="143"/>
      <c r="C61" s="143"/>
      <c r="D61" s="143"/>
      <c r="E61" s="143"/>
      <c r="F61" s="143"/>
      <c r="G61" s="143"/>
      <c r="H61" s="143"/>
      <c r="I61" s="143"/>
      <c r="J61" s="143"/>
      <c r="K61" s="143"/>
      <c r="L61" s="143"/>
      <c r="M61" s="154"/>
      <c r="N61" s="154"/>
      <c r="O61" s="154"/>
      <c r="P61" s="154"/>
      <c r="Q61" s="154"/>
      <c r="R61" s="154"/>
    </row>
    <row r="62" spans="1:21" x14ac:dyDescent="0.3">
      <c r="A62" s="143"/>
      <c r="B62" s="143"/>
      <c r="C62" s="143"/>
      <c r="D62" s="143"/>
      <c r="E62" s="143"/>
      <c r="F62" s="143"/>
      <c r="G62" s="143"/>
      <c r="H62" s="143"/>
      <c r="I62" s="143"/>
      <c r="J62" s="143"/>
      <c r="K62" s="143"/>
      <c r="L62" s="143"/>
      <c r="M62" s="154"/>
      <c r="N62" s="154"/>
      <c r="O62" s="154"/>
      <c r="P62" s="154"/>
      <c r="Q62" s="154"/>
      <c r="R62" s="154"/>
    </row>
    <row r="63" spans="1:21" x14ac:dyDescent="0.3">
      <c r="A63" s="143"/>
      <c r="B63" s="143"/>
      <c r="C63" s="143"/>
      <c r="D63" s="143"/>
      <c r="E63" s="143"/>
      <c r="F63" s="143"/>
      <c r="G63" s="143"/>
      <c r="H63" s="143"/>
      <c r="I63" s="143"/>
      <c r="J63" s="143"/>
      <c r="K63" s="143"/>
      <c r="L63" s="143"/>
      <c r="M63" s="154"/>
      <c r="N63" s="154"/>
      <c r="O63" s="154"/>
      <c r="P63" s="154"/>
      <c r="Q63" s="154"/>
      <c r="R63" s="154"/>
    </row>
    <row r="64" spans="1:21" x14ac:dyDescent="0.3">
      <c r="A64" s="143"/>
      <c r="B64" s="143"/>
      <c r="C64" s="143"/>
      <c r="D64" s="143"/>
      <c r="E64" s="143"/>
      <c r="F64" s="143"/>
      <c r="G64" s="143"/>
      <c r="H64" s="143"/>
      <c r="I64" s="143"/>
      <c r="J64" s="143"/>
      <c r="K64" s="143"/>
      <c r="L64" s="143"/>
      <c r="M64" s="154"/>
      <c r="N64" s="154"/>
      <c r="O64" s="154"/>
      <c r="P64" s="154"/>
      <c r="Q64" s="154"/>
      <c r="R64" s="154"/>
    </row>
    <row r="65" spans="1:18" x14ac:dyDescent="0.3">
      <c r="A65" s="143"/>
      <c r="B65" s="143"/>
      <c r="C65" s="143"/>
      <c r="D65" s="143"/>
      <c r="E65" s="143"/>
      <c r="F65" s="143"/>
      <c r="G65" s="143"/>
      <c r="H65" s="143"/>
      <c r="I65" s="143"/>
      <c r="J65" s="143"/>
      <c r="K65" s="143"/>
      <c r="L65" s="143"/>
      <c r="M65" s="154"/>
      <c r="N65" s="154"/>
      <c r="O65" s="154"/>
      <c r="P65" s="154"/>
      <c r="Q65" s="154"/>
      <c r="R65" s="154"/>
    </row>
    <row r="66" spans="1:18" x14ac:dyDescent="0.3">
      <c r="A66" s="143"/>
      <c r="B66" s="143"/>
      <c r="C66" s="143"/>
      <c r="D66" s="143"/>
      <c r="E66" s="143"/>
      <c r="F66" s="143"/>
      <c r="G66" s="143"/>
      <c r="H66" s="143"/>
      <c r="I66" s="143"/>
      <c r="J66" s="143"/>
      <c r="K66" s="143"/>
      <c r="L66" s="143"/>
      <c r="M66" s="154"/>
      <c r="N66" s="154"/>
      <c r="O66" s="154"/>
      <c r="P66" s="154"/>
      <c r="Q66" s="154"/>
      <c r="R66" s="154"/>
    </row>
    <row r="67" spans="1:18" x14ac:dyDescent="0.3">
      <c r="A67" s="143"/>
      <c r="B67" s="143"/>
      <c r="C67" s="143"/>
      <c r="D67" s="143"/>
      <c r="E67" s="143"/>
      <c r="F67" s="143"/>
      <c r="G67" s="143"/>
      <c r="H67" s="143"/>
      <c r="I67" s="143"/>
      <c r="J67" s="143"/>
      <c r="K67" s="143"/>
      <c r="L67" s="143"/>
      <c r="M67" s="154"/>
      <c r="N67" s="154"/>
      <c r="O67" s="154"/>
      <c r="P67" s="154"/>
      <c r="Q67" s="154"/>
      <c r="R67" s="154"/>
    </row>
    <row r="68" spans="1:18" x14ac:dyDescent="0.3">
      <c r="A68" s="143"/>
      <c r="B68" s="143"/>
      <c r="C68" s="143"/>
      <c r="D68" s="143"/>
      <c r="E68" s="143"/>
      <c r="F68" s="143"/>
      <c r="G68" s="143"/>
      <c r="H68" s="143"/>
      <c r="I68" s="143"/>
      <c r="J68" s="143"/>
      <c r="K68" s="143"/>
      <c r="L68" s="143"/>
      <c r="M68" s="154"/>
      <c r="N68" s="154"/>
      <c r="O68" s="154"/>
      <c r="P68" s="154"/>
      <c r="Q68" s="154"/>
      <c r="R68" s="154"/>
    </row>
    <row r="69" spans="1:18" x14ac:dyDescent="0.3">
      <c r="A69" s="143"/>
      <c r="B69" s="143"/>
      <c r="C69" s="143"/>
      <c r="D69" s="143"/>
      <c r="E69" s="143"/>
      <c r="F69" s="143"/>
      <c r="G69" s="143"/>
      <c r="H69" s="143"/>
      <c r="I69" s="143"/>
      <c r="J69" s="143"/>
      <c r="K69" s="143"/>
      <c r="L69" s="143"/>
      <c r="M69" s="154"/>
      <c r="N69" s="154"/>
      <c r="O69" s="154"/>
      <c r="P69" s="154"/>
      <c r="Q69" s="154"/>
      <c r="R69" s="154"/>
    </row>
    <row r="70" spans="1:18" x14ac:dyDescent="0.3">
      <c r="A70" s="143"/>
      <c r="B70" s="143"/>
      <c r="C70" s="143"/>
      <c r="D70" s="143"/>
      <c r="E70" s="143"/>
      <c r="F70" s="143"/>
      <c r="G70" s="143"/>
      <c r="H70" s="143"/>
      <c r="I70" s="143"/>
      <c r="J70" s="143"/>
      <c r="K70" s="143"/>
      <c r="L70" s="143"/>
      <c r="M70" s="154"/>
      <c r="N70" s="154"/>
      <c r="O70" s="154"/>
      <c r="P70" s="154"/>
      <c r="Q70" s="154"/>
      <c r="R70" s="154"/>
    </row>
    <row r="71" spans="1:18" x14ac:dyDescent="0.3">
      <c r="A71" s="143"/>
      <c r="B71" s="143"/>
      <c r="C71" s="143"/>
      <c r="D71" s="143"/>
      <c r="E71" s="143"/>
      <c r="F71" s="143"/>
      <c r="G71" s="143"/>
      <c r="H71" s="143"/>
      <c r="I71" s="143"/>
      <c r="J71" s="143"/>
      <c r="K71" s="143"/>
      <c r="L71" s="143"/>
      <c r="M71" s="154"/>
      <c r="N71" s="154"/>
      <c r="O71" s="154"/>
      <c r="P71" s="154"/>
      <c r="Q71" s="154"/>
      <c r="R71" s="154"/>
    </row>
    <row r="72" spans="1:18" x14ac:dyDescent="0.3">
      <c r="A72" s="143"/>
      <c r="B72" s="143"/>
      <c r="C72" s="143"/>
      <c r="D72" s="143"/>
      <c r="E72" s="143"/>
      <c r="F72" s="143"/>
      <c r="G72" s="143"/>
      <c r="H72" s="143"/>
      <c r="I72" s="143"/>
      <c r="J72" s="143"/>
      <c r="K72" s="143"/>
      <c r="L72" s="143"/>
      <c r="M72" s="154"/>
      <c r="N72" s="154"/>
      <c r="O72" s="154"/>
      <c r="P72" s="154"/>
      <c r="Q72" s="154"/>
      <c r="R72" s="154"/>
    </row>
    <row r="73" spans="1:18" x14ac:dyDescent="0.3">
      <c r="A73" s="143"/>
      <c r="B73" s="143"/>
      <c r="C73" s="143"/>
      <c r="D73" s="143"/>
      <c r="E73" s="143"/>
      <c r="F73" s="143"/>
      <c r="G73" s="143"/>
      <c r="H73" s="143"/>
      <c r="I73" s="143"/>
      <c r="J73" s="143"/>
      <c r="K73" s="143"/>
      <c r="L73" s="143"/>
      <c r="M73" s="154"/>
      <c r="N73" s="154"/>
      <c r="O73" s="154"/>
      <c r="P73" s="154"/>
      <c r="Q73" s="154"/>
      <c r="R73" s="154"/>
    </row>
    <row r="74" spans="1:18" x14ac:dyDescent="0.3">
      <c r="A74" s="143"/>
      <c r="B74" s="143"/>
      <c r="C74" s="143"/>
      <c r="D74" s="143"/>
      <c r="E74" s="143"/>
      <c r="F74" s="143"/>
      <c r="G74" s="143"/>
      <c r="H74" s="143"/>
      <c r="I74" s="143"/>
      <c r="J74" s="143"/>
      <c r="K74" s="143"/>
      <c r="L74" s="143"/>
      <c r="M74" s="154"/>
      <c r="N74" s="154"/>
      <c r="O74" s="154"/>
      <c r="P74" s="154"/>
      <c r="Q74" s="154"/>
      <c r="R74" s="154"/>
    </row>
    <row r="75" spans="1:18" x14ac:dyDescent="0.3">
      <c r="A75" s="154"/>
      <c r="B75" s="154"/>
      <c r="C75" s="154"/>
      <c r="D75" s="154"/>
      <c r="E75" s="154"/>
      <c r="F75" s="154"/>
      <c r="G75" s="154"/>
      <c r="H75" s="154"/>
      <c r="I75" s="154"/>
      <c r="J75" s="154"/>
      <c r="K75" s="154"/>
      <c r="L75" s="154"/>
      <c r="M75" s="154"/>
      <c r="N75" s="154"/>
      <c r="O75" s="154"/>
      <c r="P75" s="154"/>
      <c r="Q75" s="154"/>
      <c r="R75" s="154"/>
    </row>
    <row r="76" spans="1:18" x14ac:dyDescent="0.3">
      <c r="A76" s="154"/>
      <c r="B76" s="154"/>
      <c r="C76" s="154"/>
      <c r="D76" s="154"/>
      <c r="E76" s="154"/>
      <c r="F76" s="154"/>
      <c r="G76" s="154"/>
      <c r="H76" s="154"/>
      <c r="I76" s="154"/>
      <c r="J76" s="154"/>
      <c r="K76" s="154"/>
      <c r="L76" s="154"/>
      <c r="M76" s="154"/>
      <c r="N76" s="154"/>
      <c r="O76" s="154"/>
      <c r="P76" s="154"/>
      <c r="Q76" s="154"/>
      <c r="R76" s="154"/>
    </row>
    <row r="77" spans="1:18" x14ac:dyDescent="0.3">
      <c r="A77" s="154"/>
      <c r="B77" s="154"/>
      <c r="C77" s="154"/>
      <c r="D77" s="154"/>
      <c r="E77" s="154"/>
      <c r="F77" s="154"/>
      <c r="G77" s="154"/>
      <c r="H77" s="154"/>
      <c r="I77" s="154"/>
      <c r="J77" s="154"/>
      <c r="K77" s="154"/>
      <c r="L77" s="154"/>
      <c r="M77" s="154"/>
      <c r="N77" s="154"/>
      <c r="O77" s="154"/>
      <c r="P77" s="154"/>
      <c r="Q77" s="154"/>
      <c r="R77" s="154"/>
    </row>
    <row r="78" spans="1:18" x14ac:dyDescent="0.3">
      <c r="A78" s="154"/>
      <c r="B78" s="154"/>
      <c r="C78" s="154"/>
      <c r="D78" s="154"/>
      <c r="E78" s="154"/>
      <c r="F78" s="154"/>
      <c r="G78" s="154"/>
      <c r="H78" s="154"/>
      <c r="I78" s="154"/>
      <c r="J78" s="154"/>
      <c r="K78" s="154"/>
      <c r="L78" s="154"/>
      <c r="M78" s="154"/>
      <c r="N78" s="154"/>
      <c r="O78" s="154"/>
      <c r="P78" s="154"/>
      <c r="Q78" s="154"/>
      <c r="R78" s="154"/>
    </row>
    <row r="79" spans="1:18" x14ac:dyDescent="0.3">
      <c r="A79" s="154"/>
      <c r="B79" s="154"/>
      <c r="C79" s="154"/>
      <c r="D79" s="154"/>
      <c r="E79" s="154"/>
      <c r="F79" s="154"/>
      <c r="G79" s="154"/>
      <c r="H79" s="154"/>
      <c r="I79" s="154"/>
      <c r="J79" s="154"/>
      <c r="K79" s="154"/>
      <c r="L79" s="154"/>
      <c r="M79" s="154"/>
      <c r="N79" s="154"/>
      <c r="O79" s="154"/>
      <c r="P79" s="154"/>
      <c r="Q79" s="154"/>
      <c r="R79" s="154"/>
    </row>
    <row r="80" spans="1:18" x14ac:dyDescent="0.3">
      <c r="A80" s="154"/>
      <c r="B80" s="154"/>
      <c r="C80" s="154"/>
      <c r="D80" s="154"/>
      <c r="E80" s="154"/>
      <c r="F80" s="154"/>
      <c r="G80" s="154"/>
      <c r="H80" s="154"/>
      <c r="I80" s="154"/>
      <c r="J80" s="154"/>
      <c r="K80" s="154"/>
      <c r="L80" s="154"/>
      <c r="M80" s="154"/>
      <c r="N80" s="154"/>
      <c r="O80" s="154"/>
      <c r="P80" s="154"/>
      <c r="Q80" s="154"/>
      <c r="R80" s="154"/>
    </row>
    <row r="81" spans="1:18" x14ac:dyDescent="0.3">
      <c r="A81" s="154"/>
      <c r="B81" s="154"/>
      <c r="C81" s="154"/>
      <c r="D81" s="154"/>
      <c r="E81" s="154"/>
      <c r="F81" s="154"/>
      <c r="G81" s="154"/>
      <c r="H81" s="154"/>
      <c r="I81" s="154"/>
      <c r="J81" s="154"/>
      <c r="K81" s="154"/>
      <c r="L81" s="154"/>
      <c r="M81" s="154"/>
      <c r="N81" s="154"/>
      <c r="O81" s="154"/>
      <c r="P81" s="154"/>
      <c r="Q81" s="154"/>
      <c r="R81" s="154"/>
    </row>
    <row r="82" spans="1:18" x14ac:dyDescent="0.3">
      <c r="A82" s="154"/>
      <c r="B82" s="154"/>
      <c r="C82" s="154"/>
      <c r="D82" s="154"/>
      <c r="E82" s="154"/>
      <c r="F82" s="154"/>
      <c r="G82" s="154"/>
      <c r="H82" s="154"/>
      <c r="I82" s="154"/>
      <c r="J82" s="154"/>
      <c r="K82" s="154"/>
      <c r="L82" s="154"/>
      <c r="M82" s="154"/>
      <c r="N82" s="154"/>
      <c r="O82" s="154"/>
      <c r="P82" s="154"/>
      <c r="Q82" s="154"/>
      <c r="R82" s="154"/>
    </row>
    <row r="83" spans="1:18" x14ac:dyDescent="0.3">
      <c r="A83" s="154"/>
      <c r="B83" s="154"/>
      <c r="C83" s="154"/>
      <c r="D83" s="154"/>
      <c r="E83" s="154"/>
      <c r="F83" s="154"/>
      <c r="G83" s="154"/>
      <c r="H83" s="154"/>
      <c r="I83" s="154"/>
      <c r="J83" s="154"/>
      <c r="K83" s="154"/>
      <c r="L83" s="154"/>
      <c r="M83" s="154"/>
      <c r="N83" s="154"/>
      <c r="O83" s="154"/>
      <c r="P83" s="154"/>
      <c r="Q83" s="154"/>
      <c r="R83" s="154"/>
    </row>
    <row r="84" spans="1:18" x14ac:dyDescent="0.3">
      <c r="A84" s="154"/>
      <c r="B84" s="154"/>
      <c r="C84" s="154"/>
      <c r="D84" s="154"/>
      <c r="E84" s="154"/>
      <c r="F84" s="154"/>
      <c r="G84" s="154"/>
      <c r="H84" s="154"/>
      <c r="I84" s="154"/>
      <c r="J84" s="154"/>
      <c r="K84" s="154"/>
      <c r="L84" s="154"/>
      <c r="M84" s="154"/>
      <c r="N84" s="154"/>
      <c r="O84" s="154"/>
      <c r="P84" s="154"/>
      <c r="Q84" s="154"/>
      <c r="R84" s="154"/>
    </row>
    <row r="85" spans="1:18" x14ac:dyDescent="0.3">
      <c r="A85" s="154"/>
      <c r="B85" s="154"/>
      <c r="C85" s="154"/>
      <c r="D85" s="154"/>
      <c r="E85" s="154"/>
      <c r="F85" s="154"/>
      <c r="G85" s="154"/>
      <c r="H85" s="154"/>
      <c r="I85" s="154"/>
      <c r="J85" s="154"/>
      <c r="K85" s="154"/>
      <c r="L85" s="154"/>
      <c r="M85" s="154"/>
      <c r="N85" s="154"/>
      <c r="O85" s="154"/>
      <c r="P85" s="154"/>
      <c r="Q85" s="154"/>
      <c r="R85" s="154"/>
    </row>
    <row r="86" spans="1:18" x14ac:dyDescent="0.3">
      <c r="A86" s="154"/>
      <c r="B86" s="154"/>
      <c r="C86" s="154"/>
      <c r="D86" s="154"/>
      <c r="E86" s="154"/>
      <c r="F86" s="154"/>
      <c r="G86" s="154"/>
      <c r="H86" s="154"/>
      <c r="I86" s="154"/>
      <c r="J86" s="154"/>
      <c r="K86" s="154"/>
      <c r="L86" s="154"/>
      <c r="M86" s="154"/>
      <c r="N86" s="154"/>
      <c r="O86" s="154"/>
      <c r="P86" s="154"/>
      <c r="Q86" s="154"/>
      <c r="R86" s="154"/>
    </row>
  </sheetData>
  <sheetProtection algorithmName="SHA-512" hashValue="41TLcZ2Cje47+NCAuLX1te2tn+MuBRj2b0dxjlN/3R0bW359kNJZQxdKkCL/eW6mqraSX6HZYsP/7fxKjfye6Q==" saltValue="03pX0XI42/eqXVqGDJdKJg==" spinCount="100000" sheet="1" objects="1" scenarios="1"/>
  <conditionalFormatting sqref="B7:H37">
    <cfRule type="cellIs" dxfId="1" priority="1" operator="lessThan">
      <formula>100</formula>
    </cfRule>
  </conditionalFormatting>
  <dataValidations count="1">
    <dataValidation type="list" allowBlank="1" showInputMessage="1" showErrorMessage="1" sqref="K2" xr:uid="{EBF45DDA-7469-407A-8FD5-63BFD6687E56}">
      <formula1>$S$1:$S$2</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ABB7-FF76-487F-B0A6-A02A0B34661C}">
  <sheetPr codeName="Blad7">
    <tabColor rgb="FFE3EDE8"/>
    <pageSetUpPr fitToPage="1"/>
  </sheetPr>
  <dimension ref="A1:AY700"/>
  <sheetViews>
    <sheetView zoomScale="90" zoomScaleNormal="90" workbookViewId="0">
      <selection activeCell="H64" sqref="H64"/>
    </sheetView>
  </sheetViews>
  <sheetFormatPr defaultColWidth="11" defaultRowHeight="14" outlineLevelRow="1" x14ac:dyDescent="0.3"/>
  <cols>
    <col min="1" max="1" width="11" style="1"/>
    <col min="2" max="2" width="17.6640625" style="1" customWidth="1"/>
    <col min="3" max="3" width="13" style="1" bestFit="1" customWidth="1"/>
    <col min="4" max="4" width="30.33203125" style="1" customWidth="1"/>
    <col min="5" max="5" width="12.5" style="1" customWidth="1"/>
    <col min="6" max="6" width="14.08203125" style="1" customWidth="1"/>
    <col min="7" max="11" width="13.6640625" style="1" customWidth="1"/>
    <col min="12" max="13" width="12.1640625" style="1" bestFit="1" customWidth="1"/>
    <col min="14" max="14" width="10.33203125" style="1" customWidth="1"/>
    <col min="15" max="15" width="11" style="1" customWidth="1"/>
    <col min="16" max="16" width="13.5" style="1" customWidth="1"/>
    <col min="17" max="18" width="11" style="1" customWidth="1"/>
    <col min="19" max="19" width="10.5" style="1" customWidth="1"/>
    <col min="20" max="20" width="11" style="1" customWidth="1"/>
    <col min="21" max="21" width="12.33203125" style="1" customWidth="1"/>
    <col min="22" max="22" width="11" style="1" customWidth="1"/>
    <col min="23" max="23" width="12.33203125" style="1" customWidth="1"/>
    <col min="24" max="28" width="11" style="1" customWidth="1"/>
    <col min="29" max="29" width="12.5" style="1" hidden="1" customWidth="1"/>
    <col min="30" max="30" width="15.1640625" style="1" hidden="1" customWidth="1"/>
    <col min="31" max="31" width="12" style="1" hidden="1" customWidth="1"/>
    <col min="32" max="32" width="11.6640625" style="1" hidden="1" customWidth="1"/>
    <col min="33" max="51" width="11" style="1" hidden="1" customWidth="1"/>
    <col min="52" max="16384" width="11" style="1"/>
  </cols>
  <sheetData>
    <row r="1" spans="1:50" x14ac:dyDescent="0.3">
      <c r="F1" s="1" t="s">
        <v>1275</v>
      </c>
      <c r="AD1" s="1" t="s">
        <v>1234</v>
      </c>
      <c r="AE1" s="1" t="s">
        <v>1114</v>
      </c>
      <c r="AK1" s="1" t="str" cm="1">
        <f t="array" ref="AK1:AK31">IF(K3&lt;&gt;"",_xlfn._xlws.FILTER(Period_sum!H37:H67,Period_sum!A37:A67&lt;K3+1,),)</f>
        <v>M1-M6</v>
      </c>
      <c r="AL1" s="308" t="str" cm="1">
        <f t="array" ref="AL1:AL7">IF(K3&lt;&gt;"",_xlfn._xlws.FILTER(Period_sum!H37:H67,Period_sum!B37:B67&lt;K3+1,),)</f>
        <v>M1-M6</v>
      </c>
      <c r="AM1" s="309" t="str" cm="1">
        <f t="array" ref="AM1:AM6">IF(N6&lt;2,"Blank",_xlfn._xlws.FILTER(Period_sum!H37:H67,Period_sum!C37:C67&lt;K3+1,))</f>
        <v>M7-M12</v>
      </c>
      <c r="AN1" s="309" t="str" cm="1">
        <f t="array" ref="AN1:AN9">IF(N6&lt;3,"Blank",_xlfn._xlws.FILTER(Period_sum!H37:H67,Period_sum!D37:D67&lt;K3+1,))</f>
        <v>M13-M18</v>
      </c>
      <c r="AO1" s="309" t="str" cm="1">
        <f t="array" ref="AO1:AO13">IF(N6&lt;4,"Blank",_xlfn._xlws.FILTER(Period_sum!H37:H67,Period_sum!E37:E67&lt;K3+1,))</f>
        <v>M19-M24</v>
      </c>
      <c r="AP1" s="309" t="str" cm="1">
        <f t="array" ref="AP1:AP14">IF(N6&lt;5,"Blank",_xlfn._xlws.FILTER(Period_sum!H37:H67,Period_sum!F37:F67&lt;K3+1,))</f>
        <v>M25-M30</v>
      </c>
      <c r="AQ1" s="310" t="str" cm="1">
        <f t="array" ref="AQ1:AQ17">IF(N6&lt;6,"Blank",_xlfn._xlws.FILTER(Period_sum!H37:H67,Period_sum!G37:G67&lt;K3+1,))</f>
        <v>M31-M36</v>
      </c>
      <c r="AS1" s="1" t="s">
        <v>1159</v>
      </c>
    </row>
    <row r="2" spans="1:50" ht="18" customHeight="1" thickBot="1" x14ac:dyDescent="0.35">
      <c r="B2" s="690" t="s">
        <v>1124</v>
      </c>
      <c r="C2" s="690"/>
      <c r="D2" s="690"/>
      <c r="F2" s="311" t="s">
        <v>1257</v>
      </c>
      <c r="AC2" s="1">
        <v>1</v>
      </c>
      <c r="AD2" s="1" t="s">
        <v>1235</v>
      </c>
      <c r="AE2" s="1" t="s">
        <v>1115</v>
      </c>
      <c r="AF2" s="1">
        <f ca="1">_xlfn.DAYS(J5,G5)*-1</f>
        <v>1137</v>
      </c>
      <c r="AK2" s="1" t="str">
        <v>M1-M12</v>
      </c>
      <c r="AL2" s="62" t="str">
        <v>M1-M12</v>
      </c>
      <c r="AM2" s="1" t="str">
        <v>M13-M18</v>
      </c>
      <c r="AN2" s="1" t="str">
        <v>M13-M24</v>
      </c>
      <c r="AO2" s="1" t="str">
        <v>M19-M36</v>
      </c>
      <c r="AP2" s="1" t="str">
        <v>M31-M36</v>
      </c>
      <c r="AQ2" s="312" t="str">
        <v>M25-M36</v>
      </c>
      <c r="AS2" s="1" t="s">
        <v>44</v>
      </c>
      <c r="AT2" s="1" t="s">
        <v>45</v>
      </c>
      <c r="AU2" s="1" t="s">
        <v>46</v>
      </c>
      <c r="AV2" s="1" t="s">
        <v>1151</v>
      </c>
      <c r="AW2" s="1" t="s">
        <v>1152</v>
      </c>
      <c r="AX2" s="1" t="s">
        <v>1153</v>
      </c>
    </row>
    <row r="3" spans="1:50" ht="38" customHeight="1" thickBot="1" x14ac:dyDescent="0.6">
      <c r="E3" s="425" t="s">
        <v>32</v>
      </c>
      <c r="J3" s="313" t="s">
        <v>1276</v>
      </c>
      <c r="K3" s="332">
        <v>72</v>
      </c>
      <c r="L3" s="62"/>
      <c r="M3" s="314"/>
      <c r="N3" s="314"/>
      <c r="O3" s="61"/>
      <c r="AC3" s="314">
        <v>2</v>
      </c>
      <c r="AK3" s="1" t="str">
        <v>M1-M18</v>
      </c>
      <c r="AL3" s="62" t="str">
        <v>M1-M18</v>
      </c>
      <c r="AM3" s="1" t="str">
        <v>M13-M24</v>
      </c>
      <c r="AN3" s="1" t="str">
        <v>M19-M24</v>
      </c>
      <c r="AO3" s="1" t="str">
        <v>M25-M30</v>
      </c>
      <c r="AP3" s="1" t="str">
        <v>M25-M36</v>
      </c>
      <c r="AQ3" s="312" t="str">
        <v>M37-M42</v>
      </c>
      <c r="AS3" s="6" t="str" cm="1">
        <f t="array" ref="AS3:AS10">IF(K3=24,Period_sum!$H$37:$H$38,IF(K3=36,Period_sum!$H$37:$H$39,IF(K3=48,Period_sum!$H$37:$H$41,IF(K3=60,Period_sum!$H$37:$H$41,Period_sum!$H$37:$H$44))))</f>
        <v>M1-M6</v>
      </c>
      <c r="AT3" s="1" t="str" cm="1">
        <f t="array" ref="AT3:AT9">IF(K3=24,Period_sum!$H$41:$H$42,IF(K3=36,Period_sum!$H$41:$H$43,IF(K3=48,Period_sum!$H$41:$H$45,IF(K3=60,Period_sum!$H$42:$H$49,Period_sum!$H$45:$H$51))))</f>
        <v>M19-M36</v>
      </c>
      <c r="AU3" s="1" t="str" cm="1">
        <f t="array" ref="AU3:AU20">IF(K3=24,Period_sum!$H$43:$H$44,IF(K3=36,Period_sum!$H$44:$H$48,IF(K3=48,Period_sum!$H$42:$H$51,IF(K3=60,Period_sum!$H$46:$H$54,Period_sum!$H$50:$H$67))))</f>
        <v>M37-M42</v>
      </c>
      <c r="AV3" s="1" t="str" cm="1">
        <f t="array" ref="AV3:AV19">IF(K3=24,Period_sum!$H$43:$H$44,IF(K3=36,Period_sum!$H$44:$H$48,IF(K3=48,Period_sum!$H$42:$H$51,IF(K3=60,Period_sum!$H$46:$H$54,Period_sum!$H$50:$H$66))))</f>
        <v>M37-M42</v>
      </c>
      <c r="AW3" s="1" t="str" cm="1">
        <f t="array" ref="AW3:AW19">IF(K3=24,Period_sum!$H$43:$H$44,IF(K3=36,Period_sum!$H$44:$H$48,IF(K3=48,Period_sum!$H$42:$H$51,IF(K3=60,Period_sum!$H$46:$H$54,Period_sum!$H$50:$H$66))))</f>
        <v>M37-M42</v>
      </c>
      <c r="AX3" s="1" t="str" cm="1">
        <f t="array" ref="AX3:AX20">IF(K3=24,Period_sum!$H$43:$H$44,IF(K3=36,Period_sum!$H$44:$H$48,IF(K3=48,Period_sum!$H$42:$H$51,IF(K3=60,Period_sum!$H$46:$H$54,Period_sum!$H$50:$H$67))))</f>
        <v>M37-M42</v>
      </c>
    </row>
    <row r="4" spans="1:50" ht="14.5" thickBot="1" x14ac:dyDescent="0.35">
      <c r="B4" s="711">
        <f>Raindance!E2</f>
        <v>0</v>
      </c>
      <c r="C4" s="712"/>
      <c r="D4" s="315" t="s">
        <v>1404</v>
      </c>
      <c r="E4" s="333" t="s">
        <v>1125</v>
      </c>
      <c r="F4" s="334">
        <v>11</v>
      </c>
      <c r="G4" s="334">
        <v>11</v>
      </c>
      <c r="H4" s="334">
        <v>11</v>
      </c>
      <c r="I4" s="334">
        <v>11</v>
      </c>
      <c r="J4" s="334">
        <v>11</v>
      </c>
      <c r="K4" s="334">
        <v>11</v>
      </c>
      <c r="L4" s="166"/>
      <c r="N4" s="316"/>
      <c r="AC4" s="1">
        <v>3</v>
      </c>
      <c r="AF4" s="1" t="s">
        <v>105</v>
      </c>
      <c r="AG4" s="335" t="s">
        <v>106</v>
      </c>
      <c r="AI4" s="1" t="s">
        <v>107</v>
      </c>
      <c r="AK4" s="1" t="str">
        <v>M1-M24</v>
      </c>
      <c r="AL4" s="62" t="str">
        <v>M1-M24</v>
      </c>
      <c r="AM4" s="1" t="str">
        <v>M19-M36</v>
      </c>
      <c r="AN4" s="1" t="str">
        <v>M19-M36</v>
      </c>
      <c r="AO4" s="1" t="str">
        <v>M31-M36</v>
      </c>
      <c r="AP4" s="1" t="str">
        <v>M25-M48</v>
      </c>
      <c r="AQ4" s="312" t="str">
        <v>M37-M48</v>
      </c>
      <c r="AS4" s="1" t="str">
        <v>M1-M12</v>
      </c>
      <c r="AT4" s="1" t="str">
        <v>M25-M30</v>
      </c>
      <c r="AU4" s="1" t="str">
        <v>M37-M48</v>
      </c>
      <c r="AV4" s="1" t="str">
        <v>M37-M48</v>
      </c>
      <c r="AW4" s="1" t="str">
        <v>M37-M48</v>
      </c>
      <c r="AX4" s="1" t="str">
        <v>M37-M48</v>
      </c>
    </row>
    <row r="5" spans="1:50" ht="18" customHeight="1" thickBot="1" x14ac:dyDescent="0.35">
      <c r="B5" s="691" t="s">
        <v>1255</v>
      </c>
      <c r="C5" s="692"/>
      <c r="D5" s="336" t="s">
        <v>37</v>
      </c>
      <c r="E5" s="337">
        <v>44743</v>
      </c>
      <c r="F5" s="338" t="s">
        <v>1117</v>
      </c>
      <c r="G5" s="339">
        <f>EDATE(E5,K3)-1</f>
        <v>46934</v>
      </c>
      <c r="H5" s="340"/>
      <c r="I5" s="341" t="s">
        <v>38</v>
      </c>
      <c r="J5" s="693">
        <f ca="1">TODAY()</f>
        <v>45797</v>
      </c>
      <c r="K5" s="694"/>
      <c r="L5" s="124" t="s">
        <v>1175</v>
      </c>
      <c r="N5" s="317" t="s">
        <v>1115</v>
      </c>
      <c r="AC5" s="1">
        <v>4</v>
      </c>
      <c r="AF5" s="1" t="s">
        <v>108</v>
      </c>
      <c r="AG5" s="335" t="s">
        <v>109</v>
      </c>
      <c r="AI5" s="1" t="s">
        <v>1257</v>
      </c>
      <c r="AK5" s="1" t="str">
        <v>M7-M12</v>
      </c>
      <c r="AL5" s="62" t="str">
        <v>M1-M30</v>
      </c>
      <c r="AM5" s="1" t="str">
        <v>M31-M60</v>
      </c>
      <c r="AN5" s="1" t="str">
        <v>M25-M36</v>
      </c>
      <c r="AO5" s="1" t="str">
        <v>M25-M36</v>
      </c>
      <c r="AP5" s="1" t="str">
        <v>M37-M42</v>
      </c>
      <c r="AQ5" s="312" t="str">
        <v>M37-M54</v>
      </c>
      <c r="AS5" s="1" t="str">
        <v>M1-M18</v>
      </c>
      <c r="AT5" s="1" t="str">
        <v>M31-M36</v>
      </c>
      <c r="AU5" s="1" t="str">
        <v>M37-M54</v>
      </c>
      <c r="AV5" s="1" t="str">
        <v>M37-M54</v>
      </c>
      <c r="AW5" s="1" t="str">
        <v>M37-M54</v>
      </c>
      <c r="AX5" s="1" t="str">
        <v>M37-M54</v>
      </c>
    </row>
    <row r="6" spans="1:50" ht="14.5" thickBot="1" x14ac:dyDescent="0.35">
      <c r="B6" s="695" t="s">
        <v>39</v>
      </c>
      <c r="C6" s="696"/>
      <c r="D6" s="697" t="s">
        <v>1169</v>
      </c>
      <c r="E6" s="700" t="s">
        <v>1232</v>
      </c>
      <c r="F6" s="703" t="s">
        <v>1400</v>
      </c>
      <c r="G6" s="703"/>
      <c r="H6" s="703"/>
      <c r="I6" s="704"/>
      <c r="J6" s="705" t="str">
        <f ca="1">IF(AF2&gt;0,"Days left: "  &amp;AF2,"End date passed ")</f>
        <v>Days left: 1137</v>
      </c>
      <c r="K6" s="706"/>
      <c r="L6" s="1" t="s">
        <v>1176</v>
      </c>
      <c r="M6" s="342"/>
      <c r="N6" s="318">
        <v>6</v>
      </c>
      <c r="AC6" s="1">
        <v>5</v>
      </c>
      <c r="AF6" s="1" t="s">
        <v>110</v>
      </c>
      <c r="AG6" s="335" t="s">
        <v>111</v>
      </c>
      <c r="AI6" s="1" t="s">
        <v>1132</v>
      </c>
      <c r="AK6" s="1" t="str">
        <v>M13-M18</v>
      </c>
      <c r="AL6" s="62" t="str">
        <v>M1-M60</v>
      </c>
      <c r="AM6" s="1" t="str">
        <v>Blank</v>
      </c>
      <c r="AN6" s="1" t="str">
        <v>M37-M54</v>
      </c>
      <c r="AO6" s="1" t="str">
        <v>M25-M48</v>
      </c>
      <c r="AP6" s="1" t="str">
        <v>M37-M48</v>
      </c>
      <c r="AQ6" s="312" t="str">
        <v>M37-M60</v>
      </c>
      <c r="AS6" s="1" t="str">
        <v>M1-M24</v>
      </c>
      <c r="AT6" s="1" t="str">
        <v>M25-M36</v>
      </c>
      <c r="AU6" s="1" t="str">
        <v>M37-M60</v>
      </c>
      <c r="AV6" s="1" t="str">
        <v>M37-M60</v>
      </c>
      <c r="AW6" s="1" t="str">
        <v>M37-M60</v>
      </c>
      <c r="AX6" s="1" t="str">
        <v>M37-M60</v>
      </c>
    </row>
    <row r="7" spans="1:50" ht="17.5" customHeight="1" thickBot="1" x14ac:dyDescent="0.35">
      <c r="B7" s="343"/>
      <c r="C7" s="344"/>
      <c r="D7" s="698"/>
      <c r="E7" s="701"/>
      <c r="F7" s="345" t="s">
        <v>40</v>
      </c>
      <c r="G7" s="345" t="s">
        <v>41</v>
      </c>
      <c r="H7" s="345" t="s">
        <v>42</v>
      </c>
      <c r="I7" s="345" t="s">
        <v>99</v>
      </c>
      <c r="J7" s="345" t="s">
        <v>101</v>
      </c>
      <c r="K7" s="345" t="s">
        <v>1157</v>
      </c>
      <c r="L7" s="346"/>
      <c r="M7" s="347"/>
      <c r="N7" s="348"/>
      <c r="O7" s="342"/>
      <c r="Q7" s="349"/>
      <c r="R7" s="349"/>
      <c r="AC7" s="350">
        <v>6</v>
      </c>
      <c r="AF7" s="1" t="s">
        <v>112</v>
      </c>
      <c r="AK7" s="1" t="str">
        <v>M13-M24</v>
      </c>
      <c r="AL7" s="62" t="str">
        <v>M1-M72</v>
      </c>
      <c r="AN7" s="1" t="str">
        <v>M37-M60</v>
      </c>
      <c r="AO7" s="1" t="str">
        <v>M37-M42</v>
      </c>
      <c r="AP7" s="1" t="str">
        <v>M37-M54</v>
      </c>
      <c r="AQ7" s="312" t="str">
        <v>M31-M60</v>
      </c>
      <c r="AS7" s="1" t="str">
        <v>M7-M12</v>
      </c>
      <c r="AT7" s="1" t="str">
        <v>M25-M48</v>
      </c>
      <c r="AU7" s="1" t="str">
        <v>M1-M30</v>
      </c>
      <c r="AV7" s="1" t="str">
        <v>M1-M30</v>
      </c>
      <c r="AW7" s="1" t="str">
        <v>M1-M30</v>
      </c>
      <c r="AX7" s="1" t="str">
        <v>M1-M30</v>
      </c>
    </row>
    <row r="8" spans="1:50" ht="17.5" customHeight="1" thickBot="1" x14ac:dyDescent="0.35">
      <c r="B8" s="343"/>
      <c r="C8" s="344"/>
      <c r="D8" s="698"/>
      <c r="E8" s="701"/>
      <c r="F8" s="351">
        <f>IFERROR(IF(F7&lt;&gt;"",VLOOKUP(F7,Period_sum!H37:J66,2,)),"")</f>
        <v>44743</v>
      </c>
      <c r="G8" s="351">
        <f>IFERROR(IF(G7&lt;&gt;"",VLOOKUP(G7,Period_sum!H37:J66,2,)),"")</f>
        <v>45108</v>
      </c>
      <c r="H8" s="351">
        <f>IFERROR(IF(H7&lt;&gt;"",VLOOKUP(H7,Period_sum!H37:J66,2,)),"")</f>
        <v>45474</v>
      </c>
      <c r="I8" s="352">
        <f>IFERROR(IF(I7&lt;&gt;"",VLOOKUP(I7,Period_sum!H37:J66,2,)),"")</f>
        <v>45839</v>
      </c>
      <c r="J8" s="353">
        <f>IFERROR(IF(J7&lt;&gt;"",VLOOKUP(J7,Period_sum!H37:J66,2,)),"")</f>
        <v>46204</v>
      </c>
      <c r="K8" s="354">
        <f>IFERROR(IF(K7&lt;&gt;"",VLOOKUP(K7,Period_sum!H37:J66,2,)),"")</f>
        <v>46569</v>
      </c>
      <c r="L8" s="355"/>
      <c r="M8" s="356"/>
      <c r="N8" s="357"/>
      <c r="O8" s="342"/>
      <c r="P8" s="350"/>
      <c r="Q8" s="349"/>
      <c r="R8" s="349"/>
      <c r="AF8" s="1" t="s">
        <v>113</v>
      </c>
      <c r="AK8" s="1" t="str">
        <v>M19-M24</v>
      </c>
      <c r="AL8" s="62"/>
      <c r="AN8" s="1" t="str">
        <v>M61-M72</v>
      </c>
      <c r="AO8" s="1" t="str">
        <v>M37-M48</v>
      </c>
      <c r="AP8" s="1" t="str">
        <v>M37-M60</v>
      </c>
      <c r="AQ8" s="312" t="str">
        <v>M37-M72</v>
      </c>
      <c r="AS8" s="1" t="str">
        <v>M13-M18</v>
      </c>
      <c r="AT8" s="1" t="str">
        <v>M37-M42</v>
      </c>
      <c r="AU8" s="1" t="str">
        <v>M31-M60</v>
      </c>
      <c r="AV8" s="1" t="str">
        <v>M31-M60</v>
      </c>
      <c r="AW8" s="1" t="str">
        <v>M31-M60</v>
      </c>
      <c r="AX8" s="1" t="str">
        <v>M31-M60</v>
      </c>
    </row>
    <row r="9" spans="1:50" ht="17.5" customHeight="1" thickTop="1" x14ac:dyDescent="0.3">
      <c r="B9" s="343"/>
      <c r="C9" s="344"/>
      <c r="D9" s="698"/>
      <c r="E9" s="701"/>
      <c r="F9" s="351">
        <f>IFERROR(IF(F7&lt;&gt;"",VLOOKUP(F7,Period_sum!H37:J66,3,)),"")</f>
        <v>45107</v>
      </c>
      <c r="G9" s="351">
        <f>IFERROR(IF(G7&lt;&gt;"",VLOOKUP(G7,Period_sum!H37:J66,3,)),"")</f>
        <v>45473</v>
      </c>
      <c r="H9" s="351">
        <f>IFERROR(IF(H7&lt;&gt;"",VLOOKUP(H7,Period_sum!H37:J66,3,)),"")</f>
        <v>45838</v>
      </c>
      <c r="I9" s="358">
        <f>IFERROR(IF(I7&lt;&gt;"",VLOOKUP(I7,Period_sum!H37:J66,3,)),"")</f>
        <v>46203</v>
      </c>
      <c r="J9" s="358">
        <f>IFERROR(IF(J7&lt;&gt;"",VLOOKUP(J7,Period_sum!H37:J66,3,)),"")</f>
        <v>46568</v>
      </c>
      <c r="K9" s="358">
        <f>IFERROR(IF(K7&lt;&gt;"",VLOOKUP(K7,Period_sum!H37:J66,3,)),"")</f>
        <v>46934</v>
      </c>
      <c r="L9" s="707" t="s">
        <v>1</v>
      </c>
      <c r="M9" s="709" t="s">
        <v>43</v>
      </c>
      <c r="N9" s="686" t="s">
        <v>1259</v>
      </c>
      <c r="O9" s="359"/>
      <c r="P9" s="350"/>
      <c r="Q9" s="349"/>
      <c r="R9" s="349"/>
      <c r="AF9" s="1" t="s">
        <v>114</v>
      </c>
      <c r="AK9" s="1" t="str">
        <v>M19-M36</v>
      </c>
      <c r="AL9" s="62"/>
      <c r="AN9" s="1" t="str">
        <v>Blank</v>
      </c>
      <c r="AO9" s="1" t="str">
        <v>M37-M54</v>
      </c>
      <c r="AP9" s="1" t="str">
        <v>M31-M60</v>
      </c>
      <c r="AQ9" s="312" t="str">
        <v>M43-M48</v>
      </c>
      <c r="AS9" s="1" t="str">
        <v>M13-M24</v>
      </c>
      <c r="AT9" s="1" t="str">
        <v>M37-M48</v>
      </c>
      <c r="AU9" s="1" t="str">
        <v>M37-M72</v>
      </c>
      <c r="AV9" s="1" t="str">
        <v>M37-M72</v>
      </c>
      <c r="AW9" s="1" t="str">
        <v>M37-M72</v>
      </c>
      <c r="AX9" s="1" t="str">
        <v>M37-M72</v>
      </c>
    </row>
    <row r="10" spans="1:50" ht="20" customHeight="1" thickBot="1" x14ac:dyDescent="0.35">
      <c r="B10" s="360"/>
      <c r="C10" s="361"/>
      <c r="D10" s="699"/>
      <c r="E10" s="702"/>
      <c r="F10" s="426" t="str">
        <f>IFERROR("Period 1"&amp;", "&amp;DATEDIF(F8,F9,"M")+1&amp;" Months","Period 1")</f>
        <v>Period 1, 12 Months</v>
      </c>
      <c r="G10" s="426" t="str">
        <f>IFERROR("Period 2"&amp;", "&amp;DATEDIF(G8,G9,"M")+1&amp;" Months","Period 2")</f>
        <v>Period 2, 12 Months</v>
      </c>
      <c r="H10" s="426" t="str">
        <f>IFERROR("Period 3"&amp;", "&amp;DATEDIF(H8,H9,"M")+1&amp;" Months","Period 3")</f>
        <v>Period 3, 12 Months</v>
      </c>
      <c r="I10" s="426" t="str">
        <f>IFERROR("Period 4"&amp;", "&amp;DATEDIF(I8,I9,"M")+1&amp;" Months","Period 4")</f>
        <v>Period 4, 12 Months</v>
      </c>
      <c r="J10" s="426" t="str">
        <f>IFERROR("Period 5"&amp;", "&amp;DATEDIF(J8,J9,"M")+1&amp;" Months","Period 5")</f>
        <v>Period 5, 12 Months</v>
      </c>
      <c r="K10" s="426" t="str">
        <f>IFERROR("Period 6"&amp;", "&amp;DATEDIF(K8,K9,"M")+1&amp;" Months","Period 6")</f>
        <v>Period 6, 12 Months</v>
      </c>
      <c r="L10" s="708"/>
      <c r="M10" s="710"/>
      <c r="N10" s="687"/>
      <c r="O10" s="359"/>
      <c r="P10" s="350"/>
      <c r="Q10" s="349"/>
      <c r="R10" s="349"/>
      <c r="AF10" s="1" t="s">
        <v>115</v>
      </c>
      <c r="AK10" s="1" t="str">
        <v>M25-M30</v>
      </c>
      <c r="AL10" s="62"/>
      <c r="AO10" s="1" t="str">
        <v>M37-M60</v>
      </c>
      <c r="AP10" s="1" t="str">
        <v>M43-M48</v>
      </c>
      <c r="AQ10" s="312" t="str">
        <v>M49-M54</v>
      </c>
      <c r="AS10" s="1" t="str">
        <v>M19-M24</v>
      </c>
      <c r="AU10" s="1" t="str">
        <v>M43-M48</v>
      </c>
      <c r="AV10" s="1" t="str">
        <v>M43-M48</v>
      </c>
      <c r="AW10" s="319" t="str">
        <v>M43-M48</v>
      </c>
      <c r="AX10" s="319" t="str">
        <v>M43-M48</v>
      </c>
    </row>
    <row r="11" spans="1:50" x14ac:dyDescent="0.3">
      <c r="B11" s="362" t="s">
        <v>47</v>
      </c>
      <c r="C11" s="363" t="s">
        <v>48</v>
      </c>
      <c r="D11" s="364" t="s">
        <v>49</v>
      </c>
      <c r="E11" s="365">
        <f>IF($E$6="BUDGET EUR",Budget!C6,Budget!C6*Budget!$C$4)</f>
        <v>0</v>
      </c>
      <c r="F11" s="366">
        <f>IF($F$2="Difference",SUMIFS(Period_sum!AG37:AG66,Period_sum!H37:H66,F7)/F$4,IF($F$2="registered in tab",SUMIFS(Period_sum!U37:U66,Period_sum!H37:H66,F7)/F$4,SUMIFS(Period_sum!AA37:AA66,Period_sum!H37:H66,F7)/F$4))</f>
        <v>0</v>
      </c>
      <c r="G11" s="367">
        <f>IF(N6&lt;2,0,IF($F$2="Difference",SUMIFS(Period_sum!AG37:AG66,Period_sum!H37:H66,G7)/G$4,IF($F$2="registered in tab",SUMIFS(Period_sum!U37:U66,Period_sum!H37:H66,G7)/G$4,SUMIFS(Period_sum!AA37:AA66,Period_sum!H37:H66,G7)/G$4)))</f>
        <v>0</v>
      </c>
      <c r="H11" s="367">
        <f>IF(N6&lt;3,0,IF($F$2="Difference",SUMIFS(Period_sum!AG37:AG66,Period_sum!H37:H66,H7)/H$4,IF($F$2="registered in tab",SUMIFS(Period_sum!U37:U66,Period_sum!H37:H66,H7)/H$4,SUMIFS(Period_sum!AA37:AA66,Period_sum!H37:H66,H7)/H$4)))</f>
        <v>0</v>
      </c>
      <c r="I11" s="367">
        <f>IF(N6&lt;4,0,IF($F$2="Difference",SUMIFS(Period_sum!AG37:AG66,Period_sum!H37:H66,I7)/I$4,IF($F$2="registered in tab",SUMIFS(Period_sum!U37:U66,Period_sum!H37:H66,I7)/I$4,SUMIFS(Period_sum!AA37:AA66,Period_sum!H37:H66,I7)/I$4)))</f>
        <v>0</v>
      </c>
      <c r="J11" s="367">
        <f>IF(N6&lt;5,0,IF($F$2="Difference",SUMIFS(Period_sum!AG37:AG66,Period_sum!H37:H66,J7)/J$4,IF($F$2="registered in tab",SUMIFS(Period_sum!U37:U66,Period_sum!H37:H66,J7)/J$4,SUMIFS(Period_sum!AA37:AA66,Period_sum!H37:H66,J7)/J$4)))</f>
        <v>0</v>
      </c>
      <c r="K11" s="368">
        <f>IF(N6&lt;6,0,IF($F$2="Difference",SUMIFS(Period_sum!AG37:AG66,Period_sum!H37:H66,K7)/K$4,IF($F$2="registered in tab",SUMIFS(Period_sum!U37:U66,Period_sum!H37:H66,K7)/K$4,SUMIFS(Period_sum!AA37:AA66,Period_sum!H37:H66,K7)/K$4)))</f>
        <v>0</v>
      </c>
      <c r="L11" s="369">
        <f>SUM(F11:K11)</f>
        <v>0</v>
      </c>
      <c r="M11" s="370">
        <f>IFERROR(L11/E11,0)</f>
        <v>0</v>
      </c>
      <c r="N11" s="371">
        <f>E11-L11</f>
        <v>0</v>
      </c>
      <c r="O11" s="372"/>
      <c r="P11" s="350"/>
      <c r="Q11" s="349"/>
      <c r="R11" s="349"/>
      <c r="Y11" s="319"/>
      <c r="Z11"/>
      <c r="AA11"/>
      <c r="AF11" s="1" t="s">
        <v>116</v>
      </c>
      <c r="AK11" s="1" t="str">
        <v>M31-M36</v>
      </c>
      <c r="AL11" s="62"/>
      <c r="AO11" s="1" t="str">
        <v>M31-M60</v>
      </c>
      <c r="AP11" s="1" t="str">
        <v>M49-M54</v>
      </c>
      <c r="AQ11" s="312" t="str">
        <v>M49-M60</v>
      </c>
      <c r="AU11" s="1" t="str">
        <v>M49-M54</v>
      </c>
      <c r="AV11" s="1" t="str">
        <v>M49-M54</v>
      </c>
      <c r="AW11" s="319" t="str">
        <v>M49-M54</v>
      </c>
      <c r="AX11" s="319" t="str">
        <v>M49-M54</v>
      </c>
    </row>
    <row r="12" spans="1:50" x14ac:dyDescent="0.3">
      <c r="B12" s="373"/>
      <c r="C12" s="374" t="s">
        <v>50</v>
      </c>
      <c r="D12" s="364" t="s">
        <v>36</v>
      </c>
      <c r="E12" s="365">
        <f>IF($E$6="BUDGET EUR",Budget!C7,Budget!C7*Budget!$C$4)</f>
        <v>0</v>
      </c>
      <c r="F12" s="375">
        <f>IF($F$2="Difference",SUMIFS(Period_sum!AL37:AL66,Period_sum!H37:H66,F7)/F$4,IF($F$2="registered in tab",SUMIFS(Period_sum!Z37:Z66,Period_sum!H37:H66,F7)/F$4,SUMIFS(Period_sum!AF37:AF66,Period_sum!H37:H66,F7)/F$4))</f>
        <v>0</v>
      </c>
      <c r="G12" s="376">
        <f>IF(N6&lt;2,0,IF($F$2="Difference",SUMIFS(Period_sum!AL37:AL66,Period_sum!H37:H66,G7)/G$4,IF($F$2="registered in tab",SUMIFS(Period_sum!Z37:Z66,Period_sum!H37:H66,G7)/G$4,SUMIFS(Period_sum!AF37:AF66,Period_sum!H37:H66,G7)/G$4)))</f>
        <v>0</v>
      </c>
      <c r="H12" s="376">
        <f>IF(N6&lt;3,0,IF($F$2="Difference",SUMIFS(Period_sum!AL37:AL66,Period_sum!H37:H66,H7)/H$4,IF($F$2="registered in tab",SUMIFS(Period_sum!Z37:Z66,Period_sum!H37:H66,H7)/H$4,SUMIFS(Period_sum!AF37:AF66,Period_sum!H37:H66,H7)/H$4)))</f>
        <v>0</v>
      </c>
      <c r="I12" s="377">
        <f>IF(N6&lt;4,0,IF($F$2="Difference",SUMIFS(Period_sum!AL37:AL66,Period_sum!H37:H66,I7)/I$4,IF($F$2="registered in tab",SUMIFS(Period_sum!Z37:Z66,Period_sum!H37:H66,I7)/I$4,SUMIFS(Period_sum!AF37:AF66,Period_sum!H37:H66,I7)/I$4)))</f>
        <v>0</v>
      </c>
      <c r="J12" s="377">
        <f>IF(N6&lt;5,0,IF($F$2="Difference",SUMIFS(Period_sum!AL37:AL66,Period_sum!H37:H66,J7)/J$4,IF($F$2="registered in tab",SUMIFS(Period_sum!Z37:Z66,Period_sum!H37:H66,J7)/J$4,SUMIFS(Period_sum!AF37:AF66,Period_sum!H37:H66,J7)/J$4)))</f>
        <v>0</v>
      </c>
      <c r="K12" s="365">
        <f>IF(N6&lt;6,0,IF($F$2="Difference",SUMIFS(Period_sum!AL37:AL66,Period_sum!H37:H66,K7)/K$4,IF($F$2="registered in tab",SUMIFS(Period_sum!Z37:Z66,Period_sum!H37:H66,K7)/K$4,SUMIFS(Period_sum!AF37:AF66,Period_sum!H37:H66,K7)/K$4)))</f>
        <v>0</v>
      </c>
      <c r="L12" s="369">
        <f>SUM(F12:K12)</f>
        <v>0</v>
      </c>
      <c r="M12" s="370">
        <f>IFERROR(L12/E12,0)</f>
        <v>0</v>
      </c>
      <c r="N12" s="371">
        <f>E12-L12</f>
        <v>0</v>
      </c>
      <c r="O12" s="372"/>
      <c r="P12" s="350"/>
      <c r="Q12" s="349"/>
      <c r="R12" s="349"/>
      <c r="Y12" s="319"/>
      <c r="AA12"/>
      <c r="AF12" s="1" t="s">
        <v>117</v>
      </c>
      <c r="AK12" s="1" t="str">
        <v>M25-M36</v>
      </c>
      <c r="AL12" s="62"/>
      <c r="AO12" s="1" t="str">
        <v>M55-M60</v>
      </c>
      <c r="AP12" s="1" t="str">
        <v>M49-M60</v>
      </c>
      <c r="AQ12" s="312" t="str">
        <v>M49-M72</v>
      </c>
      <c r="AU12" s="1" t="str">
        <v>M49-M60</v>
      </c>
      <c r="AV12" s="1" t="str">
        <v>M49-M60</v>
      </c>
      <c r="AW12" s="319" t="str">
        <v>M49-M60</v>
      </c>
      <c r="AX12" s="319" t="str">
        <v>M49-M60</v>
      </c>
    </row>
    <row r="13" spans="1:50" x14ac:dyDescent="0.3">
      <c r="B13" s="378"/>
      <c r="C13" s="379"/>
      <c r="D13" s="364" t="s">
        <v>1170</v>
      </c>
      <c r="E13" s="365">
        <f>IF($E$6="BUDGET EUR",Budget!C8,Budget!C8*Budget!$C$4)</f>
        <v>0</v>
      </c>
      <c r="F13" s="375">
        <f>IF($F$2="Difference",SUMIFS(Period_sum!$AH$37:$AH$66,Period_sum!$H$37:$H$66,F7)/F$4,IF($F$2="registered in tab",SUMIFS(Period_sum!$V$37:$V$66,Period_sum!$H$37:$H$66,F7)/F$4,SUMIFS(Period_sum!$AB$37:$AB$66,Period_sum!$H$37:$H$66,F7)/F$4))</f>
        <v>0</v>
      </c>
      <c r="G13" s="376">
        <f>IF(N6&lt;2,0,IF($F$2="Difference",SUMIFS(Period_sum!$AH$37:$AH$66,Period_sum!$H$37:$H$66,G7)/G$4,IF($F$2="registered in tab",SUMIFS(Period_sum!$V$37:$V$66,Period_sum!$H$37:$H$66,G7)/G$4,SUMIFS(Period_sum!$AB$37:$AB$66,Period_sum!$H$37:$H$66,G7)/G$4)))</f>
        <v>0</v>
      </c>
      <c r="H13" s="376">
        <f>IF(N6&lt;3,0,IF($F$2="Difference",SUMIFS(Period_sum!$AH$37:$AH$66,Period_sum!$H$37:$H$66,H7)/H$4,IF($F$2="registered in tab",SUMIFS(Period_sum!$V$37:$V$66,Period_sum!$H$37:$H$66,H7)/H$4,SUMIFS(Period_sum!$AB$37:$AB$66,Period_sum!$H$37:$H$66,H7)/H$4)))</f>
        <v>0</v>
      </c>
      <c r="I13" s="376">
        <f>IF(N6&lt;4,0,IF($F$2="Difference",SUMIFS(Period_sum!$AH$37:$AH$66,Period_sum!$H$37:$H$66,I7)/I$4,IF($F$2="registered in tab",SUMIFS(Period_sum!$V$37:$V$66,Period_sum!$H$37:$H$66,I7)/I$4,SUMIFS(Period_sum!$AB$37:$AB$66,Period_sum!$H$37:$H$66,I7)/I$4)))</f>
        <v>0</v>
      </c>
      <c r="J13" s="376">
        <f>IF(N6&lt;5,0,IF($F$2="Difference",SUMIFS(Period_sum!$AH$37:$AH$66,Period_sum!$H$37:$H$66,J7)/J$4,IF($F$2="registered in tab",SUMIFS(Period_sum!$V$37:$V$66,Period_sum!$H$37:$H$66,J7)/J$4,SUMIFS(Period_sum!$AB$37:$AB$66,Period_sum!$H$37:$H$66,J7)/J$4)))</f>
        <v>0</v>
      </c>
      <c r="K13" s="380">
        <f>IF(N6&lt;6,0,IF($F$2="Difference",SUMIFS(Period_sum!$AH$37:$AH$66,Period_sum!$H$37:$H$66,K7)/K$4,IF($F$2="registered in tab",SUMIFS(Period_sum!$V$37:$V$66,Period_sum!$H$37:$H$66,K7)/K$4,SUMIFS(Period_sum!$AB$37:$AB$66,Period_sum!$H$37:$H$66,K7)/K$4)))</f>
        <v>0</v>
      </c>
      <c r="L13" s="369">
        <f t="shared" ref="L13:L15" si="0">SUM(F13:K13)</f>
        <v>0</v>
      </c>
      <c r="M13" s="370">
        <f t="shared" ref="M13:M15" si="1">IFERROR(L13/E13,0)</f>
        <v>0</v>
      </c>
      <c r="N13" s="371">
        <f t="shared" ref="N13:N15" si="2">E13-L13</f>
        <v>0</v>
      </c>
      <c r="O13" s="372"/>
      <c r="P13" s="350"/>
      <c r="Q13" s="349"/>
      <c r="R13" s="349"/>
      <c r="Y13" s="319"/>
      <c r="AA13"/>
      <c r="AF13" s="1" t="s">
        <v>118</v>
      </c>
      <c r="AK13" s="1" t="str">
        <v>M25-M48</v>
      </c>
      <c r="AL13" s="62"/>
      <c r="AO13" s="1" t="str">
        <v>Blank</v>
      </c>
      <c r="AP13" s="1" t="str">
        <v>M67-M72</v>
      </c>
      <c r="AQ13" s="312" t="str">
        <v>M55-M60</v>
      </c>
      <c r="AU13" s="1" t="str">
        <v>M49-M72</v>
      </c>
      <c r="AV13" s="1" t="str">
        <v>M49-M72</v>
      </c>
      <c r="AW13" s="319" t="str">
        <v>M49-M72</v>
      </c>
      <c r="AX13" s="319" t="str">
        <v>M49-M72</v>
      </c>
    </row>
    <row r="14" spans="1:50" x14ac:dyDescent="0.3">
      <c r="B14" s="378"/>
      <c r="C14" s="379"/>
      <c r="D14" s="364" t="s">
        <v>109</v>
      </c>
      <c r="E14" s="365">
        <f>IF($E$6="BUDGET EUR",Budget!C9,Budget!C9*Budget!$C$4)</f>
        <v>0</v>
      </c>
      <c r="F14" s="375">
        <f>IF($F$2="Difference",SUMIFS(Period_sum!$AI$37:$AI$66,Period_sum!$H$37:$H$66,F7)/F$4,IF($F$2="registered in tab",SUMIFS(Period_sum!$W$37:$W$66,Period_sum!$H$37:$H$66,F7)/F$4,SUMIFS(Period_sum!$AC$37:$AC$66,Period_sum!$H$37:$H$66,F7)/F$4))</f>
        <v>0</v>
      </c>
      <c r="G14" s="376">
        <f>IF(N6&lt;2,0,IF($F$2="Difference",SUMIFS(Period_sum!$AI$37:$AI$66,Period_sum!$H$37:$H$66,G7)/G$4,IF($F$2="registered in tab",SUMIFS(Period_sum!$W$37:$W$66,Period_sum!$H$37:$H$66,G7)/G$4,SUMIFS(Period_sum!$AC$37:$AC$66,Period_sum!$H$37:$H$66,G7)/G$4)))</f>
        <v>0</v>
      </c>
      <c r="H14" s="376">
        <f>IF(N6&lt;3,0,IF($F$2="Difference",SUMIFS(Period_sum!$AI$37:$AI$66,Period_sum!$H$37:$H$66,H7)/H$4,IF($F$2="registered in tab",SUMIFS(Period_sum!$W$37:$W$66,Period_sum!$H$37:$H$66,H7)/H$4,SUMIFS(Period_sum!$AC$37:$AC$66,Period_sum!$H$37:$H$66,H7)/H$4)))</f>
        <v>0</v>
      </c>
      <c r="I14" s="376">
        <f>IF(N6&lt;4,0,IF($F$2="Difference",SUMIFS(Period_sum!$AI$37:$AI$66,Period_sum!$H$37:$H$66,I7)/I$4,IF($F$2="registered in tab",SUMIFS(Period_sum!$W$37:$W$66,Period_sum!$H$37:$H$66,I7)/I$4,SUMIFS(Period_sum!$AC$37:$AC$66,Period_sum!$H$37:$H$66,I7)/I$4)))</f>
        <v>0</v>
      </c>
      <c r="J14" s="376">
        <f>IF(N6&lt;5,0,IF($F$2="Difference",SUMIFS(Period_sum!$AI$37:$AI$66,Period_sum!$H$37:$H$66,J7)/J$4,IF($F$2="registered in tab",SUMIFS(Period_sum!$W$37:$W$66,Period_sum!$H$37:$H$66,J7)/J$4,SUMIFS(Period_sum!$AC$37:$AC$66,Period_sum!$H$37:$H$66,J7)/J$4)))</f>
        <v>0</v>
      </c>
      <c r="K14" s="380">
        <f>IF(N6&lt;6,0,IF($F$2="Difference",SUMIFS(Period_sum!$AI$37:$AI$66,Period_sum!$H$37:$H$66,K7)/K$4,IF($F$2="registered in tab",SUMIFS(Period_sum!$W$37:$W$66,Period_sum!$H$37:$H$66,K7)/K$4,SUMIFS(Period_sum!$AC$37:$AC$66,Period_sum!$H$37:$H$66,K7)/K$4)))</f>
        <v>0</v>
      </c>
      <c r="L14" s="369">
        <f t="shared" si="0"/>
        <v>0</v>
      </c>
      <c r="M14" s="370">
        <f t="shared" si="1"/>
        <v>0</v>
      </c>
      <c r="N14" s="371">
        <f t="shared" si="2"/>
        <v>0</v>
      </c>
      <c r="O14" s="372"/>
      <c r="P14" s="350"/>
      <c r="Q14" s="349"/>
      <c r="R14" s="349"/>
      <c r="Y14" s="319"/>
      <c r="AA14"/>
      <c r="AF14" s="1" t="s">
        <v>1178</v>
      </c>
      <c r="AK14" s="1" t="str">
        <v>M37-M42</v>
      </c>
      <c r="AL14" s="62"/>
      <c r="AP14" s="1" t="str">
        <v>Blank</v>
      </c>
      <c r="AQ14" s="312" t="str">
        <v>M61-M66</v>
      </c>
      <c r="AU14" s="1" t="str">
        <v>M55-M60</v>
      </c>
      <c r="AV14" s="1" t="str">
        <v>M55-M60</v>
      </c>
      <c r="AW14" s="319" t="str">
        <v>M55-M60</v>
      </c>
      <c r="AX14" s="319" t="str">
        <v>M55-M60</v>
      </c>
    </row>
    <row r="15" spans="1:50" ht="14.5" thickBot="1" x14ac:dyDescent="0.35">
      <c r="B15" s="378"/>
      <c r="C15" s="379"/>
      <c r="D15" s="364" t="s">
        <v>1172</v>
      </c>
      <c r="E15" s="365">
        <f>IF($E$6="BUDGET EUR",Budget!C10,Budget!C10*Budget!$C$4)</f>
        <v>0</v>
      </c>
      <c r="F15" s="375">
        <f>IF($F$2="Difference",SUMIFS(Period_sum!$AJ$37:$AJ$66,Period_sum!$H$37:$H$66,F7)/F$4,IF($F$2="registered in tab",SUMIFS(Period_sum!$X$37:$X$66,Period_sum!$H$37:$H$66,F7)/F$4,SUMIFS(Period_sum!$AD$37:$AD$66,Period_sum!$H$37:$H$66,F7)/F$4))</f>
        <v>0</v>
      </c>
      <c r="G15" s="376">
        <f>IF(N6&lt;2,0,IF($F$2="Difference",SUMIFS(Period_sum!$AJ$37:$AJ$66,Period_sum!$H$37:$H$66,G7)/G$4,IF($F$2="registered in tab",SUMIFS(Period_sum!$X$37:$X$66,Period_sum!$H$37:$H$66,G7)/G$4,SUMIFS(Period_sum!$AD$37:$AD$66,Period_sum!$H$37:$H$66,G7)/G$4)))</f>
        <v>0</v>
      </c>
      <c r="H15" s="376">
        <f>IF(N6&lt;3,0,IF($F$2="Difference",SUMIFS(Period_sum!$AJ$37:$AJ$66,Period_sum!$H$37:$H$66,H7)/H$4,IF($F$2="registered in tab",SUMIFS(Period_sum!$X$37:$X$66,Period_sum!$H$37:$H$66,H7)/H$4,SUMIFS(Period_sum!$AD$37:$AD$66,Period_sum!$H$37:$H$66,H7)/H$4)))</f>
        <v>0</v>
      </c>
      <c r="I15" s="376">
        <f>IF(N6&lt;4,0,IF($F$2="Difference",SUMIFS(Period_sum!$AJ$37:$AJ$66,Period_sum!$H$37:$H$66,I7)/I$4,IF($F$2="registered in tab",SUMIFS(Period_sum!$X$37:$X$66,Period_sum!$H$37:$H$66,I7)/I$4,SUMIFS(Period_sum!$AD$37:$AD$66,Period_sum!$H$37:$H$66,I7)/I$4)))</f>
        <v>0</v>
      </c>
      <c r="J15" s="376">
        <f>IF(N6&lt;5,0,IF($F$2="Difference",SUMIFS(Period_sum!$AJ$37:$AJ$66,Period_sum!$H$37:$H$66,J7)/J$4,IF($F$2="registered in tab",SUMIFS(Period_sum!$X$37:$X$66,Period_sum!$H$37:$H$66,J7)/J$4,SUMIFS(Period_sum!$AD$37:$AD$66,Period_sum!$H$37:$H$66,J7)/J$4)))</f>
        <v>0</v>
      </c>
      <c r="K15" s="380">
        <f>IF(N6&lt;6,0,IF($F$2="Difference",SUMIFS(Period_sum!$AJ$37:$AJ$66,Period_sum!$H$37:$H$66,K7)/K$4,IF($F$2="registered in tab",SUMIFS(Period_sum!$X$37:$X$66,Period_sum!$H$37:$H$66,K7)/K$4,SUMIFS(Period_sum!$AD$37:$AD$66,Period_sum!$H$37:$H$66,K7)/K$4)))</f>
        <v>0</v>
      </c>
      <c r="L15" s="369">
        <f t="shared" si="0"/>
        <v>0</v>
      </c>
      <c r="M15" s="370">
        <f t="shared" si="1"/>
        <v>0</v>
      </c>
      <c r="N15" s="371">
        <f t="shared" si="2"/>
        <v>0</v>
      </c>
      <c r="O15" s="372"/>
      <c r="P15" s="350"/>
      <c r="Q15" s="349"/>
      <c r="R15" s="349"/>
      <c r="Y15" s="319"/>
      <c r="AA15"/>
      <c r="AF15" s="1" t="s">
        <v>49</v>
      </c>
      <c r="AK15" s="1" t="str">
        <v>M37-M48</v>
      </c>
      <c r="AL15" s="62"/>
      <c r="AQ15" s="312" t="str">
        <v>M61-M72</v>
      </c>
      <c r="AU15" s="1" t="str">
        <v>M61-M66</v>
      </c>
      <c r="AV15" s="1" t="str">
        <v>M61-M66</v>
      </c>
      <c r="AW15" s="319" t="str">
        <v>M61-M66</v>
      </c>
      <c r="AX15" s="319" t="str">
        <v>M61-M66</v>
      </c>
    </row>
    <row r="16" spans="1:50" x14ac:dyDescent="0.3">
      <c r="A16" s="125" t="s">
        <v>1178</v>
      </c>
      <c r="B16" s="381" t="s">
        <v>1258</v>
      </c>
      <c r="C16" s="382">
        <f>IF(A16="Personnel costs",SUM(Period_sum!U65),IF(A16="Subcontracting costs",SUM(Period_sum!Z65),IF(A16="Travel and subsistence",SUM(Period_sum!V65),IF(A16="Equipment costs",SUM(Period_sum!W65),IF(A16="Other goods, works and services",SUM(Period_sum!X65),IF(A16="Internally invoiced goods and services",SUM(Period_sum!Y65),SUM(Period_sum!U65:Z65)))))))</f>
        <v>0</v>
      </c>
      <c r="D16" s="383" t="s">
        <v>35</v>
      </c>
      <c r="E16" s="365">
        <f>IF($E$6="BUDGET EUR",Budget!C11,Budget!C11*Budget!$C$4)</f>
        <v>0</v>
      </c>
      <c r="F16" s="375">
        <f>IF($F$2="Difference",SUMIFS(Period_sum!AK37:AK66,Period_sum!H37:H66,F7)/F$4,IF($F$2="registered in tab",SUMIFS(Period_sum!Y37:Y66,Period_sum!H37:H66,F7)/F$4,SUMIFS(Period_sum!AE37:AE66,Period_sum!H37:H66,F7)/F$4))</f>
        <v>0</v>
      </c>
      <c r="G16" s="376">
        <f>IF(N6&lt;2,0,IF($F$2="Difference",SUMIFS(Period_sum!AK37:AK66,Period_sum!H37:H66,G7)/G$4,IF($F$2="registered in tab",SUMIFS(Period_sum!Y37:Y66,Period_sum!H37:H66,G7)/G$4,SUMIFS(Period_sum!AE37:AE66,Period_sum!H37:H66,G7)/G$4)))</f>
        <v>0</v>
      </c>
      <c r="H16" s="376">
        <f>IF(N6&lt;3,0,IF($F$2="Difference",SUMIFS(Period_sum!AK37:AK66,Period_sum!H37:H66,H7)/H$4,IF($F$2="registered in tab",SUMIFS(Period_sum!Y37:Y66,Period_sum!H37:H66,H7)/H$4,SUMIFS(Period_sum!AE37:AE66,Period_sum!H37:H66,H7)/H$4)))</f>
        <v>0</v>
      </c>
      <c r="I16" s="377">
        <f>IF(N6&lt;4,0,IF($F$2="Difference",SUMIFS(Period_sum!AK37:AK66,Period_sum!H37:H66,I7)/I$4,IF($F$2="registered in tab",SUMIFS(Period_sum!Y37:Y66,Period_sum!H37:H66,I7)/I$4,SUMIFS(Period_sum!AE37:AE66,Period_sum!H37:H66,I7)/I$4)))</f>
        <v>0</v>
      </c>
      <c r="J16" s="377">
        <f>IF(N6&lt;5,0,IF($F$2="Difference",SUMIFS(Period_sum!AK37:AK66,Period_sum!H37:H66,J7)/J$4,IF($F$2="registered in tab",SUMIFS(Period_sum!Y37:Y66,Period_sum!H37:H66,J7)/J$4,SUMIFS(Period_sum!AE37:AE66,Period_sum!H37:H66,J7)/J$4)))</f>
        <v>0</v>
      </c>
      <c r="K16" s="365">
        <f>IF(N6&lt;6,0,IF($F$2="Difference",SUMIFS(Period_sum!AK37:AK66,Period_sum!H37:H66,K7)/K$4,IF($F$2="registered in tab",SUMIFS(Period_sum!Y37:Y66,Period_sum!H37:H66,K7)/K$4,SUMIFS(Period_sum!AE37:AE66,Period_sum!H37:H66,K7)/K$4)))</f>
        <v>0</v>
      </c>
      <c r="L16" s="369">
        <f>SUM(F16:K16)</f>
        <v>0</v>
      </c>
      <c r="M16" s="370">
        <f>IFERROR(L16/E16,0)</f>
        <v>0</v>
      </c>
      <c r="N16" s="371">
        <f>E16-L16</f>
        <v>0</v>
      </c>
      <c r="O16" s="372"/>
      <c r="P16" s="350"/>
      <c r="Q16" s="349"/>
      <c r="R16" s="349"/>
      <c r="Y16" s="319"/>
      <c r="AA16"/>
      <c r="AF16" s="1" t="s">
        <v>36</v>
      </c>
      <c r="AK16" s="1" t="str">
        <v>M37-M54</v>
      </c>
      <c r="AL16" s="62"/>
      <c r="AQ16" s="312" t="str">
        <v>M67-M72</v>
      </c>
      <c r="AU16" s="1" t="str">
        <v>M61-M72</v>
      </c>
      <c r="AV16" s="1" t="str">
        <v>M61-M72</v>
      </c>
      <c r="AW16" s="319" t="str">
        <v>M61-M72</v>
      </c>
      <c r="AX16" s="319" t="str">
        <v>M61-M72</v>
      </c>
    </row>
    <row r="17" spans="1:50" ht="14.5" thickBot="1" x14ac:dyDescent="0.35">
      <c r="A17" t="s">
        <v>1179</v>
      </c>
      <c r="B17" s="384" t="s">
        <v>1253</v>
      </c>
      <c r="C17" s="385">
        <f>IF(A16="All",Period_sum!AM65,0)</f>
        <v>0</v>
      </c>
      <c r="D17" s="383" t="s">
        <v>51</v>
      </c>
      <c r="E17" s="386">
        <f>SUM(E11+E13+E14+E15)*0.25</f>
        <v>0</v>
      </c>
      <c r="F17" s="387">
        <f>(F11+F13+F14+F15)*0.25</f>
        <v>0</v>
      </c>
      <c r="G17" s="388">
        <f t="shared" ref="G17:K17" si="3">(G11+G13+G14+G15)*0.25</f>
        <v>0</v>
      </c>
      <c r="H17" s="388">
        <f t="shared" si="3"/>
        <v>0</v>
      </c>
      <c r="I17" s="388">
        <f t="shared" si="3"/>
        <v>0</v>
      </c>
      <c r="J17" s="389">
        <f t="shared" si="3"/>
        <v>0</v>
      </c>
      <c r="K17" s="390">
        <f t="shared" si="3"/>
        <v>0</v>
      </c>
      <c r="L17" s="369">
        <f>SUM(F17:K17)</f>
        <v>0</v>
      </c>
      <c r="M17" s="370">
        <f>IFERROR(L17/E17,0)</f>
        <v>0</v>
      </c>
      <c r="N17" s="371">
        <f>(E17-L17)</f>
        <v>0</v>
      </c>
      <c r="O17" s="372"/>
      <c r="P17" s="350"/>
      <c r="Q17" s="391"/>
      <c r="R17" s="349"/>
      <c r="Y17" s="319"/>
      <c r="AA17"/>
      <c r="AF17" s="1" t="s">
        <v>1170</v>
      </c>
      <c r="AK17" s="1" t="str">
        <v>M37-M60</v>
      </c>
      <c r="AL17" s="62"/>
      <c r="AQ17" s="312" t="str">
        <v>Blank</v>
      </c>
      <c r="AU17" s="1" t="str">
        <v>M1-M60</v>
      </c>
      <c r="AV17" s="1" t="str">
        <v>M1-M60</v>
      </c>
      <c r="AW17" s="319" t="str">
        <v>M1-M60</v>
      </c>
      <c r="AX17" s="319" t="str">
        <v>M1-M60</v>
      </c>
    </row>
    <row r="18" spans="1:50" ht="14.5" thickBot="1" x14ac:dyDescent="0.35">
      <c r="A18"/>
      <c r="B18" s="384" t="s">
        <v>1254</v>
      </c>
      <c r="C18" s="385">
        <f>IF(A16="Personnel costs",SUM(Period_sum!AA65),IF(A16="Subcontracting costs",SUM(Period_sum!AF65),IF(A16="Travel and subsistence",SUM(Period_sum!AB65),IF(A16="Equipment costs",SUM(Period_sum!AC65),IF(A16="Other goods, works and services",SUM(Period_sum!AD65),IF(A16="Internally invoiced goods and services",SUM(Period_sum!AE65),SUM(Period_sum!AA65:AF65)))))))</f>
        <v>0</v>
      </c>
      <c r="D18" s="392" t="s">
        <v>52</v>
      </c>
      <c r="E18" s="393">
        <f t="shared" ref="E18:L18" si="4">SUM(E11:E17)</f>
        <v>0</v>
      </c>
      <c r="F18" s="394">
        <f t="shared" si="4"/>
        <v>0</v>
      </c>
      <c r="G18" s="395">
        <f t="shared" si="4"/>
        <v>0</v>
      </c>
      <c r="H18" s="395">
        <f t="shared" si="4"/>
        <v>0</v>
      </c>
      <c r="I18" s="395">
        <f t="shared" si="4"/>
        <v>0</v>
      </c>
      <c r="J18" s="395">
        <f t="shared" si="4"/>
        <v>0</v>
      </c>
      <c r="K18" s="396">
        <f t="shared" si="4"/>
        <v>0</v>
      </c>
      <c r="L18" s="397">
        <f t="shared" si="4"/>
        <v>0</v>
      </c>
      <c r="M18" s="398">
        <f>IFERROR(L18/E18,0)</f>
        <v>0</v>
      </c>
      <c r="N18" s="399">
        <f>E18-L18</f>
        <v>0</v>
      </c>
      <c r="O18" s="372"/>
      <c r="P18" s="350"/>
      <c r="Q18" s="400"/>
      <c r="R18" s="400"/>
      <c r="Y18" s="319"/>
      <c r="AA18"/>
      <c r="AF18" s="1" t="s">
        <v>1184</v>
      </c>
      <c r="AK18" s="1" t="str">
        <v>M1-M30</v>
      </c>
      <c r="AL18" s="62"/>
      <c r="AQ18" s="312"/>
      <c r="AU18" s="1" t="str">
        <v>M1-M72</v>
      </c>
      <c r="AV18" s="1" t="str">
        <v>M1-M72</v>
      </c>
      <c r="AW18" s="319" t="str">
        <v>M1-M72</v>
      </c>
      <c r="AX18" s="319" t="str">
        <v>M1-M72</v>
      </c>
    </row>
    <row r="19" spans="1:50" ht="14.5" thickTop="1" x14ac:dyDescent="0.3">
      <c r="A19"/>
      <c r="B19" s="384" t="s">
        <v>1252</v>
      </c>
      <c r="C19" s="385">
        <f>IF(A16="Personnel costs",SUM(Budget!C6*Budget!C4),IF(A16="Subcontracting costs",SUM(Budget!C7*Budget!C4),IF(A16="Travel and subsistence",SUM(Budget!C8*Budget!C4),IF(A16="Equipment costs",SUM(Budget!C9*Budget!C4),IF(A16="Other goods, works and services",SUM(Budget!C10*Budget!C4),IF(A16="Internally invoiced goods and services",SUM(Budget!C11*Budget!C4),SUM(Budget!C13*Budget!C4)))))))</f>
        <v>0</v>
      </c>
      <c r="D19" s="401"/>
      <c r="E19" s="402"/>
      <c r="F19" s="402"/>
      <c r="G19" s="402"/>
      <c r="H19" s="402"/>
      <c r="I19" s="402"/>
      <c r="J19" s="402"/>
      <c r="K19" s="402"/>
      <c r="L19" s="402"/>
      <c r="M19" s="403"/>
      <c r="N19" s="404"/>
      <c r="O19" s="372"/>
      <c r="P19" s="350"/>
      <c r="Q19" s="400"/>
      <c r="R19" s="400"/>
      <c r="Y19" s="319"/>
      <c r="AA19"/>
      <c r="AF19" s="1" t="s">
        <v>1172</v>
      </c>
      <c r="AK19" s="1" t="str">
        <v>M31-M60</v>
      </c>
      <c r="AL19" s="62"/>
      <c r="AQ19" s="312"/>
      <c r="AU19" s="1" t="str">
        <v>M67-M72</v>
      </c>
      <c r="AV19" s="1" t="str">
        <v>M67-M72</v>
      </c>
      <c r="AW19" s="319" t="str">
        <v>M67-M72</v>
      </c>
      <c r="AX19" s="319" t="str">
        <v>M67-M72</v>
      </c>
    </row>
    <row r="20" spans="1:50" ht="14.5" thickBot="1" x14ac:dyDescent="0.35">
      <c r="A20"/>
      <c r="B20" s="405" t="s">
        <v>1205</v>
      </c>
      <c r="C20" s="406">
        <f>IFERROR(IF(A16="All",C18/C17,0),0)</f>
        <v>0</v>
      </c>
      <c r="D20" s="401"/>
      <c r="E20" s="402"/>
      <c r="F20" s="402"/>
      <c r="G20" s="402"/>
      <c r="H20" s="402"/>
      <c r="I20" s="402"/>
      <c r="J20" s="402"/>
      <c r="K20" s="402"/>
      <c r="L20" s="407"/>
      <c r="M20" s="408"/>
      <c r="N20" s="409"/>
      <c r="O20" s="410"/>
      <c r="P20" s="350"/>
      <c r="Q20" s="349"/>
      <c r="R20" s="349"/>
      <c r="Y20" s="319"/>
      <c r="AA20"/>
      <c r="AF20" s="1" t="s">
        <v>35</v>
      </c>
      <c r="AK20" s="1" t="str">
        <v>M37-M72</v>
      </c>
      <c r="AL20" s="62"/>
      <c r="AQ20" s="312"/>
      <c r="AT20" s="319"/>
      <c r="AU20" s="319" t="str">
        <v>Blank</v>
      </c>
      <c r="AV20" s="319"/>
      <c r="AX20" t="str">
        <v>Blank</v>
      </c>
    </row>
    <row r="21" spans="1:50" ht="14.5" thickTop="1" x14ac:dyDescent="0.3">
      <c r="A21" s="320"/>
      <c r="B21" s="320"/>
      <c r="C21" s="320"/>
      <c r="D21" s="411"/>
      <c r="E21" s="411"/>
      <c r="F21" s="412"/>
      <c r="G21" s="413"/>
      <c r="H21" s="413"/>
      <c r="I21" s="411"/>
      <c r="J21" s="411"/>
      <c r="K21" s="411"/>
      <c r="L21" s="349"/>
      <c r="M21" s="349"/>
      <c r="N21" s="391"/>
      <c r="O21" s="349"/>
      <c r="P21" s="350"/>
      <c r="AF21" s="1" t="s">
        <v>1178</v>
      </c>
      <c r="AK21" s="1" t="str">
        <v>M43-M48</v>
      </c>
      <c r="AL21" s="62"/>
      <c r="AQ21" s="312"/>
      <c r="AT21" s="319"/>
      <c r="AU21" s="319"/>
      <c r="AV21" s="319"/>
      <c r="AX21"/>
    </row>
    <row r="22" spans="1:50" x14ac:dyDescent="0.3">
      <c r="B22" s="1" t="s">
        <v>53</v>
      </c>
      <c r="C22" s="414" t="s">
        <v>11</v>
      </c>
      <c r="D22" s="415" t="s">
        <v>54</v>
      </c>
      <c r="E22" s="415" t="s">
        <v>55</v>
      </c>
      <c r="F22" s="415" t="s">
        <v>56</v>
      </c>
      <c r="G22" s="415" t="s">
        <v>57</v>
      </c>
      <c r="H22" s="415" t="s">
        <v>58</v>
      </c>
      <c r="I22" s="415" t="s">
        <v>59</v>
      </c>
      <c r="J22" s="415" t="s">
        <v>60</v>
      </c>
      <c r="K22" s="415" t="s">
        <v>61</v>
      </c>
      <c r="L22" s="415" t="s">
        <v>62</v>
      </c>
      <c r="M22" s="415" t="s">
        <v>63</v>
      </c>
      <c r="N22" s="415" t="s">
        <v>64</v>
      </c>
      <c r="P22" s="350"/>
      <c r="AK22" s="1" t="str">
        <v>M49-M54</v>
      </c>
      <c r="AL22" s="62"/>
      <c r="AQ22" s="312"/>
      <c r="AT22" s="319"/>
      <c r="AU22" s="319"/>
      <c r="AV22" s="319"/>
      <c r="AX22"/>
    </row>
    <row r="23" spans="1:50" x14ac:dyDescent="0.3">
      <c r="B23" s="688" t="s">
        <v>65</v>
      </c>
      <c r="C23" s="416" t="s">
        <v>9</v>
      </c>
      <c r="D23" s="417">
        <v>0</v>
      </c>
      <c r="E23" s="417">
        <v>0</v>
      </c>
      <c r="F23" s="417">
        <v>0</v>
      </c>
      <c r="G23" s="417">
        <v>0</v>
      </c>
      <c r="H23" s="417">
        <v>0</v>
      </c>
      <c r="I23" s="417">
        <v>0</v>
      </c>
      <c r="J23" s="417">
        <v>0</v>
      </c>
      <c r="K23" s="417">
        <v>0</v>
      </c>
      <c r="L23" s="417">
        <v>0</v>
      </c>
      <c r="M23" s="417">
        <v>0</v>
      </c>
      <c r="N23" s="418">
        <f>SUM(D23:M23)</f>
        <v>0</v>
      </c>
      <c r="P23" s="350"/>
      <c r="AK23" s="1" t="str">
        <v>M49-M60</v>
      </c>
      <c r="AL23" s="62"/>
      <c r="AQ23" s="312"/>
      <c r="AT23" s="319"/>
      <c r="AU23" s="319"/>
      <c r="AV23" s="319"/>
      <c r="AX23"/>
    </row>
    <row r="24" spans="1:50" ht="14.5" thickBot="1" x14ac:dyDescent="0.35">
      <c r="B24" s="689"/>
      <c r="C24" s="416" t="s">
        <v>8</v>
      </c>
      <c r="D24" s="419" cm="1">
        <f t="array" ref="D24">IF(C22&lt;&gt;"",_xlfn.XLOOKUP($C$22,Period_sum!$H$37:$H66,Period_sum!K$37:K$66))</f>
        <v>0</v>
      </c>
      <c r="E24" s="419" cm="1">
        <f t="array" ref="E24">IF(D22&lt;&gt;"",_xlfn.XLOOKUP($C$22,Period_sum!$H$37:$H66,Period_sum!L$37:L$66))</f>
        <v>0</v>
      </c>
      <c r="F24" s="419" cm="1">
        <f t="array" ref="F24">IF(E22&lt;&gt;"",_xlfn.XLOOKUP($C$22,Period_sum!$H$37:$H66,Period_sum!M$37:M$66))</f>
        <v>0</v>
      </c>
      <c r="G24" s="419" cm="1">
        <f t="array" ref="G24">IF(F22&lt;&gt;"",_xlfn.XLOOKUP($C$22,Period_sum!$H$37:$H66,Period_sum!N$37:N$66))</f>
        <v>0</v>
      </c>
      <c r="H24" s="419">
        <f>IF(G22&lt;&gt;"",_xlfn.XLOOKUP($C$22,Period_sum!$H$37:$H$66,Period_sum!O$37:O$66))</f>
        <v>0</v>
      </c>
      <c r="I24" s="419" cm="1">
        <f t="array" ref="I24">IF(H22&lt;&gt;"",_xlfn.XLOOKUP($C$22,Period_sum!$H$37:$H66,Period_sum!P$37:P$66))</f>
        <v>0</v>
      </c>
      <c r="J24" s="419" cm="1">
        <f t="array" ref="J24">IF(I22&lt;&gt;"",_xlfn.XLOOKUP($C$22,Period_sum!$H$37:$H66,Period_sum!Q$37:Q$66))</f>
        <v>0</v>
      </c>
      <c r="K24" s="419" cm="1">
        <f t="array" ref="K24">IF(J22&lt;&gt;"",_xlfn.XLOOKUP($C$22,Period_sum!$H$37:$H66,Period_sum!R$37:R$66))</f>
        <v>0</v>
      </c>
      <c r="L24" s="419" cm="1">
        <f t="array" ref="L24">IF(K22&lt;&gt;"",_xlfn.XLOOKUP($C$22,Period_sum!$H$37:$H66,Period_sum!S$37:S$66))</f>
        <v>0</v>
      </c>
      <c r="M24" s="419" cm="1">
        <f t="array" ref="M24">IF(L22&lt;&gt;"",_xlfn.XLOOKUP($C$22,Period_sum!$H$37:$H66,Period_sum!T$37:T$66))</f>
        <v>0</v>
      </c>
      <c r="N24" s="418">
        <f>SUM(D24:M24)</f>
        <v>0</v>
      </c>
      <c r="AK24" s="1" t="str">
        <v>M49-M72</v>
      </c>
      <c r="AL24" s="62"/>
      <c r="AQ24" s="312"/>
      <c r="AT24" s="319"/>
      <c r="AU24" s="319"/>
      <c r="AV24" s="319"/>
      <c r="AX24"/>
    </row>
    <row r="25" spans="1:50" ht="14.5" thickTop="1" x14ac:dyDescent="0.3">
      <c r="B25" s="420">
        <f>IF(C22&lt;&gt;"",VLOOKUP(C22,Period_sum!H37:J66,2,))</f>
        <v>44743</v>
      </c>
      <c r="C25" s="420">
        <f>IF(C22&lt;&gt;"",VLOOKUP(C22,Period_sum!H37:J66,3,))</f>
        <v>44926</v>
      </c>
      <c r="D25" s="421">
        <f t="shared" ref="D25:M25" si="5">IFERROR(D24/D23,0)</f>
        <v>0</v>
      </c>
      <c r="E25" s="421">
        <f t="shared" si="5"/>
        <v>0</v>
      </c>
      <c r="F25" s="421">
        <f t="shared" si="5"/>
        <v>0</v>
      </c>
      <c r="G25" s="421">
        <f t="shared" si="5"/>
        <v>0</v>
      </c>
      <c r="H25" s="421">
        <f t="shared" si="5"/>
        <v>0</v>
      </c>
      <c r="I25" s="421">
        <f t="shared" si="5"/>
        <v>0</v>
      </c>
      <c r="J25" s="421">
        <f t="shared" si="5"/>
        <v>0</v>
      </c>
      <c r="K25" s="421">
        <f t="shared" si="5"/>
        <v>0</v>
      </c>
      <c r="L25" s="421">
        <f t="shared" si="5"/>
        <v>0</v>
      </c>
      <c r="M25" s="421">
        <f t="shared" si="5"/>
        <v>0</v>
      </c>
      <c r="N25" s="349"/>
      <c r="AK25" s="1" t="str">
        <v>M55-M60</v>
      </c>
      <c r="AL25" s="62"/>
      <c r="AQ25" s="312"/>
      <c r="AT25" s="319"/>
      <c r="AU25" s="319"/>
      <c r="AV25" s="319"/>
      <c r="AX25"/>
    </row>
    <row r="26" spans="1:50" ht="16.5" customHeight="1" x14ac:dyDescent="0.3">
      <c r="B26" s="422"/>
      <c r="C26" s="422"/>
      <c r="D26" s="313"/>
      <c r="N26" s="422"/>
      <c r="AK26" s="1" t="str">
        <v>M61-M66</v>
      </c>
      <c r="AL26" s="62"/>
      <c r="AQ26" s="312"/>
      <c r="AT26" s="319"/>
      <c r="AU26" s="319"/>
      <c r="AV26" s="319"/>
      <c r="AX26"/>
    </row>
    <row r="27" spans="1:50" ht="15.5" customHeight="1" thickBot="1" x14ac:dyDescent="0.35">
      <c r="B27" s="422" t="s">
        <v>1236</v>
      </c>
      <c r="C27" s="423">
        <v>1</v>
      </c>
      <c r="D27" s="321"/>
      <c r="H27" s="30"/>
      <c r="N27" s="422"/>
      <c r="AK27" s="1" t="str">
        <v>M61-M72</v>
      </c>
      <c r="AL27" s="322"/>
      <c r="AM27" s="316"/>
      <c r="AN27" s="316"/>
      <c r="AO27" s="316"/>
      <c r="AP27" s="316"/>
      <c r="AQ27" s="323"/>
      <c r="AT27" s="319"/>
      <c r="AU27" s="319"/>
      <c r="AV27" s="319"/>
      <c r="AX27"/>
    </row>
    <row r="28" spans="1:50" ht="15.5" customHeight="1" x14ac:dyDescent="0.3">
      <c r="B28" s="422"/>
      <c r="C28" s="424"/>
      <c r="H28" s="30"/>
      <c r="N28" s="422"/>
      <c r="O28" s="9"/>
      <c r="P28" s="9"/>
      <c r="Q28" s="9"/>
      <c r="AK28" s="1" t="str">
        <v>M1-M60</v>
      </c>
      <c r="AL28" s="1" t="s">
        <v>1403</v>
      </c>
      <c r="AT28" s="319"/>
      <c r="AU28" s="319"/>
      <c r="AV28" s="319"/>
      <c r="AX28"/>
    </row>
    <row r="29" spans="1:50" ht="15.5" customHeight="1" x14ac:dyDescent="0.3">
      <c r="B29" s="422"/>
      <c r="F29" s="6"/>
      <c r="G29" s="6"/>
      <c r="H29" s="9"/>
      <c r="I29" s="9"/>
      <c r="J29" s="9"/>
      <c r="K29" s="9"/>
      <c r="L29" s="9"/>
      <c r="M29" s="9"/>
      <c r="N29" s="324"/>
      <c r="AK29" s="1" t="str">
        <v>M1-M72</v>
      </c>
      <c r="AS29" s="319"/>
      <c r="AT29" s="319"/>
      <c r="AU29" s="319"/>
      <c r="AW29"/>
    </row>
    <row r="30" spans="1:50" ht="15.5" hidden="1" customHeight="1" outlineLevel="1" x14ac:dyDescent="0.3">
      <c r="B30" s="422"/>
      <c r="D30" s="109" t="s">
        <v>7</v>
      </c>
      <c r="E30" s="325"/>
      <c r="F30" s="325" t="s">
        <v>1161</v>
      </c>
      <c r="G30" s="326" t="s">
        <v>10</v>
      </c>
      <c r="H30" s="326" t="s">
        <v>12</v>
      </c>
      <c r="I30" s="326" t="s">
        <v>13</v>
      </c>
      <c r="J30" s="326" t="s">
        <v>14</v>
      </c>
      <c r="K30" s="326" t="s">
        <v>15</v>
      </c>
      <c r="L30" s="326" t="s">
        <v>16</v>
      </c>
      <c r="M30" s="326" t="s">
        <v>17</v>
      </c>
      <c r="N30" s="326" t="s">
        <v>18</v>
      </c>
      <c r="O30" s="326" t="s">
        <v>19</v>
      </c>
      <c r="P30" s="326" t="s">
        <v>20</v>
      </c>
      <c r="Q30" s="327" t="s">
        <v>1162</v>
      </c>
      <c r="AK30" s="1" t="str">
        <v>M67-M72</v>
      </c>
      <c r="AS30" s="319"/>
      <c r="AT30" s="319"/>
      <c r="AU30" s="319"/>
      <c r="AW30"/>
    </row>
    <row r="31" spans="1:50" ht="15.5" hidden="1" customHeight="1" outlineLevel="1" x14ac:dyDescent="0.3">
      <c r="B31" s="422"/>
      <c r="D31" s="77" t="str" cm="1">
        <f t="array" ref="D31:P60">_xlfn.UNIQUE(Period_sum!H37:T66,FALSE,FALSE)</f>
        <v>M1-M6</v>
      </c>
      <c r="E31" s="101">
        <v>44743</v>
      </c>
      <c r="F31" s="101">
        <v>44926</v>
      </c>
      <c r="G31" s="102">
        <v>0</v>
      </c>
      <c r="H31" s="102">
        <v>0</v>
      </c>
      <c r="I31" s="102">
        <v>0</v>
      </c>
      <c r="J31" s="102">
        <v>0</v>
      </c>
      <c r="K31" s="102">
        <v>0</v>
      </c>
      <c r="L31" s="102">
        <v>0</v>
      </c>
      <c r="M31" s="328">
        <v>0</v>
      </c>
      <c r="N31" s="102">
        <v>0</v>
      </c>
      <c r="O31" s="102">
        <v>0</v>
      </c>
      <c r="P31" s="102">
        <v>0</v>
      </c>
      <c r="Q31" s="329">
        <f t="shared" ref="Q31:Q57" si="6">SUBTOTAL(9,G31:P31)</f>
        <v>0</v>
      </c>
      <c r="AK31" s="1" t="str">
        <v>Blank</v>
      </c>
      <c r="AS31" s="319"/>
      <c r="AT31" s="319"/>
      <c r="AU31" s="319"/>
      <c r="AW31"/>
    </row>
    <row r="32" spans="1:50" ht="15.5" hidden="1" customHeight="1" outlineLevel="1" x14ac:dyDescent="0.3">
      <c r="B32" s="422"/>
      <c r="D32" s="77" t="str">
        <v>M1-M12</v>
      </c>
      <c r="E32" s="101">
        <v>44743</v>
      </c>
      <c r="F32" s="101">
        <v>45107</v>
      </c>
      <c r="G32" s="102">
        <v>0</v>
      </c>
      <c r="H32" s="102">
        <v>0</v>
      </c>
      <c r="I32" s="102">
        <v>0</v>
      </c>
      <c r="J32" s="102">
        <v>0</v>
      </c>
      <c r="K32" s="102">
        <v>0</v>
      </c>
      <c r="L32" s="102">
        <v>0</v>
      </c>
      <c r="M32" s="328">
        <v>0</v>
      </c>
      <c r="N32" s="102">
        <v>0</v>
      </c>
      <c r="O32" s="102">
        <v>0</v>
      </c>
      <c r="P32" s="102">
        <v>0</v>
      </c>
      <c r="Q32" s="329">
        <f t="shared" si="6"/>
        <v>0</v>
      </c>
      <c r="AS32" s="319"/>
      <c r="AT32" s="319"/>
      <c r="AU32" s="319"/>
      <c r="AW32"/>
    </row>
    <row r="33" spans="2:49" ht="15.5" hidden="1" customHeight="1" outlineLevel="1" x14ac:dyDescent="0.3">
      <c r="B33" s="422"/>
      <c r="D33" s="77" t="str">
        <v>M1-M18</v>
      </c>
      <c r="E33" s="101">
        <v>44743</v>
      </c>
      <c r="F33" s="101">
        <v>45291</v>
      </c>
      <c r="G33" s="102">
        <v>0</v>
      </c>
      <c r="H33" s="102">
        <v>0</v>
      </c>
      <c r="I33" s="102">
        <v>0</v>
      </c>
      <c r="J33" s="102">
        <v>0</v>
      </c>
      <c r="K33" s="102">
        <v>0</v>
      </c>
      <c r="L33" s="102">
        <v>0</v>
      </c>
      <c r="M33" s="328">
        <v>0</v>
      </c>
      <c r="N33" s="102">
        <v>0</v>
      </c>
      <c r="O33" s="102">
        <v>0</v>
      </c>
      <c r="P33" s="102">
        <v>0</v>
      </c>
      <c r="Q33" s="329">
        <f t="shared" si="6"/>
        <v>0</v>
      </c>
      <c r="AS33" s="319"/>
      <c r="AT33" s="319"/>
      <c r="AU33" s="319"/>
      <c r="AW33"/>
    </row>
    <row r="34" spans="2:49" ht="15.5" hidden="1" customHeight="1" outlineLevel="1" x14ac:dyDescent="0.3">
      <c r="B34" s="422"/>
      <c r="D34" s="77" t="str">
        <v>M1-M24</v>
      </c>
      <c r="E34" s="101">
        <v>44743</v>
      </c>
      <c r="F34" s="101">
        <v>45473</v>
      </c>
      <c r="G34" s="102">
        <v>0</v>
      </c>
      <c r="H34" s="102">
        <v>0</v>
      </c>
      <c r="I34" s="102">
        <v>0</v>
      </c>
      <c r="J34" s="102">
        <v>0</v>
      </c>
      <c r="K34" s="102">
        <v>0</v>
      </c>
      <c r="L34" s="102">
        <v>0</v>
      </c>
      <c r="M34" s="328">
        <v>0</v>
      </c>
      <c r="N34" s="102">
        <v>0</v>
      </c>
      <c r="O34" s="102">
        <v>0</v>
      </c>
      <c r="P34" s="102">
        <v>0</v>
      </c>
      <c r="Q34" s="329">
        <f t="shared" si="6"/>
        <v>0</v>
      </c>
      <c r="AS34" s="319"/>
      <c r="AT34" s="319"/>
      <c r="AU34" s="319"/>
      <c r="AW34"/>
    </row>
    <row r="35" spans="2:49" ht="15.5" hidden="1" customHeight="1" outlineLevel="1" x14ac:dyDescent="0.3">
      <c r="B35" s="422"/>
      <c r="D35" s="77" t="str">
        <v>M7-M12</v>
      </c>
      <c r="E35" s="101">
        <v>44927</v>
      </c>
      <c r="F35" s="101">
        <v>45107</v>
      </c>
      <c r="G35" s="102">
        <v>0</v>
      </c>
      <c r="H35" s="102">
        <v>0</v>
      </c>
      <c r="I35" s="102">
        <v>0</v>
      </c>
      <c r="J35" s="102">
        <v>0</v>
      </c>
      <c r="K35" s="102">
        <v>0</v>
      </c>
      <c r="L35" s="102">
        <v>0</v>
      </c>
      <c r="M35" s="328">
        <v>0</v>
      </c>
      <c r="N35" s="102">
        <v>0</v>
      </c>
      <c r="O35" s="102">
        <v>0</v>
      </c>
      <c r="P35" s="102">
        <v>0</v>
      </c>
      <c r="Q35" s="329">
        <f t="shared" si="6"/>
        <v>0</v>
      </c>
      <c r="AS35" s="319"/>
      <c r="AT35" s="319"/>
      <c r="AU35" s="319"/>
      <c r="AW35"/>
    </row>
    <row r="36" spans="2:49" ht="15.5" hidden="1" customHeight="1" outlineLevel="1" x14ac:dyDescent="0.3">
      <c r="B36" s="422"/>
      <c r="D36" s="77" t="str">
        <v>M13-M18</v>
      </c>
      <c r="E36" s="101">
        <v>45108</v>
      </c>
      <c r="F36" s="101">
        <v>45291</v>
      </c>
      <c r="G36" s="102">
        <v>0</v>
      </c>
      <c r="H36" s="102">
        <v>0</v>
      </c>
      <c r="I36" s="102">
        <v>0</v>
      </c>
      <c r="J36" s="102">
        <v>0</v>
      </c>
      <c r="K36" s="102">
        <v>0</v>
      </c>
      <c r="L36" s="102">
        <v>0</v>
      </c>
      <c r="M36" s="328">
        <v>0</v>
      </c>
      <c r="N36" s="102">
        <v>0</v>
      </c>
      <c r="O36" s="102">
        <v>0</v>
      </c>
      <c r="P36" s="102">
        <v>0</v>
      </c>
      <c r="Q36" s="329">
        <f t="shared" si="6"/>
        <v>0</v>
      </c>
      <c r="AS36" s="319"/>
      <c r="AT36" s="319"/>
      <c r="AU36" s="319"/>
      <c r="AW36"/>
    </row>
    <row r="37" spans="2:49" ht="15.5" hidden="1" customHeight="1" outlineLevel="1" x14ac:dyDescent="0.3">
      <c r="B37" s="422"/>
      <c r="D37" s="77" t="str">
        <v>M13-M24</v>
      </c>
      <c r="E37" s="101">
        <v>45108</v>
      </c>
      <c r="F37" s="101">
        <v>45473</v>
      </c>
      <c r="G37" s="102">
        <v>0</v>
      </c>
      <c r="H37" s="102">
        <v>0</v>
      </c>
      <c r="I37" s="102">
        <v>0</v>
      </c>
      <c r="J37" s="102">
        <v>0</v>
      </c>
      <c r="K37" s="102">
        <v>0</v>
      </c>
      <c r="L37" s="102">
        <v>0</v>
      </c>
      <c r="M37" s="328">
        <v>0</v>
      </c>
      <c r="N37" s="102">
        <v>0</v>
      </c>
      <c r="O37" s="102">
        <v>0</v>
      </c>
      <c r="P37" s="102">
        <v>0</v>
      </c>
      <c r="Q37" s="329">
        <f t="shared" si="6"/>
        <v>0</v>
      </c>
      <c r="AS37" s="319"/>
      <c r="AT37" s="319"/>
      <c r="AU37" s="319"/>
      <c r="AW37"/>
    </row>
    <row r="38" spans="2:49" ht="15.5" hidden="1" customHeight="1" outlineLevel="1" x14ac:dyDescent="0.3">
      <c r="B38" s="422"/>
      <c r="D38" s="77" t="str">
        <v>M19-M24</v>
      </c>
      <c r="E38" s="101">
        <v>45292</v>
      </c>
      <c r="F38" s="101">
        <v>45473</v>
      </c>
      <c r="G38" s="102">
        <v>0</v>
      </c>
      <c r="H38" s="102">
        <v>0</v>
      </c>
      <c r="I38" s="102">
        <v>0</v>
      </c>
      <c r="J38" s="102">
        <v>0</v>
      </c>
      <c r="K38" s="102">
        <v>0</v>
      </c>
      <c r="L38" s="102">
        <v>0</v>
      </c>
      <c r="M38" s="328">
        <v>0</v>
      </c>
      <c r="N38" s="102">
        <v>0</v>
      </c>
      <c r="O38" s="102">
        <v>0</v>
      </c>
      <c r="P38" s="102">
        <v>0</v>
      </c>
      <c r="Q38" s="329">
        <f t="shared" si="6"/>
        <v>0</v>
      </c>
      <c r="AS38" s="319"/>
      <c r="AT38" s="319"/>
      <c r="AU38" s="319"/>
      <c r="AW38"/>
    </row>
    <row r="39" spans="2:49" ht="15.5" hidden="1" customHeight="1" outlineLevel="1" x14ac:dyDescent="0.3">
      <c r="B39" s="422"/>
      <c r="D39" s="77" t="str">
        <v>M19-M36</v>
      </c>
      <c r="E39" s="101">
        <v>45292</v>
      </c>
      <c r="F39" s="101">
        <v>45838</v>
      </c>
      <c r="G39" s="102">
        <v>0</v>
      </c>
      <c r="H39" s="102">
        <v>0</v>
      </c>
      <c r="I39" s="102">
        <v>0</v>
      </c>
      <c r="J39" s="102">
        <v>0</v>
      </c>
      <c r="K39" s="102">
        <v>0</v>
      </c>
      <c r="L39" s="102">
        <v>0</v>
      </c>
      <c r="M39" s="328">
        <v>0</v>
      </c>
      <c r="N39" s="102">
        <v>0</v>
      </c>
      <c r="O39" s="102">
        <v>0</v>
      </c>
      <c r="P39" s="102">
        <v>0</v>
      </c>
      <c r="Q39" s="329">
        <f t="shared" si="6"/>
        <v>0</v>
      </c>
      <c r="AS39" s="319"/>
      <c r="AT39" s="319"/>
      <c r="AU39" s="319"/>
      <c r="AW39"/>
    </row>
    <row r="40" spans="2:49" ht="15.5" hidden="1" customHeight="1" outlineLevel="1" x14ac:dyDescent="0.3">
      <c r="B40" s="422"/>
      <c r="D40" s="77" t="str">
        <v>M25-M30</v>
      </c>
      <c r="E40" s="101">
        <v>45474</v>
      </c>
      <c r="F40" s="101">
        <v>45657</v>
      </c>
      <c r="G40" s="102">
        <v>0</v>
      </c>
      <c r="H40" s="102">
        <v>0</v>
      </c>
      <c r="I40" s="102">
        <v>0</v>
      </c>
      <c r="J40" s="102">
        <v>0</v>
      </c>
      <c r="K40" s="102">
        <v>0</v>
      </c>
      <c r="L40" s="102">
        <v>0</v>
      </c>
      <c r="M40" s="328">
        <v>0</v>
      </c>
      <c r="N40" s="102">
        <v>0</v>
      </c>
      <c r="O40" s="102">
        <v>0</v>
      </c>
      <c r="P40" s="102">
        <v>0</v>
      </c>
      <c r="Q40" s="329">
        <f t="shared" si="6"/>
        <v>0</v>
      </c>
      <c r="AS40" s="319"/>
      <c r="AT40" s="319"/>
      <c r="AU40" s="319"/>
      <c r="AW40"/>
    </row>
    <row r="41" spans="2:49" ht="15.5" hidden="1" customHeight="1" outlineLevel="1" x14ac:dyDescent="0.3">
      <c r="B41" s="422"/>
      <c r="D41" s="77" t="str">
        <v>M31-M36</v>
      </c>
      <c r="E41" s="101">
        <v>45658</v>
      </c>
      <c r="F41" s="101">
        <v>45838</v>
      </c>
      <c r="G41" s="102">
        <v>0</v>
      </c>
      <c r="H41" s="102">
        <v>0</v>
      </c>
      <c r="I41" s="102">
        <v>0</v>
      </c>
      <c r="J41" s="102">
        <v>0</v>
      </c>
      <c r="K41" s="102">
        <v>0</v>
      </c>
      <c r="L41" s="102">
        <v>0</v>
      </c>
      <c r="M41" s="328">
        <v>0</v>
      </c>
      <c r="N41" s="102">
        <v>0</v>
      </c>
      <c r="O41" s="102">
        <v>0</v>
      </c>
      <c r="P41" s="102">
        <v>0</v>
      </c>
      <c r="Q41" s="329">
        <f t="shared" si="6"/>
        <v>0</v>
      </c>
      <c r="AS41" s="319"/>
      <c r="AT41" s="319"/>
      <c r="AU41" s="319"/>
      <c r="AW41"/>
    </row>
    <row r="42" spans="2:49" ht="15.5" hidden="1" customHeight="1" outlineLevel="1" x14ac:dyDescent="0.3">
      <c r="B42" s="422"/>
      <c r="D42" s="77" t="str">
        <v>M25-M36</v>
      </c>
      <c r="E42" s="101">
        <v>45474</v>
      </c>
      <c r="F42" s="101">
        <v>45838</v>
      </c>
      <c r="G42" s="102">
        <v>0</v>
      </c>
      <c r="H42" s="102">
        <v>0</v>
      </c>
      <c r="I42" s="102">
        <v>0</v>
      </c>
      <c r="J42" s="102">
        <v>0</v>
      </c>
      <c r="K42" s="102">
        <v>0</v>
      </c>
      <c r="L42" s="102">
        <v>0</v>
      </c>
      <c r="M42" s="328">
        <v>0</v>
      </c>
      <c r="N42" s="102">
        <v>0</v>
      </c>
      <c r="O42" s="102">
        <v>0</v>
      </c>
      <c r="P42" s="102">
        <v>0</v>
      </c>
      <c r="Q42" s="329">
        <f t="shared" si="6"/>
        <v>0</v>
      </c>
      <c r="AS42" s="319"/>
      <c r="AT42" s="319"/>
      <c r="AU42" s="319"/>
      <c r="AW42"/>
    </row>
    <row r="43" spans="2:49" ht="15.5" hidden="1" customHeight="1" outlineLevel="1" x14ac:dyDescent="0.3">
      <c r="B43" s="422"/>
      <c r="D43" s="77" t="str">
        <v>M25-M48</v>
      </c>
      <c r="E43" s="101">
        <v>45474</v>
      </c>
      <c r="F43" s="101">
        <v>46203</v>
      </c>
      <c r="G43" s="102">
        <v>0</v>
      </c>
      <c r="H43" s="102">
        <v>0</v>
      </c>
      <c r="I43" s="102">
        <v>0</v>
      </c>
      <c r="J43" s="102">
        <v>0</v>
      </c>
      <c r="K43" s="102">
        <v>0</v>
      </c>
      <c r="L43" s="102">
        <v>0</v>
      </c>
      <c r="M43" s="328">
        <v>0</v>
      </c>
      <c r="N43" s="102">
        <v>0</v>
      </c>
      <c r="O43" s="102">
        <v>0</v>
      </c>
      <c r="P43" s="102">
        <v>0</v>
      </c>
      <c r="Q43" s="329">
        <f t="shared" si="6"/>
        <v>0</v>
      </c>
      <c r="AS43" s="319"/>
      <c r="AT43" s="319"/>
      <c r="AU43" s="319"/>
      <c r="AW43"/>
    </row>
    <row r="44" spans="2:49" ht="15.5" hidden="1" customHeight="1" outlineLevel="1" x14ac:dyDescent="0.3">
      <c r="B44" s="422"/>
      <c r="D44" s="77" t="str">
        <v>M37-M42</v>
      </c>
      <c r="E44" s="101">
        <v>45839</v>
      </c>
      <c r="F44" s="101">
        <v>46022</v>
      </c>
      <c r="G44" s="102">
        <v>0</v>
      </c>
      <c r="H44" s="102">
        <v>0</v>
      </c>
      <c r="I44" s="102">
        <v>0</v>
      </c>
      <c r="J44" s="102">
        <v>0</v>
      </c>
      <c r="K44" s="102">
        <v>0</v>
      </c>
      <c r="L44" s="102">
        <v>0</v>
      </c>
      <c r="M44" s="328">
        <v>0</v>
      </c>
      <c r="N44" s="102">
        <v>0</v>
      </c>
      <c r="O44" s="102">
        <v>0</v>
      </c>
      <c r="P44" s="102">
        <v>0</v>
      </c>
      <c r="Q44" s="329">
        <f t="shared" si="6"/>
        <v>0</v>
      </c>
      <c r="AS44" s="319"/>
      <c r="AT44" s="319"/>
      <c r="AU44" s="319"/>
      <c r="AW44"/>
    </row>
    <row r="45" spans="2:49" ht="15.5" hidden="1" customHeight="1" outlineLevel="1" x14ac:dyDescent="0.3">
      <c r="B45" s="422"/>
      <c r="D45" s="77" t="str">
        <v>M37-M48</v>
      </c>
      <c r="E45" s="101">
        <v>45839</v>
      </c>
      <c r="F45" s="101">
        <v>46203</v>
      </c>
      <c r="G45" s="102">
        <v>0</v>
      </c>
      <c r="H45" s="102">
        <v>0</v>
      </c>
      <c r="I45" s="102">
        <v>0</v>
      </c>
      <c r="J45" s="102">
        <v>0</v>
      </c>
      <c r="K45" s="102">
        <v>0</v>
      </c>
      <c r="L45" s="102">
        <v>0</v>
      </c>
      <c r="M45" s="328">
        <v>0</v>
      </c>
      <c r="N45" s="102">
        <v>0</v>
      </c>
      <c r="O45" s="102">
        <v>0</v>
      </c>
      <c r="P45" s="102">
        <v>0</v>
      </c>
      <c r="Q45" s="329">
        <f t="shared" si="6"/>
        <v>0</v>
      </c>
      <c r="AS45" s="319"/>
      <c r="AT45" s="319"/>
      <c r="AU45" s="319"/>
      <c r="AW45"/>
    </row>
    <row r="46" spans="2:49" ht="15.5" hidden="1" customHeight="1" outlineLevel="1" x14ac:dyDescent="0.3">
      <c r="B46" s="422"/>
      <c r="D46" s="77" t="str">
        <v>M37-M54</v>
      </c>
      <c r="E46" s="101">
        <v>45839</v>
      </c>
      <c r="F46" s="101">
        <v>46387</v>
      </c>
      <c r="G46" s="102">
        <v>0</v>
      </c>
      <c r="H46" s="102">
        <v>0</v>
      </c>
      <c r="I46" s="102">
        <v>0</v>
      </c>
      <c r="J46" s="102">
        <v>0</v>
      </c>
      <c r="K46" s="102">
        <v>0</v>
      </c>
      <c r="L46" s="102">
        <v>0</v>
      </c>
      <c r="M46" s="328">
        <v>0</v>
      </c>
      <c r="N46" s="102">
        <v>0</v>
      </c>
      <c r="O46" s="102">
        <v>0</v>
      </c>
      <c r="P46" s="102">
        <v>0</v>
      </c>
      <c r="Q46" s="329">
        <f t="shared" si="6"/>
        <v>0</v>
      </c>
      <c r="AS46" s="319"/>
      <c r="AT46" s="319"/>
      <c r="AU46" s="319"/>
      <c r="AW46"/>
    </row>
    <row r="47" spans="2:49" ht="15.5" hidden="1" customHeight="1" outlineLevel="1" x14ac:dyDescent="0.3">
      <c r="B47" s="422"/>
      <c r="D47" s="77" t="str">
        <v>M37-M60</v>
      </c>
      <c r="E47" s="101">
        <v>45839</v>
      </c>
      <c r="F47" s="101">
        <v>46568</v>
      </c>
      <c r="G47" s="102">
        <v>0</v>
      </c>
      <c r="H47" s="102">
        <v>0</v>
      </c>
      <c r="I47" s="102">
        <v>0</v>
      </c>
      <c r="J47" s="102">
        <v>0</v>
      </c>
      <c r="K47" s="102">
        <v>0</v>
      </c>
      <c r="L47" s="102">
        <v>0</v>
      </c>
      <c r="M47" s="328">
        <v>0</v>
      </c>
      <c r="N47" s="102">
        <v>0</v>
      </c>
      <c r="O47" s="102">
        <v>0</v>
      </c>
      <c r="P47" s="102">
        <v>0</v>
      </c>
      <c r="Q47" s="329">
        <f t="shared" si="6"/>
        <v>0</v>
      </c>
      <c r="AS47" s="319"/>
      <c r="AT47" s="319"/>
      <c r="AU47" s="319"/>
      <c r="AW47"/>
    </row>
    <row r="48" spans="2:49" ht="15.5" hidden="1" customHeight="1" outlineLevel="1" x14ac:dyDescent="0.3">
      <c r="B48" s="422"/>
      <c r="D48" s="77" t="str">
        <v>M1-M30</v>
      </c>
      <c r="E48" s="101">
        <v>44743</v>
      </c>
      <c r="F48" s="101">
        <v>45657</v>
      </c>
      <c r="G48" s="102">
        <v>0</v>
      </c>
      <c r="H48" s="102">
        <v>0</v>
      </c>
      <c r="I48" s="102">
        <v>0</v>
      </c>
      <c r="J48" s="102">
        <v>0</v>
      </c>
      <c r="K48" s="102">
        <v>0</v>
      </c>
      <c r="L48" s="102">
        <v>0</v>
      </c>
      <c r="M48" s="328">
        <v>0</v>
      </c>
      <c r="N48" s="102">
        <v>0</v>
      </c>
      <c r="O48" s="102">
        <v>0</v>
      </c>
      <c r="P48" s="102">
        <v>0</v>
      </c>
      <c r="Q48" s="329">
        <f t="shared" si="6"/>
        <v>0</v>
      </c>
      <c r="AS48" s="319"/>
      <c r="AT48" s="319"/>
      <c r="AU48" s="319"/>
      <c r="AW48"/>
    </row>
    <row r="49" spans="2:49" ht="15.5" hidden="1" customHeight="1" outlineLevel="1" x14ac:dyDescent="0.3">
      <c r="B49" s="422"/>
      <c r="D49" s="77" t="str">
        <v>M31-M60</v>
      </c>
      <c r="E49" s="101">
        <v>45658</v>
      </c>
      <c r="F49" s="101">
        <v>46568</v>
      </c>
      <c r="G49" s="102">
        <v>0</v>
      </c>
      <c r="H49" s="102">
        <v>0</v>
      </c>
      <c r="I49" s="102">
        <v>0</v>
      </c>
      <c r="J49" s="102">
        <v>0</v>
      </c>
      <c r="K49" s="102">
        <v>0</v>
      </c>
      <c r="L49" s="102">
        <v>0</v>
      </c>
      <c r="M49" s="328">
        <v>0</v>
      </c>
      <c r="N49" s="102">
        <v>0</v>
      </c>
      <c r="O49" s="102">
        <v>0</v>
      </c>
      <c r="P49" s="102">
        <v>0</v>
      </c>
      <c r="Q49" s="329">
        <f t="shared" si="6"/>
        <v>0</v>
      </c>
      <c r="AS49" s="319"/>
      <c r="AT49" s="319"/>
      <c r="AU49" s="319"/>
      <c r="AW49"/>
    </row>
    <row r="50" spans="2:49" ht="15.5" hidden="1" customHeight="1" outlineLevel="1" x14ac:dyDescent="0.3">
      <c r="B50" s="422"/>
      <c r="D50" s="77" t="str">
        <v>M37-M72</v>
      </c>
      <c r="E50" s="101">
        <v>45839</v>
      </c>
      <c r="F50" s="101">
        <v>46934</v>
      </c>
      <c r="G50" s="102">
        <v>0</v>
      </c>
      <c r="H50" s="102">
        <v>0</v>
      </c>
      <c r="I50" s="102">
        <v>0</v>
      </c>
      <c r="J50" s="102">
        <v>0</v>
      </c>
      <c r="K50" s="102">
        <v>0</v>
      </c>
      <c r="L50" s="102">
        <v>0</v>
      </c>
      <c r="M50" s="328">
        <v>0</v>
      </c>
      <c r="N50" s="102">
        <v>0</v>
      </c>
      <c r="O50" s="102">
        <v>0</v>
      </c>
      <c r="P50" s="102">
        <v>0</v>
      </c>
      <c r="Q50" s="329">
        <f t="shared" si="6"/>
        <v>0</v>
      </c>
      <c r="AS50" s="319"/>
      <c r="AT50" s="319"/>
      <c r="AU50" s="319"/>
      <c r="AW50"/>
    </row>
    <row r="51" spans="2:49" ht="15.5" hidden="1" customHeight="1" outlineLevel="1" x14ac:dyDescent="0.3">
      <c r="D51" s="77" t="str">
        <v>M43-M48</v>
      </c>
      <c r="E51" s="101">
        <v>46023</v>
      </c>
      <c r="F51" s="101">
        <v>46203</v>
      </c>
      <c r="G51" s="102">
        <v>0</v>
      </c>
      <c r="H51" s="102">
        <v>0</v>
      </c>
      <c r="I51" s="102">
        <v>0</v>
      </c>
      <c r="J51" s="102">
        <v>0</v>
      </c>
      <c r="K51" s="102">
        <v>0</v>
      </c>
      <c r="L51" s="102">
        <v>0</v>
      </c>
      <c r="M51" s="102">
        <v>0</v>
      </c>
      <c r="N51" s="102">
        <v>0</v>
      </c>
      <c r="O51" s="102">
        <v>0</v>
      </c>
      <c r="P51" s="102">
        <v>0</v>
      </c>
      <c r="Q51" s="329">
        <f t="shared" si="6"/>
        <v>0</v>
      </c>
    </row>
    <row r="52" spans="2:49" ht="15.5" hidden="1" customHeight="1" outlineLevel="1" x14ac:dyDescent="0.3">
      <c r="D52" s="77" t="str">
        <v>M49-M54</v>
      </c>
      <c r="E52" s="101">
        <v>46204</v>
      </c>
      <c r="F52" s="101">
        <v>46387</v>
      </c>
      <c r="G52" s="102">
        <v>0</v>
      </c>
      <c r="H52" s="102">
        <v>0</v>
      </c>
      <c r="I52" s="102">
        <v>0</v>
      </c>
      <c r="J52" s="102">
        <v>0</v>
      </c>
      <c r="K52" s="102">
        <v>0</v>
      </c>
      <c r="L52" s="102">
        <v>0</v>
      </c>
      <c r="M52" s="102">
        <v>0</v>
      </c>
      <c r="N52" s="102">
        <v>0</v>
      </c>
      <c r="O52" s="102">
        <v>0</v>
      </c>
      <c r="P52" s="102">
        <v>0</v>
      </c>
      <c r="Q52" s="329">
        <f t="shared" si="6"/>
        <v>0</v>
      </c>
    </row>
    <row r="53" spans="2:49" ht="15.5" hidden="1" customHeight="1" outlineLevel="1" x14ac:dyDescent="0.3">
      <c r="D53" s="77" t="str">
        <v>M49-M60</v>
      </c>
      <c r="E53" s="101">
        <v>46204</v>
      </c>
      <c r="F53" s="101">
        <v>46568</v>
      </c>
      <c r="G53" s="102">
        <v>0</v>
      </c>
      <c r="H53" s="102">
        <v>0</v>
      </c>
      <c r="I53" s="102">
        <v>0</v>
      </c>
      <c r="J53" s="102">
        <v>0</v>
      </c>
      <c r="K53" s="102">
        <v>0</v>
      </c>
      <c r="L53" s="102">
        <v>0</v>
      </c>
      <c r="M53" s="102">
        <v>0</v>
      </c>
      <c r="N53" s="102">
        <v>0</v>
      </c>
      <c r="O53" s="102">
        <v>0</v>
      </c>
      <c r="P53" s="102">
        <v>0</v>
      </c>
      <c r="Q53" s="329">
        <f t="shared" si="6"/>
        <v>0</v>
      </c>
    </row>
    <row r="54" spans="2:49" hidden="1" outlineLevel="1" x14ac:dyDescent="0.3">
      <c r="D54" s="77" t="str">
        <v>M49-M72</v>
      </c>
      <c r="E54" s="101">
        <v>46204</v>
      </c>
      <c r="F54" s="101">
        <v>46934</v>
      </c>
      <c r="G54" s="102">
        <v>0</v>
      </c>
      <c r="H54" s="102">
        <v>0</v>
      </c>
      <c r="I54" s="102">
        <v>0</v>
      </c>
      <c r="J54" s="102">
        <v>0</v>
      </c>
      <c r="K54" s="102">
        <v>0</v>
      </c>
      <c r="L54" s="102">
        <v>0</v>
      </c>
      <c r="M54" s="102">
        <v>0</v>
      </c>
      <c r="N54" s="102">
        <v>0</v>
      </c>
      <c r="O54" s="102">
        <v>0</v>
      </c>
      <c r="P54" s="102">
        <v>0</v>
      </c>
      <c r="Q54" s="329">
        <f t="shared" si="6"/>
        <v>0</v>
      </c>
    </row>
    <row r="55" spans="2:49" hidden="1" outlineLevel="1" x14ac:dyDescent="0.3">
      <c r="D55" s="77" t="str">
        <v>M55-M60</v>
      </c>
      <c r="E55" s="101">
        <v>46388</v>
      </c>
      <c r="F55" s="101">
        <v>46568</v>
      </c>
      <c r="G55" s="102">
        <v>0</v>
      </c>
      <c r="H55" s="102">
        <v>0</v>
      </c>
      <c r="I55" s="102">
        <v>0</v>
      </c>
      <c r="J55" s="102">
        <v>0</v>
      </c>
      <c r="K55" s="102">
        <v>0</v>
      </c>
      <c r="L55" s="102">
        <v>0</v>
      </c>
      <c r="M55" s="102">
        <v>0</v>
      </c>
      <c r="N55" s="102">
        <v>0</v>
      </c>
      <c r="O55" s="102">
        <v>0</v>
      </c>
      <c r="P55" s="102">
        <v>0</v>
      </c>
      <c r="Q55" s="329">
        <f t="shared" si="6"/>
        <v>0</v>
      </c>
    </row>
    <row r="56" spans="2:49" hidden="1" outlineLevel="1" x14ac:dyDescent="0.3">
      <c r="D56" s="227" t="str">
        <v>M61-M66</v>
      </c>
      <c r="E56" s="238">
        <v>46569</v>
      </c>
      <c r="F56" s="238">
        <v>46752</v>
      </c>
      <c r="G56" s="228">
        <v>0</v>
      </c>
      <c r="H56" s="228">
        <v>0</v>
      </c>
      <c r="I56" s="228">
        <v>0</v>
      </c>
      <c r="J56" s="228">
        <v>0</v>
      </c>
      <c r="K56" s="228">
        <v>0</v>
      </c>
      <c r="L56" s="228">
        <v>0</v>
      </c>
      <c r="M56" s="228">
        <v>0</v>
      </c>
      <c r="N56" s="228">
        <v>0</v>
      </c>
      <c r="O56" s="229">
        <v>0</v>
      </c>
      <c r="P56" s="229">
        <v>0</v>
      </c>
      <c r="Q56" s="329">
        <f t="shared" si="6"/>
        <v>0</v>
      </c>
    </row>
    <row r="57" spans="2:49" hidden="1" outlineLevel="1" x14ac:dyDescent="0.3">
      <c r="D57" s="1" t="str">
        <v>M61-M72</v>
      </c>
      <c r="E57" s="6">
        <v>46569</v>
      </c>
      <c r="F57" s="6">
        <v>46934</v>
      </c>
      <c r="G57" s="9">
        <v>0</v>
      </c>
      <c r="H57" s="9">
        <v>0</v>
      </c>
      <c r="I57" s="9">
        <v>0</v>
      </c>
      <c r="J57" s="9">
        <v>0</v>
      </c>
      <c r="K57" s="9">
        <v>0</v>
      </c>
      <c r="L57" s="9">
        <v>0</v>
      </c>
      <c r="M57" s="9">
        <v>0</v>
      </c>
      <c r="N57" s="9">
        <v>0</v>
      </c>
      <c r="O57" s="9">
        <v>0</v>
      </c>
      <c r="P57" s="9">
        <v>0</v>
      </c>
      <c r="Q57" s="329">
        <f t="shared" si="6"/>
        <v>0</v>
      </c>
    </row>
    <row r="58" spans="2:49" ht="14.5" hidden="1" customHeight="1" outlineLevel="1" x14ac:dyDescent="0.3">
      <c r="D58" s="1" t="str">
        <v>M1-M60</v>
      </c>
      <c r="E58" s="6">
        <v>44743</v>
      </c>
      <c r="F58" s="6">
        <v>46568</v>
      </c>
      <c r="G58" s="9">
        <v>0</v>
      </c>
      <c r="H58" s="9">
        <v>0</v>
      </c>
      <c r="I58" s="9">
        <v>0</v>
      </c>
      <c r="J58" s="9">
        <v>0</v>
      </c>
      <c r="K58" s="9">
        <v>0</v>
      </c>
      <c r="L58" s="9">
        <v>0</v>
      </c>
      <c r="M58" s="9">
        <v>0</v>
      </c>
      <c r="N58" s="9">
        <v>0</v>
      </c>
      <c r="O58" s="9">
        <v>0</v>
      </c>
      <c r="P58" s="9">
        <v>0</v>
      </c>
      <c r="Q58" s="329">
        <f>SUM(G58:P58)</f>
        <v>0</v>
      </c>
    </row>
    <row r="59" spans="2:49" hidden="1" outlineLevel="1" x14ac:dyDescent="0.3">
      <c r="D59" s="1" t="str">
        <v>M1-M72</v>
      </c>
      <c r="E59" s="6">
        <v>44743</v>
      </c>
      <c r="F59" s="6">
        <v>46934</v>
      </c>
      <c r="G59" s="9">
        <v>0</v>
      </c>
      <c r="H59" s="9">
        <v>0</v>
      </c>
      <c r="I59" s="330">
        <v>0</v>
      </c>
      <c r="J59" s="9">
        <v>0</v>
      </c>
      <c r="K59" s="9">
        <v>0</v>
      </c>
      <c r="L59" s="9">
        <v>0</v>
      </c>
      <c r="M59" s="9">
        <v>0</v>
      </c>
      <c r="N59" s="9">
        <v>0</v>
      </c>
      <c r="O59" s="9">
        <v>0</v>
      </c>
      <c r="P59" s="9">
        <v>0</v>
      </c>
    </row>
    <row r="60" spans="2:49" hidden="1" outlineLevel="1" x14ac:dyDescent="0.3">
      <c r="D60" s="1" t="str">
        <v>M67-M72</v>
      </c>
      <c r="E60" s="1">
        <v>46753</v>
      </c>
      <c r="F60" s="1">
        <v>46934</v>
      </c>
      <c r="G60" s="1">
        <v>0</v>
      </c>
      <c r="H60" s="1">
        <v>0</v>
      </c>
      <c r="I60" s="331">
        <v>0</v>
      </c>
      <c r="J60" s="1">
        <v>0</v>
      </c>
      <c r="K60" s="1">
        <v>0</v>
      </c>
      <c r="L60" s="1">
        <v>0</v>
      </c>
      <c r="M60" s="1">
        <v>0</v>
      </c>
      <c r="N60" s="1">
        <v>0</v>
      </c>
      <c r="O60" s="1">
        <v>0</v>
      </c>
      <c r="P60" s="1">
        <v>0</v>
      </c>
    </row>
    <row r="61" spans="2:49" collapsed="1" x14ac:dyDescent="0.3">
      <c r="I61" s="331"/>
    </row>
    <row r="62" spans="2:49" x14ac:dyDescent="0.3">
      <c r="I62" s="331"/>
    </row>
    <row r="63" spans="2:49" x14ac:dyDescent="0.3">
      <c r="I63" s="331"/>
    </row>
    <row r="64" spans="2:49" x14ac:dyDescent="0.3">
      <c r="I64" s="9"/>
      <c r="O64"/>
    </row>
    <row r="65" spans="4:17" x14ac:dyDescent="0.3">
      <c r="D65" s="240"/>
      <c r="E65" s="240"/>
      <c r="F65" s="240"/>
      <c r="G65" s="240"/>
      <c r="H65" s="240"/>
      <c r="I65" s="240"/>
      <c r="J65" s="240"/>
      <c r="K65" s="240"/>
      <c r="L65" s="240"/>
      <c r="P65"/>
      <c r="Q65"/>
    </row>
    <row r="66" spans="4:17" x14ac:dyDescent="0.3">
      <c r="D66" s="102"/>
      <c r="E66"/>
      <c r="F66" s="239"/>
      <c r="G66"/>
      <c r="H66"/>
      <c r="I66" s="4"/>
      <c r="J66" s="241"/>
      <c r="K66" s="241"/>
      <c r="L66"/>
      <c r="N66"/>
      <c r="O66"/>
    </row>
    <row r="67" spans="4:17" x14ac:dyDescent="0.3">
      <c r="D67"/>
      <c r="E67"/>
      <c r="F67" s="239"/>
      <c r="G67"/>
      <c r="H67"/>
      <c r="I67" s="4"/>
      <c r="J67" s="241"/>
      <c r="K67" s="241"/>
      <c r="L67"/>
      <c r="N67"/>
      <c r="O67"/>
    </row>
    <row r="68" spans="4:17" x14ac:dyDescent="0.3">
      <c r="D68"/>
      <c r="E68"/>
      <c r="F68" s="239"/>
      <c r="G68"/>
      <c r="H68"/>
      <c r="I68" s="4"/>
      <c r="J68" s="241"/>
      <c r="K68" s="241"/>
      <c r="L68"/>
      <c r="N68"/>
      <c r="O68"/>
    </row>
    <row r="69" spans="4:17" x14ac:dyDescent="0.3">
      <c r="D69"/>
      <c r="E69"/>
      <c r="F69" s="239"/>
      <c r="G69"/>
      <c r="H69"/>
      <c r="I69" s="4"/>
      <c r="J69" s="241"/>
      <c r="K69" s="241"/>
      <c r="L69"/>
      <c r="N69"/>
      <c r="O69"/>
    </row>
    <row r="70" spans="4:17" x14ac:dyDescent="0.3">
      <c r="D70"/>
      <c r="E70"/>
      <c r="F70" s="239"/>
      <c r="G70"/>
      <c r="H70"/>
      <c r="I70" s="4"/>
      <c r="J70" s="241"/>
      <c r="K70" s="241"/>
      <c r="L70"/>
      <c r="N70"/>
      <c r="O70"/>
    </row>
    <row r="71" spans="4:17" x14ac:dyDescent="0.3">
      <c r="D71"/>
      <c r="E71"/>
      <c r="F71" s="239"/>
      <c r="G71"/>
      <c r="H71"/>
      <c r="I71" s="4"/>
      <c r="J71" s="241"/>
      <c r="K71" s="241"/>
      <c r="L71"/>
      <c r="N71"/>
      <c r="O71"/>
    </row>
    <row r="72" spans="4:17" x14ac:dyDescent="0.3">
      <c r="D72"/>
      <c r="E72"/>
      <c r="F72" s="239"/>
      <c r="G72"/>
      <c r="H72"/>
      <c r="I72" s="4"/>
      <c r="J72" s="241"/>
      <c r="K72" s="241"/>
      <c r="L72"/>
      <c r="N72"/>
      <c r="O72"/>
    </row>
    <row r="73" spans="4:17" x14ac:dyDescent="0.3">
      <c r="D73"/>
      <c r="E73"/>
      <c r="F73" s="239"/>
      <c r="G73"/>
      <c r="H73"/>
      <c r="I73" s="4"/>
      <c r="J73" s="241"/>
      <c r="K73" s="241"/>
      <c r="L73"/>
      <c r="N73"/>
      <c r="O73"/>
    </row>
    <row r="74" spans="4:17" x14ac:dyDescent="0.3">
      <c r="D74"/>
      <c r="E74"/>
      <c r="F74" s="239"/>
      <c r="G74"/>
      <c r="H74"/>
      <c r="I74" s="4"/>
      <c r="J74" s="241"/>
      <c r="K74" s="241"/>
      <c r="L74"/>
      <c r="N74"/>
      <c r="O74"/>
    </row>
    <row r="75" spans="4:17" x14ac:dyDescent="0.3">
      <c r="D75"/>
      <c r="E75"/>
      <c r="F75" s="239"/>
      <c r="G75"/>
      <c r="H75"/>
      <c r="I75" s="4"/>
      <c r="J75" s="241"/>
      <c r="K75" s="241"/>
      <c r="L75"/>
      <c r="N75"/>
      <c r="O75"/>
    </row>
    <row r="76" spans="4:17" x14ac:dyDescent="0.3">
      <c r="D76"/>
      <c r="E76"/>
      <c r="F76" s="239"/>
      <c r="G76"/>
      <c r="H76"/>
      <c r="I76" s="4"/>
      <c r="J76" s="241"/>
      <c r="K76" s="241"/>
      <c r="L76"/>
      <c r="N76"/>
      <c r="O76"/>
    </row>
    <row r="77" spans="4:17" x14ac:dyDescent="0.3">
      <c r="D77"/>
      <c r="E77"/>
      <c r="F77" s="239"/>
      <c r="G77"/>
      <c r="H77"/>
      <c r="I77" s="4"/>
      <c r="J77" s="241"/>
      <c r="K77" s="241"/>
      <c r="L77"/>
      <c r="N77"/>
      <c r="O77"/>
    </row>
    <row r="78" spans="4:17" x14ac:dyDescent="0.3">
      <c r="D78"/>
      <c r="E78"/>
      <c r="F78" s="239"/>
      <c r="G78"/>
      <c r="H78"/>
      <c r="I78" s="4"/>
      <c r="J78" s="241"/>
      <c r="K78" s="241"/>
      <c r="L78"/>
      <c r="N78"/>
      <c r="O78"/>
    </row>
    <row r="79" spans="4:17" x14ac:dyDescent="0.3">
      <c r="D79"/>
      <c r="E79"/>
      <c r="F79" s="239"/>
      <c r="G79"/>
      <c r="H79"/>
      <c r="I79" s="4"/>
      <c r="J79" s="241"/>
      <c r="K79" s="241"/>
      <c r="L79"/>
      <c r="N79"/>
      <c r="O79"/>
    </row>
    <row r="80" spans="4:17" x14ac:dyDescent="0.3">
      <c r="D80"/>
      <c r="E80"/>
      <c r="F80" s="239"/>
      <c r="G80"/>
      <c r="H80"/>
      <c r="I80" s="4"/>
      <c r="J80" s="241"/>
      <c r="K80" s="241"/>
      <c r="L80"/>
      <c r="N80"/>
      <c r="O80"/>
    </row>
    <row r="81" spans="4:15" x14ac:dyDescent="0.3">
      <c r="D81"/>
      <c r="E81"/>
      <c r="F81" s="239"/>
      <c r="G81"/>
      <c r="H81"/>
      <c r="I81" s="4"/>
      <c r="J81" s="241"/>
      <c r="K81" s="241"/>
      <c r="L81"/>
      <c r="N81"/>
      <c r="O81"/>
    </row>
    <row r="82" spans="4:15" x14ac:dyDescent="0.3">
      <c r="D82"/>
      <c r="E82"/>
      <c r="F82" s="239"/>
      <c r="G82"/>
      <c r="H82"/>
      <c r="I82" s="4"/>
      <c r="J82" s="241"/>
      <c r="K82" s="241"/>
      <c r="L82"/>
      <c r="N82"/>
      <c r="O82"/>
    </row>
    <row r="83" spans="4:15" x14ac:dyDescent="0.3">
      <c r="D83"/>
      <c r="E83"/>
      <c r="F83" s="239"/>
      <c r="G83"/>
      <c r="H83"/>
      <c r="I83" s="4"/>
      <c r="J83" s="241"/>
      <c r="K83" s="241"/>
      <c r="L83"/>
      <c r="N83"/>
      <c r="O83"/>
    </row>
    <row r="84" spans="4:15" x14ac:dyDescent="0.3">
      <c r="D84"/>
      <c r="E84"/>
      <c r="F84" s="239"/>
      <c r="G84"/>
      <c r="H84"/>
      <c r="I84" s="4"/>
      <c r="J84" s="241"/>
      <c r="K84" s="241"/>
      <c r="L84"/>
      <c r="N84"/>
      <c r="O84"/>
    </row>
    <row r="85" spans="4:15" x14ac:dyDescent="0.3">
      <c r="D85"/>
      <c r="E85"/>
      <c r="F85" s="239"/>
      <c r="G85"/>
      <c r="H85"/>
      <c r="I85" s="4"/>
      <c r="J85" s="241"/>
      <c r="K85" s="241"/>
      <c r="L85"/>
      <c r="N85"/>
      <c r="O85"/>
    </row>
    <row r="86" spans="4:15" x14ac:dyDescent="0.3">
      <c r="D86"/>
      <c r="E86"/>
      <c r="F86" s="239"/>
      <c r="G86"/>
      <c r="H86"/>
      <c r="I86" s="4"/>
      <c r="J86" s="241"/>
      <c r="K86" s="241"/>
      <c r="L86"/>
      <c r="N86"/>
      <c r="O86"/>
    </row>
    <row r="87" spans="4:15" x14ac:dyDescent="0.3">
      <c r="D87"/>
      <c r="E87"/>
      <c r="F87" s="239"/>
      <c r="G87"/>
      <c r="H87"/>
      <c r="I87" s="4"/>
      <c r="J87" s="241"/>
      <c r="K87" s="241"/>
      <c r="L87"/>
      <c r="N87"/>
      <c r="O87"/>
    </row>
    <row r="88" spans="4:15" x14ac:dyDescent="0.3">
      <c r="D88"/>
      <c r="E88"/>
      <c r="F88" s="239"/>
      <c r="G88"/>
      <c r="H88"/>
      <c r="I88" s="4"/>
      <c r="J88" s="241"/>
      <c r="K88" s="241"/>
      <c r="L88"/>
      <c r="N88"/>
      <c r="O88"/>
    </row>
    <row r="89" spans="4:15" x14ac:dyDescent="0.3">
      <c r="D89"/>
      <c r="E89"/>
      <c r="F89" s="239"/>
      <c r="G89"/>
      <c r="H89"/>
      <c r="I89" s="4"/>
      <c r="J89" s="241"/>
      <c r="K89" s="241"/>
      <c r="L89"/>
      <c r="N89"/>
      <c r="O89"/>
    </row>
    <row r="90" spans="4:15" x14ac:dyDescent="0.3">
      <c r="D90"/>
      <c r="E90"/>
      <c r="F90" s="239"/>
      <c r="G90"/>
      <c r="H90"/>
      <c r="I90" s="4"/>
      <c r="J90" s="241"/>
      <c r="K90" s="241"/>
      <c r="L90"/>
      <c r="N90"/>
      <c r="O90"/>
    </row>
    <row r="91" spans="4:15" x14ac:dyDescent="0.3">
      <c r="D91"/>
      <c r="E91"/>
      <c r="F91" s="239"/>
      <c r="G91"/>
      <c r="H91"/>
      <c r="I91" s="4"/>
      <c r="J91" s="241"/>
      <c r="K91" s="241"/>
      <c r="L91"/>
      <c r="N91"/>
      <c r="O91"/>
    </row>
    <row r="92" spans="4:15" x14ac:dyDescent="0.3">
      <c r="D92"/>
      <c r="E92"/>
      <c r="F92" s="239"/>
      <c r="G92"/>
      <c r="H92"/>
      <c r="I92" s="4"/>
      <c r="J92" s="241"/>
      <c r="K92" s="241"/>
      <c r="L92"/>
      <c r="N92"/>
      <c r="O92"/>
    </row>
    <row r="93" spans="4:15" x14ac:dyDescent="0.3">
      <c r="D93"/>
      <c r="E93"/>
      <c r="F93" s="239"/>
      <c r="G93"/>
      <c r="H93"/>
      <c r="I93" s="4"/>
      <c r="J93" s="241"/>
      <c r="K93" s="241"/>
      <c r="L93"/>
      <c r="N93"/>
      <c r="O93"/>
    </row>
    <row r="94" spans="4:15" x14ac:dyDescent="0.3">
      <c r="D94"/>
      <c r="E94"/>
      <c r="F94" s="239"/>
      <c r="G94"/>
      <c r="H94"/>
      <c r="I94" s="4"/>
      <c r="J94" s="241"/>
      <c r="K94" s="241"/>
      <c r="L94"/>
      <c r="N94"/>
      <c r="O94"/>
    </row>
    <row r="95" spans="4:15" x14ac:dyDescent="0.3">
      <c r="D95"/>
      <c r="E95"/>
      <c r="F95" s="239"/>
      <c r="G95"/>
      <c r="H95"/>
      <c r="I95" s="4"/>
      <c r="J95" s="241"/>
      <c r="K95" s="241"/>
      <c r="L95"/>
      <c r="N95"/>
      <c r="O95"/>
    </row>
    <row r="96" spans="4:15" x14ac:dyDescent="0.3">
      <c r="D96"/>
      <c r="E96"/>
      <c r="F96" s="239"/>
      <c r="G96"/>
      <c r="H96"/>
      <c r="I96" s="4"/>
      <c r="J96" s="241"/>
      <c r="K96" s="241"/>
      <c r="L96"/>
      <c r="N96"/>
      <c r="O96"/>
    </row>
    <row r="97" spans="4:15" x14ac:dyDescent="0.3">
      <c r="D97"/>
      <c r="E97"/>
      <c r="F97" s="239"/>
      <c r="G97"/>
      <c r="H97"/>
      <c r="I97" s="4"/>
      <c r="J97" s="241"/>
      <c r="K97" s="241"/>
      <c r="L97"/>
      <c r="N97"/>
      <c r="O97"/>
    </row>
    <row r="98" spans="4:15" x14ac:dyDescent="0.3">
      <c r="D98"/>
      <c r="E98"/>
      <c r="F98" s="239"/>
      <c r="G98"/>
      <c r="H98"/>
      <c r="I98" s="4"/>
      <c r="J98" s="241"/>
      <c r="K98" s="241"/>
      <c r="L98"/>
      <c r="N98"/>
      <c r="O98"/>
    </row>
    <row r="99" spans="4:15" x14ac:dyDescent="0.3">
      <c r="D99"/>
      <c r="E99"/>
      <c r="F99" s="239"/>
      <c r="G99"/>
      <c r="H99"/>
      <c r="I99" s="4"/>
      <c r="J99" s="241"/>
      <c r="K99" s="241"/>
      <c r="L99"/>
      <c r="N99"/>
      <c r="O99"/>
    </row>
    <row r="100" spans="4:15" x14ac:dyDescent="0.3">
      <c r="D100"/>
      <c r="E100"/>
      <c r="F100" s="239"/>
      <c r="G100"/>
      <c r="H100"/>
      <c r="I100" s="4"/>
      <c r="J100" s="241"/>
      <c r="K100" s="241"/>
      <c r="L100"/>
      <c r="N100"/>
      <c r="O100"/>
    </row>
    <row r="101" spans="4:15" x14ac:dyDescent="0.3">
      <c r="D101"/>
      <c r="E101"/>
      <c r="F101" s="239"/>
      <c r="G101"/>
      <c r="H101"/>
      <c r="I101" s="4"/>
      <c r="J101" s="241"/>
      <c r="K101" s="241"/>
      <c r="L101"/>
      <c r="N101"/>
      <c r="O101"/>
    </row>
    <row r="102" spans="4:15" x14ac:dyDescent="0.3">
      <c r="D102"/>
      <c r="E102"/>
      <c r="F102" s="239"/>
      <c r="G102"/>
      <c r="H102"/>
      <c r="I102" s="4"/>
      <c r="J102" s="241"/>
      <c r="K102" s="241"/>
      <c r="L102"/>
      <c r="N102"/>
      <c r="O102"/>
    </row>
    <row r="103" spans="4:15" x14ac:dyDescent="0.3">
      <c r="D103"/>
      <c r="E103"/>
      <c r="F103" s="239"/>
      <c r="G103"/>
      <c r="H103"/>
      <c r="I103" s="4"/>
      <c r="J103" s="241"/>
      <c r="K103" s="241"/>
      <c r="L103"/>
      <c r="N103"/>
      <c r="O103"/>
    </row>
    <row r="104" spans="4:15" x14ac:dyDescent="0.3">
      <c r="D104"/>
      <c r="E104"/>
      <c r="F104" s="239"/>
      <c r="G104"/>
      <c r="H104"/>
      <c r="I104" s="4"/>
      <c r="J104" s="241"/>
      <c r="K104" s="241"/>
      <c r="L104"/>
      <c r="N104"/>
      <c r="O104"/>
    </row>
    <row r="105" spans="4:15" x14ac:dyDescent="0.3">
      <c r="D105"/>
      <c r="E105"/>
      <c r="F105" s="239"/>
      <c r="G105"/>
      <c r="H105"/>
      <c r="I105" s="4"/>
      <c r="J105" s="241"/>
      <c r="K105" s="241"/>
      <c r="L105"/>
      <c r="N105"/>
      <c r="O105"/>
    </row>
    <row r="106" spans="4:15" x14ac:dyDescent="0.3">
      <c r="D106"/>
      <c r="E106"/>
      <c r="F106" s="239"/>
      <c r="G106"/>
      <c r="H106"/>
      <c r="I106" s="4"/>
      <c r="J106" s="241"/>
      <c r="K106" s="241"/>
      <c r="L106"/>
      <c r="N106"/>
      <c r="O106"/>
    </row>
    <row r="107" spans="4:15" x14ac:dyDescent="0.3">
      <c r="D107"/>
      <c r="E107"/>
      <c r="F107" s="239"/>
      <c r="G107"/>
      <c r="H107"/>
      <c r="I107" s="4"/>
      <c r="J107" s="241"/>
      <c r="K107" s="241"/>
      <c r="L107"/>
      <c r="N107"/>
      <c r="O107"/>
    </row>
    <row r="108" spans="4:15" x14ac:dyDescent="0.3">
      <c r="D108"/>
      <c r="E108"/>
      <c r="F108" s="239"/>
      <c r="G108"/>
      <c r="H108"/>
      <c r="I108" s="4"/>
      <c r="J108" s="241"/>
      <c r="K108" s="241"/>
      <c r="L108"/>
      <c r="N108"/>
      <c r="O108"/>
    </row>
    <row r="109" spans="4:15" x14ac:dyDescent="0.3">
      <c r="D109"/>
      <c r="E109"/>
      <c r="F109" s="239"/>
      <c r="G109"/>
      <c r="H109"/>
      <c r="I109" s="4"/>
      <c r="J109" s="241"/>
      <c r="K109" s="241"/>
      <c r="L109"/>
      <c r="N109"/>
      <c r="O109"/>
    </row>
    <row r="110" spans="4:15" x14ac:dyDescent="0.3">
      <c r="D110"/>
      <c r="E110"/>
      <c r="F110" s="239"/>
      <c r="G110"/>
      <c r="H110"/>
      <c r="I110" s="4"/>
      <c r="J110" s="241"/>
      <c r="K110" s="241"/>
      <c r="L110"/>
      <c r="N110"/>
      <c r="O110"/>
    </row>
    <row r="111" spans="4:15" x14ac:dyDescent="0.3">
      <c r="D111"/>
      <c r="E111"/>
      <c r="F111" s="239"/>
      <c r="G111"/>
      <c r="H111"/>
      <c r="I111" s="4"/>
      <c r="J111" s="241"/>
      <c r="K111" s="241"/>
      <c r="L111"/>
      <c r="N111"/>
      <c r="O111"/>
    </row>
    <row r="112" spans="4:15" x14ac:dyDescent="0.3">
      <c r="D112"/>
      <c r="E112"/>
      <c r="F112" s="239"/>
      <c r="G112"/>
      <c r="H112"/>
      <c r="I112" s="4"/>
      <c r="J112" s="241"/>
      <c r="K112" s="241"/>
      <c r="L112"/>
      <c r="N112"/>
      <c r="O112"/>
    </row>
    <row r="113" spans="4:15" x14ac:dyDescent="0.3">
      <c r="D113"/>
      <c r="E113"/>
      <c r="F113" s="239"/>
      <c r="G113"/>
      <c r="H113"/>
      <c r="I113" s="4"/>
      <c r="J113" s="241"/>
      <c r="K113" s="241"/>
      <c r="L113"/>
      <c r="N113"/>
      <c r="O113"/>
    </row>
    <row r="114" spans="4:15" x14ac:dyDescent="0.3">
      <c r="D114"/>
      <c r="E114"/>
      <c r="F114" s="239"/>
      <c r="G114"/>
      <c r="H114"/>
      <c r="I114" s="4"/>
      <c r="J114" s="241"/>
      <c r="K114" s="241"/>
      <c r="L114"/>
      <c r="N114"/>
      <c r="O114"/>
    </row>
    <row r="115" spans="4:15" x14ac:dyDescent="0.3">
      <c r="D115"/>
      <c r="E115"/>
      <c r="F115" s="239"/>
      <c r="G115"/>
      <c r="H115"/>
      <c r="I115" s="4"/>
      <c r="J115" s="241"/>
      <c r="K115" s="241"/>
      <c r="L115"/>
      <c r="N115"/>
      <c r="O115"/>
    </row>
    <row r="116" spans="4:15" x14ac:dyDescent="0.3">
      <c r="D116"/>
      <c r="E116"/>
      <c r="F116" s="239"/>
      <c r="G116"/>
      <c r="H116"/>
      <c r="I116" s="4"/>
      <c r="J116" s="241"/>
      <c r="K116" s="241"/>
      <c r="L116"/>
      <c r="N116"/>
      <c r="O116"/>
    </row>
    <row r="117" spans="4:15" x14ac:dyDescent="0.3">
      <c r="D117"/>
      <c r="E117"/>
      <c r="F117" s="239"/>
      <c r="G117"/>
      <c r="H117"/>
      <c r="I117" s="4"/>
      <c r="J117" s="241"/>
      <c r="K117" s="241"/>
      <c r="L117"/>
      <c r="N117"/>
      <c r="O117"/>
    </row>
    <row r="118" spans="4:15" x14ac:dyDescent="0.3">
      <c r="D118"/>
      <c r="E118"/>
      <c r="F118" s="239"/>
      <c r="G118"/>
      <c r="H118"/>
      <c r="I118" s="4"/>
      <c r="J118" s="241"/>
      <c r="K118" s="241"/>
      <c r="L118"/>
      <c r="N118"/>
      <c r="O118"/>
    </row>
    <row r="119" spans="4:15" x14ac:dyDescent="0.3">
      <c r="D119"/>
      <c r="E119"/>
      <c r="F119" s="239"/>
      <c r="G119"/>
      <c r="H119"/>
      <c r="I119" s="4"/>
      <c r="J119" s="241"/>
      <c r="K119" s="241"/>
      <c r="L119"/>
      <c r="N119"/>
      <c r="O119"/>
    </row>
    <row r="120" spans="4:15" x14ac:dyDescent="0.3">
      <c r="D120"/>
      <c r="E120"/>
      <c r="F120" s="239"/>
      <c r="G120"/>
      <c r="H120"/>
      <c r="I120" s="4"/>
      <c r="J120" s="241"/>
      <c r="K120" s="241"/>
      <c r="L120"/>
      <c r="N120"/>
      <c r="O120"/>
    </row>
    <row r="121" spans="4:15" x14ac:dyDescent="0.3">
      <c r="D121"/>
      <c r="E121"/>
      <c r="F121" s="239"/>
      <c r="G121"/>
      <c r="H121"/>
      <c r="I121" s="4"/>
      <c r="J121" s="241"/>
      <c r="K121" s="241"/>
      <c r="L121"/>
      <c r="N121"/>
      <c r="O121"/>
    </row>
    <row r="122" spans="4:15" x14ac:dyDescent="0.3">
      <c r="D122"/>
      <c r="E122"/>
      <c r="F122" s="239"/>
      <c r="G122"/>
      <c r="H122"/>
      <c r="I122" s="4"/>
      <c r="J122" s="241"/>
      <c r="K122" s="241"/>
      <c r="L122"/>
      <c r="N122"/>
      <c r="O122"/>
    </row>
    <row r="123" spans="4:15" x14ac:dyDescent="0.3">
      <c r="D123"/>
      <c r="E123"/>
      <c r="F123" s="239"/>
      <c r="G123"/>
      <c r="H123"/>
      <c r="I123" s="4"/>
      <c r="J123" s="241"/>
      <c r="K123" s="241"/>
      <c r="L123"/>
      <c r="N123"/>
      <c r="O123"/>
    </row>
    <row r="124" spans="4:15" x14ac:dyDescent="0.3">
      <c r="D124"/>
      <c r="E124"/>
      <c r="F124" s="239"/>
      <c r="G124"/>
      <c r="H124"/>
      <c r="I124" s="4"/>
      <c r="J124" s="241"/>
      <c r="K124" s="241"/>
      <c r="L124"/>
      <c r="N124"/>
      <c r="O124"/>
    </row>
    <row r="125" spans="4:15" x14ac:dyDescent="0.3">
      <c r="D125"/>
      <c r="E125"/>
      <c r="F125" s="239"/>
      <c r="G125"/>
      <c r="H125"/>
      <c r="I125" s="4"/>
      <c r="J125" s="241"/>
      <c r="K125" s="241"/>
      <c r="L125"/>
      <c r="N125"/>
      <c r="O125"/>
    </row>
    <row r="126" spans="4:15" x14ac:dyDescent="0.3">
      <c r="D126"/>
      <c r="E126"/>
      <c r="F126" s="239"/>
      <c r="G126"/>
      <c r="H126"/>
      <c r="I126" s="4"/>
      <c r="J126" s="241"/>
      <c r="K126" s="241"/>
      <c r="L126"/>
      <c r="N126"/>
      <c r="O126"/>
    </row>
    <row r="127" spans="4:15" x14ac:dyDescent="0.3">
      <c r="D127"/>
      <c r="E127"/>
      <c r="F127" s="239"/>
      <c r="G127"/>
      <c r="H127"/>
      <c r="I127" s="4"/>
      <c r="J127" s="241"/>
      <c r="K127" s="241"/>
      <c r="L127"/>
      <c r="N127"/>
      <c r="O127"/>
    </row>
    <row r="128" spans="4:15" x14ac:dyDescent="0.3">
      <c r="D128"/>
      <c r="E128"/>
      <c r="F128" s="239"/>
      <c r="G128"/>
      <c r="H128"/>
      <c r="I128" s="4"/>
      <c r="J128" s="241"/>
      <c r="K128" s="241"/>
      <c r="L128"/>
      <c r="N128"/>
      <c r="O128"/>
    </row>
    <row r="129" spans="4:15" x14ac:dyDescent="0.3">
      <c r="D129"/>
      <c r="E129"/>
      <c r="F129" s="239"/>
      <c r="G129"/>
      <c r="H129"/>
      <c r="I129" s="4"/>
      <c r="J129" s="241"/>
      <c r="K129" s="241"/>
      <c r="L129"/>
      <c r="N129"/>
      <c r="O129"/>
    </row>
    <row r="130" spans="4:15" x14ac:dyDescent="0.3">
      <c r="D130"/>
      <c r="E130"/>
      <c r="F130" s="239"/>
      <c r="G130"/>
      <c r="H130"/>
      <c r="I130" s="4"/>
      <c r="J130" s="241"/>
      <c r="K130" s="241"/>
      <c r="L130"/>
      <c r="N130"/>
      <c r="O130"/>
    </row>
    <row r="131" spans="4:15" x14ac:dyDescent="0.3">
      <c r="D131"/>
      <c r="E131"/>
      <c r="F131" s="239"/>
      <c r="G131"/>
      <c r="H131"/>
      <c r="I131" s="4"/>
      <c r="J131" s="241"/>
      <c r="K131" s="241"/>
      <c r="L131"/>
      <c r="N131"/>
      <c r="O131"/>
    </row>
    <row r="132" spans="4:15" x14ac:dyDescent="0.3">
      <c r="D132"/>
      <c r="E132"/>
      <c r="F132" s="239"/>
      <c r="G132"/>
      <c r="H132"/>
      <c r="I132" s="4"/>
      <c r="J132" s="241"/>
      <c r="K132" s="241"/>
      <c r="L132"/>
      <c r="N132"/>
      <c r="O132"/>
    </row>
    <row r="133" spans="4:15" x14ac:dyDescent="0.3">
      <c r="D133"/>
      <c r="E133"/>
      <c r="F133" s="239"/>
      <c r="G133"/>
      <c r="H133"/>
      <c r="I133" s="4"/>
      <c r="J133" s="241"/>
      <c r="K133" s="241"/>
      <c r="L133"/>
      <c r="N133"/>
      <c r="O133"/>
    </row>
    <row r="134" spans="4:15" x14ac:dyDescent="0.3">
      <c r="D134"/>
      <c r="E134"/>
      <c r="F134" s="239"/>
      <c r="G134"/>
      <c r="H134"/>
      <c r="I134" s="4"/>
      <c r="J134" s="241"/>
      <c r="K134" s="241"/>
      <c r="L134"/>
      <c r="N134"/>
      <c r="O134"/>
    </row>
    <row r="135" spans="4:15" x14ac:dyDescent="0.3">
      <c r="D135"/>
      <c r="E135"/>
      <c r="F135" s="239"/>
      <c r="G135"/>
      <c r="H135"/>
      <c r="I135" s="4"/>
      <c r="J135" s="241"/>
      <c r="K135" s="241"/>
      <c r="L135"/>
      <c r="N135"/>
      <c r="O135"/>
    </row>
    <row r="136" spans="4:15" x14ac:dyDescent="0.3">
      <c r="D136"/>
      <c r="E136"/>
      <c r="F136" s="239"/>
      <c r="G136"/>
      <c r="H136"/>
      <c r="I136" s="4"/>
      <c r="J136" s="241"/>
      <c r="K136" s="241"/>
      <c r="L136"/>
      <c r="N136"/>
      <c r="O136"/>
    </row>
    <row r="137" spans="4:15" x14ac:dyDescent="0.3">
      <c r="D137"/>
      <c r="E137"/>
      <c r="F137" s="239"/>
      <c r="G137"/>
      <c r="H137"/>
      <c r="I137" s="4"/>
      <c r="J137" s="241"/>
      <c r="K137" s="241"/>
      <c r="L137"/>
      <c r="N137"/>
      <c r="O137"/>
    </row>
    <row r="138" spans="4:15" x14ac:dyDescent="0.3">
      <c r="D138"/>
      <c r="E138"/>
      <c r="F138" s="239"/>
      <c r="G138"/>
      <c r="H138"/>
      <c r="I138" s="4"/>
      <c r="J138" s="241"/>
      <c r="K138" s="241"/>
      <c r="L138"/>
      <c r="N138"/>
      <c r="O138"/>
    </row>
    <row r="139" spans="4:15" x14ac:dyDescent="0.3">
      <c r="D139"/>
      <c r="E139"/>
      <c r="F139" s="239"/>
      <c r="G139"/>
      <c r="H139"/>
      <c r="I139" s="4"/>
      <c r="J139" s="241"/>
      <c r="K139" s="241"/>
      <c r="L139"/>
      <c r="N139"/>
      <c r="O139"/>
    </row>
    <row r="140" spans="4:15" x14ac:dyDescent="0.3">
      <c r="D140"/>
      <c r="E140"/>
      <c r="F140" s="239"/>
      <c r="G140"/>
      <c r="H140"/>
      <c r="I140" s="4"/>
      <c r="J140" s="241"/>
      <c r="K140" s="241"/>
      <c r="L140"/>
      <c r="N140"/>
      <c r="O140"/>
    </row>
    <row r="141" spans="4:15" x14ac:dyDescent="0.3">
      <c r="D141"/>
      <c r="E141"/>
      <c r="F141" s="239"/>
      <c r="G141"/>
      <c r="H141"/>
      <c r="I141" s="4"/>
      <c r="J141" s="241"/>
      <c r="K141" s="241"/>
      <c r="L141"/>
      <c r="N141"/>
      <c r="O141"/>
    </row>
    <row r="142" spans="4:15" x14ac:dyDescent="0.3">
      <c r="D142"/>
      <c r="E142"/>
      <c r="F142" s="239"/>
      <c r="G142"/>
      <c r="H142"/>
      <c r="I142" s="4"/>
      <c r="J142" s="241"/>
      <c r="K142" s="241"/>
      <c r="L142"/>
      <c r="N142"/>
      <c r="O142"/>
    </row>
    <row r="143" spans="4:15" x14ac:dyDescent="0.3">
      <c r="D143"/>
      <c r="E143"/>
      <c r="F143" s="239"/>
      <c r="G143"/>
      <c r="H143"/>
      <c r="I143" s="4"/>
      <c r="J143" s="241"/>
      <c r="K143" s="241"/>
      <c r="L143"/>
      <c r="N143"/>
      <c r="O143"/>
    </row>
    <row r="144" spans="4:15" x14ac:dyDescent="0.3">
      <c r="D144"/>
      <c r="E144"/>
      <c r="F144" s="239"/>
      <c r="G144"/>
      <c r="H144"/>
      <c r="I144" s="4"/>
      <c r="J144" s="241"/>
      <c r="K144" s="241"/>
      <c r="L144"/>
      <c r="N144"/>
      <c r="O144"/>
    </row>
    <row r="145" spans="4:15" x14ac:dyDescent="0.3">
      <c r="D145"/>
      <c r="E145"/>
      <c r="F145" s="239"/>
      <c r="G145"/>
      <c r="H145"/>
      <c r="I145" s="4"/>
      <c r="J145" s="241"/>
      <c r="K145" s="241"/>
      <c r="L145"/>
      <c r="N145"/>
      <c r="O145"/>
    </row>
    <row r="146" spans="4:15" x14ac:dyDescent="0.3">
      <c r="D146"/>
      <c r="E146"/>
      <c r="F146" s="239"/>
      <c r="G146"/>
      <c r="H146"/>
      <c r="I146" s="4"/>
      <c r="J146" s="241"/>
      <c r="K146" s="241"/>
      <c r="L146"/>
      <c r="N146"/>
      <c r="O146"/>
    </row>
    <row r="147" spans="4:15" x14ac:dyDescent="0.3">
      <c r="D147"/>
      <c r="E147"/>
      <c r="F147" s="239"/>
      <c r="G147"/>
      <c r="H147"/>
      <c r="I147" s="4"/>
      <c r="J147" s="241"/>
      <c r="K147" s="241"/>
      <c r="L147"/>
      <c r="N147"/>
      <c r="O147"/>
    </row>
    <row r="148" spans="4:15" x14ac:dyDescent="0.3">
      <c r="D148"/>
      <c r="E148"/>
      <c r="F148" s="239"/>
      <c r="G148"/>
      <c r="H148"/>
      <c r="I148" s="4"/>
      <c r="J148" s="241"/>
      <c r="K148" s="241"/>
      <c r="L148"/>
      <c r="N148"/>
      <c r="O148"/>
    </row>
    <row r="149" spans="4:15" x14ac:dyDescent="0.3">
      <c r="D149"/>
      <c r="E149"/>
      <c r="F149" s="239"/>
      <c r="G149"/>
      <c r="H149"/>
      <c r="I149" s="4"/>
      <c r="J149" s="241"/>
      <c r="K149" s="241"/>
      <c r="L149"/>
      <c r="N149"/>
      <c r="O149"/>
    </row>
    <row r="150" spans="4:15" x14ac:dyDescent="0.3">
      <c r="D150"/>
      <c r="E150"/>
      <c r="F150" s="239"/>
      <c r="G150"/>
      <c r="H150"/>
      <c r="I150" s="4"/>
      <c r="J150" s="241"/>
      <c r="K150" s="241"/>
      <c r="L150"/>
      <c r="N150"/>
      <c r="O150"/>
    </row>
    <row r="151" spans="4:15" x14ac:dyDescent="0.3">
      <c r="D151"/>
      <c r="E151"/>
      <c r="F151" s="239"/>
      <c r="G151"/>
      <c r="H151"/>
      <c r="I151" s="4"/>
      <c r="J151" s="241"/>
      <c r="K151" s="241"/>
      <c r="L151"/>
      <c r="N151"/>
      <c r="O151"/>
    </row>
    <row r="152" spans="4:15" x14ac:dyDescent="0.3">
      <c r="D152"/>
      <c r="E152"/>
      <c r="F152" s="239"/>
      <c r="G152"/>
      <c r="H152"/>
      <c r="I152" s="4"/>
      <c r="J152" s="241"/>
      <c r="K152" s="241"/>
      <c r="L152"/>
      <c r="N152"/>
      <c r="O152"/>
    </row>
    <row r="153" spans="4:15" x14ac:dyDescent="0.3">
      <c r="D153"/>
      <c r="E153"/>
      <c r="F153" s="239"/>
      <c r="G153"/>
      <c r="H153"/>
      <c r="I153" s="4"/>
      <c r="J153" s="241"/>
      <c r="K153" s="241"/>
      <c r="L153"/>
      <c r="N153"/>
      <c r="O153"/>
    </row>
    <row r="154" spans="4:15" x14ac:dyDescent="0.3">
      <c r="D154"/>
      <c r="E154"/>
      <c r="F154" s="239"/>
      <c r="G154"/>
      <c r="H154"/>
      <c r="I154" s="4"/>
      <c r="J154" s="241"/>
      <c r="K154" s="241"/>
      <c r="L154"/>
      <c r="N154"/>
      <c r="O154"/>
    </row>
    <row r="155" spans="4:15" x14ac:dyDescent="0.3">
      <c r="D155"/>
      <c r="E155"/>
      <c r="F155" s="239"/>
      <c r="G155"/>
      <c r="H155"/>
      <c r="I155" s="4"/>
      <c r="J155" s="241"/>
      <c r="K155" s="241"/>
      <c r="L155"/>
      <c r="N155"/>
      <c r="O155"/>
    </row>
    <row r="156" spans="4:15" x14ac:dyDescent="0.3">
      <c r="D156"/>
      <c r="E156"/>
      <c r="F156" s="239"/>
      <c r="G156"/>
      <c r="H156"/>
      <c r="I156" s="4"/>
      <c r="J156" s="241"/>
      <c r="K156" s="241"/>
      <c r="L156"/>
      <c r="N156"/>
      <c r="O156"/>
    </row>
    <row r="157" spans="4:15" x14ac:dyDescent="0.3">
      <c r="D157"/>
      <c r="E157"/>
      <c r="F157" s="239"/>
      <c r="G157"/>
      <c r="H157"/>
      <c r="I157" s="4"/>
      <c r="J157" s="241"/>
      <c r="K157" s="241"/>
      <c r="L157"/>
      <c r="N157"/>
      <c r="O157"/>
    </row>
    <row r="158" spans="4:15" x14ac:dyDescent="0.3">
      <c r="D158"/>
      <c r="E158"/>
      <c r="F158" s="239"/>
      <c r="G158"/>
      <c r="H158"/>
      <c r="I158" s="4"/>
      <c r="J158" s="241"/>
      <c r="K158" s="241"/>
      <c r="L158"/>
      <c r="N158"/>
      <c r="O158"/>
    </row>
    <row r="159" spans="4:15" x14ac:dyDescent="0.3">
      <c r="D159"/>
      <c r="E159"/>
      <c r="F159" s="239"/>
      <c r="G159"/>
      <c r="H159"/>
      <c r="I159" s="4"/>
      <c r="J159" s="241"/>
      <c r="K159" s="241"/>
      <c r="L159"/>
      <c r="N159"/>
      <c r="O159"/>
    </row>
    <row r="160" spans="4:15" x14ac:dyDescent="0.3">
      <c r="D160"/>
      <c r="E160"/>
      <c r="F160" s="239"/>
      <c r="G160"/>
      <c r="H160"/>
      <c r="I160" s="4"/>
      <c r="J160" s="241"/>
      <c r="K160" s="241"/>
      <c r="L160"/>
      <c r="N160"/>
      <c r="O160"/>
    </row>
    <row r="161" spans="4:15" x14ac:dyDescent="0.3">
      <c r="D161"/>
      <c r="E161"/>
      <c r="F161" s="239"/>
      <c r="G161"/>
      <c r="H161"/>
      <c r="I161" s="4"/>
      <c r="J161" s="241"/>
      <c r="K161" s="241"/>
      <c r="L161"/>
      <c r="N161"/>
      <c r="O161"/>
    </row>
    <row r="162" spans="4:15" x14ac:dyDescent="0.3">
      <c r="D162"/>
      <c r="E162"/>
      <c r="F162" s="239"/>
      <c r="G162"/>
      <c r="H162"/>
      <c r="I162" s="4"/>
      <c r="J162" s="241"/>
      <c r="K162" s="241"/>
      <c r="L162"/>
      <c r="N162"/>
      <c r="O162"/>
    </row>
    <row r="163" spans="4:15" x14ac:dyDescent="0.3">
      <c r="D163"/>
      <c r="E163"/>
      <c r="F163" s="239"/>
      <c r="G163"/>
      <c r="H163"/>
      <c r="I163" s="4"/>
      <c r="J163" s="241"/>
      <c r="K163" s="241"/>
      <c r="L163"/>
      <c r="N163"/>
      <c r="O163"/>
    </row>
    <row r="164" spans="4:15" x14ac:dyDescent="0.3">
      <c r="D164"/>
      <c r="E164"/>
      <c r="F164" s="239"/>
      <c r="G164"/>
      <c r="H164"/>
      <c r="I164" s="4"/>
      <c r="J164" s="241"/>
      <c r="K164" s="241"/>
      <c r="L164"/>
      <c r="N164"/>
      <c r="O164"/>
    </row>
    <row r="165" spans="4:15" x14ac:dyDescent="0.3">
      <c r="D165"/>
      <c r="E165"/>
      <c r="F165" s="239"/>
      <c r="G165"/>
      <c r="H165"/>
      <c r="I165" s="4"/>
      <c r="J165" s="241"/>
      <c r="K165" s="241"/>
      <c r="L165"/>
      <c r="N165"/>
      <c r="O165"/>
    </row>
    <row r="166" spans="4:15" x14ac:dyDescent="0.3">
      <c r="D166"/>
      <c r="E166"/>
      <c r="F166" s="239"/>
      <c r="G166"/>
      <c r="H166"/>
      <c r="I166" s="4"/>
      <c r="J166" s="241"/>
      <c r="K166" s="241"/>
      <c r="L166"/>
      <c r="N166"/>
      <c r="O166"/>
    </row>
    <row r="167" spans="4:15" x14ac:dyDescent="0.3">
      <c r="D167"/>
      <c r="E167"/>
      <c r="F167" s="239"/>
      <c r="G167"/>
      <c r="H167"/>
      <c r="I167" s="4"/>
      <c r="J167" s="241"/>
      <c r="K167" s="241"/>
      <c r="L167"/>
      <c r="N167"/>
      <c r="O167"/>
    </row>
    <row r="168" spans="4:15" x14ac:dyDescent="0.3">
      <c r="D168"/>
      <c r="E168"/>
      <c r="F168" s="239"/>
      <c r="G168"/>
      <c r="H168"/>
      <c r="I168" s="4"/>
      <c r="J168" s="241"/>
      <c r="K168" s="241"/>
      <c r="L168"/>
      <c r="N168"/>
      <c r="O168"/>
    </row>
    <row r="169" spans="4:15" x14ac:dyDescent="0.3">
      <c r="D169"/>
      <c r="E169"/>
      <c r="F169" s="239"/>
      <c r="G169"/>
      <c r="H169"/>
      <c r="I169" s="4"/>
      <c r="J169" s="241"/>
      <c r="K169" s="241"/>
      <c r="L169"/>
      <c r="N169"/>
      <c r="O169"/>
    </row>
    <row r="170" spans="4:15" x14ac:dyDescent="0.3">
      <c r="D170"/>
      <c r="E170"/>
      <c r="F170" s="239"/>
      <c r="G170"/>
      <c r="H170"/>
      <c r="I170" s="4"/>
      <c r="J170" s="241"/>
      <c r="K170" s="241"/>
      <c r="L170"/>
      <c r="N170"/>
      <c r="O170"/>
    </row>
    <row r="171" spans="4:15" x14ac:dyDescent="0.3">
      <c r="D171"/>
      <c r="E171"/>
      <c r="F171" s="239"/>
      <c r="G171"/>
      <c r="H171"/>
      <c r="I171" s="4"/>
      <c r="J171" s="241"/>
      <c r="K171" s="241"/>
      <c r="L171"/>
      <c r="N171"/>
      <c r="O171"/>
    </row>
    <row r="172" spans="4:15" x14ac:dyDescent="0.3">
      <c r="D172"/>
      <c r="E172"/>
      <c r="F172" s="239"/>
      <c r="G172"/>
      <c r="H172"/>
      <c r="I172" s="4"/>
      <c r="J172" s="241"/>
      <c r="K172" s="241"/>
      <c r="L172"/>
      <c r="N172"/>
      <c r="O172"/>
    </row>
    <row r="173" spans="4:15" x14ac:dyDescent="0.3">
      <c r="D173"/>
      <c r="E173"/>
      <c r="F173" s="239"/>
      <c r="G173"/>
      <c r="H173"/>
      <c r="I173" s="4"/>
      <c r="J173" s="241"/>
      <c r="K173" s="241"/>
      <c r="L173"/>
      <c r="N173"/>
      <c r="O173"/>
    </row>
    <row r="174" spans="4:15" x14ac:dyDescent="0.3">
      <c r="D174"/>
      <c r="E174"/>
      <c r="F174" s="239"/>
      <c r="G174"/>
      <c r="H174"/>
      <c r="I174" s="4"/>
      <c r="J174" s="241"/>
      <c r="K174" s="241"/>
      <c r="L174"/>
      <c r="N174"/>
      <c r="O174"/>
    </row>
    <row r="175" spans="4:15" x14ac:dyDescent="0.3">
      <c r="D175"/>
      <c r="E175"/>
      <c r="F175" s="239"/>
      <c r="G175"/>
      <c r="H175"/>
      <c r="I175" s="4"/>
      <c r="J175" s="241"/>
      <c r="K175" s="241"/>
      <c r="L175"/>
      <c r="N175"/>
      <c r="O175"/>
    </row>
    <row r="176" spans="4:15" x14ac:dyDescent="0.3">
      <c r="D176"/>
      <c r="E176"/>
      <c r="F176" s="239"/>
      <c r="G176"/>
      <c r="H176"/>
      <c r="I176" s="4"/>
      <c r="J176" s="241"/>
      <c r="K176" s="241"/>
      <c r="L176"/>
      <c r="N176"/>
    </row>
    <row r="177" spans="4:12" x14ac:dyDescent="0.3">
      <c r="D177"/>
      <c r="E177"/>
      <c r="F177" s="239"/>
      <c r="G177"/>
      <c r="H177"/>
      <c r="I177" s="4"/>
      <c r="J177" s="241"/>
      <c r="K177" s="241"/>
      <c r="L177"/>
    </row>
    <row r="178" spans="4:12" x14ac:dyDescent="0.3">
      <c r="D178"/>
      <c r="E178"/>
      <c r="F178" s="239"/>
      <c r="G178"/>
      <c r="H178"/>
      <c r="I178" s="4"/>
      <c r="J178" s="241"/>
      <c r="K178" s="241"/>
      <c r="L178"/>
    </row>
    <row r="179" spans="4:12" x14ac:dyDescent="0.3">
      <c r="D179"/>
      <c r="E179"/>
      <c r="F179" s="239"/>
      <c r="G179"/>
      <c r="H179"/>
      <c r="I179" s="4"/>
      <c r="J179" s="241"/>
      <c r="K179" s="241"/>
      <c r="L179"/>
    </row>
    <row r="180" spans="4:12" x14ac:dyDescent="0.3">
      <c r="D180"/>
      <c r="E180"/>
      <c r="F180" s="239"/>
      <c r="G180"/>
      <c r="H180"/>
      <c r="I180" s="4"/>
      <c r="J180" s="241"/>
      <c r="K180" s="241"/>
      <c r="L180"/>
    </row>
    <row r="181" spans="4:12" x14ac:dyDescent="0.3">
      <c r="D181"/>
      <c r="E181"/>
      <c r="F181" s="239"/>
      <c r="G181"/>
      <c r="H181"/>
      <c r="I181" s="4"/>
      <c r="J181" s="241"/>
      <c r="K181" s="241"/>
      <c r="L181"/>
    </row>
    <row r="182" spans="4:12" x14ac:dyDescent="0.3">
      <c r="D182"/>
      <c r="E182"/>
      <c r="F182" s="239"/>
      <c r="G182"/>
      <c r="H182"/>
      <c r="I182" s="4"/>
      <c r="J182" s="241"/>
      <c r="K182" s="241"/>
      <c r="L182"/>
    </row>
    <row r="183" spans="4:12" x14ac:dyDescent="0.3">
      <c r="D183"/>
      <c r="E183"/>
      <c r="F183" s="239"/>
      <c r="G183"/>
      <c r="H183"/>
      <c r="I183" s="4"/>
      <c r="J183" s="241"/>
      <c r="K183" s="241"/>
      <c r="L183"/>
    </row>
    <row r="184" spans="4:12" x14ac:dyDescent="0.3">
      <c r="D184"/>
      <c r="E184"/>
      <c r="F184" s="239"/>
      <c r="G184"/>
      <c r="H184"/>
      <c r="I184" s="4"/>
      <c r="J184" s="241"/>
      <c r="K184" s="241"/>
      <c r="L184"/>
    </row>
    <row r="185" spans="4:12" x14ac:dyDescent="0.3">
      <c r="D185"/>
      <c r="E185"/>
      <c r="F185" s="239"/>
      <c r="G185"/>
      <c r="H185"/>
      <c r="I185" s="4"/>
      <c r="J185" s="241"/>
      <c r="K185" s="241"/>
      <c r="L185"/>
    </row>
    <row r="186" spans="4:12" x14ac:dyDescent="0.3">
      <c r="D186"/>
      <c r="E186"/>
      <c r="F186" s="239"/>
      <c r="G186"/>
      <c r="H186"/>
      <c r="I186" s="4"/>
      <c r="J186" s="241"/>
      <c r="K186" s="241"/>
      <c r="L186"/>
    </row>
    <row r="187" spans="4:12" x14ac:dyDescent="0.3">
      <c r="D187"/>
      <c r="E187"/>
      <c r="F187" s="239"/>
      <c r="G187"/>
      <c r="H187"/>
      <c r="I187" s="4"/>
      <c r="J187" s="241"/>
      <c r="K187" s="241"/>
      <c r="L187"/>
    </row>
    <row r="188" spans="4:12" x14ac:dyDescent="0.3">
      <c r="D188"/>
      <c r="E188"/>
      <c r="F188" s="239"/>
      <c r="G188"/>
      <c r="H188"/>
      <c r="I188" s="4"/>
      <c r="J188" s="241"/>
      <c r="K188" s="241"/>
      <c r="L188"/>
    </row>
    <row r="189" spans="4:12" x14ac:dyDescent="0.3">
      <c r="D189"/>
      <c r="E189"/>
      <c r="F189" s="239"/>
      <c r="G189"/>
      <c r="H189"/>
      <c r="I189" s="4"/>
      <c r="J189" s="241"/>
      <c r="K189" s="241"/>
      <c r="L189"/>
    </row>
    <row r="190" spans="4:12" x14ac:dyDescent="0.3">
      <c r="D190"/>
      <c r="E190"/>
      <c r="F190" s="239"/>
      <c r="G190"/>
      <c r="H190"/>
      <c r="I190" s="4"/>
      <c r="J190" s="241"/>
      <c r="K190" s="241"/>
      <c r="L190"/>
    </row>
    <row r="191" spans="4:12" x14ac:dyDescent="0.3">
      <c r="D191"/>
      <c r="E191"/>
      <c r="F191" s="239"/>
      <c r="G191"/>
      <c r="H191"/>
      <c r="I191" s="4"/>
      <c r="J191" s="241"/>
      <c r="K191" s="241"/>
      <c r="L191"/>
    </row>
    <row r="192" spans="4:12" x14ac:dyDescent="0.3">
      <c r="D192"/>
      <c r="E192"/>
      <c r="F192" s="239"/>
      <c r="G192"/>
      <c r="H192"/>
      <c r="I192" s="4"/>
      <c r="J192" s="241"/>
      <c r="K192" s="241"/>
      <c r="L192"/>
    </row>
    <row r="193" spans="4:12" x14ac:dyDescent="0.3">
      <c r="D193"/>
      <c r="E193"/>
      <c r="F193" s="239"/>
      <c r="G193"/>
      <c r="H193"/>
      <c r="I193" s="4"/>
      <c r="J193" s="241"/>
      <c r="K193" s="241"/>
      <c r="L193"/>
    </row>
    <row r="194" spans="4:12" x14ac:dyDescent="0.3">
      <c r="D194"/>
      <c r="E194"/>
      <c r="F194" s="239"/>
      <c r="G194"/>
      <c r="H194"/>
      <c r="I194" s="4"/>
      <c r="J194" s="241"/>
      <c r="K194" s="241"/>
      <c r="L194"/>
    </row>
    <row r="195" spans="4:12" x14ac:dyDescent="0.3">
      <c r="D195"/>
      <c r="E195"/>
      <c r="F195" s="239"/>
      <c r="G195"/>
      <c r="H195"/>
      <c r="I195" s="4"/>
      <c r="J195" s="241"/>
      <c r="K195" s="241"/>
      <c r="L195"/>
    </row>
    <row r="196" spans="4:12" x14ac:dyDescent="0.3">
      <c r="D196"/>
      <c r="E196"/>
      <c r="F196" s="239"/>
      <c r="G196"/>
      <c r="H196"/>
      <c r="I196" s="4"/>
      <c r="J196" s="241"/>
      <c r="K196" s="241"/>
      <c r="L196"/>
    </row>
    <row r="197" spans="4:12" x14ac:dyDescent="0.3">
      <c r="D197"/>
      <c r="E197"/>
      <c r="F197" s="239"/>
      <c r="G197"/>
      <c r="H197"/>
      <c r="I197" s="4"/>
      <c r="J197" s="241"/>
      <c r="K197" s="241"/>
      <c r="L197"/>
    </row>
    <row r="198" spans="4:12" x14ac:dyDescent="0.3">
      <c r="D198"/>
      <c r="E198"/>
      <c r="F198" s="239"/>
      <c r="G198"/>
      <c r="H198"/>
      <c r="I198" s="4"/>
      <c r="J198" s="241"/>
      <c r="K198" s="241"/>
      <c r="L198"/>
    </row>
    <row r="199" spans="4:12" x14ac:dyDescent="0.3">
      <c r="D199"/>
      <c r="E199"/>
      <c r="F199" s="239"/>
      <c r="G199"/>
      <c r="H199"/>
      <c r="I199" s="4"/>
      <c r="J199" s="241"/>
      <c r="K199" s="241"/>
      <c r="L199"/>
    </row>
    <row r="200" spans="4:12" x14ac:dyDescent="0.3">
      <c r="D200"/>
      <c r="E200"/>
      <c r="F200" s="239"/>
      <c r="G200"/>
      <c r="H200"/>
      <c r="I200" s="4"/>
      <c r="J200" s="241"/>
      <c r="K200" s="241"/>
      <c r="L200"/>
    </row>
    <row r="201" spans="4:12" x14ac:dyDescent="0.3">
      <c r="D201"/>
      <c r="E201"/>
      <c r="F201" s="239"/>
      <c r="G201"/>
      <c r="H201"/>
      <c r="I201" s="4"/>
      <c r="J201" s="241"/>
      <c r="K201" s="241"/>
      <c r="L201"/>
    </row>
    <row r="202" spans="4:12" x14ac:dyDescent="0.3">
      <c r="D202"/>
      <c r="E202"/>
      <c r="F202" s="239"/>
      <c r="G202"/>
      <c r="H202"/>
      <c r="I202" s="4"/>
      <c r="J202" s="241"/>
      <c r="K202" s="241"/>
      <c r="L202"/>
    </row>
    <row r="203" spans="4:12" x14ac:dyDescent="0.3">
      <c r="D203"/>
      <c r="E203"/>
      <c r="F203" s="239"/>
      <c r="G203"/>
      <c r="H203"/>
      <c r="I203" s="4"/>
      <c r="J203" s="241"/>
      <c r="K203" s="241"/>
      <c r="L203"/>
    </row>
    <row r="204" spans="4:12" x14ac:dyDescent="0.3">
      <c r="D204"/>
      <c r="E204"/>
      <c r="F204" s="239"/>
      <c r="G204"/>
      <c r="H204"/>
      <c r="I204" s="4"/>
      <c r="J204" s="241"/>
      <c r="K204" s="241"/>
      <c r="L204"/>
    </row>
    <row r="205" spans="4:12" x14ac:dyDescent="0.3">
      <c r="D205"/>
      <c r="E205"/>
      <c r="F205" s="239"/>
      <c r="G205"/>
      <c r="H205"/>
      <c r="I205" s="4"/>
      <c r="J205" s="241"/>
      <c r="K205" s="241"/>
      <c r="L205"/>
    </row>
    <row r="206" spans="4:12" x14ac:dyDescent="0.3">
      <c r="D206"/>
      <c r="E206"/>
      <c r="F206" s="239"/>
      <c r="G206"/>
      <c r="H206"/>
      <c r="I206" s="4"/>
      <c r="J206" s="241"/>
      <c r="K206" s="241"/>
      <c r="L206"/>
    </row>
    <row r="207" spans="4:12" x14ac:dyDescent="0.3">
      <c r="D207"/>
      <c r="E207"/>
      <c r="F207" s="239"/>
      <c r="G207"/>
      <c r="H207"/>
      <c r="I207" s="4"/>
      <c r="J207" s="241"/>
      <c r="K207" s="241"/>
      <c r="L207"/>
    </row>
    <row r="208" spans="4:12" x14ac:dyDescent="0.3">
      <c r="D208"/>
      <c r="E208"/>
      <c r="F208" s="239"/>
      <c r="G208"/>
      <c r="H208"/>
      <c r="I208" s="4"/>
      <c r="J208" s="241"/>
      <c r="K208" s="241"/>
      <c r="L208"/>
    </row>
    <row r="209" spans="4:12" x14ac:dyDescent="0.3">
      <c r="D209"/>
      <c r="E209"/>
      <c r="F209" s="239"/>
      <c r="G209"/>
      <c r="H209"/>
      <c r="I209" s="4"/>
      <c r="J209" s="241"/>
      <c r="K209" s="241"/>
      <c r="L209"/>
    </row>
    <row r="210" spans="4:12" x14ac:dyDescent="0.3">
      <c r="D210"/>
      <c r="E210"/>
      <c r="F210" s="239"/>
      <c r="G210"/>
      <c r="H210"/>
      <c r="I210" s="4"/>
      <c r="J210" s="241"/>
      <c r="K210" s="241"/>
      <c r="L210"/>
    </row>
    <row r="211" spans="4:12" x14ac:dyDescent="0.3">
      <c r="D211"/>
      <c r="E211"/>
      <c r="F211" s="239"/>
      <c r="G211"/>
      <c r="H211"/>
      <c r="I211" s="4"/>
      <c r="J211" s="241"/>
      <c r="K211" s="241"/>
      <c r="L211"/>
    </row>
    <row r="212" spans="4:12" x14ac:dyDescent="0.3">
      <c r="D212"/>
      <c r="E212"/>
      <c r="F212" s="239"/>
      <c r="G212"/>
      <c r="H212"/>
      <c r="I212" s="4"/>
      <c r="J212" s="241"/>
      <c r="K212" s="241"/>
      <c r="L212"/>
    </row>
    <row r="213" spans="4:12" x14ac:dyDescent="0.3">
      <c r="D213"/>
      <c r="E213"/>
      <c r="F213" s="239"/>
      <c r="G213"/>
      <c r="H213"/>
      <c r="I213" s="4"/>
      <c r="J213" s="241"/>
      <c r="K213" s="241"/>
      <c r="L213"/>
    </row>
    <row r="214" spans="4:12" x14ac:dyDescent="0.3">
      <c r="D214"/>
      <c r="E214"/>
      <c r="F214" s="239"/>
      <c r="G214"/>
      <c r="H214"/>
      <c r="I214" s="4"/>
      <c r="J214" s="241"/>
      <c r="K214" s="241"/>
      <c r="L214"/>
    </row>
    <row r="215" spans="4:12" x14ac:dyDescent="0.3">
      <c r="D215"/>
      <c r="E215"/>
      <c r="F215" s="239"/>
      <c r="G215"/>
      <c r="H215"/>
      <c r="I215" s="4"/>
      <c r="J215" s="241"/>
      <c r="K215" s="241"/>
      <c r="L215"/>
    </row>
    <row r="216" spans="4:12" x14ac:dyDescent="0.3">
      <c r="D216"/>
      <c r="E216"/>
      <c r="F216" s="239"/>
      <c r="G216"/>
      <c r="H216"/>
      <c r="I216" s="4"/>
      <c r="J216" s="241"/>
      <c r="K216" s="241"/>
      <c r="L216"/>
    </row>
    <row r="217" spans="4:12" x14ac:dyDescent="0.3">
      <c r="D217"/>
      <c r="E217"/>
      <c r="F217" s="239"/>
      <c r="G217"/>
      <c r="H217"/>
      <c r="I217" s="4"/>
      <c r="J217" s="241"/>
      <c r="K217" s="241"/>
      <c r="L217"/>
    </row>
    <row r="218" spans="4:12" x14ac:dyDescent="0.3">
      <c r="D218"/>
      <c r="E218"/>
      <c r="F218" s="239"/>
      <c r="G218"/>
      <c r="H218"/>
      <c r="I218" s="4"/>
      <c r="J218" s="241"/>
      <c r="K218" s="241"/>
      <c r="L218"/>
    </row>
    <row r="219" spans="4:12" x14ac:dyDescent="0.3">
      <c r="D219"/>
      <c r="E219"/>
      <c r="F219" s="239"/>
      <c r="G219"/>
      <c r="H219"/>
      <c r="I219" s="4"/>
      <c r="J219" s="241"/>
      <c r="K219" s="241"/>
      <c r="L219"/>
    </row>
    <row r="220" spans="4:12" x14ac:dyDescent="0.3">
      <c r="D220"/>
      <c r="E220"/>
      <c r="F220" s="239"/>
      <c r="G220"/>
      <c r="H220"/>
      <c r="I220" s="4"/>
      <c r="J220" s="241"/>
      <c r="K220" s="241"/>
      <c r="L220"/>
    </row>
    <row r="221" spans="4:12" x14ac:dyDescent="0.3">
      <c r="D221"/>
      <c r="E221"/>
      <c r="F221" s="239"/>
      <c r="G221"/>
      <c r="H221"/>
      <c r="I221" s="4"/>
      <c r="J221" s="241"/>
      <c r="K221" s="241"/>
      <c r="L221"/>
    </row>
    <row r="222" spans="4:12" x14ac:dyDescent="0.3">
      <c r="D222"/>
      <c r="E222"/>
      <c r="F222" s="239"/>
      <c r="G222"/>
      <c r="H222"/>
      <c r="I222" s="4"/>
      <c r="J222" s="241"/>
      <c r="K222" s="241"/>
      <c r="L222"/>
    </row>
    <row r="223" spans="4:12" x14ac:dyDescent="0.3">
      <c r="D223"/>
      <c r="E223"/>
      <c r="F223" s="239"/>
      <c r="G223"/>
      <c r="H223"/>
      <c r="I223" s="4"/>
      <c r="J223" s="241"/>
      <c r="K223" s="241"/>
      <c r="L223"/>
    </row>
    <row r="224" spans="4:12" x14ac:dyDescent="0.3">
      <c r="D224"/>
      <c r="E224"/>
      <c r="F224" s="239"/>
      <c r="G224"/>
      <c r="H224"/>
      <c r="I224" s="4"/>
      <c r="J224" s="241"/>
      <c r="K224" s="241"/>
      <c r="L224"/>
    </row>
    <row r="225" spans="4:12" x14ac:dyDescent="0.3">
      <c r="D225"/>
      <c r="E225"/>
      <c r="F225" s="239"/>
      <c r="G225"/>
      <c r="H225"/>
      <c r="I225" s="4"/>
      <c r="J225" s="241"/>
      <c r="K225" s="241"/>
      <c r="L225"/>
    </row>
    <row r="226" spans="4:12" x14ac:dyDescent="0.3">
      <c r="D226"/>
      <c r="E226"/>
      <c r="F226" s="239"/>
      <c r="G226"/>
      <c r="H226"/>
      <c r="I226" s="4"/>
      <c r="J226" s="241"/>
      <c r="K226" s="241"/>
      <c r="L226"/>
    </row>
    <row r="227" spans="4:12" x14ac:dyDescent="0.3">
      <c r="D227"/>
      <c r="E227"/>
      <c r="F227" s="239"/>
      <c r="G227"/>
      <c r="H227"/>
      <c r="I227" s="4"/>
      <c r="J227" s="241"/>
      <c r="K227" s="241"/>
      <c r="L227"/>
    </row>
    <row r="228" spans="4:12" x14ac:dyDescent="0.3">
      <c r="D228"/>
      <c r="E228"/>
      <c r="F228" s="239"/>
      <c r="G228"/>
      <c r="H228"/>
      <c r="I228" s="4"/>
      <c r="J228" s="241"/>
      <c r="K228" s="241"/>
      <c r="L228"/>
    </row>
    <row r="229" spans="4:12" x14ac:dyDescent="0.3">
      <c r="D229"/>
      <c r="E229"/>
      <c r="F229" s="239"/>
      <c r="G229"/>
      <c r="H229"/>
      <c r="I229" s="4"/>
      <c r="J229" s="241"/>
      <c r="K229" s="241"/>
      <c r="L229"/>
    </row>
    <row r="230" spans="4:12" x14ac:dyDescent="0.3">
      <c r="D230"/>
      <c r="E230"/>
      <c r="F230" s="239"/>
      <c r="G230"/>
      <c r="H230"/>
      <c r="I230" s="4"/>
      <c r="J230" s="241"/>
      <c r="K230" s="241"/>
      <c r="L230"/>
    </row>
    <row r="231" spans="4:12" x14ac:dyDescent="0.3">
      <c r="D231"/>
      <c r="E231"/>
      <c r="F231" s="239"/>
      <c r="G231"/>
      <c r="H231"/>
      <c r="I231" s="4"/>
      <c r="J231" s="241"/>
      <c r="K231" s="241"/>
      <c r="L231"/>
    </row>
    <row r="232" spans="4:12" x14ac:dyDescent="0.3">
      <c r="D232"/>
      <c r="E232"/>
      <c r="F232" s="239"/>
      <c r="G232"/>
      <c r="H232"/>
      <c r="I232" s="4"/>
      <c r="J232" s="241"/>
      <c r="K232" s="241"/>
      <c r="L232"/>
    </row>
    <row r="233" spans="4:12" x14ac:dyDescent="0.3">
      <c r="D233"/>
      <c r="E233"/>
      <c r="F233" s="239"/>
      <c r="G233"/>
      <c r="H233"/>
      <c r="I233" s="4"/>
      <c r="J233" s="241"/>
      <c r="K233" s="241"/>
      <c r="L233"/>
    </row>
    <row r="234" spans="4:12" x14ac:dyDescent="0.3">
      <c r="D234"/>
      <c r="E234"/>
      <c r="F234" s="239"/>
      <c r="G234"/>
      <c r="H234"/>
      <c r="I234" s="4"/>
      <c r="J234" s="241"/>
      <c r="K234" s="241"/>
      <c r="L234"/>
    </row>
    <row r="235" spans="4:12" x14ac:dyDescent="0.3">
      <c r="D235"/>
      <c r="E235"/>
      <c r="F235" s="239"/>
      <c r="G235"/>
      <c r="H235"/>
      <c r="I235" s="4"/>
      <c r="J235" s="241"/>
      <c r="K235" s="241"/>
      <c r="L235"/>
    </row>
    <row r="236" spans="4:12" x14ac:dyDescent="0.3">
      <c r="D236"/>
      <c r="E236"/>
      <c r="F236" s="239"/>
      <c r="G236"/>
      <c r="H236"/>
      <c r="I236" s="4"/>
      <c r="J236" s="241"/>
      <c r="K236" s="241"/>
      <c r="L236"/>
    </row>
    <row r="237" spans="4:12" x14ac:dyDescent="0.3">
      <c r="D237"/>
      <c r="E237"/>
      <c r="F237" s="239"/>
      <c r="G237"/>
      <c r="H237"/>
      <c r="I237" s="4"/>
      <c r="J237" s="241"/>
      <c r="K237" s="241"/>
      <c r="L237"/>
    </row>
    <row r="238" spans="4:12" x14ac:dyDescent="0.3">
      <c r="D238"/>
      <c r="E238"/>
      <c r="F238" s="239"/>
      <c r="G238"/>
      <c r="H238"/>
      <c r="I238" s="4"/>
      <c r="J238" s="241"/>
      <c r="K238" s="241"/>
      <c r="L238"/>
    </row>
    <row r="239" spans="4:12" x14ac:dyDescent="0.3">
      <c r="D239"/>
      <c r="E239"/>
      <c r="F239" s="239"/>
      <c r="G239"/>
      <c r="H239"/>
      <c r="I239" s="4"/>
      <c r="J239" s="241"/>
      <c r="K239" s="241"/>
      <c r="L239"/>
    </row>
    <row r="240" spans="4:12" x14ac:dyDescent="0.3">
      <c r="D240"/>
      <c r="E240"/>
      <c r="F240" s="239"/>
      <c r="G240"/>
      <c r="H240"/>
      <c r="I240" s="4"/>
      <c r="J240" s="241"/>
      <c r="K240" s="241"/>
      <c r="L240"/>
    </row>
    <row r="241" spans="4:12" x14ac:dyDescent="0.3">
      <c r="D241"/>
      <c r="E241"/>
      <c r="F241" s="239"/>
      <c r="G241"/>
      <c r="H241"/>
      <c r="I241" s="4"/>
      <c r="J241" s="241"/>
      <c r="K241" s="241"/>
      <c r="L241"/>
    </row>
    <row r="242" spans="4:12" x14ac:dyDescent="0.3">
      <c r="D242"/>
      <c r="E242"/>
      <c r="F242" s="239"/>
      <c r="G242"/>
      <c r="H242"/>
      <c r="I242" s="4"/>
      <c r="J242" s="241"/>
      <c r="K242" s="241"/>
      <c r="L242"/>
    </row>
    <row r="243" spans="4:12" x14ac:dyDescent="0.3">
      <c r="D243"/>
      <c r="E243"/>
      <c r="F243" s="239"/>
      <c r="G243"/>
      <c r="H243"/>
      <c r="I243" s="4"/>
      <c r="J243" s="241"/>
      <c r="K243" s="241"/>
      <c r="L243"/>
    </row>
    <row r="244" spans="4:12" x14ac:dyDescent="0.3">
      <c r="D244"/>
      <c r="E244"/>
      <c r="F244" s="239"/>
      <c r="G244"/>
      <c r="H244"/>
      <c r="I244" s="4"/>
      <c r="J244" s="241"/>
      <c r="K244" s="241"/>
      <c r="L244"/>
    </row>
    <row r="245" spans="4:12" x14ac:dyDescent="0.3">
      <c r="D245"/>
      <c r="E245"/>
      <c r="F245" s="239"/>
      <c r="G245"/>
      <c r="H245"/>
      <c r="I245" s="4"/>
      <c r="J245" s="241"/>
      <c r="K245" s="241"/>
      <c r="L245"/>
    </row>
    <row r="246" spans="4:12" x14ac:dyDescent="0.3">
      <c r="D246"/>
      <c r="E246"/>
      <c r="F246" s="239"/>
      <c r="G246"/>
      <c r="H246"/>
      <c r="I246" s="4"/>
      <c r="J246" s="241"/>
      <c r="K246" s="241"/>
      <c r="L246"/>
    </row>
    <row r="247" spans="4:12" x14ac:dyDescent="0.3">
      <c r="D247"/>
      <c r="E247"/>
      <c r="F247" s="239"/>
      <c r="G247"/>
      <c r="H247"/>
      <c r="I247" s="4"/>
      <c r="J247" s="241"/>
      <c r="K247" s="241"/>
      <c r="L247"/>
    </row>
    <row r="248" spans="4:12" x14ac:dyDescent="0.3">
      <c r="D248"/>
      <c r="E248"/>
      <c r="F248" s="239"/>
      <c r="G248"/>
      <c r="H248"/>
      <c r="I248" s="4"/>
      <c r="J248" s="241"/>
      <c r="K248" s="241"/>
      <c r="L248"/>
    </row>
    <row r="249" spans="4:12" x14ac:dyDescent="0.3">
      <c r="D249"/>
      <c r="E249"/>
      <c r="F249" s="239"/>
      <c r="G249"/>
      <c r="H249"/>
      <c r="I249" s="4"/>
      <c r="J249" s="241"/>
      <c r="K249" s="241"/>
      <c r="L249"/>
    </row>
    <row r="250" spans="4:12" x14ac:dyDescent="0.3">
      <c r="D250"/>
      <c r="E250"/>
      <c r="F250" s="239"/>
      <c r="G250"/>
      <c r="H250"/>
      <c r="I250" s="4"/>
      <c r="J250" s="241"/>
      <c r="K250" s="241"/>
      <c r="L250"/>
    </row>
    <row r="251" spans="4:12" x14ac:dyDescent="0.3">
      <c r="D251"/>
      <c r="E251"/>
      <c r="F251" s="239"/>
      <c r="G251"/>
      <c r="H251"/>
      <c r="I251" s="4"/>
      <c r="J251" s="241"/>
      <c r="K251" s="241"/>
      <c r="L251"/>
    </row>
    <row r="252" spans="4:12" x14ac:dyDescent="0.3">
      <c r="D252"/>
      <c r="E252"/>
      <c r="F252" s="239"/>
      <c r="G252"/>
      <c r="H252"/>
      <c r="I252" s="4"/>
      <c r="J252" s="241"/>
      <c r="K252" s="241"/>
      <c r="L252"/>
    </row>
    <row r="253" spans="4:12" x14ac:dyDescent="0.3">
      <c r="D253"/>
      <c r="E253"/>
      <c r="F253" s="239"/>
      <c r="G253"/>
      <c r="H253"/>
      <c r="I253" s="4"/>
      <c r="J253" s="241"/>
      <c r="K253" s="241"/>
      <c r="L253"/>
    </row>
    <row r="254" spans="4:12" x14ac:dyDescent="0.3">
      <c r="D254"/>
      <c r="E254"/>
      <c r="F254" s="239"/>
      <c r="G254"/>
      <c r="H254"/>
      <c r="I254" s="4"/>
      <c r="J254" s="241"/>
      <c r="K254" s="241"/>
      <c r="L254"/>
    </row>
    <row r="255" spans="4:12" x14ac:dyDescent="0.3">
      <c r="D255"/>
      <c r="E255"/>
      <c r="F255" s="239"/>
      <c r="G255"/>
      <c r="H255"/>
      <c r="I255" s="4"/>
      <c r="J255" s="241"/>
      <c r="K255" s="241"/>
      <c r="L255"/>
    </row>
    <row r="256" spans="4:12" x14ac:dyDescent="0.3">
      <c r="D256"/>
      <c r="E256"/>
      <c r="F256" s="239"/>
      <c r="G256"/>
      <c r="H256"/>
      <c r="I256" s="4"/>
      <c r="J256" s="241"/>
      <c r="K256" s="241"/>
      <c r="L256"/>
    </row>
    <row r="257" spans="4:12" x14ac:dyDescent="0.3">
      <c r="D257"/>
      <c r="E257"/>
      <c r="F257" s="239"/>
      <c r="G257"/>
      <c r="H257"/>
      <c r="I257" s="4"/>
      <c r="J257" s="241"/>
      <c r="K257" s="241"/>
      <c r="L257"/>
    </row>
    <row r="258" spans="4:12" x14ac:dyDescent="0.3">
      <c r="D258"/>
      <c r="E258"/>
      <c r="F258" s="239"/>
      <c r="G258"/>
      <c r="H258"/>
      <c r="I258" s="4"/>
      <c r="J258" s="241"/>
      <c r="K258" s="241"/>
      <c r="L258"/>
    </row>
    <row r="259" spans="4:12" x14ac:dyDescent="0.3">
      <c r="D259"/>
      <c r="E259"/>
      <c r="F259" s="239"/>
      <c r="G259"/>
      <c r="H259"/>
      <c r="I259" s="4"/>
      <c r="J259" s="241"/>
      <c r="K259" s="241"/>
      <c r="L259"/>
    </row>
    <row r="260" spans="4:12" x14ac:dyDescent="0.3">
      <c r="D260"/>
      <c r="E260"/>
      <c r="F260" s="239"/>
      <c r="G260"/>
      <c r="H260"/>
      <c r="I260" s="4"/>
      <c r="J260" s="241"/>
      <c r="K260" s="241"/>
      <c r="L260"/>
    </row>
    <row r="261" spans="4:12" x14ac:dyDescent="0.3">
      <c r="D261"/>
      <c r="E261"/>
      <c r="F261" s="239"/>
      <c r="G261"/>
      <c r="H261"/>
      <c r="I261" s="4"/>
      <c r="J261" s="241"/>
      <c r="K261" s="241"/>
      <c r="L261"/>
    </row>
    <row r="262" spans="4:12" x14ac:dyDescent="0.3">
      <c r="D262"/>
      <c r="E262"/>
      <c r="F262" s="239"/>
      <c r="G262"/>
      <c r="H262"/>
      <c r="I262" s="4"/>
      <c r="J262" s="241"/>
      <c r="K262" s="241"/>
      <c r="L262"/>
    </row>
    <row r="263" spans="4:12" x14ac:dyDescent="0.3">
      <c r="D263"/>
      <c r="E263"/>
      <c r="F263" s="239"/>
      <c r="G263"/>
      <c r="H263"/>
      <c r="I263" s="4"/>
      <c r="J263" s="241"/>
      <c r="K263" s="241"/>
      <c r="L263"/>
    </row>
    <row r="264" spans="4:12" x14ac:dyDescent="0.3">
      <c r="D264"/>
      <c r="E264"/>
      <c r="F264" s="239"/>
      <c r="G264"/>
      <c r="H264"/>
      <c r="I264" s="4"/>
      <c r="J264" s="241"/>
      <c r="K264" s="241"/>
      <c r="L264"/>
    </row>
    <row r="265" spans="4:12" x14ac:dyDescent="0.3">
      <c r="D265"/>
      <c r="E265"/>
      <c r="F265" s="239"/>
      <c r="G265"/>
      <c r="H265"/>
      <c r="I265" s="4"/>
      <c r="J265" s="241"/>
      <c r="K265" s="241"/>
      <c r="L265"/>
    </row>
    <row r="266" spans="4:12" x14ac:dyDescent="0.3">
      <c r="D266"/>
      <c r="E266"/>
      <c r="F266" s="239"/>
      <c r="G266"/>
      <c r="H266"/>
      <c r="I266" s="4"/>
      <c r="J266" s="241"/>
      <c r="K266" s="241"/>
      <c r="L266"/>
    </row>
    <row r="267" spans="4:12" x14ac:dyDescent="0.3">
      <c r="D267"/>
      <c r="E267"/>
      <c r="F267" s="239"/>
      <c r="G267"/>
      <c r="H267"/>
      <c r="I267" s="4"/>
      <c r="J267" s="241"/>
      <c r="K267" s="241"/>
      <c r="L267"/>
    </row>
    <row r="268" spans="4:12" x14ac:dyDescent="0.3">
      <c r="D268"/>
      <c r="E268"/>
      <c r="F268" s="239"/>
      <c r="G268"/>
      <c r="H268"/>
      <c r="I268" s="4"/>
      <c r="J268" s="241"/>
      <c r="K268" s="241"/>
      <c r="L268"/>
    </row>
    <row r="269" spans="4:12" x14ac:dyDescent="0.3">
      <c r="D269"/>
      <c r="E269"/>
      <c r="F269" s="239"/>
      <c r="G269"/>
      <c r="H269"/>
      <c r="I269" s="4"/>
      <c r="J269" s="241"/>
      <c r="K269" s="241"/>
      <c r="L269"/>
    </row>
    <row r="270" spans="4:12" x14ac:dyDescent="0.3">
      <c r="D270"/>
      <c r="E270"/>
      <c r="F270" s="239"/>
      <c r="G270"/>
      <c r="H270"/>
      <c r="I270" s="4"/>
      <c r="J270" s="241"/>
      <c r="K270" s="241"/>
      <c r="L270"/>
    </row>
    <row r="271" spans="4:12" x14ac:dyDescent="0.3">
      <c r="D271"/>
      <c r="E271"/>
      <c r="F271" s="239"/>
      <c r="G271"/>
      <c r="H271"/>
      <c r="I271" s="4"/>
      <c r="J271" s="241"/>
      <c r="K271" s="241"/>
      <c r="L271"/>
    </row>
    <row r="272" spans="4:12" x14ac:dyDescent="0.3">
      <c r="D272"/>
      <c r="E272"/>
      <c r="F272" s="239"/>
      <c r="G272"/>
      <c r="H272"/>
      <c r="I272" s="4"/>
      <c r="J272" s="241"/>
      <c r="K272" s="241"/>
      <c r="L272"/>
    </row>
    <row r="273" spans="4:12" x14ac:dyDescent="0.3">
      <c r="D273"/>
      <c r="E273"/>
      <c r="F273" s="239"/>
      <c r="G273"/>
      <c r="H273"/>
      <c r="I273" s="4"/>
      <c r="J273" s="241"/>
      <c r="K273" s="241"/>
      <c r="L273"/>
    </row>
    <row r="274" spans="4:12" x14ac:dyDescent="0.3">
      <c r="D274"/>
      <c r="E274"/>
      <c r="F274" s="239"/>
      <c r="G274"/>
      <c r="H274"/>
      <c r="I274" s="4"/>
      <c r="J274" s="241"/>
      <c r="K274" s="241"/>
      <c r="L274"/>
    </row>
    <row r="275" spans="4:12" x14ac:dyDescent="0.3">
      <c r="D275"/>
      <c r="E275"/>
      <c r="F275" s="239"/>
      <c r="G275"/>
      <c r="H275"/>
      <c r="I275" s="4"/>
      <c r="J275" s="241"/>
      <c r="K275" s="241"/>
      <c r="L275"/>
    </row>
    <row r="276" spans="4:12" x14ac:dyDescent="0.3">
      <c r="D276"/>
      <c r="E276"/>
      <c r="F276" s="239"/>
      <c r="G276"/>
      <c r="H276"/>
      <c r="I276" s="4"/>
      <c r="J276" s="241"/>
      <c r="K276" s="241"/>
      <c r="L276"/>
    </row>
    <row r="277" spans="4:12" x14ac:dyDescent="0.3">
      <c r="D277"/>
      <c r="E277"/>
      <c r="F277" s="239"/>
      <c r="G277"/>
      <c r="H277"/>
      <c r="I277" s="4"/>
      <c r="J277" s="241"/>
      <c r="K277" s="241"/>
      <c r="L277"/>
    </row>
    <row r="278" spans="4:12" x14ac:dyDescent="0.3">
      <c r="D278"/>
      <c r="E278"/>
      <c r="F278" s="239"/>
      <c r="G278"/>
      <c r="H278"/>
      <c r="I278" s="4"/>
      <c r="J278" s="241"/>
      <c r="K278" s="241"/>
      <c r="L278"/>
    </row>
    <row r="279" spans="4:12" x14ac:dyDescent="0.3">
      <c r="D279"/>
      <c r="E279"/>
      <c r="F279" s="239"/>
      <c r="G279"/>
      <c r="H279"/>
      <c r="I279" s="4"/>
      <c r="J279" s="241"/>
      <c r="K279" s="241"/>
      <c r="L279"/>
    </row>
    <row r="280" spans="4:12" x14ac:dyDescent="0.3">
      <c r="D280"/>
      <c r="E280"/>
      <c r="F280" s="239"/>
      <c r="G280"/>
      <c r="H280"/>
      <c r="I280" s="4"/>
      <c r="J280" s="241"/>
      <c r="K280" s="241"/>
      <c r="L280"/>
    </row>
    <row r="281" spans="4:12" x14ac:dyDescent="0.3">
      <c r="D281"/>
      <c r="E281"/>
      <c r="F281" s="239"/>
      <c r="G281"/>
      <c r="H281"/>
      <c r="I281" s="4"/>
      <c r="J281" s="241"/>
      <c r="K281" s="241"/>
      <c r="L281"/>
    </row>
    <row r="282" spans="4:12" x14ac:dyDescent="0.3">
      <c r="D282"/>
      <c r="E282"/>
      <c r="F282" s="239"/>
      <c r="G282"/>
      <c r="H282"/>
      <c r="I282" s="4"/>
      <c r="J282" s="241"/>
      <c r="K282" s="241"/>
      <c r="L282"/>
    </row>
    <row r="283" spans="4:12" x14ac:dyDescent="0.3">
      <c r="D283"/>
      <c r="E283"/>
      <c r="F283" s="239"/>
      <c r="G283"/>
      <c r="H283"/>
      <c r="I283" s="4"/>
      <c r="J283" s="241"/>
      <c r="K283" s="241"/>
      <c r="L283"/>
    </row>
    <row r="284" spans="4:12" x14ac:dyDescent="0.3">
      <c r="D284"/>
      <c r="E284"/>
      <c r="F284" s="239"/>
      <c r="G284"/>
      <c r="H284"/>
      <c r="I284" s="4"/>
      <c r="J284" s="241"/>
      <c r="K284" s="241"/>
      <c r="L284"/>
    </row>
    <row r="285" spans="4:12" x14ac:dyDescent="0.3">
      <c r="D285"/>
      <c r="E285"/>
      <c r="F285" s="239"/>
      <c r="G285"/>
      <c r="H285"/>
      <c r="I285" s="4"/>
      <c r="J285" s="241"/>
      <c r="K285" s="241"/>
      <c r="L285"/>
    </row>
    <row r="286" spans="4:12" x14ac:dyDescent="0.3">
      <c r="D286"/>
      <c r="E286"/>
      <c r="F286" s="239"/>
      <c r="G286"/>
      <c r="H286"/>
      <c r="I286" s="4"/>
      <c r="J286" s="241"/>
      <c r="K286" s="241"/>
      <c r="L286"/>
    </row>
    <row r="287" spans="4:12" x14ac:dyDescent="0.3">
      <c r="D287"/>
      <c r="E287"/>
      <c r="F287" s="239"/>
      <c r="G287"/>
      <c r="H287"/>
      <c r="I287" s="4"/>
      <c r="J287" s="241"/>
      <c r="K287" s="241"/>
      <c r="L287"/>
    </row>
    <row r="288" spans="4:12" x14ac:dyDescent="0.3">
      <c r="D288"/>
      <c r="E288"/>
      <c r="F288" s="239"/>
      <c r="G288"/>
      <c r="H288"/>
      <c r="I288" s="4"/>
      <c r="J288" s="241"/>
      <c r="K288" s="241"/>
      <c r="L288"/>
    </row>
    <row r="289" spans="4:12" x14ac:dyDescent="0.3">
      <c r="D289"/>
      <c r="E289"/>
      <c r="F289" s="239"/>
      <c r="G289"/>
      <c r="H289"/>
      <c r="I289" s="4"/>
      <c r="J289" s="241"/>
      <c r="K289" s="241"/>
      <c r="L289"/>
    </row>
    <row r="290" spans="4:12" x14ac:dyDescent="0.3">
      <c r="D290"/>
      <c r="E290"/>
      <c r="F290" s="239"/>
      <c r="G290"/>
      <c r="H290"/>
      <c r="I290" s="4"/>
      <c r="J290" s="241"/>
      <c r="K290" s="241"/>
      <c r="L290"/>
    </row>
    <row r="291" spans="4:12" x14ac:dyDescent="0.3">
      <c r="D291"/>
      <c r="E291"/>
      <c r="F291" s="239"/>
      <c r="G291"/>
      <c r="H291"/>
      <c r="I291" s="4"/>
      <c r="J291" s="241"/>
      <c r="K291" s="241"/>
      <c r="L291"/>
    </row>
    <row r="292" spans="4:12" x14ac:dyDescent="0.3">
      <c r="D292"/>
      <c r="E292"/>
      <c r="F292" s="239"/>
      <c r="G292"/>
      <c r="H292"/>
      <c r="I292" s="4"/>
      <c r="J292" s="241"/>
      <c r="K292" s="241"/>
      <c r="L292"/>
    </row>
    <row r="293" spans="4:12" x14ac:dyDescent="0.3">
      <c r="D293"/>
      <c r="E293"/>
      <c r="F293" s="239"/>
      <c r="G293"/>
      <c r="H293"/>
      <c r="I293" s="4"/>
      <c r="J293" s="241"/>
      <c r="K293" s="241"/>
      <c r="L293"/>
    </row>
    <row r="294" spans="4:12" x14ac:dyDescent="0.3">
      <c r="D294"/>
      <c r="E294"/>
      <c r="F294" s="239"/>
      <c r="G294"/>
      <c r="H294"/>
      <c r="I294" s="4"/>
      <c r="J294" s="241"/>
      <c r="K294" s="241"/>
      <c r="L294"/>
    </row>
    <row r="295" spans="4:12" x14ac:dyDescent="0.3">
      <c r="D295"/>
      <c r="E295"/>
      <c r="F295" s="239"/>
      <c r="G295"/>
      <c r="H295"/>
      <c r="I295" s="4"/>
      <c r="J295" s="241"/>
      <c r="K295" s="241"/>
      <c r="L295"/>
    </row>
    <row r="296" spans="4:12" x14ac:dyDescent="0.3">
      <c r="D296"/>
      <c r="E296"/>
      <c r="F296" s="239"/>
      <c r="G296"/>
      <c r="H296"/>
      <c r="I296" s="4"/>
      <c r="J296" s="241"/>
      <c r="K296" s="241"/>
      <c r="L296"/>
    </row>
    <row r="297" spans="4:12" x14ac:dyDescent="0.3">
      <c r="D297"/>
      <c r="E297"/>
      <c r="F297" s="239"/>
      <c r="G297"/>
      <c r="H297"/>
      <c r="I297" s="4"/>
      <c r="J297" s="241"/>
      <c r="K297" s="241"/>
      <c r="L297"/>
    </row>
    <row r="298" spans="4:12" x14ac:dyDescent="0.3">
      <c r="D298"/>
      <c r="E298"/>
      <c r="F298" s="239"/>
      <c r="G298"/>
      <c r="H298"/>
      <c r="I298" s="4"/>
      <c r="J298" s="241"/>
      <c r="K298" s="241"/>
      <c r="L298"/>
    </row>
    <row r="299" spans="4:12" x14ac:dyDescent="0.3">
      <c r="D299"/>
      <c r="E299"/>
      <c r="F299" s="239"/>
      <c r="G299"/>
      <c r="H299"/>
      <c r="I299" s="4"/>
      <c r="J299" s="241"/>
      <c r="K299" s="241"/>
      <c r="L299"/>
    </row>
    <row r="300" spans="4:12" x14ac:dyDescent="0.3">
      <c r="D300"/>
      <c r="E300"/>
      <c r="F300" s="239"/>
      <c r="G300"/>
      <c r="H300"/>
      <c r="I300" s="4"/>
      <c r="J300" s="241"/>
      <c r="K300" s="241"/>
      <c r="L300"/>
    </row>
    <row r="301" spans="4:12" x14ac:dyDescent="0.3">
      <c r="D301"/>
      <c r="E301"/>
      <c r="F301" s="239"/>
      <c r="G301"/>
      <c r="H301"/>
      <c r="I301" s="4"/>
      <c r="J301" s="241"/>
      <c r="K301" s="241"/>
      <c r="L301"/>
    </row>
    <row r="302" spans="4:12" x14ac:dyDescent="0.3">
      <c r="D302"/>
      <c r="E302"/>
      <c r="F302" s="239"/>
      <c r="G302"/>
      <c r="H302"/>
      <c r="I302" s="4"/>
      <c r="J302" s="241"/>
      <c r="K302" s="241"/>
      <c r="L302"/>
    </row>
    <row r="303" spans="4:12" x14ac:dyDescent="0.3">
      <c r="D303"/>
      <c r="E303"/>
      <c r="F303" s="239"/>
      <c r="G303"/>
      <c r="H303"/>
      <c r="I303" s="4"/>
      <c r="J303" s="241"/>
      <c r="K303" s="241"/>
      <c r="L303"/>
    </row>
    <row r="304" spans="4:12" x14ac:dyDescent="0.3">
      <c r="D304"/>
      <c r="E304"/>
      <c r="F304" s="239"/>
      <c r="G304"/>
      <c r="H304"/>
      <c r="I304" s="4"/>
      <c r="J304" s="241"/>
      <c r="K304" s="241"/>
      <c r="L304"/>
    </row>
    <row r="305" spans="4:12" x14ac:dyDescent="0.3">
      <c r="D305"/>
      <c r="E305"/>
      <c r="F305" s="239"/>
      <c r="G305"/>
      <c r="H305"/>
      <c r="I305" s="4"/>
      <c r="J305" s="241"/>
      <c r="K305" s="241"/>
      <c r="L305"/>
    </row>
    <row r="306" spans="4:12" x14ac:dyDescent="0.3">
      <c r="D306"/>
      <c r="E306"/>
      <c r="F306" s="239"/>
      <c r="G306"/>
      <c r="H306"/>
      <c r="I306" s="4"/>
      <c r="J306" s="241"/>
      <c r="K306" s="241"/>
      <c r="L306"/>
    </row>
    <row r="307" spans="4:12" x14ac:dyDescent="0.3">
      <c r="D307"/>
      <c r="E307"/>
      <c r="F307" s="239"/>
      <c r="G307"/>
      <c r="H307"/>
      <c r="I307" s="4"/>
      <c r="J307" s="241"/>
      <c r="K307" s="241"/>
      <c r="L307"/>
    </row>
    <row r="308" spans="4:12" x14ac:dyDescent="0.3">
      <c r="D308"/>
      <c r="E308"/>
      <c r="F308" s="239"/>
      <c r="G308"/>
      <c r="H308"/>
      <c r="I308" s="4"/>
      <c r="J308" s="241"/>
      <c r="K308" s="241"/>
      <c r="L308"/>
    </row>
    <row r="309" spans="4:12" x14ac:dyDescent="0.3">
      <c r="D309"/>
      <c r="E309"/>
      <c r="F309" s="239"/>
      <c r="G309"/>
      <c r="H309"/>
      <c r="I309" s="4"/>
      <c r="J309" s="241"/>
      <c r="K309" s="241"/>
      <c r="L309"/>
    </row>
    <row r="310" spans="4:12" x14ac:dyDescent="0.3">
      <c r="D310"/>
      <c r="E310"/>
      <c r="F310" s="239"/>
      <c r="G310"/>
      <c r="H310"/>
      <c r="I310" s="4"/>
      <c r="J310" s="241"/>
      <c r="K310" s="241"/>
      <c r="L310"/>
    </row>
    <row r="311" spans="4:12" x14ac:dyDescent="0.3">
      <c r="D311"/>
      <c r="E311"/>
      <c r="F311" s="239"/>
      <c r="G311"/>
      <c r="H311"/>
      <c r="I311" s="4"/>
      <c r="J311" s="241"/>
      <c r="K311" s="241"/>
      <c r="L311"/>
    </row>
    <row r="312" spans="4:12" x14ac:dyDescent="0.3">
      <c r="D312"/>
      <c r="E312"/>
      <c r="F312" s="239"/>
      <c r="G312"/>
      <c r="H312"/>
      <c r="I312" s="4"/>
      <c r="J312" s="241"/>
      <c r="K312" s="241"/>
      <c r="L312"/>
    </row>
    <row r="313" spans="4:12" x14ac:dyDescent="0.3">
      <c r="D313"/>
      <c r="E313"/>
      <c r="F313" s="239"/>
      <c r="G313"/>
      <c r="H313"/>
      <c r="I313" s="4"/>
      <c r="J313" s="241"/>
      <c r="K313" s="241"/>
      <c r="L313"/>
    </row>
    <row r="314" spans="4:12" x14ac:dyDescent="0.3">
      <c r="D314"/>
      <c r="E314"/>
      <c r="F314" s="239"/>
      <c r="G314"/>
      <c r="H314"/>
      <c r="I314" s="4"/>
      <c r="J314" s="241"/>
      <c r="K314" s="241"/>
      <c r="L314"/>
    </row>
    <row r="315" spans="4:12" x14ac:dyDescent="0.3">
      <c r="D315"/>
      <c r="E315"/>
      <c r="F315" s="239"/>
      <c r="G315"/>
      <c r="H315"/>
      <c r="I315" s="4"/>
      <c r="J315" s="241"/>
      <c r="K315" s="241"/>
      <c r="L315"/>
    </row>
    <row r="316" spans="4:12" x14ac:dyDescent="0.3">
      <c r="D316"/>
      <c r="E316"/>
      <c r="F316" s="239"/>
      <c r="G316"/>
      <c r="H316"/>
      <c r="I316" s="4"/>
      <c r="J316" s="241"/>
      <c r="K316" s="241"/>
      <c r="L316"/>
    </row>
    <row r="317" spans="4:12" x14ac:dyDescent="0.3">
      <c r="D317"/>
      <c r="E317"/>
      <c r="F317" s="239"/>
      <c r="G317"/>
      <c r="H317"/>
      <c r="I317" s="4"/>
      <c r="J317" s="241"/>
      <c r="K317" s="241"/>
      <c r="L317"/>
    </row>
    <row r="318" spans="4:12" x14ac:dyDescent="0.3">
      <c r="D318"/>
      <c r="E318"/>
      <c r="F318" s="239"/>
      <c r="G318"/>
      <c r="H318"/>
      <c r="I318" s="4"/>
      <c r="J318" s="241"/>
      <c r="K318" s="241"/>
      <c r="L318"/>
    </row>
    <row r="319" spans="4:12" x14ac:dyDescent="0.3">
      <c r="D319"/>
      <c r="E319"/>
      <c r="F319" s="239"/>
      <c r="G319"/>
      <c r="H319"/>
      <c r="I319" s="4"/>
      <c r="J319" s="241"/>
      <c r="K319" s="241"/>
      <c r="L319"/>
    </row>
    <row r="320" spans="4:12" x14ac:dyDescent="0.3">
      <c r="D320"/>
      <c r="E320"/>
      <c r="F320" s="239"/>
      <c r="G320"/>
      <c r="H320"/>
      <c r="I320" s="4"/>
      <c r="J320" s="241"/>
      <c r="K320" s="241"/>
      <c r="L320"/>
    </row>
    <row r="321" spans="4:12" x14ac:dyDescent="0.3">
      <c r="D321"/>
      <c r="E321"/>
      <c r="F321" s="239"/>
      <c r="G321"/>
      <c r="H321"/>
      <c r="I321" s="4"/>
      <c r="J321" s="241"/>
      <c r="K321" s="241"/>
      <c r="L321"/>
    </row>
    <row r="322" spans="4:12" x14ac:dyDescent="0.3">
      <c r="D322"/>
      <c r="E322"/>
      <c r="F322" s="239"/>
      <c r="G322"/>
      <c r="H322"/>
      <c r="I322" s="4"/>
      <c r="J322" s="241"/>
      <c r="K322" s="241"/>
      <c r="L322"/>
    </row>
    <row r="323" spans="4:12" x14ac:dyDescent="0.3">
      <c r="D323"/>
      <c r="E323"/>
      <c r="F323" s="239"/>
      <c r="G323"/>
      <c r="H323"/>
      <c r="I323" s="4"/>
      <c r="J323" s="241"/>
      <c r="K323" s="241"/>
      <c r="L323"/>
    </row>
    <row r="324" spans="4:12" x14ac:dyDescent="0.3">
      <c r="D324"/>
      <c r="E324"/>
      <c r="F324" s="239"/>
      <c r="G324"/>
      <c r="H324"/>
      <c r="I324" s="4"/>
      <c r="J324" s="241"/>
      <c r="K324" s="241"/>
      <c r="L324"/>
    </row>
    <row r="325" spans="4:12" x14ac:dyDescent="0.3">
      <c r="D325"/>
      <c r="E325"/>
      <c r="F325" s="239"/>
      <c r="G325"/>
      <c r="H325"/>
      <c r="I325" s="4"/>
      <c r="J325" s="241"/>
      <c r="K325" s="241"/>
      <c r="L325"/>
    </row>
    <row r="326" spans="4:12" x14ac:dyDescent="0.3">
      <c r="D326"/>
      <c r="E326"/>
      <c r="F326" s="239"/>
      <c r="G326"/>
      <c r="H326"/>
      <c r="I326" s="4"/>
      <c r="J326" s="241"/>
      <c r="K326" s="241"/>
      <c r="L326"/>
    </row>
    <row r="327" spans="4:12" x14ac:dyDescent="0.3">
      <c r="D327"/>
      <c r="E327"/>
      <c r="F327" s="239"/>
      <c r="G327"/>
      <c r="H327"/>
      <c r="I327" s="4"/>
      <c r="J327" s="241"/>
      <c r="K327" s="241"/>
      <c r="L327"/>
    </row>
    <row r="328" spans="4:12" x14ac:dyDescent="0.3">
      <c r="D328"/>
      <c r="E328"/>
      <c r="F328" s="239"/>
      <c r="G328"/>
      <c r="H328"/>
      <c r="I328" s="4"/>
      <c r="J328" s="241"/>
      <c r="K328" s="241"/>
      <c r="L328"/>
    </row>
    <row r="329" spans="4:12" x14ac:dyDescent="0.3">
      <c r="D329"/>
      <c r="E329"/>
      <c r="F329" s="239"/>
      <c r="G329"/>
      <c r="H329"/>
      <c r="I329" s="4"/>
      <c r="J329" s="241"/>
      <c r="K329" s="241"/>
      <c r="L329"/>
    </row>
    <row r="330" spans="4:12" x14ac:dyDescent="0.3">
      <c r="D330"/>
      <c r="E330"/>
      <c r="F330" s="239"/>
      <c r="G330"/>
      <c r="H330"/>
      <c r="I330" s="4"/>
      <c r="J330" s="241"/>
      <c r="K330" s="241"/>
      <c r="L330"/>
    </row>
    <row r="331" spans="4:12" x14ac:dyDescent="0.3">
      <c r="D331"/>
      <c r="E331"/>
      <c r="F331" s="239"/>
      <c r="G331"/>
      <c r="H331"/>
      <c r="I331" s="4"/>
      <c r="J331" s="241"/>
      <c r="K331" s="241"/>
      <c r="L331"/>
    </row>
    <row r="332" spans="4:12" x14ac:dyDescent="0.3">
      <c r="D332"/>
      <c r="E332"/>
      <c r="F332" s="239"/>
      <c r="G332"/>
      <c r="H332"/>
      <c r="I332" s="4"/>
      <c r="J332" s="241"/>
      <c r="K332" s="241"/>
      <c r="L332"/>
    </row>
    <row r="333" spans="4:12" x14ac:dyDescent="0.3">
      <c r="D333"/>
      <c r="E333"/>
      <c r="F333" s="239"/>
      <c r="G333"/>
      <c r="H333"/>
      <c r="I333" s="4"/>
      <c r="J333" s="241"/>
      <c r="K333" s="241"/>
      <c r="L333"/>
    </row>
    <row r="334" spans="4:12" x14ac:dyDescent="0.3">
      <c r="D334"/>
      <c r="E334"/>
      <c r="F334" s="239"/>
      <c r="G334"/>
      <c r="H334"/>
      <c r="I334" s="4"/>
      <c r="J334" s="241"/>
      <c r="K334" s="241"/>
      <c r="L334"/>
    </row>
    <row r="335" spans="4:12" x14ac:dyDescent="0.3">
      <c r="D335"/>
      <c r="E335"/>
      <c r="F335" s="239"/>
      <c r="G335"/>
      <c r="H335"/>
      <c r="I335" s="4"/>
      <c r="J335" s="241"/>
      <c r="K335" s="241"/>
      <c r="L335"/>
    </row>
    <row r="336" spans="4:12" x14ac:dyDescent="0.3">
      <c r="D336"/>
      <c r="E336"/>
      <c r="F336" s="239"/>
      <c r="G336"/>
      <c r="H336"/>
      <c r="I336" s="4"/>
      <c r="J336" s="241"/>
      <c r="K336" s="241"/>
      <c r="L336"/>
    </row>
    <row r="337" spans="4:12" x14ac:dyDescent="0.3">
      <c r="D337"/>
      <c r="E337"/>
      <c r="F337" s="239"/>
      <c r="G337"/>
      <c r="H337"/>
      <c r="I337" s="4"/>
      <c r="J337" s="241"/>
      <c r="K337" s="241"/>
      <c r="L337"/>
    </row>
    <row r="338" spans="4:12" x14ac:dyDescent="0.3">
      <c r="D338"/>
      <c r="E338"/>
      <c r="F338" s="239"/>
      <c r="G338"/>
      <c r="H338"/>
      <c r="I338" s="4"/>
      <c r="J338" s="241"/>
      <c r="K338" s="241"/>
      <c r="L338"/>
    </row>
    <row r="339" spans="4:12" x14ac:dyDescent="0.3">
      <c r="D339"/>
      <c r="E339"/>
      <c r="F339" s="239"/>
      <c r="G339"/>
      <c r="H339"/>
      <c r="I339" s="4"/>
      <c r="J339" s="241"/>
      <c r="K339" s="241"/>
      <c r="L339"/>
    </row>
    <row r="340" spans="4:12" x14ac:dyDescent="0.3">
      <c r="D340"/>
      <c r="E340"/>
      <c r="F340" s="239"/>
      <c r="G340"/>
      <c r="H340"/>
      <c r="I340" s="4"/>
      <c r="J340" s="241"/>
      <c r="K340" s="241"/>
      <c r="L340"/>
    </row>
    <row r="341" spans="4:12" x14ac:dyDescent="0.3">
      <c r="D341"/>
      <c r="E341"/>
      <c r="F341" s="239"/>
      <c r="G341"/>
      <c r="H341"/>
      <c r="I341" s="4"/>
      <c r="J341" s="241"/>
      <c r="K341" s="241"/>
      <c r="L341"/>
    </row>
    <row r="342" spans="4:12" x14ac:dyDescent="0.3">
      <c r="D342"/>
      <c r="E342"/>
      <c r="F342" s="239"/>
      <c r="G342"/>
      <c r="H342"/>
      <c r="I342" s="4"/>
      <c r="J342" s="241"/>
      <c r="K342" s="241"/>
      <c r="L342"/>
    </row>
    <row r="343" spans="4:12" x14ac:dyDescent="0.3">
      <c r="D343"/>
      <c r="E343"/>
      <c r="F343" s="239"/>
      <c r="G343"/>
      <c r="H343"/>
      <c r="I343" s="4"/>
      <c r="J343" s="241"/>
      <c r="K343" s="241"/>
      <c r="L343"/>
    </row>
    <row r="344" spans="4:12" x14ac:dyDescent="0.3">
      <c r="D344"/>
      <c r="E344"/>
      <c r="F344" s="239"/>
      <c r="G344"/>
      <c r="H344"/>
      <c r="I344" s="4"/>
      <c r="J344" s="241"/>
      <c r="K344" s="241"/>
      <c r="L344"/>
    </row>
    <row r="345" spans="4:12" x14ac:dyDescent="0.3">
      <c r="D345"/>
      <c r="E345"/>
      <c r="F345" s="239"/>
      <c r="G345"/>
      <c r="H345"/>
      <c r="I345" s="4"/>
      <c r="J345" s="241"/>
      <c r="K345" s="241"/>
      <c r="L345"/>
    </row>
    <row r="346" spans="4:12" x14ac:dyDescent="0.3">
      <c r="D346"/>
      <c r="E346"/>
      <c r="F346" s="239"/>
      <c r="G346"/>
      <c r="H346"/>
      <c r="I346" s="4"/>
      <c r="J346" s="241"/>
      <c r="K346" s="241"/>
      <c r="L346"/>
    </row>
    <row r="347" spans="4:12" x14ac:dyDescent="0.3">
      <c r="D347"/>
      <c r="E347"/>
      <c r="F347" s="239"/>
      <c r="G347"/>
      <c r="H347"/>
      <c r="I347" s="4"/>
      <c r="J347" s="241"/>
      <c r="K347" s="241"/>
      <c r="L347"/>
    </row>
    <row r="348" spans="4:12" x14ac:dyDescent="0.3">
      <c r="D348"/>
      <c r="E348"/>
      <c r="F348" s="239"/>
      <c r="G348"/>
      <c r="H348"/>
      <c r="I348" s="4"/>
      <c r="J348" s="241"/>
      <c r="K348" s="241"/>
      <c r="L348"/>
    </row>
    <row r="349" spans="4:12" x14ac:dyDescent="0.3">
      <c r="D349"/>
      <c r="E349"/>
      <c r="F349" s="239"/>
      <c r="G349"/>
      <c r="H349"/>
      <c r="I349" s="4"/>
      <c r="J349" s="241"/>
      <c r="K349" s="241"/>
      <c r="L349"/>
    </row>
    <row r="350" spans="4:12" x14ac:dyDescent="0.3">
      <c r="D350"/>
      <c r="E350"/>
      <c r="F350" s="239"/>
      <c r="G350"/>
      <c r="H350"/>
      <c r="I350" s="4"/>
      <c r="J350" s="241"/>
      <c r="K350" s="241"/>
      <c r="L350"/>
    </row>
    <row r="351" spans="4:12" x14ac:dyDescent="0.3">
      <c r="D351"/>
      <c r="E351"/>
      <c r="F351" s="239"/>
      <c r="G351"/>
      <c r="H351"/>
      <c r="I351" s="4"/>
      <c r="J351" s="241"/>
      <c r="K351" s="241"/>
      <c r="L351"/>
    </row>
    <row r="352" spans="4:12" x14ac:dyDescent="0.3">
      <c r="D352"/>
      <c r="E352"/>
      <c r="F352" s="239"/>
      <c r="G352"/>
      <c r="H352"/>
      <c r="I352" s="4"/>
      <c r="J352" s="241"/>
      <c r="K352" s="241"/>
      <c r="L352"/>
    </row>
    <row r="353" spans="4:12" x14ac:dyDescent="0.3">
      <c r="D353"/>
      <c r="E353"/>
      <c r="F353" s="239"/>
      <c r="G353"/>
      <c r="H353"/>
      <c r="I353" s="4"/>
      <c r="J353" s="241"/>
      <c r="K353" s="241"/>
      <c r="L353"/>
    </row>
    <row r="354" spans="4:12" x14ac:dyDescent="0.3">
      <c r="D354"/>
      <c r="E354"/>
      <c r="F354" s="239"/>
      <c r="G354"/>
      <c r="H354"/>
      <c r="I354" s="4"/>
      <c r="J354" s="241"/>
      <c r="K354" s="241"/>
      <c r="L354"/>
    </row>
    <row r="355" spans="4:12" x14ac:dyDescent="0.3">
      <c r="D355"/>
      <c r="E355"/>
      <c r="F355" s="239"/>
      <c r="G355"/>
      <c r="H355"/>
      <c r="I355" s="4"/>
      <c r="J355" s="241"/>
      <c r="K355" s="241"/>
      <c r="L355"/>
    </row>
    <row r="356" spans="4:12" x14ac:dyDescent="0.3">
      <c r="D356"/>
      <c r="E356"/>
      <c r="F356" s="239"/>
      <c r="G356"/>
      <c r="H356"/>
      <c r="I356" s="4"/>
      <c r="J356" s="241"/>
      <c r="K356" s="241"/>
      <c r="L356"/>
    </row>
    <row r="357" spans="4:12" x14ac:dyDescent="0.3">
      <c r="D357"/>
      <c r="E357"/>
      <c r="F357" s="239"/>
      <c r="G357"/>
      <c r="H357"/>
      <c r="I357" s="4"/>
      <c r="J357" s="241"/>
      <c r="K357" s="241"/>
      <c r="L357"/>
    </row>
    <row r="358" spans="4:12" x14ac:dyDescent="0.3">
      <c r="D358"/>
      <c r="E358"/>
      <c r="F358" s="239"/>
      <c r="G358"/>
      <c r="H358"/>
      <c r="I358" s="4"/>
      <c r="J358" s="241"/>
      <c r="K358" s="241"/>
      <c r="L358"/>
    </row>
    <row r="359" spans="4:12" x14ac:dyDescent="0.3">
      <c r="D359"/>
      <c r="E359"/>
      <c r="F359" s="239"/>
      <c r="G359"/>
      <c r="H359"/>
      <c r="I359" s="4"/>
      <c r="J359" s="241"/>
      <c r="K359" s="241"/>
      <c r="L359"/>
    </row>
    <row r="360" spans="4:12" x14ac:dyDescent="0.3">
      <c r="D360"/>
      <c r="E360"/>
      <c r="F360" s="239"/>
      <c r="G360"/>
      <c r="H360"/>
      <c r="I360" s="4"/>
      <c r="J360" s="241"/>
      <c r="K360" s="241"/>
      <c r="L360"/>
    </row>
    <row r="361" spans="4:12" x14ac:dyDescent="0.3">
      <c r="D361"/>
      <c r="E361"/>
      <c r="F361" s="239"/>
      <c r="G361"/>
      <c r="H361"/>
      <c r="I361" s="4"/>
      <c r="J361" s="241"/>
      <c r="K361" s="241"/>
      <c r="L361"/>
    </row>
    <row r="362" spans="4:12" x14ac:dyDescent="0.3">
      <c r="D362"/>
      <c r="E362"/>
      <c r="F362" s="239"/>
      <c r="G362"/>
      <c r="H362"/>
      <c r="I362" s="4"/>
      <c r="J362" s="241"/>
      <c r="K362" s="241"/>
      <c r="L362"/>
    </row>
    <row r="363" spans="4:12" x14ac:dyDescent="0.3">
      <c r="D363"/>
      <c r="E363"/>
      <c r="F363" s="239"/>
      <c r="G363"/>
      <c r="H363"/>
      <c r="I363" s="4"/>
      <c r="J363" s="241"/>
      <c r="K363" s="241"/>
      <c r="L363"/>
    </row>
    <row r="364" spans="4:12" x14ac:dyDescent="0.3">
      <c r="D364"/>
      <c r="E364"/>
      <c r="F364" s="239"/>
      <c r="G364"/>
      <c r="H364"/>
      <c r="I364" s="4"/>
      <c r="J364" s="241"/>
      <c r="K364" s="241"/>
      <c r="L364"/>
    </row>
    <row r="365" spans="4:12" x14ac:dyDescent="0.3">
      <c r="D365"/>
      <c r="E365"/>
      <c r="F365" s="239"/>
      <c r="G365"/>
      <c r="H365"/>
      <c r="I365" s="4"/>
      <c r="J365" s="241"/>
      <c r="K365" s="241"/>
      <c r="L365"/>
    </row>
    <row r="366" spans="4:12" x14ac:dyDescent="0.3">
      <c r="D366"/>
      <c r="E366"/>
      <c r="F366" s="239"/>
      <c r="G366"/>
      <c r="H366"/>
      <c r="I366" s="4"/>
      <c r="J366" s="241"/>
      <c r="K366" s="241"/>
      <c r="L366"/>
    </row>
    <row r="367" spans="4:12" x14ac:dyDescent="0.3">
      <c r="D367"/>
      <c r="E367"/>
      <c r="F367" s="239"/>
      <c r="G367"/>
      <c r="H367"/>
      <c r="I367" s="4"/>
      <c r="J367" s="241"/>
      <c r="K367" s="241"/>
      <c r="L367"/>
    </row>
    <row r="368" spans="4:12" x14ac:dyDescent="0.3">
      <c r="D368"/>
      <c r="E368"/>
      <c r="F368" s="239"/>
      <c r="G368"/>
      <c r="H368"/>
      <c r="I368" s="4"/>
      <c r="J368" s="241"/>
      <c r="K368" s="241"/>
      <c r="L368"/>
    </row>
    <row r="369" spans="4:12" x14ac:dyDescent="0.3">
      <c r="D369"/>
      <c r="E369"/>
      <c r="F369" s="239"/>
      <c r="G369"/>
      <c r="H369"/>
      <c r="I369" s="4"/>
      <c r="J369" s="241"/>
      <c r="K369" s="241"/>
      <c r="L369"/>
    </row>
    <row r="370" spans="4:12" x14ac:dyDescent="0.3">
      <c r="D370"/>
      <c r="E370"/>
      <c r="F370" s="239"/>
      <c r="G370"/>
      <c r="H370"/>
      <c r="I370" s="4"/>
      <c r="J370" s="241"/>
      <c r="K370" s="241"/>
      <c r="L370"/>
    </row>
    <row r="371" spans="4:12" x14ac:dyDescent="0.3">
      <c r="D371"/>
      <c r="E371"/>
      <c r="F371" s="239"/>
      <c r="G371"/>
      <c r="H371"/>
      <c r="I371" s="4"/>
      <c r="J371" s="241"/>
      <c r="K371" s="241"/>
      <c r="L371"/>
    </row>
    <row r="372" spans="4:12" x14ac:dyDescent="0.3">
      <c r="D372"/>
      <c r="E372"/>
      <c r="F372" s="239"/>
      <c r="G372"/>
      <c r="H372"/>
      <c r="I372" s="4"/>
      <c r="J372" s="241"/>
      <c r="K372" s="241"/>
      <c r="L372"/>
    </row>
    <row r="373" spans="4:12" x14ac:dyDescent="0.3">
      <c r="D373"/>
      <c r="E373"/>
      <c r="F373" s="239"/>
      <c r="G373"/>
      <c r="H373"/>
      <c r="I373" s="4"/>
      <c r="J373" s="241"/>
      <c r="K373" s="241"/>
      <c r="L373"/>
    </row>
    <row r="374" spans="4:12" x14ac:dyDescent="0.3">
      <c r="D374"/>
      <c r="E374"/>
      <c r="F374" s="239"/>
      <c r="G374"/>
      <c r="H374"/>
      <c r="I374" s="4"/>
      <c r="J374" s="241"/>
      <c r="K374" s="241"/>
      <c r="L374"/>
    </row>
    <row r="375" spans="4:12" x14ac:dyDescent="0.3">
      <c r="D375"/>
      <c r="E375"/>
      <c r="F375" s="239"/>
      <c r="G375"/>
      <c r="H375"/>
      <c r="I375" s="4"/>
      <c r="J375" s="241"/>
      <c r="K375" s="241"/>
      <c r="L375"/>
    </row>
    <row r="376" spans="4:12" x14ac:dyDescent="0.3">
      <c r="D376"/>
      <c r="E376"/>
      <c r="F376" s="239"/>
      <c r="G376"/>
      <c r="H376"/>
      <c r="I376" s="4"/>
      <c r="J376" s="241"/>
      <c r="K376" s="241"/>
      <c r="L376"/>
    </row>
    <row r="377" spans="4:12" x14ac:dyDescent="0.3">
      <c r="D377"/>
      <c r="E377"/>
      <c r="F377" s="239"/>
      <c r="G377"/>
      <c r="H377"/>
      <c r="I377" s="4"/>
      <c r="J377" s="241"/>
      <c r="K377" s="241"/>
      <c r="L377"/>
    </row>
    <row r="378" spans="4:12" x14ac:dyDescent="0.3">
      <c r="D378"/>
      <c r="E378"/>
      <c r="F378" s="239"/>
      <c r="G378"/>
      <c r="H378"/>
      <c r="I378" s="4"/>
      <c r="J378" s="241"/>
      <c r="K378" s="241"/>
      <c r="L378"/>
    </row>
    <row r="379" spans="4:12" x14ac:dyDescent="0.3">
      <c r="D379"/>
      <c r="E379"/>
      <c r="F379" s="239"/>
      <c r="G379"/>
      <c r="H379"/>
      <c r="I379" s="4"/>
      <c r="J379" s="241"/>
      <c r="K379" s="241"/>
      <c r="L379"/>
    </row>
    <row r="380" spans="4:12" x14ac:dyDescent="0.3">
      <c r="D380"/>
      <c r="E380"/>
      <c r="F380" s="239"/>
      <c r="G380"/>
      <c r="H380"/>
      <c r="I380" s="4"/>
      <c r="J380" s="241"/>
      <c r="K380" s="241"/>
      <c r="L380"/>
    </row>
    <row r="381" spans="4:12" x14ac:dyDescent="0.3">
      <c r="D381"/>
      <c r="E381"/>
      <c r="F381" s="239"/>
      <c r="G381"/>
      <c r="H381"/>
      <c r="I381" s="4"/>
      <c r="J381" s="241"/>
      <c r="K381" s="241"/>
      <c r="L381"/>
    </row>
    <row r="382" spans="4:12" x14ac:dyDescent="0.3">
      <c r="D382"/>
      <c r="E382"/>
      <c r="F382" s="239"/>
      <c r="G382"/>
      <c r="H382"/>
      <c r="I382" s="4"/>
      <c r="J382" s="241"/>
      <c r="K382" s="241"/>
      <c r="L382"/>
    </row>
    <row r="383" spans="4:12" x14ac:dyDescent="0.3">
      <c r="D383"/>
      <c r="E383"/>
      <c r="F383" s="239"/>
      <c r="G383"/>
      <c r="H383"/>
      <c r="I383" s="4"/>
      <c r="J383" s="241"/>
      <c r="K383" s="241"/>
      <c r="L383"/>
    </row>
    <row r="384" spans="4:12" x14ac:dyDescent="0.3">
      <c r="D384"/>
      <c r="E384"/>
      <c r="F384" s="239"/>
      <c r="G384"/>
      <c r="H384"/>
      <c r="I384" s="4"/>
      <c r="J384" s="241"/>
      <c r="K384" s="241"/>
      <c r="L384"/>
    </row>
    <row r="385" spans="4:12" x14ac:dyDescent="0.3">
      <c r="D385"/>
      <c r="E385"/>
      <c r="F385" s="239"/>
      <c r="G385"/>
      <c r="H385"/>
      <c r="I385" s="4"/>
      <c r="J385" s="241"/>
      <c r="K385" s="241"/>
      <c r="L385"/>
    </row>
    <row r="386" spans="4:12" x14ac:dyDescent="0.3">
      <c r="D386"/>
      <c r="E386"/>
      <c r="F386" s="239"/>
      <c r="G386"/>
      <c r="H386"/>
      <c r="I386" s="4"/>
      <c r="J386" s="241"/>
      <c r="K386" s="241"/>
      <c r="L386"/>
    </row>
    <row r="387" spans="4:12" x14ac:dyDescent="0.3">
      <c r="D387"/>
      <c r="E387"/>
      <c r="F387" s="239"/>
      <c r="G387"/>
      <c r="H387"/>
      <c r="I387" s="4"/>
      <c r="J387" s="241"/>
      <c r="K387" s="241"/>
      <c r="L387"/>
    </row>
    <row r="388" spans="4:12" x14ac:dyDescent="0.3">
      <c r="D388"/>
      <c r="E388"/>
      <c r="F388" s="239"/>
      <c r="G388"/>
      <c r="H388"/>
      <c r="I388" s="4"/>
      <c r="J388" s="241"/>
      <c r="K388" s="241"/>
      <c r="L388"/>
    </row>
    <row r="389" spans="4:12" x14ac:dyDescent="0.3">
      <c r="D389"/>
      <c r="E389"/>
      <c r="F389" s="239"/>
      <c r="G389"/>
      <c r="H389"/>
      <c r="I389" s="4"/>
      <c r="J389" s="241"/>
      <c r="K389" s="241"/>
      <c r="L389"/>
    </row>
    <row r="390" spans="4:12" x14ac:dyDescent="0.3">
      <c r="D390"/>
      <c r="E390"/>
      <c r="F390" s="239"/>
      <c r="G390"/>
      <c r="H390"/>
      <c r="I390" s="4"/>
      <c r="J390" s="241"/>
      <c r="K390" s="241"/>
      <c r="L390"/>
    </row>
    <row r="391" spans="4:12" x14ac:dyDescent="0.3">
      <c r="D391"/>
      <c r="E391"/>
      <c r="F391" s="239"/>
      <c r="G391"/>
      <c r="H391"/>
      <c r="I391" s="4"/>
      <c r="J391" s="241"/>
      <c r="K391" s="241"/>
      <c r="L391"/>
    </row>
    <row r="392" spans="4:12" x14ac:dyDescent="0.3">
      <c r="D392"/>
      <c r="E392"/>
      <c r="F392" s="239"/>
      <c r="G392"/>
      <c r="H392"/>
      <c r="I392" s="4"/>
      <c r="J392" s="241"/>
      <c r="K392" s="241"/>
      <c r="L392"/>
    </row>
    <row r="393" spans="4:12" x14ac:dyDescent="0.3">
      <c r="D393"/>
      <c r="E393"/>
      <c r="F393" s="239"/>
      <c r="G393"/>
      <c r="H393"/>
      <c r="I393" s="4"/>
      <c r="J393" s="241"/>
      <c r="K393" s="241"/>
      <c r="L393"/>
    </row>
    <row r="394" spans="4:12" x14ac:dyDescent="0.3">
      <c r="D394"/>
      <c r="E394"/>
      <c r="F394" s="239"/>
      <c r="G394"/>
      <c r="H394"/>
      <c r="I394" s="4"/>
      <c r="J394" s="241"/>
      <c r="K394" s="241"/>
      <c r="L394"/>
    </row>
    <row r="395" spans="4:12" x14ac:dyDescent="0.3">
      <c r="D395"/>
      <c r="E395"/>
      <c r="F395" s="239"/>
      <c r="G395"/>
      <c r="H395"/>
      <c r="I395" s="4"/>
      <c r="J395" s="241"/>
      <c r="K395" s="241"/>
      <c r="L395"/>
    </row>
    <row r="396" spans="4:12" x14ac:dyDescent="0.3">
      <c r="D396"/>
      <c r="E396"/>
      <c r="F396" s="239"/>
      <c r="G396"/>
      <c r="H396"/>
      <c r="I396" s="4"/>
      <c r="J396" s="241"/>
      <c r="K396" s="241"/>
      <c r="L396"/>
    </row>
    <row r="397" spans="4:12" x14ac:dyDescent="0.3">
      <c r="D397"/>
      <c r="E397"/>
      <c r="F397" s="239"/>
      <c r="G397"/>
      <c r="H397"/>
      <c r="I397" s="4"/>
      <c r="J397" s="241"/>
      <c r="K397" s="241"/>
      <c r="L397"/>
    </row>
    <row r="398" spans="4:12" x14ac:dyDescent="0.3">
      <c r="D398"/>
      <c r="E398"/>
      <c r="F398" s="239"/>
      <c r="G398"/>
      <c r="H398"/>
      <c r="I398" s="4"/>
      <c r="J398" s="241"/>
      <c r="K398" s="241"/>
      <c r="L398"/>
    </row>
    <row r="399" spans="4:12" x14ac:dyDescent="0.3">
      <c r="D399"/>
      <c r="E399"/>
      <c r="F399" s="239"/>
      <c r="G399"/>
      <c r="H399"/>
      <c r="I399" s="4"/>
      <c r="J399" s="241"/>
      <c r="K399" s="241"/>
      <c r="L399"/>
    </row>
    <row r="400" spans="4:12" x14ac:dyDescent="0.3">
      <c r="D400"/>
      <c r="E400"/>
      <c r="F400" s="239"/>
      <c r="G400"/>
      <c r="H400"/>
      <c r="I400" s="4"/>
      <c r="J400" s="241"/>
      <c r="K400" s="241"/>
      <c r="L400"/>
    </row>
    <row r="401" spans="4:12" x14ac:dyDescent="0.3">
      <c r="D401"/>
      <c r="E401"/>
      <c r="F401" s="239"/>
      <c r="G401"/>
      <c r="H401"/>
      <c r="I401" s="4"/>
      <c r="J401" s="241"/>
      <c r="K401" s="241"/>
      <c r="L401"/>
    </row>
    <row r="402" spans="4:12" x14ac:dyDescent="0.3">
      <c r="D402"/>
      <c r="E402"/>
      <c r="F402" s="239"/>
      <c r="G402"/>
      <c r="H402"/>
      <c r="I402" s="4"/>
      <c r="J402" s="241"/>
      <c r="K402" s="241"/>
      <c r="L402"/>
    </row>
    <row r="403" spans="4:12" x14ac:dyDescent="0.3">
      <c r="D403"/>
      <c r="E403"/>
      <c r="F403" s="239"/>
      <c r="G403"/>
      <c r="H403"/>
      <c r="I403" s="4"/>
      <c r="J403" s="241"/>
      <c r="K403" s="241"/>
      <c r="L403"/>
    </row>
    <row r="404" spans="4:12" x14ac:dyDescent="0.3">
      <c r="D404"/>
      <c r="E404"/>
      <c r="F404" s="239"/>
      <c r="G404"/>
      <c r="H404"/>
      <c r="I404" s="4"/>
      <c r="J404" s="241"/>
      <c r="K404" s="241"/>
      <c r="L404"/>
    </row>
    <row r="405" spans="4:12" x14ac:dyDescent="0.3">
      <c r="D405"/>
      <c r="E405"/>
      <c r="F405" s="239"/>
      <c r="G405"/>
      <c r="H405"/>
      <c r="I405" s="4"/>
      <c r="J405" s="241"/>
      <c r="K405" s="241"/>
      <c r="L405"/>
    </row>
    <row r="406" spans="4:12" x14ac:dyDescent="0.3">
      <c r="D406"/>
      <c r="E406"/>
      <c r="F406" s="239"/>
      <c r="G406"/>
      <c r="H406"/>
      <c r="I406" s="4"/>
      <c r="J406" s="241"/>
      <c r="K406" s="241"/>
      <c r="L406"/>
    </row>
    <row r="407" spans="4:12" x14ac:dyDescent="0.3">
      <c r="D407"/>
      <c r="E407"/>
      <c r="F407" s="239"/>
      <c r="G407"/>
      <c r="H407"/>
      <c r="I407" s="4"/>
      <c r="J407" s="241"/>
      <c r="K407" s="241"/>
      <c r="L407"/>
    </row>
    <row r="408" spans="4:12" x14ac:dyDescent="0.3">
      <c r="D408"/>
      <c r="E408"/>
      <c r="F408" s="239"/>
      <c r="G408"/>
      <c r="H408"/>
      <c r="I408" s="4"/>
      <c r="J408" s="241"/>
      <c r="K408" s="241"/>
      <c r="L408"/>
    </row>
    <row r="409" spans="4:12" x14ac:dyDescent="0.3">
      <c r="D409"/>
      <c r="E409"/>
      <c r="F409" s="239"/>
      <c r="G409"/>
      <c r="H409"/>
      <c r="I409" s="4"/>
      <c r="J409" s="241"/>
      <c r="K409" s="241"/>
      <c r="L409"/>
    </row>
    <row r="410" spans="4:12" x14ac:dyDescent="0.3">
      <c r="D410"/>
      <c r="E410"/>
      <c r="F410" s="239"/>
      <c r="G410"/>
      <c r="H410"/>
      <c r="I410" s="4"/>
      <c r="J410" s="241"/>
      <c r="K410" s="241"/>
      <c r="L410"/>
    </row>
    <row r="411" spans="4:12" x14ac:dyDescent="0.3">
      <c r="D411"/>
      <c r="E411"/>
      <c r="F411" s="239"/>
      <c r="G411"/>
      <c r="H411"/>
      <c r="I411" s="4"/>
      <c r="J411" s="241"/>
      <c r="K411" s="241"/>
      <c r="L411"/>
    </row>
    <row r="412" spans="4:12" x14ac:dyDescent="0.3">
      <c r="D412"/>
      <c r="E412"/>
      <c r="F412" s="239"/>
      <c r="G412"/>
      <c r="H412"/>
      <c r="I412" s="4"/>
      <c r="J412" s="241"/>
      <c r="K412" s="241"/>
      <c r="L412"/>
    </row>
    <row r="413" spans="4:12" x14ac:dyDescent="0.3">
      <c r="D413"/>
      <c r="E413"/>
      <c r="F413" s="239"/>
      <c r="G413"/>
      <c r="H413"/>
      <c r="I413" s="4"/>
      <c r="J413" s="241"/>
      <c r="K413" s="241"/>
      <c r="L413"/>
    </row>
    <row r="414" spans="4:12" x14ac:dyDescent="0.3">
      <c r="D414"/>
      <c r="E414"/>
      <c r="F414" s="239"/>
      <c r="G414"/>
      <c r="H414"/>
      <c r="I414" s="4"/>
      <c r="J414" s="241"/>
      <c r="K414" s="241"/>
      <c r="L414"/>
    </row>
    <row r="415" spans="4:12" x14ac:dyDescent="0.3">
      <c r="D415"/>
      <c r="E415"/>
      <c r="F415" s="239"/>
      <c r="G415"/>
      <c r="H415"/>
      <c r="I415" s="4"/>
      <c r="J415" s="241"/>
      <c r="K415" s="241"/>
      <c r="L415"/>
    </row>
    <row r="416" spans="4:12" x14ac:dyDescent="0.3">
      <c r="D416"/>
      <c r="E416"/>
      <c r="F416" s="239"/>
      <c r="G416"/>
      <c r="H416"/>
      <c r="I416" s="4"/>
      <c r="J416" s="241"/>
      <c r="K416" s="241"/>
      <c r="L416"/>
    </row>
    <row r="417" spans="4:12" x14ac:dyDescent="0.3">
      <c r="D417"/>
      <c r="E417"/>
      <c r="F417" s="239"/>
      <c r="G417"/>
      <c r="H417"/>
      <c r="I417" s="4"/>
      <c r="J417" s="241"/>
      <c r="K417" s="241"/>
      <c r="L417"/>
    </row>
    <row r="418" spans="4:12" x14ac:dyDescent="0.3">
      <c r="D418"/>
      <c r="E418"/>
      <c r="F418" s="239"/>
      <c r="G418"/>
      <c r="H418"/>
      <c r="I418" s="4"/>
      <c r="J418" s="241"/>
      <c r="K418" s="241"/>
      <c r="L418"/>
    </row>
    <row r="419" spans="4:12" x14ac:dyDescent="0.3">
      <c r="D419"/>
      <c r="E419"/>
      <c r="F419" s="239"/>
      <c r="G419"/>
      <c r="H419"/>
      <c r="I419" s="4"/>
      <c r="J419" s="241"/>
      <c r="K419" s="241"/>
      <c r="L419"/>
    </row>
    <row r="420" spans="4:12" x14ac:dyDescent="0.3">
      <c r="D420"/>
      <c r="E420"/>
      <c r="F420" s="239"/>
      <c r="G420"/>
      <c r="H420"/>
      <c r="I420" s="4"/>
      <c r="J420" s="241"/>
      <c r="K420" s="241"/>
      <c r="L420"/>
    </row>
    <row r="421" spans="4:12" x14ac:dyDescent="0.3">
      <c r="D421"/>
      <c r="E421"/>
      <c r="F421" s="239"/>
      <c r="G421"/>
      <c r="H421"/>
      <c r="I421" s="4"/>
      <c r="J421" s="241"/>
      <c r="K421" s="241"/>
      <c r="L421"/>
    </row>
    <row r="422" spans="4:12" x14ac:dyDescent="0.3">
      <c r="D422"/>
      <c r="E422"/>
      <c r="F422" s="239"/>
      <c r="G422"/>
      <c r="H422"/>
      <c r="I422" s="4"/>
      <c r="J422" s="241"/>
      <c r="K422" s="241"/>
      <c r="L422"/>
    </row>
    <row r="423" spans="4:12" x14ac:dyDescent="0.3">
      <c r="D423"/>
      <c r="E423"/>
      <c r="F423" s="239"/>
      <c r="G423"/>
      <c r="H423"/>
      <c r="I423" s="4"/>
      <c r="J423" s="241"/>
      <c r="K423" s="241"/>
      <c r="L423"/>
    </row>
    <row r="424" spans="4:12" x14ac:dyDescent="0.3">
      <c r="D424"/>
      <c r="E424"/>
      <c r="F424" s="239"/>
      <c r="G424"/>
      <c r="H424"/>
      <c r="I424" s="4"/>
      <c r="J424" s="241"/>
      <c r="K424" s="241"/>
      <c r="L424"/>
    </row>
    <row r="425" spans="4:12" x14ac:dyDescent="0.3">
      <c r="D425"/>
      <c r="E425"/>
      <c r="F425" s="239"/>
      <c r="G425"/>
      <c r="H425"/>
      <c r="I425" s="4"/>
      <c r="J425" s="241"/>
      <c r="K425" s="241"/>
      <c r="L425"/>
    </row>
    <row r="426" spans="4:12" x14ac:dyDescent="0.3">
      <c r="D426"/>
      <c r="E426"/>
      <c r="F426" s="239"/>
      <c r="G426"/>
      <c r="H426"/>
      <c r="I426" s="4"/>
      <c r="J426" s="241"/>
      <c r="K426" s="241"/>
      <c r="L426"/>
    </row>
    <row r="427" spans="4:12" x14ac:dyDescent="0.3">
      <c r="D427"/>
      <c r="E427"/>
      <c r="F427" s="239"/>
      <c r="G427"/>
      <c r="H427"/>
      <c r="I427" s="4"/>
      <c r="J427" s="241"/>
      <c r="K427" s="241"/>
      <c r="L427"/>
    </row>
    <row r="428" spans="4:12" x14ac:dyDescent="0.3">
      <c r="D428"/>
      <c r="E428"/>
      <c r="F428" s="239"/>
      <c r="G428"/>
      <c r="H428"/>
      <c r="I428" s="4"/>
      <c r="J428" s="241"/>
      <c r="K428" s="241"/>
      <c r="L428"/>
    </row>
    <row r="429" spans="4:12" x14ac:dyDescent="0.3">
      <c r="D429"/>
      <c r="E429"/>
      <c r="F429" s="239"/>
      <c r="G429"/>
      <c r="H429"/>
      <c r="I429" s="4"/>
      <c r="J429" s="241"/>
      <c r="K429" s="241"/>
      <c r="L429"/>
    </row>
    <row r="430" spans="4:12" x14ac:dyDescent="0.3">
      <c r="D430"/>
      <c r="E430"/>
      <c r="F430" s="239"/>
      <c r="G430"/>
      <c r="H430"/>
      <c r="I430" s="4"/>
      <c r="J430" s="241"/>
      <c r="K430" s="241"/>
      <c r="L430"/>
    </row>
    <row r="431" spans="4:12" x14ac:dyDescent="0.3">
      <c r="D431"/>
      <c r="E431"/>
      <c r="F431" s="239"/>
      <c r="G431"/>
      <c r="H431"/>
      <c r="I431" s="4"/>
      <c r="J431" s="241"/>
      <c r="K431" s="241"/>
      <c r="L431"/>
    </row>
    <row r="432" spans="4:12" x14ac:dyDescent="0.3">
      <c r="D432"/>
      <c r="E432"/>
      <c r="F432" s="239"/>
      <c r="G432"/>
      <c r="H432"/>
      <c r="I432" s="4"/>
      <c r="J432" s="241"/>
      <c r="K432" s="241"/>
      <c r="L432"/>
    </row>
    <row r="433" spans="4:12" x14ac:dyDescent="0.3">
      <c r="D433"/>
      <c r="E433"/>
      <c r="F433" s="239"/>
      <c r="G433"/>
      <c r="H433"/>
      <c r="I433" s="4"/>
      <c r="J433" s="241"/>
      <c r="K433" s="241"/>
      <c r="L433"/>
    </row>
    <row r="434" spans="4:12" x14ac:dyDescent="0.3">
      <c r="D434"/>
      <c r="E434"/>
      <c r="F434" s="239"/>
      <c r="G434"/>
      <c r="H434"/>
      <c r="I434" s="4"/>
      <c r="J434" s="241"/>
      <c r="K434" s="241"/>
      <c r="L434"/>
    </row>
    <row r="435" spans="4:12" x14ac:dyDescent="0.3">
      <c r="D435"/>
      <c r="E435"/>
      <c r="F435" s="239"/>
      <c r="G435"/>
      <c r="H435"/>
      <c r="I435" s="4"/>
      <c r="J435" s="241"/>
      <c r="K435" s="241"/>
      <c r="L435"/>
    </row>
    <row r="436" spans="4:12" x14ac:dyDescent="0.3">
      <c r="D436"/>
      <c r="E436"/>
      <c r="F436" s="239"/>
      <c r="G436"/>
      <c r="H436"/>
      <c r="I436" s="4"/>
      <c r="J436" s="241"/>
      <c r="K436" s="241"/>
      <c r="L436"/>
    </row>
    <row r="437" spans="4:12" x14ac:dyDescent="0.3">
      <c r="D437"/>
      <c r="E437"/>
      <c r="F437" s="239"/>
      <c r="G437"/>
      <c r="H437"/>
      <c r="I437" s="4"/>
      <c r="J437" s="241"/>
      <c r="K437" s="241"/>
      <c r="L437"/>
    </row>
    <row r="438" spans="4:12" x14ac:dyDescent="0.3">
      <c r="D438"/>
      <c r="E438"/>
      <c r="F438" s="239"/>
      <c r="G438"/>
      <c r="H438"/>
      <c r="I438" s="4"/>
      <c r="J438" s="241"/>
      <c r="K438" s="241"/>
      <c r="L438"/>
    </row>
    <row r="439" spans="4:12" x14ac:dyDescent="0.3">
      <c r="D439"/>
      <c r="E439"/>
      <c r="F439" s="239"/>
      <c r="G439"/>
      <c r="H439"/>
      <c r="I439" s="4"/>
      <c r="J439" s="241"/>
      <c r="K439" s="241"/>
      <c r="L439"/>
    </row>
    <row r="440" spans="4:12" x14ac:dyDescent="0.3">
      <c r="D440"/>
      <c r="E440"/>
      <c r="F440" s="239"/>
      <c r="G440"/>
      <c r="H440"/>
      <c r="I440" s="4"/>
      <c r="J440" s="241"/>
      <c r="K440" s="241"/>
      <c r="L440"/>
    </row>
    <row r="441" spans="4:12" x14ac:dyDescent="0.3">
      <c r="D441"/>
      <c r="E441"/>
      <c r="F441" s="239"/>
      <c r="G441"/>
      <c r="H441"/>
      <c r="I441" s="4"/>
      <c r="J441" s="241"/>
      <c r="K441" s="241"/>
      <c r="L441"/>
    </row>
    <row r="442" spans="4:12" x14ac:dyDescent="0.3">
      <c r="D442"/>
      <c r="E442"/>
      <c r="F442" s="239"/>
      <c r="G442"/>
      <c r="H442"/>
      <c r="I442" s="4"/>
      <c r="J442" s="241"/>
      <c r="K442" s="241"/>
      <c r="L442"/>
    </row>
    <row r="443" spans="4:12" x14ac:dyDescent="0.3">
      <c r="D443"/>
      <c r="E443"/>
      <c r="F443" s="239"/>
      <c r="G443"/>
      <c r="H443"/>
      <c r="I443" s="4"/>
      <c r="J443" s="241"/>
      <c r="K443" s="241"/>
      <c r="L443"/>
    </row>
    <row r="444" spans="4:12" x14ac:dyDescent="0.3">
      <c r="D444"/>
      <c r="E444"/>
      <c r="F444" s="239"/>
      <c r="G444"/>
      <c r="H444"/>
      <c r="I444" s="4"/>
      <c r="J444" s="241"/>
      <c r="K444" s="241"/>
      <c r="L444"/>
    </row>
    <row r="445" spans="4:12" x14ac:dyDescent="0.3">
      <c r="D445"/>
      <c r="E445"/>
      <c r="F445" s="239"/>
      <c r="G445"/>
      <c r="H445"/>
      <c r="I445" s="4"/>
      <c r="J445" s="241"/>
      <c r="K445" s="241"/>
      <c r="L445"/>
    </row>
    <row r="446" spans="4:12" x14ac:dyDescent="0.3">
      <c r="D446"/>
      <c r="E446"/>
      <c r="F446" s="239"/>
      <c r="G446"/>
      <c r="H446"/>
      <c r="I446" s="4"/>
      <c r="J446" s="241"/>
      <c r="K446" s="241"/>
      <c r="L446"/>
    </row>
    <row r="447" spans="4:12" x14ac:dyDescent="0.3">
      <c r="D447"/>
      <c r="E447"/>
      <c r="F447" s="239"/>
      <c r="G447"/>
      <c r="H447"/>
      <c r="I447" s="4"/>
      <c r="J447" s="241"/>
      <c r="K447" s="241"/>
      <c r="L447"/>
    </row>
    <row r="448" spans="4:12" x14ac:dyDescent="0.3">
      <c r="D448"/>
      <c r="E448"/>
      <c r="F448" s="239"/>
      <c r="G448"/>
      <c r="H448"/>
      <c r="I448" s="4"/>
      <c r="J448" s="241"/>
      <c r="K448" s="241"/>
      <c r="L448"/>
    </row>
    <row r="449" spans="4:12" x14ac:dyDescent="0.3">
      <c r="D449"/>
      <c r="E449"/>
      <c r="F449" s="239"/>
      <c r="G449"/>
      <c r="H449"/>
      <c r="I449" s="4"/>
      <c r="J449" s="241"/>
      <c r="K449" s="241"/>
      <c r="L449"/>
    </row>
    <row r="450" spans="4:12" x14ac:dyDescent="0.3">
      <c r="D450"/>
      <c r="E450"/>
      <c r="F450" s="239"/>
      <c r="G450"/>
      <c r="H450"/>
      <c r="I450" s="4"/>
      <c r="J450" s="241"/>
      <c r="K450" s="241"/>
      <c r="L450"/>
    </row>
    <row r="451" spans="4:12" x14ac:dyDescent="0.3">
      <c r="D451"/>
      <c r="E451"/>
      <c r="F451" s="239"/>
      <c r="G451"/>
      <c r="H451"/>
      <c r="I451" s="4"/>
      <c r="J451" s="241"/>
      <c r="K451" s="241"/>
      <c r="L451"/>
    </row>
    <row r="452" spans="4:12" x14ac:dyDescent="0.3">
      <c r="D452"/>
      <c r="E452"/>
      <c r="F452" s="239"/>
      <c r="G452"/>
      <c r="H452"/>
      <c r="I452" s="4"/>
      <c r="J452" s="241"/>
      <c r="K452" s="241"/>
      <c r="L452"/>
    </row>
    <row r="453" spans="4:12" x14ac:dyDescent="0.3">
      <c r="D453"/>
      <c r="E453"/>
      <c r="F453" s="239"/>
      <c r="G453"/>
      <c r="H453"/>
      <c r="I453" s="4"/>
      <c r="J453" s="241"/>
      <c r="K453" s="241"/>
      <c r="L453"/>
    </row>
    <row r="454" spans="4:12" x14ac:dyDescent="0.3">
      <c r="D454"/>
      <c r="E454"/>
      <c r="F454" s="239"/>
      <c r="G454"/>
      <c r="H454"/>
      <c r="I454" s="4"/>
      <c r="J454" s="241"/>
      <c r="K454" s="241"/>
      <c r="L454"/>
    </row>
    <row r="455" spans="4:12" x14ac:dyDescent="0.3">
      <c r="D455"/>
      <c r="E455"/>
      <c r="F455" s="239"/>
      <c r="G455"/>
      <c r="H455"/>
      <c r="I455" s="4"/>
      <c r="J455" s="241"/>
      <c r="K455" s="241"/>
      <c r="L455"/>
    </row>
    <row r="456" spans="4:12" x14ac:dyDescent="0.3">
      <c r="D456"/>
      <c r="E456"/>
      <c r="F456" s="239"/>
      <c r="G456"/>
      <c r="H456"/>
      <c r="I456" s="4"/>
      <c r="J456" s="241"/>
      <c r="K456" s="241"/>
      <c r="L456"/>
    </row>
    <row r="457" spans="4:12" x14ac:dyDescent="0.3">
      <c r="D457"/>
      <c r="E457"/>
      <c r="F457" s="239"/>
      <c r="G457"/>
      <c r="H457"/>
      <c r="I457" s="4"/>
      <c r="J457" s="241"/>
      <c r="K457" s="241"/>
      <c r="L457"/>
    </row>
    <row r="458" spans="4:12" x14ac:dyDescent="0.3">
      <c r="D458"/>
      <c r="E458"/>
      <c r="F458" s="239"/>
      <c r="G458"/>
      <c r="H458"/>
      <c r="I458" s="4"/>
      <c r="J458" s="241"/>
      <c r="K458" s="241"/>
      <c r="L458"/>
    </row>
    <row r="459" spans="4:12" x14ac:dyDescent="0.3">
      <c r="D459"/>
      <c r="E459"/>
      <c r="F459" s="239"/>
      <c r="G459"/>
      <c r="H459"/>
      <c r="I459" s="4"/>
      <c r="J459" s="241"/>
      <c r="K459" s="241"/>
      <c r="L459"/>
    </row>
    <row r="460" spans="4:12" x14ac:dyDescent="0.3">
      <c r="D460"/>
      <c r="E460"/>
      <c r="F460" s="239"/>
      <c r="G460"/>
      <c r="H460"/>
      <c r="I460" s="4"/>
      <c r="J460" s="241"/>
      <c r="K460" s="241"/>
      <c r="L460"/>
    </row>
    <row r="461" spans="4:12" x14ac:dyDescent="0.3">
      <c r="D461"/>
      <c r="E461"/>
      <c r="F461" s="239"/>
      <c r="G461"/>
      <c r="H461"/>
      <c r="I461" s="4"/>
      <c r="J461" s="241"/>
      <c r="K461" s="241"/>
      <c r="L461"/>
    </row>
    <row r="462" spans="4:12" x14ac:dyDescent="0.3">
      <c r="D462"/>
      <c r="E462"/>
      <c r="F462" s="239"/>
      <c r="G462"/>
      <c r="H462"/>
      <c r="I462" s="4"/>
      <c r="J462" s="241"/>
      <c r="K462" s="241"/>
      <c r="L462"/>
    </row>
    <row r="463" spans="4:12" x14ac:dyDescent="0.3">
      <c r="D463"/>
      <c r="E463"/>
      <c r="F463" s="239"/>
      <c r="G463"/>
      <c r="H463"/>
      <c r="I463" s="4"/>
      <c r="J463" s="241"/>
      <c r="K463" s="241"/>
      <c r="L463"/>
    </row>
    <row r="464" spans="4:12" x14ac:dyDescent="0.3">
      <c r="D464"/>
      <c r="E464"/>
      <c r="F464" s="239"/>
      <c r="G464"/>
      <c r="H464"/>
      <c r="I464" s="4"/>
      <c r="J464" s="241"/>
      <c r="K464" s="241"/>
      <c r="L464"/>
    </row>
    <row r="465" spans="4:12" x14ac:dyDescent="0.3">
      <c r="D465"/>
      <c r="E465"/>
      <c r="F465" s="239"/>
      <c r="G465"/>
      <c r="H465"/>
      <c r="I465" s="4"/>
      <c r="J465" s="241"/>
      <c r="K465" s="241"/>
      <c r="L465"/>
    </row>
    <row r="466" spans="4:12" x14ac:dyDescent="0.3">
      <c r="D466"/>
      <c r="E466"/>
      <c r="F466" s="239"/>
      <c r="G466"/>
      <c r="H466"/>
      <c r="I466" s="4"/>
      <c r="J466" s="241"/>
      <c r="K466" s="241"/>
      <c r="L466"/>
    </row>
    <row r="467" spans="4:12" x14ac:dyDescent="0.3">
      <c r="D467"/>
      <c r="E467"/>
      <c r="F467" s="239"/>
      <c r="G467"/>
      <c r="H467"/>
      <c r="I467" s="4"/>
      <c r="J467" s="241"/>
      <c r="K467" s="241"/>
      <c r="L467"/>
    </row>
    <row r="468" spans="4:12" x14ac:dyDescent="0.3">
      <c r="D468"/>
      <c r="E468"/>
      <c r="F468" s="239"/>
      <c r="G468"/>
      <c r="H468"/>
      <c r="I468" s="4"/>
      <c r="J468" s="241"/>
      <c r="K468" s="241"/>
      <c r="L468"/>
    </row>
    <row r="469" spans="4:12" x14ac:dyDescent="0.3">
      <c r="D469"/>
      <c r="E469"/>
      <c r="F469" s="239"/>
      <c r="G469"/>
      <c r="H469"/>
      <c r="I469" s="4"/>
      <c r="J469" s="241"/>
      <c r="K469" s="241"/>
      <c r="L469"/>
    </row>
    <row r="470" spans="4:12" x14ac:dyDescent="0.3">
      <c r="D470"/>
      <c r="E470"/>
      <c r="F470" s="239"/>
      <c r="G470"/>
      <c r="H470"/>
      <c r="I470" s="4"/>
      <c r="J470" s="241"/>
      <c r="K470" s="241"/>
      <c r="L470"/>
    </row>
    <row r="471" spans="4:12" x14ac:dyDescent="0.3">
      <c r="D471"/>
      <c r="E471"/>
      <c r="F471" s="239"/>
      <c r="G471"/>
      <c r="H471"/>
      <c r="I471" s="4"/>
      <c r="J471" s="241"/>
      <c r="K471" s="241"/>
      <c r="L471"/>
    </row>
    <row r="472" spans="4:12" x14ac:dyDescent="0.3">
      <c r="D472"/>
      <c r="E472"/>
      <c r="F472" s="239"/>
      <c r="G472"/>
      <c r="H472"/>
      <c r="I472" s="4"/>
      <c r="J472" s="241"/>
      <c r="K472" s="241"/>
      <c r="L472"/>
    </row>
    <row r="473" spans="4:12" x14ac:dyDescent="0.3">
      <c r="D473"/>
      <c r="E473"/>
      <c r="F473" s="239"/>
      <c r="G473"/>
      <c r="H473"/>
      <c r="I473" s="4"/>
      <c r="J473" s="241"/>
      <c r="K473" s="241"/>
      <c r="L473"/>
    </row>
    <row r="474" spans="4:12" x14ac:dyDescent="0.3">
      <c r="D474"/>
      <c r="E474"/>
      <c r="F474" s="239"/>
      <c r="G474"/>
      <c r="H474"/>
      <c r="I474" s="4"/>
      <c r="J474" s="241"/>
      <c r="K474" s="241"/>
      <c r="L474"/>
    </row>
    <row r="475" spans="4:12" x14ac:dyDescent="0.3">
      <c r="D475"/>
      <c r="E475"/>
      <c r="F475" s="239"/>
      <c r="G475"/>
      <c r="H475"/>
      <c r="I475" s="4"/>
      <c r="J475" s="241"/>
      <c r="K475" s="241"/>
      <c r="L475"/>
    </row>
    <row r="476" spans="4:12" x14ac:dyDescent="0.3">
      <c r="D476"/>
      <c r="E476"/>
      <c r="F476" s="239"/>
      <c r="G476"/>
      <c r="H476"/>
      <c r="I476" s="4"/>
      <c r="J476" s="241"/>
      <c r="K476" s="241"/>
      <c r="L476"/>
    </row>
    <row r="477" spans="4:12" x14ac:dyDescent="0.3">
      <c r="D477"/>
      <c r="E477"/>
      <c r="F477" s="239"/>
      <c r="G477"/>
      <c r="H477"/>
      <c r="I477" s="4"/>
      <c r="J477" s="241"/>
      <c r="K477" s="241"/>
      <c r="L477"/>
    </row>
    <row r="478" spans="4:12" x14ac:dyDescent="0.3">
      <c r="D478"/>
      <c r="E478"/>
      <c r="F478" s="239"/>
      <c r="G478"/>
      <c r="H478"/>
      <c r="I478" s="4"/>
      <c r="J478" s="241"/>
      <c r="K478" s="241"/>
      <c r="L478"/>
    </row>
    <row r="479" spans="4:12" x14ac:dyDescent="0.3">
      <c r="D479"/>
      <c r="E479"/>
      <c r="F479" s="239"/>
      <c r="G479"/>
      <c r="H479"/>
      <c r="I479" s="4"/>
      <c r="J479" s="241"/>
      <c r="K479" s="241"/>
      <c r="L479"/>
    </row>
    <row r="480" spans="4:12" x14ac:dyDescent="0.3">
      <c r="D480"/>
      <c r="E480"/>
      <c r="F480" s="239"/>
      <c r="G480"/>
      <c r="H480"/>
      <c r="I480" s="4"/>
      <c r="J480" s="241"/>
      <c r="K480" s="241"/>
      <c r="L480"/>
    </row>
    <row r="481" spans="4:12" x14ac:dyDescent="0.3">
      <c r="D481"/>
      <c r="E481"/>
      <c r="F481" s="239"/>
      <c r="G481"/>
      <c r="H481"/>
      <c r="I481" s="4"/>
      <c r="J481" s="241"/>
      <c r="K481" s="241"/>
      <c r="L481"/>
    </row>
    <row r="482" spans="4:12" x14ac:dyDescent="0.3">
      <c r="D482"/>
      <c r="E482"/>
      <c r="F482" s="239"/>
      <c r="G482"/>
      <c r="H482"/>
      <c r="I482" s="4"/>
      <c r="J482" s="241"/>
      <c r="K482" s="241"/>
      <c r="L482"/>
    </row>
    <row r="483" spans="4:12" x14ac:dyDescent="0.3">
      <c r="D483"/>
      <c r="E483"/>
      <c r="F483" s="239"/>
      <c r="G483"/>
      <c r="H483"/>
      <c r="I483" s="4"/>
      <c r="J483" s="241"/>
      <c r="K483" s="241"/>
      <c r="L483"/>
    </row>
    <row r="484" spans="4:12" x14ac:dyDescent="0.3">
      <c r="D484"/>
      <c r="E484"/>
      <c r="F484" s="239"/>
      <c r="G484"/>
      <c r="H484"/>
      <c r="I484" s="4"/>
      <c r="J484" s="241"/>
      <c r="K484" s="241"/>
      <c r="L484"/>
    </row>
    <row r="485" spans="4:12" x14ac:dyDescent="0.3">
      <c r="D485"/>
      <c r="E485"/>
      <c r="F485" s="239"/>
      <c r="G485"/>
      <c r="H485"/>
      <c r="I485" s="4"/>
      <c r="J485" s="241"/>
      <c r="K485" s="241"/>
      <c r="L485"/>
    </row>
    <row r="486" spans="4:12" x14ac:dyDescent="0.3">
      <c r="D486"/>
      <c r="E486"/>
      <c r="F486" s="239"/>
      <c r="G486"/>
      <c r="H486"/>
      <c r="I486" s="4"/>
      <c r="J486" s="241"/>
      <c r="K486" s="241"/>
      <c r="L486"/>
    </row>
    <row r="487" spans="4:12" x14ac:dyDescent="0.3">
      <c r="D487"/>
      <c r="E487"/>
      <c r="F487" s="239"/>
      <c r="G487"/>
      <c r="H487"/>
      <c r="I487" s="4"/>
      <c r="J487" s="241"/>
      <c r="K487" s="241"/>
      <c r="L487"/>
    </row>
    <row r="488" spans="4:12" x14ac:dyDescent="0.3">
      <c r="D488"/>
      <c r="E488"/>
      <c r="F488" s="239"/>
      <c r="G488"/>
      <c r="H488"/>
      <c r="I488" s="4"/>
      <c r="J488" s="241"/>
      <c r="K488" s="241"/>
      <c r="L488"/>
    </row>
    <row r="489" spans="4:12" x14ac:dyDescent="0.3">
      <c r="D489"/>
      <c r="E489"/>
      <c r="F489" s="239"/>
      <c r="G489"/>
      <c r="H489"/>
      <c r="I489" s="4"/>
      <c r="J489" s="241"/>
      <c r="K489" s="241"/>
      <c r="L489"/>
    </row>
    <row r="490" spans="4:12" x14ac:dyDescent="0.3">
      <c r="D490"/>
      <c r="E490"/>
      <c r="F490" s="239"/>
      <c r="G490"/>
      <c r="H490"/>
      <c r="I490" s="4"/>
      <c r="J490" s="241"/>
      <c r="K490" s="241"/>
      <c r="L490"/>
    </row>
    <row r="491" spans="4:12" x14ac:dyDescent="0.3">
      <c r="D491"/>
      <c r="E491"/>
      <c r="F491" s="239"/>
      <c r="G491"/>
      <c r="H491"/>
      <c r="I491" s="4"/>
      <c r="J491" s="241"/>
      <c r="K491" s="241"/>
      <c r="L491"/>
    </row>
    <row r="492" spans="4:12" x14ac:dyDescent="0.3">
      <c r="D492"/>
      <c r="E492"/>
      <c r="F492" s="239"/>
      <c r="G492"/>
      <c r="H492"/>
      <c r="I492" s="4"/>
      <c r="J492" s="241"/>
      <c r="K492" s="241"/>
      <c r="L492"/>
    </row>
    <row r="493" spans="4:12" x14ac:dyDescent="0.3">
      <c r="D493"/>
      <c r="E493"/>
      <c r="F493" s="239"/>
      <c r="G493"/>
      <c r="H493"/>
      <c r="I493" s="4"/>
      <c r="J493" s="241"/>
      <c r="K493" s="241"/>
      <c r="L493"/>
    </row>
    <row r="494" spans="4:12" x14ac:dyDescent="0.3">
      <c r="D494"/>
      <c r="E494"/>
      <c r="F494" s="239"/>
      <c r="G494"/>
      <c r="H494"/>
      <c r="I494" s="4"/>
      <c r="J494" s="241"/>
      <c r="K494" s="241"/>
      <c r="L494"/>
    </row>
    <row r="495" spans="4:12" x14ac:dyDescent="0.3">
      <c r="D495"/>
      <c r="E495"/>
      <c r="F495" s="239"/>
      <c r="G495"/>
      <c r="H495"/>
      <c r="I495" s="4"/>
      <c r="J495" s="241"/>
      <c r="K495" s="241"/>
      <c r="L495"/>
    </row>
    <row r="496" spans="4:12" x14ac:dyDescent="0.3">
      <c r="D496"/>
      <c r="E496"/>
      <c r="F496" s="239"/>
      <c r="G496"/>
      <c r="H496"/>
      <c r="I496" s="4"/>
      <c r="J496" s="241"/>
      <c r="K496" s="241"/>
      <c r="L496"/>
    </row>
    <row r="497" spans="4:12" x14ac:dyDescent="0.3">
      <c r="D497"/>
      <c r="E497"/>
      <c r="F497" s="239"/>
      <c r="G497"/>
      <c r="H497"/>
      <c r="I497" s="4"/>
      <c r="J497" s="241"/>
      <c r="K497" s="241"/>
      <c r="L497"/>
    </row>
    <row r="498" spans="4:12" x14ac:dyDescent="0.3">
      <c r="D498"/>
      <c r="E498"/>
      <c r="F498" s="239"/>
      <c r="G498"/>
      <c r="H498"/>
      <c r="I498" s="4"/>
      <c r="J498" s="241"/>
      <c r="K498" s="241"/>
      <c r="L498"/>
    </row>
    <row r="499" spans="4:12" x14ac:dyDescent="0.3">
      <c r="D499"/>
      <c r="E499"/>
      <c r="F499" s="239"/>
      <c r="G499"/>
      <c r="H499"/>
      <c r="I499" s="4"/>
      <c r="J499" s="241"/>
      <c r="K499" s="241"/>
      <c r="L499"/>
    </row>
    <row r="500" spans="4:12" x14ac:dyDescent="0.3">
      <c r="D500"/>
      <c r="E500"/>
      <c r="F500" s="239"/>
      <c r="G500"/>
      <c r="H500"/>
      <c r="I500" s="4"/>
      <c r="J500" s="241"/>
      <c r="K500" s="241"/>
      <c r="L500"/>
    </row>
    <row r="501" spans="4:12" x14ac:dyDescent="0.3">
      <c r="D501"/>
      <c r="E501"/>
      <c r="F501" s="239"/>
      <c r="G501"/>
      <c r="H501"/>
      <c r="I501" s="4"/>
      <c r="J501" s="241"/>
      <c r="K501" s="241"/>
      <c r="L501"/>
    </row>
    <row r="502" spans="4:12" x14ac:dyDescent="0.3">
      <c r="D502"/>
      <c r="E502"/>
      <c r="F502" s="239"/>
      <c r="G502"/>
      <c r="H502"/>
      <c r="I502" s="4"/>
      <c r="J502" s="241"/>
      <c r="K502" s="241"/>
      <c r="L502"/>
    </row>
    <row r="503" spans="4:12" x14ac:dyDescent="0.3">
      <c r="D503"/>
      <c r="E503"/>
      <c r="F503" s="239"/>
      <c r="G503"/>
      <c r="H503"/>
      <c r="I503" s="4"/>
      <c r="J503" s="241"/>
      <c r="K503" s="241"/>
      <c r="L503"/>
    </row>
    <row r="504" spans="4:12" x14ac:dyDescent="0.3">
      <c r="D504"/>
      <c r="E504"/>
      <c r="F504" s="239"/>
      <c r="G504"/>
      <c r="H504"/>
      <c r="I504" s="4"/>
      <c r="J504" s="241"/>
      <c r="K504" s="241"/>
      <c r="L504"/>
    </row>
    <row r="505" spans="4:12" x14ac:dyDescent="0.3">
      <c r="D505"/>
      <c r="E505"/>
      <c r="F505" s="239"/>
      <c r="G505"/>
      <c r="H505"/>
      <c r="I505" s="4"/>
      <c r="J505" s="241"/>
      <c r="K505" s="241"/>
      <c r="L505"/>
    </row>
    <row r="506" spans="4:12" x14ac:dyDescent="0.3">
      <c r="D506"/>
      <c r="E506"/>
      <c r="F506" s="239"/>
      <c r="G506"/>
      <c r="H506"/>
      <c r="I506" s="4"/>
      <c r="J506" s="241"/>
      <c r="K506" s="241"/>
      <c r="L506"/>
    </row>
    <row r="507" spans="4:12" x14ac:dyDescent="0.3">
      <c r="D507"/>
      <c r="E507"/>
      <c r="F507" s="239"/>
      <c r="G507"/>
      <c r="H507"/>
      <c r="I507" s="4"/>
      <c r="J507" s="241"/>
      <c r="K507" s="241"/>
      <c r="L507"/>
    </row>
    <row r="508" spans="4:12" x14ac:dyDescent="0.3">
      <c r="D508"/>
      <c r="E508"/>
      <c r="F508" s="239"/>
      <c r="G508"/>
      <c r="H508"/>
      <c r="I508" s="4"/>
      <c r="J508" s="241"/>
      <c r="K508" s="241"/>
      <c r="L508"/>
    </row>
    <row r="509" spans="4:12" x14ac:dyDescent="0.3">
      <c r="D509"/>
      <c r="E509"/>
      <c r="F509" s="239"/>
      <c r="G509"/>
      <c r="H509"/>
      <c r="I509" s="4"/>
      <c r="J509" s="241"/>
      <c r="K509" s="241"/>
      <c r="L509"/>
    </row>
    <row r="510" spans="4:12" x14ac:dyDescent="0.3">
      <c r="D510"/>
      <c r="E510"/>
      <c r="F510" s="239"/>
      <c r="G510"/>
      <c r="H510"/>
      <c r="I510" s="4"/>
      <c r="J510" s="241"/>
      <c r="K510" s="241"/>
      <c r="L510"/>
    </row>
    <row r="511" spans="4:12" x14ac:dyDescent="0.3">
      <c r="D511"/>
      <c r="E511"/>
      <c r="F511" s="239"/>
      <c r="G511"/>
      <c r="H511"/>
      <c r="I511" s="4"/>
      <c r="J511" s="241"/>
      <c r="K511" s="241"/>
      <c r="L511"/>
    </row>
    <row r="512" spans="4:12" x14ac:dyDescent="0.3">
      <c r="D512"/>
      <c r="E512"/>
      <c r="F512" s="239"/>
      <c r="G512"/>
      <c r="H512"/>
      <c r="I512" s="4"/>
      <c r="J512" s="241"/>
      <c r="K512" s="241"/>
      <c r="L512"/>
    </row>
    <row r="513" spans="4:12" x14ac:dyDescent="0.3">
      <c r="D513"/>
      <c r="E513"/>
      <c r="F513" s="239"/>
      <c r="G513"/>
      <c r="H513"/>
      <c r="I513" s="4"/>
      <c r="J513" s="241"/>
      <c r="K513" s="241"/>
      <c r="L513"/>
    </row>
    <row r="514" spans="4:12" x14ac:dyDescent="0.3">
      <c r="D514"/>
      <c r="E514"/>
      <c r="F514" s="239"/>
      <c r="G514"/>
      <c r="H514"/>
      <c r="I514" s="4"/>
      <c r="J514" s="241"/>
      <c r="K514" s="241"/>
      <c r="L514"/>
    </row>
    <row r="515" spans="4:12" x14ac:dyDescent="0.3">
      <c r="D515"/>
      <c r="E515"/>
      <c r="F515" s="239"/>
      <c r="G515"/>
      <c r="H515"/>
      <c r="I515" s="4"/>
      <c r="J515" s="241"/>
      <c r="K515" s="241"/>
      <c r="L515"/>
    </row>
    <row r="516" spans="4:12" x14ac:dyDescent="0.3">
      <c r="D516"/>
      <c r="E516"/>
      <c r="F516" s="239"/>
      <c r="G516"/>
      <c r="H516"/>
      <c r="I516" s="4"/>
      <c r="J516" s="241"/>
      <c r="K516" s="241"/>
      <c r="L516"/>
    </row>
    <row r="517" spans="4:12" x14ac:dyDescent="0.3">
      <c r="D517"/>
      <c r="E517"/>
      <c r="F517" s="239"/>
      <c r="G517"/>
      <c r="H517"/>
      <c r="I517" s="4"/>
      <c r="J517" s="241"/>
      <c r="K517" s="241"/>
      <c r="L517"/>
    </row>
    <row r="518" spans="4:12" x14ac:dyDescent="0.3">
      <c r="D518"/>
      <c r="E518"/>
      <c r="F518" s="239"/>
      <c r="G518"/>
      <c r="H518"/>
      <c r="I518" s="4"/>
      <c r="J518" s="241"/>
      <c r="K518" s="241"/>
      <c r="L518"/>
    </row>
    <row r="519" spans="4:12" x14ac:dyDescent="0.3">
      <c r="D519"/>
      <c r="E519"/>
      <c r="F519" s="239"/>
      <c r="G519"/>
      <c r="H519"/>
      <c r="I519" s="4"/>
      <c r="J519" s="241"/>
      <c r="K519" s="241"/>
      <c r="L519"/>
    </row>
    <row r="520" spans="4:12" x14ac:dyDescent="0.3">
      <c r="D520"/>
      <c r="E520"/>
      <c r="F520" s="239"/>
      <c r="G520"/>
      <c r="H520"/>
      <c r="I520" s="4"/>
      <c r="J520" s="241"/>
      <c r="K520" s="241"/>
      <c r="L520"/>
    </row>
    <row r="521" spans="4:12" x14ac:dyDescent="0.3">
      <c r="D521"/>
      <c r="E521"/>
      <c r="F521" s="239"/>
      <c r="G521"/>
      <c r="H521"/>
      <c r="I521" s="4"/>
      <c r="J521" s="241"/>
      <c r="K521" s="241"/>
      <c r="L521"/>
    </row>
    <row r="522" spans="4:12" x14ac:dyDescent="0.3">
      <c r="D522"/>
      <c r="E522"/>
      <c r="F522" s="239"/>
      <c r="G522"/>
      <c r="H522"/>
      <c r="I522" s="4"/>
      <c r="J522" s="241"/>
      <c r="K522" s="241"/>
      <c r="L522"/>
    </row>
    <row r="523" spans="4:12" x14ac:dyDescent="0.3">
      <c r="D523"/>
      <c r="E523"/>
      <c r="F523" s="239"/>
      <c r="G523"/>
      <c r="H523"/>
      <c r="I523" s="4"/>
      <c r="J523" s="241"/>
      <c r="K523" s="241"/>
      <c r="L523"/>
    </row>
    <row r="524" spans="4:12" x14ac:dyDescent="0.3">
      <c r="D524"/>
      <c r="E524"/>
      <c r="F524" s="239"/>
      <c r="G524"/>
      <c r="H524"/>
      <c r="I524" s="4"/>
      <c r="J524" s="241"/>
      <c r="K524" s="241"/>
      <c r="L524"/>
    </row>
    <row r="525" spans="4:12" x14ac:dyDescent="0.3">
      <c r="D525"/>
      <c r="E525"/>
      <c r="F525" s="239"/>
      <c r="G525"/>
      <c r="H525"/>
      <c r="I525" s="4"/>
      <c r="J525" s="241"/>
      <c r="K525" s="241"/>
      <c r="L525"/>
    </row>
    <row r="526" spans="4:12" x14ac:dyDescent="0.3">
      <c r="D526"/>
      <c r="E526"/>
      <c r="F526" s="239"/>
      <c r="G526"/>
      <c r="H526"/>
      <c r="I526" s="4"/>
      <c r="J526" s="241"/>
      <c r="K526" s="241"/>
      <c r="L526"/>
    </row>
    <row r="527" spans="4:12" x14ac:dyDescent="0.3">
      <c r="D527"/>
      <c r="E527"/>
      <c r="F527" s="239"/>
      <c r="G527"/>
      <c r="H527"/>
      <c r="I527" s="4"/>
      <c r="J527" s="241"/>
      <c r="K527" s="241"/>
      <c r="L527"/>
    </row>
    <row r="528" spans="4:12" x14ac:dyDescent="0.3">
      <c r="D528"/>
      <c r="E528"/>
      <c r="F528" s="239"/>
      <c r="G528"/>
      <c r="H528"/>
      <c r="I528" s="4"/>
      <c r="J528" s="241"/>
      <c r="K528" s="241"/>
      <c r="L528"/>
    </row>
    <row r="529" spans="4:12" x14ac:dyDescent="0.3">
      <c r="D529"/>
      <c r="E529"/>
      <c r="F529" s="239"/>
      <c r="G529"/>
      <c r="H529"/>
      <c r="I529" s="4"/>
      <c r="J529" s="241"/>
      <c r="K529" s="241"/>
      <c r="L529"/>
    </row>
    <row r="530" spans="4:12" x14ac:dyDescent="0.3">
      <c r="D530"/>
      <c r="E530"/>
      <c r="F530" s="239"/>
      <c r="G530"/>
      <c r="H530"/>
      <c r="I530" s="4"/>
      <c r="J530" s="241"/>
      <c r="K530" s="241"/>
      <c r="L530"/>
    </row>
    <row r="531" spans="4:12" x14ac:dyDescent="0.3">
      <c r="D531"/>
      <c r="E531"/>
      <c r="F531" s="239"/>
      <c r="G531"/>
      <c r="H531"/>
      <c r="I531" s="4"/>
      <c r="J531" s="241"/>
      <c r="K531" s="241"/>
      <c r="L531"/>
    </row>
    <row r="532" spans="4:12" x14ac:dyDescent="0.3">
      <c r="D532"/>
      <c r="E532"/>
      <c r="F532" s="239"/>
      <c r="G532"/>
      <c r="H532"/>
      <c r="I532" s="4"/>
      <c r="J532" s="241"/>
      <c r="K532" s="241"/>
      <c r="L532"/>
    </row>
    <row r="533" spans="4:12" x14ac:dyDescent="0.3">
      <c r="D533"/>
      <c r="E533"/>
      <c r="F533" s="239"/>
      <c r="G533"/>
      <c r="H533"/>
      <c r="I533" s="4"/>
      <c r="J533" s="241"/>
      <c r="K533" s="241"/>
      <c r="L533"/>
    </row>
    <row r="534" spans="4:12" x14ac:dyDescent="0.3">
      <c r="D534"/>
      <c r="E534"/>
      <c r="F534" s="239"/>
      <c r="G534"/>
      <c r="H534"/>
      <c r="I534" s="4"/>
      <c r="J534" s="241"/>
      <c r="K534" s="241"/>
      <c r="L534"/>
    </row>
    <row r="535" spans="4:12" x14ac:dyDescent="0.3">
      <c r="D535"/>
      <c r="E535"/>
      <c r="F535" s="239"/>
      <c r="G535"/>
      <c r="H535"/>
      <c r="I535" s="4"/>
      <c r="J535" s="241"/>
      <c r="K535" s="241"/>
      <c r="L535"/>
    </row>
    <row r="536" spans="4:12" x14ac:dyDescent="0.3">
      <c r="D536"/>
      <c r="E536"/>
      <c r="F536" s="239"/>
      <c r="G536"/>
      <c r="H536"/>
      <c r="I536" s="4"/>
      <c r="J536" s="241"/>
      <c r="K536" s="241"/>
      <c r="L536"/>
    </row>
    <row r="537" spans="4:12" x14ac:dyDescent="0.3">
      <c r="D537"/>
      <c r="E537"/>
      <c r="F537" s="239"/>
      <c r="G537"/>
      <c r="H537"/>
      <c r="I537" s="4"/>
      <c r="J537" s="241"/>
      <c r="K537" s="241"/>
      <c r="L537"/>
    </row>
    <row r="538" spans="4:12" x14ac:dyDescent="0.3">
      <c r="D538"/>
      <c r="E538"/>
      <c r="F538" s="239"/>
      <c r="G538"/>
      <c r="H538"/>
      <c r="I538" s="4"/>
      <c r="J538" s="241"/>
      <c r="K538" s="241"/>
      <c r="L538"/>
    </row>
    <row r="539" spans="4:12" x14ac:dyDescent="0.3">
      <c r="D539"/>
      <c r="E539"/>
      <c r="F539" s="239"/>
      <c r="G539"/>
      <c r="H539"/>
      <c r="I539" s="4"/>
      <c r="J539" s="241"/>
      <c r="K539" s="241"/>
      <c r="L539"/>
    </row>
    <row r="540" spans="4:12" x14ac:dyDescent="0.3">
      <c r="D540"/>
      <c r="E540"/>
      <c r="F540" s="239"/>
      <c r="G540"/>
      <c r="H540"/>
      <c r="I540" s="4"/>
      <c r="J540" s="241"/>
      <c r="K540" s="241"/>
      <c r="L540"/>
    </row>
    <row r="541" spans="4:12" x14ac:dyDescent="0.3">
      <c r="D541"/>
      <c r="E541"/>
      <c r="F541" s="239"/>
      <c r="G541"/>
      <c r="H541"/>
      <c r="I541" s="4"/>
      <c r="J541" s="241"/>
      <c r="K541" s="241"/>
      <c r="L541"/>
    </row>
    <row r="542" spans="4:12" x14ac:dyDescent="0.3">
      <c r="D542"/>
      <c r="E542"/>
      <c r="F542" s="239"/>
      <c r="G542"/>
      <c r="H542"/>
      <c r="I542" s="4"/>
      <c r="J542" s="241"/>
      <c r="K542" s="241"/>
      <c r="L542"/>
    </row>
    <row r="543" spans="4:12" x14ac:dyDescent="0.3">
      <c r="D543"/>
      <c r="E543"/>
      <c r="F543" s="239"/>
      <c r="G543"/>
      <c r="H543"/>
      <c r="I543" s="4"/>
      <c r="J543" s="241"/>
      <c r="K543" s="241"/>
      <c r="L543"/>
    </row>
    <row r="544" spans="4:12" x14ac:dyDescent="0.3">
      <c r="D544"/>
      <c r="E544"/>
      <c r="F544" s="239"/>
      <c r="G544"/>
      <c r="H544"/>
      <c r="I544" s="4"/>
      <c r="J544" s="241"/>
      <c r="K544" s="241"/>
      <c r="L544"/>
    </row>
    <row r="545" spans="4:12" x14ac:dyDescent="0.3">
      <c r="D545"/>
      <c r="E545"/>
      <c r="F545" s="239"/>
      <c r="G545"/>
      <c r="H545"/>
      <c r="I545" s="4"/>
      <c r="J545" s="241"/>
      <c r="K545" s="241"/>
      <c r="L545"/>
    </row>
    <row r="546" spans="4:12" x14ac:dyDescent="0.3">
      <c r="D546"/>
      <c r="E546"/>
      <c r="F546" s="239"/>
      <c r="G546"/>
      <c r="H546"/>
      <c r="I546" s="4"/>
      <c r="J546" s="241"/>
      <c r="K546" s="241"/>
      <c r="L546"/>
    </row>
    <row r="547" spans="4:12" x14ac:dyDescent="0.3">
      <c r="D547"/>
      <c r="E547"/>
      <c r="F547" s="239"/>
      <c r="G547"/>
      <c r="H547"/>
      <c r="I547" s="4"/>
      <c r="J547" s="241"/>
      <c r="K547" s="241"/>
      <c r="L547"/>
    </row>
    <row r="548" spans="4:12" x14ac:dyDescent="0.3">
      <c r="D548"/>
      <c r="E548"/>
      <c r="F548" s="239"/>
      <c r="G548"/>
      <c r="H548"/>
      <c r="I548" s="4"/>
      <c r="J548" s="241"/>
      <c r="K548" s="241"/>
      <c r="L548"/>
    </row>
    <row r="549" spans="4:12" x14ac:dyDescent="0.3">
      <c r="D549"/>
      <c r="E549"/>
      <c r="F549" s="239"/>
      <c r="G549"/>
      <c r="H549"/>
      <c r="I549" s="4"/>
      <c r="J549" s="241"/>
      <c r="K549" s="241"/>
      <c r="L549"/>
    </row>
    <row r="550" spans="4:12" x14ac:dyDescent="0.3">
      <c r="D550"/>
      <c r="E550"/>
      <c r="F550" s="239"/>
      <c r="G550"/>
      <c r="H550"/>
      <c r="I550" s="4"/>
      <c r="J550" s="241"/>
      <c r="K550" s="241"/>
      <c r="L550"/>
    </row>
    <row r="551" spans="4:12" x14ac:dyDescent="0.3">
      <c r="D551"/>
      <c r="E551"/>
      <c r="F551" s="239"/>
      <c r="G551"/>
      <c r="H551"/>
      <c r="I551" s="4"/>
      <c r="J551" s="241"/>
      <c r="K551" s="241"/>
      <c r="L551"/>
    </row>
    <row r="552" spans="4:12" x14ac:dyDescent="0.3">
      <c r="D552"/>
      <c r="E552"/>
      <c r="F552" s="239"/>
      <c r="G552"/>
      <c r="H552"/>
      <c r="I552" s="4"/>
      <c r="J552" s="241"/>
      <c r="K552" s="241"/>
      <c r="L552"/>
    </row>
    <row r="553" spans="4:12" x14ac:dyDescent="0.3">
      <c r="D553"/>
      <c r="E553"/>
      <c r="F553" s="239"/>
      <c r="G553"/>
      <c r="H553"/>
      <c r="I553" s="4"/>
      <c r="J553" s="241"/>
      <c r="K553" s="241"/>
      <c r="L553"/>
    </row>
    <row r="554" spans="4:12" x14ac:dyDescent="0.3">
      <c r="D554"/>
      <c r="E554"/>
      <c r="F554" s="239"/>
      <c r="G554"/>
      <c r="H554"/>
      <c r="I554" s="4"/>
      <c r="J554" s="241"/>
      <c r="K554" s="241"/>
      <c r="L554"/>
    </row>
    <row r="555" spans="4:12" x14ac:dyDescent="0.3">
      <c r="D555"/>
      <c r="E555"/>
      <c r="F555" s="239"/>
      <c r="G555"/>
      <c r="H555"/>
      <c r="I555" s="4"/>
      <c r="J555" s="241"/>
      <c r="K555" s="241"/>
      <c r="L555"/>
    </row>
    <row r="556" spans="4:12" x14ac:dyDescent="0.3">
      <c r="D556"/>
      <c r="E556"/>
      <c r="F556" s="239"/>
      <c r="G556"/>
      <c r="H556"/>
      <c r="I556" s="4"/>
      <c r="J556" s="241"/>
      <c r="K556" s="241"/>
      <c r="L556"/>
    </row>
    <row r="557" spans="4:12" x14ac:dyDescent="0.3">
      <c r="D557"/>
      <c r="E557"/>
      <c r="F557" s="239"/>
      <c r="G557"/>
      <c r="H557"/>
      <c r="I557" s="4"/>
      <c r="J557" s="241"/>
      <c r="K557" s="241"/>
      <c r="L557"/>
    </row>
    <row r="558" spans="4:12" x14ac:dyDescent="0.3">
      <c r="D558"/>
      <c r="E558"/>
      <c r="F558" s="239"/>
      <c r="G558"/>
      <c r="H558"/>
      <c r="I558" s="4"/>
      <c r="J558" s="241"/>
      <c r="K558" s="241"/>
      <c r="L558"/>
    </row>
    <row r="559" spans="4:12" x14ac:dyDescent="0.3">
      <c r="D559"/>
      <c r="E559"/>
      <c r="F559" s="239"/>
      <c r="G559"/>
      <c r="H559"/>
      <c r="I559" s="4"/>
      <c r="J559" s="241"/>
      <c r="K559" s="241"/>
      <c r="L559"/>
    </row>
    <row r="560" spans="4:12" x14ac:dyDescent="0.3">
      <c r="D560"/>
      <c r="E560"/>
      <c r="F560" s="239"/>
      <c r="G560"/>
      <c r="H560"/>
      <c r="I560" s="4"/>
      <c r="J560" s="241"/>
      <c r="K560" s="241"/>
      <c r="L560"/>
    </row>
    <row r="561" spans="4:12" x14ac:dyDescent="0.3">
      <c r="D561"/>
      <c r="E561"/>
      <c r="F561" s="239"/>
      <c r="G561"/>
      <c r="H561"/>
      <c r="I561" s="4"/>
      <c r="J561" s="241"/>
      <c r="K561" s="241"/>
      <c r="L561"/>
    </row>
    <row r="562" spans="4:12" x14ac:dyDescent="0.3">
      <c r="D562"/>
      <c r="E562"/>
      <c r="F562" s="239"/>
      <c r="G562"/>
      <c r="H562"/>
      <c r="I562" s="4"/>
      <c r="J562" s="241"/>
      <c r="K562" s="241"/>
      <c r="L562"/>
    </row>
    <row r="563" spans="4:12" x14ac:dyDescent="0.3">
      <c r="D563"/>
      <c r="E563"/>
      <c r="F563" s="239"/>
      <c r="G563"/>
      <c r="H563"/>
      <c r="I563" s="4"/>
      <c r="J563" s="241"/>
      <c r="K563" s="241"/>
      <c r="L563"/>
    </row>
    <row r="564" spans="4:12" x14ac:dyDescent="0.3">
      <c r="D564"/>
      <c r="E564"/>
      <c r="F564" s="239"/>
      <c r="G564"/>
      <c r="H564"/>
      <c r="I564" s="4"/>
      <c r="J564" s="241"/>
      <c r="K564" s="241"/>
      <c r="L564"/>
    </row>
    <row r="565" spans="4:12" x14ac:dyDescent="0.3">
      <c r="D565"/>
      <c r="E565"/>
      <c r="F565" s="239"/>
      <c r="G565"/>
      <c r="H565"/>
      <c r="I565" s="4"/>
      <c r="J565" s="241"/>
      <c r="K565" s="241"/>
      <c r="L565"/>
    </row>
    <row r="566" spans="4:12" x14ac:dyDescent="0.3">
      <c r="D566"/>
      <c r="E566"/>
      <c r="F566" s="239"/>
      <c r="G566"/>
      <c r="H566"/>
      <c r="I566" s="4"/>
      <c r="J566" s="241"/>
      <c r="K566" s="241"/>
      <c r="L566"/>
    </row>
    <row r="567" spans="4:12" x14ac:dyDescent="0.3">
      <c r="D567"/>
      <c r="E567"/>
      <c r="F567" s="239"/>
      <c r="G567"/>
      <c r="H567"/>
      <c r="I567" s="4"/>
      <c r="J567" s="241"/>
      <c r="K567" s="241"/>
      <c r="L567"/>
    </row>
    <row r="568" spans="4:12" x14ac:dyDescent="0.3">
      <c r="D568"/>
      <c r="E568"/>
      <c r="F568" s="239"/>
      <c r="G568"/>
      <c r="H568"/>
      <c r="I568" s="4"/>
      <c r="J568" s="241"/>
      <c r="K568" s="241"/>
      <c r="L568"/>
    </row>
    <row r="569" spans="4:12" x14ac:dyDescent="0.3">
      <c r="D569"/>
      <c r="E569"/>
      <c r="F569" s="239"/>
      <c r="G569"/>
      <c r="H569"/>
      <c r="I569" s="4"/>
      <c r="J569" s="241"/>
      <c r="K569" s="241"/>
      <c r="L569"/>
    </row>
    <row r="570" spans="4:12" x14ac:dyDescent="0.3">
      <c r="D570"/>
      <c r="E570"/>
      <c r="F570" s="239"/>
      <c r="G570"/>
      <c r="H570"/>
      <c r="I570" s="4"/>
      <c r="J570" s="241"/>
      <c r="K570" s="241"/>
      <c r="L570"/>
    </row>
    <row r="571" spans="4:12" x14ac:dyDescent="0.3">
      <c r="D571"/>
      <c r="E571"/>
      <c r="F571" s="239"/>
      <c r="G571"/>
      <c r="H571"/>
      <c r="I571" s="4"/>
      <c r="J571" s="241"/>
      <c r="K571" s="241"/>
      <c r="L571"/>
    </row>
    <row r="572" spans="4:12" x14ac:dyDescent="0.3">
      <c r="D572"/>
      <c r="E572"/>
      <c r="F572" s="239"/>
      <c r="G572"/>
      <c r="H572"/>
      <c r="I572" s="4"/>
      <c r="J572" s="241"/>
      <c r="K572" s="241"/>
      <c r="L572"/>
    </row>
    <row r="573" spans="4:12" x14ac:dyDescent="0.3">
      <c r="D573"/>
      <c r="E573"/>
      <c r="F573" s="239"/>
      <c r="G573"/>
      <c r="H573"/>
      <c r="I573" s="4"/>
      <c r="J573" s="241"/>
      <c r="K573" s="241"/>
      <c r="L573"/>
    </row>
    <row r="574" spans="4:12" x14ac:dyDescent="0.3">
      <c r="D574"/>
      <c r="E574"/>
      <c r="F574" s="239"/>
      <c r="G574"/>
      <c r="H574"/>
      <c r="I574" s="4"/>
      <c r="J574" s="241"/>
      <c r="K574" s="241"/>
      <c r="L574"/>
    </row>
    <row r="575" spans="4:12" x14ac:dyDescent="0.3">
      <c r="D575"/>
      <c r="E575"/>
      <c r="F575" s="239"/>
      <c r="G575"/>
      <c r="H575"/>
      <c r="I575" s="4"/>
      <c r="J575" s="241"/>
      <c r="K575" s="241"/>
      <c r="L575"/>
    </row>
    <row r="576" spans="4:12" x14ac:dyDescent="0.3">
      <c r="D576"/>
      <c r="E576"/>
      <c r="F576" s="239"/>
      <c r="G576"/>
      <c r="H576"/>
      <c r="I576" s="4"/>
      <c r="J576" s="241"/>
      <c r="K576" s="241"/>
      <c r="L576"/>
    </row>
    <row r="577" spans="4:12" x14ac:dyDescent="0.3">
      <c r="D577"/>
      <c r="E577"/>
      <c r="F577" s="239"/>
      <c r="G577"/>
      <c r="H577"/>
      <c r="I577" s="4"/>
      <c r="J577" s="241"/>
      <c r="K577" s="241"/>
      <c r="L577"/>
    </row>
    <row r="578" spans="4:12" x14ac:dyDescent="0.3">
      <c r="D578"/>
      <c r="E578"/>
      <c r="F578" s="239"/>
      <c r="G578"/>
      <c r="H578"/>
      <c r="I578" s="4"/>
      <c r="J578" s="241"/>
      <c r="K578" s="241"/>
      <c r="L578"/>
    </row>
    <row r="579" spans="4:12" x14ac:dyDescent="0.3">
      <c r="D579"/>
      <c r="E579"/>
      <c r="F579" s="239"/>
      <c r="G579"/>
      <c r="H579"/>
      <c r="I579" s="4"/>
      <c r="J579" s="241"/>
      <c r="K579" s="241"/>
      <c r="L579"/>
    </row>
    <row r="580" spans="4:12" x14ac:dyDescent="0.3">
      <c r="D580"/>
      <c r="E580"/>
      <c r="F580" s="239"/>
      <c r="G580"/>
      <c r="H580"/>
      <c r="I580" s="4"/>
      <c r="J580" s="241"/>
      <c r="K580" s="241"/>
      <c r="L580"/>
    </row>
    <row r="581" spans="4:12" x14ac:dyDescent="0.3">
      <c r="D581"/>
      <c r="E581"/>
      <c r="F581" s="239"/>
      <c r="G581"/>
      <c r="H581"/>
      <c r="I581" s="4"/>
      <c r="J581" s="241"/>
      <c r="K581" s="241"/>
      <c r="L581"/>
    </row>
    <row r="582" spans="4:12" x14ac:dyDescent="0.3">
      <c r="D582"/>
      <c r="E582"/>
      <c r="F582" s="239"/>
      <c r="G582"/>
      <c r="H582"/>
      <c r="I582" s="4"/>
      <c r="J582" s="241"/>
      <c r="K582" s="241"/>
      <c r="L582"/>
    </row>
    <row r="583" spans="4:12" x14ac:dyDescent="0.3">
      <c r="D583"/>
      <c r="E583"/>
      <c r="F583" s="239"/>
      <c r="G583"/>
      <c r="H583"/>
      <c r="I583" s="4"/>
      <c r="J583" s="241"/>
      <c r="K583" s="241"/>
      <c r="L583"/>
    </row>
    <row r="584" spans="4:12" x14ac:dyDescent="0.3">
      <c r="D584"/>
      <c r="E584"/>
      <c r="F584" s="239"/>
      <c r="G584"/>
      <c r="H584"/>
      <c r="I584" s="4"/>
      <c r="J584" s="241"/>
      <c r="K584" s="241"/>
      <c r="L584"/>
    </row>
    <row r="585" spans="4:12" x14ac:dyDescent="0.3">
      <c r="D585"/>
      <c r="E585"/>
      <c r="F585" s="239"/>
      <c r="G585"/>
      <c r="H585"/>
      <c r="I585" s="4"/>
      <c r="J585" s="241"/>
      <c r="K585" s="241"/>
      <c r="L585"/>
    </row>
    <row r="586" spans="4:12" x14ac:dyDescent="0.3">
      <c r="D586"/>
      <c r="E586"/>
      <c r="F586" s="239"/>
      <c r="G586"/>
      <c r="H586"/>
      <c r="I586" s="4"/>
      <c r="J586" s="241"/>
      <c r="K586" s="241"/>
      <c r="L586"/>
    </row>
    <row r="587" spans="4:12" x14ac:dyDescent="0.3">
      <c r="D587"/>
      <c r="E587"/>
      <c r="F587" s="239"/>
      <c r="G587"/>
      <c r="H587"/>
      <c r="I587" s="4"/>
      <c r="J587" s="241"/>
      <c r="K587" s="241"/>
      <c r="L587"/>
    </row>
    <row r="588" spans="4:12" x14ac:dyDescent="0.3">
      <c r="D588"/>
      <c r="E588"/>
      <c r="F588" s="239"/>
      <c r="G588"/>
      <c r="H588"/>
      <c r="I588" s="4"/>
      <c r="J588" s="241"/>
      <c r="K588" s="241"/>
      <c r="L588"/>
    </row>
    <row r="589" spans="4:12" x14ac:dyDescent="0.3">
      <c r="D589"/>
      <c r="E589"/>
      <c r="F589" s="239"/>
      <c r="G589"/>
      <c r="H589"/>
      <c r="I589" s="4"/>
      <c r="J589" s="241"/>
      <c r="K589" s="241"/>
      <c r="L589"/>
    </row>
    <row r="590" spans="4:12" x14ac:dyDescent="0.3">
      <c r="D590"/>
      <c r="E590"/>
      <c r="F590" s="239"/>
      <c r="G590"/>
      <c r="H590"/>
      <c r="I590" s="4"/>
      <c r="J590" s="241"/>
      <c r="K590" s="241"/>
      <c r="L590"/>
    </row>
    <row r="591" spans="4:12" x14ac:dyDescent="0.3">
      <c r="D591"/>
      <c r="E591"/>
      <c r="F591" s="239"/>
      <c r="G591"/>
      <c r="H591"/>
      <c r="I591" s="4"/>
      <c r="J591" s="241"/>
      <c r="K591" s="241"/>
      <c r="L591"/>
    </row>
    <row r="592" spans="4:12" x14ac:dyDescent="0.3">
      <c r="D592"/>
      <c r="E592"/>
      <c r="F592" s="239"/>
      <c r="G592"/>
      <c r="H592"/>
      <c r="I592" s="4"/>
      <c r="J592" s="241"/>
      <c r="K592" s="241"/>
      <c r="L592"/>
    </row>
    <row r="593" spans="4:12" x14ac:dyDescent="0.3">
      <c r="D593"/>
      <c r="E593"/>
      <c r="F593" s="239"/>
      <c r="G593"/>
      <c r="H593"/>
      <c r="I593" s="4"/>
      <c r="J593" s="241"/>
      <c r="K593" s="241"/>
      <c r="L593"/>
    </row>
    <row r="594" spans="4:12" x14ac:dyDescent="0.3">
      <c r="D594"/>
      <c r="E594"/>
      <c r="F594" s="239"/>
      <c r="G594"/>
      <c r="H594"/>
      <c r="I594" s="4"/>
      <c r="J594" s="241"/>
      <c r="K594" s="241"/>
      <c r="L594"/>
    </row>
    <row r="595" spans="4:12" x14ac:dyDescent="0.3">
      <c r="D595"/>
      <c r="E595"/>
      <c r="F595" s="239"/>
      <c r="G595"/>
      <c r="H595"/>
      <c r="I595" s="4"/>
      <c r="J595" s="241"/>
      <c r="K595" s="241"/>
      <c r="L595"/>
    </row>
    <row r="596" spans="4:12" x14ac:dyDescent="0.3">
      <c r="D596"/>
      <c r="E596"/>
      <c r="F596" s="239"/>
      <c r="G596"/>
      <c r="H596"/>
      <c r="I596" s="4"/>
      <c r="J596" s="241"/>
      <c r="K596" s="241"/>
      <c r="L596"/>
    </row>
    <row r="597" spans="4:12" x14ac:dyDescent="0.3">
      <c r="D597"/>
      <c r="E597"/>
      <c r="F597" s="239"/>
      <c r="G597"/>
      <c r="H597"/>
      <c r="I597" s="4"/>
      <c r="J597" s="241"/>
      <c r="K597" s="241"/>
      <c r="L597"/>
    </row>
    <row r="598" spans="4:12" x14ac:dyDescent="0.3">
      <c r="D598"/>
      <c r="E598"/>
      <c r="F598" s="239"/>
      <c r="G598"/>
      <c r="H598"/>
      <c r="I598" s="4"/>
      <c r="J598" s="241"/>
      <c r="K598" s="241"/>
      <c r="L598"/>
    </row>
    <row r="599" spans="4:12" x14ac:dyDescent="0.3">
      <c r="D599"/>
      <c r="E599"/>
      <c r="F599" s="239"/>
      <c r="G599"/>
      <c r="H599"/>
      <c r="I599" s="4"/>
      <c r="J599" s="241"/>
      <c r="K599" s="241"/>
      <c r="L599"/>
    </row>
    <row r="600" spans="4:12" x14ac:dyDescent="0.3">
      <c r="D600"/>
      <c r="E600"/>
      <c r="F600" s="239"/>
      <c r="G600"/>
      <c r="H600"/>
      <c r="I600" s="4"/>
      <c r="J600" s="241"/>
      <c r="K600" s="241"/>
      <c r="L600"/>
    </row>
    <row r="601" spans="4:12" x14ac:dyDescent="0.3">
      <c r="D601"/>
      <c r="E601"/>
      <c r="F601" s="239"/>
      <c r="G601"/>
      <c r="H601"/>
      <c r="I601" s="4"/>
      <c r="J601" s="241"/>
      <c r="K601" s="241"/>
      <c r="L601"/>
    </row>
    <row r="602" spans="4:12" x14ac:dyDescent="0.3">
      <c r="D602"/>
      <c r="E602"/>
      <c r="F602" s="239"/>
      <c r="G602"/>
      <c r="H602"/>
      <c r="I602" s="4"/>
      <c r="J602" s="241"/>
      <c r="K602" s="241"/>
      <c r="L602"/>
    </row>
    <row r="603" spans="4:12" x14ac:dyDescent="0.3">
      <c r="D603"/>
      <c r="E603"/>
      <c r="F603" s="239"/>
      <c r="G603"/>
      <c r="H603"/>
      <c r="I603" s="4"/>
      <c r="J603" s="241"/>
      <c r="K603" s="241"/>
      <c r="L603"/>
    </row>
    <row r="604" spans="4:12" x14ac:dyDescent="0.3">
      <c r="D604"/>
      <c r="E604"/>
      <c r="F604" s="239"/>
      <c r="G604"/>
      <c r="H604"/>
      <c r="I604" s="4"/>
      <c r="J604" s="241"/>
      <c r="K604" s="241"/>
      <c r="L604"/>
    </row>
    <row r="605" spans="4:12" x14ac:dyDescent="0.3">
      <c r="D605"/>
      <c r="E605"/>
      <c r="F605" s="239"/>
      <c r="G605"/>
      <c r="H605"/>
      <c r="I605" s="4"/>
      <c r="J605" s="241"/>
      <c r="K605" s="241"/>
      <c r="L605"/>
    </row>
    <row r="606" spans="4:12" x14ac:dyDescent="0.3">
      <c r="D606"/>
      <c r="E606"/>
      <c r="F606" s="239"/>
      <c r="G606"/>
      <c r="H606"/>
      <c r="I606" s="4"/>
      <c r="J606" s="241"/>
      <c r="K606" s="241"/>
      <c r="L606"/>
    </row>
    <row r="607" spans="4:12" x14ac:dyDescent="0.3">
      <c r="D607"/>
      <c r="E607"/>
      <c r="F607" s="239"/>
      <c r="G607"/>
      <c r="H607"/>
      <c r="I607" s="4"/>
      <c r="J607" s="241"/>
      <c r="K607" s="241"/>
      <c r="L607"/>
    </row>
    <row r="608" spans="4:12" x14ac:dyDescent="0.3">
      <c r="D608"/>
      <c r="E608"/>
      <c r="F608" s="239"/>
      <c r="G608"/>
      <c r="H608"/>
      <c r="I608" s="4"/>
      <c r="J608" s="241"/>
      <c r="K608" s="241"/>
      <c r="L608"/>
    </row>
    <row r="609" spans="4:12" x14ac:dyDescent="0.3">
      <c r="D609"/>
      <c r="E609"/>
      <c r="F609" s="239"/>
      <c r="G609"/>
      <c r="H609"/>
      <c r="I609" s="4"/>
      <c r="J609" s="241"/>
      <c r="K609" s="241"/>
      <c r="L609"/>
    </row>
    <row r="610" spans="4:12" x14ac:dyDescent="0.3">
      <c r="D610"/>
      <c r="E610"/>
      <c r="F610" s="239"/>
      <c r="G610"/>
      <c r="H610"/>
      <c r="I610" s="4"/>
      <c r="J610" s="241"/>
      <c r="K610" s="241"/>
      <c r="L610"/>
    </row>
    <row r="611" spans="4:12" x14ac:dyDescent="0.3">
      <c r="D611"/>
      <c r="E611"/>
      <c r="F611" s="239"/>
      <c r="G611"/>
      <c r="H611"/>
      <c r="I611" s="4"/>
      <c r="J611" s="241"/>
      <c r="K611" s="241"/>
      <c r="L611"/>
    </row>
    <row r="612" spans="4:12" x14ac:dyDescent="0.3">
      <c r="D612"/>
      <c r="E612"/>
      <c r="F612" s="239"/>
      <c r="G612"/>
      <c r="H612"/>
      <c r="I612" s="4"/>
      <c r="J612" s="241"/>
      <c r="K612" s="241"/>
      <c r="L612"/>
    </row>
    <row r="613" spans="4:12" x14ac:dyDescent="0.3">
      <c r="D613"/>
      <c r="E613"/>
      <c r="F613" s="239"/>
      <c r="G613"/>
      <c r="H613"/>
      <c r="I613" s="4"/>
      <c r="J613" s="241"/>
      <c r="K613" s="241"/>
      <c r="L613"/>
    </row>
    <row r="614" spans="4:12" x14ac:dyDescent="0.3">
      <c r="D614"/>
      <c r="E614"/>
      <c r="F614" s="239"/>
      <c r="G614"/>
      <c r="H614"/>
      <c r="I614" s="4"/>
      <c r="J614" s="241"/>
      <c r="K614" s="241"/>
      <c r="L614"/>
    </row>
    <row r="615" spans="4:12" x14ac:dyDescent="0.3">
      <c r="D615"/>
      <c r="E615"/>
      <c r="F615" s="239"/>
      <c r="G615"/>
      <c r="H615"/>
      <c r="I615" s="4"/>
      <c r="J615" s="241"/>
      <c r="K615" s="241"/>
      <c r="L615"/>
    </row>
    <row r="616" spans="4:12" x14ac:dyDescent="0.3">
      <c r="D616"/>
      <c r="E616"/>
      <c r="F616" s="239"/>
      <c r="G616"/>
      <c r="H616"/>
      <c r="I616" s="4"/>
      <c r="J616" s="241"/>
      <c r="K616" s="241"/>
      <c r="L616"/>
    </row>
    <row r="617" spans="4:12" x14ac:dyDescent="0.3">
      <c r="D617"/>
      <c r="E617"/>
      <c r="F617" s="239"/>
      <c r="G617"/>
      <c r="H617"/>
      <c r="I617" s="4"/>
      <c r="J617" s="241"/>
      <c r="K617" s="241"/>
      <c r="L617"/>
    </row>
    <row r="618" spans="4:12" x14ac:dyDescent="0.3">
      <c r="D618"/>
      <c r="E618"/>
      <c r="F618" s="239"/>
      <c r="G618"/>
      <c r="H618"/>
      <c r="I618" s="4"/>
      <c r="J618" s="241"/>
      <c r="K618" s="241"/>
      <c r="L618"/>
    </row>
    <row r="619" spans="4:12" x14ac:dyDescent="0.3">
      <c r="D619"/>
      <c r="E619"/>
      <c r="F619" s="239"/>
      <c r="G619"/>
      <c r="H619"/>
      <c r="I619" s="4"/>
      <c r="J619" s="241"/>
      <c r="K619" s="241"/>
      <c r="L619"/>
    </row>
    <row r="620" spans="4:12" x14ac:dyDescent="0.3">
      <c r="D620"/>
      <c r="E620"/>
      <c r="F620" s="239"/>
      <c r="G620"/>
      <c r="H620"/>
      <c r="I620" s="4"/>
      <c r="J620" s="241"/>
      <c r="K620" s="241"/>
      <c r="L620"/>
    </row>
    <row r="621" spans="4:12" x14ac:dyDescent="0.3">
      <c r="D621"/>
      <c r="E621"/>
      <c r="F621" s="239"/>
      <c r="G621"/>
      <c r="H621"/>
      <c r="I621" s="4"/>
      <c r="J621" s="241"/>
      <c r="K621" s="241"/>
      <c r="L621"/>
    </row>
    <row r="622" spans="4:12" x14ac:dyDescent="0.3">
      <c r="D622"/>
      <c r="E622"/>
      <c r="F622" s="239"/>
      <c r="G622"/>
      <c r="H622"/>
      <c r="I622" s="4"/>
      <c r="J622" s="241"/>
      <c r="K622" s="241"/>
      <c r="L622"/>
    </row>
    <row r="623" spans="4:12" x14ac:dyDescent="0.3">
      <c r="D623"/>
      <c r="E623"/>
      <c r="F623" s="239"/>
      <c r="G623"/>
      <c r="H623"/>
      <c r="I623" s="4"/>
      <c r="J623" s="241"/>
      <c r="K623" s="241"/>
      <c r="L623"/>
    </row>
    <row r="624" spans="4:12" x14ac:dyDescent="0.3">
      <c r="D624"/>
      <c r="E624"/>
      <c r="F624" s="239"/>
      <c r="G624"/>
      <c r="H624"/>
      <c r="I624" s="4"/>
      <c r="J624" s="241"/>
      <c r="K624" s="241"/>
      <c r="L624"/>
    </row>
    <row r="625" spans="4:12" x14ac:dyDescent="0.3">
      <c r="D625"/>
      <c r="E625"/>
      <c r="F625" s="239"/>
      <c r="G625"/>
      <c r="H625"/>
      <c r="I625" s="4"/>
      <c r="J625" s="241"/>
      <c r="K625" s="241"/>
      <c r="L625"/>
    </row>
    <row r="626" spans="4:12" x14ac:dyDescent="0.3">
      <c r="D626"/>
      <c r="E626"/>
      <c r="F626" s="239"/>
      <c r="G626"/>
      <c r="H626"/>
      <c r="I626" s="4"/>
      <c r="J626" s="241"/>
      <c r="K626" s="241"/>
      <c r="L626"/>
    </row>
    <row r="627" spans="4:12" x14ac:dyDescent="0.3">
      <c r="D627"/>
      <c r="E627"/>
      <c r="F627" s="239"/>
      <c r="G627"/>
      <c r="H627"/>
      <c r="I627" s="4"/>
      <c r="J627" s="241"/>
      <c r="K627" s="241"/>
      <c r="L627"/>
    </row>
    <row r="628" spans="4:12" x14ac:dyDescent="0.3">
      <c r="D628"/>
      <c r="E628"/>
      <c r="F628" s="239"/>
      <c r="G628"/>
      <c r="H628"/>
      <c r="I628" s="4"/>
      <c r="J628" s="241"/>
      <c r="K628" s="241"/>
      <c r="L628"/>
    </row>
    <row r="629" spans="4:12" x14ac:dyDescent="0.3">
      <c r="D629"/>
      <c r="E629"/>
      <c r="F629" s="239"/>
      <c r="G629"/>
      <c r="H629"/>
      <c r="I629" s="4"/>
      <c r="J629" s="241"/>
      <c r="K629" s="241"/>
      <c r="L629"/>
    </row>
    <row r="630" spans="4:12" x14ac:dyDescent="0.3">
      <c r="D630"/>
      <c r="E630"/>
      <c r="F630" s="239"/>
      <c r="G630"/>
      <c r="H630"/>
      <c r="I630" s="4"/>
      <c r="J630" s="241"/>
      <c r="K630" s="241"/>
      <c r="L630"/>
    </row>
    <row r="631" spans="4:12" x14ac:dyDescent="0.3">
      <c r="D631"/>
      <c r="E631"/>
      <c r="F631" s="239"/>
      <c r="G631"/>
      <c r="H631"/>
      <c r="I631" s="4"/>
      <c r="J631" s="241"/>
      <c r="K631" s="241"/>
      <c r="L631"/>
    </row>
    <row r="632" spans="4:12" x14ac:dyDescent="0.3">
      <c r="D632"/>
      <c r="E632"/>
      <c r="F632" s="239"/>
      <c r="G632"/>
      <c r="H632"/>
      <c r="I632" s="4"/>
      <c r="J632" s="241"/>
      <c r="K632" s="241"/>
      <c r="L632"/>
    </row>
    <row r="633" spans="4:12" x14ac:dyDescent="0.3">
      <c r="D633"/>
      <c r="E633"/>
      <c r="F633" s="239"/>
      <c r="G633"/>
      <c r="H633"/>
      <c r="I633" s="4"/>
      <c r="J633" s="241"/>
      <c r="K633" s="241"/>
      <c r="L633"/>
    </row>
    <row r="634" spans="4:12" x14ac:dyDescent="0.3">
      <c r="D634"/>
      <c r="E634"/>
      <c r="F634" s="239"/>
      <c r="G634"/>
      <c r="H634"/>
      <c r="I634" s="4"/>
      <c r="J634" s="241"/>
      <c r="K634" s="241"/>
      <c r="L634"/>
    </row>
    <row r="635" spans="4:12" x14ac:dyDescent="0.3">
      <c r="D635"/>
      <c r="E635"/>
      <c r="F635" s="239"/>
      <c r="G635"/>
      <c r="H635"/>
      <c r="I635" s="4"/>
      <c r="J635" s="241"/>
      <c r="K635" s="241"/>
      <c r="L635"/>
    </row>
    <row r="636" spans="4:12" x14ac:dyDescent="0.3">
      <c r="D636"/>
      <c r="E636"/>
      <c r="F636" s="239"/>
      <c r="G636"/>
      <c r="H636"/>
      <c r="I636" s="4"/>
      <c r="J636" s="241"/>
      <c r="K636" s="241"/>
      <c r="L636"/>
    </row>
    <row r="637" spans="4:12" x14ac:dyDescent="0.3">
      <c r="D637"/>
      <c r="E637"/>
      <c r="F637" s="239"/>
      <c r="G637"/>
      <c r="H637"/>
      <c r="I637" s="4"/>
      <c r="J637" s="241"/>
      <c r="K637" s="241"/>
      <c r="L637"/>
    </row>
    <row r="638" spans="4:12" x14ac:dyDescent="0.3">
      <c r="D638"/>
      <c r="E638"/>
      <c r="F638" s="239"/>
      <c r="G638"/>
      <c r="H638"/>
      <c r="I638" s="4"/>
      <c r="J638" s="241"/>
      <c r="K638" s="241"/>
      <c r="L638"/>
    </row>
    <row r="639" spans="4:12" x14ac:dyDescent="0.3">
      <c r="D639"/>
      <c r="E639"/>
      <c r="F639" s="239"/>
      <c r="G639"/>
      <c r="H639"/>
      <c r="I639" s="4"/>
      <c r="J639" s="241"/>
      <c r="K639" s="241"/>
      <c r="L639"/>
    </row>
    <row r="640" spans="4:12" x14ac:dyDescent="0.3">
      <c r="D640"/>
      <c r="E640"/>
      <c r="F640" s="239"/>
      <c r="G640"/>
      <c r="H640"/>
      <c r="I640" s="4"/>
      <c r="J640" s="241"/>
      <c r="K640" s="241"/>
      <c r="L640"/>
    </row>
    <row r="641" spans="4:12" x14ac:dyDescent="0.3">
      <c r="D641"/>
      <c r="E641"/>
      <c r="F641" s="239"/>
      <c r="G641"/>
      <c r="H641"/>
      <c r="I641" s="4"/>
      <c r="J641" s="241"/>
      <c r="K641" s="241"/>
      <c r="L641"/>
    </row>
    <row r="642" spans="4:12" x14ac:dyDescent="0.3">
      <c r="D642"/>
      <c r="E642"/>
      <c r="F642" s="239"/>
      <c r="G642"/>
      <c r="H642"/>
      <c r="I642" s="4"/>
      <c r="J642" s="241"/>
      <c r="K642" s="241"/>
      <c r="L642"/>
    </row>
    <row r="643" spans="4:12" x14ac:dyDescent="0.3">
      <c r="D643"/>
      <c r="E643"/>
      <c r="F643" s="239"/>
      <c r="G643"/>
      <c r="H643"/>
      <c r="I643" s="4"/>
      <c r="J643" s="241"/>
      <c r="K643" s="241"/>
      <c r="L643"/>
    </row>
    <row r="644" spans="4:12" x14ac:dyDescent="0.3">
      <c r="D644"/>
      <c r="E644"/>
      <c r="F644" s="239"/>
      <c r="G644"/>
      <c r="H644"/>
      <c r="I644" s="4"/>
      <c r="J644" s="241"/>
      <c r="K644" s="241"/>
      <c r="L644"/>
    </row>
    <row r="645" spans="4:12" x14ac:dyDescent="0.3">
      <c r="D645"/>
      <c r="E645"/>
      <c r="F645" s="239"/>
      <c r="G645"/>
      <c r="H645"/>
      <c r="I645" s="4"/>
      <c r="J645" s="241"/>
      <c r="K645" s="241"/>
      <c r="L645"/>
    </row>
    <row r="646" spans="4:12" x14ac:dyDescent="0.3">
      <c r="D646"/>
      <c r="E646"/>
      <c r="F646" s="239"/>
      <c r="G646"/>
      <c r="H646"/>
      <c r="I646" s="4"/>
      <c r="J646" s="241"/>
      <c r="K646" s="241"/>
      <c r="L646"/>
    </row>
    <row r="647" spans="4:12" x14ac:dyDescent="0.3">
      <c r="D647"/>
      <c r="E647"/>
      <c r="F647" s="239"/>
      <c r="G647"/>
      <c r="H647"/>
      <c r="I647" s="4"/>
      <c r="J647" s="241"/>
      <c r="K647" s="241"/>
      <c r="L647"/>
    </row>
    <row r="648" spans="4:12" x14ac:dyDescent="0.3">
      <c r="D648"/>
      <c r="E648"/>
      <c r="F648" s="239"/>
      <c r="G648"/>
      <c r="H648"/>
      <c r="I648" s="4"/>
      <c r="J648" s="241"/>
      <c r="K648" s="241"/>
      <c r="L648"/>
    </row>
    <row r="649" spans="4:12" x14ac:dyDescent="0.3">
      <c r="D649"/>
      <c r="E649"/>
      <c r="F649" s="239"/>
      <c r="G649"/>
      <c r="H649"/>
      <c r="I649" s="4"/>
      <c r="J649" s="241"/>
      <c r="K649" s="241"/>
      <c r="L649"/>
    </row>
    <row r="650" spans="4:12" x14ac:dyDescent="0.3">
      <c r="D650"/>
      <c r="E650"/>
      <c r="F650" s="239"/>
      <c r="G650"/>
      <c r="H650"/>
      <c r="I650" s="4"/>
      <c r="J650" s="241"/>
      <c r="K650" s="241"/>
      <c r="L650"/>
    </row>
    <row r="651" spans="4:12" x14ac:dyDescent="0.3">
      <c r="D651"/>
      <c r="E651"/>
      <c r="F651" s="239"/>
      <c r="G651"/>
      <c r="H651"/>
      <c r="I651" s="4"/>
      <c r="J651" s="241"/>
      <c r="K651" s="241"/>
      <c r="L651"/>
    </row>
    <row r="652" spans="4:12" x14ac:dyDescent="0.3">
      <c r="D652"/>
      <c r="E652"/>
      <c r="F652" s="239"/>
      <c r="G652"/>
      <c r="H652"/>
      <c r="I652" s="4"/>
      <c r="J652" s="241"/>
      <c r="K652" s="241"/>
      <c r="L652"/>
    </row>
    <row r="653" spans="4:12" x14ac:dyDescent="0.3">
      <c r="D653"/>
      <c r="E653"/>
      <c r="F653" s="239"/>
      <c r="G653"/>
      <c r="H653"/>
      <c r="I653" s="4"/>
      <c r="J653" s="241"/>
      <c r="K653" s="241"/>
      <c r="L653"/>
    </row>
    <row r="654" spans="4:12" x14ac:dyDescent="0.3">
      <c r="D654"/>
      <c r="E654"/>
      <c r="F654" s="239"/>
      <c r="G654"/>
      <c r="H654"/>
      <c r="I654" s="4"/>
      <c r="J654" s="241"/>
      <c r="K654" s="241"/>
      <c r="L654"/>
    </row>
    <row r="655" spans="4:12" x14ac:dyDescent="0.3">
      <c r="D655"/>
      <c r="E655"/>
      <c r="F655" s="239"/>
      <c r="G655"/>
      <c r="H655"/>
      <c r="I655" s="4"/>
      <c r="J655" s="241"/>
      <c r="K655" s="241"/>
      <c r="L655"/>
    </row>
    <row r="656" spans="4:12" x14ac:dyDescent="0.3">
      <c r="D656"/>
      <c r="E656"/>
      <c r="F656" s="239"/>
      <c r="G656"/>
      <c r="H656"/>
      <c r="I656" s="4"/>
      <c r="J656" s="241"/>
      <c r="K656" s="241"/>
      <c r="L656"/>
    </row>
    <row r="657" spans="4:12" x14ac:dyDescent="0.3">
      <c r="D657"/>
      <c r="E657"/>
      <c r="F657" s="239"/>
      <c r="G657"/>
      <c r="H657"/>
      <c r="I657" s="4"/>
      <c r="J657" s="241"/>
      <c r="K657" s="241"/>
      <c r="L657"/>
    </row>
    <row r="658" spans="4:12" x14ac:dyDescent="0.3">
      <c r="D658"/>
      <c r="E658"/>
      <c r="F658" s="239"/>
      <c r="G658"/>
      <c r="H658"/>
      <c r="I658" s="4"/>
      <c r="J658" s="241"/>
      <c r="K658" s="241"/>
      <c r="L658"/>
    </row>
    <row r="659" spans="4:12" x14ac:dyDescent="0.3">
      <c r="D659"/>
      <c r="E659"/>
      <c r="F659" s="239"/>
      <c r="G659"/>
      <c r="H659"/>
      <c r="I659" s="4"/>
      <c r="J659" s="241"/>
      <c r="K659" s="241"/>
      <c r="L659"/>
    </row>
    <row r="660" spans="4:12" x14ac:dyDescent="0.3">
      <c r="D660"/>
      <c r="E660"/>
      <c r="F660" s="239"/>
      <c r="G660"/>
      <c r="H660"/>
      <c r="I660" s="4"/>
      <c r="J660" s="241"/>
      <c r="K660" s="241"/>
      <c r="L660"/>
    </row>
    <row r="661" spans="4:12" x14ac:dyDescent="0.3">
      <c r="D661"/>
      <c r="E661"/>
      <c r="F661" s="239"/>
      <c r="G661"/>
      <c r="H661"/>
      <c r="I661" s="4"/>
      <c r="J661" s="241"/>
      <c r="K661" s="241"/>
      <c r="L661"/>
    </row>
    <row r="662" spans="4:12" x14ac:dyDescent="0.3">
      <c r="D662"/>
      <c r="E662"/>
      <c r="F662" s="239"/>
      <c r="G662"/>
      <c r="H662"/>
      <c r="I662" s="4"/>
      <c r="J662" s="241"/>
      <c r="K662" s="241"/>
      <c r="L662"/>
    </row>
    <row r="663" spans="4:12" x14ac:dyDescent="0.3">
      <c r="D663"/>
      <c r="E663"/>
      <c r="F663" s="239"/>
      <c r="G663"/>
      <c r="H663"/>
      <c r="I663" s="4"/>
      <c r="J663" s="241"/>
      <c r="K663" s="241"/>
      <c r="L663"/>
    </row>
    <row r="664" spans="4:12" x14ac:dyDescent="0.3">
      <c r="D664"/>
      <c r="E664"/>
      <c r="F664" s="239"/>
      <c r="G664"/>
      <c r="H664"/>
      <c r="I664" s="4"/>
      <c r="J664" s="241"/>
      <c r="K664" s="241"/>
      <c r="L664"/>
    </row>
    <row r="665" spans="4:12" x14ac:dyDescent="0.3">
      <c r="D665"/>
      <c r="E665"/>
      <c r="F665" s="239"/>
      <c r="G665"/>
      <c r="H665"/>
      <c r="I665" s="4"/>
      <c r="J665" s="241"/>
      <c r="K665" s="241"/>
      <c r="L665"/>
    </row>
    <row r="666" spans="4:12" x14ac:dyDescent="0.3">
      <c r="D666"/>
      <c r="E666"/>
      <c r="F666" s="239"/>
      <c r="G666"/>
      <c r="H666"/>
      <c r="I666" s="4"/>
      <c r="J666" s="241"/>
      <c r="K666" s="241"/>
      <c r="L666"/>
    </row>
    <row r="667" spans="4:12" x14ac:dyDescent="0.3">
      <c r="D667"/>
      <c r="E667"/>
      <c r="F667" s="239"/>
      <c r="G667"/>
      <c r="H667"/>
      <c r="I667" s="4"/>
      <c r="J667" s="241"/>
      <c r="K667" s="241"/>
      <c r="L667"/>
    </row>
    <row r="668" spans="4:12" x14ac:dyDescent="0.3">
      <c r="D668"/>
      <c r="E668"/>
      <c r="F668" s="239"/>
      <c r="G668"/>
      <c r="H668"/>
      <c r="I668" s="4"/>
      <c r="J668" s="241"/>
      <c r="K668" s="241"/>
      <c r="L668"/>
    </row>
    <row r="669" spans="4:12" x14ac:dyDescent="0.3">
      <c r="D669"/>
      <c r="E669"/>
      <c r="F669" s="239"/>
      <c r="G669"/>
      <c r="H669"/>
      <c r="I669" s="4"/>
      <c r="J669" s="241"/>
      <c r="K669" s="241"/>
      <c r="L669"/>
    </row>
    <row r="670" spans="4:12" x14ac:dyDescent="0.3">
      <c r="D670"/>
      <c r="E670"/>
      <c r="F670" s="239"/>
      <c r="G670"/>
      <c r="H670"/>
      <c r="I670" s="4"/>
      <c r="J670" s="241"/>
      <c r="K670" s="241"/>
      <c r="L670"/>
    </row>
    <row r="671" spans="4:12" x14ac:dyDescent="0.3">
      <c r="D671"/>
      <c r="E671"/>
      <c r="F671" s="239"/>
      <c r="G671"/>
      <c r="H671"/>
      <c r="I671" s="4"/>
      <c r="J671" s="241"/>
      <c r="K671" s="241"/>
      <c r="L671"/>
    </row>
    <row r="672" spans="4:12" x14ac:dyDescent="0.3">
      <c r="D672"/>
      <c r="E672"/>
      <c r="F672" s="239"/>
      <c r="G672"/>
      <c r="H672"/>
      <c r="I672" s="4"/>
      <c r="J672" s="241"/>
      <c r="K672" s="241"/>
      <c r="L672"/>
    </row>
    <row r="673" spans="4:12" x14ac:dyDescent="0.3">
      <c r="D673"/>
      <c r="E673"/>
      <c r="F673" s="239"/>
      <c r="G673"/>
      <c r="H673"/>
      <c r="I673" s="4"/>
      <c r="J673" s="241"/>
      <c r="K673" s="241"/>
      <c r="L673"/>
    </row>
    <row r="674" spans="4:12" x14ac:dyDescent="0.3">
      <c r="D674"/>
      <c r="E674"/>
      <c r="F674" s="239"/>
      <c r="G674"/>
      <c r="H674"/>
      <c r="I674" s="4"/>
      <c r="J674" s="241"/>
      <c r="K674" s="241"/>
      <c r="L674"/>
    </row>
    <row r="675" spans="4:12" x14ac:dyDescent="0.3">
      <c r="D675"/>
      <c r="E675"/>
      <c r="F675" s="239"/>
      <c r="G675"/>
      <c r="H675"/>
      <c r="I675" s="4"/>
      <c r="J675" s="241"/>
      <c r="K675" s="241"/>
      <c r="L675"/>
    </row>
    <row r="676" spans="4:12" x14ac:dyDescent="0.3">
      <c r="D676"/>
      <c r="E676"/>
      <c r="F676" s="239"/>
      <c r="G676"/>
      <c r="H676"/>
      <c r="I676" s="4"/>
      <c r="J676" s="241"/>
      <c r="K676" s="241"/>
      <c r="L676"/>
    </row>
    <row r="677" spans="4:12" x14ac:dyDescent="0.3">
      <c r="D677"/>
      <c r="E677"/>
      <c r="F677" s="239"/>
      <c r="G677"/>
      <c r="H677"/>
      <c r="I677" s="4"/>
      <c r="J677" s="241"/>
      <c r="K677" s="241"/>
      <c r="L677"/>
    </row>
    <row r="678" spans="4:12" x14ac:dyDescent="0.3">
      <c r="D678"/>
      <c r="E678"/>
      <c r="F678" s="239"/>
      <c r="G678"/>
      <c r="H678"/>
      <c r="I678" s="4"/>
      <c r="J678" s="241"/>
      <c r="K678" s="241"/>
      <c r="L678"/>
    </row>
    <row r="679" spans="4:12" x14ac:dyDescent="0.3">
      <c r="D679"/>
      <c r="E679"/>
      <c r="F679" s="239"/>
      <c r="G679"/>
      <c r="H679"/>
      <c r="I679" s="4"/>
      <c r="J679" s="241"/>
      <c r="K679" s="241"/>
      <c r="L679"/>
    </row>
    <row r="680" spans="4:12" x14ac:dyDescent="0.3">
      <c r="D680"/>
      <c r="E680"/>
      <c r="F680" s="239"/>
      <c r="G680"/>
      <c r="H680"/>
      <c r="I680" s="4"/>
      <c r="J680" s="241"/>
      <c r="K680" s="241"/>
      <c r="L680"/>
    </row>
    <row r="681" spans="4:12" x14ac:dyDescent="0.3">
      <c r="D681"/>
      <c r="E681"/>
      <c r="F681" s="239"/>
      <c r="G681"/>
      <c r="H681"/>
      <c r="I681" s="4"/>
      <c r="J681" s="241"/>
      <c r="K681" s="241"/>
      <c r="L681"/>
    </row>
    <row r="682" spans="4:12" x14ac:dyDescent="0.3">
      <c r="D682"/>
      <c r="E682"/>
      <c r="F682" s="239"/>
      <c r="G682"/>
      <c r="H682"/>
      <c r="I682" s="4"/>
      <c r="J682" s="241"/>
      <c r="K682" s="241"/>
      <c r="L682"/>
    </row>
    <row r="683" spans="4:12" x14ac:dyDescent="0.3">
      <c r="D683"/>
      <c r="E683"/>
      <c r="F683" s="239"/>
      <c r="G683"/>
      <c r="H683"/>
      <c r="I683" s="4"/>
      <c r="J683" s="241"/>
      <c r="K683" s="241"/>
      <c r="L683"/>
    </row>
    <row r="684" spans="4:12" x14ac:dyDescent="0.3">
      <c r="D684"/>
      <c r="E684"/>
      <c r="F684" s="239"/>
      <c r="G684"/>
      <c r="H684"/>
      <c r="I684" s="4"/>
      <c r="J684" s="241"/>
      <c r="K684" s="241"/>
      <c r="L684"/>
    </row>
    <row r="685" spans="4:12" x14ac:dyDescent="0.3">
      <c r="D685"/>
      <c r="E685"/>
      <c r="F685" s="239"/>
      <c r="G685"/>
      <c r="H685"/>
      <c r="I685" s="4"/>
      <c r="J685" s="241"/>
      <c r="K685" s="241"/>
      <c r="L685"/>
    </row>
    <row r="686" spans="4:12" x14ac:dyDescent="0.3">
      <c r="D686"/>
      <c r="E686"/>
      <c r="F686" s="239"/>
      <c r="G686"/>
      <c r="H686"/>
      <c r="I686" s="4"/>
      <c r="J686" s="241"/>
      <c r="K686" s="241"/>
      <c r="L686"/>
    </row>
    <row r="687" spans="4:12" x14ac:dyDescent="0.3">
      <c r="D687"/>
      <c r="E687"/>
      <c r="F687" s="239"/>
      <c r="G687"/>
      <c r="H687"/>
      <c r="I687" s="4"/>
      <c r="J687" s="241"/>
      <c r="K687" s="241"/>
      <c r="L687"/>
    </row>
    <row r="688" spans="4:12" x14ac:dyDescent="0.3">
      <c r="D688"/>
      <c r="E688"/>
      <c r="F688" s="239"/>
      <c r="G688"/>
      <c r="H688"/>
      <c r="I688" s="4"/>
      <c r="J688" s="241"/>
      <c r="K688" s="241"/>
      <c r="L688"/>
    </row>
    <row r="689" spans="4:12" x14ac:dyDescent="0.3">
      <c r="D689"/>
      <c r="E689"/>
      <c r="F689" s="239"/>
      <c r="G689"/>
      <c r="H689"/>
      <c r="I689" s="4"/>
      <c r="J689" s="241"/>
      <c r="K689" s="241"/>
      <c r="L689"/>
    </row>
    <row r="690" spans="4:12" x14ac:dyDescent="0.3">
      <c r="D690"/>
      <c r="E690"/>
      <c r="F690" s="239"/>
      <c r="G690"/>
      <c r="H690"/>
      <c r="I690" s="4"/>
      <c r="J690" s="241"/>
      <c r="K690" s="241"/>
      <c r="L690"/>
    </row>
    <row r="691" spans="4:12" x14ac:dyDescent="0.3">
      <c r="D691"/>
      <c r="E691"/>
      <c r="F691" s="239"/>
      <c r="G691"/>
      <c r="H691"/>
      <c r="I691" s="4"/>
      <c r="J691" s="241"/>
      <c r="K691" s="241"/>
      <c r="L691"/>
    </row>
    <row r="692" spans="4:12" x14ac:dyDescent="0.3">
      <c r="D692"/>
      <c r="E692"/>
      <c r="F692" s="239"/>
      <c r="G692"/>
      <c r="H692"/>
      <c r="I692" s="4"/>
      <c r="J692" s="241"/>
      <c r="K692" s="241"/>
      <c r="L692"/>
    </row>
    <row r="693" spans="4:12" x14ac:dyDescent="0.3">
      <c r="D693"/>
      <c r="E693"/>
      <c r="F693" s="239"/>
      <c r="G693"/>
      <c r="H693"/>
      <c r="I693" s="4"/>
      <c r="J693" s="241"/>
      <c r="K693" s="241"/>
      <c r="L693"/>
    </row>
    <row r="694" spans="4:12" x14ac:dyDescent="0.3">
      <c r="D694"/>
      <c r="E694"/>
      <c r="F694" s="239"/>
      <c r="G694"/>
      <c r="H694"/>
      <c r="I694" s="4"/>
      <c r="J694" s="241"/>
      <c r="K694" s="241"/>
      <c r="L694"/>
    </row>
    <row r="695" spans="4:12" x14ac:dyDescent="0.3">
      <c r="D695"/>
      <c r="E695"/>
      <c r="F695" s="239"/>
      <c r="G695"/>
      <c r="H695"/>
      <c r="I695" s="4"/>
      <c r="J695" s="241"/>
      <c r="K695" s="241"/>
      <c r="L695"/>
    </row>
    <row r="696" spans="4:12" x14ac:dyDescent="0.3">
      <c r="D696"/>
      <c r="E696"/>
      <c r="F696" s="239"/>
      <c r="G696"/>
      <c r="H696"/>
      <c r="I696" s="4"/>
      <c r="J696" s="241"/>
      <c r="K696" s="241"/>
      <c r="L696"/>
    </row>
    <row r="697" spans="4:12" x14ac:dyDescent="0.3">
      <c r="D697"/>
      <c r="E697"/>
      <c r="F697" s="239"/>
      <c r="G697"/>
      <c r="H697"/>
      <c r="I697" s="4"/>
      <c r="J697" s="241"/>
      <c r="K697" s="241"/>
      <c r="L697"/>
    </row>
    <row r="698" spans="4:12" x14ac:dyDescent="0.3">
      <c r="D698"/>
      <c r="E698"/>
      <c r="F698" s="239"/>
      <c r="G698"/>
      <c r="H698"/>
      <c r="I698" s="4"/>
      <c r="J698" s="241"/>
      <c r="K698" s="241"/>
      <c r="L698"/>
    </row>
    <row r="699" spans="4:12" x14ac:dyDescent="0.3">
      <c r="D699"/>
      <c r="E699"/>
      <c r="F699" s="239"/>
      <c r="G699"/>
      <c r="H699"/>
      <c r="I699" s="4"/>
      <c r="J699" s="241"/>
      <c r="K699" s="241"/>
      <c r="L699"/>
    </row>
    <row r="700" spans="4:12" x14ac:dyDescent="0.3">
      <c r="D700"/>
      <c r="E700"/>
      <c r="F700" s="239"/>
      <c r="G700"/>
      <c r="H700"/>
      <c r="I700" s="4"/>
      <c r="J700" s="241"/>
      <c r="K700" s="241"/>
      <c r="L700"/>
    </row>
  </sheetData>
  <sheetProtection algorithmName="SHA-512" hashValue="V40m5IzCSpesv1I0alrQrreiuqUofIqbcg6HAm0HAeWc4ktp1rDoijalOcd70hhfKqTCyfWHh4NC1689nRDzaw==" saltValue="fBRPFX0JZ9eNKa8zGNKvjA==" spinCount="100000" sheet="1" formatRows="0"/>
  <sortState xmlns:xlrd2="http://schemas.microsoft.com/office/spreadsheetml/2017/richdata2" ref="R11:V51">
    <sortCondition ref="R11:R51"/>
  </sortState>
  <dataConsolidate topLabels="1">
    <dataRefs count="2">
      <dataRef ref="C5:H34" sheet="M1-M6 Report"/>
      <dataRef ref="C4:I33" sheet="M7-M12 Report"/>
    </dataRefs>
  </dataConsolidate>
  <mergeCells count="13">
    <mergeCell ref="N9:N10"/>
    <mergeCell ref="B23:B24"/>
    <mergeCell ref="B2:D2"/>
    <mergeCell ref="B5:C5"/>
    <mergeCell ref="J5:K5"/>
    <mergeCell ref="B6:C6"/>
    <mergeCell ref="D6:D10"/>
    <mergeCell ref="E6:E10"/>
    <mergeCell ref="F6:I6"/>
    <mergeCell ref="J6:K6"/>
    <mergeCell ref="L9:L10"/>
    <mergeCell ref="M9:M10"/>
    <mergeCell ref="B4:C4"/>
  </mergeCells>
  <phoneticPr fontId="20" type="noConversion"/>
  <conditionalFormatting sqref="A16:A20">
    <cfRule type="expression" dxfId="10" priority="4">
      <formula>$N$5="No"</formula>
    </cfRule>
  </conditionalFormatting>
  <conditionalFormatting sqref="B16:C20">
    <cfRule type="expression" dxfId="9" priority="6">
      <formula>$N$5="No"</formula>
    </cfRule>
  </conditionalFormatting>
  <conditionalFormatting sqref="D66:L700">
    <cfRule type="expression" dxfId="8" priority="1">
      <formula>D66&lt;&gt;""</formula>
    </cfRule>
  </conditionalFormatting>
  <conditionalFormatting sqref="G31:P58">
    <cfRule type="cellIs" dxfId="7" priority="3" operator="greaterThan">
      <formula>0</formula>
    </cfRule>
  </conditionalFormatting>
  <conditionalFormatting sqref="M11:M20 D25:M25">
    <cfRule type="cellIs" dxfId="6" priority="19" operator="greaterThan">
      <formula>$C$27</formula>
    </cfRule>
  </conditionalFormatting>
  <conditionalFormatting sqref="N11:N17">
    <cfRule type="cellIs" dxfId="5" priority="14" operator="lessThan">
      <formula>0</formula>
    </cfRule>
  </conditionalFormatting>
  <conditionalFormatting sqref="Q17:R19">
    <cfRule type="cellIs" dxfId="4" priority="16" operator="equal">
      <formula>IF(G2="Difference","")</formula>
    </cfRule>
  </conditionalFormatting>
  <dataValidations count="12">
    <dataValidation type="list" allowBlank="1" showInputMessage="1" showErrorMessage="1" sqref="F7" xr:uid="{DF20BFEE-0AD3-491F-994D-C97108AB8E24}">
      <formula1>$AL$1:$AL$26</formula1>
    </dataValidation>
    <dataValidation type="list" allowBlank="1" showInputMessage="1" showErrorMessage="1" sqref="F2" xr:uid="{276336C9-D3EE-4768-B0C1-E1A2388EC740}">
      <formula1>$AI$4:$AI$6</formula1>
    </dataValidation>
    <dataValidation type="list" allowBlank="1" showInputMessage="1" showErrorMessage="1" sqref="G7" xr:uid="{2A731652-067D-48CE-B848-D4D97C9C4CF5}">
      <formula1>$AM$1:$AM$26</formula1>
    </dataValidation>
    <dataValidation type="list" allowBlank="1" showInputMessage="1" showErrorMessage="1" sqref="K7" xr:uid="{6E55CFFB-A5A0-4065-8088-BD71B47077E8}">
      <formula1>$AQ$1:$AQ$26</formula1>
    </dataValidation>
    <dataValidation type="list" allowBlank="1" showInputMessage="1" showErrorMessage="1" sqref="I7" xr:uid="{2A1AA1C4-E52F-44E8-A07A-8540BFF78271}">
      <formula1>$AO$1:$AO$26</formula1>
    </dataValidation>
    <dataValidation type="list" allowBlank="1" showInputMessage="1" showErrorMessage="1" sqref="J7" xr:uid="{63ED43DE-13CC-4D7E-97BD-1B28C02B1879}">
      <formula1>$AP$1:$AP$26</formula1>
    </dataValidation>
    <dataValidation type="list" allowBlank="1" showInputMessage="1" showErrorMessage="1" sqref="H7" xr:uid="{2E02DCDD-8186-4333-8926-3C662B9CFB0B}">
      <formula1>$AN$1:$AN$26</formula1>
    </dataValidation>
    <dataValidation type="list" allowBlank="1" showInputMessage="1" showErrorMessage="1" sqref="C22" xr:uid="{D5A6740F-D26F-4658-9BE2-24FF2BC909CD}">
      <formula1>$AK$1:$AK$29</formula1>
    </dataValidation>
    <dataValidation type="list" allowBlank="1" showInputMessage="1" showErrorMessage="1" sqref="N5" xr:uid="{B53E1BAE-39E5-4A32-87D8-B1AAB6225B52}">
      <formula1>$AE$1:$AE$2</formula1>
    </dataValidation>
    <dataValidation type="list" allowBlank="1" showInputMessage="1" showErrorMessage="1" sqref="N6" xr:uid="{CF8306A5-EA28-4D0A-885E-1AFD40B5B954}">
      <formula1>AC2:AC7</formula1>
    </dataValidation>
    <dataValidation type="list" allowBlank="1" showInputMessage="1" showErrorMessage="1" sqref="A16" xr:uid="{977AA4C8-07EE-4D00-9C0B-E44470E42F6A}">
      <formula1>$AF$14:$AF$20</formula1>
    </dataValidation>
    <dataValidation type="list" allowBlank="1" showInputMessage="1" showErrorMessage="1" sqref="D64" xr:uid="{739B01C2-C401-4957-913C-7670E04A9C70}">
      <formula1>$AF$4:$AF$14</formula1>
    </dataValidation>
  </dataValidations>
  <hyperlinks>
    <hyperlink ref="D4" r:id="rId1" xr:uid="{4BAF454B-B207-4D0A-A97E-8E167264A55D}"/>
  </hyperlinks>
  <pageMargins left="0.7" right="0.7" top="0.75" bottom="0.75" header="0.3" footer="0.3"/>
  <pageSetup paperSize="9" scale="17" orientation="landscape" r:id="rId2"/>
  <ignoredErrors>
    <ignoredError sqref="C16:C18" unlocked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CC11947-0C5C-405A-92E0-D155B46DF801}">
          <x14:formula1>
            <xm:f>Budget!$K$2:$K$3</xm:f>
          </x14:formula1>
          <xm:sqref>E6:E10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43BAF-A251-406C-9904-75F032DE2117}">
  <sheetPr>
    <tabColor rgb="FFF8EAEA"/>
  </sheetPr>
  <dimension ref="A1:T57"/>
  <sheetViews>
    <sheetView zoomScale="120" zoomScaleNormal="120" workbookViewId="0">
      <selection activeCell="C4" sqref="C4"/>
    </sheetView>
  </sheetViews>
  <sheetFormatPr defaultColWidth="8.83203125" defaultRowHeight="14" x14ac:dyDescent="0.3"/>
  <cols>
    <col min="2" max="2" width="32.6640625" customWidth="1"/>
    <col min="3" max="3" width="20.33203125" customWidth="1"/>
    <col min="11" max="11" width="0" hidden="1" customWidth="1"/>
  </cols>
  <sheetData>
    <row r="1" spans="1:20" x14ac:dyDescent="0.3">
      <c r="A1" s="51"/>
      <c r="B1" s="51"/>
      <c r="C1" s="51"/>
      <c r="D1" s="51"/>
      <c r="E1" s="51"/>
      <c r="F1" s="51"/>
      <c r="G1" s="51"/>
      <c r="H1" s="51"/>
      <c r="I1" s="51"/>
      <c r="J1" s="51"/>
      <c r="K1" s="51"/>
      <c r="L1" s="51"/>
      <c r="M1" s="51"/>
      <c r="N1" s="51"/>
      <c r="O1" s="51"/>
      <c r="P1" s="51"/>
      <c r="Q1" s="51"/>
      <c r="R1" s="51"/>
      <c r="S1" s="51"/>
      <c r="T1" s="51"/>
    </row>
    <row r="2" spans="1:20" x14ac:dyDescent="0.3">
      <c r="A2" s="51"/>
      <c r="B2" s="222" t="s">
        <v>1297</v>
      </c>
      <c r="C2" s="222"/>
      <c r="D2" s="222"/>
      <c r="E2" s="222"/>
      <c r="F2" s="51"/>
      <c r="G2" s="51"/>
      <c r="H2" s="51"/>
      <c r="I2" s="51"/>
      <c r="J2" s="51"/>
      <c r="K2" s="51" t="s">
        <v>1232</v>
      </c>
      <c r="L2" s="51"/>
      <c r="M2" s="51"/>
      <c r="N2" s="51"/>
      <c r="O2" s="51"/>
      <c r="P2" s="51"/>
      <c r="Q2" s="51"/>
      <c r="R2" s="51"/>
      <c r="S2" s="51"/>
      <c r="T2" s="51"/>
    </row>
    <row r="3" spans="1:20" x14ac:dyDescent="0.3">
      <c r="A3" s="51"/>
      <c r="B3" s="51"/>
      <c r="C3" s="51"/>
      <c r="D3" s="51"/>
      <c r="E3" s="51"/>
      <c r="F3" s="51"/>
      <c r="G3" s="51"/>
      <c r="H3" s="51"/>
      <c r="I3" s="51"/>
      <c r="J3" s="51"/>
      <c r="K3" s="51" t="s">
        <v>1233</v>
      </c>
      <c r="L3" s="51"/>
      <c r="M3" s="51"/>
      <c r="N3" s="51"/>
      <c r="O3" s="51"/>
      <c r="P3" s="51"/>
      <c r="Q3" s="51"/>
      <c r="R3" s="51"/>
      <c r="S3" s="51"/>
      <c r="T3" s="51"/>
    </row>
    <row r="4" spans="1:20" x14ac:dyDescent="0.3">
      <c r="A4" s="51"/>
      <c r="B4" s="223" t="s">
        <v>1298</v>
      </c>
      <c r="C4" s="592">
        <v>0</v>
      </c>
      <c r="D4" s="51"/>
      <c r="E4" s="51"/>
      <c r="F4" s="51"/>
      <c r="G4" s="51"/>
      <c r="H4" s="51"/>
      <c r="I4" s="51"/>
      <c r="J4" s="51"/>
      <c r="K4" s="51"/>
      <c r="L4" s="51"/>
      <c r="M4" s="51"/>
      <c r="N4" s="51"/>
      <c r="O4" s="51"/>
      <c r="P4" s="51"/>
      <c r="Q4" s="51"/>
      <c r="R4" s="51"/>
      <c r="S4" s="51"/>
      <c r="T4" s="51"/>
    </row>
    <row r="5" spans="1:20" x14ac:dyDescent="0.3">
      <c r="A5" s="51"/>
      <c r="B5" s="110"/>
      <c r="C5" s="51"/>
      <c r="D5" s="51"/>
      <c r="E5" s="51"/>
      <c r="F5" s="51"/>
      <c r="G5" s="51"/>
      <c r="H5" s="51"/>
      <c r="I5" s="51"/>
      <c r="J5" s="51"/>
      <c r="K5" s="51"/>
      <c r="L5" s="51"/>
      <c r="M5" s="51"/>
      <c r="N5" s="51"/>
      <c r="O5" s="51"/>
      <c r="P5" s="51"/>
      <c r="Q5" s="51"/>
      <c r="R5" s="51"/>
      <c r="S5" s="51"/>
      <c r="T5" s="51"/>
    </row>
    <row r="6" spans="1:20" x14ac:dyDescent="0.3">
      <c r="A6" s="51"/>
      <c r="B6" s="593" t="s">
        <v>49</v>
      </c>
      <c r="C6" s="594">
        <v>0</v>
      </c>
      <c r="D6" s="51"/>
      <c r="E6" s="51"/>
      <c r="F6" s="51"/>
      <c r="G6" s="51"/>
      <c r="H6" s="51"/>
      <c r="I6" s="51"/>
      <c r="J6" s="51"/>
      <c r="K6" s="51"/>
      <c r="L6" s="51"/>
      <c r="M6" s="51"/>
      <c r="N6" s="51"/>
      <c r="O6" s="51"/>
      <c r="P6" s="51"/>
      <c r="Q6" s="51"/>
      <c r="R6" s="51"/>
      <c r="S6" s="51"/>
      <c r="T6" s="51"/>
    </row>
    <row r="7" spans="1:20" x14ac:dyDescent="0.3">
      <c r="A7" s="51"/>
      <c r="B7" s="593" t="s">
        <v>36</v>
      </c>
      <c r="C7" s="594">
        <v>0</v>
      </c>
      <c r="D7" s="51"/>
      <c r="E7" s="51"/>
      <c r="F7" s="51"/>
      <c r="G7" s="51"/>
      <c r="H7" s="51"/>
      <c r="I7" s="51"/>
      <c r="J7" s="51"/>
      <c r="K7" s="51"/>
      <c r="L7" s="51"/>
      <c r="M7" s="51"/>
      <c r="N7" s="51"/>
      <c r="O7" s="51"/>
      <c r="P7" s="51"/>
      <c r="Q7" s="51"/>
      <c r="R7" s="51"/>
      <c r="S7" s="51"/>
      <c r="T7" s="51"/>
    </row>
    <row r="8" spans="1:20" x14ac:dyDescent="0.3">
      <c r="A8" s="51"/>
      <c r="B8" s="593" t="s">
        <v>1170</v>
      </c>
      <c r="C8" s="594">
        <v>0</v>
      </c>
      <c r="D8" s="51"/>
      <c r="E8" s="51"/>
      <c r="F8" s="51"/>
      <c r="G8" s="51"/>
      <c r="H8" s="51"/>
      <c r="I8" s="51"/>
      <c r="J8" s="51"/>
      <c r="K8" s="51"/>
      <c r="L8" s="51"/>
      <c r="M8" s="51"/>
      <c r="N8" s="51"/>
      <c r="O8" s="51"/>
      <c r="P8" s="51"/>
      <c r="Q8" s="51"/>
      <c r="R8" s="51"/>
      <c r="S8" s="51"/>
      <c r="T8" s="51"/>
    </row>
    <row r="9" spans="1:20" x14ac:dyDescent="0.3">
      <c r="A9" s="51"/>
      <c r="B9" s="593" t="s">
        <v>109</v>
      </c>
      <c r="C9" s="594">
        <v>0</v>
      </c>
      <c r="D9" s="51"/>
      <c r="E9" s="51"/>
      <c r="F9" s="51"/>
      <c r="G9" s="51"/>
      <c r="H9" s="51"/>
      <c r="I9" s="51"/>
      <c r="J9" s="51"/>
      <c r="K9" s="51"/>
      <c r="L9" s="51"/>
      <c r="M9" s="51"/>
      <c r="N9" s="51"/>
      <c r="O9" s="51"/>
      <c r="P9" s="51"/>
      <c r="Q9" s="51"/>
      <c r="R9" s="51"/>
      <c r="S9" s="51"/>
      <c r="T9" s="51"/>
    </row>
    <row r="10" spans="1:20" x14ac:dyDescent="0.3">
      <c r="A10" s="51"/>
      <c r="B10" s="593" t="s">
        <v>1172</v>
      </c>
      <c r="C10" s="594">
        <v>0</v>
      </c>
      <c r="D10" s="51"/>
      <c r="E10" s="51"/>
      <c r="F10" s="51"/>
      <c r="G10" s="51"/>
      <c r="H10" s="51"/>
      <c r="I10" s="51"/>
      <c r="J10" s="51"/>
      <c r="K10" s="51"/>
      <c r="L10" s="51"/>
      <c r="M10" s="51"/>
      <c r="N10" s="51"/>
      <c r="O10" s="51"/>
      <c r="P10" s="51"/>
      <c r="Q10" s="51"/>
      <c r="R10" s="51"/>
      <c r="S10" s="51"/>
      <c r="T10" s="51"/>
    </row>
    <row r="11" spans="1:20" x14ac:dyDescent="0.3">
      <c r="A11" s="51"/>
      <c r="B11" s="593" t="s">
        <v>35</v>
      </c>
      <c r="C11" s="594">
        <v>0</v>
      </c>
      <c r="D11" s="51"/>
      <c r="E11" s="51"/>
      <c r="F11" s="51"/>
      <c r="G11" s="51"/>
      <c r="H11" s="51"/>
      <c r="I11" s="51"/>
      <c r="J11" s="51"/>
      <c r="K11" s="51"/>
      <c r="L11" s="51"/>
      <c r="M11" s="51"/>
      <c r="N11" s="51"/>
      <c r="O11" s="51"/>
      <c r="P11" s="51"/>
      <c r="Q11" s="51"/>
      <c r="R11" s="51"/>
      <c r="S11" s="51"/>
      <c r="T11" s="51"/>
    </row>
    <row r="12" spans="1:20" ht="14.5" thickBot="1" x14ac:dyDescent="0.35">
      <c r="A12" s="51"/>
      <c r="B12" s="593" t="s">
        <v>51</v>
      </c>
      <c r="C12" s="595">
        <f>(C6+C8+C9+C10)*0.25</f>
        <v>0</v>
      </c>
      <c r="D12" s="51"/>
      <c r="E12" s="51"/>
      <c r="F12" s="51"/>
      <c r="G12" s="51"/>
      <c r="H12" s="51"/>
      <c r="I12" s="51"/>
      <c r="J12" s="51"/>
      <c r="K12" s="51"/>
      <c r="L12" s="51"/>
      <c r="M12" s="51"/>
      <c r="N12" s="51"/>
      <c r="O12" s="51"/>
      <c r="P12" s="51"/>
      <c r="Q12" s="51"/>
      <c r="R12" s="51"/>
      <c r="S12" s="51"/>
      <c r="T12" s="51"/>
    </row>
    <row r="13" spans="1:20" x14ac:dyDescent="0.3">
      <c r="A13" s="51"/>
      <c r="B13" s="596" t="s">
        <v>52</v>
      </c>
      <c r="C13" s="597">
        <f>SUM(C6:C12)</f>
        <v>0</v>
      </c>
      <c r="D13" s="51" t="s">
        <v>1231</v>
      </c>
      <c r="E13" s="51"/>
      <c r="F13" s="51"/>
      <c r="G13" s="51"/>
      <c r="H13" s="51"/>
      <c r="I13" s="51"/>
      <c r="J13" s="51"/>
      <c r="K13" s="51"/>
      <c r="L13" s="51"/>
      <c r="M13" s="51"/>
      <c r="N13" s="51"/>
      <c r="O13" s="51"/>
      <c r="P13" s="51"/>
      <c r="Q13" s="51"/>
      <c r="R13" s="51"/>
      <c r="S13" s="51"/>
      <c r="T13" s="51"/>
    </row>
    <row r="14" spans="1:20" x14ac:dyDescent="0.3">
      <c r="A14" s="51"/>
      <c r="B14" s="51"/>
      <c r="C14" s="598">
        <f>C13*C4</f>
        <v>0</v>
      </c>
      <c r="D14" s="51" t="s">
        <v>1179</v>
      </c>
      <c r="E14" s="51"/>
      <c r="F14" s="51"/>
      <c r="G14" s="51"/>
      <c r="H14" s="51"/>
      <c r="I14" s="51"/>
      <c r="J14" s="51"/>
      <c r="K14" s="51"/>
      <c r="L14" s="51"/>
      <c r="M14" s="51"/>
      <c r="N14" s="51"/>
      <c r="O14" s="51"/>
      <c r="P14" s="51"/>
      <c r="Q14" s="51"/>
      <c r="R14" s="51"/>
      <c r="S14" s="51"/>
      <c r="T14" s="51"/>
    </row>
    <row r="15" spans="1:20" x14ac:dyDescent="0.3">
      <c r="A15" s="51"/>
      <c r="B15" s="51"/>
      <c r="C15" s="51"/>
      <c r="D15" s="51"/>
      <c r="E15" s="51"/>
      <c r="F15" s="51"/>
      <c r="G15" s="51"/>
      <c r="H15" s="51"/>
      <c r="I15" s="51"/>
      <c r="J15" s="51"/>
      <c r="K15" s="51"/>
      <c r="L15" s="51"/>
      <c r="M15" s="51"/>
      <c r="N15" s="51"/>
      <c r="O15" s="51"/>
      <c r="P15" s="51"/>
      <c r="Q15" s="51"/>
      <c r="R15" s="51"/>
      <c r="S15" s="51"/>
      <c r="T15" s="51"/>
    </row>
    <row r="16" spans="1:20" x14ac:dyDescent="0.3">
      <c r="A16" s="51"/>
      <c r="B16" s="51"/>
      <c r="C16" s="51"/>
      <c r="D16" s="51"/>
      <c r="E16" s="51"/>
      <c r="F16" s="51"/>
      <c r="G16" s="51"/>
      <c r="H16" s="51"/>
      <c r="I16" s="51"/>
      <c r="J16" s="51"/>
      <c r="K16" s="51"/>
      <c r="L16" s="51"/>
      <c r="M16" s="51"/>
      <c r="N16" s="51"/>
      <c r="O16" s="51"/>
      <c r="P16" s="51"/>
      <c r="Q16" s="51"/>
      <c r="R16" s="51"/>
      <c r="S16" s="51"/>
      <c r="T16" s="51"/>
    </row>
    <row r="17" spans="1:20" x14ac:dyDescent="0.3">
      <c r="A17" s="51"/>
      <c r="B17" s="51"/>
      <c r="C17" s="51"/>
      <c r="D17" s="51"/>
      <c r="E17" s="51"/>
      <c r="F17" s="51"/>
      <c r="G17" s="51"/>
      <c r="H17" s="51"/>
      <c r="I17" s="51"/>
      <c r="J17" s="51"/>
      <c r="K17" s="51"/>
      <c r="L17" s="51"/>
      <c r="M17" s="51"/>
      <c r="N17" s="51"/>
      <c r="O17" s="51"/>
      <c r="P17" s="51"/>
      <c r="Q17" s="51"/>
      <c r="R17" s="51"/>
      <c r="S17" s="51"/>
      <c r="T17" s="51"/>
    </row>
    <row r="18" spans="1:20" x14ac:dyDescent="0.3">
      <c r="A18" s="51"/>
      <c r="B18" s="51"/>
      <c r="C18" s="51"/>
      <c r="D18" s="51"/>
      <c r="E18" s="51"/>
      <c r="F18" s="51"/>
      <c r="G18" s="51"/>
      <c r="H18" s="51"/>
      <c r="I18" s="51"/>
      <c r="J18" s="51"/>
      <c r="K18" s="51"/>
      <c r="L18" s="51"/>
      <c r="M18" s="51"/>
      <c r="N18" s="51"/>
      <c r="O18" s="51"/>
      <c r="P18" s="51"/>
      <c r="Q18" s="51"/>
      <c r="R18" s="51"/>
      <c r="S18" s="51"/>
      <c r="T18" s="51"/>
    </row>
    <row r="19" spans="1:20" x14ac:dyDescent="0.3">
      <c r="A19" s="51"/>
      <c r="B19" s="51"/>
      <c r="C19" s="51"/>
      <c r="D19" s="51"/>
      <c r="E19" s="51"/>
      <c r="F19" s="51"/>
      <c r="G19" s="51"/>
      <c r="H19" s="51"/>
      <c r="I19" s="51"/>
      <c r="J19" s="51"/>
      <c r="K19" s="51"/>
      <c r="L19" s="51"/>
      <c r="M19" s="51"/>
      <c r="N19" s="51"/>
      <c r="O19" s="51"/>
      <c r="P19" s="51"/>
      <c r="Q19" s="51"/>
      <c r="R19" s="51"/>
      <c r="S19" s="51"/>
      <c r="T19" s="51"/>
    </row>
    <row r="20" spans="1:20" x14ac:dyDescent="0.3">
      <c r="A20" s="51"/>
      <c r="B20" s="51"/>
      <c r="C20" s="51"/>
      <c r="D20" s="51"/>
      <c r="E20" s="51"/>
      <c r="F20" s="51"/>
      <c r="G20" s="51"/>
      <c r="H20" s="51"/>
      <c r="I20" s="51"/>
      <c r="J20" s="51"/>
      <c r="K20" s="51"/>
      <c r="L20" s="51"/>
      <c r="M20" s="51"/>
      <c r="N20" s="51"/>
      <c r="O20" s="51"/>
      <c r="P20" s="51"/>
      <c r="Q20" s="51"/>
      <c r="R20" s="51"/>
      <c r="S20" s="51"/>
      <c r="T20" s="51"/>
    </row>
    <row r="21" spans="1:20" x14ac:dyDescent="0.3">
      <c r="A21" s="51"/>
      <c r="B21" s="51"/>
      <c r="C21" s="51"/>
      <c r="D21" s="51"/>
      <c r="E21" s="51"/>
      <c r="F21" s="51"/>
      <c r="G21" s="51"/>
      <c r="H21" s="51"/>
      <c r="I21" s="51"/>
      <c r="J21" s="51"/>
      <c r="K21" s="51"/>
      <c r="L21" s="51"/>
      <c r="M21" s="51"/>
      <c r="N21" s="51"/>
      <c r="O21" s="51"/>
      <c r="P21" s="51"/>
      <c r="Q21" s="51"/>
      <c r="R21" s="51"/>
      <c r="S21" s="51"/>
      <c r="T21" s="51"/>
    </row>
    <row r="22" spans="1:20" x14ac:dyDescent="0.3">
      <c r="A22" s="51"/>
      <c r="B22" s="51"/>
      <c r="C22" s="51"/>
      <c r="D22" s="51"/>
      <c r="E22" s="51"/>
      <c r="F22" s="51"/>
      <c r="G22" s="51"/>
      <c r="H22" s="51"/>
      <c r="I22" s="51"/>
      <c r="J22" s="51"/>
      <c r="K22" s="51"/>
      <c r="L22" s="51"/>
      <c r="M22" s="51"/>
      <c r="N22" s="51"/>
      <c r="O22" s="51"/>
      <c r="P22" s="51"/>
      <c r="Q22" s="51"/>
      <c r="R22" s="51"/>
      <c r="S22" s="51"/>
      <c r="T22" s="51"/>
    </row>
    <row r="23" spans="1:20" x14ac:dyDescent="0.3">
      <c r="A23" s="51"/>
      <c r="B23" s="51"/>
      <c r="C23" s="51"/>
      <c r="D23" s="51"/>
      <c r="E23" s="51"/>
      <c r="F23" s="51"/>
      <c r="G23" s="51"/>
      <c r="H23" s="51"/>
      <c r="I23" s="51"/>
      <c r="J23" s="51"/>
      <c r="K23" s="51"/>
      <c r="L23" s="51"/>
      <c r="M23" s="51"/>
      <c r="N23" s="51"/>
      <c r="O23" s="51"/>
      <c r="P23" s="51"/>
      <c r="Q23" s="51"/>
      <c r="R23" s="51"/>
      <c r="S23" s="51"/>
      <c r="T23" s="51"/>
    </row>
    <row r="24" spans="1:20" x14ac:dyDescent="0.3">
      <c r="A24" s="51"/>
      <c r="B24" s="51"/>
      <c r="C24" s="51"/>
      <c r="D24" s="51"/>
      <c r="E24" s="51"/>
      <c r="F24" s="51"/>
      <c r="G24" s="51"/>
      <c r="H24" s="51"/>
      <c r="I24" s="51"/>
      <c r="J24" s="51"/>
      <c r="K24" s="51"/>
      <c r="L24" s="51"/>
      <c r="M24" s="51"/>
      <c r="N24" s="51"/>
      <c r="O24" s="51"/>
      <c r="P24" s="51"/>
      <c r="Q24" s="51"/>
      <c r="R24" s="51"/>
      <c r="S24" s="51"/>
      <c r="T24" s="51"/>
    </row>
    <row r="25" spans="1:20" x14ac:dyDescent="0.3">
      <c r="A25" s="51"/>
      <c r="B25" s="51"/>
      <c r="C25" s="51"/>
      <c r="D25" s="51"/>
      <c r="E25" s="51"/>
      <c r="F25" s="51"/>
      <c r="G25" s="51"/>
      <c r="H25" s="51"/>
      <c r="I25" s="51"/>
      <c r="J25" s="51"/>
      <c r="K25" s="51"/>
      <c r="L25" s="51"/>
      <c r="M25" s="51"/>
      <c r="N25" s="51"/>
      <c r="O25" s="51"/>
      <c r="P25" s="51"/>
      <c r="Q25" s="51"/>
      <c r="R25" s="51"/>
      <c r="S25" s="51"/>
      <c r="T25" s="51"/>
    </row>
    <row r="26" spans="1:20" x14ac:dyDescent="0.3">
      <c r="A26" s="51"/>
      <c r="B26" s="51"/>
      <c r="C26" s="51"/>
      <c r="D26" s="51"/>
      <c r="E26" s="51"/>
      <c r="F26" s="51"/>
      <c r="G26" s="51"/>
      <c r="H26" s="51"/>
      <c r="I26" s="51"/>
      <c r="J26" s="51"/>
      <c r="K26" s="51"/>
      <c r="L26" s="51"/>
      <c r="M26" s="51"/>
      <c r="N26" s="51"/>
      <c r="O26" s="51"/>
      <c r="P26" s="51"/>
      <c r="Q26" s="51"/>
      <c r="R26" s="51"/>
      <c r="S26" s="51"/>
      <c r="T26" s="51"/>
    </row>
    <row r="27" spans="1:20" x14ac:dyDescent="0.3">
      <c r="A27" s="51"/>
      <c r="B27" s="51"/>
      <c r="C27" s="51"/>
      <c r="D27" s="51"/>
      <c r="E27" s="51"/>
      <c r="F27" s="51"/>
      <c r="G27" s="51"/>
      <c r="H27" s="51"/>
      <c r="I27" s="51"/>
      <c r="J27" s="51"/>
      <c r="K27" s="51"/>
      <c r="L27" s="51"/>
      <c r="M27" s="51"/>
      <c r="N27" s="51"/>
      <c r="O27" s="51"/>
      <c r="P27" s="51"/>
      <c r="Q27" s="51"/>
      <c r="R27" s="51"/>
      <c r="S27" s="51"/>
      <c r="T27" s="51"/>
    </row>
    <row r="28" spans="1:20" x14ac:dyDescent="0.3">
      <c r="A28" s="51"/>
      <c r="B28" s="51"/>
      <c r="C28" s="51"/>
      <c r="D28" s="51"/>
      <c r="E28" s="51"/>
      <c r="F28" s="51"/>
      <c r="G28" s="51"/>
      <c r="H28" s="51"/>
      <c r="I28" s="51"/>
      <c r="J28" s="51"/>
      <c r="K28" s="51"/>
      <c r="L28" s="51"/>
      <c r="M28" s="51"/>
      <c r="N28" s="51"/>
      <c r="O28" s="51"/>
      <c r="P28" s="51"/>
      <c r="Q28" s="51"/>
      <c r="R28" s="51"/>
      <c r="S28" s="51"/>
      <c r="T28" s="51"/>
    </row>
    <row r="29" spans="1:20" x14ac:dyDescent="0.3">
      <c r="A29" s="51"/>
      <c r="B29" s="51"/>
      <c r="C29" s="51"/>
      <c r="D29" s="51"/>
      <c r="E29" s="51"/>
      <c r="F29" s="51"/>
      <c r="G29" s="51"/>
      <c r="H29" s="51"/>
      <c r="I29" s="51"/>
      <c r="J29" s="51"/>
      <c r="K29" s="51"/>
      <c r="L29" s="51"/>
      <c r="M29" s="51"/>
      <c r="N29" s="51"/>
      <c r="O29" s="51"/>
      <c r="P29" s="51"/>
      <c r="Q29" s="51"/>
      <c r="R29" s="51"/>
      <c r="S29" s="51"/>
      <c r="T29" s="51"/>
    </row>
    <row r="30" spans="1:20" x14ac:dyDescent="0.3">
      <c r="A30" s="51"/>
      <c r="B30" s="51"/>
      <c r="C30" s="51"/>
      <c r="D30" s="51"/>
      <c r="E30" s="51"/>
      <c r="F30" s="51"/>
      <c r="G30" s="51"/>
      <c r="H30" s="51"/>
      <c r="I30" s="51"/>
      <c r="J30" s="51"/>
      <c r="K30" s="51"/>
      <c r="L30" s="51"/>
      <c r="M30" s="51"/>
      <c r="N30" s="51"/>
      <c r="O30" s="51"/>
      <c r="P30" s="51"/>
      <c r="Q30" s="51"/>
      <c r="R30" s="51"/>
      <c r="S30" s="51"/>
      <c r="T30" s="51"/>
    </row>
    <row r="31" spans="1:20" x14ac:dyDescent="0.3">
      <c r="A31" s="51"/>
      <c r="B31" s="51"/>
      <c r="C31" s="51"/>
      <c r="D31" s="51"/>
      <c r="E31" s="51"/>
      <c r="F31" s="51"/>
      <c r="G31" s="51"/>
      <c r="H31" s="51"/>
      <c r="I31" s="51"/>
      <c r="J31" s="51"/>
      <c r="K31" s="51"/>
      <c r="L31" s="51"/>
      <c r="M31" s="51"/>
      <c r="N31" s="51"/>
      <c r="O31" s="51"/>
      <c r="P31" s="51"/>
      <c r="Q31" s="51"/>
      <c r="R31" s="51"/>
      <c r="S31" s="51"/>
      <c r="T31" s="51"/>
    </row>
    <row r="32" spans="1:20" x14ac:dyDescent="0.3">
      <c r="A32" s="51"/>
      <c r="B32" s="51"/>
      <c r="C32" s="51"/>
      <c r="D32" s="51"/>
      <c r="E32" s="51"/>
      <c r="F32" s="51"/>
      <c r="G32" s="51"/>
      <c r="H32" s="51"/>
      <c r="I32" s="51"/>
      <c r="J32" s="51"/>
      <c r="K32" s="51"/>
      <c r="L32" s="51"/>
      <c r="M32" s="51"/>
      <c r="N32" s="51"/>
      <c r="O32" s="51"/>
      <c r="P32" s="51"/>
      <c r="Q32" s="51"/>
      <c r="R32" s="51"/>
      <c r="S32" s="51"/>
      <c r="T32" s="51"/>
    </row>
    <row r="33" spans="1:20" x14ac:dyDescent="0.3">
      <c r="A33" s="51"/>
      <c r="B33" s="51"/>
      <c r="C33" s="51"/>
      <c r="D33" s="51"/>
      <c r="E33" s="51"/>
      <c r="F33" s="51"/>
      <c r="G33" s="51"/>
      <c r="H33" s="51"/>
      <c r="I33" s="51"/>
      <c r="J33" s="51"/>
      <c r="K33" s="51"/>
      <c r="L33" s="51"/>
      <c r="M33" s="51"/>
      <c r="N33" s="51"/>
      <c r="O33" s="51"/>
      <c r="P33" s="51"/>
      <c r="Q33" s="51"/>
      <c r="R33" s="51"/>
      <c r="S33" s="51"/>
      <c r="T33" s="51"/>
    </row>
    <row r="34" spans="1:20" x14ac:dyDescent="0.3">
      <c r="A34" s="51"/>
      <c r="B34" s="51"/>
      <c r="C34" s="51"/>
      <c r="D34" s="51"/>
      <c r="E34" s="51"/>
      <c r="F34" s="51"/>
      <c r="G34" s="51"/>
      <c r="H34" s="51"/>
      <c r="I34" s="51"/>
      <c r="J34" s="51"/>
      <c r="K34" s="51"/>
      <c r="L34" s="51"/>
      <c r="M34" s="51"/>
      <c r="N34" s="51"/>
      <c r="O34" s="51"/>
      <c r="P34" s="51"/>
      <c r="Q34" s="51"/>
      <c r="R34" s="51"/>
      <c r="S34" s="51"/>
      <c r="T34" s="51"/>
    </row>
    <row r="35" spans="1:20" x14ac:dyDescent="0.3">
      <c r="A35" s="51"/>
      <c r="B35" s="51"/>
      <c r="C35" s="51"/>
      <c r="D35" s="51"/>
      <c r="E35" s="51"/>
      <c r="F35" s="51"/>
      <c r="G35" s="51"/>
      <c r="H35" s="51"/>
      <c r="I35" s="51"/>
      <c r="J35" s="51"/>
      <c r="K35" s="51"/>
      <c r="L35" s="51"/>
      <c r="M35" s="51"/>
      <c r="N35" s="51"/>
      <c r="O35" s="51"/>
      <c r="P35" s="51"/>
      <c r="Q35" s="51"/>
      <c r="R35" s="51"/>
      <c r="S35" s="51"/>
      <c r="T35" s="51"/>
    </row>
    <row r="36" spans="1:20" x14ac:dyDescent="0.3">
      <c r="A36" s="51"/>
      <c r="B36" s="51"/>
      <c r="C36" s="51"/>
      <c r="D36" s="51"/>
      <c r="E36" s="51"/>
      <c r="F36" s="51"/>
      <c r="G36" s="51"/>
      <c r="H36" s="51"/>
      <c r="I36" s="51"/>
      <c r="J36" s="51"/>
      <c r="K36" s="51"/>
      <c r="L36" s="51"/>
      <c r="M36" s="51"/>
      <c r="N36" s="51"/>
      <c r="O36" s="51"/>
      <c r="P36" s="51"/>
      <c r="Q36" s="51"/>
      <c r="R36" s="51"/>
      <c r="S36" s="51"/>
      <c r="T36" s="51"/>
    </row>
    <row r="37" spans="1:20" x14ac:dyDescent="0.3">
      <c r="A37" s="51"/>
      <c r="B37" s="51"/>
      <c r="C37" s="51"/>
      <c r="D37" s="51"/>
      <c r="E37" s="51"/>
      <c r="F37" s="51"/>
      <c r="G37" s="51"/>
      <c r="H37" s="51"/>
      <c r="I37" s="51"/>
      <c r="J37" s="51"/>
      <c r="K37" s="51"/>
      <c r="L37" s="51"/>
      <c r="M37" s="51"/>
      <c r="N37" s="51"/>
      <c r="O37" s="51"/>
      <c r="P37" s="51"/>
      <c r="Q37" s="51"/>
      <c r="R37" s="51"/>
      <c r="S37" s="51"/>
      <c r="T37" s="51"/>
    </row>
    <row r="38" spans="1:20" x14ac:dyDescent="0.3">
      <c r="A38" s="51"/>
      <c r="B38" s="51"/>
      <c r="C38" s="51"/>
      <c r="D38" s="51"/>
      <c r="E38" s="51"/>
      <c r="F38" s="51"/>
      <c r="G38" s="51"/>
      <c r="H38" s="51"/>
      <c r="I38" s="51"/>
      <c r="J38" s="51"/>
      <c r="K38" s="51"/>
      <c r="L38" s="51"/>
      <c r="M38" s="51"/>
      <c r="N38" s="51"/>
      <c r="O38" s="51"/>
      <c r="P38" s="51"/>
      <c r="Q38" s="51"/>
      <c r="R38" s="51"/>
      <c r="S38" s="51"/>
      <c r="T38" s="51"/>
    </row>
    <row r="39" spans="1:20" x14ac:dyDescent="0.3">
      <c r="A39" s="51"/>
      <c r="B39" s="51"/>
      <c r="C39" s="51"/>
      <c r="D39" s="51"/>
      <c r="E39" s="51"/>
      <c r="F39" s="51"/>
      <c r="G39" s="51"/>
      <c r="H39" s="51"/>
      <c r="I39" s="51"/>
      <c r="J39" s="51"/>
      <c r="K39" s="51"/>
      <c r="L39" s="51"/>
      <c r="M39" s="51"/>
      <c r="N39" s="51"/>
      <c r="O39" s="51"/>
      <c r="P39" s="51"/>
      <c r="Q39" s="51"/>
      <c r="R39" s="51"/>
      <c r="S39" s="51"/>
      <c r="T39" s="51"/>
    </row>
    <row r="40" spans="1:20" x14ac:dyDescent="0.3">
      <c r="A40" s="51"/>
      <c r="B40" s="51"/>
      <c r="C40" s="51"/>
      <c r="D40" s="51"/>
      <c r="E40" s="51"/>
      <c r="F40" s="51"/>
      <c r="G40" s="51"/>
      <c r="H40" s="51"/>
      <c r="I40" s="51"/>
      <c r="J40" s="51"/>
      <c r="K40" s="51"/>
      <c r="L40" s="51"/>
      <c r="M40" s="51"/>
      <c r="N40" s="51"/>
      <c r="O40" s="51"/>
      <c r="P40" s="51"/>
      <c r="Q40" s="51"/>
      <c r="R40" s="51"/>
      <c r="S40" s="51"/>
      <c r="T40" s="51"/>
    </row>
    <row r="41" spans="1:20" x14ac:dyDescent="0.3">
      <c r="A41" s="51"/>
      <c r="B41" s="51"/>
      <c r="C41" s="51"/>
      <c r="D41" s="51"/>
      <c r="E41" s="51"/>
      <c r="F41" s="51"/>
      <c r="G41" s="51"/>
      <c r="H41" s="51"/>
      <c r="I41" s="51"/>
      <c r="J41" s="51"/>
      <c r="K41" s="51"/>
      <c r="L41" s="51"/>
      <c r="M41" s="51"/>
      <c r="N41" s="51"/>
      <c r="O41" s="51"/>
      <c r="P41" s="51"/>
      <c r="Q41" s="51"/>
      <c r="R41" s="51"/>
      <c r="S41" s="51"/>
      <c r="T41" s="51"/>
    </row>
    <row r="42" spans="1:20" x14ac:dyDescent="0.3">
      <c r="A42" s="51"/>
      <c r="B42" s="51"/>
      <c r="C42" s="51"/>
      <c r="D42" s="51"/>
      <c r="E42" s="51"/>
      <c r="F42" s="51"/>
      <c r="G42" s="51"/>
      <c r="H42" s="51"/>
      <c r="I42" s="51"/>
      <c r="J42" s="51"/>
      <c r="K42" s="51"/>
      <c r="L42" s="51"/>
      <c r="M42" s="51"/>
      <c r="N42" s="51"/>
      <c r="O42" s="51"/>
      <c r="P42" s="51"/>
      <c r="Q42" s="51"/>
      <c r="R42" s="51"/>
      <c r="S42" s="51"/>
      <c r="T42" s="51"/>
    </row>
    <row r="43" spans="1:20" x14ac:dyDescent="0.3">
      <c r="A43" s="51"/>
      <c r="B43" s="51"/>
      <c r="C43" s="51"/>
      <c r="D43" s="51"/>
      <c r="E43" s="51"/>
      <c r="F43" s="51"/>
      <c r="G43" s="51"/>
      <c r="H43" s="51"/>
      <c r="I43" s="51"/>
      <c r="J43" s="51"/>
      <c r="K43" s="51"/>
      <c r="L43" s="51"/>
      <c r="M43" s="51"/>
      <c r="N43" s="51"/>
      <c r="O43" s="51"/>
      <c r="P43" s="51"/>
      <c r="Q43" s="51"/>
      <c r="R43" s="51"/>
      <c r="S43" s="51"/>
      <c r="T43" s="51"/>
    </row>
    <row r="44" spans="1:20" x14ac:dyDescent="0.3">
      <c r="A44" s="51"/>
      <c r="B44" s="51"/>
      <c r="C44" s="51"/>
      <c r="D44" s="51"/>
      <c r="E44" s="51"/>
      <c r="F44" s="51"/>
      <c r="G44" s="51"/>
      <c r="H44" s="51"/>
      <c r="I44" s="51"/>
      <c r="J44" s="51"/>
      <c r="K44" s="51"/>
      <c r="L44" s="51"/>
      <c r="M44" s="51"/>
      <c r="N44" s="51"/>
      <c r="O44" s="51"/>
      <c r="P44" s="51"/>
      <c r="Q44" s="51"/>
      <c r="R44" s="51"/>
      <c r="S44" s="51"/>
      <c r="T44" s="51"/>
    </row>
    <row r="45" spans="1:20" x14ac:dyDescent="0.3">
      <c r="A45" s="51"/>
      <c r="B45" s="51"/>
      <c r="C45" s="51"/>
      <c r="D45" s="51"/>
      <c r="E45" s="51"/>
      <c r="F45" s="51"/>
      <c r="G45" s="51"/>
      <c r="H45" s="51"/>
      <c r="I45" s="51"/>
      <c r="J45" s="51"/>
      <c r="K45" s="51"/>
      <c r="L45" s="51"/>
      <c r="M45" s="51"/>
      <c r="N45" s="51"/>
      <c r="O45" s="51"/>
      <c r="P45" s="51"/>
      <c r="Q45" s="51"/>
      <c r="R45" s="51"/>
      <c r="S45" s="51"/>
      <c r="T45" s="51"/>
    </row>
    <row r="46" spans="1:20" x14ac:dyDescent="0.3">
      <c r="A46" s="51"/>
      <c r="B46" s="51"/>
      <c r="C46" s="51"/>
      <c r="D46" s="51"/>
      <c r="E46" s="51"/>
      <c r="F46" s="51"/>
      <c r="G46" s="51"/>
      <c r="H46" s="51"/>
      <c r="I46" s="51"/>
      <c r="J46" s="51"/>
      <c r="K46" s="51"/>
      <c r="L46" s="51"/>
      <c r="M46" s="51"/>
      <c r="N46" s="51"/>
      <c r="O46" s="51"/>
      <c r="P46" s="51"/>
      <c r="Q46" s="51"/>
      <c r="R46" s="51"/>
      <c r="S46" s="51"/>
      <c r="T46" s="51"/>
    </row>
    <row r="47" spans="1:20" x14ac:dyDescent="0.3">
      <c r="A47" s="51"/>
      <c r="B47" s="51"/>
      <c r="C47" s="51"/>
      <c r="D47" s="51"/>
      <c r="E47" s="51"/>
      <c r="F47" s="51"/>
      <c r="G47" s="51"/>
      <c r="H47" s="51"/>
      <c r="I47" s="51"/>
      <c r="J47" s="51"/>
      <c r="K47" s="51"/>
      <c r="L47" s="51"/>
      <c r="M47" s="51"/>
      <c r="N47" s="51"/>
      <c r="O47" s="51"/>
      <c r="P47" s="51"/>
      <c r="Q47" s="51"/>
      <c r="R47" s="51"/>
      <c r="S47" s="51"/>
      <c r="T47" s="51"/>
    </row>
    <row r="48" spans="1:20" x14ac:dyDescent="0.3">
      <c r="A48" s="51"/>
      <c r="B48" s="51"/>
      <c r="C48" s="51"/>
      <c r="D48" s="51"/>
      <c r="E48" s="51"/>
      <c r="F48" s="51"/>
      <c r="G48" s="51"/>
      <c r="H48" s="51"/>
      <c r="I48" s="51"/>
      <c r="J48" s="51"/>
      <c r="K48" s="51"/>
      <c r="L48" s="51"/>
      <c r="M48" s="51"/>
      <c r="N48" s="51"/>
      <c r="O48" s="51"/>
      <c r="P48" s="51"/>
      <c r="Q48" s="51"/>
      <c r="R48" s="51"/>
      <c r="S48" s="51"/>
      <c r="T48" s="51"/>
    </row>
    <row r="49" spans="1:20" x14ac:dyDescent="0.3">
      <c r="A49" s="51"/>
      <c r="B49" s="51"/>
      <c r="C49" s="51"/>
      <c r="D49" s="51"/>
      <c r="E49" s="51"/>
      <c r="F49" s="51"/>
      <c r="G49" s="51"/>
      <c r="H49" s="51"/>
      <c r="I49" s="51"/>
      <c r="J49" s="51"/>
      <c r="K49" s="51"/>
      <c r="L49" s="51"/>
      <c r="M49" s="51"/>
      <c r="N49" s="51"/>
      <c r="O49" s="51"/>
      <c r="P49" s="51"/>
      <c r="Q49" s="51"/>
      <c r="R49" s="51"/>
      <c r="S49" s="51"/>
      <c r="T49" s="51"/>
    </row>
    <row r="50" spans="1:20" x14ac:dyDescent="0.3">
      <c r="A50" s="51"/>
      <c r="B50" s="51"/>
      <c r="C50" s="51"/>
      <c r="D50" s="51"/>
      <c r="E50" s="51"/>
      <c r="F50" s="51"/>
      <c r="G50" s="51"/>
      <c r="H50" s="51"/>
      <c r="I50" s="51"/>
      <c r="J50" s="51"/>
      <c r="K50" s="51"/>
      <c r="L50" s="51"/>
      <c r="M50" s="51"/>
      <c r="N50" s="51"/>
      <c r="O50" s="51"/>
      <c r="P50" s="51"/>
      <c r="Q50" s="51"/>
      <c r="R50" s="51"/>
      <c r="S50" s="51"/>
      <c r="T50" s="51"/>
    </row>
    <row r="51" spans="1:20" x14ac:dyDescent="0.3">
      <c r="A51" s="51"/>
      <c r="B51" s="51"/>
      <c r="C51" s="51"/>
      <c r="D51" s="51"/>
      <c r="E51" s="51"/>
      <c r="F51" s="51"/>
      <c r="G51" s="51"/>
      <c r="H51" s="51"/>
      <c r="I51" s="51"/>
      <c r="J51" s="51"/>
      <c r="K51" s="51"/>
      <c r="L51" s="51"/>
      <c r="M51" s="51"/>
      <c r="N51" s="51"/>
      <c r="O51" s="51"/>
      <c r="P51" s="51"/>
      <c r="Q51" s="51"/>
      <c r="R51" s="51"/>
      <c r="S51" s="51"/>
      <c r="T51" s="51"/>
    </row>
    <row r="52" spans="1:20" x14ac:dyDescent="0.3">
      <c r="A52" s="51"/>
      <c r="B52" s="51"/>
      <c r="C52" s="51"/>
      <c r="D52" s="51"/>
      <c r="E52" s="51"/>
      <c r="F52" s="51"/>
      <c r="G52" s="51"/>
      <c r="H52" s="51"/>
      <c r="I52" s="51"/>
      <c r="J52" s="51"/>
      <c r="K52" s="51"/>
      <c r="L52" s="51"/>
      <c r="M52" s="51"/>
      <c r="N52" s="51"/>
      <c r="O52" s="51"/>
      <c r="P52" s="51"/>
      <c r="Q52" s="51"/>
      <c r="R52" s="51"/>
      <c r="S52" s="51"/>
      <c r="T52" s="51"/>
    </row>
    <row r="53" spans="1:20" x14ac:dyDescent="0.3">
      <c r="A53" s="51"/>
      <c r="B53" s="51"/>
      <c r="C53" s="51"/>
      <c r="D53" s="51"/>
      <c r="E53" s="51"/>
      <c r="F53" s="51"/>
      <c r="G53" s="51"/>
      <c r="H53" s="51"/>
      <c r="I53" s="51"/>
      <c r="J53" s="51"/>
      <c r="K53" s="51"/>
      <c r="L53" s="51"/>
      <c r="M53" s="51"/>
      <c r="N53" s="51"/>
      <c r="O53" s="51"/>
      <c r="P53" s="51"/>
      <c r="Q53" s="51"/>
      <c r="R53" s="51"/>
      <c r="S53" s="51"/>
      <c r="T53" s="51"/>
    </row>
    <row r="54" spans="1:20" x14ac:dyDescent="0.3">
      <c r="A54" s="51"/>
      <c r="B54" s="51"/>
      <c r="C54" s="51"/>
      <c r="D54" s="51"/>
      <c r="E54" s="51"/>
      <c r="F54" s="51"/>
      <c r="G54" s="51"/>
      <c r="H54" s="51"/>
      <c r="I54" s="51"/>
      <c r="J54" s="51"/>
      <c r="K54" s="51"/>
      <c r="L54" s="51"/>
      <c r="M54" s="51"/>
      <c r="N54" s="51"/>
      <c r="O54" s="51"/>
      <c r="P54" s="51"/>
      <c r="Q54" s="51"/>
      <c r="R54" s="51"/>
      <c r="S54" s="51"/>
      <c r="T54" s="51"/>
    </row>
    <row r="55" spans="1:20" x14ac:dyDescent="0.3">
      <c r="A55" s="51"/>
      <c r="B55" s="51"/>
      <c r="C55" s="51"/>
      <c r="D55" s="51"/>
      <c r="E55" s="51"/>
      <c r="F55" s="51"/>
      <c r="G55" s="51"/>
      <c r="H55" s="51"/>
      <c r="I55" s="51"/>
      <c r="J55" s="51"/>
      <c r="K55" s="51"/>
      <c r="L55" s="51"/>
      <c r="M55" s="51"/>
      <c r="N55" s="51"/>
      <c r="O55" s="51"/>
      <c r="P55" s="51"/>
      <c r="Q55" s="51"/>
      <c r="R55" s="51"/>
      <c r="S55" s="51"/>
      <c r="T55" s="51"/>
    </row>
    <row r="56" spans="1:20" x14ac:dyDescent="0.3">
      <c r="A56" s="51"/>
      <c r="B56" s="51"/>
      <c r="C56" s="51"/>
      <c r="D56" s="51"/>
      <c r="E56" s="51"/>
      <c r="F56" s="51"/>
      <c r="G56" s="51"/>
      <c r="H56" s="51"/>
      <c r="I56" s="51"/>
      <c r="J56" s="51"/>
      <c r="K56" s="51"/>
      <c r="L56" s="51"/>
      <c r="M56" s="51"/>
      <c r="N56" s="51"/>
      <c r="O56" s="51"/>
      <c r="P56" s="51"/>
      <c r="Q56" s="51"/>
      <c r="R56" s="51"/>
      <c r="S56" s="51"/>
      <c r="T56" s="51"/>
    </row>
    <row r="57" spans="1:20" x14ac:dyDescent="0.3">
      <c r="A57" s="51"/>
      <c r="B57" s="51"/>
      <c r="C57" s="51"/>
      <c r="D57" s="51"/>
      <c r="E57" s="51"/>
      <c r="F57" s="51"/>
      <c r="G57" s="51"/>
      <c r="H57" s="51"/>
      <c r="I57" s="51"/>
      <c r="J57" s="51"/>
      <c r="K57" s="51"/>
      <c r="L57" s="51"/>
      <c r="M57" s="51"/>
      <c r="N57" s="51"/>
      <c r="O57" s="51"/>
      <c r="P57" s="51"/>
      <c r="Q57" s="51"/>
      <c r="R57" s="51"/>
      <c r="S57" s="51"/>
      <c r="T57" s="51"/>
    </row>
  </sheetData>
  <sheetProtection algorithmName="SHA-512" hashValue="pGdyjH1BVm+yoZ/90j7zmVKDiDkqPx0QY7iS2GymwL9A/zldqj+U/39kfxd8Z6TIQcBz3M9dLQIQgMyQDzZXRw==" saltValue="0XwW5seX7bCjuRygSG5rP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C3F6-4234-412B-B7A5-18F0A10FA06A}">
  <sheetPr>
    <tabColor rgb="FFF8EAEA"/>
  </sheetPr>
  <dimension ref="A1:Z100"/>
  <sheetViews>
    <sheetView zoomScaleNormal="100" workbookViewId="0">
      <selection activeCell="F6" sqref="F6"/>
    </sheetView>
  </sheetViews>
  <sheetFormatPr defaultColWidth="8.83203125" defaultRowHeight="14" x14ac:dyDescent="0.3"/>
  <cols>
    <col min="3" max="3" width="9.83203125" customWidth="1"/>
    <col min="4" max="4" width="10.5" customWidth="1"/>
    <col min="5" max="5" width="10.1640625" customWidth="1"/>
    <col min="7" max="7" width="0" hidden="1" customWidth="1"/>
    <col min="9" max="9" width="9.5" customWidth="1"/>
    <col min="12" max="12" width="12" bestFit="1" customWidth="1"/>
    <col min="13" max="13" width="18.83203125" customWidth="1"/>
    <col min="16" max="16" width="12" bestFit="1" customWidth="1"/>
    <col min="17" max="22" width="12" hidden="1" customWidth="1"/>
    <col min="23" max="26" width="8.6640625" hidden="1" customWidth="1"/>
  </cols>
  <sheetData>
    <row r="1" spans="1:25" ht="20" x14ac:dyDescent="0.4">
      <c r="A1" s="42" t="s">
        <v>1256</v>
      </c>
      <c r="B1" s="43"/>
      <c r="C1" s="43"/>
      <c r="D1" s="43"/>
      <c r="E1" s="43"/>
      <c r="F1" s="43"/>
      <c r="G1" s="43"/>
      <c r="H1" s="43"/>
      <c r="I1" s="43"/>
      <c r="J1" s="43"/>
      <c r="K1" s="43"/>
      <c r="L1" s="43"/>
      <c r="M1" s="43"/>
      <c r="N1" s="43"/>
      <c r="O1" s="43"/>
      <c r="P1" s="44"/>
    </row>
    <row r="2" spans="1:25" x14ac:dyDescent="0.3">
      <c r="A2" s="45"/>
      <c r="B2" s="46"/>
      <c r="C2" s="46"/>
      <c r="D2" s="46"/>
      <c r="E2" s="46"/>
      <c r="F2" s="46"/>
      <c r="G2" s="46"/>
      <c r="H2" s="46"/>
      <c r="I2" s="46"/>
      <c r="J2" s="46"/>
      <c r="K2" s="46"/>
      <c r="L2" s="46"/>
      <c r="M2" s="46"/>
      <c r="N2" s="46"/>
      <c r="O2" s="46"/>
      <c r="P2" s="47"/>
    </row>
    <row r="3" spans="1:25" x14ac:dyDescent="0.3">
      <c r="A3" s="45" t="s">
        <v>1149</v>
      </c>
      <c r="B3" s="46"/>
      <c r="C3" s="46"/>
      <c r="D3" s="46"/>
      <c r="E3" s="46"/>
      <c r="F3" s="46"/>
      <c r="G3" s="46"/>
      <c r="H3" s="46"/>
      <c r="I3" s="46"/>
      <c r="J3" s="46"/>
      <c r="K3" s="46"/>
      <c r="L3" s="46"/>
      <c r="M3" s="46"/>
      <c r="N3" s="46"/>
      <c r="O3" s="46"/>
      <c r="P3" s="47"/>
    </row>
    <row r="4" spans="1:25" x14ac:dyDescent="0.3">
      <c r="A4" s="45"/>
      <c r="B4" s="46"/>
      <c r="C4" s="46"/>
      <c r="D4" s="46"/>
      <c r="E4" s="46"/>
      <c r="F4" s="46"/>
      <c r="G4" s="46"/>
      <c r="H4" s="46"/>
      <c r="I4" s="46"/>
      <c r="J4" s="46"/>
      <c r="K4" s="46"/>
      <c r="L4" s="46" t="s">
        <v>1150</v>
      </c>
      <c r="M4" s="46"/>
      <c r="N4" s="46"/>
      <c r="O4" s="46"/>
      <c r="P4" s="47"/>
    </row>
    <row r="5" spans="1:25" ht="75" customHeight="1" x14ac:dyDescent="0.35">
      <c r="A5" s="48"/>
      <c r="B5" s="243" t="s">
        <v>49</v>
      </c>
      <c r="C5" s="243" t="s">
        <v>36</v>
      </c>
      <c r="D5" s="243" t="s">
        <v>106</v>
      </c>
      <c r="E5" s="243" t="s">
        <v>109</v>
      </c>
      <c r="F5" s="243" t="s">
        <v>1172</v>
      </c>
      <c r="G5" s="243" t="s">
        <v>1171</v>
      </c>
      <c r="H5" s="243" t="s">
        <v>35</v>
      </c>
      <c r="I5" s="243" t="s">
        <v>51</v>
      </c>
      <c r="J5" s="243" t="s">
        <v>1210</v>
      </c>
      <c r="K5" s="244"/>
      <c r="L5" s="245" t="s">
        <v>1148</v>
      </c>
      <c r="M5" s="46"/>
      <c r="N5" s="46"/>
      <c r="O5" s="46"/>
      <c r="P5" s="47"/>
      <c r="Q5" t="s">
        <v>1140</v>
      </c>
      <c r="R5" t="s">
        <v>106</v>
      </c>
      <c r="S5" t="s">
        <v>109</v>
      </c>
      <c r="T5" t="s">
        <v>1163</v>
      </c>
      <c r="U5" t="s">
        <v>1143</v>
      </c>
      <c r="V5" t="s">
        <v>1164</v>
      </c>
      <c r="W5" t="s">
        <v>1134</v>
      </c>
      <c r="X5" t="s">
        <v>1165</v>
      </c>
      <c r="Y5" t="s">
        <v>1174</v>
      </c>
    </row>
    <row r="6" spans="1:25" x14ac:dyDescent="0.3">
      <c r="A6" s="49"/>
      <c r="B6" s="39" t="s">
        <v>1141</v>
      </c>
      <c r="C6" s="40"/>
      <c r="D6" s="39" t="s">
        <v>1047</v>
      </c>
      <c r="E6" s="39"/>
      <c r="F6" s="39"/>
      <c r="G6" s="39"/>
      <c r="H6" s="39"/>
      <c r="I6" s="39"/>
      <c r="J6" s="39"/>
      <c r="K6" s="46"/>
      <c r="L6" s="50" cm="1">
        <f t="array" ref="L6">_xlfn.UNIQUE(Raindance!B2:B450)</f>
        <v>0</v>
      </c>
      <c r="M6" s="51" t="str" cm="1">
        <f t="array" ref="M6">IFERROR(_xlfn.XLOOKUP(L6,Raindance!B:B,LEFT(Raindance!P:P,50)),"")</f>
        <v/>
      </c>
      <c r="N6" s="51"/>
      <c r="O6" s="51"/>
      <c r="P6" s="52"/>
      <c r="Q6" t="str">
        <f>_xlfn.XLOOKUP(L6,$B$6:$B$81,$B$6:$B$81,"")</f>
        <v/>
      </c>
      <c r="R6" t="str">
        <f>_xlfn.XLOOKUP(L6,$D$6:$D$81,$D$6:$D$81,"")</f>
        <v/>
      </c>
      <c r="S6" t="str">
        <f>_xlfn.XLOOKUP(L6,$E$6:$E$81,$E$6:$E$81,"")</f>
        <v/>
      </c>
      <c r="T6" t="str">
        <f>_xlfn.XLOOKUP(L6,$F$6:$F$81,$F$6:$F$81,"")</f>
        <v/>
      </c>
      <c r="U6" t="str">
        <f>_xlfn.XLOOKUP(L6,$G$6:$G$81,$G$6:$G$81,"")</f>
        <v/>
      </c>
      <c r="V6" s="19" t="str">
        <f>_xlfn.XLOOKUP(L6,$H$6:$H$81,$H$6:$H$81,"")</f>
        <v/>
      </c>
      <c r="W6" t="str">
        <f>_xlfn.XLOOKUP(L6,$C$6:$C$81,$C$6:$C$81,"")</f>
        <v/>
      </c>
      <c r="X6" t="str">
        <f>_xlfn.XLOOKUP(L6,$I$6:$I$81,$I$6:$I$81,"")</f>
        <v/>
      </c>
      <c r="Y6" t="str">
        <f>_xlfn.XLOOKUP(L6,$J$6:$J$81,$J$6:$J$81,"")</f>
        <v/>
      </c>
    </row>
    <row r="7" spans="1:25" x14ac:dyDescent="0.3">
      <c r="A7" s="49"/>
      <c r="B7" s="40" t="s">
        <v>993</v>
      </c>
      <c r="C7" s="40"/>
      <c r="D7" s="40" t="s">
        <v>1063</v>
      </c>
      <c r="E7" s="40"/>
      <c r="F7" s="40"/>
      <c r="G7" s="40"/>
      <c r="H7" s="40"/>
      <c r="I7" s="40"/>
      <c r="J7" s="40"/>
      <c r="K7" s="46"/>
      <c r="L7" s="51"/>
      <c r="M7" s="51" t="str" cm="1">
        <f t="array" ref="M7">IFERROR(_xlfn.XLOOKUP(L7,Raindance!B:B,LEFT(Raindance!P:P,50)),"")</f>
        <v/>
      </c>
      <c r="N7" s="51"/>
      <c r="O7" s="51"/>
      <c r="P7" s="52"/>
      <c r="Q7">
        <f t="shared" ref="Q7:Q70" si="0">_xlfn.XLOOKUP(L7,$B$6:$B$81,$B$6:$B$81,"")</f>
        <v>0</v>
      </c>
      <c r="R7">
        <f t="shared" ref="R7:R70" si="1">_xlfn.XLOOKUP(L7,$D$6:$D$81,$D$6:$D$81,"")</f>
        <v>0</v>
      </c>
      <c r="S7">
        <f t="shared" ref="S7:S70" si="2">_xlfn.XLOOKUP(L7,$E$6:$E$81,$E$6:$E$81,"")</f>
        <v>0</v>
      </c>
      <c r="T7">
        <f t="shared" ref="T7:T70" si="3">_xlfn.XLOOKUP(L7,$F$6:$F$81,$F$6:$F$81,"")</f>
        <v>0</v>
      </c>
      <c r="U7">
        <f t="shared" ref="U7:U70" si="4">_xlfn.XLOOKUP(L7,$G$6:$G$81,$G$6:$G$81,"")</f>
        <v>0</v>
      </c>
      <c r="V7" s="19">
        <f t="shared" ref="V7:V70" si="5">_xlfn.XLOOKUP(L7,$H$6:$H$81,$H$6:$H$81,"")</f>
        <v>0</v>
      </c>
      <c r="W7">
        <f t="shared" ref="W7:W70" si="6">_xlfn.XLOOKUP(L7,$C$6:$C$81,$C$6:$C$81,"")</f>
        <v>0</v>
      </c>
      <c r="X7">
        <f t="shared" ref="X7:X70" si="7">_xlfn.XLOOKUP(L7,$I$6:$I$81,$I$6:$I$81,"")</f>
        <v>0</v>
      </c>
      <c r="Y7">
        <f t="shared" ref="Y7:Y70" si="8">_xlfn.XLOOKUP(L7,$J$6:$J$81,$J$6:$J$81,"")</f>
        <v>0</v>
      </c>
    </row>
    <row r="8" spans="1:25" x14ac:dyDescent="0.3">
      <c r="A8" s="49"/>
      <c r="B8" s="40">
        <v>4021</v>
      </c>
      <c r="C8" s="40"/>
      <c r="D8" s="40" t="s">
        <v>1073</v>
      </c>
      <c r="E8" s="40"/>
      <c r="F8" s="40"/>
      <c r="G8" s="40"/>
      <c r="H8" s="40"/>
      <c r="I8" s="40"/>
      <c r="J8" s="40"/>
      <c r="K8" s="46"/>
      <c r="L8" s="51"/>
      <c r="M8" s="51" t="str" cm="1">
        <f t="array" ref="M8">IFERROR(_xlfn.XLOOKUP(L8,Raindance!B:B,LEFT(Raindance!P:P,50)),"")</f>
        <v/>
      </c>
      <c r="N8" s="51"/>
      <c r="O8" s="51"/>
      <c r="P8" s="52"/>
      <c r="Q8">
        <f t="shared" si="0"/>
        <v>0</v>
      </c>
      <c r="R8">
        <f t="shared" si="1"/>
        <v>0</v>
      </c>
      <c r="S8">
        <f t="shared" si="2"/>
        <v>0</v>
      </c>
      <c r="T8">
        <f t="shared" si="3"/>
        <v>0</v>
      </c>
      <c r="U8">
        <f t="shared" si="4"/>
        <v>0</v>
      </c>
      <c r="V8" s="19">
        <f t="shared" si="5"/>
        <v>0</v>
      </c>
      <c r="W8">
        <f t="shared" si="6"/>
        <v>0</v>
      </c>
      <c r="X8">
        <f t="shared" si="7"/>
        <v>0</v>
      </c>
      <c r="Y8">
        <f t="shared" si="8"/>
        <v>0</v>
      </c>
    </row>
    <row r="9" spans="1:25" x14ac:dyDescent="0.3">
      <c r="A9" s="49"/>
      <c r="B9" s="40">
        <v>4022</v>
      </c>
      <c r="C9" s="40"/>
      <c r="D9" s="40" t="s">
        <v>1012</v>
      </c>
      <c r="E9" s="40"/>
      <c r="F9" s="40"/>
      <c r="G9" s="40"/>
      <c r="H9" s="40"/>
      <c r="I9" s="40"/>
      <c r="J9" s="40"/>
      <c r="K9" s="46"/>
      <c r="L9" s="51"/>
      <c r="M9" s="51" t="str" cm="1">
        <f t="array" ref="M9">IFERROR(_xlfn.XLOOKUP(L9,Raindance!B:B,LEFT(Raindance!P:P,50)),"")</f>
        <v/>
      </c>
      <c r="N9" s="51"/>
      <c r="O9" s="51"/>
      <c r="P9" s="52"/>
      <c r="Q9">
        <f t="shared" si="0"/>
        <v>0</v>
      </c>
      <c r="R9">
        <f t="shared" si="1"/>
        <v>0</v>
      </c>
      <c r="S9">
        <f t="shared" si="2"/>
        <v>0</v>
      </c>
      <c r="T9">
        <f t="shared" si="3"/>
        <v>0</v>
      </c>
      <c r="U9">
        <f t="shared" si="4"/>
        <v>0</v>
      </c>
      <c r="V9" s="19">
        <f t="shared" si="5"/>
        <v>0</v>
      </c>
      <c r="W9">
        <f t="shared" si="6"/>
        <v>0</v>
      </c>
      <c r="X9">
        <f t="shared" si="7"/>
        <v>0</v>
      </c>
      <c r="Y9">
        <f t="shared" si="8"/>
        <v>0</v>
      </c>
    </row>
    <row r="10" spans="1:25" x14ac:dyDescent="0.3">
      <c r="A10" s="49"/>
      <c r="B10" s="40">
        <v>4023</v>
      </c>
      <c r="C10" s="40"/>
      <c r="D10" s="40" t="s">
        <v>1013</v>
      </c>
      <c r="E10" s="40"/>
      <c r="F10" s="40"/>
      <c r="G10" s="40"/>
      <c r="H10" s="40"/>
      <c r="I10" s="40"/>
      <c r="J10" s="40"/>
      <c r="K10" s="46"/>
      <c r="L10" s="51"/>
      <c r="M10" s="51" t="str" cm="1">
        <f t="array" ref="M10">IFERROR(_xlfn.XLOOKUP(L10,Raindance!B:B,LEFT(Raindance!P:P,50)),"")</f>
        <v/>
      </c>
      <c r="N10" s="51"/>
      <c r="O10" s="51"/>
      <c r="P10" s="52"/>
      <c r="Q10">
        <f t="shared" si="0"/>
        <v>0</v>
      </c>
      <c r="R10">
        <f t="shared" si="1"/>
        <v>0</v>
      </c>
      <c r="S10">
        <f t="shared" si="2"/>
        <v>0</v>
      </c>
      <c r="T10">
        <f t="shared" si="3"/>
        <v>0</v>
      </c>
      <c r="U10">
        <f t="shared" si="4"/>
        <v>0</v>
      </c>
      <c r="V10" s="19">
        <f t="shared" si="5"/>
        <v>0</v>
      </c>
      <c r="W10">
        <f t="shared" si="6"/>
        <v>0</v>
      </c>
      <c r="X10">
        <f t="shared" si="7"/>
        <v>0</v>
      </c>
      <c r="Y10">
        <f t="shared" si="8"/>
        <v>0</v>
      </c>
    </row>
    <row r="11" spans="1:25" x14ac:dyDescent="0.3">
      <c r="A11" s="49"/>
      <c r="B11" s="40">
        <v>4025</v>
      </c>
      <c r="C11" s="40"/>
      <c r="D11" s="40" t="s">
        <v>1014</v>
      </c>
      <c r="E11" s="40"/>
      <c r="F11" s="40"/>
      <c r="G11" s="40"/>
      <c r="H11" s="40"/>
      <c r="I11" s="40"/>
      <c r="J11" s="40"/>
      <c r="K11" s="46"/>
      <c r="L11" s="51"/>
      <c r="M11" s="51" t="str" cm="1">
        <f t="array" ref="M11">IFERROR(_xlfn.XLOOKUP(L11,Raindance!B:B,LEFT(Raindance!P:P,50)),"")</f>
        <v/>
      </c>
      <c r="N11" s="51"/>
      <c r="O11" s="51"/>
      <c r="P11" s="52"/>
      <c r="Q11">
        <f t="shared" si="0"/>
        <v>0</v>
      </c>
      <c r="R11">
        <f t="shared" si="1"/>
        <v>0</v>
      </c>
      <c r="S11">
        <f t="shared" si="2"/>
        <v>0</v>
      </c>
      <c r="T11">
        <f t="shared" si="3"/>
        <v>0</v>
      </c>
      <c r="U11">
        <f t="shared" si="4"/>
        <v>0</v>
      </c>
      <c r="V11" s="19">
        <f t="shared" si="5"/>
        <v>0</v>
      </c>
      <c r="W11">
        <f t="shared" si="6"/>
        <v>0</v>
      </c>
      <c r="X11">
        <f t="shared" si="7"/>
        <v>0</v>
      </c>
      <c r="Y11">
        <f t="shared" si="8"/>
        <v>0</v>
      </c>
    </row>
    <row r="12" spans="1:25" x14ac:dyDescent="0.3">
      <c r="A12" s="49"/>
      <c r="B12" s="40">
        <v>4026</v>
      </c>
      <c r="C12" s="40"/>
      <c r="D12" s="40"/>
      <c r="E12" s="40"/>
      <c r="F12" s="40"/>
      <c r="G12" s="40"/>
      <c r="H12" s="40"/>
      <c r="I12" s="40"/>
      <c r="J12" s="40"/>
      <c r="K12" s="46"/>
      <c r="L12" s="51"/>
      <c r="M12" s="51" t="str" cm="1">
        <f t="array" ref="M12">IFERROR(_xlfn.XLOOKUP(L12,Raindance!B:B,LEFT(Raindance!P:P,50)),"")</f>
        <v/>
      </c>
      <c r="N12" s="51"/>
      <c r="O12" s="51"/>
      <c r="P12" s="52"/>
      <c r="Q12">
        <f t="shared" si="0"/>
        <v>0</v>
      </c>
      <c r="R12">
        <f t="shared" si="1"/>
        <v>0</v>
      </c>
      <c r="S12">
        <f t="shared" si="2"/>
        <v>0</v>
      </c>
      <c r="T12">
        <f t="shared" si="3"/>
        <v>0</v>
      </c>
      <c r="U12">
        <f t="shared" si="4"/>
        <v>0</v>
      </c>
      <c r="V12" s="19">
        <f t="shared" si="5"/>
        <v>0</v>
      </c>
      <c r="W12">
        <f t="shared" si="6"/>
        <v>0</v>
      </c>
      <c r="X12">
        <f t="shared" si="7"/>
        <v>0</v>
      </c>
      <c r="Y12">
        <f t="shared" si="8"/>
        <v>0</v>
      </c>
    </row>
    <row r="13" spans="1:25" x14ac:dyDescent="0.3">
      <c r="A13" s="49"/>
      <c r="B13" s="40">
        <v>4027</v>
      </c>
      <c r="C13" s="40"/>
      <c r="D13" s="40"/>
      <c r="E13" s="40"/>
      <c r="F13" s="40"/>
      <c r="G13" s="40"/>
      <c r="H13" s="40"/>
      <c r="I13" s="40"/>
      <c r="J13" s="40"/>
      <c r="K13" s="46"/>
      <c r="L13" s="51"/>
      <c r="M13" s="51" t="str" cm="1">
        <f t="array" ref="M13">IFERROR(_xlfn.XLOOKUP(L13,Raindance!B:B,LEFT(Raindance!P:P,50)),"")</f>
        <v/>
      </c>
      <c r="N13" s="51"/>
      <c r="O13" s="51"/>
      <c r="P13" s="52"/>
      <c r="Q13">
        <f t="shared" si="0"/>
        <v>0</v>
      </c>
      <c r="R13">
        <f t="shared" si="1"/>
        <v>0</v>
      </c>
      <c r="S13">
        <f t="shared" si="2"/>
        <v>0</v>
      </c>
      <c r="T13">
        <f t="shared" si="3"/>
        <v>0</v>
      </c>
      <c r="U13">
        <f t="shared" si="4"/>
        <v>0</v>
      </c>
      <c r="V13" s="19">
        <f t="shared" si="5"/>
        <v>0</v>
      </c>
      <c r="W13">
        <f t="shared" si="6"/>
        <v>0</v>
      </c>
      <c r="X13">
        <f t="shared" si="7"/>
        <v>0</v>
      </c>
      <c r="Y13">
        <f t="shared" si="8"/>
        <v>0</v>
      </c>
    </row>
    <row r="14" spans="1:25" x14ac:dyDescent="0.3">
      <c r="A14" s="49"/>
      <c r="B14" s="40">
        <v>4031</v>
      </c>
      <c r="C14" s="40"/>
      <c r="D14" s="40"/>
      <c r="E14" s="40"/>
      <c r="F14" s="40"/>
      <c r="G14" s="40"/>
      <c r="H14" s="40"/>
      <c r="I14" s="40"/>
      <c r="J14" s="40"/>
      <c r="K14" s="46"/>
      <c r="L14" s="51"/>
      <c r="M14" s="51" t="str" cm="1">
        <f t="array" ref="M14">IFERROR(_xlfn.XLOOKUP(L14,Raindance!B:B,LEFT(Raindance!P:P,50)),"")</f>
        <v/>
      </c>
      <c r="N14" s="51"/>
      <c r="O14" s="51"/>
      <c r="P14" s="52"/>
      <c r="Q14">
        <f t="shared" si="0"/>
        <v>0</v>
      </c>
      <c r="R14">
        <f t="shared" si="1"/>
        <v>0</v>
      </c>
      <c r="S14">
        <f t="shared" si="2"/>
        <v>0</v>
      </c>
      <c r="T14">
        <f t="shared" si="3"/>
        <v>0</v>
      </c>
      <c r="U14">
        <f t="shared" si="4"/>
        <v>0</v>
      </c>
      <c r="V14" s="19">
        <f t="shared" si="5"/>
        <v>0</v>
      </c>
      <c r="W14">
        <f t="shared" si="6"/>
        <v>0</v>
      </c>
      <c r="X14">
        <f t="shared" si="7"/>
        <v>0</v>
      </c>
      <c r="Y14">
        <f t="shared" si="8"/>
        <v>0</v>
      </c>
    </row>
    <row r="15" spans="1:25" x14ac:dyDescent="0.3">
      <c r="A15" s="49"/>
      <c r="B15" s="40">
        <v>4035</v>
      </c>
      <c r="C15" s="40"/>
      <c r="D15" s="40"/>
      <c r="E15" s="40"/>
      <c r="F15" s="40"/>
      <c r="G15" s="40"/>
      <c r="H15" s="40"/>
      <c r="I15" s="40"/>
      <c r="J15" s="40"/>
      <c r="K15" s="46"/>
      <c r="L15" s="51"/>
      <c r="M15" s="51" t="str" cm="1">
        <f t="array" ref="M15">IFERROR(_xlfn.XLOOKUP(L15,Raindance!B:B,LEFT(Raindance!P:P,50)),"")</f>
        <v/>
      </c>
      <c r="N15" s="51"/>
      <c r="O15" s="51"/>
      <c r="P15" s="52"/>
      <c r="Q15">
        <f t="shared" si="0"/>
        <v>0</v>
      </c>
      <c r="R15">
        <f t="shared" si="1"/>
        <v>0</v>
      </c>
      <c r="S15">
        <f t="shared" si="2"/>
        <v>0</v>
      </c>
      <c r="T15">
        <f t="shared" si="3"/>
        <v>0</v>
      </c>
      <c r="U15">
        <f t="shared" si="4"/>
        <v>0</v>
      </c>
      <c r="V15" s="19">
        <f t="shared" si="5"/>
        <v>0</v>
      </c>
      <c r="W15">
        <f t="shared" si="6"/>
        <v>0</v>
      </c>
      <c r="X15">
        <f t="shared" si="7"/>
        <v>0</v>
      </c>
      <c r="Y15">
        <f t="shared" si="8"/>
        <v>0</v>
      </c>
    </row>
    <row r="16" spans="1:25" x14ac:dyDescent="0.3">
      <c r="A16" s="49"/>
      <c r="B16" s="40" t="s">
        <v>1011</v>
      </c>
      <c r="C16" s="40"/>
      <c r="D16" s="40"/>
      <c r="E16" s="40"/>
      <c r="F16" s="40"/>
      <c r="G16" s="40"/>
      <c r="H16" s="40"/>
      <c r="I16" s="40"/>
      <c r="J16" s="40"/>
      <c r="K16" s="46"/>
      <c r="L16" s="51"/>
      <c r="M16" s="51" t="str" cm="1">
        <f t="array" ref="M16">IFERROR(_xlfn.XLOOKUP(L16,Raindance!B:B,LEFT(Raindance!P:P,50)),"")</f>
        <v/>
      </c>
      <c r="N16" s="51"/>
      <c r="O16" s="51"/>
      <c r="P16" s="52"/>
      <c r="Q16">
        <f t="shared" si="0"/>
        <v>0</v>
      </c>
      <c r="R16">
        <f t="shared" si="1"/>
        <v>0</v>
      </c>
      <c r="S16">
        <f t="shared" si="2"/>
        <v>0</v>
      </c>
      <c r="T16">
        <f t="shared" si="3"/>
        <v>0</v>
      </c>
      <c r="U16">
        <f t="shared" si="4"/>
        <v>0</v>
      </c>
      <c r="V16" s="19">
        <f t="shared" si="5"/>
        <v>0</v>
      </c>
      <c r="W16">
        <f t="shared" si="6"/>
        <v>0</v>
      </c>
      <c r="X16">
        <f t="shared" si="7"/>
        <v>0</v>
      </c>
      <c r="Y16">
        <f t="shared" si="8"/>
        <v>0</v>
      </c>
    </row>
    <row r="17" spans="1:25" x14ac:dyDescent="0.3">
      <c r="A17" s="49"/>
      <c r="B17" s="40"/>
      <c r="C17" s="40"/>
      <c r="D17" s="40"/>
      <c r="E17" s="40"/>
      <c r="F17" s="40"/>
      <c r="G17" s="40"/>
      <c r="H17" s="40"/>
      <c r="I17" s="40"/>
      <c r="J17" s="40"/>
      <c r="K17" s="46"/>
      <c r="L17" s="51"/>
      <c r="M17" s="51" t="str" cm="1">
        <f t="array" ref="M17">IFERROR(_xlfn.XLOOKUP(L17,Raindance!B:B,LEFT(Raindance!P:P,50)),"")</f>
        <v/>
      </c>
      <c r="N17" s="51"/>
      <c r="O17" s="51"/>
      <c r="P17" s="52"/>
      <c r="Q17">
        <f t="shared" si="0"/>
        <v>0</v>
      </c>
      <c r="R17">
        <f t="shared" si="1"/>
        <v>0</v>
      </c>
      <c r="S17">
        <f t="shared" si="2"/>
        <v>0</v>
      </c>
      <c r="T17">
        <f t="shared" si="3"/>
        <v>0</v>
      </c>
      <c r="U17">
        <f t="shared" si="4"/>
        <v>0</v>
      </c>
      <c r="V17" s="19">
        <f t="shared" si="5"/>
        <v>0</v>
      </c>
      <c r="W17">
        <f t="shared" si="6"/>
        <v>0</v>
      </c>
      <c r="X17">
        <f t="shared" si="7"/>
        <v>0</v>
      </c>
      <c r="Y17">
        <f t="shared" si="8"/>
        <v>0</v>
      </c>
    </row>
    <row r="18" spans="1:25" x14ac:dyDescent="0.3">
      <c r="A18" s="49"/>
      <c r="B18" s="40"/>
      <c r="C18" s="40"/>
      <c r="D18" s="40"/>
      <c r="E18" s="40"/>
      <c r="F18" s="40"/>
      <c r="G18" s="40"/>
      <c r="H18" s="40"/>
      <c r="I18" s="40"/>
      <c r="J18" s="40"/>
      <c r="K18" s="46"/>
      <c r="L18" s="51"/>
      <c r="M18" s="51" t="str" cm="1">
        <f t="array" ref="M18">IFERROR(_xlfn.XLOOKUP(L18,Raindance!B:B,LEFT(Raindance!P:P,50)),"")</f>
        <v/>
      </c>
      <c r="N18" s="51"/>
      <c r="O18" s="51"/>
      <c r="P18" s="52"/>
      <c r="Q18">
        <f t="shared" si="0"/>
        <v>0</v>
      </c>
      <c r="R18">
        <f t="shared" si="1"/>
        <v>0</v>
      </c>
      <c r="S18">
        <f t="shared" si="2"/>
        <v>0</v>
      </c>
      <c r="T18">
        <f t="shared" si="3"/>
        <v>0</v>
      </c>
      <c r="U18">
        <f t="shared" si="4"/>
        <v>0</v>
      </c>
      <c r="V18" s="19">
        <f t="shared" si="5"/>
        <v>0</v>
      </c>
      <c r="W18">
        <f t="shared" si="6"/>
        <v>0</v>
      </c>
      <c r="X18">
        <f t="shared" si="7"/>
        <v>0</v>
      </c>
      <c r="Y18">
        <f t="shared" si="8"/>
        <v>0</v>
      </c>
    </row>
    <row r="19" spans="1:25" x14ac:dyDescent="0.3">
      <c r="A19" s="49"/>
      <c r="B19" s="40"/>
      <c r="C19" s="40"/>
      <c r="D19" s="40"/>
      <c r="E19" s="40"/>
      <c r="F19" s="40"/>
      <c r="G19" s="40"/>
      <c r="H19" s="40"/>
      <c r="I19" s="40"/>
      <c r="J19" s="40"/>
      <c r="K19" s="46"/>
      <c r="L19" s="51"/>
      <c r="M19" s="51" t="str" cm="1">
        <f t="array" ref="M19">IFERROR(_xlfn.XLOOKUP(L19,Raindance!B:B,LEFT(Raindance!P:P,50)),"")</f>
        <v/>
      </c>
      <c r="N19" s="51"/>
      <c r="O19" s="51"/>
      <c r="P19" s="52"/>
      <c r="Q19">
        <f t="shared" si="0"/>
        <v>0</v>
      </c>
      <c r="R19">
        <f t="shared" si="1"/>
        <v>0</v>
      </c>
      <c r="S19">
        <f t="shared" si="2"/>
        <v>0</v>
      </c>
      <c r="T19">
        <f t="shared" si="3"/>
        <v>0</v>
      </c>
      <c r="U19">
        <f t="shared" si="4"/>
        <v>0</v>
      </c>
      <c r="V19" s="19">
        <f t="shared" si="5"/>
        <v>0</v>
      </c>
      <c r="W19">
        <f t="shared" si="6"/>
        <v>0</v>
      </c>
      <c r="X19">
        <f t="shared" si="7"/>
        <v>0</v>
      </c>
      <c r="Y19">
        <f t="shared" si="8"/>
        <v>0</v>
      </c>
    </row>
    <row r="20" spans="1:25" x14ac:dyDescent="0.3">
      <c r="A20" s="49"/>
      <c r="B20" s="40"/>
      <c r="C20" s="40"/>
      <c r="D20" s="40"/>
      <c r="E20" s="40"/>
      <c r="F20" s="40"/>
      <c r="G20" s="40"/>
      <c r="H20" s="40"/>
      <c r="I20" s="40"/>
      <c r="J20" s="40"/>
      <c r="K20" s="46"/>
      <c r="L20" s="51"/>
      <c r="M20" s="51" t="str" cm="1">
        <f t="array" ref="M20">IFERROR(_xlfn.XLOOKUP(L20,Raindance!B:B,LEFT(Raindance!P:P,50)),"")</f>
        <v/>
      </c>
      <c r="N20" s="51"/>
      <c r="O20" s="51"/>
      <c r="P20" s="52"/>
      <c r="Q20">
        <f t="shared" si="0"/>
        <v>0</v>
      </c>
      <c r="R20">
        <f t="shared" si="1"/>
        <v>0</v>
      </c>
      <c r="S20">
        <f t="shared" si="2"/>
        <v>0</v>
      </c>
      <c r="T20">
        <f t="shared" si="3"/>
        <v>0</v>
      </c>
      <c r="U20">
        <f t="shared" si="4"/>
        <v>0</v>
      </c>
      <c r="V20" s="19">
        <f t="shared" si="5"/>
        <v>0</v>
      </c>
      <c r="W20">
        <f t="shared" si="6"/>
        <v>0</v>
      </c>
      <c r="X20">
        <f t="shared" si="7"/>
        <v>0</v>
      </c>
      <c r="Y20">
        <f t="shared" si="8"/>
        <v>0</v>
      </c>
    </row>
    <row r="21" spans="1:25" x14ac:dyDescent="0.3">
      <c r="A21" s="49"/>
      <c r="B21" s="40"/>
      <c r="C21" s="40"/>
      <c r="D21" s="40"/>
      <c r="E21" s="40"/>
      <c r="F21" s="40"/>
      <c r="G21" s="40"/>
      <c r="H21" s="40"/>
      <c r="I21" s="40"/>
      <c r="J21" s="40"/>
      <c r="K21" s="46"/>
      <c r="L21" s="51"/>
      <c r="M21" s="51" t="str" cm="1">
        <f t="array" ref="M21">IFERROR(_xlfn.XLOOKUP(L21,Raindance!B:B,LEFT(Raindance!P:P,50)),"")</f>
        <v/>
      </c>
      <c r="N21" s="51"/>
      <c r="O21" s="51"/>
      <c r="P21" s="52"/>
      <c r="Q21">
        <f t="shared" si="0"/>
        <v>0</v>
      </c>
      <c r="R21">
        <f t="shared" si="1"/>
        <v>0</v>
      </c>
      <c r="S21">
        <f t="shared" si="2"/>
        <v>0</v>
      </c>
      <c r="T21">
        <f t="shared" si="3"/>
        <v>0</v>
      </c>
      <c r="U21">
        <f t="shared" si="4"/>
        <v>0</v>
      </c>
      <c r="V21" s="19">
        <f t="shared" si="5"/>
        <v>0</v>
      </c>
      <c r="W21">
        <f t="shared" si="6"/>
        <v>0</v>
      </c>
      <c r="X21">
        <f t="shared" si="7"/>
        <v>0</v>
      </c>
      <c r="Y21">
        <f t="shared" si="8"/>
        <v>0</v>
      </c>
    </row>
    <row r="22" spans="1:25" x14ac:dyDescent="0.3">
      <c r="A22" s="49"/>
      <c r="B22" s="40"/>
      <c r="C22" s="40"/>
      <c r="D22" s="40"/>
      <c r="E22" s="40"/>
      <c r="F22" s="40"/>
      <c r="G22" s="40"/>
      <c r="H22" s="40"/>
      <c r="I22" s="40"/>
      <c r="J22" s="40"/>
      <c r="K22" s="46"/>
      <c r="L22" s="51"/>
      <c r="M22" s="51" t="str" cm="1">
        <f t="array" ref="M22">IFERROR(_xlfn.XLOOKUP(L22,Raindance!B:B,LEFT(Raindance!P:P,50)),"")</f>
        <v/>
      </c>
      <c r="N22" s="51"/>
      <c r="O22" s="51"/>
      <c r="P22" s="52"/>
      <c r="Q22">
        <f t="shared" si="0"/>
        <v>0</v>
      </c>
      <c r="R22">
        <f t="shared" si="1"/>
        <v>0</v>
      </c>
      <c r="S22">
        <f t="shared" si="2"/>
        <v>0</v>
      </c>
      <c r="T22">
        <f t="shared" si="3"/>
        <v>0</v>
      </c>
      <c r="U22">
        <f t="shared" si="4"/>
        <v>0</v>
      </c>
      <c r="V22" s="19">
        <f t="shared" si="5"/>
        <v>0</v>
      </c>
      <c r="W22">
        <f t="shared" si="6"/>
        <v>0</v>
      </c>
      <c r="X22">
        <f t="shared" si="7"/>
        <v>0</v>
      </c>
      <c r="Y22">
        <f t="shared" si="8"/>
        <v>0</v>
      </c>
    </row>
    <row r="23" spans="1:25" x14ac:dyDescent="0.3">
      <c r="A23" s="49"/>
      <c r="B23" s="40"/>
      <c r="C23" s="40"/>
      <c r="D23" s="40"/>
      <c r="E23" s="40"/>
      <c r="F23" s="40"/>
      <c r="G23" s="40"/>
      <c r="H23" s="40"/>
      <c r="I23" s="40"/>
      <c r="J23" s="40"/>
      <c r="K23" s="46"/>
      <c r="L23" s="51"/>
      <c r="M23" s="51" t="str" cm="1">
        <f t="array" ref="M23">IFERROR(_xlfn.XLOOKUP(L23,Raindance!B:B,LEFT(Raindance!P:P,50)),"")</f>
        <v/>
      </c>
      <c r="N23" s="51"/>
      <c r="O23" s="51"/>
      <c r="P23" s="52"/>
      <c r="Q23">
        <f t="shared" si="0"/>
        <v>0</v>
      </c>
      <c r="R23">
        <f t="shared" si="1"/>
        <v>0</v>
      </c>
      <c r="S23">
        <f t="shared" si="2"/>
        <v>0</v>
      </c>
      <c r="T23">
        <f t="shared" si="3"/>
        <v>0</v>
      </c>
      <c r="U23">
        <f t="shared" si="4"/>
        <v>0</v>
      </c>
      <c r="V23" s="19">
        <f t="shared" si="5"/>
        <v>0</v>
      </c>
      <c r="W23">
        <f t="shared" si="6"/>
        <v>0</v>
      </c>
      <c r="X23">
        <f t="shared" si="7"/>
        <v>0</v>
      </c>
      <c r="Y23">
        <f t="shared" si="8"/>
        <v>0</v>
      </c>
    </row>
    <row r="24" spans="1:25" x14ac:dyDescent="0.3">
      <c r="A24" s="49"/>
      <c r="B24" s="40"/>
      <c r="C24" s="40"/>
      <c r="D24" s="40"/>
      <c r="E24" s="40"/>
      <c r="F24" s="40"/>
      <c r="G24" s="40"/>
      <c r="H24" s="40"/>
      <c r="I24" s="40"/>
      <c r="J24" s="40"/>
      <c r="K24" s="46"/>
      <c r="L24" s="51"/>
      <c r="M24" s="51" t="str" cm="1">
        <f t="array" ref="M24">IFERROR(_xlfn.XLOOKUP(L24,Raindance!B:B,LEFT(Raindance!P:P,50)),"")</f>
        <v/>
      </c>
      <c r="N24" s="51"/>
      <c r="O24" s="51"/>
      <c r="P24" s="52"/>
      <c r="Q24">
        <f t="shared" si="0"/>
        <v>0</v>
      </c>
      <c r="R24">
        <f t="shared" si="1"/>
        <v>0</v>
      </c>
      <c r="S24">
        <f t="shared" si="2"/>
        <v>0</v>
      </c>
      <c r="T24">
        <f t="shared" si="3"/>
        <v>0</v>
      </c>
      <c r="U24">
        <f t="shared" si="4"/>
        <v>0</v>
      </c>
      <c r="V24" s="19">
        <f t="shared" si="5"/>
        <v>0</v>
      </c>
      <c r="W24">
        <f t="shared" si="6"/>
        <v>0</v>
      </c>
      <c r="X24">
        <f t="shared" si="7"/>
        <v>0</v>
      </c>
      <c r="Y24">
        <f t="shared" si="8"/>
        <v>0</v>
      </c>
    </row>
    <row r="25" spans="1:25" x14ac:dyDescent="0.3">
      <c r="A25" s="49"/>
      <c r="B25" s="40"/>
      <c r="C25" s="40"/>
      <c r="D25" s="40"/>
      <c r="E25" s="40"/>
      <c r="F25" s="40"/>
      <c r="G25" s="40"/>
      <c r="H25" s="40"/>
      <c r="I25" s="40"/>
      <c r="J25" s="40"/>
      <c r="K25" s="46"/>
      <c r="L25" s="51"/>
      <c r="M25" s="51" t="str" cm="1">
        <f t="array" ref="M25">IFERROR(_xlfn.XLOOKUP(L25,Raindance!B:B,LEFT(Raindance!P:P,50)),"")</f>
        <v/>
      </c>
      <c r="N25" s="51"/>
      <c r="O25" s="51"/>
      <c r="P25" s="52"/>
      <c r="Q25">
        <f t="shared" si="0"/>
        <v>0</v>
      </c>
      <c r="R25">
        <f t="shared" si="1"/>
        <v>0</v>
      </c>
      <c r="S25">
        <f t="shared" si="2"/>
        <v>0</v>
      </c>
      <c r="T25">
        <f t="shared" si="3"/>
        <v>0</v>
      </c>
      <c r="U25">
        <f t="shared" si="4"/>
        <v>0</v>
      </c>
      <c r="V25" s="19">
        <f t="shared" si="5"/>
        <v>0</v>
      </c>
      <c r="W25">
        <f t="shared" si="6"/>
        <v>0</v>
      </c>
      <c r="X25">
        <f t="shared" si="7"/>
        <v>0</v>
      </c>
      <c r="Y25">
        <f t="shared" si="8"/>
        <v>0</v>
      </c>
    </row>
    <row r="26" spans="1:25" x14ac:dyDescent="0.3">
      <c r="A26" s="49"/>
      <c r="B26" s="40"/>
      <c r="C26" s="40"/>
      <c r="D26" s="40"/>
      <c r="E26" s="40"/>
      <c r="F26" s="40"/>
      <c r="G26" s="40"/>
      <c r="H26" s="40"/>
      <c r="I26" s="40"/>
      <c r="J26" s="40"/>
      <c r="K26" s="46"/>
      <c r="L26" s="51"/>
      <c r="M26" s="51" t="str" cm="1">
        <f t="array" ref="M26">IFERROR(_xlfn.XLOOKUP(L26,Raindance!B:B,LEFT(Raindance!P:P,50)),"")</f>
        <v/>
      </c>
      <c r="N26" s="51"/>
      <c r="O26" s="51"/>
      <c r="P26" s="52"/>
      <c r="Q26">
        <f t="shared" si="0"/>
        <v>0</v>
      </c>
      <c r="R26">
        <f t="shared" si="1"/>
        <v>0</v>
      </c>
      <c r="S26">
        <f t="shared" si="2"/>
        <v>0</v>
      </c>
      <c r="T26">
        <f t="shared" si="3"/>
        <v>0</v>
      </c>
      <c r="U26">
        <f t="shared" si="4"/>
        <v>0</v>
      </c>
      <c r="V26" s="19">
        <f t="shared" si="5"/>
        <v>0</v>
      </c>
      <c r="W26">
        <f t="shared" si="6"/>
        <v>0</v>
      </c>
      <c r="X26">
        <f t="shared" si="7"/>
        <v>0</v>
      </c>
      <c r="Y26">
        <f t="shared" si="8"/>
        <v>0</v>
      </c>
    </row>
    <row r="27" spans="1:25" x14ac:dyDescent="0.3">
      <c r="A27" s="49"/>
      <c r="B27" s="40"/>
      <c r="C27" s="40"/>
      <c r="D27" s="40"/>
      <c r="E27" s="40"/>
      <c r="F27" s="40"/>
      <c r="G27" s="40"/>
      <c r="H27" s="40"/>
      <c r="I27" s="40"/>
      <c r="J27" s="40"/>
      <c r="K27" s="46"/>
      <c r="L27" s="51"/>
      <c r="M27" s="51" t="str" cm="1">
        <f t="array" ref="M27">IFERROR(_xlfn.XLOOKUP(L27,Raindance!B:B,LEFT(Raindance!P:P,50)),"")</f>
        <v/>
      </c>
      <c r="N27" s="51"/>
      <c r="O27" s="51"/>
      <c r="P27" s="52"/>
      <c r="Q27">
        <f t="shared" si="0"/>
        <v>0</v>
      </c>
      <c r="R27">
        <f t="shared" si="1"/>
        <v>0</v>
      </c>
      <c r="S27">
        <f t="shared" si="2"/>
        <v>0</v>
      </c>
      <c r="T27">
        <f t="shared" si="3"/>
        <v>0</v>
      </c>
      <c r="U27">
        <f t="shared" si="4"/>
        <v>0</v>
      </c>
      <c r="V27" s="19">
        <f t="shared" si="5"/>
        <v>0</v>
      </c>
      <c r="W27">
        <f t="shared" si="6"/>
        <v>0</v>
      </c>
      <c r="X27">
        <f t="shared" si="7"/>
        <v>0</v>
      </c>
      <c r="Y27">
        <f t="shared" si="8"/>
        <v>0</v>
      </c>
    </row>
    <row r="28" spans="1:25" x14ac:dyDescent="0.3">
      <c r="A28" s="49"/>
      <c r="B28" s="40"/>
      <c r="C28" s="40"/>
      <c r="D28" s="40"/>
      <c r="E28" s="40"/>
      <c r="F28" s="40"/>
      <c r="G28" s="40"/>
      <c r="H28" s="40"/>
      <c r="I28" s="40"/>
      <c r="J28" s="40"/>
      <c r="K28" s="46"/>
      <c r="L28" s="51"/>
      <c r="M28" s="51" t="str" cm="1">
        <f t="array" ref="M28">IFERROR(_xlfn.XLOOKUP(L28,Raindance!B:B,LEFT(Raindance!P:P,50)),"")</f>
        <v/>
      </c>
      <c r="N28" s="51"/>
      <c r="O28" s="51"/>
      <c r="P28" s="52"/>
      <c r="Q28">
        <f t="shared" si="0"/>
        <v>0</v>
      </c>
      <c r="R28">
        <f t="shared" si="1"/>
        <v>0</v>
      </c>
      <c r="S28">
        <f t="shared" si="2"/>
        <v>0</v>
      </c>
      <c r="T28">
        <f t="shared" si="3"/>
        <v>0</v>
      </c>
      <c r="U28">
        <f t="shared" si="4"/>
        <v>0</v>
      </c>
      <c r="V28" s="19">
        <f t="shared" si="5"/>
        <v>0</v>
      </c>
      <c r="W28">
        <f t="shared" si="6"/>
        <v>0</v>
      </c>
      <c r="X28">
        <f t="shared" si="7"/>
        <v>0</v>
      </c>
      <c r="Y28">
        <f t="shared" si="8"/>
        <v>0</v>
      </c>
    </row>
    <row r="29" spans="1:25" x14ac:dyDescent="0.3">
      <c r="A29" s="49"/>
      <c r="B29" s="40"/>
      <c r="C29" s="40"/>
      <c r="D29" s="40"/>
      <c r="E29" s="40"/>
      <c r="F29" s="40"/>
      <c r="G29" s="40"/>
      <c r="H29" s="40"/>
      <c r="I29" s="40"/>
      <c r="J29" s="40"/>
      <c r="K29" s="46"/>
      <c r="L29" s="51"/>
      <c r="M29" s="51" t="str" cm="1">
        <f t="array" ref="M29">IFERROR(_xlfn.XLOOKUP(L29,Raindance!B:B,LEFT(Raindance!P:P,50)),"")</f>
        <v/>
      </c>
      <c r="N29" s="51"/>
      <c r="O29" s="51"/>
      <c r="P29" s="52"/>
      <c r="Q29">
        <f t="shared" si="0"/>
        <v>0</v>
      </c>
      <c r="R29">
        <f t="shared" si="1"/>
        <v>0</v>
      </c>
      <c r="S29">
        <f t="shared" si="2"/>
        <v>0</v>
      </c>
      <c r="T29">
        <f t="shared" si="3"/>
        <v>0</v>
      </c>
      <c r="U29">
        <f t="shared" si="4"/>
        <v>0</v>
      </c>
      <c r="V29" s="19">
        <f t="shared" si="5"/>
        <v>0</v>
      </c>
      <c r="W29">
        <f t="shared" si="6"/>
        <v>0</v>
      </c>
      <c r="X29">
        <f t="shared" si="7"/>
        <v>0</v>
      </c>
      <c r="Y29">
        <f t="shared" si="8"/>
        <v>0</v>
      </c>
    </row>
    <row r="30" spans="1:25" x14ac:dyDescent="0.3">
      <c r="A30" s="49"/>
      <c r="B30" s="40"/>
      <c r="C30" s="40"/>
      <c r="D30" s="40"/>
      <c r="E30" s="40"/>
      <c r="F30" s="40"/>
      <c r="G30" s="40"/>
      <c r="H30" s="40"/>
      <c r="I30" s="40"/>
      <c r="J30" s="40"/>
      <c r="K30" s="46"/>
      <c r="L30" s="51"/>
      <c r="M30" s="51" t="str" cm="1">
        <f t="array" ref="M30">IFERROR(_xlfn.XLOOKUP(L30,Raindance!B:B,LEFT(Raindance!P:P,50)),"")</f>
        <v/>
      </c>
      <c r="N30" s="51"/>
      <c r="O30" s="51"/>
      <c r="P30" s="52"/>
      <c r="Q30">
        <f t="shared" si="0"/>
        <v>0</v>
      </c>
      <c r="R30">
        <f t="shared" si="1"/>
        <v>0</v>
      </c>
      <c r="S30">
        <f t="shared" si="2"/>
        <v>0</v>
      </c>
      <c r="T30">
        <f t="shared" si="3"/>
        <v>0</v>
      </c>
      <c r="U30">
        <f t="shared" si="4"/>
        <v>0</v>
      </c>
      <c r="V30" s="19">
        <f t="shared" si="5"/>
        <v>0</v>
      </c>
      <c r="W30">
        <f t="shared" si="6"/>
        <v>0</v>
      </c>
      <c r="X30">
        <f t="shared" si="7"/>
        <v>0</v>
      </c>
      <c r="Y30">
        <f t="shared" si="8"/>
        <v>0</v>
      </c>
    </row>
    <row r="31" spans="1:25" x14ac:dyDescent="0.3">
      <c r="A31" s="49"/>
      <c r="B31" s="40"/>
      <c r="C31" s="40"/>
      <c r="D31" s="40"/>
      <c r="E31" s="40"/>
      <c r="F31" s="40"/>
      <c r="G31" s="40"/>
      <c r="H31" s="40"/>
      <c r="I31" s="40"/>
      <c r="J31" s="40"/>
      <c r="K31" s="46"/>
      <c r="L31" s="51"/>
      <c r="M31" s="51" t="str" cm="1">
        <f t="array" ref="M31">IFERROR(_xlfn.XLOOKUP(L31,Raindance!B:B,LEFT(Raindance!P:P,50)),"")</f>
        <v/>
      </c>
      <c r="N31" s="51"/>
      <c r="O31" s="51"/>
      <c r="P31" s="52"/>
      <c r="Q31">
        <f t="shared" si="0"/>
        <v>0</v>
      </c>
      <c r="R31">
        <f t="shared" si="1"/>
        <v>0</v>
      </c>
      <c r="S31">
        <f t="shared" si="2"/>
        <v>0</v>
      </c>
      <c r="T31">
        <f t="shared" si="3"/>
        <v>0</v>
      </c>
      <c r="U31">
        <f t="shared" si="4"/>
        <v>0</v>
      </c>
      <c r="V31" s="19">
        <f t="shared" si="5"/>
        <v>0</v>
      </c>
      <c r="W31">
        <f t="shared" si="6"/>
        <v>0</v>
      </c>
      <c r="X31">
        <f t="shared" si="7"/>
        <v>0</v>
      </c>
      <c r="Y31">
        <f t="shared" si="8"/>
        <v>0</v>
      </c>
    </row>
    <row r="32" spans="1:25" x14ac:dyDescent="0.3">
      <c r="A32" s="49"/>
      <c r="B32" s="40"/>
      <c r="C32" s="40"/>
      <c r="D32" s="40"/>
      <c r="E32" s="40"/>
      <c r="F32" s="40"/>
      <c r="G32" s="40"/>
      <c r="H32" s="40"/>
      <c r="I32" s="40"/>
      <c r="J32" s="40"/>
      <c r="K32" s="46"/>
      <c r="L32" s="51"/>
      <c r="M32" s="51" t="str" cm="1">
        <f t="array" ref="M32">IFERROR(_xlfn.XLOOKUP(L32,Raindance!B:B,LEFT(Raindance!P:P,50)),"")</f>
        <v/>
      </c>
      <c r="N32" s="51"/>
      <c r="O32" s="51"/>
      <c r="P32" s="52"/>
      <c r="Q32">
        <f t="shared" si="0"/>
        <v>0</v>
      </c>
      <c r="R32">
        <f t="shared" si="1"/>
        <v>0</v>
      </c>
      <c r="S32">
        <f t="shared" si="2"/>
        <v>0</v>
      </c>
      <c r="T32">
        <f t="shared" si="3"/>
        <v>0</v>
      </c>
      <c r="U32">
        <f t="shared" si="4"/>
        <v>0</v>
      </c>
      <c r="V32" s="19">
        <f t="shared" si="5"/>
        <v>0</v>
      </c>
      <c r="W32">
        <f t="shared" si="6"/>
        <v>0</v>
      </c>
      <c r="X32">
        <f t="shared" si="7"/>
        <v>0</v>
      </c>
      <c r="Y32">
        <f t="shared" si="8"/>
        <v>0</v>
      </c>
    </row>
    <row r="33" spans="1:25" x14ac:dyDescent="0.3">
      <c r="A33" s="49"/>
      <c r="B33" s="40"/>
      <c r="C33" s="40"/>
      <c r="D33" s="40"/>
      <c r="E33" s="40"/>
      <c r="F33" s="40"/>
      <c r="G33" s="40"/>
      <c r="H33" s="40"/>
      <c r="I33" s="40"/>
      <c r="J33" s="40"/>
      <c r="K33" s="46"/>
      <c r="L33" s="51"/>
      <c r="M33" s="51" t="str" cm="1">
        <f t="array" ref="M33">IFERROR(_xlfn.XLOOKUP(L33,Raindance!B:B,LEFT(Raindance!P:P,50)),"")</f>
        <v/>
      </c>
      <c r="N33" s="51"/>
      <c r="O33" s="51"/>
      <c r="P33" s="52"/>
      <c r="Q33">
        <f t="shared" si="0"/>
        <v>0</v>
      </c>
      <c r="R33">
        <f t="shared" si="1"/>
        <v>0</v>
      </c>
      <c r="S33">
        <f t="shared" si="2"/>
        <v>0</v>
      </c>
      <c r="T33">
        <f t="shared" si="3"/>
        <v>0</v>
      </c>
      <c r="U33">
        <f t="shared" si="4"/>
        <v>0</v>
      </c>
      <c r="V33" s="19">
        <f t="shared" si="5"/>
        <v>0</v>
      </c>
      <c r="W33">
        <f t="shared" si="6"/>
        <v>0</v>
      </c>
      <c r="X33">
        <f t="shared" si="7"/>
        <v>0</v>
      </c>
      <c r="Y33">
        <f t="shared" si="8"/>
        <v>0</v>
      </c>
    </row>
    <row r="34" spans="1:25" x14ac:dyDescent="0.3">
      <c r="A34" s="49"/>
      <c r="B34" s="40"/>
      <c r="C34" s="40"/>
      <c r="D34" s="40"/>
      <c r="E34" s="40"/>
      <c r="F34" s="40"/>
      <c r="G34" s="40"/>
      <c r="H34" s="40"/>
      <c r="I34" s="40"/>
      <c r="J34" s="40"/>
      <c r="K34" s="46"/>
      <c r="L34" s="51"/>
      <c r="M34" s="51" t="str" cm="1">
        <f t="array" ref="M34">IFERROR(_xlfn.XLOOKUP(L34,Raindance!B:B,LEFT(Raindance!P:P,50)),"")</f>
        <v/>
      </c>
      <c r="N34" s="51"/>
      <c r="O34" s="51"/>
      <c r="P34" s="52"/>
      <c r="Q34">
        <f t="shared" si="0"/>
        <v>0</v>
      </c>
      <c r="R34">
        <f t="shared" si="1"/>
        <v>0</v>
      </c>
      <c r="S34">
        <f t="shared" si="2"/>
        <v>0</v>
      </c>
      <c r="T34">
        <f t="shared" si="3"/>
        <v>0</v>
      </c>
      <c r="U34">
        <f t="shared" si="4"/>
        <v>0</v>
      </c>
      <c r="V34" s="19">
        <f t="shared" si="5"/>
        <v>0</v>
      </c>
      <c r="W34">
        <f t="shared" si="6"/>
        <v>0</v>
      </c>
      <c r="X34">
        <f t="shared" si="7"/>
        <v>0</v>
      </c>
      <c r="Y34">
        <f t="shared" si="8"/>
        <v>0</v>
      </c>
    </row>
    <row r="35" spans="1:25" x14ac:dyDescent="0.3">
      <c r="A35" s="49"/>
      <c r="B35" s="40"/>
      <c r="C35" s="40"/>
      <c r="D35" s="40"/>
      <c r="E35" s="40"/>
      <c r="F35" s="40"/>
      <c r="G35" s="40"/>
      <c r="H35" s="40"/>
      <c r="I35" s="40"/>
      <c r="J35" s="40"/>
      <c r="K35" s="46"/>
      <c r="L35" s="51"/>
      <c r="M35" s="51" t="str" cm="1">
        <f t="array" ref="M35">IFERROR(_xlfn.XLOOKUP(L35,Raindance!B:B,LEFT(Raindance!P:P,50)),"")</f>
        <v/>
      </c>
      <c r="N35" s="51"/>
      <c r="O35" s="51"/>
      <c r="P35" s="52"/>
      <c r="Q35">
        <f t="shared" si="0"/>
        <v>0</v>
      </c>
      <c r="R35">
        <f t="shared" si="1"/>
        <v>0</v>
      </c>
      <c r="S35">
        <f t="shared" si="2"/>
        <v>0</v>
      </c>
      <c r="T35">
        <f t="shared" si="3"/>
        <v>0</v>
      </c>
      <c r="U35">
        <f t="shared" si="4"/>
        <v>0</v>
      </c>
      <c r="V35" s="19">
        <f t="shared" si="5"/>
        <v>0</v>
      </c>
      <c r="W35">
        <f t="shared" si="6"/>
        <v>0</v>
      </c>
      <c r="X35">
        <f t="shared" si="7"/>
        <v>0</v>
      </c>
      <c r="Y35">
        <f t="shared" si="8"/>
        <v>0</v>
      </c>
    </row>
    <row r="36" spans="1:25" x14ac:dyDescent="0.3">
      <c r="A36" s="49"/>
      <c r="B36" s="40"/>
      <c r="C36" s="40"/>
      <c r="D36" s="40"/>
      <c r="E36" s="40"/>
      <c r="F36" s="40"/>
      <c r="G36" s="40"/>
      <c r="H36" s="40"/>
      <c r="I36" s="40"/>
      <c r="J36" s="40"/>
      <c r="K36" s="46"/>
      <c r="L36" s="51"/>
      <c r="M36" s="51" t="str" cm="1">
        <f t="array" ref="M36">IFERROR(_xlfn.XLOOKUP(L36,Raindance!B:B,LEFT(Raindance!P:P,50)),"")</f>
        <v/>
      </c>
      <c r="N36" s="51"/>
      <c r="O36" s="51"/>
      <c r="P36" s="52"/>
      <c r="Q36">
        <f t="shared" si="0"/>
        <v>0</v>
      </c>
      <c r="R36">
        <f t="shared" si="1"/>
        <v>0</v>
      </c>
      <c r="S36">
        <f t="shared" si="2"/>
        <v>0</v>
      </c>
      <c r="T36">
        <f t="shared" si="3"/>
        <v>0</v>
      </c>
      <c r="U36">
        <f t="shared" si="4"/>
        <v>0</v>
      </c>
      <c r="V36" s="19">
        <f t="shared" si="5"/>
        <v>0</v>
      </c>
      <c r="W36">
        <f t="shared" si="6"/>
        <v>0</v>
      </c>
      <c r="X36">
        <f t="shared" si="7"/>
        <v>0</v>
      </c>
      <c r="Y36">
        <f t="shared" si="8"/>
        <v>0</v>
      </c>
    </row>
    <row r="37" spans="1:25" x14ac:dyDescent="0.3">
      <c r="A37" s="49"/>
      <c r="B37" s="40"/>
      <c r="C37" s="40"/>
      <c r="D37" s="40"/>
      <c r="E37" s="40"/>
      <c r="F37" s="40"/>
      <c r="G37" s="40"/>
      <c r="H37" s="40"/>
      <c r="I37" s="40"/>
      <c r="J37" s="40"/>
      <c r="K37" s="46"/>
      <c r="L37" s="51"/>
      <c r="M37" s="51" t="str" cm="1">
        <f t="array" ref="M37">IFERROR(_xlfn.XLOOKUP(L37,Raindance!B:B,LEFT(Raindance!P:P,50)),"")</f>
        <v/>
      </c>
      <c r="N37" s="51"/>
      <c r="O37" s="51"/>
      <c r="P37" s="52"/>
      <c r="Q37">
        <f t="shared" si="0"/>
        <v>0</v>
      </c>
      <c r="R37">
        <f t="shared" si="1"/>
        <v>0</v>
      </c>
      <c r="S37">
        <f t="shared" si="2"/>
        <v>0</v>
      </c>
      <c r="T37">
        <f t="shared" si="3"/>
        <v>0</v>
      </c>
      <c r="U37">
        <f t="shared" si="4"/>
        <v>0</v>
      </c>
      <c r="V37" s="19">
        <f t="shared" si="5"/>
        <v>0</v>
      </c>
      <c r="W37">
        <f t="shared" si="6"/>
        <v>0</v>
      </c>
      <c r="X37">
        <f t="shared" si="7"/>
        <v>0</v>
      </c>
      <c r="Y37">
        <f t="shared" si="8"/>
        <v>0</v>
      </c>
    </row>
    <row r="38" spans="1:25" x14ac:dyDescent="0.3">
      <c r="A38" s="49"/>
      <c r="B38" s="40"/>
      <c r="C38" s="40"/>
      <c r="D38" s="40"/>
      <c r="E38" s="40"/>
      <c r="F38" s="40"/>
      <c r="G38" s="40"/>
      <c r="H38" s="40"/>
      <c r="I38" s="40"/>
      <c r="J38" s="40"/>
      <c r="K38" s="46"/>
      <c r="L38" s="51"/>
      <c r="M38" s="51" t="str" cm="1">
        <f t="array" ref="M38">IFERROR(_xlfn.XLOOKUP(L38,Raindance!B:B,LEFT(Raindance!P:P,50)),"")</f>
        <v/>
      </c>
      <c r="N38" s="51"/>
      <c r="O38" s="51"/>
      <c r="P38" s="52"/>
      <c r="Q38">
        <f t="shared" si="0"/>
        <v>0</v>
      </c>
      <c r="R38">
        <f t="shared" si="1"/>
        <v>0</v>
      </c>
      <c r="S38">
        <f t="shared" si="2"/>
        <v>0</v>
      </c>
      <c r="T38">
        <f t="shared" si="3"/>
        <v>0</v>
      </c>
      <c r="U38">
        <f t="shared" si="4"/>
        <v>0</v>
      </c>
      <c r="V38" s="19">
        <f t="shared" si="5"/>
        <v>0</v>
      </c>
      <c r="W38">
        <f t="shared" si="6"/>
        <v>0</v>
      </c>
      <c r="X38">
        <f t="shared" si="7"/>
        <v>0</v>
      </c>
      <c r="Y38">
        <f t="shared" si="8"/>
        <v>0</v>
      </c>
    </row>
    <row r="39" spans="1:25" x14ac:dyDescent="0.3">
      <c r="A39" s="49"/>
      <c r="B39" s="40"/>
      <c r="C39" s="40"/>
      <c r="D39" s="40"/>
      <c r="E39" s="40"/>
      <c r="F39" s="40"/>
      <c r="G39" s="40"/>
      <c r="H39" s="40"/>
      <c r="I39" s="40"/>
      <c r="J39" s="40"/>
      <c r="K39" s="46"/>
      <c r="L39" s="51"/>
      <c r="M39" s="51" t="str" cm="1">
        <f t="array" ref="M39">IFERROR(_xlfn.XLOOKUP(L39,Raindance!B:B,LEFT(Raindance!P:P,50)),"")</f>
        <v/>
      </c>
      <c r="N39" s="51"/>
      <c r="O39" s="51"/>
      <c r="P39" s="52"/>
      <c r="Q39">
        <f t="shared" si="0"/>
        <v>0</v>
      </c>
      <c r="R39">
        <f t="shared" si="1"/>
        <v>0</v>
      </c>
      <c r="S39">
        <f t="shared" si="2"/>
        <v>0</v>
      </c>
      <c r="T39">
        <f t="shared" si="3"/>
        <v>0</v>
      </c>
      <c r="U39">
        <f t="shared" si="4"/>
        <v>0</v>
      </c>
      <c r="V39" s="19">
        <f t="shared" si="5"/>
        <v>0</v>
      </c>
      <c r="W39">
        <f t="shared" si="6"/>
        <v>0</v>
      </c>
      <c r="X39">
        <f t="shared" si="7"/>
        <v>0</v>
      </c>
      <c r="Y39">
        <f t="shared" si="8"/>
        <v>0</v>
      </c>
    </row>
    <row r="40" spans="1:25" x14ac:dyDescent="0.3">
      <c r="A40" s="49"/>
      <c r="B40" s="40"/>
      <c r="C40" s="40"/>
      <c r="D40" s="40"/>
      <c r="E40" s="40"/>
      <c r="F40" s="40"/>
      <c r="G40" s="40"/>
      <c r="H40" s="40"/>
      <c r="I40" s="40"/>
      <c r="J40" s="40"/>
      <c r="K40" s="46"/>
      <c r="L40" s="51"/>
      <c r="M40" s="51" t="str" cm="1">
        <f t="array" ref="M40">IFERROR(_xlfn.XLOOKUP(L40,Raindance!B:B,LEFT(Raindance!P:P,50)),"")</f>
        <v/>
      </c>
      <c r="N40" s="51"/>
      <c r="O40" s="51"/>
      <c r="P40" s="52"/>
      <c r="Q40">
        <f t="shared" si="0"/>
        <v>0</v>
      </c>
      <c r="R40">
        <f t="shared" si="1"/>
        <v>0</v>
      </c>
      <c r="S40">
        <f t="shared" si="2"/>
        <v>0</v>
      </c>
      <c r="T40">
        <f t="shared" si="3"/>
        <v>0</v>
      </c>
      <c r="U40">
        <f t="shared" si="4"/>
        <v>0</v>
      </c>
      <c r="V40" s="19">
        <f t="shared" si="5"/>
        <v>0</v>
      </c>
      <c r="W40">
        <f t="shared" si="6"/>
        <v>0</v>
      </c>
      <c r="X40">
        <f t="shared" si="7"/>
        <v>0</v>
      </c>
      <c r="Y40">
        <f t="shared" si="8"/>
        <v>0</v>
      </c>
    </row>
    <row r="41" spans="1:25" x14ac:dyDescent="0.3">
      <c r="A41" s="49"/>
      <c r="B41" s="40"/>
      <c r="C41" s="40"/>
      <c r="D41" s="40"/>
      <c r="E41" s="40"/>
      <c r="F41" s="40"/>
      <c r="G41" s="40"/>
      <c r="H41" s="40"/>
      <c r="I41" s="40"/>
      <c r="J41" s="40"/>
      <c r="K41" s="46"/>
      <c r="L41" s="53"/>
      <c r="M41" s="51" t="str" cm="1">
        <f t="array" ref="M41">IFERROR(_xlfn.XLOOKUP(L41,Raindance!B:B,LEFT(Raindance!P:P,50)),"")</f>
        <v/>
      </c>
      <c r="N41" s="53"/>
      <c r="O41" s="51"/>
      <c r="P41" s="52"/>
      <c r="Q41">
        <f t="shared" si="0"/>
        <v>0</v>
      </c>
      <c r="R41">
        <f t="shared" si="1"/>
        <v>0</v>
      </c>
      <c r="S41">
        <f t="shared" si="2"/>
        <v>0</v>
      </c>
      <c r="T41">
        <f t="shared" si="3"/>
        <v>0</v>
      </c>
      <c r="U41">
        <f t="shared" si="4"/>
        <v>0</v>
      </c>
      <c r="V41" s="19">
        <f t="shared" si="5"/>
        <v>0</v>
      </c>
      <c r="W41">
        <f t="shared" si="6"/>
        <v>0</v>
      </c>
      <c r="X41">
        <f t="shared" si="7"/>
        <v>0</v>
      </c>
      <c r="Y41">
        <f t="shared" si="8"/>
        <v>0</v>
      </c>
    </row>
    <row r="42" spans="1:25" x14ac:dyDescent="0.3">
      <c r="A42" s="49"/>
      <c r="B42" s="40"/>
      <c r="C42" s="40"/>
      <c r="D42" s="40"/>
      <c r="E42" s="40"/>
      <c r="F42" s="40"/>
      <c r="G42" s="40"/>
      <c r="H42" s="40"/>
      <c r="I42" s="40"/>
      <c r="J42" s="40"/>
      <c r="K42" s="46"/>
      <c r="L42" s="53"/>
      <c r="M42" s="51" t="str" cm="1">
        <f t="array" ref="M42">IFERROR(_xlfn.XLOOKUP(L42,Raindance!B:B,LEFT(Raindance!P:P,50)),"")</f>
        <v/>
      </c>
      <c r="N42" s="53"/>
      <c r="O42" s="51"/>
      <c r="P42" s="52"/>
      <c r="Q42">
        <f t="shared" si="0"/>
        <v>0</v>
      </c>
      <c r="R42">
        <f t="shared" si="1"/>
        <v>0</v>
      </c>
      <c r="S42">
        <f t="shared" si="2"/>
        <v>0</v>
      </c>
      <c r="T42">
        <f t="shared" si="3"/>
        <v>0</v>
      </c>
      <c r="U42">
        <f t="shared" si="4"/>
        <v>0</v>
      </c>
      <c r="V42" s="19">
        <f t="shared" si="5"/>
        <v>0</v>
      </c>
      <c r="W42">
        <f t="shared" si="6"/>
        <v>0</v>
      </c>
      <c r="X42">
        <f t="shared" si="7"/>
        <v>0</v>
      </c>
      <c r="Y42">
        <f t="shared" si="8"/>
        <v>0</v>
      </c>
    </row>
    <row r="43" spans="1:25" x14ac:dyDescent="0.3">
      <c r="A43" s="49"/>
      <c r="B43" s="40"/>
      <c r="C43" s="40"/>
      <c r="D43" s="40"/>
      <c r="E43" s="40"/>
      <c r="F43" s="40"/>
      <c r="G43" s="40"/>
      <c r="H43" s="40"/>
      <c r="I43" s="40"/>
      <c r="J43" s="40"/>
      <c r="K43" s="46"/>
      <c r="L43" s="51"/>
      <c r="M43" s="51" t="str" cm="1">
        <f t="array" ref="M43">IFERROR(_xlfn.XLOOKUP(L43,Raindance!B:B,LEFT(Raindance!P:P,50)),"")</f>
        <v/>
      </c>
      <c r="N43" s="51"/>
      <c r="O43" s="51"/>
      <c r="P43" s="52"/>
      <c r="Q43">
        <f t="shared" si="0"/>
        <v>0</v>
      </c>
      <c r="R43">
        <f t="shared" si="1"/>
        <v>0</v>
      </c>
      <c r="S43">
        <f t="shared" si="2"/>
        <v>0</v>
      </c>
      <c r="T43">
        <f t="shared" si="3"/>
        <v>0</v>
      </c>
      <c r="U43">
        <f t="shared" si="4"/>
        <v>0</v>
      </c>
      <c r="V43" s="19">
        <f t="shared" si="5"/>
        <v>0</v>
      </c>
      <c r="W43">
        <f t="shared" si="6"/>
        <v>0</v>
      </c>
      <c r="X43">
        <f t="shared" si="7"/>
        <v>0</v>
      </c>
      <c r="Y43">
        <f t="shared" si="8"/>
        <v>0</v>
      </c>
    </row>
    <row r="44" spans="1:25" x14ac:dyDescent="0.3">
      <c r="A44" s="49"/>
      <c r="B44" s="40"/>
      <c r="C44" s="40"/>
      <c r="D44" s="40"/>
      <c r="E44" s="40"/>
      <c r="F44" s="40"/>
      <c r="G44" s="40"/>
      <c r="H44" s="40"/>
      <c r="I44" s="40"/>
      <c r="J44" s="40"/>
      <c r="K44" s="46"/>
      <c r="L44" s="51"/>
      <c r="M44" s="51" t="str" cm="1">
        <f t="array" ref="M44">IFERROR(_xlfn.XLOOKUP(L44,Raindance!B:B,LEFT(Raindance!P:P,50)),"")</f>
        <v/>
      </c>
      <c r="N44" s="51"/>
      <c r="O44" s="51"/>
      <c r="P44" s="52"/>
      <c r="Q44">
        <f t="shared" si="0"/>
        <v>0</v>
      </c>
      <c r="R44">
        <f t="shared" si="1"/>
        <v>0</v>
      </c>
      <c r="S44">
        <f t="shared" si="2"/>
        <v>0</v>
      </c>
      <c r="T44">
        <f t="shared" si="3"/>
        <v>0</v>
      </c>
      <c r="U44">
        <f t="shared" si="4"/>
        <v>0</v>
      </c>
      <c r="V44" s="19">
        <f t="shared" si="5"/>
        <v>0</v>
      </c>
      <c r="W44">
        <f t="shared" si="6"/>
        <v>0</v>
      </c>
      <c r="X44">
        <f t="shared" si="7"/>
        <v>0</v>
      </c>
      <c r="Y44">
        <f t="shared" si="8"/>
        <v>0</v>
      </c>
    </row>
    <row r="45" spans="1:25" x14ac:dyDescent="0.3">
      <c r="A45" s="49"/>
      <c r="B45" s="40"/>
      <c r="C45" s="40"/>
      <c r="D45" s="40"/>
      <c r="E45" s="40"/>
      <c r="F45" s="40"/>
      <c r="G45" s="40"/>
      <c r="H45" s="40"/>
      <c r="I45" s="40"/>
      <c r="J45" s="40"/>
      <c r="K45" s="46"/>
      <c r="L45" s="51"/>
      <c r="M45" s="51" t="str" cm="1">
        <f t="array" ref="M45">IFERROR(_xlfn.XLOOKUP(L45,Raindance!B:B,LEFT(Raindance!P:P,50)),"")</f>
        <v/>
      </c>
      <c r="N45" s="51"/>
      <c r="O45" s="51"/>
      <c r="P45" s="52"/>
      <c r="Q45">
        <f t="shared" si="0"/>
        <v>0</v>
      </c>
      <c r="R45">
        <f t="shared" si="1"/>
        <v>0</v>
      </c>
      <c r="S45">
        <f t="shared" si="2"/>
        <v>0</v>
      </c>
      <c r="T45">
        <f t="shared" si="3"/>
        <v>0</v>
      </c>
      <c r="U45">
        <f t="shared" si="4"/>
        <v>0</v>
      </c>
      <c r="V45" s="19">
        <f t="shared" si="5"/>
        <v>0</v>
      </c>
      <c r="W45">
        <f t="shared" si="6"/>
        <v>0</v>
      </c>
      <c r="X45">
        <f t="shared" si="7"/>
        <v>0</v>
      </c>
      <c r="Y45">
        <f t="shared" si="8"/>
        <v>0</v>
      </c>
    </row>
    <row r="46" spans="1:25" x14ac:dyDescent="0.3">
      <c r="A46" s="49"/>
      <c r="B46" s="40"/>
      <c r="C46" s="40"/>
      <c r="D46" s="40"/>
      <c r="E46" s="40"/>
      <c r="F46" s="40"/>
      <c r="G46" s="40"/>
      <c r="H46" s="40"/>
      <c r="I46" s="40"/>
      <c r="J46" s="40"/>
      <c r="K46" s="46"/>
      <c r="L46" s="51"/>
      <c r="M46" s="51" t="str" cm="1">
        <f t="array" ref="M46">IFERROR(_xlfn.XLOOKUP(L46,Raindance!B:B,LEFT(Raindance!P:P,50)),"")</f>
        <v/>
      </c>
      <c r="N46" s="51"/>
      <c r="O46" s="51"/>
      <c r="P46" s="52"/>
      <c r="Q46">
        <f t="shared" si="0"/>
        <v>0</v>
      </c>
      <c r="R46">
        <f t="shared" si="1"/>
        <v>0</v>
      </c>
      <c r="S46">
        <f t="shared" si="2"/>
        <v>0</v>
      </c>
      <c r="T46">
        <f t="shared" si="3"/>
        <v>0</v>
      </c>
      <c r="U46">
        <f t="shared" si="4"/>
        <v>0</v>
      </c>
      <c r="V46" s="19">
        <f t="shared" si="5"/>
        <v>0</v>
      </c>
      <c r="W46">
        <f t="shared" si="6"/>
        <v>0</v>
      </c>
      <c r="X46">
        <f t="shared" si="7"/>
        <v>0</v>
      </c>
      <c r="Y46">
        <f t="shared" si="8"/>
        <v>0</v>
      </c>
    </row>
    <row r="47" spans="1:25" x14ac:dyDescent="0.3">
      <c r="A47" s="49"/>
      <c r="B47" s="40"/>
      <c r="C47" s="40"/>
      <c r="D47" s="40"/>
      <c r="E47" s="40"/>
      <c r="F47" s="40"/>
      <c r="G47" s="40"/>
      <c r="H47" s="40"/>
      <c r="I47" s="40"/>
      <c r="J47" s="40"/>
      <c r="K47" s="46"/>
      <c r="L47" s="51"/>
      <c r="M47" s="51" t="str" cm="1">
        <f t="array" ref="M47">IFERROR(_xlfn.XLOOKUP(L47,Raindance!B:B,LEFT(Raindance!P:P,50)),"")</f>
        <v/>
      </c>
      <c r="N47" s="51"/>
      <c r="O47" s="51"/>
      <c r="P47" s="52"/>
      <c r="Q47">
        <f t="shared" si="0"/>
        <v>0</v>
      </c>
      <c r="R47">
        <f t="shared" si="1"/>
        <v>0</v>
      </c>
      <c r="S47">
        <f t="shared" si="2"/>
        <v>0</v>
      </c>
      <c r="T47">
        <f t="shared" si="3"/>
        <v>0</v>
      </c>
      <c r="U47">
        <f t="shared" si="4"/>
        <v>0</v>
      </c>
      <c r="V47" s="19">
        <f t="shared" si="5"/>
        <v>0</v>
      </c>
      <c r="W47">
        <f t="shared" si="6"/>
        <v>0</v>
      </c>
      <c r="X47">
        <f t="shared" si="7"/>
        <v>0</v>
      </c>
      <c r="Y47">
        <f t="shared" si="8"/>
        <v>0</v>
      </c>
    </row>
    <row r="48" spans="1:25" x14ac:dyDescent="0.3">
      <c r="A48" s="49"/>
      <c r="B48" s="40"/>
      <c r="C48" s="40"/>
      <c r="D48" s="40"/>
      <c r="E48" s="40"/>
      <c r="F48" s="40"/>
      <c r="G48" s="40"/>
      <c r="H48" s="40"/>
      <c r="I48" s="40"/>
      <c r="J48" s="40"/>
      <c r="K48" s="46"/>
      <c r="L48" s="51"/>
      <c r="M48" s="51" t="str" cm="1">
        <f t="array" ref="M48">IFERROR(_xlfn.XLOOKUP(L48,Raindance!B:B,LEFT(Raindance!P:P,50)),"")</f>
        <v/>
      </c>
      <c r="N48" s="51"/>
      <c r="O48" s="51"/>
      <c r="P48" s="52"/>
      <c r="Q48">
        <f t="shared" si="0"/>
        <v>0</v>
      </c>
      <c r="R48">
        <f t="shared" si="1"/>
        <v>0</v>
      </c>
      <c r="S48">
        <f t="shared" si="2"/>
        <v>0</v>
      </c>
      <c r="T48">
        <f t="shared" si="3"/>
        <v>0</v>
      </c>
      <c r="U48">
        <f t="shared" si="4"/>
        <v>0</v>
      </c>
      <c r="V48" s="19">
        <f t="shared" si="5"/>
        <v>0</v>
      </c>
      <c r="W48">
        <f t="shared" si="6"/>
        <v>0</v>
      </c>
      <c r="X48">
        <f t="shared" si="7"/>
        <v>0</v>
      </c>
      <c r="Y48">
        <f t="shared" si="8"/>
        <v>0</v>
      </c>
    </row>
    <row r="49" spans="1:25" x14ac:dyDescent="0.3">
      <c r="A49" s="49"/>
      <c r="B49" s="40"/>
      <c r="C49" s="40"/>
      <c r="D49" s="40"/>
      <c r="E49" s="40"/>
      <c r="F49" s="40"/>
      <c r="G49" s="40"/>
      <c r="H49" s="40"/>
      <c r="I49" s="40"/>
      <c r="J49" s="40"/>
      <c r="K49" s="46"/>
      <c r="L49" s="51"/>
      <c r="M49" s="51" t="str" cm="1">
        <f t="array" ref="M49">IFERROR(_xlfn.XLOOKUP(L49,Raindance!B:B,LEFT(Raindance!P:P,50)),"")</f>
        <v/>
      </c>
      <c r="N49" s="51"/>
      <c r="O49" s="51"/>
      <c r="P49" s="52"/>
      <c r="Q49">
        <f t="shared" si="0"/>
        <v>0</v>
      </c>
      <c r="R49">
        <f t="shared" si="1"/>
        <v>0</v>
      </c>
      <c r="S49">
        <f t="shared" si="2"/>
        <v>0</v>
      </c>
      <c r="T49">
        <f t="shared" si="3"/>
        <v>0</v>
      </c>
      <c r="U49">
        <f t="shared" si="4"/>
        <v>0</v>
      </c>
      <c r="V49" s="19">
        <f t="shared" si="5"/>
        <v>0</v>
      </c>
      <c r="W49">
        <f t="shared" si="6"/>
        <v>0</v>
      </c>
      <c r="X49">
        <f t="shared" si="7"/>
        <v>0</v>
      </c>
      <c r="Y49">
        <f t="shared" si="8"/>
        <v>0</v>
      </c>
    </row>
    <row r="50" spans="1:25" x14ac:dyDescent="0.3">
      <c r="A50" s="49"/>
      <c r="B50" s="40"/>
      <c r="C50" s="40"/>
      <c r="D50" s="40"/>
      <c r="E50" s="40"/>
      <c r="F50" s="40"/>
      <c r="G50" s="40"/>
      <c r="H50" s="40"/>
      <c r="I50" s="40"/>
      <c r="J50" s="40"/>
      <c r="K50" s="46"/>
      <c r="L50" s="51"/>
      <c r="M50" s="51" t="str" cm="1">
        <f t="array" ref="M50">IFERROR(_xlfn.XLOOKUP(L50,Raindance!B:B,LEFT(Raindance!P:P,50)),"")</f>
        <v/>
      </c>
      <c r="N50" s="51"/>
      <c r="O50" s="51"/>
      <c r="P50" s="52"/>
      <c r="Q50">
        <f t="shared" si="0"/>
        <v>0</v>
      </c>
      <c r="R50">
        <f t="shared" si="1"/>
        <v>0</v>
      </c>
      <c r="S50">
        <f t="shared" si="2"/>
        <v>0</v>
      </c>
      <c r="T50">
        <f t="shared" si="3"/>
        <v>0</v>
      </c>
      <c r="U50">
        <f t="shared" si="4"/>
        <v>0</v>
      </c>
      <c r="V50" s="19">
        <f t="shared" si="5"/>
        <v>0</v>
      </c>
      <c r="W50">
        <f t="shared" si="6"/>
        <v>0</v>
      </c>
      <c r="X50">
        <f t="shared" si="7"/>
        <v>0</v>
      </c>
      <c r="Y50">
        <f t="shared" si="8"/>
        <v>0</v>
      </c>
    </row>
    <row r="51" spans="1:25" x14ac:dyDescent="0.3">
      <c r="A51" s="49"/>
      <c r="B51" s="40"/>
      <c r="C51" s="40"/>
      <c r="D51" s="40"/>
      <c r="E51" s="40"/>
      <c r="F51" s="40"/>
      <c r="G51" s="40"/>
      <c r="H51" s="40"/>
      <c r="I51" s="40"/>
      <c r="J51" s="40"/>
      <c r="K51" s="46"/>
      <c r="L51" s="51"/>
      <c r="M51" s="51" t="str" cm="1">
        <f t="array" ref="M51">IFERROR(_xlfn.XLOOKUP(L51,Raindance!B:B,LEFT(Raindance!P:P,50)),"")</f>
        <v/>
      </c>
      <c r="N51" s="51"/>
      <c r="O51" s="51"/>
      <c r="P51" s="52"/>
      <c r="Q51">
        <f t="shared" si="0"/>
        <v>0</v>
      </c>
      <c r="R51">
        <f t="shared" si="1"/>
        <v>0</v>
      </c>
      <c r="S51">
        <f t="shared" si="2"/>
        <v>0</v>
      </c>
      <c r="T51">
        <f t="shared" si="3"/>
        <v>0</v>
      </c>
      <c r="U51">
        <f t="shared" si="4"/>
        <v>0</v>
      </c>
      <c r="V51" s="19">
        <f t="shared" si="5"/>
        <v>0</v>
      </c>
      <c r="W51">
        <f t="shared" si="6"/>
        <v>0</v>
      </c>
      <c r="X51">
        <f t="shared" si="7"/>
        <v>0</v>
      </c>
      <c r="Y51">
        <f t="shared" si="8"/>
        <v>0</v>
      </c>
    </row>
    <row r="52" spans="1:25" x14ac:dyDescent="0.3">
      <c r="A52" s="49"/>
      <c r="B52" s="40"/>
      <c r="C52" s="40"/>
      <c r="D52" s="40"/>
      <c r="E52" s="40"/>
      <c r="F52" s="40"/>
      <c r="G52" s="40"/>
      <c r="H52" s="40"/>
      <c r="I52" s="40"/>
      <c r="J52" s="40"/>
      <c r="K52" s="46"/>
      <c r="L52" s="51"/>
      <c r="M52" s="51" t="str" cm="1">
        <f t="array" ref="M52">IFERROR(_xlfn.XLOOKUP(L52,Raindance!B:B,LEFT(Raindance!P:P,50)),"")</f>
        <v/>
      </c>
      <c r="N52" s="51"/>
      <c r="O52" s="51"/>
      <c r="P52" s="52"/>
      <c r="Q52">
        <f t="shared" si="0"/>
        <v>0</v>
      </c>
      <c r="R52">
        <f t="shared" si="1"/>
        <v>0</v>
      </c>
      <c r="S52">
        <f t="shared" si="2"/>
        <v>0</v>
      </c>
      <c r="T52">
        <f t="shared" si="3"/>
        <v>0</v>
      </c>
      <c r="U52">
        <f t="shared" si="4"/>
        <v>0</v>
      </c>
      <c r="V52" s="19">
        <f t="shared" si="5"/>
        <v>0</v>
      </c>
      <c r="W52">
        <f t="shared" si="6"/>
        <v>0</v>
      </c>
      <c r="X52">
        <f t="shared" si="7"/>
        <v>0</v>
      </c>
      <c r="Y52">
        <f t="shared" si="8"/>
        <v>0</v>
      </c>
    </row>
    <row r="53" spans="1:25" x14ac:dyDescent="0.3">
      <c r="A53" s="49"/>
      <c r="B53" s="40"/>
      <c r="C53" s="40"/>
      <c r="D53" s="40"/>
      <c r="E53" s="40"/>
      <c r="F53" s="40"/>
      <c r="G53" s="40"/>
      <c r="H53" s="40"/>
      <c r="I53" s="40"/>
      <c r="J53" s="40"/>
      <c r="K53" s="46"/>
      <c r="L53" s="51"/>
      <c r="M53" s="51" t="str" cm="1">
        <f t="array" ref="M53">IFERROR(_xlfn.XLOOKUP(L53,Raindance!B:B,LEFT(Raindance!P:P,50)),"")</f>
        <v/>
      </c>
      <c r="N53" s="51"/>
      <c r="O53" s="51"/>
      <c r="P53" s="52"/>
      <c r="Q53">
        <f t="shared" si="0"/>
        <v>0</v>
      </c>
      <c r="R53">
        <f t="shared" si="1"/>
        <v>0</v>
      </c>
      <c r="S53">
        <f t="shared" si="2"/>
        <v>0</v>
      </c>
      <c r="T53">
        <f t="shared" si="3"/>
        <v>0</v>
      </c>
      <c r="U53">
        <f t="shared" si="4"/>
        <v>0</v>
      </c>
      <c r="V53" s="19">
        <f t="shared" si="5"/>
        <v>0</v>
      </c>
      <c r="W53">
        <f t="shared" si="6"/>
        <v>0</v>
      </c>
      <c r="X53">
        <f t="shared" si="7"/>
        <v>0</v>
      </c>
      <c r="Y53">
        <f t="shared" si="8"/>
        <v>0</v>
      </c>
    </row>
    <row r="54" spans="1:25" x14ac:dyDescent="0.3">
      <c r="A54" s="49"/>
      <c r="B54" s="40"/>
      <c r="C54" s="40"/>
      <c r="D54" s="40"/>
      <c r="E54" s="40"/>
      <c r="F54" s="40"/>
      <c r="G54" s="40"/>
      <c r="H54" s="40"/>
      <c r="I54" s="40"/>
      <c r="J54" s="40"/>
      <c r="K54" s="46"/>
      <c r="L54" s="51"/>
      <c r="M54" s="51" t="str" cm="1">
        <f t="array" ref="M54">IFERROR(_xlfn.XLOOKUP(L54,Raindance!B:B,LEFT(Raindance!P:P,50)),"")</f>
        <v/>
      </c>
      <c r="N54" s="51"/>
      <c r="O54" s="51"/>
      <c r="P54" s="52"/>
      <c r="Q54">
        <f t="shared" si="0"/>
        <v>0</v>
      </c>
      <c r="R54">
        <f t="shared" si="1"/>
        <v>0</v>
      </c>
      <c r="S54">
        <f t="shared" si="2"/>
        <v>0</v>
      </c>
      <c r="T54">
        <f t="shared" si="3"/>
        <v>0</v>
      </c>
      <c r="U54">
        <f t="shared" si="4"/>
        <v>0</v>
      </c>
      <c r="V54" s="19">
        <f t="shared" si="5"/>
        <v>0</v>
      </c>
      <c r="W54">
        <f t="shared" si="6"/>
        <v>0</v>
      </c>
      <c r="X54">
        <f t="shared" si="7"/>
        <v>0</v>
      </c>
      <c r="Y54">
        <f t="shared" si="8"/>
        <v>0</v>
      </c>
    </row>
    <row r="55" spans="1:25" x14ac:dyDescent="0.3">
      <c r="A55" s="49"/>
      <c r="B55" s="40"/>
      <c r="C55" s="40"/>
      <c r="D55" s="40"/>
      <c r="E55" s="40"/>
      <c r="F55" s="40"/>
      <c r="G55" s="40"/>
      <c r="H55" s="40"/>
      <c r="I55" s="40"/>
      <c r="J55" s="40"/>
      <c r="K55" s="46"/>
      <c r="L55" s="51"/>
      <c r="M55" s="51" t="str" cm="1">
        <f t="array" ref="M55">IFERROR(_xlfn.XLOOKUP(L55,Raindance!B:B,LEFT(Raindance!P:P,50)),"")</f>
        <v/>
      </c>
      <c r="N55" s="51"/>
      <c r="O55" s="51"/>
      <c r="P55" s="52"/>
      <c r="Q55">
        <f t="shared" si="0"/>
        <v>0</v>
      </c>
      <c r="R55">
        <f t="shared" si="1"/>
        <v>0</v>
      </c>
      <c r="S55">
        <f t="shared" si="2"/>
        <v>0</v>
      </c>
      <c r="T55">
        <f t="shared" si="3"/>
        <v>0</v>
      </c>
      <c r="U55">
        <f t="shared" si="4"/>
        <v>0</v>
      </c>
      <c r="V55" s="19">
        <f t="shared" si="5"/>
        <v>0</v>
      </c>
      <c r="W55">
        <f t="shared" si="6"/>
        <v>0</v>
      </c>
      <c r="X55">
        <f t="shared" si="7"/>
        <v>0</v>
      </c>
      <c r="Y55">
        <f t="shared" si="8"/>
        <v>0</v>
      </c>
    </row>
    <row r="56" spans="1:25" x14ac:dyDescent="0.3">
      <c r="A56" s="49"/>
      <c r="B56" s="40"/>
      <c r="C56" s="40"/>
      <c r="D56" s="40"/>
      <c r="E56" s="40"/>
      <c r="F56" s="40"/>
      <c r="G56" s="40"/>
      <c r="H56" s="40"/>
      <c r="I56" s="40"/>
      <c r="J56" s="40"/>
      <c r="K56" s="46"/>
      <c r="L56" s="51"/>
      <c r="M56" s="51" t="str" cm="1">
        <f t="array" ref="M56">IFERROR(_xlfn.XLOOKUP(L56,Raindance!B:B,LEFT(Raindance!P:P,50)),"")</f>
        <v/>
      </c>
      <c r="N56" s="51"/>
      <c r="O56" s="51"/>
      <c r="P56" s="52"/>
      <c r="Q56">
        <f t="shared" si="0"/>
        <v>0</v>
      </c>
      <c r="R56">
        <f t="shared" si="1"/>
        <v>0</v>
      </c>
      <c r="S56">
        <f t="shared" si="2"/>
        <v>0</v>
      </c>
      <c r="T56">
        <f t="shared" si="3"/>
        <v>0</v>
      </c>
      <c r="U56">
        <f t="shared" si="4"/>
        <v>0</v>
      </c>
      <c r="V56" s="19">
        <f t="shared" si="5"/>
        <v>0</v>
      </c>
      <c r="W56">
        <f t="shared" si="6"/>
        <v>0</v>
      </c>
      <c r="X56">
        <f t="shared" si="7"/>
        <v>0</v>
      </c>
      <c r="Y56">
        <f t="shared" si="8"/>
        <v>0</v>
      </c>
    </row>
    <row r="57" spans="1:25" x14ac:dyDescent="0.3">
      <c r="A57" s="49"/>
      <c r="B57" s="40"/>
      <c r="C57" s="40"/>
      <c r="D57" s="40"/>
      <c r="E57" s="40"/>
      <c r="F57" s="40"/>
      <c r="G57" s="40"/>
      <c r="H57" s="40"/>
      <c r="I57" s="40"/>
      <c r="J57" s="40"/>
      <c r="K57" s="46"/>
      <c r="L57" s="51"/>
      <c r="M57" s="51" t="str" cm="1">
        <f t="array" ref="M57">IFERROR(_xlfn.XLOOKUP(L57,Raindance!B:B,LEFT(Raindance!P:P,50)),"")</f>
        <v/>
      </c>
      <c r="N57" s="51"/>
      <c r="O57" s="51"/>
      <c r="P57" s="52"/>
      <c r="Q57">
        <f t="shared" si="0"/>
        <v>0</v>
      </c>
      <c r="R57">
        <f t="shared" si="1"/>
        <v>0</v>
      </c>
      <c r="S57">
        <f t="shared" si="2"/>
        <v>0</v>
      </c>
      <c r="T57">
        <f t="shared" si="3"/>
        <v>0</v>
      </c>
      <c r="U57">
        <f t="shared" si="4"/>
        <v>0</v>
      </c>
      <c r="V57" s="19">
        <f t="shared" si="5"/>
        <v>0</v>
      </c>
      <c r="W57">
        <f t="shared" si="6"/>
        <v>0</v>
      </c>
      <c r="X57">
        <f t="shared" si="7"/>
        <v>0</v>
      </c>
      <c r="Y57">
        <f t="shared" si="8"/>
        <v>0</v>
      </c>
    </row>
    <row r="58" spans="1:25" x14ac:dyDescent="0.3">
      <c r="A58" s="49"/>
      <c r="B58" s="40"/>
      <c r="C58" s="40"/>
      <c r="D58" s="40"/>
      <c r="E58" s="40"/>
      <c r="F58" s="40"/>
      <c r="G58" s="40"/>
      <c r="H58" s="40"/>
      <c r="I58" s="40"/>
      <c r="J58" s="40"/>
      <c r="K58" s="46"/>
      <c r="L58" s="51"/>
      <c r="M58" s="51" t="str" cm="1">
        <f t="array" ref="M58">IFERROR(_xlfn.XLOOKUP(L58,Raindance!B:B,LEFT(Raindance!P:P,50)),"")</f>
        <v/>
      </c>
      <c r="N58" s="51"/>
      <c r="O58" s="51"/>
      <c r="P58" s="52"/>
      <c r="Q58">
        <f t="shared" si="0"/>
        <v>0</v>
      </c>
      <c r="R58">
        <f t="shared" si="1"/>
        <v>0</v>
      </c>
      <c r="S58">
        <f t="shared" si="2"/>
        <v>0</v>
      </c>
      <c r="T58">
        <f t="shared" si="3"/>
        <v>0</v>
      </c>
      <c r="U58">
        <f t="shared" si="4"/>
        <v>0</v>
      </c>
      <c r="V58" s="19">
        <f t="shared" si="5"/>
        <v>0</v>
      </c>
      <c r="W58">
        <f t="shared" si="6"/>
        <v>0</v>
      </c>
      <c r="X58">
        <f t="shared" si="7"/>
        <v>0</v>
      </c>
      <c r="Y58">
        <f t="shared" si="8"/>
        <v>0</v>
      </c>
    </row>
    <row r="59" spans="1:25" x14ac:dyDescent="0.3">
      <c r="A59" s="49"/>
      <c r="B59" s="40"/>
      <c r="C59" s="40"/>
      <c r="D59" s="40"/>
      <c r="E59" s="40"/>
      <c r="F59" s="40"/>
      <c r="G59" s="40"/>
      <c r="H59" s="40"/>
      <c r="I59" s="40"/>
      <c r="J59" s="40"/>
      <c r="K59" s="46"/>
      <c r="L59" s="51"/>
      <c r="M59" s="51" t="str" cm="1">
        <f t="array" ref="M59">IFERROR(_xlfn.XLOOKUP(L59,Raindance!B:B,LEFT(Raindance!P:P,50)),"")</f>
        <v/>
      </c>
      <c r="N59" s="51"/>
      <c r="O59" s="51"/>
      <c r="P59" s="52"/>
      <c r="Q59">
        <f t="shared" si="0"/>
        <v>0</v>
      </c>
      <c r="R59">
        <f t="shared" si="1"/>
        <v>0</v>
      </c>
      <c r="S59">
        <f t="shared" si="2"/>
        <v>0</v>
      </c>
      <c r="T59">
        <f t="shared" si="3"/>
        <v>0</v>
      </c>
      <c r="U59">
        <f t="shared" si="4"/>
        <v>0</v>
      </c>
      <c r="V59" s="19">
        <f t="shared" si="5"/>
        <v>0</v>
      </c>
      <c r="W59">
        <f t="shared" si="6"/>
        <v>0</v>
      </c>
      <c r="X59">
        <f t="shared" si="7"/>
        <v>0</v>
      </c>
      <c r="Y59">
        <f t="shared" si="8"/>
        <v>0</v>
      </c>
    </row>
    <row r="60" spans="1:25" x14ac:dyDescent="0.3">
      <c r="A60" s="49"/>
      <c r="B60" s="40"/>
      <c r="C60" s="40"/>
      <c r="D60" s="40"/>
      <c r="E60" s="40"/>
      <c r="F60" s="40"/>
      <c r="G60" s="40"/>
      <c r="H60" s="40"/>
      <c r="I60" s="40"/>
      <c r="J60" s="40"/>
      <c r="K60" s="46"/>
      <c r="L60" s="51"/>
      <c r="M60" s="51" t="str" cm="1">
        <f t="array" ref="M60">IFERROR(_xlfn.XLOOKUP(L60,Raindance!B:B,LEFT(Raindance!P:P,50)),"")</f>
        <v/>
      </c>
      <c r="N60" s="51"/>
      <c r="O60" s="51"/>
      <c r="P60" s="52"/>
      <c r="Q60">
        <f t="shared" si="0"/>
        <v>0</v>
      </c>
      <c r="R60">
        <f t="shared" si="1"/>
        <v>0</v>
      </c>
      <c r="S60">
        <f t="shared" si="2"/>
        <v>0</v>
      </c>
      <c r="T60">
        <f t="shared" si="3"/>
        <v>0</v>
      </c>
      <c r="U60">
        <f t="shared" si="4"/>
        <v>0</v>
      </c>
      <c r="V60" s="19">
        <f t="shared" si="5"/>
        <v>0</v>
      </c>
      <c r="W60">
        <f t="shared" si="6"/>
        <v>0</v>
      </c>
      <c r="X60">
        <f t="shared" si="7"/>
        <v>0</v>
      </c>
      <c r="Y60">
        <f t="shared" si="8"/>
        <v>0</v>
      </c>
    </row>
    <row r="61" spans="1:25" x14ac:dyDescent="0.3">
      <c r="A61" s="49"/>
      <c r="B61" s="40"/>
      <c r="C61" s="40"/>
      <c r="D61" s="40"/>
      <c r="E61" s="40"/>
      <c r="F61" s="40"/>
      <c r="G61" s="40"/>
      <c r="H61" s="40"/>
      <c r="I61" s="40"/>
      <c r="J61" s="40"/>
      <c r="K61" s="46"/>
      <c r="L61" s="51"/>
      <c r="M61" s="51" t="str" cm="1">
        <f t="array" ref="M61">IFERROR(_xlfn.XLOOKUP(L61,Raindance!B:B,LEFT(Raindance!P:P,50)),"")</f>
        <v/>
      </c>
      <c r="N61" s="51"/>
      <c r="O61" s="51"/>
      <c r="P61" s="52"/>
      <c r="Q61">
        <f t="shared" si="0"/>
        <v>0</v>
      </c>
      <c r="R61">
        <f t="shared" si="1"/>
        <v>0</v>
      </c>
      <c r="S61">
        <f t="shared" si="2"/>
        <v>0</v>
      </c>
      <c r="T61">
        <f t="shared" si="3"/>
        <v>0</v>
      </c>
      <c r="U61">
        <f t="shared" si="4"/>
        <v>0</v>
      </c>
      <c r="V61" s="19">
        <f t="shared" si="5"/>
        <v>0</v>
      </c>
      <c r="W61">
        <f t="shared" si="6"/>
        <v>0</v>
      </c>
      <c r="X61">
        <f t="shared" si="7"/>
        <v>0</v>
      </c>
      <c r="Y61">
        <f t="shared" si="8"/>
        <v>0</v>
      </c>
    </row>
    <row r="62" spans="1:25" x14ac:dyDescent="0.3">
      <c r="A62" s="49"/>
      <c r="B62" s="40"/>
      <c r="C62" s="40"/>
      <c r="D62" s="40"/>
      <c r="E62" s="40"/>
      <c r="F62" s="40"/>
      <c r="G62" s="40"/>
      <c r="H62" s="40"/>
      <c r="I62" s="40"/>
      <c r="J62" s="40"/>
      <c r="K62" s="46"/>
      <c r="L62" s="51"/>
      <c r="M62" s="51" t="str" cm="1">
        <f t="array" ref="M62">IFERROR(_xlfn.XLOOKUP(L62,Raindance!B:B,LEFT(Raindance!P:P,50)),"")</f>
        <v/>
      </c>
      <c r="N62" s="51"/>
      <c r="O62" s="51"/>
      <c r="P62" s="52"/>
      <c r="Q62">
        <f t="shared" si="0"/>
        <v>0</v>
      </c>
      <c r="R62">
        <f t="shared" si="1"/>
        <v>0</v>
      </c>
      <c r="S62">
        <f t="shared" si="2"/>
        <v>0</v>
      </c>
      <c r="T62">
        <f t="shared" si="3"/>
        <v>0</v>
      </c>
      <c r="U62">
        <f t="shared" si="4"/>
        <v>0</v>
      </c>
      <c r="V62" s="19">
        <f t="shared" si="5"/>
        <v>0</v>
      </c>
      <c r="W62">
        <f t="shared" si="6"/>
        <v>0</v>
      </c>
      <c r="X62">
        <f t="shared" si="7"/>
        <v>0</v>
      </c>
      <c r="Y62">
        <f t="shared" si="8"/>
        <v>0</v>
      </c>
    </row>
    <row r="63" spans="1:25" x14ac:dyDescent="0.3">
      <c r="A63" s="49"/>
      <c r="B63" s="40"/>
      <c r="C63" s="40"/>
      <c r="D63" s="40"/>
      <c r="E63" s="40"/>
      <c r="F63" s="40"/>
      <c r="G63" s="40"/>
      <c r="H63" s="40"/>
      <c r="I63" s="40"/>
      <c r="J63" s="40"/>
      <c r="K63" s="46"/>
      <c r="L63" s="51"/>
      <c r="M63" s="51" t="str" cm="1">
        <f t="array" ref="M63">IFERROR(_xlfn.XLOOKUP(L63,Raindance!B:B,LEFT(Raindance!P:P,50)),"")</f>
        <v/>
      </c>
      <c r="N63" s="51"/>
      <c r="O63" s="51"/>
      <c r="P63" s="52"/>
      <c r="Q63">
        <f t="shared" si="0"/>
        <v>0</v>
      </c>
      <c r="R63">
        <f t="shared" si="1"/>
        <v>0</v>
      </c>
      <c r="S63">
        <f t="shared" si="2"/>
        <v>0</v>
      </c>
      <c r="T63">
        <f t="shared" si="3"/>
        <v>0</v>
      </c>
      <c r="U63">
        <f t="shared" si="4"/>
        <v>0</v>
      </c>
      <c r="V63" s="19">
        <f t="shared" si="5"/>
        <v>0</v>
      </c>
      <c r="W63">
        <f t="shared" si="6"/>
        <v>0</v>
      </c>
      <c r="X63">
        <f t="shared" si="7"/>
        <v>0</v>
      </c>
      <c r="Y63">
        <f t="shared" si="8"/>
        <v>0</v>
      </c>
    </row>
    <row r="64" spans="1:25" x14ac:dyDescent="0.3">
      <c r="A64" s="49"/>
      <c r="B64" s="40"/>
      <c r="C64" s="40"/>
      <c r="D64" s="40"/>
      <c r="E64" s="40"/>
      <c r="F64" s="40"/>
      <c r="G64" s="40"/>
      <c r="H64" s="40"/>
      <c r="I64" s="40"/>
      <c r="J64" s="40"/>
      <c r="K64" s="46"/>
      <c r="L64" s="51"/>
      <c r="M64" s="51" t="str" cm="1">
        <f t="array" ref="M64">IFERROR(_xlfn.XLOOKUP(L64,Raindance!B:B,LEFT(Raindance!P:P,50)),"")</f>
        <v/>
      </c>
      <c r="N64" s="51"/>
      <c r="O64" s="51"/>
      <c r="P64" s="52"/>
      <c r="Q64">
        <f t="shared" si="0"/>
        <v>0</v>
      </c>
      <c r="R64">
        <f t="shared" si="1"/>
        <v>0</v>
      </c>
      <c r="S64">
        <f t="shared" si="2"/>
        <v>0</v>
      </c>
      <c r="T64">
        <f t="shared" si="3"/>
        <v>0</v>
      </c>
      <c r="U64">
        <f t="shared" si="4"/>
        <v>0</v>
      </c>
      <c r="V64" s="19">
        <f t="shared" si="5"/>
        <v>0</v>
      </c>
      <c r="W64">
        <f t="shared" si="6"/>
        <v>0</v>
      </c>
      <c r="X64">
        <f t="shared" si="7"/>
        <v>0</v>
      </c>
      <c r="Y64">
        <f t="shared" si="8"/>
        <v>0</v>
      </c>
    </row>
    <row r="65" spans="1:25" x14ac:dyDescent="0.3">
      <c r="A65" s="49"/>
      <c r="B65" s="40"/>
      <c r="C65" s="40"/>
      <c r="D65" s="40"/>
      <c r="E65" s="40"/>
      <c r="F65" s="40"/>
      <c r="G65" s="40"/>
      <c r="H65" s="40"/>
      <c r="I65" s="40"/>
      <c r="J65" s="40"/>
      <c r="K65" s="46"/>
      <c r="L65" s="51"/>
      <c r="M65" s="51" t="str" cm="1">
        <f t="array" ref="M65">IFERROR(_xlfn.XLOOKUP(L65,Raindance!B:B,LEFT(Raindance!P:P,50)),"")</f>
        <v/>
      </c>
      <c r="N65" s="51"/>
      <c r="O65" s="51"/>
      <c r="P65" s="52"/>
      <c r="Q65">
        <f t="shared" si="0"/>
        <v>0</v>
      </c>
      <c r="R65">
        <f t="shared" si="1"/>
        <v>0</v>
      </c>
      <c r="S65">
        <f t="shared" si="2"/>
        <v>0</v>
      </c>
      <c r="T65">
        <f t="shared" si="3"/>
        <v>0</v>
      </c>
      <c r="U65">
        <f t="shared" si="4"/>
        <v>0</v>
      </c>
      <c r="V65" s="19">
        <f t="shared" si="5"/>
        <v>0</v>
      </c>
      <c r="W65">
        <f t="shared" si="6"/>
        <v>0</v>
      </c>
      <c r="X65">
        <f t="shared" si="7"/>
        <v>0</v>
      </c>
      <c r="Y65">
        <f t="shared" si="8"/>
        <v>0</v>
      </c>
    </row>
    <row r="66" spans="1:25" x14ac:dyDescent="0.3">
      <c r="A66" s="49"/>
      <c r="B66" s="40"/>
      <c r="C66" s="40"/>
      <c r="D66" s="40"/>
      <c r="E66" s="40"/>
      <c r="F66" s="40"/>
      <c r="G66" s="40"/>
      <c r="H66" s="40"/>
      <c r="I66" s="40"/>
      <c r="J66" s="40"/>
      <c r="K66" s="46"/>
      <c r="L66" s="51"/>
      <c r="M66" s="51" t="str" cm="1">
        <f t="array" ref="M66">IFERROR(_xlfn.XLOOKUP(L66,Raindance!B:B,LEFT(Raindance!P:P,50)),"")</f>
        <v/>
      </c>
      <c r="N66" s="51"/>
      <c r="O66" s="51"/>
      <c r="P66" s="52"/>
      <c r="Q66">
        <f t="shared" si="0"/>
        <v>0</v>
      </c>
      <c r="R66">
        <f t="shared" si="1"/>
        <v>0</v>
      </c>
      <c r="S66">
        <f t="shared" si="2"/>
        <v>0</v>
      </c>
      <c r="T66">
        <f t="shared" si="3"/>
        <v>0</v>
      </c>
      <c r="U66">
        <f t="shared" si="4"/>
        <v>0</v>
      </c>
      <c r="V66" s="19">
        <f t="shared" si="5"/>
        <v>0</v>
      </c>
      <c r="W66">
        <f t="shared" si="6"/>
        <v>0</v>
      </c>
      <c r="X66">
        <f t="shared" si="7"/>
        <v>0</v>
      </c>
      <c r="Y66">
        <f t="shared" si="8"/>
        <v>0</v>
      </c>
    </row>
    <row r="67" spans="1:25" x14ac:dyDescent="0.3">
      <c r="A67" s="49"/>
      <c r="B67" s="40"/>
      <c r="C67" s="40"/>
      <c r="D67" s="40"/>
      <c r="E67" s="40"/>
      <c r="F67" s="40"/>
      <c r="G67" s="40"/>
      <c r="H67" s="40"/>
      <c r="I67" s="40"/>
      <c r="J67" s="40"/>
      <c r="K67" s="46"/>
      <c r="L67" s="51"/>
      <c r="M67" s="51" t="str" cm="1">
        <f t="array" ref="M67">IFERROR(_xlfn.XLOOKUP(L67,Raindance!B:B,LEFT(Raindance!P:P,50)),"")</f>
        <v/>
      </c>
      <c r="N67" s="51"/>
      <c r="O67" s="51"/>
      <c r="P67" s="52"/>
      <c r="Q67">
        <f t="shared" si="0"/>
        <v>0</v>
      </c>
      <c r="R67">
        <f t="shared" si="1"/>
        <v>0</v>
      </c>
      <c r="S67">
        <f t="shared" si="2"/>
        <v>0</v>
      </c>
      <c r="T67">
        <f t="shared" si="3"/>
        <v>0</v>
      </c>
      <c r="U67">
        <f t="shared" si="4"/>
        <v>0</v>
      </c>
      <c r="V67" s="19">
        <f t="shared" si="5"/>
        <v>0</v>
      </c>
      <c r="W67">
        <f t="shared" si="6"/>
        <v>0</v>
      </c>
      <c r="X67">
        <f t="shared" si="7"/>
        <v>0</v>
      </c>
      <c r="Y67">
        <f t="shared" si="8"/>
        <v>0</v>
      </c>
    </row>
    <row r="68" spans="1:25" x14ac:dyDescent="0.3">
      <c r="A68" s="49"/>
      <c r="B68" s="40"/>
      <c r="C68" s="40"/>
      <c r="D68" s="40"/>
      <c r="E68" s="40"/>
      <c r="F68" s="40"/>
      <c r="G68" s="40"/>
      <c r="H68" s="40"/>
      <c r="I68" s="40"/>
      <c r="J68" s="40"/>
      <c r="K68" s="46"/>
      <c r="L68" s="51"/>
      <c r="M68" s="51" t="str" cm="1">
        <f t="array" ref="M68">IFERROR(_xlfn.XLOOKUP(L68,Raindance!B:B,LEFT(Raindance!P:P,50)),"")</f>
        <v/>
      </c>
      <c r="N68" s="51"/>
      <c r="O68" s="51"/>
      <c r="P68" s="52"/>
      <c r="Q68">
        <f t="shared" si="0"/>
        <v>0</v>
      </c>
      <c r="R68">
        <f t="shared" si="1"/>
        <v>0</v>
      </c>
      <c r="S68">
        <f t="shared" si="2"/>
        <v>0</v>
      </c>
      <c r="T68">
        <f t="shared" si="3"/>
        <v>0</v>
      </c>
      <c r="U68">
        <f t="shared" si="4"/>
        <v>0</v>
      </c>
      <c r="V68" s="19">
        <f t="shared" si="5"/>
        <v>0</v>
      </c>
      <c r="W68">
        <f t="shared" si="6"/>
        <v>0</v>
      </c>
      <c r="X68">
        <f t="shared" si="7"/>
        <v>0</v>
      </c>
      <c r="Y68">
        <f t="shared" si="8"/>
        <v>0</v>
      </c>
    </row>
    <row r="69" spans="1:25" x14ac:dyDescent="0.3">
      <c r="A69" s="49"/>
      <c r="B69" s="40"/>
      <c r="C69" s="40"/>
      <c r="D69" s="40"/>
      <c r="E69" s="40"/>
      <c r="F69" s="40"/>
      <c r="G69" s="40"/>
      <c r="H69" s="40"/>
      <c r="I69" s="40"/>
      <c r="J69" s="40"/>
      <c r="K69" s="46"/>
      <c r="L69" s="51"/>
      <c r="M69" s="51" t="str" cm="1">
        <f t="array" ref="M69">IFERROR(_xlfn.XLOOKUP(L69,Raindance!B:B,LEFT(Raindance!P:P,50)),"")</f>
        <v/>
      </c>
      <c r="N69" s="51"/>
      <c r="O69" s="51"/>
      <c r="P69" s="52"/>
      <c r="Q69">
        <f t="shared" si="0"/>
        <v>0</v>
      </c>
      <c r="R69">
        <f t="shared" si="1"/>
        <v>0</v>
      </c>
      <c r="S69">
        <f t="shared" si="2"/>
        <v>0</v>
      </c>
      <c r="T69">
        <f t="shared" si="3"/>
        <v>0</v>
      </c>
      <c r="U69">
        <f t="shared" si="4"/>
        <v>0</v>
      </c>
      <c r="V69" s="19">
        <f t="shared" si="5"/>
        <v>0</v>
      </c>
      <c r="W69">
        <f t="shared" si="6"/>
        <v>0</v>
      </c>
      <c r="X69">
        <f t="shared" si="7"/>
        <v>0</v>
      </c>
      <c r="Y69">
        <f t="shared" si="8"/>
        <v>0</v>
      </c>
    </row>
    <row r="70" spans="1:25" x14ac:dyDescent="0.3">
      <c r="A70" s="49"/>
      <c r="B70" s="40"/>
      <c r="C70" s="40"/>
      <c r="D70" s="40"/>
      <c r="E70" s="40"/>
      <c r="F70" s="40"/>
      <c r="G70" s="40"/>
      <c r="H70" s="40"/>
      <c r="I70" s="40"/>
      <c r="J70" s="40"/>
      <c r="K70" s="46"/>
      <c r="L70" s="51"/>
      <c r="M70" s="51" t="str" cm="1">
        <f t="array" ref="M70">IFERROR(_xlfn.XLOOKUP(L70,Raindance!B:B,LEFT(Raindance!P:P,50)),"")</f>
        <v/>
      </c>
      <c r="N70" s="51"/>
      <c r="O70" s="51"/>
      <c r="P70" s="52"/>
      <c r="Q70">
        <f t="shared" si="0"/>
        <v>0</v>
      </c>
      <c r="R70">
        <f t="shared" si="1"/>
        <v>0</v>
      </c>
      <c r="S70">
        <f t="shared" si="2"/>
        <v>0</v>
      </c>
      <c r="T70">
        <f t="shared" si="3"/>
        <v>0</v>
      </c>
      <c r="U70">
        <f t="shared" si="4"/>
        <v>0</v>
      </c>
      <c r="V70" s="19">
        <f t="shared" si="5"/>
        <v>0</v>
      </c>
      <c r="W70">
        <f t="shared" si="6"/>
        <v>0</v>
      </c>
      <c r="X70">
        <f t="shared" si="7"/>
        <v>0</v>
      </c>
      <c r="Y70">
        <f t="shared" si="8"/>
        <v>0</v>
      </c>
    </row>
    <row r="71" spans="1:25" x14ac:dyDescent="0.3">
      <c r="A71" s="49"/>
      <c r="B71" s="40"/>
      <c r="C71" s="40"/>
      <c r="D71" s="40"/>
      <c r="E71" s="40"/>
      <c r="F71" s="40"/>
      <c r="G71" s="40"/>
      <c r="H71" s="40"/>
      <c r="I71" s="40"/>
      <c r="J71" s="40"/>
      <c r="K71" s="46"/>
      <c r="L71" s="51"/>
      <c r="M71" s="51" t="str" cm="1">
        <f t="array" ref="M71">IFERROR(_xlfn.XLOOKUP(L71,Raindance!B:B,LEFT(Raindance!P:P,50)),"")</f>
        <v/>
      </c>
      <c r="N71" s="51"/>
      <c r="O71" s="51"/>
      <c r="P71" s="52"/>
      <c r="Q71">
        <f t="shared" ref="Q71:Q81" si="9">_xlfn.XLOOKUP(L71,$B$6:$B$81,$B$6:$B$81,"")</f>
        <v>0</v>
      </c>
      <c r="R71">
        <f t="shared" ref="R71:R81" si="10">_xlfn.XLOOKUP(L71,$D$6:$D$81,$D$6:$D$81,"")</f>
        <v>0</v>
      </c>
      <c r="S71">
        <f t="shared" ref="S71:S81" si="11">_xlfn.XLOOKUP(L71,$E$6:$E$81,$E$6:$E$81,"")</f>
        <v>0</v>
      </c>
      <c r="T71">
        <f t="shared" ref="T71:T81" si="12">_xlfn.XLOOKUP(L71,$F$6:$F$81,$F$6:$F$81,"")</f>
        <v>0</v>
      </c>
      <c r="U71">
        <f t="shared" ref="U71:U81" si="13">_xlfn.XLOOKUP(L71,$G$6:$G$81,$G$6:$G$81,"")</f>
        <v>0</v>
      </c>
      <c r="V71" s="19">
        <f t="shared" ref="V71:V81" si="14">_xlfn.XLOOKUP(L71,$H$6:$H$81,$H$6:$H$81,"")</f>
        <v>0</v>
      </c>
      <c r="W71">
        <f t="shared" ref="W71:W81" si="15">_xlfn.XLOOKUP(L71,$C$6:$C$81,$C$6:$C$81,"")</f>
        <v>0</v>
      </c>
      <c r="X71">
        <f t="shared" ref="X71:X81" si="16">_xlfn.XLOOKUP(L71,$I$6:$I$81,$I$6:$I$81,"")</f>
        <v>0</v>
      </c>
      <c r="Y71">
        <f t="shared" ref="Y71:Y81" si="17">_xlfn.XLOOKUP(L71,$J$6:$J$81,$J$6:$J$81,"")</f>
        <v>0</v>
      </c>
    </row>
    <row r="72" spans="1:25" x14ac:dyDescent="0.3">
      <c r="A72" s="49"/>
      <c r="B72" s="40"/>
      <c r="C72" s="40"/>
      <c r="D72" s="40"/>
      <c r="E72" s="40"/>
      <c r="F72" s="40"/>
      <c r="G72" s="40"/>
      <c r="H72" s="40"/>
      <c r="I72" s="40"/>
      <c r="J72" s="40"/>
      <c r="K72" s="46"/>
      <c r="L72" s="51"/>
      <c r="M72" s="51" t="str" cm="1">
        <f t="array" ref="M72">IFERROR(_xlfn.XLOOKUP(L72,Raindance!B:B,LEFT(Raindance!P:P,50)),"")</f>
        <v/>
      </c>
      <c r="N72" s="51"/>
      <c r="O72" s="51"/>
      <c r="P72" s="52"/>
      <c r="Q72">
        <f t="shared" si="9"/>
        <v>0</v>
      </c>
      <c r="R72">
        <f t="shared" si="10"/>
        <v>0</v>
      </c>
      <c r="S72">
        <f t="shared" si="11"/>
        <v>0</v>
      </c>
      <c r="T72">
        <f t="shared" si="12"/>
        <v>0</v>
      </c>
      <c r="U72">
        <f t="shared" si="13"/>
        <v>0</v>
      </c>
      <c r="V72" s="19">
        <f t="shared" si="14"/>
        <v>0</v>
      </c>
      <c r="W72">
        <f t="shared" si="15"/>
        <v>0</v>
      </c>
      <c r="X72">
        <f t="shared" si="16"/>
        <v>0</v>
      </c>
      <c r="Y72">
        <f t="shared" si="17"/>
        <v>0</v>
      </c>
    </row>
    <row r="73" spans="1:25" x14ac:dyDescent="0.3">
      <c r="A73" s="49"/>
      <c r="B73" s="40"/>
      <c r="C73" s="40"/>
      <c r="D73" s="40"/>
      <c r="E73" s="40"/>
      <c r="F73" s="40"/>
      <c r="G73" s="40"/>
      <c r="H73" s="40"/>
      <c r="I73" s="40"/>
      <c r="J73" s="40"/>
      <c r="K73" s="46"/>
      <c r="L73" s="51"/>
      <c r="M73" s="51" t="str" cm="1">
        <f t="array" ref="M73">IFERROR(_xlfn.XLOOKUP(L73,Raindance!B:B,LEFT(Raindance!P:P,50)),"")</f>
        <v/>
      </c>
      <c r="N73" s="51"/>
      <c r="O73" s="51"/>
      <c r="P73" s="52"/>
      <c r="Q73">
        <f t="shared" si="9"/>
        <v>0</v>
      </c>
      <c r="R73">
        <f t="shared" si="10"/>
        <v>0</v>
      </c>
      <c r="S73">
        <f t="shared" si="11"/>
        <v>0</v>
      </c>
      <c r="T73">
        <f t="shared" si="12"/>
        <v>0</v>
      </c>
      <c r="U73">
        <f t="shared" si="13"/>
        <v>0</v>
      </c>
      <c r="V73" s="19">
        <f t="shared" si="14"/>
        <v>0</v>
      </c>
      <c r="W73">
        <f t="shared" si="15"/>
        <v>0</v>
      </c>
      <c r="X73">
        <f t="shared" si="16"/>
        <v>0</v>
      </c>
      <c r="Y73">
        <f t="shared" si="17"/>
        <v>0</v>
      </c>
    </row>
    <row r="74" spans="1:25" x14ac:dyDescent="0.3">
      <c r="A74" s="49"/>
      <c r="B74" s="40"/>
      <c r="C74" s="40"/>
      <c r="D74" s="40"/>
      <c r="E74" s="40"/>
      <c r="F74" s="40"/>
      <c r="G74" s="40"/>
      <c r="H74" s="40"/>
      <c r="I74" s="40"/>
      <c r="J74" s="40"/>
      <c r="K74" s="46"/>
      <c r="L74" s="51"/>
      <c r="M74" s="51" t="str" cm="1">
        <f t="array" ref="M74">IFERROR(_xlfn.XLOOKUP(L74,Raindance!B:B,LEFT(Raindance!P:P,50)),"")</f>
        <v/>
      </c>
      <c r="N74" s="51"/>
      <c r="O74" s="51"/>
      <c r="P74" s="52"/>
      <c r="Q74">
        <f t="shared" si="9"/>
        <v>0</v>
      </c>
      <c r="R74">
        <f t="shared" si="10"/>
        <v>0</v>
      </c>
      <c r="S74">
        <f t="shared" si="11"/>
        <v>0</v>
      </c>
      <c r="T74">
        <f t="shared" si="12"/>
        <v>0</v>
      </c>
      <c r="U74">
        <f t="shared" si="13"/>
        <v>0</v>
      </c>
      <c r="V74" s="19">
        <f t="shared" si="14"/>
        <v>0</v>
      </c>
      <c r="W74">
        <f t="shared" si="15"/>
        <v>0</v>
      </c>
      <c r="X74">
        <f t="shared" si="16"/>
        <v>0</v>
      </c>
      <c r="Y74">
        <f t="shared" si="17"/>
        <v>0</v>
      </c>
    </row>
    <row r="75" spans="1:25" x14ac:dyDescent="0.3">
      <c r="A75" s="49"/>
      <c r="B75" s="40"/>
      <c r="C75" s="40"/>
      <c r="D75" s="40"/>
      <c r="E75" s="40"/>
      <c r="F75" s="40"/>
      <c r="G75" s="40"/>
      <c r="H75" s="40"/>
      <c r="I75" s="40"/>
      <c r="J75" s="40"/>
      <c r="K75" s="46"/>
      <c r="L75" s="51"/>
      <c r="M75" s="51" t="str" cm="1">
        <f t="array" ref="M75">IFERROR(_xlfn.XLOOKUP(L75,Raindance!B:B,LEFT(Raindance!P:P,50)),"")</f>
        <v/>
      </c>
      <c r="N75" s="51"/>
      <c r="O75" s="51"/>
      <c r="P75" s="52"/>
      <c r="Q75">
        <f t="shared" si="9"/>
        <v>0</v>
      </c>
      <c r="R75">
        <f t="shared" si="10"/>
        <v>0</v>
      </c>
      <c r="S75">
        <f t="shared" si="11"/>
        <v>0</v>
      </c>
      <c r="T75">
        <f t="shared" si="12"/>
        <v>0</v>
      </c>
      <c r="U75">
        <f t="shared" si="13"/>
        <v>0</v>
      </c>
      <c r="V75" s="19">
        <f t="shared" si="14"/>
        <v>0</v>
      </c>
      <c r="W75">
        <f t="shared" si="15"/>
        <v>0</v>
      </c>
      <c r="X75">
        <f t="shared" si="16"/>
        <v>0</v>
      </c>
      <c r="Y75">
        <f t="shared" si="17"/>
        <v>0</v>
      </c>
    </row>
    <row r="76" spans="1:25" x14ac:dyDescent="0.3">
      <c r="A76" s="49"/>
      <c r="B76" s="40"/>
      <c r="C76" s="40"/>
      <c r="D76" s="40"/>
      <c r="E76" s="40"/>
      <c r="F76" s="40"/>
      <c r="G76" s="40"/>
      <c r="H76" s="40"/>
      <c r="I76" s="40"/>
      <c r="J76" s="40"/>
      <c r="K76" s="46"/>
      <c r="L76" s="51"/>
      <c r="M76" s="51" t="str" cm="1">
        <f t="array" ref="M76">IFERROR(_xlfn.XLOOKUP(L76,Raindance!B:B,LEFT(Raindance!P:P,50)),"")</f>
        <v/>
      </c>
      <c r="N76" s="51"/>
      <c r="O76" s="51"/>
      <c r="P76" s="52"/>
      <c r="Q76">
        <f t="shared" si="9"/>
        <v>0</v>
      </c>
      <c r="R76">
        <f t="shared" si="10"/>
        <v>0</v>
      </c>
      <c r="S76">
        <f t="shared" si="11"/>
        <v>0</v>
      </c>
      <c r="T76">
        <f t="shared" si="12"/>
        <v>0</v>
      </c>
      <c r="U76">
        <f t="shared" si="13"/>
        <v>0</v>
      </c>
      <c r="V76" s="19">
        <f t="shared" si="14"/>
        <v>0</v>
      </c>
      <c r="W76">
        <f t="shared" si="15"/>
        <v>0</v>
      </c>
      <c r="X76">
        <f t="shared" si="16"/>
        <v>0</v>
      </c>
      <c r="Y76">
        <f t="shared" si="17"/>
        <v>0</v>
      </c>
    </row>
    <row r="77" spans="1:25" x14ac:dyDescent="0.3">
      <c r="A77" s="49"/>
      <c r="B77" s="40"/>
      <c r="C77" s="40"/>
      <c r="D77" s="40"/>
      <c r="E77" s="40"/>
      <c r="F77" s="40"/>
      <c r="G77" s="40"/>
      <c r="H77" s="40"/>
      <c r="I77" s="40"/>
      <c r="J77" s="40"/>
      <c r="K77" s="46"/>
      <c r="L77" s="51"/>
      <c r="M77" s="51" t="str" cm="1">
        <f t="array" ref="M77">IFERROR(_xlfn.XLOOKUP(L77,Raindance!B:B,LEFT(Raindance!P:P,50)),"")</f>
        <v/>
      </c>
      <c r="N77" s="51"/>
      <c r="O77" s="51"/>
      <c r="P77" s="52"/>
      <c r="Q77">
        <f t="shared" si="9"/>
        <v>0</v>
      </c>
      <c r="R77">
        <f t="shared" si="10"/>
        <v>0</v>
      </c>
      <c r="S77">
        <f t="shared" si="11"/>
        <v>0</v>
      </c>
      <c r="T77">
        <f t="shared" si="12"/>
        <v>0</v>
      </c>
      <c r="U77">
        <f t="shared" si="13"/>
        <v>0</v>
      </c>
      <c r="V77" s="19">
        <f t="shared" si="14"/>
        <v>0</v>
      </c>
      <c r="W77">
        <f t="shared" si="15"/>
        <v>0</v>
      </c>
      <c r="X77">
        <f t="shared" si="16"/>
        <v>0</v>
      </c>
      <c r="Y77">
        <f t="shared" si="17"/>
        <v>0</v>
      </c>
    </row>
    <row r="78" spans="1:25" x14ac:dyDescent="0.3">
      <c r="A78" s="49"/>
      <c r="B78" s="40"/>
      <c r="C78" s="40"/>
      <c r="D78" s="40"/>
      <c r="E78" s="40"/>
      <c r="F78" s="40"/>
      <c r="G78" s="40"/>
      <c r="H78" s="40"/>
      <c r="I78" s="40"/>
      <c r="J78" s="40"/>
      <c r="K78" s="46"/>
      <c r="L78" s="51"/>
      <c r="M78" s="51" t="str" cm="1">
        <f t="array" ref="M78">IFERROR(_xlfn.XLOOKUP(L78,Raindance!B:B,LEFT(Raindance!P:P,50)),"")</f>
        <v/>
      </c>
      <c r="N78" s="51"/>
      <c r="O78" s="51"/>
      <c r="P78" s="52"/>
      <c r="Q78">
        <f t="shared" si="9"/>
        <v>0</v>
      </c>
      <c r="R78">
        <f t="shared" si="10"/>
        <v>0</v>
      </c>
      <c r="S78">
        <f t="shared" si="11"/>
        <v>0</v>
      </c>
      <c r="T78">
        <f t="shared" si="12"/>
        <v>0</v>
      </c>
      <c r="U78">
        <f t="shared" si="13"/>
        <v>0</v>
      </c>
      <c r="V78" s="19">
        <f t="shared" si="14"/>
        <v>0</v>
      </c>
      <c r="W78">
        <f t="shared" si="15"/>
        <v>0</v>
      </c>
      <c r="X78">
        <f t="shared" si="16"/>
        <v>0</v>
      </c>
      <c r="Y78">
        <f t="shared" si="17"/>
        <v>0</v>
      </c>
    </row>
    <row r="79" spans="1:25" x14ac:dyDescent="0.3">
      <c r="A79" s="49"/>
      <c r="B79" s="40"/>
      <c r="C79" s="40"/>
      <c r="D79" s="40"/>
      <c r="E79" s="40"/>
      <c r="F79" s="40"/>
      <c r="G79" s="40"/>
      <c r="H79" s="40"/>
      <c r="I79" s="40"/>
      <c r="J79" s="40"/>
      <c r="K79" s="46"/>
      <c r="L79" s="51"/>
      <c r="M79" s="51" t="str" cm="1">
        <f t="array" ref="M79">IFERROR(_xlfn.XLOOKUP(L79,Raindance!B:B,LEFT(Raindance!P:P,50)),"")</f>
        <v/>
      </c>
      <c r="N79" s="51"/>
      <c r="O79" s="51"/>
      <c r="P79" s="52"/>
      <c r="Q79">
        <f t="shared" si="9"/>
        <v>0</v>
      </c>
      <c r="R79">
        <f t="shared" si="10"/>
        <v>0</v>
      </c>
      <c r="S79">
        <f t="shared" si="11"/>
        <v>0</v>
      </c>
      <c r="T79">
        <f t="shared" si="12"/>
        <v>0</v>
      </c>
      <c r="U79">
        <f t="shared" si="13"/>
        <v>0</v>
      </c>
      <c r="V79" s="19">
        <f t="shared" si="14"/>
        <v>0</v>
      </c>
      <c r="W79">
        <f t="shared" si="15"/>
        <v>0</v>
      </c>
      <c r="X79">
        <f t="shared" si="16"/>
        <v>0</v>
      </c>
      <c r="Y79">
        <f t="shared" si="17"/>
        <v>0</v>
      </c>
    </row>
    <row r="80" spans="1:25" x14ac:dyDescent="0.3">
      <c r="A80" s="49"/>
      <c r="B80" s="40"/>
      <c r="C80" s="40"/>
      <c r="D80" s="40"/>
      <c r="E80" s="40"/>
      <c r="F80" s="40"/>
      <c r="G80" s="40"/>
      <c r="H80" s="40"/>
      <c r="I80" s="40"/>
      <c r="J80" s="40"/>
      <c r="K80" s="46"/>
      <c r="L80" s="51"/>
      <c r="M80" s="51" t="str" cm="1">
        <f t="array" ref="M80">IFERROR(_xlfn.XLOOKUP(L80,Raindance!B:B,LEFT(Raindance!P:P,50)),"")</f>
        <v/>
      </c>
      <c r="N80" s="51"/>
      <c r="O80" s="51"/>
      <c r="P80" s="52"/>
      <c r="Q80">
        <f t="shared" si="9"/>
        <v>0</v>
      </c>
      <c r="R80">
        <f t="shared" si="10"/>
        <v>0</v>
      </c>
      <c r="S80">
        <f t="shared" si="11"/>
        <v>0</v>
      </c>
      <c r="T80">
        <f t="shared" si="12"/>
        <v>0</v>
      </c>
      <c r="U80">
        <f t="shared" si="13"/>
        <v>0</v>
      </c>
      <c r="V80" s="19">
        <f t="shared" si="14"/>
        <v>0</v>
      </c>
      <c r="W80">
        <f t="shared" si="15"/>
        <v>0</v>
      </c>
      <c r="X80">
        <f t="shared" si="16"/>
        <v>0</v>
      </c>
      <c r="Y80">
        <f t="shared" si="17"/>
        <v>0</v>
      </c>
    </row>
    <row r="81" spans="1:25" x14ac:dyDescent="0.3">
      <c r="A81" s="49"/>
      <c r="B81" s="40"/>
      <c r="C81" s="40"/>
      <c r="D81" s="40"/>
      <c r="E81" s="40"/>
      <c r="F81" s="40"/>
      <c r="G81" s="40"/>
      <c r="H81" s="40"/>
      <c r="I81" s="40"/>
      <c r="J81" s="40"/>
      <c r="K81" s="46"/>
      <c r="L81" s="54"/>
      <c r="M81" s="54" t="str" cm="1">
        <f t="array" ref="M81">IFERROR(_xlfn.XLOOKUP(L81,Raindance!B:B,LEFT(Raindance!P:P,50)),"")</f>
        <v/>
      </c>
      <c r="N81" s="54"/>
      <c r="O81" s="54"/>
      <c r="P81" s="55"/>
      <c r="Q81">
        <f t="shared" si="9"/>
        <v>0</v>
      </c>
      <c r="R81">
        <f t="shared" si="10"/>
        <v>0</v>
      </c>
      <c r="S81">
        <f t="shared" si="11"/>
        <v>0</v>
      </c>
      <c r="T81">
        <f t="shared" si="12"/>
        <v>0</v>
      </c>
      <c r="U81">
        <f t="shared" si="13"/>
        <v>0</v>
      </c>
      <c r="V81" s="19">
        <f t="shared" si="14"/>
        <v>0</v>
      </c>
      <c r="W81">
        <f t="shared" si="15"/>
        <v>0</v>
      </c>
      <c r="X81">
        <f t="shared" si="16"/>
        <v>0</v>
      </c>
      <c r="Y81">
        <f t="shared" si="17"/>
        <v>0</v>
      </c>
    </row>
    <row r="82" spans="1:25" x14ac:dyDescent="0.3">
      <c r="M82" t="str" cm="1">
        <f t="array" ref="M82">IFERROR(_xlfn.XLOOKUP(L82,Raindance!B:B,LEFT(Raindance!P:P,50)),"")</f>
        <v/>
      </c>
    </row>
    <row r="83" spans="1:25" x14ac:dyDescent="0.3">
      <c r="M83" t="str" cm="1">
        <f t="array" ref="M83">IFERROR(_xlfn.XLOOKUP(L83,Raindance!B:B,LEFT(Raindance!P:P,50)),"")</f>
        <v/>
      </c>
    </row>
    <row r="84" spans="1:25" x14ac:dyDescent="0.3">
      <c r="M84" t="str" cm="1">
        <f t="array" ref="M84">IFERROR(_xlfn.XLOOKUP(L84,Raindance!B:B,LEFT(Raindance!P:P,50)),"")</f>
        <v/>
      </c>
    </row>
    <row r="85" spans="1:25" x14ac:dyDescent="0.3">
      <c r="M85" t="str" cm="1">
        <f t="array" ref="M85">IFERROR(_xlfn.XLOOKUP(L85,Raindance!B:B,LEFT(Raindance!P:P,50)),"")</f>
        <v/>
      </c>
    </row>
    <row r="86" spans="1:25" x14ac:dyDescent="0.3">
      <c r="M86" t="str" cm="1">
        <f t="array" ref="M86">IFERROR(_xlfn.XLOOKUP(L86,Raindance!B:B,LEFT(Raindance!P:P,50)),"")</f>
        <v/>
      </c>
    </row>
    <row r="87" spans="1:25" x14ac:dyDescent="0.3">
      <c r="M87" t="str" cm="1">
        <f t="array" ref="M87">IFERROR(_xlfn.XLOOKUP(L87,Raindance!B:B,LEFT(Raindance!P:P,50)),"")</f>
        <v/>
      </c>
    </row>
    <row r="88" spans="1:25" x14ac:dyDescent="0.3">
      <c r="M88" t="str" cm="1">
        <f t="array" ref="M88">IFERROR(_xlfn.XLOOKUP(L88,Raindance!B:B,LEFT(Raindance!P:P,50)),"")</f>
        <v/>
      </c>
    </row>
    <row r="89" spans="1:25" x14ac:dyDescent="0.3">
      <c r="M89" t="str" cm="1">
        <f t="array" ref="M89">IFERROR(_xlfn.XLOOKUP(L89,Raindance!B:B,LEFT(Raindance!P:P,50)),"")</f>
        <v/>
      </c>
    </row>
    <row r="90" spans="1:25" x14ac:dyDescent="0.3">
      <c r="M90" t="str" cm="1">
        <f t="array" ref="M90">IFERROR(_xlfn.XLOOKUP(L90,Raindance!B:B,LEFT(Raindance!P:P,50)),"")</f>
        <v/>
      </c>
    </row>
    <row r="91" spans="1:25" x14ac:dyDescent="0.3">
      <c r="M91" t="str" cm="1">
        <f t="array" ref="M91">IFERROR(_xlfn.XLOOKUP(L91,Raindance!B:B,LEFT(Raindance!P:P,50)),"")</f>
        <v/>
      </c>
    </row>
    <row r="92" spans="1:25" x14ac:dyDescent="0.3">
      <c r="M92" t="str" cm="1">
        <f t="array" ref="M92">IFERROR(_xlfn.XLOOKUP(L92,Raindance!B:B,LEFT(Raindance!P:P,50)),"")</f>
        <v/>
      </c>
    </row>
    <row r="93" spans="1:25" x14ac:dyDescent="0.3">
      <c r="M93" t="str" cm="1">
        <f t="array" ref="M93">IFERROR(_xlfn.XLOOKUP(L93,Raindance!B:B,LEFT(Raindance!P:P,50)),"")</f>
        <v/>
      </c>
    </row>
    <row r="94" spans="1:25" x14ac:dyDescent="0.3">
      <c r="M94" t="str" cm="1">
        <f t="array" ref="M94">IFERROR(_xlfn.XLOOKUP(L94,Raindance!B:B,LEFT(Raindance!P:P,50)),"")</f>
        <v/>
      </c>
    </row>
    <row r="95" spans="1:25" x14ac:dyDescent="0.3">
      <c r="M95" t="str" cm="1">
        <f t="array" ref="M95">IFERROR(_xlfn.XLOOKUP(L95,Raindance!B:B,LEFT(Raindance!P:P,50)),"")</f>
        <v/>
      </c>
    </row>
    <row r="96" spans="1:25" x14ac:dyDescent="0.3">
      <c r="M96" t="str" cm="1">
        <f t="array" ref="M96">IFERROR(_xlfn.XLOOKUP(L96,Raindance!B:B,LEFT(Raindance!P:P,50)),"")</f>
        <v/>
      </c>
    </row>
    <row r="97" spans="13:13" x14ac:dyDescent="0.3">
      <c r="M97" t="str" cm="1">
        <f t="array" ref="M97">IFERROR(_xlfn.XLOOKUP(L97,Raindance!B:B,LEFT(Raindance!P:P,50)),"")</f>
        <v/>
      </c>
    </row>
    <row r="98" spans="13:13" x14ac:dyDescent="0.3">
      <c r="M98" t="str" cm="1">
        <f t="array" ref="M98">IFERROR(_xlfn.XLOOKUP(L98,Raindance!B:B,LEFT(Raindance!P:P,50)),"")</f>
        <v/>
      </c>
    </row>
    <row r="99" spans="13:13" x14ac:dyDescent="0.3">
      <c r="M99" t="str" cm="1">
        <f t="array" ref="M99">IFERROR(_xlfn.XLOOKUP(L99,Raindance!B:B,LEFT(Raindance!P:P,50)),"")</f>
        <v/>
      </c>
    </row>
    <row r="100" spans="13:13" x14ac:dyDescent="0.3">
      <c r="M100" t="str" cm="1">
        <f t="array" ref="M100">IFERROR(_xlfn.XLOOKUP(L100,Raindance!B:B,LEFT(Raindance!P:P,50)),"")</f>
        <v/>
      </c>
    </row>
  </sheetData>
  <sheetProtection algorithmName="SHA-512" hashValue="KZGETg5pyK5K6arvjIY/3+QKRMGUV6QXQvefFpj6VrcYfnSMbDeVkUKqQIxuA7CaOdE9AvA5TfwEYVW/RKH4sw==" saltValue="gGQZdYGk9/HFJszShE297Q==" spinCount="100000" sheet="1" objects="1" scenarios="1"/>
  <conditionalFormatting sqref="L6:L81 N6:Y81">
    <cfRule type="uniqueValues" dxfId="0"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B9D2E-7A24-4C5C-A1CA-587C4366F116}">
  <sheetPr>
    <tabColor rgb="FFF8EAEA"/>
  </sheetPr>
  <dimension ref="A1:R1002"/>
  <sheetViews>
    <sheetView zoomScale="89" zoomScaleNormal="89" workbookViewId="0">
      <selection activeCell="A2" sqref="A2"/>
    </sheetView>
  </sheetViews>
  <sheetFormatPr defaultColWidth="8.83203125" defaultRowHeight="14" x14ac:dyDescent="0.3"/>
  <cols>
    <col min="1" max="1" width="4.6640625" style="1" bestFit="1" customWidth="1"/>
    <col min="2" max="2" width="5.6640625" style="30" customWidth="1"/>
    <col min="3" max="3" width="6" style="1" customWidth="1"/>
    <col min="4" max="4" width="4.83203125" style="1" customWidth="1"/>
    <col min="5" max="5" width="9.6640625" style="1" bestFit="1" customWidth="1"/>
    <col min="6" max="6" width="7.33203125" style="1" customWidth="1"/>
    <col min="7" max="7" width="5.6640625" style="1" bestFit="1" customWidth="1"/>
    <col min="8" max="8" width="11.83203125" style="1" customWidth="1"/>
    <col min="9" max="9" width="8.6640625" style="1" bestFit="1" customWidth="1"/>
    <col min="10" max="10" width="9" style="1" bestFit="1" customWidth="1"/>
    <col min="11" max="11" width="5.33203125" style="1" customWidth="1"/>
    <col min="12" max="12" width="29.5" style="1" bestFit="1" customWidth="1"/>
    <col min="13" max="13" width="28.83203125" style="1" bestFit="1" customWidth="1"/>
    <col min="14" max="14" width="27.5" style="1" bestFit="1" customWidth="1"/>
    <col min="15" max="15" width="11.33203125" style="1" bestFit="1" customWidth="1"/>
    <col min="16" max="16" width="20.5" style="31" customWidth="1"/>
    <col min="17" max="17" width="10.6640625" style="31" customWidth="1"/>
    <col min="18" max="18" width="7.83203125" style="31" customWidth="1"/>
    <col min="19" max="19" width="7.83203125" customWidth="1"/>
  </cols>
  <sheetData>
    <row r="1" spans="1:18" ht="28" x14ac:dyDescent="0.3">
      <c r="A1" s="599" t="s">
        <v>682</v>
      </c>
      <c r="B1" s="600" t="s">
        <v>683</v>
      </c>
      <c r="C1" s="599" t="s">
        <v>684</v>
      </c>
      <c r="D1" s="599" t="s">
        <v>685</v>
      </c>
      <c r="E1" s="599" t="s">
        <v>686</v>
      </c>
      <c r="F1" s="599" t="s">
        <v>687</v>
      </c>
      <c r="G1" s="599" t="s">
        <v>688</v>
      </c>
      <c r="H1" s="599" t="s">
        <v>689</v>
      </c>
      <c r="I1" s="599" t="s">
        <v>690</v>
      </c>
      <c r="J1" s="599" t="s">
        <v>691</v>
      </c>
      <c r="K1" s="599" t="s">
        <v>692</v>
      </c>
      <c r="L1" s="599" t="s">
        <v>693</v>
      </c>
      <c r="M1" s="599" t="s">
        <v>694</v>
      </c>
      <c r="N1" s="599" t="s">
        <v>695</v>
      </c>
      <c r="O1" s="599" t="s">
        <v>22</v>
      </c>
      <c r="P1" s="601" t="s">
        <v>935</v>
      </c>
      <c r="Q1" s="601" t="s">
        <v>696</v>
      </c>
      <c r="R1" s="601" t="s">
        <v>936</v>
      </c>
    </row>
    <row r="2" spans="1:18" x14ac:dyDescent="0.3">
      <c r="A2" s="680"/>
      <c r="B2" s="680"/>
      <c r="C2" s="680"/>
      <c r="D2" s="680"/>
      <c r="E2" s="681"/>
      <c r="F2" s="680"/>
      <c r="G2" s="680"/>
      <c r="H2" s="680"/>
      <c r="I2" s="680"/>
      <c r="J2" s="680"/>
      <c r="K2" s="680"/>
      <c r="L2" s="680"/>
      <c r="M2" s="680"/>
      <c r="N2" s="680"/>
      <c r="O2" s="682"/>
      <c r="P2" s="31" t="e">
        <f>_xlfn.XLOOKUP(B2+0,'chart of accounts kl 3-5'!A:A,'chart of accounts kl 3-5'!B:B)</f>
        <v>#N/A</v>
      </c>
      <c r="Q2" s="32">
        <f t="shared" ref="Q2:Q33" si="0">B2+0</f>
        <v>0</v>
      </c>
      <c r="R2" s="31" t="e">
        <f>DATEVALUE(Tabell1[[#This Row],[Verdatum]])</f>
        <v>#VALUE!</v>
      </c>
    </row>
    <row r="3" spans="1:18" x14ac:dyDescent="0.3">
      <c r="A3" s="146"/>
      <c r="B3" s="146"/>
      <c r="C3" s="146"/>
      <c r="D3" s="146"/>
      <c r="E3" s="147"/>
      <c r="F3" s="146"/>
      <c r="G3" s="146"/>
      <c r="H3" s="146"/>
      <c r="I3" s="146"/>
      <c r="J3" s="146"/>
      <c r="K3" s="146"/>
      <c r="L3" s="146"/>
      <c r="M3" s="146"/>
      <c r="N3" s="146"/>
      <c r="O3" s="148"/>
      <c r="P3" s="31" t="e">
        <f>_xlfn.XLOOKUP(B3+0,'chart of accounts kl 3-5'!A:A,'chart of accounts kl 3-5'!B:B)</f>
        <v>#N/A</v>
      </c>
      <c r="Q3" s="32">
        <f t="shared" si="0"/>
        <v>0</v>
      </c>
      <c r="R3" s="31" t="e">
        <f>DATEVALUE(Tabell1[[#This Row],[Verdatum]])</f>
        <v>#VALUE!</v>
      </c>
    </row>
    <row r="4" spans="1:18" x14ac:dyDescent="0.3">
      <c r="A4" s="680"/>
      <c r="B4" s="680"/>
      <c r="C4" s="680"/>
      <c r="D4" s="680"/>
      <c r="E4" s="681"/>
      <c r="F4" s="680"/>
      <c r="G4" s="680"/>
      <c r="H4" s="680"/>
      <c r="I4" s="680"/>
      <c r="J4" s="680"/>
      <c r="K4" s="680"/>
      <c r="L4" s="680"/>
      <c r="M4" s="680"/>
      <c r="N4" s="680"/>
      <c r="O4" s="682"/>
      <c r="P4" s="31" t="e">
        <f>_xlfn.XLOOKUP(B4+0,'chart of accounts kl 3-5'!A:A,'chart of accounts kl 3-5'!B:B)</f>
        <v>#N/A</v>
      </c>
      <c r="Q4" s="32">
        <f t="shared" si="0"/>
        <v>0</v>
      </c>
      <c r="R4" s="31" t="e">
        <f>DATEVALUE(Tabell1[[#This Row],[Verdatum]])</f>
        <v>#VALUE!</v>
      </c>
    </row>
    <row r="5" spans="1:18" x14ac:dyDescent="0.3">
      <c r="A5" s="146"/>
      <c r="B5" s="146"/>
      <c r="C5" s="146"/>
      <c r="D5" s="146"/>
      <c r="E5" s="147"/>
      <c r="F5" s="146"/>
      <c r="G5" s="146"/>
      <c r="H5" s="146"/>
      <c r="I5" s="146"/>
      <c r="J5" s="146"/>
      <c r="K5" s="146"/>
      <c r="L5" s="146"/>
      <c r="M5" s="146"/>
      <c r="N5" s="146"/>
      <c r="O5" s="148"/>
      <c r="P5" s="31" t="e">
        <f>_xlfn.XLOOKUP(B5+0,'chart of accounts kl 3-5'!A:A,'chart of accounts kl 3-5'!B:B)</f>
        <v>#N/A</v>
      </c>
      <c r="Q5" s="32">
        <f t="shared" si="0"/>
        <v>0</v>
      </c>
      <c r="R5" s="31" t="e">
        <f>DATEVALUE(Tabell1[[#This Row],[Verdatum]])</f>
        <v>#VALUE!</v>
      </c>
    </row>
    <row r="6" spans="1:18" x14ac:dyDescent="0.3">
      <c r="A6" s="680"/>
      <c r="B6" s="680"/>
      <c r="C6" s="680"/>
      <c r="D6" s="680"/>
      <c r="E6" s="681"/>
      <c r="F6" s="680"/>
      <c r="G6" s="680"/>
      <c r="H6" s="680"/>
      <c r="I6" s="680"/>
      <c r="J6" s="680"/>
      <c r="K6" s="680"/>
      <c r="L6" s="680"/>
      <c r="M6" s="680"/>
      <c r="N6" s="680"/>
      <c r="O6" s="682"/>
      <c r="P6" s="31" t="e">
        <f>_xlfn.XLOOKUP(B6+0,'chart of accounts kl 3-5'!A:A,'chart of accounts kl 3-5'!B:B)</f>
        <v>#N/A</v>
      </c>
      <c r="Q6" s="32">
        <f t="shared" si="0"/>
        <v>0</v>
      </c>
      <c r="R6" s="31" t="e">
        <f>DATEVALUE(Tabell1[[#This Row],[Verdatum]])</f>
        <v>#VALUE!</v>
      </c>
    </row>
    <row r="7" spans="1:18" x14ac:dyDescent="0.3">
      <c r="A7" s="146"/>
      <c r="B7" s="146"/>
      <c r="C7" s="146"/>
      <c r="D7" s="146"/>
      <c r="E7" s="147"/>
      <c r="F7" s="146"/>
      <c r="G7" s="146"/>
      <c r="H7" s="146"/>
      <c r="I7" s="146"/>
      <c r="J7" s="146"/>
      <c r="K7" s="146"/>
      <c r="L7" s="146"/>
      <c r="M7" s="146"/>
      <c r="N7" s="146"/>
      <c r="O7" s="148"/>
      <c r="P7" s="31" t="e">
        <f>_xlfn.XLOOKUP(B7+0,'chart of accounts kl 3-5'!A:A,'chart of accounts kl 3-5'!B:B)</f>
        <v>#N/A</v>
      </c>
      <c r="Q7" s="32">
        <f t="shared" si="0"/>
        <v>0</v>
      </c>
      <c r="R7" s="31" t="e">
        <f>DATEVALUE(Tabell1[[#This Row],[Verdatum]])</f>
        <v>#VALUE!</v>
      </c>
    </row>
    <row r="8" spans="1:18" x14ac:dyDescent="0.3">
      <c r="A8" s="680"/>
      <c r="B8" s="680"/>
      <c r="C8" s="680"/>
      <c r="D8" s="680"/>
      <c r="E8" s="681"/>
      <c r="F8" s="680"/>
      <c r="G8" s="680"/>
      <c r="H8" s="680"/>
      <c r="I8" s="680"/>
      <c r="J8" s="680"/>
      <c r="K8" s="680"/>
      <c r="L8" s="680"/>
      <c r="M8" s="680"/>
      <c r="N8" s="680"/>
      <c r="O8" s="682"/>
      <c r="P8" s="31" t="e">
        <f>_xlfn.XLOOKUP(B8+0,'chart of accounts kl 3-5'!A:A,'chart of accounts kl 3-5'!B:B)</f>
        <v>#N/A</v>
      </c>
      <c r="Q8" s="32">
        <f t="shared" si="0"/>
        <v>0</v>
      </c>
      <c r="R8" s="31" t="e">
        <f>DATEVALUE(Tabell1[[#This Row],[Verdatum]])</f>
        <v>#VALUE!</v>
      </c>
    </row>
    <row r="9" spans="1:18" x14ac:dyDescent="0.3">
      <c r="A9" s="146"/>
      <c r="B9" s="146"/>
      <c r="C9" s="146"/>
      <c r="D9" s="146"/>
      <c r="E9" s="147"/>
      <c r="F9" s="146"/>
      <c r="G9" s="146"/>
      <c r="H9" s="146"/>
      <c r="I9" s="146"/>
      <c r="J9" s="146"/>
      <c r="K9" s="146"/>
      <c r="L9" s="146"/>
      <c r="M9" s="146"/>
      <c r="N9" s="146"/>
      <c r="O9" s="148"/>
      <c r="P9" s="31" t="e">
        <f>_xlfn.XLOOKUP(B9+0,'chart of accounts kl 3-5'!A:A,'chart of accounts kl 3-5'!B:B)</f>
        <v>#N/A</v>
      </c>
      <c r="Q9" s="32">
        <f t="shared" si="0"/>
        <v>0</v>
      </c>
      <c r="R9" s="31" t="e">
        <f>DATEVALUE(Tabell1[[#This Row],[Verdatum]])</f>
        <v>#VALUE!</v>
      </c>
    </row>
    <row r="10" spans="1:18" x14ac:dyDescent="0.3">
      <c r="A10" s="680"/>
      <c r="B10" s="680"/>
      <c r="C10" s="680"/>
      <c r="D10" s="680"/>
      <c r="E10" s="681"/>
      <c r="F10" s="680"/>
      <c r="G10" s="680"/>
      <c r="H10" s="680"/>
      <c r="I10" s="680"/>
      <c r="J10" s="680"/>
      <c r="K10" s="680"/>
      <c r="L10" s="680"/>
      <c r="M10" s="680"/>
      <c r="N10" s="680"/>
      <c r="O10" s="682"/>
      <c r="P10" s="31" t="e">
        <f>_xlfn.XLOOKUP(B10+0,'chart of accounts kl 3-5'!A:A,'chart of accounts kl 3-5'!B:B)</f>
        <v>#N/A</v>
      </c>
      <c r="Q10" s="32">
        <f t="shared" si="0"/>
        <v>0</v>
      </c>
      <c r="R10" s="31" t="e">
        <f>DATEVALUE(Tabell1[[#This Row],[Verdatum]])</f>
        <v>#VALUE!</v>
      </c>
    </row>
    <row r="11" spans="1:18" x14ac:dyDescent="0.3">
      <c r="A11" s="146"/>
      <c r="B11" s="146"/>
      <c r="C11" s="146"/>
      <c r="D11" s="146"/>
      <c r="E11" s="147"/>
      <c r="F11" s="146"/>
      <c r="G11" s="146"/>
      <c r="H11" s="146"/>
      <c r="I11" s="146"/>
      <c r="J11" s="146"/>
      <c r="K11" s="146"/>
      <c r="L11" s="146"/>
      <c r="M11" s="146"/>
      <c r="N11" s="146"/>
      <c r="O11" s="148"/>
      <c r="P11" s="31" t="e">
        <f>_xlfn.XLOOKUP(B11+0,'chart of accounts kl 3-5'!A:A,'chart of accounts kl 3-5'!B:B)</f>
        <v>#N/A</v>
      </c>
      <c r="Q11" s="32">
        <f t="shared" si="0"/>
        <v>0</v>
      </c>
      <c r="R11" s="31" t="e">
        <f>DATEVALUE(Tabell1[[#This Row],[Verdatum]])</f>
        <v>#VALUE!</v>
      </c>
    </row>
    <row r="12" spans="1:18" x14ac:dyDescent="0.3">
      <c r="A12" s="680"/>
      <c r="B12" s="680"/>
      <c r="C12" s="680"/>
      <c r="D12" s="680"/>
      <c r="E12" s="681"/>
      <c r="F12" s="680"/>
      <c r="G12" s="680"/>
      <c r="H12" s="680"/>
      <c r="I12" s="680"/>
      <c r="J12" s="680"/>
      <c r="K12" s="680"/>
      <c r="L12" s="680"/>
      <c r="M12" s="680"/>
      <c r="N12" s="680"/>
      <c r="O12" s="682"/>
      <c r="P12" s="31" t="e">
        <f>_xlfn.XLOOKUP(B12+0,'chart of accounts kl 3-5'!A:A,'chart of accounts kl 3-5'!B:B)</f>
        <v>#N/A</v>
      </c>
      <c r="Q12" s="32">
        <f t="shared" si="0"/>
        <v>0</v>
      </c>
      <c r="R12" s="31" t="e">
        <f>DATEVALUE(Tabell1[[#This Row],[Verdatum]])</f>
        <v>#VALUE!</v>
      </c>
    </row>
    <row r="13" spans="1:18" x14ac:dyDescent="0.3">
      <c r="A13" s="146"/>
      <c r="B13" s="146"/>
      <c r="C13" s="146"/>
      <c r="D13" s="146"/>
      <c r="E13" s="147"/>
      <c r="F13" s="146"/>
      <c r="G13" s="146"/>
      <c r="H13" s="146"/>
      <c r="I13" s="146"/>
      <c r="J13" s="146"/>
      <c r="K13" s="146"/>
      <c r="L13" s="146"/>
      <c r="M13" s="146"/>
      <c r="N13" s="146"/>
      <c r="O13" s="148"/>
      <c r="P13" s="31" t="e">
        <f>_xlfn.XLOOKUP(B13+0,'chart of accounts kl 3-5'!A:A,'chart of accounts kl 3-5'!B:B)</f>
        <v>#N/A</v>
      </c>
      <c r="Q13" s="32">
        <f t="shared" si="0"/>
        <v>0</v>
      </c>
      <c r="R13" s="31" t="e">
        <f>DATEVALUE(Tabell1[[#This Row],[Verdatum]])</f>
        <v>#VALUE!</v>
      </c>
    </row>
    <row r="14" spans="1:18" x14ac:dyDescent="0.3">
      <c r="A14" s="680"/>
      <c r="B14" s="680"/>
      <c r="C14" s="680"/>
      <c r="D14" s="680"/>
      <c r="E14" s="681"/>
      <c r="F14" s="680"/>
      <c r="G14" s="680"/>
      <c r="H14" s="680"/>
      <c r="I14" s="680"/>
      <c r="J14" s="680"/>
      <c r="K14" s="680"/>
      <c r="L14" s="680"/>
      <c r="M14" s="680"/>
      <c r="N14" s="680"/>
      <c r="O14" s="682"/>
      <c r="P14" s="31" t="e">
        <f>_xlfn.XLOOKUP(B14+0,'chart of accounts kl 3-5'!A:A,'chart of accounts kl 3-5'!B:B)</f>
        <v>#N/A</v>
      </c>
      <c r="Q14" s="32">
        <f t="shared" si="0"/>
        <v>0</v>
      </c>
      <c r="R14" s="31" t="e">
        <f>DATEVALUE(Tabell1[[#This Row],[Verdatum]])</f>
        <v>#VALUE!</v>
      </c>
    </row>
    <row r="15" spans="1:18" x14ac:dyDescent="0.3">
      <c r="A15" s="146"/>
      <c r="B15" s="146"/>
      <c r="C15" s="146"/>
      <c r="D15" s="146"/>
      <c r="E15" s="147"/>
      <c r="F15" s="146"/>
      <c r="G15" s="146"/>
      <c r="H15" s="146"/>
      <c r="I15" s="146"/>
      <c r="J15" s="146"/>
      <c r="K15" s="146"/>
      <c r="L15" s="146"/>
      <c r="M15" s="146"/>
      <c r="N15" s="146"/>
      <c r="O15" s="148"/>
      <c r="P15" s="31" t="e">
        <f>_xlfn.XLOOKUP(B15+0,'chart of accounts kl 3-5'!A:A,'chart of accounts kl 3-5'!B:B)</f>
        <v>#N/A</v>
      </c>
      <c r="Q15" s="32">
        <f t="shared" si="0"/>
        <v>0</v>
      </c>
      <c r="R15" s="31" t="e">
        <f>DATEVALUE(Tabell1[[#This Row],[Verdatum]])</f>
        <v>#VALUE!</v>
      </c>
    </row>
    <row r="16" spans="1:18" x14ac:dyDescent="0.3">
      <c r="A16" s="680"/>
      <c r="B16" s="680"/>
      <c r="C16" s="680"/>
      <c r="D16" s="680"/>
      <c r="E16" s="681"/>
      <c r="F16" s="680"/>
      <c r="G16" s="680"/>
      <c r="H16" s="680"/>
      <c r="I16" s="680"/>
      <c r="J16" s="680"/>
      <c r="K16" s="680"/>
      <c r="L16" s="680"/>
      <c r="M16" s="680"/>
      <c r="N16" s="680"/>
      <c r="O16" s="682"/>
      <c r="P16" s="31" t="e">
        <f>_xlfn.XLOOKUP(B16+0,'chart of accounts kl 3-5'!A:A,'chart of accounts kl 3-5'!B:B)</f>
        <v>#N/A</v>
      </c>
      <c r="Q16" s="32">
        <f t="shared" si="0"/>
        <v>0</v>
      </c>
      <c r="R16" s="31" t="e">
        <f>DATEVALUE(Tabell1[[#This Row],[Verdatum]])</f>
        <v>#VALUE!</v>
      </c>
    </row>
    <row r="17" spans="1:18" x14ac:dyDescent="0.3">
      <c r="A17" s="146"/>
      <c r="B17" s="146"/>
      <c r="C17" s="146"/>
      <c r="D17" s="146"/>
      <c r="E17" s="147"/>
      <c r="F17" s="146"/>
      <c r="G17" s="146"/>
      <c r="H17" s="146"/>
      <c r="I17" s="146"/>
      <c r="J17" s="146"/>
      <c r="K17" s="146"/>
      <c r="L17" s="146"/>
      <c r="M17" s="146"/>
      <c r="N17" s="146"/>
      <c r="O17" s="148"/>
      <c r="P17" s="31" t="e">
        <f>_xlfn.XLOOKUP(B17+0,'chart of accounts kl 3-5'!A:A,'chart of accounts kl 3-5'!B:B)</f>
        <v>#N/A</v>
      </c>
      <c r="Q17" s="32">
        <f t="shared" si="0"/>
        <v>0</v>
      </c>
      <c r="R17" s="31" t="e">
        <f>DATEVALUE(Tabell1[[#This Row],[Verdatum]])</f>
        <v>#VALUE!</v>
      </c>
    </row>
    <row r="18" spans="1:18" x14ac:dyDescent="0.3">
      <c r="A18" s="680"/>
      <c r="B18" s="680"/>
      <c r="C18" s="680"/>
      <c r="D18" s="680"/>
      <c r="E18" s="681"/>
      <c r="F18" s="680"/>
      <c r="G18" s="680"/>
      <c r="H18" s="680"/>
      <c r="I18" s="680"/>
      <c r="J18" s="680"/>
      <c r="K18" s="680"/>
      <c r="L18" s="680"/>
      <c r="M18" s="680"/>
      <c r="N18" s="680"/>
      <c r="O18" s="682"/>
      <c r="P18" s="31" t="e">
        <f>_xlfn.XLOOKUP(B18+0,'chart of accounts kl 3-5'!A:A,'chart of accounts kl 3-5'!B:B)</f>
        <v>#N/A</v>
      </c>
      <c r="Q18" s="32">
        <f t="shared" si="0"/>
        <v>0</v>
      </c>
      <c r="R18" s="31" t="e">
        <f>DATEVALUE(Tabell1[[#This Row],[Verdatum]])</f>
        <v>#VALUE!</v>
      </c>
    </row>
    <row r="19" spans="1:18" x14ac:dyDescent="0.3">
      <c r="A19" s="146"/>
      <c r="B19" s="146"/>
      <c r="C19" s="146"/>
      <c r="D19" s="146"/>
      <c r="E19" s="147"/>
      <c r="F19" s="146"/>
      <c r="G19" s="146"/>
      <c r="H19" s="146"/>
      <c r="I19" s="146"/>
      <c r="J19" s="146"/>
      <c r="K19" s="146"/>
      <c r="L19" s="146"/>
      <c r="M19" s="146"/>
      <c r="N19" s="146"/>
      <c r="O19" s="148"/>
      <c r="P19" s="31" t="e">
        <f>_xlfn.XLOOKUP(B19+0,'chart of accounts kl 3-5'!A:A,'chart of accounts kl 3-5'!B:B)</f>
        <v>#N/A</v>
      </c>
      <c r="Q19" s="32">
        <f t="shared" si="0"/>
        <v>0</v>
      </c>
      <c r="R19" s="31" t="e">
        <f>DATEVALUE(Tabell1[[#This Row],[Verdatum]])</f>
        <v>#VALUE!</v>
      </c>
    </row>
    <row r="20" spans="1:18" x14ac:dyDescent="0.3">
      <c r="A20" s="680"/>
      <c r="B20" s="680"/>
      <c r="C20" s="680"/>
      <c r="D20" s="680"/>
      <c r="E20" s="681"/>
      <c r="F20" s="680"/>
      <c r="G20" s="680"/>
      <c r="H20" s="680"/>
      <c r="I20" s="680"/>
      <c r="J20" s="680"/>
      <c r="K20" s="680"/>
      <c r="L20" s="680"/>
      <c r="M20" s="680"/>
      <c r="N20" s="680"/>
      <c r="O20" s="682"/>
      <c r="P20" s="31" t="e">
        <f>_xlfn.XLOOKUP(B20+0,'chart of accounts kl 3-5'!A:A,'chart of accounts kl 3-5'!B:B)</f>
        <v>#N/A</v>
      </c>
      <c r="Q20" s="32">
        <f t="shared" si="0"/>
        <v>0</v>
      </c>
      <c r="R20" s="31" t="e">
        <f>DATEVALUE(Tabell1[[#This Row],[Verdatum]])</f>
        <v>#VALUE!</v>
      </c>
    </row>
    <row r="21" spans="1:18" x14ac:dyDescent="0.3">
      <c r="A21" s="146"/>
      <c r="B21" s="146"/>
      <c r="C21" s="146"/>
      <c r="D21" s="146"/>
      <c r="E21" s="147"/>
      <c r="F21" s="146"/>
      <c r="G21" s="146"/>
      <c r="H21" s="146"/>
      <c r="I21" s="146"/>
      <c r="J21" s="146"/>
      <c r="K21" s="146"/>
      <c r="L21" s="146"/>
      <c r="M21" s="146"/>
      <c r="N21" s="146"/>
      <c r="O21" s="148"/>
      <c r="P21" s="31" t="e">
        <f>_xlfn.XLOOKUP(B21+0,'chart of accounts kl 3-5'!A:A,'chart of accounts kl 3-5'!B:B)</f>
        <v>#N/A</v>
      </c>
      <c r="Q21" s="32">
        <f t="shared" si="0"/>
        <v>0</v>
      </c>
      <c r="R21" s="31" t="e">
        <f>DATEVALUE(Tabell1[[#This Row],[Verdatum]])</f>
        <v>#VALUE!</v>
      </c>
    </row>
    <row r="22" spans="1:18" x14ac:dyDescent="0.3">
      <c r="A22" s="680"/>
      <c r="B22" s="680"/>
      <c r="C22" s="680"/>
      <c r="D22" s="680"/>
      <c r="E22" s="681"/>
      <c r="F22" s="680"/>
      <c r="G22" s="680"/>
      <c r="H22" s="680"/>
      <c r="I22" s="680"/>
      <c r="J22" s="680"/>
      <c r="K22" s="680"/>
      <c r="L22" s="680"/>
      <c r="M22" s="680"/>
      <c r="N22" s="680"/>
      <c r="O22" s="682"/>
      <c r="P22" s="31" t="e">
        <f>_xlfn.XLOOKUP(B22+0,'chart of accounts kl 3-5'!A:A,'chart of accounts kl 3-5'!B:B)</f>
        <v>#N/A</v>
      </c>
      <c r="Q22" s="32">
        <f t="shared" si="0"/>
        <v>0</v>
      </c>
      <c r="R22" s="31" t="e">
        <f>DATEVALUE(Tabell1[[#This Row],[Verdatum]])</f>
        <v>#VALUE!</v>
      </c>
    </row>
    <row r="23" spans="1:18" x14ac:dyDescent="0.3">
      <c r="A23" s="146"/>
      <c r="B23" s="146"/>
      <c r="C23" s="146"/>
      <c r="D23" s="146"/>
      <c r="E23" s="147"/>
      <c r="F23" s="146"/>
      <c r="G23" s="146"/>
      <c r="H23" s="146"/>
      <c r="I23" s="146"/>
      <c r="J23" s="146"/>
      <c r="K23" s="146"/>
      <c r="L23" s="146"/>
      <c r="M23" s="146"/>
      <c r="N23" s="146"/>
      <c r="O23" s="148"/>
      <c r="P23" s="31" t="e">
        <f>_xlfn.XLOOKUP(B23+0,'chart of accounts kl 3-5'!A:A,'chart of accounts kl 3-5'!B:B)</f>
        <v>#N/A</v>
      </c>
      <c r="Q23" s="32">
        <f t="shared" si="0"/>
        <v>0</v>
      </c>
      <c r="R23" s="31" t="e">
        <f>DATEVALUE(Tabell1[[#This Row],[Verdatum]])</f>
        <v>#VALUE!</v>
      </c>
    </row>
    <row r="24" spans="1:18" x14ac:dyDescent="0.3">
      <c r="A24" s="680"/>
      <c r="B24" s="680"/>
      <c r="C24" s="680"/>
      <c r="D24" s="680"/>
      <c r="E24" s="681"/>
      <c r="F24" s="680"/>
      <c r="G24" s="680"/>
      <c r="H24" s="680"/>
      <c r="I24" s="680"/>
      <c r="J24" s="680"/>
      <c r="K24" s="680"/>
      <c r="L24" s="680"/>
      <c r="M24" s="680"/>
      <c r="N24" s="680"/>
      <c r="O24" s="682"/>
      <c r="P24" s="31" t="e">
        <f>_xlfn.XLOOKUP(B24+0,'chart of accounts kl 3-5'!A:A,'chart of accounts kl 3-5'!B:B)</f>
        <v>#N/A</v>
      </c>
      <c r="Q24" s="32">
        <f t="shared" si="0"/>
        <v>0</v>
      </c>
      <c r="R24" s="31" t="e">
        <f>DATEVALUE(Tabell1[[#This Row],[Verdatum]])</f>
        <v>#VALUE!</v>
      </c>
    </row>
    <row r="25" spans="1:18" ht="14.5" x14ac:dyDescent="0.35">
      <c r="A25" s="146"/>
      <c r="B25" s="146"/>
      <c r="C25" s="146"/>
      <c r="D25" s="146"/>
      <c r="E25" s="147"/>
      <c r="F25" s="146"/>
      <c r="G25" s="146"/>
      <c r="H25" s="146"/>
      <c r="I25" s="146"/>
      <c r="J25" s="146"/>
      <c r="K25" s="683"/>
      <c r="L25" s="146"/>
      <c r="M25" s="146"/>
      <c r="N25" s="146"/>
      <c r="O25" s="148"/>
      <c r="P25" s="31" t="e">
        <f>_xlfn.XLOOKUP(B25+0,'chart of accounts kl 3-5'!A:A,'chart of accounts kl 3-5'!B:B)</f>
        <v>#N/A</v>
      </c>
      <c r="Q25" s="32">
        <f t="shared" si="0"/>
        <v>0</v>
      </c>
      <c r="R25" s="31" t="e">
        <f>DATEVALUE(Tabell1[[#This Row],[Verdatum]])</f>
        <v>#VALUE!</v>
      </c>
    </row>
    <row r="26" spans="1:18" ht="14.5" x14ac:dyDescent="0.35">
      <c r="A26" s="680"/>
      <c r="B26" s="680"/>
      <c r="C26" s="680"/>
      <c r="D26" s="680"/>
      <c r="E26" s="681"/>
      <c r="F26" s="680"/>
      <c r="G26" s="680"/>
      <c r="H26" s="680"/>
      <c r="I26" s="680"/>
      <c r="J26" s="680"/>
      <c r="K26" s="684"/>
      <c r="L26" s="680"/>
      <c r="M26" s="680"/>
      <c r="N26" s="680"/>
      <c r="O26" s="682"/>
      <c r="P26" s="31" t="e">
        <f>_xlfn.XLOOKUP(B26+0,'chart of accounts kl 3-5'!A:A,'chart of accounts kl 3-5'!B:B)</f>
        <v>#N/A</v>
      </c>
      <c r="Q26" s="32">
        <f t="shared" si="0"/>
        <v>0</v>
      </c>
      <c r="R26" s="31" t="e">
        <f>DATEVALUE(Tabell1[[#This Row],[Verdatum]])</f>
        <v>#VALUE!</v>
      </c>
    </row>
    <row r="27" spans="1:18" ht="14.5" x14ac:dyDescent="0.35">
      <c r="A27" s="146"/>
      <c r="B27" s="146"/>
      <c r="C27" s="146"/>
      <c r="D27" s="146"/>
      <c r="E27" s="147"/>
      <c r="F27" s="146"/>
      <c r="G27" s="146"/>
      <c r="H27" s="146"/>
      <c r="I27" s="146"/>
      <c r="J27" s="146"/>
      <c r="K27" s="683"/>
      <c r="L27" s="146"/>
      <c r="M27" s="146"/>
      <c r="N27" s="146"/>
      <c r="O27" s="148"/>
      <c r="P27" s="31" t="e">
        <f>_xlfn.XLOOKUP(B27+0,'chart of accounts kl 3-5'!A:A,'chart of accounts kl 3-5'!B:B)</f>
        <v>#N/A</v>
      </c>
      <c r="Q27" s="32">
        <f t="shared" si="0"/>
        <v>0</v>
      </c>
      <c r="R27" s="31" t="e">
        <f>DATEVALUE(Tabell1[[#This Row],[Verdatum]])</f>
        <v>#VALUE!</v>
      </c>
    </row>
    <row r="28" spans="1:18" x14ac:dyDescent="0.3">
      <c r="A28" s="680"/>
      <c r="B28" s="680"/>
      <c r="C28" s="680"/>
      <c r="D28" s="680"/>
      <c r="E28" s="681"/>
      <c r="F28" s="680"/>
      <c r="G28" s="680"/>
      <c r="H28" s="680"/>
      <c r="I28" s="680"/>
      <c r="J28" s="680"/>
      <c r="K28" s="680"/>
      <c r="L28" s="680"/>
      <c r="M28" s="680"/>
      <c r="N28" s="680"/>
      <c r="O28" s="682"/>
      <c r="P28" s="31" t="e">
        <f>_xlfn.XLOOKUP(B28+0,'chart of accounts kl 3-5'!A:A,'chart of accounts kl 3-5'!B:B)</f>
        <v>#N/A</v>
      </c>
      <c r="Q28" s="32">
        <f t="shared" si="0"/>
        <v>0</v>
      </c>
      <c r="R28" s="31" t="e">
        <f>DATEVALUE(Tabell1[[#This Row],[Verdatum]])</f>
        <v>#VALUE!</v>
      </c>
    </row>
    <row r="29" spans="1:18" x14ac:dyDescent="0.3">
      <c r="A29" s="146"/>
      <c r="B29" s="146"/>
      <c r="C29" s="146"/>
      <c r="D29" s="146"/>
      <c r="E29" s="147"/>
      <c r="F29" s="146"/>
      <c r="G29" s="146"/>
      <c r="H29" s="146"/>
      <c r="I29" s="146"/>
      <c r="J29" s="146"/>
      <c r="K29" s="146"/>
      <c r="L29" s="146"/>
      <c r="M29" s="146"/>
      <c r="N29" s="146"/>
      <c r="O29" s="148"/>
      <c r="P29" s="31" t="e">
        <f>_xlfn.XLOOKUP(B29+0,'chart of accounts kl 3-5'!A:A,'chart of accounts kl 3-5'!B:B)</f>
        <v>#N/A</v>
      </c>
      <c r="Q29" s="32">
        <f t="shared" si="0"/>
        <v>0</v>
      </c>
      <c r="R29" s="31" t="e">
        <f>DATEVALUE(Tabell1[[#This Row],[Verdatum]])</f>
        <v>#VALUE!</v>
      </c>
    </row>
    <row r="30" spans="1:18" x14ac:dyDescent="0.3">
      <c r="A30" s="680"/>
      <c r="B30" s="680"/>
      <c r="C30" s="680"/>
      <c r="D30" s="680"/>
      <c r="E30" s="681"/>
      <c r="F30" s="680"/>
      <c r="G30" s="680"/>
      <c r="H30" s="680"/>
      <c r="I30" s="680"/>
      <c r="J30" s="680"/>
      <c r="K30" s="680"/>
      <c r="L30" s="680"/>
      <c r="M30" s="680"/>
      <c r="N30" s="680"/>
      <c r="O30" s="682"/>
      <c r="P30" s="31" t="e">
        <f>_xlfn.XLOOKUP(B30+0,'chart of accounts kl 3-5'!A:A,'chart of accounts kl 3-5'!B:B)</f>
        <v>#N/A</v>
      </c>
      <c r="Q30" s="32">
        <f t="shared" si="0"/>
        <v>0</v>
      </c>
      <c r="R30" s="31" t="e">
        <f>DATEVALUE(Tabell1[[#This Row],[Verdatum]])</f>
        <v>#VALUE!</v>
      </c>
    </row>
    <row r="31" spans="1:18" ht="14.5" x14ac:dyDescent="0.35">
      <c r="A31" s="146"/>
      <c r="B31" s="146"/>
      <c r="C31" s="146"/>
      <c r="D31" s="146"/>
      <c r="E31" s="147"/>
      <c r="F31" s="146"/>
      <c r="G31" s="146"/>
      <c r="H31" s="146"/>
      <c r="I31" s="146"/>
      <c r="J31" s="146"/>
      <c r="K31" s="683"/>
      <c r="L31" s="146"/>
      <c r="M31" s="146"/>
      <c r="N31" s="146"/>
      <c r="O31" s="148"/>
      <c r="P31" s="31" t="e">
        <f>_xlfn.XLOOKUP(B31+0,'chart of accounts kl 3-5'!A:A,'chart of accounts kl 3-5'!B:B)</f>
        <v>#N/A</v>
      </c>
      <c r="Q31" s="32">
        <f t="shared" si="0"/>
        <v>0</v>
      </c>
      <c r="R31" s="31" t="e">
        <f>DATEVALUE(Tabell1[[#This Row],[Verdatum]])</f>
        <v>#VALUE!</v>
      </c>
    </row>
    <row r="32" spans="1:18" x14ac:dyDescent="0.3">
      <c r="A32" s="681"/>
      <c r="B32" s="680"/>
      <c r="C32" s="680"/>
      <c r="D32" s="680"/>
      <c r="E32" s="681"/>
      <c r="F32" s="680"/>
      <c r="G32" s="680"/>
      <c r="H32" s="681"/>
      <c r="I32" s="680"/>
      <c r="J32" s="680"/>
      <c r="K32" s="680"/>
      <c r="L32" s="680"/>
      <c r="M32" s="680"/>
      <c r="N32" s="680"/>
      <c r="O32" s="682"/>
      <c r="P32" s="31" t="e">
        <f>_xlfn.XLOOKUP(B32+0,'chart of accounts kl 3-5'!A:A,'chart of accounts kl 3-5'!B:B)</f>
        <v>#N/A</v>
      </c>
      <c r="Q32" s="32">
        <f t="shared" si="0"/>
        <v>0</v>
      </c>
      <c r="R32" s="31" t="e">
        <f>DATEVALUE(Tabell1[[#This Row],[Verdatum]])</f>
        <v>#VALUE!</v>
      </c>
    </row>
    <row r="33" spans="1:18" x14ac:dyDescent="0.3">
      <c r="A33" s="147"/>
      <c r="B33" s="146"/>
      <c r="C33" s="146"/>
      <c r="D33" s="146"/>
      <c r="E33" s="147"/>
      <c r="F33" s="146"/>
      <c r="G33" s="146"/>
      <c r="H33" s="147"/>
      <c r="I33" s="146"/>
      <c r="J33" s="146"/>
      <c r="K33" s="146"/>
      <c r="L33" s="146"/>
      <c r="M33" s="146"/>
      <c r="N33" s="146"/>
      <c r="O33" s="148"/>
      <c r="P33" s="31" t="e">
        <f>_xlfn.XLOOKUP(B33+0,'chart of accounts kl 3-5'!A:A,'chart of accounts kl 3-5'!B:B)</f>
        <v>#N/A</v>
      </c>
      <c r="Q33" s="32">
        <f t="shared" si="0"/>
        <v>0</v>
      </c>
      <c r="R33" s="31" t="e">
        <f>DATEVALUE(Tabell1[[#This Row],[Verdatum]])</f>
        <v>#VALUE!</v>
      </c>
    </row>
    <row r="34" spans="1:18" x14ac:dyDescent="0.3">
      <c r="A34" s="681"/>
      <c r="B34" s="680"/>
      <c r="C34" s="680"/>
      <c r="D34" s="680"/>
      <c r="E34" s="681"/>
      <c r="F34" s="680"/>
      <c r="G34" s="680"/>
      <c r="H34" s="681"/>
      <c r="I34" s="680"/>
      <c r="J34" s="680"/>
      <c r="K34" s="680"/>
      <c r="L34" s="680"/>
      <c r="M34" s="680"/>
      <c r="N34" s="680"/>
      <c r="O34" s="682"/>
      <c r="P34" s="31" t="e">
        <f>_xlfn.XLOOKUP(B34+0,'chart of accounts kl 3-5'!A:A,'chart of accounts kl 3-5'!B:B)</f>
        <v>#N/A</v>
      </c>
      <c r="Q34" s="32">
        <f t="shared" ref="Q34:Q65" si="1">B34+0</f>
        <v>0</v>
      </c>
      <c r="R34" s="31" t="e">
        <f>DATEVALUE(Tabell1[[#This Row],[Verdatum]])</f>
        <v>#VALUE!</v>
      </c>
    </row>
    <row r="35" spans="1:18" x14ac:dyDescent="0.3">
      <c r="A35" s="147"/>
      <c r="B35" s="146"/>
      <c r="C35" s="146"/>
      <c r="D35" s="146"/>
      <c r="E35" s="147"/>
      <c r="F35" s="146"/>
      <c r="G35" s="146"/>
      <c r="H35" s="147"/>
      <c r="I35" s="146"/>
      <c r="J35" s="146"/>
      <c r="K35" s="146"/>
      <c r="L35" s="146"/>
      <c r="M35" s="146"/>
      <c r="N35" s="146"/>
      <c r="O35" s="148"/>
      <c r="P35" s="31" t="e">
        <f>_xlfn.XLOOKUP(B35+0,'chart of accounts kl 3-5'!A:A,'chart of accounts kl 3-5'!B:B)</f>
        <v>#N/A</v>
      </c>
      <c r="Q35" s="32">
        <f t="shared" si="1"/>
        <v>0</v>
      </c>
      <c r="R35" s="31" t="e">
        <f>DATEVALUE(Tabell1[[#This Row],[Verdatum]])</f>
        <v>#VALUE!</v>
      </c>
    </row>
    <row r="36" spans="1:18" x14ac:dyDescent="0.3">
      <c r="A36" s="681"/>
      <c r="B36" s="680"/>
      <c r="C36" s="680"/>
      <c r="D36" s="680"/>
      <c r="E36" s="681"/>
      <c r="F36" s="680"/>
      <c r="G36" s="680"/>
      <c r="H36" s="681"/>
      <c r="I36" s="680"/>
      <c r="J36" s="680"/>
      <c r="K36" s="680"/>
      <c r="L36" s="680"/>
      <c r="M36" s="680"/>
      <c r="N36" s="680"/>
      <c r="O36" s="682"/>
      <c r="P36" s="31" t="e">
        <f>_xlfn.XLOOKUP(B36+0,'chart of accounts kl 3-5'!A:A,'chart of accounts kl 3-5'!B:B)</f>
        <v>#N/A</v>
      </c>
      <c r="Q36" s="32">
        <f t="shared" si="1"/>
        <v>0</v>
      </c>
      <c r="R36" s="31" t="e">
        <f>DATEVALUE(Tabell1[[#This Row],[Verdatum]])</f>
        <v>#VALUE!</v>
      </c>
    </row>
    <row r="37" spans="1:18" x14ac:dyDescent="0.3">
      <c r="A37" s="147"/>
      <c r="B37" s="146"/>
      <c r="C37" s="146"/>
      <c r="D37" s="146"/>
      <c r="E37" s="147"/>
      <c r="F37" s="146"/>
      <c r="G37" s="146"/>
      <c r="H37" s="147"/>
      <c r="I37" s="146"/>
      <c r="J37" s="146"/>
      <c r="K37" s="146"/>
      <c r="L37" s="146"/>
      <c r="M37" s="146"/>
      <c r="N37" s="146"/>
      <c r="O37" s="148"/>
      <c r="P37" s="31" t="e">
        <f>_xlfn.XLOOKUP(B37+0,'chart of accounts kl 3-5'!A:A,'chart of accounts kl 3-5'!B:B)</f>
        <v>#N/A</v>
      </c>
      <c r="Q37" s="32">
        <f t="shared" si="1"/>
        <v>0</v>
      </c>
      <c r="R37" s="31" t="e">
        <f>DATEVALUE(Tabell1[[#This Row],[Verdatum]])</f>
        <v>#VALUE!</v>
      </c>
    </row>
    <row r="38" spans="1:18" x14ac:dyDescent="0.3">
      <c r="A38" s="681"/>
      <c r="B38" s="680"/>
      <c r="C38" s="680"/>
      <c r="D38" s="680"/>
      <c r="E38" s="681"/>
      <c r="F38" s="680"/>
      <c r="G38" s="680"/>
      <c r="H38" s="681"/>
      <c r="I38" s="680"/>
      <c r="J38" s="680"/>
      <c r="K38" s="680"/>
      <c r="L38" s="680"/>
      <c r="M38" s="680"/>
      <c r="N38" s="680"/>
      <c r="O38" s="682"/>
      <c r="P38" s="31" t="e">
        <f>_xlfn.XLOOKUP(B38+0,'chart of accounts kl 3-5'!A:A,'chart of accounts kl 3-5'!B:B)</f>
        <v>#N/A</v>
      </c>
      <c r="Q38" s="32">
        <f t="shared" si="1"/>
        <v>0</v>
      </c>
      <c r="R38" s="31" t="e">
        <f>DATEVALUE(Tabell1[[#This Row],[Verdatum]])</f>
        <v>#VALUE!</v>
      </c>
    </row>
    <row r="39" spans="1:18" x14ac:dyDescent="0.3">
      <c r="A39" s="147"/>
      <c r="B39" s="146"/>
      <c r="C39" s="146"/>
      <c r="D39" s="146"/>
      <c r="E39" s="147"/>
      <c r="F39" s="146"/>
      <c r="G39" s="146"/>
      <c r="H39" s="147"/>
      <c r="I39" s="146"/>
      <c r="J39" s="146"/>
      <c r="K39" s="146"/>
      <c r="L39" s="146"/>
      <c r="M39" s="146"/>
      <c r="N39" s="146"/>
      <c r="O39" s="148"/>
      <c r="P39" s="31" t="e">
        <f>_xlfn.XLOOKUP(B39+0,'chart of accounts kl 3-5'!A:A,'chart of accounts kl 3-5'!B:B)</f>
        <v>#N/A</v>
      </c>
      <c r="Q39" s="32">
        <f t="shared" si="1"/>
        <v>0</v>
      </c>
      <c r="R39" s="31" t="e">
        <f>DATEVALUE(Tabell1[[#This Row],[Verdatum]])</f>
        <v>#VALUE!</v>
      </c>
    </row>
    <row r="40" spans="1:18" x14ac:dyDescent="0.3">
      <c r="A40" s="681"/>
      <c r="B40" s="680"/>
      <c r="C40" s="680"/>
      <c r="D40" s="680"/>
      <c r="E40" s="681"/>
      <c r="F40" s="680"/>
      <c r="G40" s="680"/>
      <c r="H40" s="681"/>
      <c r="I40" s="680"/>
      <c r="J40" s="680"/>
      <c r="K40" s="680"/>
      <c r="L40" s="680"/>
      <c r="M40" s="680"/>
      <c r="N40" s="680"/>
      <c r="O40" s="682"/>
      <c r="P40" s="31" t="e">
        <f>_xlfn.XLOOKUP(B40+0,'chart of accounts kl 3-5'!A:A,'chart of accounts kl 3-5'!B:B)</f>
        <v>#N/A</v>
      </c>
      <c r="Q40" s="32">
        <f t="shared" si="1"/>
        <v>0</v>
      </c>
      <c r="R40" s="31" t="e">
        <f>DATEVALUE(Tabell1[[#This Row],[Verdatum]])</f>
        <v>#VALUE!</v>
      </c>
    </row>
    <row r="41" spans="1:18" x14ac:dyDescent="0.3">
      <c r="A41" s="147"/>
      <c r="B41" s="146"/>
      <c r="C41" s="146"/>
      <c r="D41" s="146"/>
      <c r="E41" s="147"/>
      <c r="F41" s="146"/>
      <c r="G41" s="146"/>
      <c r="H41" s="147"/>
      <c r="I41" s="146"/>
      <c r="J41" s="146"/>
      <c r="K41" s="146"/>
      <c r="L41" s="146"/>
      <c r="M41" s="146"/>
      <c r="N41" s="146"/>
      <c r="O41" s="148"/>
      <c r="P41" s="31" t="e">
        <f>_xlfn.XLOOKUP(B41+0,'chart of accounts kl 3-5'!A:A,'chart of accounts kl 3-5'!B:B)</f>
        <v>#N/A</v>
      </c>
      <c r="Q41" s="32">
        <f t="shared" si="1"/>
        <v>0</v>
      </c>
      <c r="R41" s="31" t="e">
        <f>DATEVALUE(Tabell1[[#This Row],[Verdatum]])</f>
        <v>#VALUE!</v>
      </c>
    </row>
    <row r="42" spans="1:18" x14ac:dyDescent="0.3">
      <c r="A42" s="681"/>
      <c r="B42" s="680"/>
      <c r="C42" s="680"/>
      <c r="D42" s="680"/>
      <c r="E42" s="681"/>
      <c r="F42" s="680"/>
      <c r="G42" s="680"/>
      <c r="H42" s="681"/>
      <c r="I42" s="680"/>
      <c r="J42" s="680"/>
      <c r="K42" s="680"/>
      <c r="L42" s="680"/>
      <c r="M42" s="680"/>
      <c r="N42" s="680"/>
      <c r="O42" s="682"/>
      <c r="P42" s="31" t="e">
        <f>_xlfn.XLOOKUP(B42+0,'chart of accounts kl 3-5'!A:A,'chart of accounts kl 3-5'!B:B)</f>
        <v>#N/A</v>
      </c>
      <c r="Q42" s="32">
        <f t="shared" si="1"/>
        <v>0</v>
      </c>
      <c r="R42" s="31" t="e">
        <f>DATEVALUE(Tabell1[[#This Row],[Verdatum]])</f>
        <v>#VALUE!</v>
      </c>
    </row>
    <row r="43" spans="1:18" x14ac:dyDescent="0.3">
      <c r="A43" s="147"/>
      <c r="B43" s="146"/>
      <c r="C43" s="146"/>
      <c r="D43" s="146"/>
      <c r="E43" s="147"/>
      <c r="F43" s="146"/>
      <c r="G43" s="146"/>
      <c r="H43" s="147"/>
      <c r="I43" s="146"/>
      <c r="J43" s="146"/>
      <c r="K43" s="146"/>
      <c r="L43" s="146"/>
      <c r="M43" s="146"/>
      <c r="N43" s="146"/>
      <c r="O43" s="148"/>
      <c r="P43" s="31" t="e">
        <f>_xlfn.XLOOKUP(B43+0,'chart of accounts kl 3-5'!A:A,'chart of accounts kl 3-5'!B:B)</f>
        <v>#N/A</v>
      </c>
      <c r="Q43" s="32">
        <f t="shared" si="1"/>
        <v>0</v>
      </c>
      <c r="R43" s="31" t="e">
        <f>DATEVALUE(Tabell1[[#This Row],[Verdatum]])</f>
        <v>#VALUE!</v>
      </c>
    </row>
    <row r="44" spans="1:18" x14ac:dyDescent="0.3">
      <c r="A44" s="681"/>
      <c r="B44" s="680"/>
      <c r="C44" s="680"/>
      <c r="D44" s="680"/>
      <c r="E44" s="681"/>
      <c r="F44" s="680"/>
      <c r="G44" s="680"/>
      <c r="H44" s="681"/>
      <c r="I44" s="680"/>
      <c r="J44" s="680"/>
      <c r="K44" s="680"/>
      <c r="L44" s="680"/>
      <c r="M44" s="680"/>
      <c r="N44" s="680"/>
      <c r="O44" s="682"/>
      <c r="P44" s="31" t="e">
        <f>_xlfn.XLOOKUP(B44+0,'chart of accounts kl 3-5'!A:A,'chart of accounts kl 3-5'!B:B)</f>
        <v>#N/A</v>
      </c>
      <c r="Q44" s="32">
        <f t="shared" si="1"/>
        <v>0</v>
      </c>
      <c r="R44" s="31" t="e">
        <f>DATEVALUE(Tabell1[[#This Row],[Verdatum]])</f>
        <v>#VALUE!</v>
      </c>
    </row>
    <row r="45" spans="1:18" x14ac:dyDescent="0.3">
      <c r="A45" s="147"/>
      <c r="B45" s="146"/>
      <c r="C45" s="146"/>
      <c r="D45" s="146"/>
      <c r="E45" s="147"/>
      <c r="F45" s="146"/>
      <c r="G45" s="146"/>
      <c r="H45" s="147"/>
      <c r="I45" s="146"/>
      <c r="J45" s="146"/>
      <c r="K45" s="146"/>
      <c r="L45" s="146"/>
      <c r="M45" s="146"/>
      <c r="N45" s="146"/>
      <c r="O45" s="148"/>
      <c r="P45" s="31" t="e">
        <f>_xlfn.XLOOKUP(B45+0,'chart of accounts kl 3-5'!A:A,'chart of accounts kl 3-5'!B:B)</f>
        <v>#N/A</v>
      </c>
      <c r="Q45" s="32">
        <f t="shared" si="1"/>
        <v>0</v>
      </c>
      <c r="R45" s="31" t="e">
        <f>DATEVALUE(Tabell1[[#This Row],[Verdatum]])</f>
        <v>#VALUE!</v>
      </c>
    </row>
    <row r="46" spans="1:18" x14ac:dyDescent="0.3">
      <c r="A46" s="681"/>
      <c r="B46" s="680"/>
      <c r="C46" s="680"/>
      <c r="D46" s="680"/>
      <c r="E46" s="681"/>
      <c r="F46" s="680"/>
      <c r="G46" s="680"/>
      <c r="H46" s="681"/>
      <c r="I46" s="680"/>
      <c r="J46" s="680"/>
      <c r="K46" s="680"/>
      <c r="L46" s="680"/>
      <c r="M46" s="680"/>
      <c r="N46" s="680"/>
      <c r="O46" s="682"/>
      <c r="P46" s="31" t="e">
        <f>_xlfn.XLOOKUP(B46+0,'chart of accounts kl 3-5'!A:A,'chart of accounts kl 3-5'!B:B)</f>
        <v>#N/A</v>
      </c>
      <c r="Q46" s="32">
        <f t="shared" si="1"/>
        <v>0</v>
      </c>
      <c r="R46" s="31" t="e">
        <f>DATEVALUE(Tabell1[[#This Row],[Verdatum]])</f>
        <v>#VALUE!</v>
      </c>
    </row>
    <row r="47" spans="1:18" x14ac:dyDescent="0.3">
      <c r="A47" s="147"/>
      <c r="B47" s="146"/>
      <c r="C47" s="146"/>
      <c r="D47" s="146"/>
      <c r="E47" s="147"/>
      <c r="F47" s="146"/>
      <c r="G47" s="146"/>
      <c r="H47" s="147"/>
      <c r="I47" s="146"/>
      <c r="J47" s="146"/>
      <c r="K47" s="146"/>
      <c r="L47" s="146"/>
      <c r="M47" s="146"/>
      <c r="N47" s="146"/>
      <c r="O47" s="148"/>
      <c r="P47" s="31" t="e">
        <f>_xlfn.XLOOKUP(B47+0,'chart of accounts kl 3-5'!A:A,'chart of accounts kl 3-5'!B:B)</f>
        <v>#N/A</v>
      </c>
      <c r="Q47" s="32">
        <f t="shared" si="1"/>
        <v>0</v>
      </c>
      <c r="R47" s="31" t="e">
        <f>DATEVALUE(Tabell1[[#This Row],[Verdatum]])</f>
        <v>#VALUE!</v>
      </c>
    </row>
    <row r="48" spans="1:18" x14ac:dyDescent="0.3">
      <c r="A48" s="681"/>
      <c r="B48" s="680"/>
      <c r="C48" s="680"/>
      <c r="D48" s="680"/>
      <c r="E48" s="681"/>
      <c r="F48" s="680"/>
      <c r="G48" s="680"/>
      <c r="H48" s="681"/>
      <c r="I48" s="680"/>
      <c r="J48" s="680"/>
      <c r="K48" s="680"/>
      <c r="L48" s="680"/>
      <c r="M48" s="680"/>
      <c r="N48" s="680"/>
      <c r="O48" s="682"/>
      <c r="P48" s="31" t="e">
        <f>_xlfn.XLOOKUP(B48+0,'chart of accounts kl 3-5'!A:A,'chart of accounts kl 3-5'!B:B)</f>
        <v>#N/A</v>
      </c>
      <c r="Q48" s="32">
        <f t="shared" si="1"/>
        <v>0</v>
      </c>
      <c r="R48" s="31" t="e">
        <f>DATEVALUE(Tabell1[[#This Row],[Verdatum]])</f>
        <v>#VALUE!</v>
      </c>
    </row>
    <row r="49" spans="1:18" x14ac:dyDescent="0.3">
      <c r="A49" s="147"/>
      <c r="B49" s="146"/>
      <c r="C49" s="146"/>
      <c r="D49" s="146"/>
      <c r="E49" s="147"/>
      <c r="F49" s="146"/>
      <c r="G49" s="146"/>
      <c r="H49" s="147"/>
      <c r="I49" s="146"/>
      <c r="J49" s="146"/>
      <c r="K49" s="146"/>
      <c r="L49" s="146"/>
      <c r="M49" s="146"/>
      <c r="N49" s="146"/>
      <c r="O49" s="148"/>
      <c r="P49" s="31" t="e">
        <f>_xlfn.XLOOKUP(B49+0,'chart of accounts kl 3-5'!A:A,'chart of accounts kl 3-5'!B:B)</f>
        <v>#N/A</v>
      </c>
      <c r="Q49" s="32">
        <f t="shared" si="1"/>
        <v>0</v>
      </c>
      <c r="R49" s="31" t="e">
        <f>DATEVALUE(Tabell1[[#This Row],[Verdatum]])</f>
        <v>#VALUE!</v>
      </c>
    </row>
    <row r="50" spans="1:18" x14ac:dyDescent="0.3">
      <c r="A50" s="681"/>
      <c r="B50" s="680"/>
      <c r="C50" s="680"/>
      <c r="D50" s="680"/>
      <c r="E50" s="681"/>
      <c r="F50" s="680"/>
      <c r="G50" s="680"/>
      <c r="H50" s="681"/>
      <c r="I50" s="680"/>
      <c r="J50" s="680"/>
      <c r="K50" s="680"/>
      <c r="L50" s="680"/>
      <c r="M50" s="680"/>
      <c r="N50" s="680"/>
      <c r="O50" s="682"/>
      <c r="P50" s="31" t="e">
        <f>_xlfn.XLOOKUP(B50+0,'chart of accounts kl 3-5'!A:A,'chart of accounts kl 3-5'!B:B)</f>
        <v>#N/A</v>
      </c>
      <c r="Q50" s="32">
        <f t="shared" si="1"/>
        <v>0</v>
      </c>
      <c r="R50" s="31" t="e">
        <f>DATEVALUE(Tabell1[[#This Row],[Verdatum]])</f>
        <v>#VALUE!</v>
      </c>
    </row>
    <row r="51" spans="1:18" x14ac:dyDescent="0.3">
      <c r="A51" s="147"/>
      <c r="B51" s="146"/>
      <c r="C51" s="146"/>
      <c r="D51" s="146"/>
      <c r="E51" s="147"/>
      <c r="F51" s="146"/>
      <c r="G51" s="146"/>
      <c r="H51" s="147"/>
      <c r="I51" s="146"/>
      <c r="J51" s="146"/>
      <c r="K51" s="146"/>
      <c r="L51" s="146"/>
      <c r="M51" s="146"/>
      <c r="N51" s="146"/>
      <c r="O51" s="148"/>
      <c r="P51" s="31" t="e">
        <f>_xlfn.XLOOKUP(B51+0,'chart of accounts kl 3-5'!A:A,'chart of accounts kl 3-5'!B:B)</f>
        <v>#N/A</v>
      </c>
      <c r="Q51" s="32">
        <f t="shared" si="1"/>
        <v>0</v>
      </c>
      <c r="R51" s="31" t="e">
        <f>DATEVALUE(Tabell1[[#This Row],[Verdatum]])</f>
        <v>#VALUE!</v>
      </c>
    </row>
    <row r="52" spans="1:18" x14ac:dyDescent="0.3">
      <c r="A52" s="681"/>
      <c r="B52" s="680"/>
      <c r="C52" s="680"/>
      <c r="D52" s="680"/>
      <c r="E52" s="681"/>
      <c r="F52" s="680"/>
      <c r="G52" s="680"/>
      <c r="H52" s="681"/>
      <c r="I52" s="680"/>
      <c r="J52" s="680"/>
      <c r="K52" s="680"/>
      <c r="L52" s="680"/>
      <c r="M52" s="680"/>
      <c r="N52" s="680"/>
      <c r="O52" s="682"/>
      <c r="P52" s="31" t="e">
        <f>_xlfn.XLOOKUP(B52+0,'chart of accounts kl 3-5'!A:A,'chart of accounts kl 3-5'!B:B)</f>
        <v>#N/A</v>
      </c>
      <c r="Q52" s="32">
        <f t="shared" si="1"/>
        <v>0</v>
      </c>
      <c r="R52" s="31" t="e">
        <f>DATEVALUE(Tabell1[[#This Row],[Verdatum]])</f>
        <v>#VALUE!</v>
      </c>
    </row>
    <row r="53" spans="1:18" x14ac:dyDescent="0.3">
      <c r="A53" s="147"/>
      <c r="B53" s="146"/>
      <c r="C53" s="146"/>
      <c r="D53" s="146"/>
      <c r="E53" s="147"/>
      <c r="F53" s="146"/>
      <c r="G53" s="146"/>
      <c r="H53" s="147"/>
      <c r="I53" s="146"/>
      <c r="J53" s="146"/>
      <c r="K53" s="146"/>
      <c r="L53" s="146"/>
      <c r="M53" s="146"/>
      <c r="N53" s="146"/>
      <c r="O53" s="148"/>
      <c r="P53" s="31" t="e">
        <f>_xlfn.XLOOKUP(B53+0,'chart of accounts kl 3-5'!A:A,'chart of accounts kl 3-5'!B:B)</f>
        <v>#N/A</v>
      </c>
      <c r="Q53" s="32">
        <f t="shared" si="1"/>
        <v>0</v>
      </c>
      <c r="R53" s="31" t="e">
        <f>DATEVALUE(Tabell1[[#This Row],[Verdatum]])</f>
        <v>#VALUE!</v>
      </c>
    </row>
    <row r="54" spans="1:18" x14ac:dyDescent="0.3">
      <c r="A54" s="681"/>
      <c r="B54" s="680"/>
      <c r="C54" s="680"/>
      <c r="D54" s="680"/>
      <c r="E54" s="681"/>
      <c r="F54" s="680"/>
      <c r="G54" s="680"/>
      <c r="H54" s="681"/>
      <c r="I54" s="680"/>
      <c r="J54" s="680"/>
      <c r="K54" s="680"/>
      <c r="L54" s="680"/>
      <c r="M54" s="680"/>
      <c r="N54" s="680"/>
      <c r="O54" s="682"/>
      <c r="P54" s="31" t="e">
        <f>_xlfn.XLOOKUP(B54+0,'chart of accounts kl 3-5'!A:A,'chart of accounts kl 3-5'!B:B)</f>
        <v>#N/A</v>
      </c>
      <c r="Q54" s="32">
        <f t="shared" si="1"/>
        <v>0</v>
      </c>
      <c r="R54" s="31" t="e">
        <f>DATEVALUE(Tabell1[[#This Row],[Verdatum]])</f>
        <v>#VALUE!</v>
      </c>
    </row>
    <row r="55" spans="1:18" ht="14.5" x14ac:dyDescent="0.35">
      <c r="A55" s="147"/>
      <c r="B55" s="146"/>
      <c r="C55" s="146"/>
      <c r="D55" s="146"/>
      <c r="E55" s="147"/>
      <c r="F55" s="146"/>
      <c r="G55" s="146"/>
      <c r="H55" s="147"/>
      <c r="I55" s="146"/>
      <c r="J55" s="146"/>
      <c r="K55" s="683"/>
      <c r="L55" s="146"/>
      <c r="M55" s="146"/>
      <c r="N55" s="146"/>
      <c r="O55" s="148"/>
      <c r="P55" s="31" t="e">
        <f>_xlfn.XLOOKUP(B55+0,'chart of accounts kl 3-5'!A:A,'chart of accounts kl 3-5'!B:B)</f>
        <v>#N/A</v>
      </c>
      <c r="Q55" s="32">
        <f t="shared" si="1"/>
        <v>0</v>
      </c>
      <c r="R55" s="31" t="e">
        <f>DATEVALUE(Tabell1[[#This Row],[Verdatum]])</f>
        <v>#VALUE!</v>
      </c>
    </row>
    <row r="56" spans="1:18" ht="14.5" x14ac:dyDescent="0.35">
      <c r="A56" s="681"/>
      <c r="B56" s="680"/>
      <c r="C56" s="680"/>
      <c r="D56" s="680"/>
      <c r="E56" s="681"/>
      <c r="F56" s="680"/>
      <c r="G56" s="680"/>
      <c r="H56" s="681"/>
      <c r="I56" s="680"/>
      <c r="J56" s="680"/>
      <c r="K56" s="684"/>
      <c r="L56" s="680"/>
      <c r="M56" s="680"/>
      <c r="N56" s="680"/>
      <c r="O56" s="682"/>
      <c r="P56" s="31" t="e">
        <f>_xlfn.XLOOKUP(B56+0,'chart of accounts kl 3-5'!A:A,'chart of accounts kl 3-5'!B:B)</f>
        <v>#N/A</v>
      </c>
      <c r="Q56" s="32">
        <f t="shared" si="1"/>
        <v>0</v>
      </c>
      <c r="R56" s="31" t="e">
        <f>DATEVALUE(Tabell1[[#This Row],[Verdatum]])</f>
        <v>#VALUE!</v>
      </c>
    </row>
    <row r="57" spans="1:18" ht="14.5" x14ac:dyDescent="0.35">
      <c r="A57" s="147"/>
      <c r="B57" s="146"/>
      <c r="C57" s="146"/>
      <c r="D57" s="146"/>
      <c r="E57" s="147"/>
      <c r="F57" s="146"/>
      <c r="G57" s="146"/>
      <c r="H57" s="147"/>
      <c r="I57" s="146"/>
      <c r="J57" s="146"/>
      <c r="K57" s="683"/>
      <c r="L57" s="146"/>
      <c r="M57" s="146"/>
      <c r="N57" s="146"/>
      <c r="O57" s="148"/>
      <c r="P57" s="31" t="e">
        <f>_xlfn.XLOOKUP(B57+0,'chart of accounts kl 3-5'!A:A,'chart of accounts kl 3-5'!B:B)</f>
        <v>#N/A</v>
      </c>
      <c r="Q57" s="32">
        <f t="shared" si="1"/>
        <v>0</v>
      </c>
      <c r="R57" s="31" t="e">
        <f>DATEVALUE(Tabell1[[#This Row],[Verdatum]])</f>
        <v>#VALUE!</v>
      </c>
    </row>
    <row r="58" spans="1:18" x14ac:dyDescent="0.3">
      <c r="A58" s="681"/>
      <c r="B58" s="680"/>
      <c r="C58" s="680"/>
      <c r="D58" s="680"/>
      <c r="E58" s="681"/>
      <c r="F58" s="680"/>
      <c r="G58" s="680"/>
      <c r="H58" s="681"/>
      <c r="I58" s="680"/>
      <c r="J58" s="680"/>
      <c r="K58" s="680"/>
      <c r="L58" s="680"/>
      <c r="M58" s="680"/>
      <c r="N58" s="680"/>
      <c r="O58" s="682"/>
      <c r="P58" s="31" t="e">
        <f>_xlfn.XLOOKUP(B58+0,'chart of accounts kl 3-5'!A:A,'chart of accounts kl 3-5'!B:B)</f>
        <v>#N/A</v>
      </c>
      <c r="Q58" s="32">
        <f t="shared" si="1"/>
        <v>0</v>
      </c>
      <c r="R58" s="31" t="e">
        <f>DATEVALUE(Tabell1[[#This Row],[Verdatum]])</f>
        <v>#VALUE!</v>
      </c>
    </row>
    <row r="59" spans="1:18" x14ac:dyDescent="0.3">
      <c r="A59" s="147"/>
      <c r="B59" s="146"/>
      <c r="C59" s="146"/>
      <c r="D59" s="146"/>
      <c r="E59" s="147"/>
      <c r="F59" s="146"/>
      <c r="G59" s="146"/>
      <c r="H59" s="147"/>
      <c r="I59" s="146"/>
      <c r="J59" s="146"/>
      <c r="K59" s="146"/>
      <c r="L59" s="146"/>
      <c r="M59" s="146"/>
      <c r="N59" s="146"/>
      <c r="O59" s="148"/>
      <c r="P59" s="31" t="e">
        <f>_xlfn.XLOOKUP(B59+0,'chart of accounts kl 3-5'!A:A,'chart of accounts kl 3-5'!B:B)</f>
        <v>#N/A</v>
      </c>
      <c r="Q59" s="32">
        <f t="shared" si="1"/>
        <v>0</v>
      </c>
      <c r="R59" s="31" t="e">
        <f>DATEVALUE(Tabell1[[#This Row],[Verdatum]])</f>
        <v>#VALUE!</v>
      </c>
    </row>
    <row r="60" spans="1:18" x14ac:dyDescent="0.3">
      <c r="A60" s="681"/>
      <c r="B60" s="680"/>
      <c r="C60" s="680"/>
      <c r="D60" s="680"/>
      <c r="E60" s="681"/>
      <c r="F60" s="680"/>
      <c r="G60" s="680"/>
      <c r="H60" s="681"/>
      <c r="I60" s="680"/>
      <c r="J60" s="680"/>
      <c r="K60" s="680"/>
      <c r="L60" s="680"/>
      <c r="M60" s="680"/>
      <c r="N60" s="680"/>
      <c r="O60" s="682"/>
      <c r="P60" s="31" t="e">
        <f>_xlfn.XLOOKUP(B60+0,'chart of accounts kl 3-5'!A:A,'chart of accounts kl 3-5'!B:B)</f>
        <v>#N/A</v>
      </c>
      <c r="Q60" s="32">
        <f t="shared" si="1"/>
        <v>0</v>
      </c>
      <c r="R60" s="31" t="e">
        <f>DATEVALUE(Tabell1[[#This Row],[Verdatum]])</f>
        <v>#VALUE!</v>
      </c>
    </row>
    <row r="61" spans="1:18" ht="14.5" x14ac:dyDescent="0.35">
      <c r="A61" s="147"/>
      <c r="B61" s="146"/>
      <c r="C61" s="146"/>
      <c r="D61" s="146"/>
      <c r="E61" s="147"/>
      <c r="F61" s="146"/>
      <c r="G61" s="146"/>
      <c r="H61" s="147"/>
      <c r="I61" s="146"/>
      <c r="J61" s="146"/>
      <c r="K61" s="683"/>
      <c r="L61" s="146"/>
      <c r="M61" s="146"/>
      <c r="N61" s="146"/>
      <c r="O61" s="148"/>
      <c r="P61" s="31" t="e">
        <f>_xlfn.XLOOKUP(B61+0,'chart of accounts kl 3-5'!A:A,'chart of accounts kl 3-5'!B:B)</f>
        <v>#N/A</v>
      </c>
      <c r="Q61" s="32">
        <f t="shared" si="1"/>
        <v>0</v>
      </c>
      <c r="R61" s="31" t="e">
        <f>DATEVALUE(Tabell1[[#This Row],[Verdatum]])</f>
        <v>#VALUE!</v>
      </c>
    </row>
    <row r="62" spans="1:18" x14ac:dyDescent="0.3">
      <c r="A62" s="681"/>
      <c r="B62" s="680"/>
      <c r="C62" s="680"/>
      <c r="D62" s="680"/>
      <c r="E62" s="681"/>
      <c r="F62" s="680"/>
      <c r="G62" s="680"/>
      <c r="H62" s="681"/>
      <c r="I62" s="680"/>
      <c r="J62" s="680"/>
      <c r="K62" s="680"/>
      <c r="L62" s="680"/>
      <c r="M62" s="680"/>
      <c r="N62" s="680"/>
      <c r="O62" s="682"/>
      <c r="P62" s="31" t="e">
        <f>_xlfn.XLOOKUP(B62+0,'chart of accounts kl 3-5'!A:A,'chart of accounts kl 3-5'!B:B)</f>
        <v>#N/A</v>
      </c>
      <c r="Q62" s="32">
        <f t="shared" si="1"/>
        <v>0</v>
      </c>
      <c r="R62" s="31" t="e">
        <f>DATEVALUE(Tabell1[[#This Row],[Verdatum]])</f>
        <v>#VALUE!</v>
      </c>
    </row>
    <row r="63" spans="1:18" x14ac:dyDescent="0.3">
      <c r="A63" s="147"/>
      <c r="B63" s="146"/>
      <c r="C63" s="146"/>
      <c r="D63" s="146"/>
      <c r="E63" s="147"/>
      <c r="F63" s="146"/>
      <c r="G63" s="146"/>
      <c r="H63" s="147"/>
      <c r="I63" s="146"/>
      <c r="J63" s="146"/>
      <c r="K63" s="146"/>
      <c r="L63" s="146"/>
      <c r="M63" s="146"/>
      <c r="N63" s="146"/>
      <c r="O63" s="148"/>
      <c r="P63" s="31" t="e">
        <f>_xlfn.XLOOKUP(B63+0,'chart of accounts kl 3-5'!A:A,'chart of accounts kl 3-5'!B:B)</f>
        <v>#N/A</v>
      </c>
      <c r="Q63" s="32">
        <f t="shared" si="1"/>
        <v>0</v>
      </c>
      <c r="R63" s="31" t="e">
        <f>DATEVALUE(Tabell1[[#This Row],[Verdatum]])</f>
        <v>#VALUE!</v>
      </c>
    </row>
    <row r="64" spans="1:18" x14ac:dyDescent="0.3">
      <c r="A64" s="681"/>
      <c r="B64" s="680"/>
      <c r="C64" s="680"/>
      <c r="D64" s="680"/>
      <c r="E64" s="681"/>
      <c r="F64" s="680"/>
      <c r="G64" s="680"/>
      <c r="H64" s="681"/>
      <c r="I64" s="680"/>
      <c r="J64" s="680"/>
      <c r="K64" s="680"/>
      <c r="L64" s="680"/>
      <c r="M64" s="680"/>
      <c r="N64" s="680"/>
      <c r="O64" s="682"/>
      <c r="P64" s="31" t="e">
        <f>_xlfn.XLOOKUP(B64+0,'chart of accounts kl 3-5'!A:A,'chart of accounts kl 3-5'!B:B)</f>
        <v>#N/A</v>
      </c>
      <c r="Q64" s="32">
        <f t="shared" si="1"/>
        <v>0</v>
      </c>
      <c r="R64" s="31" t="e">
        <f>DATEVALUE(Tabell1[[#This Row],[Verdatum]])</f>
        <v>#VALUE!</v>
      </c>
    </row>
    <row r="65" spans="1:18" ht="16.5" customHeight="1" x14ac:dyDescent="0.3">
      <c r="A65" s="147"/>
      <c r="B65" s="146"/>
      <c r="C65" s="146"/>
      <c r="D65" s="146"/>
      <c r="E65" s="147"/>
      <c r="F65" s="146"/>
      <c r="G65" s="146"/>
      <c r="H65" s="147"/>
      <c r="I65" s="146"/>
      <c r="J65" s="146"/>
      <c r="K65" s="146"/>
      <c r="L65" s="146"/>
      <c r="M65" s="146"/>
      <c r="N65" s="146"/>
      <c r="O65" s="148"/>
      <c r="P65" s="31" t="e">
        <f>_xlfn.XLOOKUP(B65+0,'chart of accounts kl 3-5'!A:A,'chart of accounts kl 3-5'!B:B)</f>
        <v>#N/A</v>
      </c>
      <c r="Q65" s="32">
        <f t="shared" si="1"/>
        <v>0</v>
      </c>
      <c r="R65" s="31" t="e">
        <f>DATEVALUE(Tabell1[[#This Row],[Verdatum]])</f>
        <v>#VALUE!</v>
      </c>
    </row>
    <row r="66" spans="1:18" x14ac:dyDescent="0.3">
      <c r="A66" s="681"/>
      <c r="B66" s="680"/>
      <c r="C66" s="680"/>
      <c r="D66" s="680"/>
      <c r="E66" s="681"/>
      <c r="F66" s="680"/>
      <c r="G66" s="680"/>
      <c r="H66" s="681"/>
      <c r="I66" s="680"/>
      <c r="J66" s="680"/>
      <c r="K66" s="680"/>
      <c r="L66" s="680"/>
      <c r="M66" s="680"/>
      <c r="N66" s="680"/>
      <c r="O66" s="682"/>
      <c r="P66" s="31" t="e">
        <f>_xlfn.XLOOKUP(B66+0,'chart of accounts kl 3-5'!A:A,'chart of accounts kl 3-5'!B:B)</f>
        <v>#N/A</v>
      </c>
      <c r="Q66" s="32">
        <f t="shared" ref="Q66:Q97" si="2">B66+0</f>
        <v>0</v>
      </c>
      <c r="R66" s="31" t="e">
        <f>DATEVALUE(Tabell1[[#This Row],[Verdatum]])</f>
        <v>#VALUE!</v>
      </c>
    </row>
    <row r="67" spans="1:18" x14ac:dyDescent="0.3">
      <c r="A67" s="147"/>
      <c r="B67" s="146"/>
      <c r="C67" s="146"/>
      <c r="D67" s="146"/>
      <c r="E67" s="147"/>
      <c r="F67" s="146"/>
      <c r="G67" s="146"/>
      <c r="H67" s="147"/>
      <c r="I67" s="146"/>
      <c r="J67" s="146"/>
      <c r="K67" s="146"/>
      <c r="L67" s="146"/>
      <c r="M67" s="146"/>
      <c r="N67" s="146"/>
      <c r="O67" s="148"/>
      <c r="P67" s="31" t="e">
        <f>_xlfn.XLOOKUP(B67+0,'chart of accounts kl 3-5'!A:A,'chart of accounts kl 3-5'!B:B)</f>
        <v>#N/A</v>
      </c>
      <c r="Q67" s="32">
        <f t="shared" si="2"/>
        <v>0</v>
      </c>
      <c r="R67" s="31" t="e">
        <f>DATEVALUE(Tabell1[[#This Row],[Verdatum]])</f>
        <v>#VALUE!</v>
      </c>
    </row>
    <row r="68" spans="1:18" x14ac:dyDescent="0.3">
      <c r="A68" s="681"/>
      <c r="B68" s="680"/>
      <c r="C68" s="680"/>
      <c r="D68" s="680"/>
      <c r="E68" s="681"/>
      <c r="F68" s="680"/>
      <c r="G68" s="680"/>
      <c r="H68" s="681"/>
      <c r="I68" s="680"/>
      <c r="J68" s="680"/>
      <c r="K68" s="680"/>
      <c r="L68" s="680"/>
      <c r="M68" s="680"/>
      <c r="N68" s="680"/>
      <c r="O68" s="682"/>
      <c r="P68" s="31" t="e">
        <f>_xlfn.XLOOKUP(B68+0,'chart of accounts kl 3-5'!A:A,'chart of accounts kl 3-5'!B:B)</f>
        <v>#N/A</v>
      </c>
      <c r="Q68" s="32">
        <f t="shared" si="2"/>
        <v>0</v>
      </c>
      <c r="R68" s="31" t="e">
        <f>DATEVALUE(Tabell1[[#This Row],[Verdatum]])</f>
        <v>#VALUE!</v>
      </c>
    </row>
    <row r="69" spans="1:18" x14ac:dyDescent="0.3">
      <c r="A69" s="147"/>
      <c r="B69" s="146"/>
      <c r="C69" s="146"/>
      <c r="D69" s="146"/>
      <c r="E69" s="147"/>
      <c r="F69" s="146"/>
      <c r="G69" s="146"/>
      <c r="H69" s="147"/>
      <c r="I69" s="146"/>
      <c r="J69" s="146"/>
      <c r="K69" s="146"/>
      <c r="L69" s="146"/>
      <c r="M69" s="146"/>
      <c r="N69" s="146"/>
      <c r="O69" s="148"/>
      <c r="P69" s="31" t="e">
        <f>_xlfn.XLOOKUP(B69+0,'chart of accounts kl 3-5'!A:A,'chart of accounts kl 3-5'!B:B)</f>
        <v>#N/A</v>
      </c>
      <c r="Q69" s="32">
        <f t="shared" si="2"/>
        <v>0</v>
      </c>
      <c r="R69" s="31" t="e">
        <f>DATEVALUE(Tabell1[[#This Row],[Verdatum]])</f>
        <v>#VALUE!</v>
      </c>
    </row>
    <row r="70" spans="1:18" x14ac:dyDescent="0.3">
      <c r="A70" s="681"/>
      <c r="B70" s="680"/>
      <c r="C70" s="680"/>
      <c r="D70" s="680"/>
      <c r="E70" s="681"/>
      <c r="F70" s="680"/>
      <c r="G70" s="680"/>
      <c r="H70" s="681"/>
      <c r="I70" s="680"/>
      <c r="J70" s="680"/>
      <c r="K70" s="680"/>
      <c r="L70" s="680"/>
      <c r="M70" s="680"/>
      <c r="N70" s="680"/>
      <c r="O70" s="682"/>
      <c r="P70" s="31" t="e">
        <f>_xlfn.XLOOKUP(B70+0,'chart of accounts kl 3-5'!A:A,'chart of accounts kl 3-5'!B:B)</f>
        <v>#N/A</v>
      </c>
      <c r="Q70" s="32">
        <f t="shared" si="2"/>
        <v>0</v>
      </c>
      <c r="R70" s="31" t="e">
        <f>DATEVALUE(Tabell1[[#This Row],[Verdatum]])</f>
        <v>#VALUE!</v>
      </c>
    </row>
    <row r="71" spans="1:18" x14ac:dyDescent="0.3">
      <c r="A71" s="147"/>
      <c r="B71" s="146"/>
      <c r="C71" s="146"/>
      <c r="D71" s="146"/>
      <c r="E71" s="147"/>
      <c r="F71" s="146"/>
      <c r="G71" s="146"/>
      <c r="H71" s="147"/>
      <c r="I71" s="146"/>
      <c r="J71" s="146"/>
      <c r="K71" s="146"/>
      <c r="L71" s="146"/>
      <c r="M71" s="146"/>
      <c r="N71" s="146"/>
      <c r="O71" s="148"/>
      <c r="P71" s="31" t="e">
        <f>_xlfn.XLOOKUP(B71+0,'chart of accounts kl 3-5'!A:A,'chart of accounts kl 3-5'!B:B)</f>
        <v>#N/A</v>
      </c>
      <c r="Q71" s="32">
        <f t="shared" si="2"/>
        <v>0</v>
      </c>
      <c r="R71" s="31" t="e">
        <f>DATEVALUE(Tabell1[[#This Row],[Verdatum]])</f>
        <v>#VALUE!</v>
      </c>
    </row>
    <row r="72" spans="1:18" x14ac:dyDescent="0.3">
      <c r="A72" s="681"/>
      <c r="B72" s="680"/>
      <c r="C72" s="680"/>
      <c r="D72" s="680"/>
      <c r="E72" s="681"/>
      <c r="F72" s="680"/>
      <c r="G72" s="680"/>
      <c r="H72" s="681"/>
      <c r="I72" s="680"/>
      <c r="J72" s="680"/>
      <c r="K72" s="680"/>
      <c r="L72" s="680"/>
      <c r="M72" s="680"/>
      <c r="N72" s="680"/>
      <c r="O72" s="682"/>
      <c r="P72" s="31" t="e">
        <f>_xlfn.XLOOKUP(B72+0,'chart of accounts kl 3-5'!A:A,'chart of accounts kl 3-5'!B:B)</f>
        <v>#N/A</v>
      </c>
      <c r="Q72" s="32">
        <f t="shared" si="2"/>
        <v>0</v>
      </c>
      <c r="R72" s="31" t="e">
        <f>DATEVALUE(Tabell1[[#This Row],[Verdatum]])</f>
        <v>#VALUE!</v>
      </c>
    </row>
    <row r="73" spans="1:18" x14ac:dyDescent="0.3">
      <c r="A73" s="147"/>
      <c r="B73" s="146"/>
      <c r="C73" s="146"/>
      <c r="D73" s="146"/>
      <c r="E73" s="147"/>
      <c r="F73" s="146"/>
      <c r="G73" s="146"/>
      <c r="H73" s="147"/>
      <c r="I73" s="146"/>
      <c r="J73" s="146"/>
      <c r="K73" s="146"/>
      <c r="L73" s="146"/>
      <c r="M73" s="146"/>
      <c r="N73" s="146"/>
      <c r="O73" s="148"/>
      <c r="P73" s="31" t="e">
        <f>_xlfn.XLOOKUP(B73+0,'chart of accounts kl 3-5'!A:A,'chart of accounts kl 3-5'!B:B)</f>
        <v>#N/A</v>
      </c>
      <c r="Q73" s="32">
        <f t="shared" si="2"/>
        <v>0</v>
      </c>
      <c r="R73" s="31" t="e">
        <f>DATEVALUE(Tabell1[[#This Row],[Verdatum]])</f>
        <v>#VALUE!</v>
      </c>
    </row>
    <row r="74" spans="1:18" x14ac:dyDescent="0.3">
      <c r="A74" s="681"/>
      <c r="B74" s="680"/>
      <c r="C74" s="680"/>
      <c r="D74" s="680"/>
      <c r="E74" s="681"/>
      <c r="F74" s="680"/>
      <c r="G74" s="680"/>
      <c r="H74" s="681"/>
      <c r="I74" s="680"/>
      <c r="J74" s="680"/>
      <c r="K74" s="680"/>
      <c r="L74" s="680"/>
      <c r="M74" s="680"/>
      <c r="N74" s="680"/>
      <c r="O74" s="682"/>
      <c r="P74" s="31" t="e">
        <f>_xlfn.XLOOKUP(B74+0,'chart of accounts kl 3-5'!A:A,'chart of accounts kl 3-5'!B:B)</f>
        <v>#N/A</v>
      </c>
      <c r="Q74" s="32">
        <f t="shared" si="2"/>
        <v>0</v>
      </c>
      <c r="R74" s="31" t="e">
        <f>DATEVALUE(Tabell1[[#This Row],[Verdatum]])</f>
        <v>#VALUE!</v>
      </c>
    </row>
    <row r="75" spans="1:18" x14ac:dyDescent="0.3">
      <c r="A75" s="147"/>
      <c r="B75" s="146"/>
      <c r="C75" s="146"/>
      <c r="D75" s="146"/>
      <c r="E75" s="147"/>
      <c r="F75" s="146"/>
      <c r="G75" s="146"/>
      <c r="H75" s="147"/>
      <c r="I75" s="146"/>
      <c r="J75" s="146"/>
      <c r="K75" s="146"/>
      <c r="L75" s="146"/>
      <c r="M75" s="146"/>
      <c r="N75" s="146"/>
      <c r="O75" s="148"/>
      <c r="P75" s="31" t="e">
        <f>_xlfn.XLOOKUP(B75+0,'chart of accounts kl 3-5'!A:A,'chart of accounts kl 3-5'!B:B)</f>
        <v>#N/A</v>
      </c>
      <c r="Q75" s="32">
        <f t="shared" si="2"/>
        <v>0</v>
      </c>
      <c r="R75" s="31" t="e">
        <f>DATEVALUE(Tabell1[[#This Row],[Verdatum]])</f>
        <v>#VALUE!</v>
      </c>
    </row>
    <row r="76" spans="1:18" x14ac:dyDescent="0.3">
      <c r="A76" s="681"/>
      <c r="B76" s="680"/>
      <c r="C76" s="680"/>
      <c r="D76" s="680"/>
      <c r="E76" s="681"/>
      <c r="F76" s="680"/>
      <c r="G76" s="680"/>
      <c r="H76" s="681"/>
      <c r="I76" s="680"/>
      <c r="J76" s="680"/>
      <c r="K76" s="680"/>
      <c r="L76" s="680"/>
      <c r="M76" s="680"/>
      <c r="N76" s="680"/>
      <c r="O76" s="682"/>
      <c r="P76" s="31" t="e">
        <f>_xlfn.XLOOKUP(B76+0,'chart of accounts kl 3-5'!A:A,'chart of accounts kl 3-5'!B:B)</f>
        <v>#N/A</v>
      </c>
      <c r="Q76" s="32">
        <f t="shared" si="2"/>
        <v>0</v>
      </c>
      <c r="R76" s="31" t="e">
        <f>DATEVALUE(Tabell1[[#This Row],[Verdatum]])</f>
        <v>#VALUE!</v>
      </c>
    </row>
    <row r="77" spans="1:18" x14ac:dyDescent="0.3">
      <c r="A77" s="147"/>
      <c r="B77" s="146"/>
      <c r="C77" s="146"/>
      <c r="D77" s="146"/>
      <c r="E77" s="147"/>
      <c r="F77" s="146"/>
      <c r="G77" s="146"/>
      <c r="H77" s="147"/>
      <c r="I77" s="146"/>
      <c r="J77" s="146"/>
      <c r="K77" s="146"/>
      <c r="L77" s="146"/>
      <c r="M77" s="146"/>
      <c r="N77" s="146"/>
      <c r="O77" s="148"/>
      <c r="P77" s="31" t="e">
        <f>_xlfn.XLOOKUP(B77+0,'chart of accounts kl 3-5'!A:A,'chart of accounts kl 3-5'!B:B)</f>
        <v>#N/A</v>
      </c>
      <c r="Q77" s="32">
        <f t="shared" si="2"/>
        <v>0</v>
      </c>
      <c r="R77" s="31" t="e">
        <f>DATEVALUE(Tabell1[[#This Row],[Verdatum]])</f>
        <v>#VALUE!</v>
      </c>
    </row>
    <row r="78" spans="1:18" x14ac:dyDescent="0.3">
      <c r="A78" s="681"/>
      <c r="B78" s="680"/>
      <c r="C78" s="680"/>
      <c r="D78" s="680"/>
      <c r="E78" s="681"/>
      <c r="F78" s="680"/>
      <c r="G78" s="680"/>
      <c r="H78" s="681"/>
      <c r="I78" s="680"/>
      <c r="J78" s="680"/>
      <c r="K78" s="680"/>
      <c r="L78" s="680"/>
      <c r="M78" s="680"/>
      <c r="N78" s="680"/>
      <c r="O78" s="682"/>
      <c r="P78" s="31" t="e">
        <f>_xlfn.XLOOKUP(B78+0,'chart of accounts kl 3-5'!A:A,'chart of accounts kl 3-5'!B:B)</f>
        <v>#N/A</v>
      </c>
      <c r="Q78" s="32">
        <f t="shared" si="2"/>
        <v>0</v>
      </c>
      <c r="R78" s="31" t="e">
        <f>DATEVALUE(Tabell1[[#This Row],[Verdatum]])</f>
        <v>#VALUE!</v>
      </c>
    </row>
    <row r="79" spans="1:18" x14ac:dyDescent="0.3">
      <c r="A79" s="147"/>
      <c r="B79" s="146"/>
      <c r="C79" s="146"/>
      <c r="D79" s="146"/>
      <c r="E79" s="147"/>
      <c r="F79" s="146"/>
      <c r="G79" s="146"/>
      <c r="H79" s="147"/>
      <c r="I79" s="146"/>
      <c r="J79" s="146"/>
      <c r="K79" s="146"/>
      <c r="L79" s="146"/>
      <c r="M79" s="146"/>
      <c r="N79" s="146"/>
      <c r="O79" s="148"/>
      <c r="P79" s="31" t="e">
        <f>_xlfn.XLOOKUP(B79+0,'chart of accounts kl 3-5'!A:A,'chart of accounts kl 3-5'!B:B)</f>
        <v>#N/A</v>
      </c>
      <c r="Q79" s="32">
        <f t="shared" si="2"/>
        <v>0</v>
      </c>
      <c r="R79" s="31" t="e">
        <f>DATEVALUE(Tabell1[[#This Row],[Verdatum]])</f>
        <v>#VALUE!</v>
      </c>
    </row>
    <row r="80" spans="1:18" x14ac:dyDescent="0.3">
      <c r="A80" s="681"/>
      <c r="B80" s="680"/>
      <c r="C80" s="680"/>
      <c r="D80" s="680"/>
      <c r="E80" s="681"/>
      <c r="F80" s="680"/>
      <c r="G80" s="680"/>
      <c r="H80" s="681"/>
      <c r="I80" s="680"/>
      <c r="J80" s="680"/>
      <c r="K80" s="680"/>
      <c r="L80" s="680"/>
      <c r="M80" s="680"/>
      <c r="N80" s="680"/>
      <c r="O80" s="682"/>
      <c r="P80" s="31" t="e">
        <f>_xlfn.XLOOKUP(B80+0,'chart of accounts kl 3-5'!A:A,'chart of accounts kl 3-5'!B:B)</f>
        <v>#N/A</v>
      </c>
      <c r="Q80" s="32">
        <f t="shared" si="2"/>
        <v>0</v>
      </c>
      <c r="R80" s="31" t="e">
        <f>DATEVALUE(Tabell1[[#This Row],[Verdatum]])</f>
        <v>#VALUE!</v>
      </c>
    </row>
    <row r="81" spans="1:18" x14ac:dyDescent="0.3">
      <c r="A81" s="147"/>
      <c r="B81" s="146"/>
      <c r="C81" s="146"/>
      <c r="D81" s="146"/>
      <c r="E81" s="147"/>
      <c r="F81" s="146"/>
      <c r="G81" s="146"/>
      <c r="H81" s="147"/>
      <c r="I81" s="146"/>
      <c r="J81" s="146"/>
      <c r="K81" s="146"/>
      <c r="L81" s="146"/>
      <c r="M81" s="146"/>
      <c r="N81" s="146"/>
      <c r="O81" s="148"/>
      <c r="P81" s="31" t="e">
        <f>_xlfn.XLOOKUP(B81+0,'chart of accounts kl 3-5'!A:A,'chart of accounts kl 3-5'!B:B)</f>
        <v>#N/A</v>
      </c>
      <c r="Q81" s="32">
        <f t="shared" si="2"/>
        <v>0</v>
      </c>
      <c r="R81" s="31" t="e">
        <f>DATEVALUE(Tabell1[[#This Row],[Verdatum]])</f>
        <v>#VALUE!</v>
      </c>
    </row>
    <row r="82" spans="1:18" x14ac:dyDescent="0.3">
      <c r="A82" s="681"/>
      <c r="B82" s="680"/>
      <c r="C82" s="680"/>
      <c r="D82" s="680"/>
      <c r="E82" s="681"/>
      <c r="F82" s="680"/>
      <c r="G82" s="680"/>
      <c r="H82" s="681"/>
      <c r="I82" s="680"/>
      <c r="J82" s="680"/>
      <c r="K82" s="680"/>
      <c r="L82" s="680"/>
      <c r="M82" s="680"/>
      <c r="N82" s="680"/>
      <c r="O82" s="682"/>
      <c r="P82" s="31" t="e">
        <f>_xlfn.XLOOKUP(B82+0,'chart of accounts kl 3-5'!A:A,'chart of accounts kl 3-5'!B:B)</f>
        <v>#N/A</v>
      </c>
      <c r="Q82" s="32">
        <f t="shared" si="2"/>
        <v>0</v>
      </c>
      <c r="R82" s="31" t="e">
        <f>DATEVALUE(Tabell1[[#This Row],[Verdatum]])</f>
        <v>#VALUE!</v>
      </c>
    </row>
    <row r="83" spans="1:18" x14ac:dyDescent="0.3">
      <c r="A83" s="147"/>
      <c r="B83" s="146"/>
      <c r="C83" s="146"/>
      <c r="D83" s="146"/>
      <c r="E83" s="147"/>
      <c r="F83" s="146"/>
      <c r="G83" s="146"/>
      <c r="H83" s="147"/>
      <c r="I83" s="146"/>
      <c r="J83" s="146"/>
      <c r="K83" s="146"/>
      <c r="L83" s="146"/>
      <c r="M83" s="146"/>
      <c r="N83" s="146"/>
      <c r="O83" s="148"/>
      <c r="P83" s="31" t="e">
        <f>_xlfn.XLOOKUP(B83+0,'chart of accounts kl 3-5'!A:A,'chart of accounts kl 3-5'!B:B)</f>
        <v>#N/A</v>
      </c>
      <c r="Q83" s="32">
        <f t="shared" si="2"/>
        <v>0</v>
      </c>
      <c r="R83" s="31" t="e">
        <f>DATEVALUE(Tabell1[[#This Row],[Verdatum]])</f>
        <v>#VALUE!</v>
      </c>
    </row>
    <row r="84" spans="1:18" x14ac:dyDescent="0.3">
      <c r="A84" s="681"/>
      <c r="B84" s="680"/>
      <c r="C84" s="680"/>
      <c r="D84" s="680"/>
      <c r="E84" s="681"/>
      <c r="F84" s="680"/>
      <c r="G84" s="680"/>
      <c r="H84" s="681"/>
      <c r="I84" s="680"/>
      <c r="J84" s="680"/>
      <c r="K84" s="680"/>
      <c r="L84" s="680"/>
      <c r="M84" s="680"/>
      <c r="N84" s="680"/>
      <c r="O84" s="682"/>
      <c r="P84" s="31" t="e">
        <f>_xlfn.XLOOKUP(B84+0,'chart of accounts kl 3-5'!A:A,'chart of accounts kl 3-5'!B:B)</f>
        <v>#N/A</v>
      </c>
      <c r="Q84" s="32">
        <f t="shared" si="2"/>
        <v>0</v>
      </c>
      <c r="R84" s="31" t="e">
        <f>DATEVALUE(Tabell1[[#This Row],[Verdatum]])</f>
        <v>#VALUE!</v>
      </c>
    </row>
    <row r="85" spans="1:18" ht="14.5" x14ac:dyDescent="0.35">
      <c r="A85" s="147"/>
      <c r="B85" s="146"/>
      <c r="C85" s="146"/>
      <c r="D85" s="146"/>
      <c r="E85" s="147"/>
      <c r="F85" s="146"/>
      <c r="G85" s="146"/>
      <c r="H85" s="147"/>
      <c r="I85" s="146"/>
      <c r="J85" s="146"/>
      <c r="K85" s="683"/>
      <c r="L85" s="146"/>
      <c r="M85" s="146"/>
      <c r="N85" s="146"/>
      <c r="O85" s="148"/>
      <c r="P85" s="31" t="e">
        <f>_xlfn.XLOOKUP(B85+0,'chart of accounts kl 3-5'!A:A,'chart of accounts kl 3-5'!B:B)</f>
        <v>#N/A</v>
      </c>
      <c r="Q85" s="32">
        <f t="shared" si="2"/>
        <v>0</v>
      </c>
      <c r="R85" s="31" t="e">
        <f>DATEVALUE(Tabell1[[#This Row],[Verdatum]])</f>
        <v>#VALUE!</v>
      </c>
    </row>
    <row r="86" spans="1:18" ht="14.5" x14ac:dyDescent="0.35">
      <c r="A86" s="681"/>
      <c r="B86" s="680"/>
      <c r="C86" s="680"/>
      <c r="D86" s="680"/>
      <c r="E86" s="681"/>
      <c r="F86" s="680"/>
      <c r="G86" s="680"/>
      <c r="H86" s="681"/>
      <c r="I86" s="680"/>
      <c r="J86" s="680"/>
      <c r="K86" s="684"/>
      <c r="L86" s="680"/>
      <c r="M86" s="680"/>
      <c r="N86" s="680"/>
      <c r="O86" s="682"/>
      <c r="P86" s="31" t="e">
        <f>_xlfn.XLOOKUP(B86+0,'chart of accounts kl 3-5'!A:A,'chart of accounts kl 3-5'!B:B)</f>
        <v>#N/A</v>
      </c>
      <c r="Q86" s="32">
        <f t="shared" si="2"/>
        <v>0</v>
      </c>
      <c r="R86" s="31" t="e">
        <f>DATEVALUE(Tabell1[[#This Row],[Verdatum]])</f>
        <v>#VALUE!</v>
      </c>
    </row>
    <row r="87" spans="1:18" ht="14.5" x14ac:dyDescent="0.35">
      <c r="A87" s="147"/>
      <c r="B87" s="146"/>
      <c r="C87" s="146"/>
      <c r="D87" s="146"/>
      <c r="E87" s="147"/>
      <c r="F87" s="146"/>
      <c r="G87" s="146"/>
      <c r="H87" s="147"/>
      <c r="I87" s="146"/>
      <c r="J87" s="146"/>
      <c r="K87" s="683"/>
      <c r="L87" s="146"/>
      <c r="M87" s="146"/>
      <c r="N87" s="146"/>
      <c r="O87" s="148"/>
      <c r="P87" s="31" t="e">
        <f>_xlfn.XLOOKUP(B87+0,'chart of accounts kl 3-5'!A:A,'chart of accounts kl 3-5'!B:B)</f>
        <v>#N/A</v>
      </c>
      <c r="Q87" s="32">
        <f t="shared" si="2"/>
        <v>0</v>
      </c>
      <c r="R87" s="31" t="e">
        <f>DATEVALUE(Tabell1[[#This Row],[Verdatum]])</f>
        <v>#VALUE!</v>
      </c>
    </row>
    <row r="88" spans="1:18" x14ac:dyDescent="0.3">
      <c r="A88" s="681"/>
      <c r="B88" s="680"/>
      <c r="C88" s="680"/>
      <c r="D88" s="680"/>
      <c r="E88" s="681"/>
      <c r="F88" s="680"/>
      <c r="G88" s="680"/>
      <c r="H88" s="681"/>
      <c r="I88" s="680"/>
      <c r="J88" s="680"/>
      <c r="K88" s="680"/>
      <c r="L88" s="680"/>
      <c r="M88" s="680"/>
      <c r="N88" s="680"/>
      <c r="O88" s="682"/>
      <c r="P88" s="31" t="e">
        <f>_xlfn.XLOOKUP(B88+0,'chart of accounts kl 3-5'!A:A,'chart of accounts kl 3-5'!B:B)</f>
        <v>#N/A</v>
      </c>
      <c r="Q88" s="32">
        <f t="shared" si="2"/>
        <v>0</v>
      </c>
      <c r="R88" s="31" t="e">
        <f>DATEVALUE(Tabell1[[#This Row],[Verdatum]])</f>
        <v>#VALUE!</v>
      </c>
    </row>
    <row r="89" spans="1:18" x14ac:dyDescent="0.3">
      <c r="A89" s="147"/>
      <c r="B89" s="146"/>
      <c r="C89" s="146"/>
      <c r="D89" s="146"/>
      <c r="E89" s="147"/>
      <c r="F89" s="146"/>
      <c r="G89" s="146"/>
      <c r="H89" s="147"/>
      <c r="I89" s="146"/>
      <c r="J89" s="146"/>
      <c r="K89" s="146"/>
      <c r="L89" s="146"/>
      <c r="M89" s="146"/>
      <c r="N89" s="146"/>
      <c r="O89" s="148"/>
      <c r="P89" s="31" t="e">
        <f>_xlfn.XLOOKUP(B89+0,'chart of accounts kl 3-5'!A:A,'chart of accounts kl 3-5'!B:B)</f>
        <v>#N/A</v>
      </c>
      <c r="Q89" s="32">
        <f t="shared" si="2"/>
        <v>0</v>
      </c>
      <c r="R89" s="31" t="e">
        <f>DATEVALUE(Tabell1[[#This Row],[Verdatum]])</f>
        <v>#VALUE!</v>
      </c>
    </row>
    <row r="90" spans="1:18" x14ac:dyDescent="0.3">
      <c r="A90" s="681"/>
      <c r="B90" s="680"/>
      <c r="C90" s="680"/>
      <c r="D90" s="680"/>
      <c r="E90" s="681"/>
      <c r="F90" s="680"/>
      <c r="G90" s="680"/>
      <c r="H90" s="681"/>
      <c r="I90" s="680"/>
      <c r="J90" s="680"/>
      <c r="K90" s="680"/>
      <c r="L90" s="680"/>
      <c r="M90" s="680"/>
      <c r="N90" s="680"/>
      <c r="O90" s="682"/>
      <c r="P90" s="31" t="e">
        <f>_xlfn.XLOOKUP(B90+0,'chart of accounts kl 3-5'!A:A,'chart of accounts kl 3-5'!B:B)</f>
        <v>#N/A</v>
      </c>
      <c r="Q90" s="32">
        <f t="shared" si="2"/>
        <v>0</v>
      </c>
      <c r="R90" s="31" t="e">
        <f>DATEVALUE(Tabell1[[#This Row],[Verdatum]])</f>
        <v>#VALUE!</v>
      </c>
    </row>
    <row r="91" spans="1:18" ht="14.5" x14ac:dyDescent="0.35">
      <c r="A91" s="147"/>
      <c r="B91" s="146"/>
      <c r="C91" s="146"/>
      <c r="D91" s="146"/>
      <c r="E91" s="147"/>
      <c r="F91" s="146"/>
      <c r="G91" s="146"/>
      <c r="H91" s="147"/>
      <c r="I91" s="146"/>
      <c r="J91" s="146"/>
      <c r="K91" s="683"/>
      <c r="L91" s="146"/>
      <c r="M91" s="146"/>
      <c r="N91" s="146"/>
      <c r="O91" s="148"/>
      <c r="P91" s="31" t="e">
        <f>_xlfn.XLOOKUP(B91+0,'chart of accounts kl 3-5'!A:A,'chart of accounts kl 3-5'!B:B)</f>
        <v>#N/A</v>
      </c>
      <c r="Q91" s="32">
        <f t="shared" si="2"/>
        <v>0</v>
      </c>
      <c r="R91" s="31" t="e">
        <f>DATEVALUE(Tabell1[[#This Row],[Verdatum]])</f>
        <v>#VALUE!</v>
      </c>
    </row>
    <row r="92" spans="1:18" x14ac:dyDescent="0.3">
      <c r="A92" s="681"/>
      <c r="B92" s="680"/>
      <c r="C92" s="680"/>
      <c r="D92" s="680"/>
      <c r="E92" s="681"/>
      <c r="F92" s="680"/>
      <c r="G92" s="680"/>
      <c r="H92" s="681"/>
      <c r="I92" s="680"/>
      <c r="J92" s="680"/>
      <c r="K92" s="680"/>
      <c r="L92" s="680"/>
      <c r="M92" s="680"/>
      <c r="N92" s="680"/>
      <c r="O92" s="682"/>
      <c r="P92" s="31" t="e">
        <f>_xlfn.XLOOKUP(B92+0,'chart of accounts kl 3-5'!A:A,'chart of accounts kl 3-5'!B:B)</f>
        <v>#N/A</v>
      </c>
      <c r="Q92" s="32">
        <f t="shared" si="2"/>
        <v>0</v>
      </c>
      <c r="R92" s="31" t="e">
        <f>DATEVALUE(Tabell1[[#This Row],[Verdatum]])</f>
        <v>#VALUE!</v>
      </c>
    </row>
    <row r="93" spans="1:18" x14ac:dyDescent="0.3">
      <c r="A93" s="147"/>
      <c r="B93" s="146"/>
      <c r="C93" s="146"/>
      <c r="D93" s="146"/>
      <c r="E93" s="147"/>
      <c r="F93" s="146"/>
      <c r="G93" s="146"/>
      <c r="H93" s="147"/>
      <c r="I93" s="146"/>
      <c r="J93" s="146"/>
      <c r="K93" s="146"/>
      <c r="L93" s="146"/>
      <c r="M93" s="146"/>
      <c r="N93" s="146"/>
      <c r="O93" s="148"/>
      <c r="P93" s="31" t="e">
        <f>_xlfn.XLOOKUP(B93+0,'chart of accounts kl 3-5'!A:A,'chart of accounts kl 3-5'!B:B)</f>
        <v>#N/A</v>
      </c>
      <c r="Q93" s="32">
        <f t="shared" si="2"/>
        <v>0</v>
      </c>
      <c r="R93" s="31" t="e">
        <f>DATEVALUE(Tabell1[[#This Row],[Verdatum]])</f>
        <v>#VALUE!</v>
      </c>
    </row>
    <row r="94" spans="1:18" x14ac:dyDescent="0.3">
      <c r="A94" s="681"/>
      <c r="B94" s="680"/>
      <c r="C94" s="680"/>
      <c r="D94" s="680"/>
      <c r="E94" s="681"/>
      <c r="F94" s="680"/>
      <c r="G94" s="680"/>
      <c r="H94" s="681"/>
      <c r="I94" s="680"/>
      <c r="J94" s="680"/>
      <c r="K94" s="680"/>
      <c r="L94" s="680"/>
      <c r="M94" s="680"/>
      <c r="N94" s="680"/>
      <c r="O94" s="682"/>
      <c r="P94" s="31" t="e">
        <f>_xlfn.XLOOKUP(B94+0,'chart of accounts kl 3-5'!A:A,'chart of accounts kl 3-5'!B:B)</f>
        <v>#N/A</v>
      </c>
      <c r="Q94" s="32">
        <f t="shared" si="2"/>
        <v>0</v>
      </c>
      <c r="R94" s="31" t="e">
        <f>DATEVALUE(Tabell1[[#This Row],[Verdatum]])</f>
        <v>#VALUE!</v>
      </c>
    </row>
    <row r="95" spans="1:18" ht="16.5" customHeight="1" x14ac:dyDescent="0.3">
      <c r="A95" s="147"/>
      <c r="B95" s="146"/>
      <c r="C95" s="146"/>
      <c r="D95" s="146"/>
      <c r="E95" s="147"/>
      <c r="F95" s="146"/>
      <c r="G95" s="146"/>
      <c r="H95" s="147"/>
      <c r="I95" s="146"/>
      <c r="J95" s="146"/>
      <c r="K95" s="146"/>
      <c r="L95" s="146"/>
      <c r="M95" s="146"/>
      <c r="N95" s="146"/>
      <c r="O95" s="148"/>
      <c r="P95" s="31" t="e">
        <f>_xlfn.XLOOKUP(B95+0,'chart of accounts kl 3-5'!A:A,'chart of accounts kl 3-5'!B:B)</f>
        <v>#N/A</v>
      </c>
      <c r="Q95" s="32">
        <f t="shared" si="2"/>
        <v>0</v>
      </c>
      <c r="R95" s="31" t="e">
        <f>DATEVALUE(Tabell1[[#This Row],[Verdatum]])</f>
        <v>#VALUE!</v>
      </c>
    </row>
    <row r="96" spans="1:18" ht="16.5" customHeight="1" x14ac:dyDescent="0.3">
      <c r="A96" s="681"/>
      <c r="B96" s="680"/>
      <c r="C96" s="680"/>
      <c r="D96" s="680"/>
      <c r="E96" s="681"/>
      <c r="F96" s="680"/>
      <c r="G96" s="680"/>
      <c r="H96" s="681"/>
      <c r="I96" s="680"/>
      <c r="J96" s="680"/>
      <c r="K96" s="680"/>
      <c r="L96" s="680"/>
      <c r="M96" s="680"/>
      <c r="N96" s="680"/>
      <c r="O96" s="682"/>
      <c r="P96" s="31" t="e">
        <f>_xlfn.XLOOKUP(B96+0,'chart of accounts kl 3-5'!A:A,'chart of accounts kl 3-5'!B:B)</f>
        <v>#N/A</v>
      </c>
      <c r="Q96" s="32">
        <f t="shared" si="2"/>
        <v>0</v>
      </c>
      <c r="R96" s="31" t="e">
        <f>DATEVALUE(Tabell1[[#This Row],[Verdatum]])</f>
        <v>#VALUE!</v>
      </c>
    </row>
    <row r="97" spans="1:18" ht="16.5" customHeight="1" x14ac:dyDescent="0.3">
      <c r="A97" s="147"/>
      <c r="B97" s="146"/>
      <c r="C97" s="146"/>
      <c r="D97" s="146"/>
      <c r="E97" s="147"/>
      <c r="F97" s="146"/>
      <c r="G97" s="146"/>
      <c r="H97" s="147"/>
      <c r="I97" s="146"/>
      <c r="J97" s="146"/>
      <c r="K97" s="146"/>
      <c r="L97" s="146"/>
      <c r="M97" s="146"/>
      <c r="N97" s="146"/>
      <c r="O97" s="148"/>
      <c r="P97" s="31" t="e">
        <f>_xlfn.XLOOKUP(B97+0,'chart of accounts kl 3-5'!A:A,'chart of accounts kl 3-5'!B:B)</f>
        <v>#N/A</v>
      </c>
      <c r="Q97" s="32">
        <f t="shared" si="2"/>
        <v>0</v>
      </c>
      <c r="R97" s="31" t="e">
        <f>DATEVALUE(Tabell1[[#This Row],[Verdatum]])</f>
        <v>#VALUE!</v>
      </c>
    </row>
    <row r="98" spans="1:18" ht="16.5" customHeight="1" x14ac:dyDescent="0.3">
      <c r="A98" s="681"/>
      <c r="B98" s="680"/>
      <c r="C98" s="680"/>
      <c r="D98" s="680"/>
      <c r="E98" s="681"/>
      <c r="F98" s="680"/>
      <c r="G98" s="680"/>
      <c r="H98" s="681"/>
      <c r="I98" s="680"/>
      <c r="J98" s="680"/>
      <c r="K98" s="680"/>
      <c r="L98" s="680"/>
      <c r="M98" s="680"/>
      <c r="N98" s="680"/>
      <c r="O98" s="682"/>
      <c r="P98" s="31" t="e">
        <f>_xlfn.XLOOKUP(B98+0,'chart of accounts kl 3-5'!A:A,'chart of accounts kl 3-5'!B:B)</f>
        <v>#N/A</v>
      </c>
      <c r="Q98" s="32">
        <f t="shared" ref="Q98:Q129" si="3">B98+0</f>
        <v>0</v>
      </c>
      <c r="R98" s="31" t="e">
        <f>DATEVALUE(Tabell1[[#This Row],[Verdatum]])</f>
        <v>#VALUE!</v>
      </c>
    </row>
    <row r="99" spans="1:18" ht="16.5" customHeight="1" x14ac:dyDescent="0.3">
      <c r="A99" s="147"/>
      <c r="B99" s="146"/>
      <c r="C99" s="146"/>
      <c r="D99" s="146"/>
      <c r="E99" s="147"/>
      <c r="F99" s="146"/>
      <c r="G99" s="146"/>
      <c r="H99" s="147"/>
      <c r="I99" s="146"/>
      <c r="J99" s="146"/>
      <c r="K99" s="146"/>
      <c r="L99" s="146"/>
      <c r="M99" s="146"/>
      <c r="N99" s="146"/>
      <c r="O99" s="148"/>
      <c r="P99" s="31" t="e">
        <f>_xlfn.XLOOKUP(B99+0,'chart of accounts kl 3-5'!A:A,'chart of accounts kl 3-5'!B:B)</f>
        <v>#N/A</v>
      </c>
      <c r="Q99" s="32">
        <f t="shared" si="3"/>
        <v>0</v>
      </c>
      <c r="R99" s="31" t="e">
        <f>DATEVALUE(Tabell1[[#This Row],[Verdatum]])</f>
        <v>#VALUE!</v>
      </c>
    </row>
    <row r="100" spans="1:18" ht="16.5" customHeight="1" x14ac:dyDescent="0.3">
      <c r="A100" s="681"/>
      <c r="B100" s="680"/>
      <c r="C100" s="680"/>
      <c r="D100" s="680"/>
      <c r="E100" s="681"/>
      <c r="F100" s="680"/>
      <c r="G100" s="680"/>
      <c r="H100" s="681"/>
      <c r="I100" s="680"/>
      <c r="J100" s="680"/>
      <c r="K100" s="680"/>
      <c r="L100" s="680"/>
      <c r="M100" s="680"/>
      <c r="N100" s="680"/>
      <c r="O100" s="682"/>
      <c r="P100" s="31" t="e">
        <f>_xlfn.XLOOKUP(B100+0,'chart of accounts kl 3-5'!A:A,'chart of accounts kl 3-5'!B:B)</f>
        <v>#N/A</v>
      </c>
      <c r="Q100" s="32">
        <f t="shared" si="3"/>
        <v>0</v>
      </c>
      <c r="R100" s="31" t="e">
        <f>DATEVALUE(Tabell1[[#This Row],[Verdatum]])</f>
        <v>#VALUE!</v>
      </c>
    </row>
    <row r="101" spans="1:18" ht="16.5" customHeight="1" x14ac:dyDescent="0.3">
      <c r="A101" s="147"/>
      <c r="B101" s="146"/>
      <c r="C101" s="146"/>
      <c r="D101" s="146"/>
      <c r="E101" s="147"/>
      <c r="F101" s="146"/>
      <c r="G101" s="146"/>
      <c r="H101" s="147"/>
      <c r="I101" s="146"/>
      <c r="J101" s="146"/>
      <c r="K101" s="146"/>
      <c r="L101" s="146"/>
      <c r="M101" s="146"/>
      <c r="N101" s="146"/>
      <c r="O101" s="148"/>
      <c r="P101" s="31" t="e">
        <f>_xlfn.XLOOKUP(B101+0,'chart of accounts kl 3-5'!A:A,'chart of accounts kl 3-5'!B:B)</f>
        <v>#N/A</v>
      </c>
      <c r="Q101" s="32">
        <f t="shared" si="3"/>
        <v>0</v>
      </c>
      <c r="R101" s="31" t="e">
        <f>DATEVALUE(Tabell1[[#This Row],[Verdatum]])</f>
        <v>#VALUE!</v>
      </c>
    </row>
    <row r="102" spans="1:18" ht="16.5" customHeight="1" x14ac:dyDescent="0.3">
      <c r="A102" s="681"/>
      <c r="B102" s="680"/>
      <c r="C102" s="680"/>
      <c r="D102" s="680"/>
      <c r="E102" s="681"/>
      <c r="F102" s="680"/>
      <c r="G102" s="680"/>
      <c r="H102" s="681"/>
      <c r="I102" s="680"/>
      <c r="J102" s="680"/>
      <c r="K102" s="680"/>
      <c r="L102" s="680"/>
      <c r="M102" s="680"/>
      <c r="N102" s="680"/>
      <c r="O102" s="682"/>
      <c r="P102" s="31" t="e">
        <f>_xlfn.XLOOKUP(B102+0,'chart of accounts kl 3-5'!A:A,'chart of accounts kl 3-5'!B:B)</f>
        <v>#N/A</v>
      </c>
      <c r="Q102" s="32">
        <f t="shared" si="3"/>
        <v>0</v>
      </c>
      <c r="R102" s="31" t="e">
        <f>DATEVALUE(Tabell1[[#This Row],[Verdatum]])</f>
        <v>#VALUE!</v>
      </c>
    </row>
    <row r="103" spans="1:18" ht="16.5" customHeight="1" x14ac:dyDescent="0.3">
      <c r="A103" s="147"/>
      <c r="B103" s="146"/>
      <c r="C103" s="146"/>
      <c r="D103" s="146"/>
      <c r="E103" s="147"/>
      <c r="F103" s="146"/>
      <c r="G103" s="146"/>
      <c r="H103" s="147"/>
      <c r="I103" s="146"/>
      <c r="J103" s="146"/>
      <c r="K103" s="146"/>
      <c r="L103" s="146"/>
      <c r="M103" s="146"/>
      <c r="N103" s="146"/>
      <c r="O103" s="148"/>
      <c r="P103" s="31" t="e">
        <f>_xlfn.XLOOKUP(B103+0,'chart of accounts kl 3-5'!A:A,'chart of accounts kl 3-5'!B:B)</f>
        <v>#N/A</v>
      </c>
      <c r="Q103" s="32">
        <f t="shared" si="3"/>
        <v>0</v>
      </c>
      <c r="R103" s="31" t="e">
        <f>DATEVALUE(Tabell1[[#This Row],[Verdatum]])</f>
        <v>#VALUE!</v>
      </c>
    </row>
    <row r="104" spans="1:18" ht="16.5" customHeight="1" x14ac:dyDescent="0.3">
      <c r="A104" s="681"/>
      <c r="B104" s="680"/>
      <c r="C104" s="680"/>
      <c r="D104" s="680"/>
      <c r="E104" s="681"/>
      <c r="F104" s="680"/>
      <c r="G104" s="680"/>
      <c r="H104" s="681"/>
      <c r="I104" s="680"/>
      <c r="J104" s="680"/>
      <c r="K104" s="680"/>
      <c r="L104" s="680"/>
      <c r="M104" s="680"/>
      <c r="N104" s="680"/>
      <c r="O104" s="682"/>
      <c r="P104" s="31" t="e">
        <f>_xlfn.XLOOKUP(B104+0,'chart of accounts kl 3-5'!A:A,'chart of accounts kl 3-5'!B:B)</f>
        <v>#N/A</v>
      </c>
      <c r="Q104" s="32">
        <f t="shared" si="3"/>
        <v>0</v>
      </c>
      <c r="R104" s="31" t="e">
        <f>DATEVALUE(Tabell1[[#This Row],[Verdatum]])</f>
        <v>#VALUE!</v>
      </c>
    </row>
    <row r="105" spans="1:18" x14ac:dyDescent="0.3">
      <c r="A105" s="147"/>
      <c r="B105" s="146"/>
      <c r="C105" s="146"/>
      <c r="D105" s="146"/>
      <c r="E105" s="147"/>
      <c r="F105" s="146"/>
      <c r="G105" s="146"/>
      <c r="H105" s="147"/>
      <c r="I105" s="146"/>
      <c r="J105" s="146"/>
      <c r="K105" s="146"/>
      <c r="L105" s="146"/>
      <c r="M105" s="146"/>
      <c r="N105" s="146"/>
      <c r="O105" s="148"/>
      <c r="P105" s="31" t="e">
        <f>_xlfn.XLOOKUP(B105+0,'chart of accounts kl 3-5'!A:A,'chart of accounts kl 3-5'!B:B)</f>
        <v>#N/A</v>
      </c>
      <c r="Q105" s="32">
        <f t="shared" si="3"/>
        <v>0</v>
      </c>
      <c r="R105" s="31" t="e">
        <f>DATEVALUE(Tabell1[[#This Row],[Verdatum]])</f>
        <v>#VALUE!</v>
      </c>
    </row>
    <row r="106" spans="1:18" x14ac:dyDescent="0.3">
      <c r="A106" s="681"/>
      <c r="B106" s="680"/>
      <c r="C106" s="680"/>
      <c r="D106" s="680"/>
      <c r="E106" s="681"/>
      <c r="F106" s="680"/>
      <c r="G106" s="680"/>
      <c r="H106" s="681"/>
      <c r="I106" s="680"/>
      <c r="J106" s="680"/>
      <c r="K106" s="680"/>
      <c r="L106" s="680"/>
      <c r="M106" s="680"/>
      <c r="N106" s="680"/>
      <c r="O106" s="682"/>
      <c r="P106" s="31" t="e">
        <f>_xlfn.XLOOKUP(B106+0,'chart of accounts kl 3-5'!A:A,'chart of accounts kl 3-5'!B:B)</f>
        <v>#N/A</v>
      </c>
      <c r="Q106" s="32">
        <f t="shared" si="3"/>
        <v>0</v>
      </c>
      <c r="R106" s="31" t="e">
        <f>DATEVALUE(Tabell1[[#This Row],[Verdatum]])</f>
        <v>#VALUE!</v>
      </c>
    </row>
    <row r="107" spans="1:18" x14ac:dyDescent="0.3">
      <c r="A107" s="147"/>
      <c r="B107" s="146"/>
      <c r="C107" s="146"/>
      <c r="D107" s="146"/>
      <c r="E107" s="147"/>
      <c r="F107" s="146"/>
      <c r="G107" s="146"/>
      <c r="H107" s="147"/>
      <c r="I107" s="146"/>
      <c r="J107" s="146"/>
      <c r="K107" s="146"/>
      <c r="L107" s="146"/>
      <c r="M107" s="146"/>
      <c r="N107" s="146"/>
      <c r="O107" s="148"/>
      <c r="P107" s="31" t="e">
        <f>_xlfn.XLOOKUP(B107+0,'chart of accounts kl 3-5'!A:A,'chart of accounts kl 3-5'!B:B)</f>
        <v>#N/A</v>
      </c>
      <c r="Q107" s="32">
        <f t="shared" si="3"/>
        <v>0</v>
      </c>
      <c r="R107" s="31" t="e">
        <f>DATEVALUE(Tabell1[[#This Row],[Verdatum]])</f>
        <v>#VALUE!</v>
      </c>
    </row>
    <row r="108" spans="1:18" x14ac:dyDescent="0.3">
      <c r="A108" s="681"/>
      <c r="B108" s="680"/>
      <c r="C108" s="680"/>
      <c r="D108" s="680"/>
      <c r="E108" s="681"/>
      <c r="F108" s="680"/>
      <c r="G108" s="680"/>
      <c r="H108" s="681"/>
      <c r="I108" s="680"/>
      <c r="J108" s="680"/>
      <c r="K108" s="680"/>
      <c r="L108" s="680"/>
      <c r="M108" s="680"/>
      <c r="N108" s="680"/>
      <c r="O108" s="682"/>
      <c r="P108" s="31" t="e">
        <f>_xlfn.XLOOKUP(B108+0,'chart of accounts kl 3-5'!A:A,'chart of accounts kl 3-5'!B:B)</f>
        <v>#N/A</v>
      </c>
      <c r="Q108" s="32">
        <f t="shared" si="3"/>
        <v>0</v>
      </c>
      <c r="R108" s="31" t="e">
        <f>DATEVALUE(Tabell1[[#This Row],[Verdatum]])</f>
        <v>#VALUE!</v>
      </c>
    </row>
    <row r="109" spans="1:18" x14ac:dyDescent="0.3">
      <c r="A109" s="147"/>
      <c r="B109" s="146"/>
      <c r="C109" s="146"/>
      <c r="D109" s="146"/>
      <c r="E109" s="147"/>
      <c r="F109" s="146"/>
      <c r="G109" s="146"/>
      <c r="H109" s="147"/>
      <c r="I109" s="146"/>
      <c r="J109" s="146"/>
      <c r="K109" s="146"/>
      <c r="L109" s="146"/>
      <c r="M109" s="146"/>
      <c r="N109" s="146"/>
      <c r="O109" s="148"/>
      <c r="P109" s="31" t="e">
        <f>_xlfn.XLOOKUP(B109+0,'chart of accounts kl 3-5'!A:A,'chart of accounts kl 3-5'!B:B)</f>
        <v>#N/A</v>
      </c>
      <c r="Q109" s="32">
        <f t="shared" si="3"/>
        <v>0</v>
      </c>
      <c r="R109" s="31" t="e">
        <f>DATEVALUE(Tabell1[[#This Row],[Verdatum]])</f>
        <v>#VALUE!</v>
      </c>
    </row>
    <row r="110" spans="1:18" ht="16.5" customHeight="1" x14ac:dyDescent="0.3">
      <c r="A110" s="681"/>
      <c r="B110" s="680"/>
      <c r="C110" s="680"/>
      <c r="D110" s="680"/>
      <c r="E110" s="681"/>
      <c r="F110" s="680"/>
      <c r="G110" s="680"/>
      <c r="H110" s="681"/>
      <c r="I110" s="680"/>
      <c r="J110" s="680"/>
      <c r="K110" s="680"/>
      <c r="L110" s="680"/>
      <c r="M110" s="680"/>
      <c r="N110" s="680"/>
      <c r="O110" s="682"/>
      <c r="P110" s="31" t="e">
        <f>_xlfn.XLOOKUP(B110+0,'chart of accounts kl 3-5'!A:A,'chart of accounts kl 3-5'!B:B)</f>
        <v>#N/A</v>
      </c>
      <c r="Q110" s="32">
        <f t="shared" si="3"/>
        <v>0</v>
      </c>
      <c r="R110" s="31" t="e">
        <f>DATEVALUE(Tabell1[[#This Row],[Verdatum]])</f>
        <v>#VALUE!</v>
      </c>
    </row>
    <row r="111" spans="1:18" ht="16.5" customHeight="1" x14ac:dyDescent="0.3">
      <c r="A111" s="147"/>
      <c r="B111" s="146"/>
      <c r="C111" s="146"/>
      <c r="D111" s="146"/>
      <c r="E111" s="147"/>
      <c r="F111" s="146"/>
      <c r="G111" s="146"/>
      <c r="H111" s="147"/>
      <c r="I111" s="146"/>
      <c r="J111" s="146"/>
      <c r="K111" s="146"/>
      <c r="L111" s="146"/>
      <c r="M111" s="146"/>
      <c r="N111" s="146"/>
      <c r="O111" s="148"/>
      <c r="P111" s="31" t="e">
        <f>_xlfn.XLOOKUP(B111+0,'chart of accounts kl 3-5'!A:A,'chart of accounts kl 3-5'!B:B)</f>
        <v>#N/A</v>
      </c>
      <c r="Q111" s="32">
        <f t="shared" si="3"/>
        <v>0</v>
      </c>
      <c r="R111" s="31" t="e">
        <f>DATEVALUE(Tabell1[[#This Row],[Verdatum]])</f>
        <v>#VALUE!</v>
      </c>
    </row>
    <row r="112" spans="1:18" ht="16.5" customHeight="1" x14ac:dyDescent="0.3">
      <c r="A112" s="681"/>
      <c r="B112" s="680"/>
      <c r="C112" s="680"/>
      <c r="D112" s="680"/>
      <c r="E112" s="681"/>
      <c r="F112" s="680"/>
      <c r="G112" s="680"/>
      <c r="H112" s="681"/>
      <c r="I112" s="680"/>
      <c r="J112" s="680"/>
      <c r="K112" s="680"/>
      <c r="L112" s="680"/>
      <c r="M112" s="680"/>
      <c r="N112" s="680"/>
      <c r="O112" s="682"/>
      <c r="P112" s="31" t="e">
        <f>_xlfn.XLOOKUP(B112+0,'chart of accounts kl 3-5'!A:A,'chart of accounts kl 3-5'!B:B)</f>
        <v>#N/A</v>
      </c>
      <c r="Q112" s="32">
        <f t="shared" si="3"/>
        <v>0</v>
      </c>
      <c r="R112" s="31" t="e">
        <f>DATEVALUE(Tabell1[[#This Row],[Verdatum]])</f>
        <v>#VALUE!</v>
      </c>
    </row>
    <row r="113" spans="1:18" ht="16.5" customHeight="1" x14ac:dyDescent="0.3">
      <c r="A113" s="147"/>
      <c r="B113" s="146"/>
      <c r="C113" s="146"/>
      <c r="D113" s="146"/>
      <c r="E113" s="147"/>
      <c r="F113" s="146"/>
      <c r="G113" s="146"/>
      <c r="H113" s="147"/>
      <c r="I113" s="146"/>
      <c r="J113" s="146"/>
      <c r="K113" s="146"/>
      <c r="L113" s="146"/>
      <c r="M113" s="146"/>
      <c r="N113" s="146"/>
      <c r="O113" s="148"/>
      <c r="P113" s="31" t="e">
        <f>_xlfn.XLOOKUP(B113+0,'chart of accounts kl 3-5'!A:A,'chart of accounts kl 3-5'!B:B)</f>
        <v>#N/A</v>
      </c>
      <c r="Q113" s="32">
        <f t="shared" si="3"/>
        <v>0</v>
      </c>
      <c r="R113" s="31" t="e">
        <f>DATEVALUE(Tabell1[[#This Row],[Verdatum]])</f>
        <v>#VALUE!</v>
      </c>
    </row>
    <row r="114" spans="1:18" ht="16.5" customHeight="1" x14ac:dyDescent="0.3">
      <c r="A114" s="681"/>
      <c r="B114" s="680"/>
      <c r="C114" s="680"/>
      <c r="D114" s="680"/>
      <c r="E114" s="681"/>
      <c r="F114" s="680"/>
      <c r="G114" s="680"/>
      <c r="H114" s="681"/>
      <c r="I114" s="680"/>
      <c r="J114" s="680"/>
      <c r="K114" s="680"/>
      <c r="L114" s="680"/>
      <c r="M114" s="680"/>
      <c r="N114" s="680"/>
      <c r="O114" s="682"/>
      <c r="P114" s="31" t="e">
        <f>_xlfn.XLOOKUP(B114+0,'chart of accounts kl 3-5'!A:A,'chart of accounts kl 3-5'!B:B)</f>
        <v>#N/A</v>
      </c>
      <c r="Q114" s="32">
        <f t="shared" si="3"/>
        <v>0</v>
      </c>
      <c r="R114" s="31" t="e">
        <f>DATEVALUE(Tabell1[[#This Row],[Verdatum]])</f>
        <v>#VALUE!</v>
      </c>
    </row>
    <row r="115" spans="1:18" ht="16.5" customHeight="1" x14ac:dyDescent="0.35">
      <c r="A115" s="147"/>
      <c r="B115" s="146"/>
      <c r="C115" s="146"/>
      <c r="D115" s="146"/>
      <c r="E115" s="147"/>
      <c r="F115" s="146"/>
      <c r="G115" s="146"/>
      <c r="H115" s="147"/>
      <c r="I115" s="146"/>
      <c r="J115" s="146"/>
      <c r="K115" s="683"/>
      <c r="L115" s="146"/>
      <c r="M115" s="146"/>
      <c r="N115" s="146"/>
      <c r="O115" s="148"/>
      <c r="P115" s="31" t="e">
        <f>_xlfn.XLOOKUP(B115+0,'chart of accounts kl 3-5'!A:A,'chart of accounts kl 3-5'!B:B)</f>
        <v>#N/A</v>
      </c>
      <c r="Q115" s="32">
        <f t="shared" si="3"/>
        <v>0</v>
      </c>
      <c r="R115" s="31" t="e">
        <f>DATEVALUE(Tabell1[[#This Row],[Verdatum]])</f>
        <v>#VALUE!</v>
      </c>
    </row>
    <row r="116" spans="1:18" ht="16.5" customHeight="1" x14ac:dyDescent="0.35">
      <c r="A116" s="681"/>
      <c r="B116" s="680"/>
      <c r="C116" s="680"/>
      <c r="D116" s="680"/>
      <c r="E116" s="681"/>
      <c r="F116" s="680"/>
      <c r="G116" s="680"/>
      <c r="H116" s="681"/>
      <c r="I116" s="680"/>
      <c r="J116" s="680"/>
      <c r="K116" s="684"/>
      <c r="L116" s="680"/>
      <c r="M116" s="680"/>
      <c r="N116" s="680"/>
      <c r="O116" s="682"/>
      <c r="P116" s="31" t="e">
        <f>_xlfn.XLOOKUP(B116+0,'chart of accounts kl 3-5'!A:A,'chart of accounts kl 3-5'!B:B)</f>
        <v>#N/A</v>
      </c>
      <c r="Q116" s="32">
        <f t="shared" si="3"/>
        <v>0</v>
      </c>
      <c r="R116" s="31" t="e">
        <f>DATEVALUE(Tabell1[[#This Row],[Verdatum]])</f>
        <v>#VALUE!</v>
      </c>
    </row>
    <row r="117" spans="1:18" ht="16.5" customHeight="1" x14ac:dyDescent="0.35">
      <c r="A117" s="147"/>
      <c r="B117" s="146"/>
      <c r="C117" s="146"/>
      <c r="D117" s="146"/>
      <c r="E117" s="147"/>
      <c r="F117" s="146"/>
      <c r="G117" s="146"/>
      <c r="H117" s="147"/>
      <c r="I117" s="146"/>
      <c r="J117" s="146"/>
      <c r="K117" s="683"/>
      <c r="L117" s="146"/>
      <c r="M117" s="146"/>
      <c r="N117" s="146"/>
      <c r="O117" s="148"/>
      <c r="P117" s="31" t="e">
        <f>_xlfn.XLOOKUP(B117+0,'chart of accounts kl 3-5'!A:A,'chart of accounts kl 3-5'!B:B)</f>
        <v>#N/A</v>
      </c>
      <c r="Q117" s="32">
        <f t="shared" si="3"/>
        <v>0</v>
      </c>
      <c r="R117" s="31" t="e">
        <f>DATEVALUE(Tabell1[[#This Row],[Verdatum]])</f>
        <v>#VALUE!</v>
      </c>
    </row>
    <row r="118" spans="1:18" ht="16.5" customHeight="1" x14ac:dyDescent="0.3">
      <c r="A118" s="681"/>
      <c r="B118" s="680"/>
      <c r="C118" s="680"/>
      <c r="D118" s="680"/>
      <c r="E118" s="681"/>
      <c r="F118" s="680"/>
      <c r="G118" s="680"/>
      <c r="H118" s="681"/>
      <c r="I118" s="680"/>
      <c r="J118" s="680"/>
      <c r="K118" s="680"/>
      <c r="L118" s="680"/>
      <c r="M118" s="680"/>
      <c r="N118" s="680"/>
      <c r="O118" s="682"/>
      <c r="P118" s="31" t="e">
        <f>_xlfn.XLOOKUP(B118+0,'chart of accounts kl 3-5'!A:A,'chart of accounts kl 3-5'!B:B)</f>
        <v>#N/A</v>
      </c>
      <c r="Q118" s="32">
        <f t="shared" si="3"/>
        <v>0</v>
      </c>
      <c r="R118" s="31" t="e">
        <f>DATEVALUE(Tabell1[[#This Row],[Verdatum]])</f>
        <v>#VALUE!</v>
      </c>
    </row>
    <row r="119" spans="1:18" x14ac:dyDescent="0.3">
      <c r="A119" s="147"/>
      <c r="B119" s="146"/>
      <c r="C119" s="146"/>
      <c r="D119" s="146"/>
      <c r="E119" s="147"/>
      <c r="F119" s="146"/>
      <c r="G119" s="146"/>
      <c r="H119" s="147"/>
      <c r="I119" s="146"/>
      <c r="J119" s="146"/>
      <c r="K119" s="146"/>
      <c r="L119" s="146"/>
      <c r="M119" s="146"/>
      <c r="N119" s="146"/>
      <c r="O119" s="148"/>
      <c r="P119" s="31" t="e">
        <f>_xlfn.XLOOKUP(B119+0,'chart of accounts kl 3-5'!A:A,'chart of accounts kl 3-5'!B:B)</f>
        <v>#N/A</v>
      </c>
      <c r="Q119" s="32">
        <f t="shared" si="3"/>
        <v>0</v>
      </c>
      <c r="R119" s="31" t="e">
        <f>DATEVALUE(Tabell1[[#This Row],[Verdatum]])</f>
        <v>#VALUE!</v>
      </c>
    </row>
    <row r="120" spans="1:18" x14ac:dyDescent="0.3">
      <c r="A120" s="681"/>
      <c r="B120" s="680"/>
      <c r="C120" s="680"/>
      <c r="D120" s="680"/>
      <c r="E120" s="681"/>
      <c r="F120" s="680"/>
      <c r="G120" s="680"/>
      <c r="H120" s="681"/>
      <c r="I120" s="680"/>
      <c r="J120" s="680"/>
      <c r="K120" s="680"/>
      <c r="L120" s="680"/>
      <c r="M120" s="680"/>
      <c r="N120" s="680"/>
      <c r="O120" s="682"/>
      <c r="P120" s="31" t="e">
        <f>_xlfn.XLOOKUP(B120+0,'chart of accounts kl 3-5'!A:A,'chart of accounts kl 3-5'!B:B)</f>
        <v>#N/A</v>
      </c>
      <c r="Q120" s="32">
        <f t="shared" si="3"/>
        <v>0</v>
      </c>
      <c r="R120" s="31" t="e">
        <f>DATEVALUE(Tabell1[[#This Row],[Verdatum]])</f>
        <v>#VALUE!</v>
      </c>
    </row>
    <row r="121" spans="1:18" ht="14.5" x14ac:dyDescent="0.35">
      <c r="A121" s="147"/>
      <c r="B121" s="146"/>
      <c r="C121" s="146"/>
      <c r="D121" s="146"/>
      <c r="E121" s="147"/>
      <c r="F121" s="146"/>
      <c r="G121" s="146"/>
      <c r="H121" s="147"/>
      <c r="I121" s="146"/>
      <c r="J121" s="146"/>
      <c r="K121" s="683"/>
      <c r="L121" s="146"/>
      <c r="M121" s="146"/>
      <c r="N121" s="146"/>
      <c r="O121" s="148"/>
      <c r="P121" s="31" t="e">
        <f>_xlfn.XLOOKUP(B121+0,'chart of accounts kl 3-5'!A:A,'chart of accounts kl 3-5'!B:B)</f>
        <v>#N/A</v>
      </c>
      <c r="Q121" s="32">
        <f t="shared" si="3"/>
        <v>0</v>
      </c>
      <c r="R121" s="31" t="e">
        <f>DATEVALUE(Tabell1[[#This Row],[Verdatum]])</f>
        <v>#VALUE!</v>
      </c>
    </row>
    <row r="122" spans="1:18" x14ac:dyDescent="0.3">
      <c r="A122" s="147"/>
      <c r="B122" s="680"/>
      <c r="C122" s="680"/>
      <c r="D122" s="680"/>
      <c r="E122" s="681"/>
      <c r="F122" s="680"/>
      <c r="G122" s="680"/>
      <c r="H122" s="681"/>
      <c r="I122" s="680"/>
      <c r="J122" s="680"/>
      <c r="K122" s="680"/>
      <c r="L122" s="680"/>
      <c r="M122" s="680"/>
      <c r="N122" s="680"/>
      <c r="O122" s="682"/>
      <c r="P122" s="31" t="e">
        <f>_xlfn.XLOOKUP(B122+0,'chart of accounts kl 3-5'!A:A,'chart of accounts kl 3-5'!B:B)</f>
        <v>#N/A</v>
      </c>
      <c r="Q122" s="32">
        <f t="shared" si="3"/>
        <v>0</v>
      </c>
      <c r="R122" s="31" t="e">
        <f>DATEVALUE(Tabell1[[#This Row],[Verdatum]])</f>
        <v>#VALUE!</v>
      </c>
    </row>
    <row r="123" spans="1:18" ht="16.5" customHeight="1" x14ac:dyDescent="0.3">
      <c r="A123" s="147"/>
      <c r="B123" s="146"/>
      <c r="C123" s="146"/>
      <c r="D123" s="146"/>
      <c r="E123" s="147"/>
      <c r="F123" s="146"/>
      <c r="G123" s="146"/>
      <c r="H123" s="147"/>
      <c r="I123" s="146"/>
      <c r="J123" s="146"/>
      <c r="K123" s="146"/>
      <c r="L123" s="146"/>
      <c r="M123" s="146"/>
      <c r="N123" s="146"/>
      <c r="O123" s="148"/>
      <c r="P123" s="31" t="e">
        <f>_xlfn.XLOOKUP(B123+0,'chart of accounts kl 3-5'!A:A,'chart of accounts kl 3-5'!B:B)</f>
        <v>#N/A</v>
      </c>
      <c r="Q123" s="32">
        <f t="shared" si="3"/>
        <v>0</v>
      </c>
      <c r="R123" s="31" t="e">
        <f>DATEVALUE(Tabell1[[#This Row],[Verdatum]])</f>
        <v>#VALUE!</v>
      </c>
    </row>
    <row r="124" spans="1:18" ht="16.5" customHeight="1" x14ac:dyDescent="0.3">
      <c r="A124" s="147"/>
      <c r="B124" s="680"/>
      <c r="C124" s="680"/>
      <c r="D124" s="680"/>
      <c r="E124" s="681"/>
      <c r="F124" s="680"/>
      <c r="G124" s="680"/>
      <c r="H124" s="681"/>
      <c r="I124" s="680"/>
      <c r="J124" s="680"/>
      <c r="K124" s="680"/>
      <c r="L124" s="680"/>
      <c r="M124" s="680"/>
      <c r="N124" s="680"/>
      <c r="O124" s="682"/>
      <c r="P124" s="31" t="e">
        <f>_xlfn.XLOOKUP(B124+0,'chart of accounts kl 3-5'!A:A,'chart of accounts kl 3-5'!B:B)</f>
        <v>#N/A</v>
      </c>
      <c r="Q124" s="32">
        <f t="shared" si="3"/>
        <v>0</v>
      </c>
      <c r="R124" s="31" t="e">
        <f>DATEVALUE(Tabell1[[#This Row],[Verdatum]])</f>
        <v>#VALUE!</v>
      </c>
    </row>
    <row r="125" spans="1:18" ht="16.5" customHeight="1" x14ac:dyDescent="0.3">
      <c r="A125" s="147"/>
      <c r="B125" s="146"/>
      <c r="C125" s="146"/>
      <c r="D125" s="146"/>
      <c r="E125" s="147"/>
      <c r="F125" s="146"/>
      <c r="G125" s="146"/>
      <c r="H125" s="147"/>
      <c r="I125" s="146"/>
      <c r="J125" s="146"/>
      <c r="K125" s="146"/>
      <c r="L125" s="146"/>
      <c r="M125" s="146"/>
      <c r="N125" s="146"/>
      <c r="O125" s="148"/>
      <c r="P125" s="31" t="e">
        <f>_xlfn.XLOOKUP(B125+0,'chart of accounts kl 3-5'!A:A,'chart of accounts kl 3-5'!B:B)</f>
        <v>#N/A</v>
      </c>
      <c r="Q125" s="32">
        <f t="shared" si="3"/>
        <v>0</v>
      </c>
      <c r="R125" s="31" t="e">
        <f>DATEVALUE(Tabell1[[#This Row],[Verdatum]])</f>
        <v>#VALUE!</v>
      </c>
    </row>
    <row r="126" spans="1:18" ht="16.5" customHeight="1" x14ac:dyDescent="0.3">
      <c r="A126" s="147"/>
      <c r="B126" s="680"/>
      <c r="C126" s="680"/>
      <c r="D126" s="680"/>
      <c r="E126" s="681"/>
      <c r="F126" s="680"/>
      <c r="G126" s="680"/>
      <c r="H126" s="681"/>
      <c r="I126" s="680"/>
      <c r="J126" s="680"/>
      <c r="K126" s="680"/>
      <c r="L126" s="680"/>
      <c r="M126" s="680"/>
      <c r="N126" s="680"/>
      <c r="O126" s="682"/>
      <c r="P126" s="31" t="e">
        <f>_xlfn.XLOOKUP(B126+0,'chart of accounts kl 3-5'!A:A,'chart of accounts kl 3-5'!B:B)</f>
        <v>#N/A</v>
      </c>
      <c r="Q126" s="32">
        <f t="shared" si="3"/>
        <v>0</v>
      </c>
      <c r="R126" s="31" t="e">
        <f>DATEVALUE(Tabell1[[#This Row],[Verdatum]])</f>
        <v>#VALUE!</v>
      </c>
    </row>
    <row r="127" spans="1:18" x14ac:dyDescent="0.3">
      <c r="A127" s="147"/>
      <c r="B127" s="146"/>
      <c r="C127" s="146"/>
      <c r="D127" s="146"/>
      <c r="E127" s="147"/>
      <c r="F127" s="146"/>
      <c r="G127" s="146"/>
      <c r="H127" s="147"/>
      <c r="I127" s="146"/>
      <c r="J127" s="146"/>
      <c r="K127" s="146"/>
      <c r="L127" s="146"/>
      <c r="M127" s="146"/>
      <c r="N127" s="146"/>
      <c r="O127" s="148"/>
      <c r="P127" s="31" t="e">
        <f>_xlfn.XLOOKUP(B127+0,'chart of accounts kl 3-5'!A:A,'chart of accounts kl 3-5'!B:B)</f>
        <v>#N/A</v>
      </c>
      <c r="Q127" s="32">
        <f t="shared" si="3"/>
        <v>0</v>
      </c>
      <c r="R127" s="31" t="e">
        <f>DATEVALUE(Tabell1[[#This Row],[Verdatum]])</f>
        <v>#VALUE!</v>
      </c>
    </row>
    <row r="128" spans="1:18" x14ac:dyDescent="0.3">
      <c r="A128" s="147"/>
      <c r="B128" s="680"/>
      <c r="C128" s="680"/>
      <c r="D128" s="680"/>
      <c r="E128" s="681"/>
      <c r="F128" s="680"/>
      <c r="G128" s="680"/>
      <c r="H128" s="681"/>
      <c r="I128" s="680"/>
      <c r="J128" s="680"/>
      <c r="K128" s="680"/>
      <c r="L128" s="680"/>
      <c r="M128" s="680"/>
      <c r="N128" s="680"/>
      <c r="O128" s="682"/>
      <c r="P128" s="31" t="e">
        <f>_xlfn.XLOOKUP(B128+0,'chart of accounts kl 3-5'!A:A,'chart of accounts kl 3-5'!B:B)</f>
        <v>#N/A</v>
      </c>
      <c r="Q128" s="32">
        <f t="shared" si="3"/>
        <v>0</v>
      </c>
      <c r="R128" s="31" t="e">
        <f>DATEVALUE(Tabell1[[#This Row],[Verdatum]])</f>
        <v>#VALUE!</v>
      </c>
    </row>
    <row r="129" spans="1:18" x14ac:dyDescent="0.3">
      <c r="A129" s="147"/>
      <c r="B129" s="146"/>
      <c r="C129" s="146"/>
      <c r="D129" s="146"/>
      <c r="E129" s="147"/>
      <c r="F129" s="146"/>
      <c r="G129" s="146"/>
      <c r="H129" s="147"/>
      <c r="I129" s="146"/>
      <c r="J129" s="146"/>
      <c r="K129" s="146"/>
      <c r="L129" s="146"/>
      <c r="M129" s="146"/>
      <c r="N129" s="146"/>
      <c r="O129" s="148"/>
      <c r="P129" s="31" t="e">
        <f>_xlfn.XLOOKUP(B129+0,'chart of accounts kl 3-5'!A:A,'chart of accounts kl 3-5'!B:B)</f>
        <v>#N/A</v>
      </c>
      <c r="Q129" s="32">
        <f t="shared" si="3"/>
        <v>0</v>
      </c>
      <c r="R129" s="31" t="e">
        <f>DATEVALUE(Tabell1[[#This Row],[Verdatum]])</f>
        <v>#VALUE!</v>
      </c>
    </row>
    <row r="130" spans="1:18" x14ac:dyDescent="0.3">
      <c r="A130" s="147"/>
      <c r="B130" s="680"/>
      <c r="C130" s="680"/>
      <c r="D130" s="680"/>
      <c r="E130" s="681"/>
      <c r="F130" s="680"/>
      <c r="G130" s="680"/>
      <c r="H130" s="681"/>
      <c r="I130" s="680"/>
      <c r="J130" s="680"/>
      <c r="K130" s="680"/>
      <c r="L130" s="680"/>
      <c r="M130" s="680"/>
      <c r="N130" s="680"/>
      <c r="O130" s="682"/>
      <c r="P130" s="31" t="e">
        <f>_xlfn.XLOOKUP(B130+0,'chart of accounts kl 3-5'!A:A,'chart of accounts kl 3-5'!B:B)</f>
        <v>#N/A</v>
      </c>
      <c r="Q130" s="32">
        <f t="shared" ref="Q130:Q161" si="4">B130+0</f>
        <v>0</v>
      </c>
      <c r="R130" s="31" t="e">
        <f>DATEVALUE(Tabell1[[#This Row],[Verdatum]])</f>
        <v>#VALUE!</v>
      </c>
    </row>
    <row r="131" spans="1:18" x14ac:dyDescent="0.3">
      <c r="A131" s="147"/>
      <c r="B131" s="146"/>
      <c r="C131" s="146"/>
      <c r="D131" s="146"/>
      <c r="E131" s="147"/>
      <c r="F131" s="146"/>
      <c r="G131" s="146"/>
      <c r="H131" s="147"/>
      <c r="I131" s="146"/>
      <c r="J131" s="146"/>
      <c r="K131" s="146"/>
      <c r="L131" s="146"/>
      <c r="M131" s="146"/>
      <c r="N131" s="146"/>
      <c r="O131" s="148"/>
      <c r="P131" s="31" t="e">
        <f>_xlfn.XLOOKUP(B131+0,'chart of accounts kl 3-5'!A:A,'chart of accounts kl 3-5'!B:B)</f>
        <v>#N/A</v>
      </c>
      <c r="Q131" s="32">
        <f t="shared" si="4"/>
        <v>0</v>
      </c>
      <c r="R131" s="31" t="e">
        <f>DATEVALUE(Tabell1[[#This Row],[Verdatum]])</f>
        <v>#VALUE!</v>
      </c>
    </row>
    <row r="132" spans="1:18" s="16" customFormat="1" x14ac:dyDescent="0.3">
      <c r="A132" s="147"/>
      <c r="B132" s="680"/>
      <c r="C132" s="680"/>
      <c r="D132" s="680"/>
      <c r="E132" s="681"/>
      <c r="F132" s="680"/>
      <c r="G132" s="680"/>
      <c r="H132" s="681"/>
      <c r="I132" s="680"/>
      <c r="J132" s="680"/>
      <c r="K132" s="680"/>
      <c r="L132" s="680"/>
      <c r="M132" s="680"/>
      <c r="N132" s="680"/>
      <c r="O132" s="682"/>
      <c r="P132" s="33" t="e">
        <f>_xlfn.XLOOKUP(B132+0,'chart of accounts kl 3-5'!A:A,'chart of accounts kl 3-5'!B:B)</f>
        <v>#N/A</v>
      </c>
      <c r="Q132" s="34">
        <f t="shared" si="4"/>
        <v>0</v>
      </c>
      <c r="R132" s="31" t="e">
        <f>DATEVALUE(Tabell1[[#This Row],[Verdatum]])</f>
        <v>#VALUE!</v>
      </c>
    </row>
    <row r="133" spans="1:18" x14ac:dyDescent="0.3">
      <c r="A133" s="147"/>
      <c r="B133" s="146"/>
      <c r="C133" s="146"/>
      <c r="D133" s="146"/>
      <c r="E133" s="147"/>
      <c r="F133" s="146"/>
      <c r="G133" s="146"/>
      <c r="H133" s="147"/>
      <c r="I133" s="146"/>
      <c r="J133" s="146"/>
      <c r="K133" s="146"/>
      <c r="L133" s="146"/>
      <c r="M133" s="146"/>
      <c r="N133" s="146"/>
      <c r="O133" s="148"/>
      <c r="P133" s="31" t="e">
        <f>_xlfn.XLOOKUP(B133+0,'chart of accounts kl 3-5'!A:A,'chart of accounts kl 3-5'!B:B)</f>
        <v>#N/A</v>
      </c>
      <c r="Q133" s="32">
        <f t="shared" si="4"/>
        <v>0</v>
      </c>
      <c r="R133" s="31" t="e">
        <f>DATEVALUE(Tabell1[[#This Row],[Verdatum]])</f>
        <v>#VALUE!</v>
      </c>
    </row>
    <row r="134" spans="1:18" x14ac:dyDescent="0.3">
      <c r="A134" s="147"/>
      <c r="B134" s="680"/>
      <c r="C134" s="680"/>
      <c r="D134" s="680"/>
      <c r="E134" s="681"/>
      <c r="F134" s="680"/>
      <c r="G134" s="680"/>
      <c r="H134" s="681"/>
      <c r="I134" s="680"/>
      <c r="J134" s="680"/>
      <c r="K134" s="680"/>
      <c r="L134" s="680"/>
      <c r="M134" s="680"/>
      <c r="N134" s="680"/>
      <c r="O134" s="682"/>
      <c r="P134" s="31" t="e">
        <f>_xlfn.XLOOKUP(B134+0,'chart of accounts kl 3-5'!A:A,'chart of accounts kl 3-5'!B:B)</f>
        <v>#N/A</v>
      </c>
      <c r="Q134" s="32">
        <f t="shared" si="4"/>
        <v>0</v>
      </c>
      <c r="R134" s="31" t="e">
        <f>DATEVALUE(Tabell1[[#This Row],[Verdatum]])</f>
        <v>#VALUE!</v>
      </c>
    </row>
    <row r="135" spans="1:18" x14ac:dyDescent="0.3">
      <c r="A135" s="147"/>
      <c r="B135" s="146"/>
      <c r="C135" s="146"/>
      <c r="D135" s="146"/>
      <c r="E135" s="147"/>
      <c r="F135" s="146"/>
      <c r="G135" s="146"/>
      <c r="H135" s="147"/>
      <c r="I135" s="146"/>
      <c r="J135" s="146"/>
      <c r="K135" s="146"/>
      <c r="L135" s="146"/>
      <c r="M135" s="146"/>
      <c r="N135" s="146"/>
      <c r="O135" s="148"/>
      <c r="P135" s="31" t="e">
        <f>_xlfn.XLOOKUP(B135+0,'chart of accounts kl 3-5'!A:A,'chart of accounts kl 3-5'!B:B)</f>
        <v>#N/A</v>
      </c>
      <c r="Q135" s="32">
        <f t="shared" si="4"/>
        <v>0</v>
      </c>
      <c r="R135" s="31" t="e">
        <f>DATEVALUE(Tabell1[[#This Row],[Verdatum]])</f>
        <v>#VALUE!</v>
      </c>
    </row>
    <row r="136" spans="1:18" x14ac:dyDescent="0.3">
      <c r="A136" s="147"/>
      <c r="B136" s="680"/>
      <c r="C136" s="680"/>
      <c r="D136" s="680"/>
      <c r="E136" s="681"/>
      <c r="F136" s="680"/>
      <c r="G136" s="680"/>
      <c r="H136" s="681"/>
      <c r="I136" s="680"/>
      <c r="J136" s="680"/>
      <c r="K136" s="680"/>
      <c r="L136" s="680"/>
      <c r="M136" s="680"/>
      <c r="N136" s="680"/>
      <c r="O136" s="682"/>
      <c r="P136" s="31" t="e">
        <f>_xlfn.XLOOKUP(B136+0,'chart of accounts kl 3-5'!A:A,'chart of accounts kl 3-5'!B:B)</f>
        <v>#N/A</v>
      </c>
      <c r="Q136" s="32">
        <f t="shared" si="4"/>
        <v>0</v>
      </c>
      <c r="R136" s="31" t="e">
        <f>DATEVALUE(Tabell1[[#This Row],[Verdatum]])</f>
        <v>#VALUE!</v>
      </c>
    </row>
    <row r="137" spans="1:18" x14ac:dyDescent="0.3">
      <c r="A137" s="147"/>
      <c r="B137" s="146"/>
      <c r="C137" s="146"/>
      <c r="D137" s="146"/>
      <c r="E137" s="147"/>
      <c r="F137" s="146"/>
      <c r="G137" s="146"/>
      <c r="H137" s="147"/>
      <c r="I137" s="146"/>
      <c r="J137" s="146"/>
      <c r="K137" s="146"/>
      <c r="L137" s="146"/>
      <c r="M137" s="146"/>
      <c r="N137" s="146"/>
      <c r="O137" s="148"/>
      <c r="P137" s="31" t="e">
        <f>_xlfn.XLOOKUP(B137+0,'chart of accounts kl 3-5'!A:A,'chart of accounts kl 3-5'!B:B)</f>
        <v>#N/A</v>
      </c>
      <c r="Q137" s="32">
        <f t="shared" si="4"/>
        <v>0</v>
      </c>
      <c r="R137" s="31" t="e">
        <f>DATEVALUE(Tabell1[[#This Row],[Verdatum]])</f>
        <v>#VALUE!</v>
      </c>
    </row>
    <row r="138" spans="1:18" x14ac:dyDescent="0.3">
      <c r="A138" s="147"/>
      <c r="B138" s="680"/>
      <c r="C138" s="680"/>
      <c r="D138" s="680"/>
      <c r="E138" s="681"/>
      <c r="F138" s="680"/>
      <c r="G138" s="680"/>
      <c r="H138" s="681"/>
      <c r="I138" s="680"/>
      <c r="J138" s="680"/>
      <c r="K138" s="680"/>
      <c r="L138" s="680"/>
      <c r="M138" s="680"/>
      <c r="N138" s="680"/>
      <c r="O138" s="682"/>
      <c r="P138" s="31" t="e">
        <f>_xlfn.XLOOKUP(B138+0,'chart of accounts kl 3-5'!A:A,'chart of accounts kl 3-5'!B:B)</f>
        <v>#N/A</v>
      </c>
      <c r="Q138" s="32">
        <f t="shared" si="4"/>
        <v>0</v>
      </c>
      <c r="R138" s="31" t="e">
        <f>DATEVALUE(Tabell1[[#This Row],[Verdatum]])</f>
        <v>#VALUE!</v>
      </c>
    </row>
    <row r="139" spans="1:18" x14ac:dyDescent="0.3">
      <c r="A139" s="147"/>
      <c r="B139" s="146"/>
      <c r="C139" s="146"/>
      <c r="D139" s="146"/>
      <c r="E139" s="147"/>
      <c r="F139" s="146"/>
      <c r="G139" s="146"/>
      <c r="H139" s="147"/>
      <c r="I139" s="146"/>
      <c r="J139" s="146"/>
      <c r="K139" s="146"/>
      <c r="L139" s="146"/>
      <c r="M139" s="146"/>
      <c r="N139" s="146"/>
      <c r="O139" s="148"/>
      <c r="P139" s="31" t="e">
        <f>_xlfn.XLOOKUP(B139+0,'chart of accounts kl 3-5'!A:A,'chart of accounts kl 3-5'!B:B)</f>
        <v>#N/A</v>
      </c>
      <c r="Q139" s="32">
        <f t="shared" si="4"/>
        <v>0</v>
      </c>
      <c r="R139" s="31" t="e">
        <f>DATEVALUE(Tabell1[[#This Row],[Verdatum]])</f>
        <v>#VALUE!</v>
      </c>
    </row>
    <row r="140" spans="1:18" x14ac:dyDescent="0.3">
      <c r="A140" s="147"/>
      <c r="B140" s="680"/>
      <c r="C140" s="680"/>
      <c r="D140" s="680"/>
      <c r="E140" s="681"/>
      <c r="F140" s="680"/>
      <c r="G140" s="680"/>
      <c r="H140" s="681"/>
      <c r="I140" s="680"/>
      <c r="J140" s="680"/>
      <c r="K140" s="680"/>
      <c r="L140" s="680"/>
      <c r="M140" s="680"/>
      <c r="N140" s="680"/>
      <c r="O140" s="682"/>
      <c r="P140" s="31" t="e">
        <f>_xlfn.XLOOKUP(B140+0,'chart of accounts kl 3-5'!A:A,'chart of accounts kl 3-5'!B:B)</f>
        <v>#N/A</v>
      </c>
      <c r="Q140" s="32">
        <f t="shared" si="4"/>
        <v>0</v>
      </c>
      <c r="R140" s="31" t="e">
        <f>DATEVALUE(Tabell1[[#This Row],[Verdatum]])</f>
        <v>#VALUE!</v>
      </c>
    </row>
    <row r="141" spans="1:18" x14ac:dyDescent="0.3">
      <c r="A141" s="147"/>
      <c r="B141" s="146"/>
      <c r="C141" s="146"/>
      <c r="D141" s="146"/>
      <c r="E141" s="147"/>
      <c r="F141" s="146"/>
      <c r="G141" s="146"/>
      <c r="H141" s="147"/>
      <c r="I141" s="146"/>
      <c r="J141" s="146"/>
      <c r="K141" s="146"/>
      <c r="L141" s="146"/>
      <c r="M141" s="146"/>
      <c r="N141" s="146"/>
      <c r="O141" s="148"/>
      <c r="P141" s="31" t="e">
        <f>_xlfn.XLOOKUP(B141+0,'chart of accounts kl 3-5'!A:A,'chart of accounts kl 3-5'!B:B)</f>
        <v>#N/A</v>
      </c>
      <c r="Q141" s="32">
        <f t="shared" si="4"/>
        <v>0</v>
      </c>
      <c r="R141" s="31" t="e">
        <f>DATEVALUE(Tabell1[[#This Row],[Verdatum]])</f>
        <v>#VALUE!</v>
      </c>
    </row>
    <row r="142" spans="1:18" x14ac:dyDescent="0.3">
      <c r="A142" s="147"/>
      <c r="B142" s="680"/>
      <c r="C142" s="680"/>
      <c r="D142" s="680"/>
      <c r="E142" s="681"/>
      <c r="F142" s="680"/>
      <c r="G142" s="680"/>
      <c r="H142" s="681"/>
      <c r="I142" s="680"/>
      <c r="J142" s="680"/>
      <c r="K142" s="680"/>
      <c r="L142" s="680"/>
      <c r="M142" s="680"/>
      <c r="N142" s="680"/>
      <c r="O142" s="682"/>
      <c r="P142" s="31" t="e">
        <f>_xlfn.XLOOKUP(B142+0,'chart of accounts kl 3-5'!A:A,'chart of accounts kl 3-5'!B:B)</f>
        <v>#N/A</v>
      </c>
      <c r="Q142" s="32">
        <f t="shared" si="4"/>
        <v>0</v>
      </c>
      <c r="R142" s="31" t="e">
        <f>DATEVALUE(Tabell1[[#This Row],[Verdatum]])</f>
        <v>#VALUE!</v>
      </c>
    </row>
    <row r="143" spans="1:18" x14ac:dyDescent="0.3">
      <c r="A143" s="147"/>
      <c r="B143" s="146"/>
      <c r="C143" s="146"/>
      <c r="D143" s="146"/>
      <c r="E143" s="147"/>
      <c r="F143" s="146"/>
      <c r="G143" s="146"/>
      <c r="H143" s="147"/>
      <c r="I143" s="146"/>
      <c r="J143" s="146"/>
      <c r="K143" s="146"/>
      <c r="L143" s="146"/>
      <c r="M143" s="146"/>
      <c r="N143" s="146"/>
      <c r="O143" s="148"/>
      <c r="P143" s="31" t="e">
        <f>_xlfn.XLOOKUP(B143+0,'chart of accounts kl 3-5'!A:A,'chart of accounts kl 3-5'!B:B)</f>
        <v>#N/A</v>
      </c>
      <c r="Q143" s="32">
        <f t="shared" si="4"/>
        <v>0</v>
      </c>
      <c r="R143" s="31" t="e">
        <f>DATEVALUE(Tabell1[[#This Row],[Verdatum]])</f>
        <v>#VALUE!</v>
      </c>
    </row>
    <row r="144" spans="1:18" x14ac:dyDescent="0.3">
      <c r="A144" s="147"/>
      <c r="B144" s="680"/>
      <c r="C144" s="680"/>
      <c r="D144" s="680"/>
      <c r="E144" s="681"/>
      <c r="F144" s="680"/>
      <c r="G144" s="680"/>
      <c r="H144" s="681"/>
      <c r="I144" s="680"/>
      <c r="J144" s="680"/>
      <c r="K144" s="680"/>
      <c r="L144" s="680"/>
      <c r="M144" s="680"/>
      <c r="N144" s="680"/>
      <c r="O144" s="682"/>
      <c r="P144" s="31" t="e">
        <f>_xlfn.XLOOKUP(B144+0,'chart of accounts kl 3-5'!A:A,'chart of accounts kl 3-5'!B:B)</f>
        <v>#N/A</v>
      </c>
      <c r="Q144" s="32">
        <f t="shared" si="4"/>
        <v>0</v>
      </c>
      <c r="R144" s="31" t="e">
        <f>DATEVALUE(Tabell1[[#This Row],[Verdatum]])</f>
        <v>#VALUE!</v>
      </c>
    </row>
    <row r="145" spans="1:18" ht="14.5" x14ac:dyDescent="0.35">
      <c r="A145" s="147"/>
      <c r="B145" s="146"/>
      <c r="C145" s="146"/>
      <c r="D145" s="146"/>
      <c r="E145" s="147"/>
      <c r="F145" s="146"/>
      <c r="G145" s="146"/>
      <c r="H145" s="147"/>
      <c r="I145" s="146"/>
      <c r="J145" s="146"/>
      <c r="K145" s="683"/>
      <c r="L145" s="146"/>
      <c r="M145" s="146"/>
      <c r="N145" s="146"/>
      <c r="O145" s="148"/>
      <c r="P145" s="31" t="e">
        <f>_xlfn.XLOOKUP(B145+0,'chart of accounts kl 3-5'!A:A,'chart of accounts kl 3-5'!B:B)</f>
        <v>#N/A</v>
      </c>
      <c r="Q145" s="32">
        <f t="shared" si="4"/>
        <v>0</v>
      </c>
      <c r="R145" s="31" t="e">
        <f>DATEVALUE(Tabell1[[#This Row],[Verdatum]])</f>
        <v>#VALUE!</v>
      </c>
    </row>
    <row r="146" spans="1:18" ht="14.5" x14ac:dyDescent="0.35">
      <c r="A146" s="147"/>
      <c r="B146" s="680"/>
      <c r="C146" s="680"/>
      <c r="D146" s="680"/>
      <c r="E146" s="681"/>
      <c r="F146" s="680"/>
      <c r="G146" s="680"/>
      <c r="H146" s="681"/>
      <c r="I146" s="680"/>
      <c r="J146" s="680"/>
      <c r="K146" s="684"/>
      <c r="L146" s="680"/>
      <c r="M146" s="680"/>
      <c r="N146" s="680"/>
      <c r="O146" s="682"/>
      <c r="P146" s="31" t="e">
        <f>_xlfn.XLOOKUP(B146+0,'chart of accounts kl 3-5'!A:A,'chart of accounts kl 3-5'!B:B)</f>
        <v>#N/A</v>
      </c>
      <c r="Q146" s="32">
        <f t="shared" si="4"/>
        <v>0</v>
      </c>
      <c r="R146" s="31" t="e">
        <f>DATEVALUE(Tabell1[[#This Row],[Verdatum]])</f>
        <v>#VALUE!</v>
      </c>
    </row>
    <row r="147" spans="1:18" ht="14.5" x14ac:dyDescent="0.35">
      <c r="A147" s="147"/>
      <c r="B147" s="146"/>
      <c r="C147" s="146"/>
      <c r="D147" s="146"/>
      <c r="E147" s="147"/>
      <c r="F147" s="146"/>
      <c r="G147" s="146"/>
      <c r="H147" s="147"/>
      <c r="I147" s="146"/>
      <c r="J147" s="146"/>
      <c r="K147" s="683"/>
      <c r="L147" s="146"/>
      <c r="M147" s="146"/>
      <c r="N147" s="146"/>
      <c r="O147" s="148"/>
      <c r="P147" s="31" t="e">
        <f>_xlfn.XLOOKUP(B147+0,'chart of accounts kl 3-5'!A:A,'chart of accounts kl 3-5'!B:B)</f>
        <v>#N/A</v>
      </c>
      <c r="Q147" s="32">
        <f t="shared" si="4"/>
        <v>0</v>
      </c>
      <c r="R147" s="31" t="e">
        <f>DATEVALUE(Tabell1[[#This Row],[Verdatum]])</f>
        <v>#VALUE!</v>
      </c>
    </row>
    <row r="148" spans="1:18" x14ac:dyDescent="0.3">
      <c r="A148" s="147"/>
      <c r="B148" s="680"/>
      <c r="C148" s="680"/>
      <c r="D148" s="680"/>
      <c r="E148" s="681"/>
      <c r="F148" s="680"/>
      <c r="G148" s="680"/>
      <c r="H148" s="681"/>
      <c r="I148" s="680"/>
      <c r="J148" s="680"/>
      <c r="K148" s="680"/>
      <c r="L148" s="680"/>
      <c r="M148" s="680"/>
      <c r="N148" s="680"/>
      <c r="O148" s="682"/>
      <c r="P148" s="31" t="e">
        <f>_xlfn.XLOOKUP(B148+0,'chart of accounts kl 3-5'!A:A,'chart of accounts kl 3-5'!B:B)</f>
        <v>#N/A</v>
      </c>
      <c r="Q148" s="32">
        <f t="shared" si="4"/>
        <v>0</v>
      </c>
      <c r="R148" s="31" t="e">
        <f>DATEVALUE(Tabell1[[#This Row],[Verdatum]])</f>
        <v>#VALUE!</v>
      </c>
    </row>
    <row r="149" spans="1:18" x14ac:dyDescent="0.3">
      <c r="A149" s="147"/>
      <c r="B149" s="146"/>
      <c r="C149" s="146"/>
      <c r="D149" s="146"/>
      <c r="E149" s="147"/>
      <c r="F149" s="146"/>
      <c r="G149" s="146"/>
      <c r="H149" s="147"/>
      <c r="I149" s="146"/>
      <c r="J149" s="146"/>
      <c r="K149" s="146"/>
      <c r="L149" s="146"/>
      <c r="M149" s="146"/>
      <c r="N149" s="146"/>
      <c r="O149" s="148"/>
      <c r="P149" s="31" t="e">
        <f>_xlfn.XLOOKUP(B149+0,'chart of accounts kl 3-5'!A:A,'chart of accounts kl 3-5'!B:B)</f>
        <v>#N/A</v>
      </c>
      <c r="Q149" s="32">
        <f t="shared" si="4"/>
        <v>0</v>
      </c>
      <c r="R149" s="31" t="e">
        <f>DATEVALUE(Tabell1[[#This Row],[Verdatum]])</f>
        <v>#VALUE!</v>
      </c>
    </row>
    <row r="150" spans="1:18" x14ac:dyDescent="0.3">
      <c r="A150" s="147"/>
      <c r="B150" s="680"/>
      <c r="C150" s="680"/>
      <c r="D150" s="680"/>
      <c r="E150" s="681"/>
      <c r="F150" s="680"/>
      <c r="G150" s="680"/>
      <c r="H150" s="681"/>
      <c r="I150" s="680"/>
      <c r="J150" s="680"/>
      <c r="K150" s="680"/>
      <c r="L150" s="680"/>
      <c r="M150" s="680"/>
      <c r="N150" s="680"/>
      <c r="O150" s="682"/>
      <c r="P150" s="31" t="e">
        <f>_xlfn.XLOOKUP(B150+0,'chart of accounts kl 3-5'!A:A,'chart of accounts kl 3-5'!B:B)</f>
        <v>#N/A</v>
      </c>
      <c r="Q150" s="32">
        <f t="shared" si="4"/>
        <v>0</v>
      </c>
      <c r="R150" s="31" t="e">
        <f>DATEVALUE(Tabell1[[#This Row],[Verdatum]])</f>
        <v>#VALUE!</v>
      </c>
    </row>
    <row r="151" spans="1:18" ht="14.5" x14ac:dyDescent="0.35">
      <c r="A151" s="147"/>
      <c r="B151" s="146"/>
      <c r="C151" s="146"/>
      <c r="D151" s="146"/>
      <c r="E151" s="147"/>
      <c r="F151" s="146"/>
      <c r="G151" s="146"/>
      <c r="H151" s="147"/>
      <c r="I151" s="146"/>
      <c r="J151" s="146"/>
      <c r="K151" s="683"/>
      <c r="L151" s="146"/>
      <c r="M151" s="146"/>
      <c r="N151" s="146"/>
      <c r="O151" s="148"/>
      <c r="P151" s="31" t="e">
        <f>_xlfn.XLOOKUP(B151+0,'chart of accounts kl 3-5'!A:A,'chart of accounts kl 3-5'!B:B)</f>
        <v>#N/A</v>
      </c>
      <c r="Q151" s="32">
        <f t="shared" si="4"/>
        <v>0</v>
      </c>
      <c r="R151" s="31" t="e">
        <f>DATEVALUE(Tabell1[[#This Row],[Verdatum]])</f>
        <v>#VALUE!</v>
      </c>
    </row>
    <row r="152" spans="1:18" x14ac:dyDescent="0.3">
      <c r="A152" s="681"/>
      <c r="B152" s="680"/>
      <c r="C152" s="680"/>
      <c r="D152" s="680"/>
      <c r="E152" s="681"/>
      <c r="F152" s="680"/>
      <c r="G152" s="680"/>
      <c r="H152" s="681"/>
      <c r="I152" s="680"/>
      <c r="J152" s="680"/>
      <c r="K152" s="680"/>
      <c r="L152" s="680"/>
      <c r="M152" s="680"/>
      <c r="N152" s="680"/>
      <c r="O152" s="682"/>
      <c r="P152" s="31" t="e">
        <f>_xlfn.XLOOKUP(B152+0,'chart of accounts kl 3-5'!A:A,'chart of accounts kl 3-5'!B:B)</f>
        <v>#N/A</v>
      </c>
      <c r="Q152" s="32">
        <f t="shared" si="4"/>
        <v>0</v>
      </c>
      <c r="R152" s="31" t="e">
        <f>DATEVALUE(Tabell1[[#This Row],[Verdatum]])</f>
        <v>#VALUE!</v>
      </c>
    </row>
    <row r="153" spans="1:18" x14ac:dyDescent="0.3">
      <c r="A153" s="681"/>
      <c r="B153" s="146"/>
      <c r="C153" s="146"/>
      <c r="D153" s="146"/>
      <c r="E153" s="147"/>
      <c r="F153" s="146"/>
      <c r="G153" s="146"/>
      <c r="H153" s="147"/>
      <c r="I153" s="146"/>
      <c r="J153" s="146"/>
      <c r="K153" s="146"/>
      <c r="L153" s="146"/>
      <c r="M153" s="146"/>
      <c r="N153" s="146"/>
      <c r="O153" s="148"/>
      <c r="P153" s="31" t="e">
        <f>_xlfn.XLOOKUP(B153+0,'chart of accounts kl 3-5'!A:A,'chart of accounts kl 3-5'!B:B)</f>
        <v>#N/A</v>
      </c>
      <c r="Q153" s="32">
        <f t="shared" si="4"/>
        <v>0</v>
      </c>
      <c r="R153" s="31" t="e">
        <f>DATEVALUE(Tabell1[[#This Row],[Verdatum]])</f>
        <v>#VALUE!</v>
      </c>
    </row>
    <row r="154" spans="1:18" x14ac:dyDescent="0.3">
      <c r="A154" s="681"/>
      <c r="B154" s="680"/>
      <c r="C154" s="680"/>
      <c r="D154" s="680"/>
      <c r="E154" s="681"/>
      <c r="F154" s="680"/>
      <c r="G154" s="680"/>
      <c r="H154" s="681"/>
      <c r="I154" s="680"/>
      <c r="J154" s="680"/>
      <c r="K154" s="680"/>
      <c r="L154" s="680"/>
      <c r="M154" s="680"/>
      <c r="N154" s="680"/>
      <c r="O154" s="682"/>
      <c r="P154" s="31" t="e">
        <f>_xlfn.XLOOKUP(B154+0,'chart of accounts kl 3-5'!A:A,'chart of accounts kl 3-5'!B:B)</f>
        <v>#N/A</v>
      </c>
      <c r="Q154" s="32">
        <f t="shared" si="4"/>
        <v>0</v>
      </c>
      <c r="R154" s="31" t="e">
        <f>DATEVALUE(Tabell1[[#This Row],[Verdatum]])</f>
        <v>#VALUE!</v>
      </c>
    </row>
    <row r="155" spans="1:18" x14ac:dyDescent="0.3">
      <c r="A155" s="681"/>
      <c r="B155" s="146"/>
      <c r="C155" s="146"/>
      <c r="D155" s="146"/>
      <c r="E155" s="147"/>
      <c r="F155" s="146"/>
      <c r="G155" s="146"/>
      <c r="H155" s="147"/>
      <c r="I155" s="146"/>
      <c r="J155" s="146"/>
      <c r="K155" s="146"/>
      <c r="L155" s="146"/>
      <c r="M155" s="146"/>
      <c r="N155" s="146"/>
      <c r="O155" s="148"/>
      <c r="P155" s="31" t="e">
        <f>_xlfn.XLOOKUP(B155+0,'chart of accounts kl 3-5'!A:A,'chart of accounts kl 3-5'!B:B)</f>
        <v>#N/A</v>
      </c>
      <c r="Q155" s="32">
        <f t="shared" si="4"/>
        <v>0</v>
      </c>
      <c r="R155" s="31" t="e">
        <f>DATEVALUE(Tabell1[[#This Row],[Verdatum]])</f>
        <v>#VALUE!</v>
      </c>
    </row>
    <row r="156" spans="1:18" x14ac:dyDescent="0.3">
      <c r="A156" s="681"/>
      <c r="B156" s="680"/>
      <c r="C156" s="680"/>
      <c r="D156" s="680"/>
      <c r="E156" s="681"/>
      <c r="F156" s="680"/>
      <c r="G156" s="680"/>
      <c r="H156" s="681"/>
      <c r="I156" s="680"/>
      <c r="J156" s="680"/>
      <c r="K156" s="680"/>
      <c r="L156" s="680"/>
      <c r="M156" s="680"/>
      <c r="N156" s="680"/>
      <c r="O156" s="682"/>
      <c r="P156" s="31" t="e">
        <f>_xlfn.XLOOKUP(B156+0,'chart of accounts kl 3-5'!A:A,'chart of accounts kl 3-5'!B:B)</f>
        <v>#N/A</v>
      </c>
      <c r="Q156" s="32">
        <f t="shared" si="4"/>
        <v>0</v>
      </c>
      <c r="R156" s="31" t="e">
        <f>DATEVALUE(Tabell1[[#This Row],[Verdatum]])</f>
        <v>#VALUE!</v>
      </c>
    </row>
    <row r="157" spans="1:18" x14ac:dyDescent="0.3">
      <c r="A157" s="681"/>
      <c r="B157" s="146"/>
      <c r="C157" s="146"/>
      <c r="D157" s="146"/>
      <c r="E157" s="147"/>
      <c r="F157" s="146"/>
      <c r="G157" s="146"/>
      <c r="H157" s="147"/>
      <c r="I157" s="146"/>
      <c r="J157" s="146"/>
      <c r="K157" s="146"/>
      <c r="L157" s="146"/>
      <c r="M157" s="146"/>
      <c r="N157" s="146"/>
      <c r="O157" s="148"/>
      <c r="P157" s="31" t="e">
        <f>_xlfn.XLOOKUP(B157+0,'chart of accounts kl 3-5'!A:A,'chart of accounts kl 3-5'!B:B)</f>
        <v>#N/A</v>
      </c>
      <c r="Q157" s="32">
        <f t="shared" si="4"/>
        <v>0</v>
      </c>
      <c r="R157" s="31" t="e">
        <f>DATEVALUE(Tabell1[[#This Row],[Verdatum]])</f>
        <v>#VALUE!</v>
      </c>
    </row>
    <row r="158" spans="1:18" x14ac:dyDescent="0.3">
      <c r="A158" s="681"/>
      <c r="B158" s="680"/>
      <c r="C158" s="680"/>
      <c r="D158" s="680"/>
      <c r="E158" s="681"/>
      <c r="F158" s="680"/>
      <c r="G158" s="680"/>
      <c r="H158" s="681"/>
      <c r="I158" s="680"/>
      <c r="J158" s="680"/>
      <c r="K158" s="680"/>
      <c r="L158" s="680"/>
      <c r="M158" s="680"/>
      <c r="N158" s="680"/>
      <c r="O158" s="682"/>
      <c r="P158" s="31" t="e">
        <f>_xlfn.XLOOKUP(B158+0,'chart of accounts kl 3-5'!A:A,'chart of accounts kl 3-5'!B:B)</f>
        <v>#N/A</v>
      </c>
      <c r="Q158" s="32">
        <f t="shared" si="4"/>
        <v>0</v>
      </c>
      <c r="R158" s="31" t="e">
        <f>DATEVALUE(Tabell1[[#This Row],[Verdatum]])</f>
        <v>#VALUE!</v>
      </c>
    </row>
    <row r="159" spans="1:18" x14ac:dyDescent="0.3">
      <c r="A159" s="681"/>
      <c r="B159" s="146"/>
      <c r="C159" s="146"/>
      <c r="D159" s="146"/>
      <c r="E159" s="147"/>
      <c r="F159" s="146"/>
      <c r="G159" s="146"/>
      <c r="H159" s="147"/>
      <c r="I159" s="146"/>
      <c r="J159" s="146"/>
      <c r="K159" s="146"/>
      <c r="L159" s="146"/>
      <c r="M159" s="146"/>
      <c r="N159" s="146"/>
      <c r="O159" s="148"/>
      <c r="P159" s="31" t="e">
        <f>_xlfn.XLOOKUP(B159+0,'chart of accounts kl 3-5'!A:A,'chart of accounts kl 3-5'!B:B)</f>
        <v>#N/A</v>
      </c>
      <c r="Q159" s="32">
        <f t="shared" si="4"/>
        <v>0</v>
      </c>
      <c r="R159" s="31" t="e">
        <f>DATEVALUE(Tabell1[[#This Row],[Verdatum]])</f>
        <v>#VALUE!</v>
      </c>
    </row>
    <row r="160" spans="1:18" x14ac:dyDescent="0.3">
      <c r="A160" s="681"/>
      <c r="B160" s="680"/>
      <c r="C160" s="680"/>
      <c r="D160" s="680"/>
      <c r="E160" s="681"/>
      <c r="F160" s="680"/>
      <c r="G160" s="680"/>
      <c r="H160" s="681"/>
      <c r="I160" s="680"/>
      <c r="J160" s="680"/>
      <c r="K160" s="680"/>
      <c r="L160" s="680"/>
      <c r="M160" s="680"/>
      <c r="N160" s="680"/>
      <c r="O160" s="682"/>
      <c r="P160" s="31" t="e">
        <f>_xlfn.XLOOKUP(B160+0,'chart of accounts kl 3-5'!A:A,'chart of accounts kl 3-5'!B:B)</f>
        <v>#N/A</v>
      </c>
      <c r="Q160" s="32">
        <f t="shared" si="4"/>
        <v>0</v>
      </c>
      <c r="R160" s="31" t="e">
        <f>DATEVALUE(Tabell1[[#This Row],[Verdatum]])</f>
        <v>#VALUE!</v>
      </c>
    </row>
    <row r="161" spans="1:18" x14ac:dyDescent="0.3">
      <c r="A161" s="681"/>
      <c r="B161" s="146"/>
      <c r="C161" s="146"/>
      <c r="D161" s="146"/>
      <c r="E161" s="147"/>
      <c r="F161" s="146"/>
      <c r="G161" s="146"/>
      <c r="H161" s="147"/>
      <c r="I161" s="146"/>
      <c r="J161" s="146"/>
      <c r="K161" s="146"/>
      <c r="L161" s="146"/>
      <c r="M161" s="146"/>
      <c r="N161" s="146"/>
      <c r="O161" s="148"/>
      <c r="P161" s="31" t="e">
        <f>_xlfn.XLOOKUP(B161+0,'chart of accounts kl 3-5'!A:A,'chart of accounts kl 3-5'!B:B)</f>
        <v>#N/A</v>
      </c>
      <c r="Q161" s="32">
        <f t="shared" si="4"/>
        <v>0</v>
      </c>
      <c r="R161" s="31" t="e">
        <f>DATEVALUE(Tabell1[[#This Row],[Verdatum]])</f>
        <v>#VALUE!</v>
      </c>
    </row>
    <row r="162" spans="1:18" x14ac:dyDescent="0.3">
      <c r="A162" s="681"/>
      <c r="B162" s="680"/>
      <c r="C162" s="680"/>
      <c r="D162" s="680"/>
      <c r="E162" s="681"/>
      <c r="F162" s="680"/>
      <c r="G162" s="680"/>
      <c r="H162" s="681"/>
      <c r="I162" s="680"/>
      <c r="J162" s="680"/>
      <c r="K162" s="680"/>
      <c r="L162" s="680"/>
      <c r="M162" s="680"/>
      <c r="N162" s="680"/>
      <c r="O162" s="682"/>
      <c r="P162" s="31" t="e">
        <f>_xlfn.XLOOKUP(B162+0,'chart of accounts kl 3-5'!A:A,'chart of accounts kl 3-5'!B:B)</f>
        <v>#N/A</v>
      </c>
      <c r="Q162" s="32">
        <f t="shared" ref="Q162:Q182" si="5">B162+0</f>
        <v>0</v>
      </c>
      <c r="R162" s="31" t="e">
        <f>DATEVALUE(Tabell1[[#This Row],[Verdatum]])</f>
        <v>#VALUE!</v>
      </c>
    </row>
    <row r="163" spans="1:18" x14ac:dyDescent="0.3">
      <c r="A163" s="681"/>
      <c r="B163" s="146"/>
      <c r="C163" s="146"/>
      <c r="D163" s="146"/>
      <c r="E163" s="147"/>
      <c r="F163" s="146"/>
      <c r="G163" s="146"/>
      <c r="H163" s="147"/>
      <c r="I163" s="146"/>
      <c r="J163" s="146"/>
      <c r="K163" s="146"/>
      <c r="L163" s="146"/>
      <c r="M163" s="146"/>
      <c r="N163" s="146"/>
      <c r="O163" s="148"/>
      <c r="P163" s="31" t="e">
        <f>_xlfn.XLOOKUP(B163+0,'chart of accounts kl 3-5'!A:A,'chart of accounts kl 3-5'!B:B)</f>
        <v>#N/A</v>
      </c>
      <c r="Q163" s="32">
        <f t="shared" si="5"/>
        <v>0</v>
      </c>
      <c r="R163" s="31" t="e">
        <f>DATEVALUE(Tabell1[[#This Row],[Verdatum]])</f>
        <v>#VALUE!</v>
      </c>
    </row>
    <row r="164" spans="1:18" x14ac:dyDescent="0.3">
      <c r="A164" s="681"/>
      <c r="B164" s="680"/>
      <c r="C164" s="680"/>
      <c r="D164" s="680"/>
      <c r="E164" s="681"/>
      <c r="F164" s="680"/>
      <c r="G164" s="680"/>
      <c r="H164" s="681"/>
      <c r="I164" s="680"/>
      <c r="J164" s="680"/>
      <c r="K164" s="680"/>
      <c r="L164" s="680"/>
      <c r="M164" s="680"/>
      <c r="N164" s="680"/>
      <c r="O164" s="682"/>
      <c r="P164" s="31" t="e">
        <f>_xlfn.XLOOKUP(B164+0,'chart of accounts kl 3-5'!A:A,'chart of accounts kl 3-5'!B:B)</f>
        <v>#N/A</v>
      </c>
      <c r="Q164" s="32">
        <f t="shared" si="5"/>
        <v>0</v>
      </c>
      <c r="R164" s="31" t="e">
        <f>DATEVALUE(Tabell1[[#This Row],[Verdatum]])</f>
        <v>#VALUE!</v>
      </c>
    </row>
    <row r="165" spans="1:18" x14ac:dyDescent="0.3">
      <c r="A165" s="681"/>
      <c r="B165" s="146"/>
      <c r="C165" s="146"/>
      <c r="D165" s="146"/>
      <c r="E165" s="147"/>
      <c r="F165" s="146"/>
      <c r="G165" s="146"/>
      <c r="H165" s="147"/>
      <c r="I165" s="146"/>
      <c r="J165" s="146"/>
      <c r="K165" s="146"/>
      <c r="L165" s="146"/>
      <c r="M165" s="146"/>
      <c r="N165" s="146"/>
      <c r="O165" s="148"/>
      <c r="P165" s="31" t="e">
        <f>_xlfn.XLOOKUP(B165+0,'chart of accounts kl 3-5'!A:A,'chart of accounts kl 3-5'!B:B)</f>
        <v>#N/A</v>
      </c>
      <c r="Q165" s="32">
        <f t="shared" si="5"/>
        <v>0</v>
      </c>
      <c r="R165" s="31" t="e">
        <f>DATEVALUE(Tabell1[[#This Row],[Verdatum]])</f>
        <v>#VALUE!</v>
      </c>
    </row>
    <row r="166" spans="1:18" x14ac:dyDescent="0.3">
      <c r="A166" s="681"/>
      <c r="B166" s="680"/>
      <c r="C166" s="680"/>
      <c r="D166" s="680"/>
      <c r="E166" s="681"/>
      <c r="F166" s="680"/>
      <c r="G166" s="680"/>
      <c r="H166" s="681"/>
      <c r="I166" s="680"/>
      <c r="J166" s="680"/>
      <c r="K166" s="680"/>
      <c r="L166" s="680"/>
      <c r="M166" s="680"/>
      <c r="N166" s="680"/>
      <c r="O166" s="682"/>
      <c r="P166" s="31" t="e">
        <f>_xlfn.XLOOKUP(B166+0,'chart of accounts kl 3-5'!A:A,'chart of accounts kl 3-5'!B:B)</f>
        <v>#N/A</v>
      </c>
      <c r="Q166" s="32">
        <f t="shared" si="5"/>
        <v>0</v>
      </c>
      <c r="R166" s="31" t="e">
        <f>DATEVALUE(Tabell1[[#This Row],[Verdatum]])</f>
        <v>#VALUE!</v>
      </c>
    </row>
    <row r="167" spans="1:18" x14ac:dyDescent="0.3">
      <c r="A167" s="681"/>
      <c r="B167" s="146"/>
      <c r="C167" s="146"/>
      <c r="D167" s="146"/>
      <c r="E167" s="147"/>
      <c r="F167" s="146"/>
      <c r="G167" s="146"/>
      <c r="H167" s="147"/>
      <c r="I167" s="146"/>
      <c r="J167" s="146"/>
      <c r="K167" s="146"/>
      <c r="L167" s="146"/>
      <c r="M167" s="146"/>
      <c r="N167" s="146"/>
      <c r="O167" s="148"/>
      <c r="P167" s="31" t="e">
        <f>_xlfn.XLOOKUP(B167+0,'chart of accounts kl 3-5'!A:A,'chart of accounts kl 3-5'!B:B)</f>
        <v>#N/A</v>
      </c>
      <c r="Q167" s="32">
        <f t="shared" si="5"/>
        <v>0</v>
      </c>
      <c r="R167" s="31" t="e">
        <f>DATEVALUE(Tabell1[[#This Row],[Verdatum]])</f>
        <v>#VALUE!</v>
      </c>
    </row>
    <row r="168" spans="1:18" x14ac:dyDescent="0.3">
      <c r="A168" s="681"/>
      <c r="B168" s="680"/>
      <c r="C168" s="680"/>
      <c r="D168" s="680"/>
      <c r="E168" s="681"/>
      <c r="F168" s="680"/>
      <c r="G168" s="680"/>
      <c r="H168" s="681"/>
      <c r="I168" s="680"/>
      <c r="J168" s="680"/>
      <c r="K168" s="680"/>
      <c r="L168" s="680"/>
      <c r="M168" s="680"/>
      <c r="N168" s="680"/>
      <c r="O168" s="682"/>
      <c r="P168" s="31" t="e">
        <f>_xlfn.XLOOKUP(B168+0,'chart of accounts kl 3-5'!A:A,'chart of accounts kl 3-5'!B:B)</f>
        <v>#N/A</v>
      </c>
      <c r="Q168" s="32">
        <f t="shared" si="5"/>
        <v>0</v>
      </c>
      <c r="R168" s="31" t="e">
        <f>DATEVALUE(Tabell1[[#This Row],[Verdatum]])</f>
        <v>#VALUE!</v>
      </c>
    </row>
    <row r="169" spans="1:18" x14ac:dyDescent="0.3">
      <c r="A169" s="681"/>
      <c r="B169" s="146"/>
      <c r="C169" s="146"/>
      <c r="D169" s="146"/>
      <c r="E169" s="147"/>
      <c r="F169" s="146"/>
      <c r="G169" s="146"/>
      <c r="H169" s="147"/>
      <c r="I169" s="146"/>
      <c r="J169" s="146"/>
      <c r="K169" s="146"/>
      <c r="L169" s="146"/>
      <c r="M169" s="146"/>
      <c r="N169" s="146"/>
      <c r="O169" s="148"/>
      <c r="P169" s="31" t="e">
        <f>_xlfn.XLOOKUP(B169+0,'chart of accounts kl 3-5'!A:A,'chart of accounts kl 3-5'!B:B)</f>
        <v>#N/A</v>
      </c>
      <c r="Q169" s="32">
        <f t="shared" si="5"/>
        <v>0</v>
      </c>
      <c r="R169" s="31" t="e">
        <f>DATEVALUE(Tabell1[[#This Row],[Verdatum]])</f>
        <v>#VALUE!</v>
      </c>
    </row>
    <row r="170" spans="1:18" x14ac:dyDescent="0.3">
      <c r="A170" s="681"/>
      <c r="B170" s="680"/>
      <c r="C170" s="680"/>
      <c r="D170" s="680"/>
      <c r="E170" s="681"/>
      <c r="F170" s="680"/>
      <c r="G170" s="680"/>
      <c r="H170" s="681"/>
      <c r="I170" s="680"/>
      <c r="J170" s="680"/>
      <c r="K170" s="680"/>
      <c r="L170" s="680"/>
      <c r="M170" s="680"/>
      <c r="N170" s="680"/>
      <c r="O170" s="682"/>
      <c r="P170" s="31" t="e">
        <f>_xlfn.XLOOKUP(B170+0,'chart of accounts kl 3-5'!A:A,'chart of accounts kl 3-5'!B:B)</f>
        <v>#N/A</v>
      </c>
      <c r="Q170" s="32">
        <f t="shared" si="5"/>
        <v>0</v>
      </c>
      <c r="R170" s="31" t="e">
        <f>DATEVALUE(Tabell1[[#This Row],[Verdatum]])</f>
        <v>#VALUE!</v>
      </c>
    </row>
    <row r="171" spans="1:18" x14ac:dyDescent="0.3">
      <c r="A171" s="681"/>
      <c r="B171" s="146"/>
      <c r="C171" s="146"/>
      <c r="D171" s="146"/>
      <c r="E171" s="147"/>
      <c r="F171" s="146"/>
      <c r="G171" s="146"/>
      <c r="H171" s="147"/>
      <c r="I171" s="146"/>
      <c r="J171" s="146"/>
      <c r="K171" s="146"/>
      <c r="L171" s="146"/>
      <c r="M171" s="146"/>
      <c r="N171" s="146"/>
      <c r="O171" s="148"/>
      <c r="P171" s="31" t="e">
        <f>_xlfn.XLOOKUP(B171+0,'chart of accounts kl 3-5'!A:A,'chart of accounts kl 3-5'!B:B)</f>
        <v>#N/A</v>
      </c>
      <c r="Q171" s="32">
        <f t="shared" si="5"/>
        <v>0</v>
      </c>
      <c r="R171" s="31" t="e">
        <f>DATEVALUE(Tabell1[[#This Row],[Verdatum]])</f>
        <v>#VALUE!</v>
      </c>
    </row>
    <row r="172" spans="1:18" x14ac:dyDescent="0.3">
      <c r="A172" s="681"/>
      <c r="B172" s="680"/>
      <c r="C172" s="680"/>
      <c r="D172" s="680"/>
      <c r="E172" s="681"/>
      <c r="F172" s="680"/>
      <c r="G172" s="680"/>
      <c r="H172" s="681"/>
      <c r="I172" s="680"/>
      <c r="J172" s="680"/>
      <c r="K172" s="680"/>
      <c r="L172" s="680"/>
      <c r="M172" s="680"/>
      <c r="N172" s="680"/>
      <c r="O172" s="682"/>
      <c r="P172" s="31" t="e">
        <f>_xlfn.XLOOKUP(B172+0,'chart of accounts kl 3-5'!A:A,'chart of accounts kl 3-5'!B:B)</f>
        <v>#N/A</v>
      </c>
      <c r="Q172" s="32">
        <f t="shared" si="5"/>
        <v>0</v>
      </c>
      <c r="R172" s="31" t="e">
        <f>DATEVALUE(Tabell1[[#This Row],[Verdatum]])</f>
        <v>#VALUE!</v>
      </c>
    </row>
    <row r="173" spans="1:18" x14ac:dyDescent="0.3">
      <c r="A173" s="681"/>
      <c r="B173" s="146"/>
      <c r="C173" s="146"/>
      <c r="D173" s="146"/>
      <c r="E173" s="147"/>
      <c r="F173" s="146"/>
      <c r="G173" s="146"/>
      <c r="H173" s="147"/>
      <c r="I173" s="146"/>
      <c r="J173" s="146"/>
      <c r="K173" s="146"/>
      <c r="L173" s="146"/>
      <c r="M173" s="146"/>
      <c r="N173" s="146"/>
      <c r="O173" s="148"/>
      <c r="P173" s="31" t="e">
        <f>_xlfn.XLOOKUP(B173+0,'chart of accounts kl 3-5'!A:A,'chart of accounts kl 3-5'!B:B)</f>
        <v>#N/A</v>
      </c>
      <c r="Q173" s="32">
        <f t="shared" si="5"/>
        <v>0</v>
      </c>
      <c r="R173" s="31" t="e">
        <f>DATEVALUE(Tabell1[[#This Row],[Verdatum]])</f>
        <v>#VALUE!</v>
      </c>
    </row>
    <row r="174" spans="1:18" x14ac:dyDescent="0.3">
      <c r="A174" s="681"/>
      <c r="B174" s="680"/>
      <c r="C174" s="680"/>
      <c r="D174" s="680"/>
      <c r="E174" s="681"/>
      <c r="F174" s="680"/>
      <c r="G174" s="680"/>
      <c r="H174" s="681"/>
      <c r="I174" s="680"/>
      <c r="J174" s="680"/>
      <c r="K174" s="680"/>
      <c r="L174" s="680"/>
      <c r="M174" s="680"/>
      <c r="N174" s="680"/>
      <c r="O174" s="682"/>
      <c r="P174" s="31" t="e">
        <f>_xlfn.XLOOKUP(B174+0,'chart of accounts kl 3-5'!A:A,'chart of accounts kl 3-5'!B:B)</f>
        <v>#N/A</v>
      </c>
      <c r="Q174" s="32">
        <f t="shared" si="5"/>
        <v>0</v>
      </c>
      <c r="R174" s="31" t="e">
        <f>DATEVALUE(Tabell1[[#This Row],[Verdatum]])</f>
        <v>#VALUE!</v>
      </c>
    </row>
    <row r="175" spans="1:18" ht="14.5" x14ac:dyDescent="0.35">
      <c r="A175" s="681"/>
      <c r="B175" s="146"/>
      <c r="C175" s="146"/>
      <c r="D175" s="146"/>
      <c r="E175" s="147"/>
      <c r="F175" s="146"/>
      <c r="G175" s="146"/>
      <c r="H175" s="147"/>
      <c r="I175" s="146"/>
      <c r="J175" s="146"/>
      <c r="K175" s="683"/>
      <c r="L175" s="146"/>
      <c r="M175" s="146"/>
      <c r="N175" s="146"/>
      <c r="O175" s="148"/>
      <c r="P175" s="31" t="e">
        <f>_xlfn.XLOOKUP(B175+0,'chart of accounts kl 3-5'!A:A,'chart of accounts kl 3-5'!B:B)</f>
        <v>#N/A</v>
      </c>
      <c r="Q175" s="32">
        <f t="shared" si="5"/>
        <v>0</v>
      </c>
      <c r="R175" s="31" t="e">
        <f>DATEVALUE(Tabell1[[#This Row],[Verdatum]])</f>
        <v>#VALUE!</v>
      </c>
    </row>
    <row r="176" spans="1:18" ht="14.5" x14ac:dyDescent="0.35">
      <c r="A176" s="681"/>
      <c r="B176" s="680"/>
      <c r="C176" s="680"/>
      <c r="D176" s="680"/>
      <c r="E176" s="681"/>
      <c r="F176" s="680"/>
      <c r="G176" s="680"/>
      <c r="H176" s="681"/>
      <c r="I176" s="680"/>
      <c r="J176" s="680"/>
      <c r="K176" s="684"/>
      <c r="L176" s="680"/>
      <c r="M176" s="680"/>
      <c r="N176" s="680"/>
      <c r="O176" s="682"/>
      <c r="P176" s="31" t="e">
        <f>_xlfn.XLOOKUP(B176+0,'chart of accounts kl 3-5'!A:A,'chart of accounts kl 3-5'!B:B)</f>
        <v>#N/A</v>
      </c>
      <c r="Q176" s="32">
        <f t="shared" si="5"/>
        <v>0</v>
      </c>
      <c r="R176" s="31" t="e">
        <f>DATEVALUE(Tabell1[[#This Row],[Verdatum]])</f>
        <v>#VALUE!</v>
      </c>
    </row>
    <row r="177" spans="1:18" ht="14.5" x14ac:dyDescent="0.35">
      <c r="A177" s="681"/>
      <c r="B177" s="146"/>
      <c r="C177" s="146"/>
      <c r="D177" s="146"/>
      <c r="E177" s="147"/>
      <c r="F177" s="146"/>
      <c r="G177" s="146"/>
      <c r="H177" s="147"/>
      <c r="I177" s="146"/>
      <c r="J177" s="146"/>
      <c r="K177" s="683"/>
      <c r="L177" s="146"/>
      <c r="M177" s="146"/>
      <c r="N177" s="146"/>
      <c r="O177" s="148"/>
      <c r="P177" s="31" t="e">
        <f>_xlfn.XLOOKUP(B177+0,'chart of accounts kl 3-5'!A:A,'chart of accounts kl 3-5'!B:B)</f>
        <v>#N/A</v>
      </c>
      <c r="Q177" s="32">
        <f t="shared" si="5"/>
        <v>0</v>
      </c>
      <c r="R177" s="31" t="e">
        <f>DATEVALUE(Tabell1[[#This Row],[Verdatum]])</f>
        <v>#VALUE!</v>
      </c>
    </row>
    <row r="178" spans="1:18" x14ac:dyDescent="0.3">
      <c r="A178" s="681"/>
      <c r="B178" s="680"/>
      <c r="C178" s="680"/>
      <c r="D178" s="680"/>
      <c r="E178" s="681"/>
      <c r="F178" s="680"/>
      <c r="G178" s="680"/>
      <c r="H178" s="681"/>
      <c r="I178" s="680"/>
      <c r="J178" s="680"/>
      <c r="K178" s="680"/>
      <c r="L178" s="680"/>
      <c r="M178" s="680"/>
      <c r="N178" s="680"/>
      <c r="O178" s="682"/>
      <c r="P178" s="31" t="e">
        <f>_xlfn.XLOOKUP(B178+0,'chart of accounts kl 3-5'!A:A,'chart of accounts kl 3-5'!B:B)</f>
        <v>#N/A</v>
      </c>
      <c r="Q178" s="32">
        <f t="shared" si="5"/>
        <v>0</v>
      </c>
      <c r="R178" s="31" t="e">
        <f>DATEVALUE(Tabell1[[#This Row],[Verdatum]])</f>
        <v>#VALUE!</v>
      </c>
    </row>
    <row r="179" spans="1:18" x14ac:dyDescent="0.3">
      <c r="A179" s="681"/>
      <c r="B179" s="146"/>
      <c r="C179" s="146"/>
      <c r="D179" s="146"/>
      <c r="E179" s="147"/>
      <c r="F179" s="146"/>
      <c r="G179" s="146"/>
      <c r="H179" s="147"/>
      <c r="I179" s="146"/>
      <c r="J179" s="146"/>
      <c r="K179" s="146"/>
      <c r="L179" s="146"/>
      <c r="M179" s="146"/>
      <c r="N179" s="146"/>
      <c r="O179" s="148"/>
      <c r="P179" s="31" t="e">
        <f>_xlfn.XLOOKUP(B179+0,'chart of accounts kl 3-5'!A:A,'chart of accounts kl 3-5'!B:B)</f>
        <v>#N/A</v>
      </c>
      <c r="Q179" s="32">
        <f t="shared" si="5"/>
        <v>0</v>
      </c>
      <c r="R179" s="31" t="e">
        <f>DATEVALUE(Tabell1[[#This Row],[Verdatum]])</f>
        <v>#VALUE!</v>
      </c>
    </row>
    <row r="180" spans="1:18" x14ac:dyDescent="0.3">
      <c r="A180" s="681"/>
      <c r="B180" s="680"/>
      <c r="C180" s="680"/>
      <c r="D180" s="680"/>
      <c r="E180" s="681"/>
      <c r="F180" s="680"/>
      <c r="G180" s="680"/>
      <c r="H180" s="681"/>
      <c r="I180" s="680"/>
      <c r="J180" s="680"/>
      <c r="K180" s="680"/>
      <c r="L180" s="680"/>
      <c r="M180" s="680"/>
      <c r="N180" s="680"/>
      <c r="O180" s="682"/>
      <c r="P180" s="31" t="e">
        <f>_xlfn.XLOOKUP(B180+0,'chart of accounts kl 3-5'!A:A,'chart of accounts kl 3-5'!B:B)</f>
        <v>#N/A</v>
      </c>
      <c r="Q180" s="32">
        <f t="shared" si="5"/>
        <v>0</v>
      </c>
      <c r="R180" s="31" t="e">
        <f>DATEVALUE(Tabell1[[#This Row],[Verdatum]])</f>
        <v>#VALUE!</v>
      </c>
    </row>
    <row r="181" spans="1:18" ht="14.5" x14ac:dyDescent="0.35">
      <c r="A181" s="681"/>
      <c r="B181" s="146"/>
      <c r="C181" s="146"/>
      <c r="D181" s="146"/>
      <c r="E181" s="147"/>
      <c r="F181" s="146"/>
      <c r="G181" s="146"/>
      <c r="H181" s="147"/>
      <c r="I181" s="146"/>
      <c r="J181" s="146"/>
      <c r="K181" s="683"/>
      <c r="L181" s="146"/>
      <c r="M181" s="146"/>
      <c r="N181" s="146"/>
      <c r="O181" s="148"/>
      <c r="P181" s="31" t="e">
        <f>_xlfn.XLOOKUP(B181+0,'chart of accounts kl 3-5'!A:A,'chart of accounts kl 3-5'!B:B)</f>
        <v>#N/A</v>
      </c>
      <c r="Q181" s="32">
        <f t="shared" si="5"/>
        <v>0</v>
      </c>
      <c r="R181" s="31" t="e">
        <f>DATEVALUE(Tabell1[[#This Row],[Verdatum]])</f>
        <v>#VALUE!</v>
      </c>
    </row>
    <row r="182" spans="1:18" x14ac:dyDescent="0.3">
      <c r="A182" s="146"/>
      <c r="B182" s="146"/>
      <c r="C182" s="146"/>
      <c r="D182" s="146"/>
      <c r="E182" s="147"/>
      <c r="F182" s="146"/>
      <c r="G182" s="146"/>
      <c r="H182" s="146"/>
      <c r="I182" s="146"/>
      <c r="J182" s="146"/>
      <c r="K182" s="146"/>
      <c r="L182" s="146"/>
      <c r="M182" s="146"/>
      <c r="N182" s="146"/>
      <c r="O182" s="148"/>
      <c r="P182" s="31" t="e">
        <f>_xlfn.XLOOKUP(B182+0,'chart of accounts kl 3-5'!A:A,'chart of accounts kl 3-5'!B:B)</f>
        <v>#N/A</v>
      </c>
      <c r="Q182" s="32">
        <f t="shared" si="5"/>
        <v>0</v>
      </c>
      <c r="R182" s="31" t="e">
        <f>DATEVALUE(Tabell1[[#This Row],[Verdatum]])</f>
        <v>#VALUE!</v>
      </c>
    </row>
    <row r="183" spans="1:18" x14ac:dyDescent="0.3">
      <c r="P183" s="31" t="e">
        <f>_xlfn.XLOOKUP(B183+0,'chart of accounts kl 3-5'!A:A,'chart of accounts kl 3-5'!B:B)</f>
        <v>#N/A</v>
      </c>
      <c r="Q183" s="32">
        <f t="shared" ref="Q183" si="6">B183+0</f>
        <v>0</v>
      </c>
      <c r="R183" s="31" t="e">
        <f>DATEVALUE(Tabell1[[#This Row],[Verdatum]])</f>
        <v>#VALUE!</v>
      </c>
    </row>
    <row r="184" spans="1:18" x14ac:dyDescent="0.3">
      <c r="P184" s="31" t="e">
        <f>_xlfn.XLOOKUP(B184+0,'chart of accounts kl 3-5'!A:A,'chart of accounts kl 3-5'!B:B)</f>
        <v>#N/A</v>
      </c>
      <c r="Q184" s="32">
        <f t="shared" ref="Q184:Q247" si="7">B184+0</f>
        <v>0</v>
      </c>
      <c r="R184" s="31" t="e">
        <f>DATEVALUE(Tabell1[[#This Row],[Verdatum]])</f>
        <v>#VALUE!</v>
      </c>
    </row>
    <row r="185" spans="1:18" x14ac:dyDescent="0.3">
      <c r="P185" s="31" t="e">
        <f>_xlfn.XLOOKUP(B185+0,'chart of accounts kl 3-5'!A:A,'chart of accounts kl 3-5'!B:B)</f>
        <v>#N/A</v>
      </c>
      <c r="Q185" s="32">
        <f t="shared" si="7"/>
        <v>0</v>
      </c>
      <c r="R185" s="31" t="e">
        <f>DATEVALUE(Tabell1[[#This Row],[Verdatum]])</f>
        <v>#VALUE!</v>
      </c>
    </row>
    <row r="186" spans="1:18" x14ac:dyDescent="0.3">
      <c r="P186" s="31" t="e">
        <f>_xlfn.XLOOKUP(B186+0,'chart of accounts kl 3-5'!A:A,'chart of accounts kl 3-5'!B:B)</f>
        <v>#N/A</v>
      </c>
      <c r="Q186" s="32">
        <f t="shared" si="7"/>
        <v>0</v>
      </c>
      <c r="R186" s="31" t="e">
        <f>DATEVALUE(Tabell1[[#This Row],[Verdatum]])</f>
        <v>#VALUE!</v>
      </c>
    </row>
    <row r="187" spans="1:18" x14ac:dyDescent="0.3">
      <c r="P187" s="31" t="e">
        <f>_xlfn.XLOOKUP(B187+0,'chart of accounts kl 3-5'!A:A,'chart of accounts kl 3-5'!B:B)</f>
        <v>#N/A</v>
      </c>
      <c r="Q187" s="32">
        <f t="shared" si="7"/>
        <v>0</v>
      </c>
      <c r="R187" s="31" t="e">
        <f>DATEVALUE(Tabell1[[#This Row],[Verdatum]])</f>
        <v>#VALUE!</v>
      </c>
    </row>
    <row r="188" spans="1:18" x14ac:dyDescent="0.3">
      <c r="P188" s="31" t="e">
        <f>_xlfn.XLOOKUP(B188+0,'chart of accounts kl 3-5'!A:A,'chart of accounts kl 3-5'!B:B)</f>
        <v>#N/A</v>
      </c>
      <c r="Q188" s="32">
        <f t="shared" si="7"/>
        <v>0</v>
      </c>
      <c r="R188" s="31" t="e">
        <f>DATEVALUE(Tabell1[[#This Row],[Verdatum]])</f>
        <v>#VALUE!</v>
      </c>
    </row>
    <row r="189" spans="1:18" x14ac:dyDescent="0.3">
      <c r="P189" s="31" t="e">
        <f>_xlfn.XLOOKUP(B189+0,'chart of accounts kl 3-5'!A:A,'chart of accounts kl 3-5'!B:B)</f>
        <v>#N/A</v>
      </c>
      <c r="Q189" s="32">
        <f t="shared" si="7"/>
        <v>0</v>
      </c>
      <c r="R189" s="31" t="e">
        <f>DATEVALUE(Tabell1[[#This Row],[Verdatum]])</f>
        <v>#VALUE!</v>
      </c>
    </row>
    <row r="190" spans="1:18" x14ac:dyDescent="0.3">
      <c r="P190" s="31" t="e">
        <f>_xlfn.XLOOKUP(B190+0,'chart of accounts kl 3-5'!A:A,'chart of accounts kl 3-5'!B:B)</f>
        <v>#N/A</v>
      </c>
      <c r="Q190" s="32">
        <f t="shared" si="7"/>
        <v>0</v>
      </c>
      <c r="R190" s="31" t="e">
        <f>DATEVALUE(Tabell1[[#This Row],[Verdatum]])</f>
        <v>#VALUE!</v>
      </c>
    </row>
    <row r="191" spans="1:18" x14ac:dyDescent="0.3">
      <c r="P191" s="31" t="e">
        <f>_xlfn.XLOOKUP(B191+0,'chart of accounts kl 3-5'!A:A,'chart of accounts kl 3-5'!B:B)</f>
        <v>#N/A</v>
      </c>
      <c r="Q191" s="32">
        <f t="shared" si="7"/>
        <v>0</v>
      </c>
      <c r="R191" s="31" t="e">
        <f>DATEVALUE(Tabell1[[#This Row],[Verdatum]])</f>
        <v>#VALUE!</v>
      </c>
    </row>
    <row r="192" spans="1:18" x14ac:dyDescent="0.3">
      <c r="P192" s="31" t="e">
        <f>_xlfn.XLOOKUP(B192+0,'chart of accounts kl 3-5'!A:A,'chart of accounts kl 3-5'!B:B)</f>
        <v>#N/A</v>
      </c>
      <c r="Q192" s="32">
        <f t="shared" si="7"/>
        <v>0</v>
      </c>
      <c r="R192" s="31" t="e">
        <f>DATEVALUE(Tabell1[[#This Row],[Verdatum]])</f>
        <v>#VALUE!</v>
      </c>
    </row>
    <row r="193" spans="16:18" x14ac:dyDescent="0.3">
      <c r="P193" s="31" t="e">
        <f>_xlfn.XLOOKUP(B193+0,'chart of accounts kl 3-5'!A:A,'chart of accounts kl 3-5'!B:B)</f>
        <v>#N/A</v>
      </c>
      <c r="Q193" s="32">
        <f t="shared" si="7"/>
        <v>0</v>
      </c>
      <c r="R193" s="31" t="e">
        <f>DATEVALUE(Tabell1[[#This Row],[Verdatum]])</f>
        <v>#VALUE!</v>
      </c>
    </row>
    <row r="194" spans="16:18" x14ac:dyDescent="0.3">
      <c r="P194" s="31" t="e">
        <f>_xlfn.XLOOKUP(B194+0,'chart of accounts kl 3-5'!A:A,'chart of accounts kl 3-5'!B:B)</f>
        <v>#N/A</v>
      </c>
      <c r="Q194" s="32">
        <f t="shared" si="7"/>
        <v>0</v>
      </c>
      <c r="R194" s="31" t="e">
        <f>DATEVALUE(Tabell1[[#This Row],[Verdatum]])</f>
        <v>#VALUE!</v>
      </c>
    </row>
    <row r="195" spans="16:18" x14ac:dyDescent="0.3">
      <c r="P195" s="31" t="e">
        <f>_xlfn.XLOOKUP(B195+0,'chart of accounts kl 3-5'!A:A,'chart of accounts kl 3-5'!B:B)</f>
        <v>#N/A</v>
      </c>
      <c r="Q195" s="32">
        <f t="shared" si="7"/>
        <v>0</v>
      </c>
      <c r="R195" s="31" t="e">
        <f>DATEVALUE(Tabell1[[#This Row],[Verdatum]])</f>
        <v>#VALUE!</v>
      </c>
    </row>
    <row r="196" spans="16:18" x14ac:dyDescent="0.3">
      <c r="P196" s="31" t="e">
        <f>_xlfn.XLOOKUP(B196+0,'chart of accounts kl 3-5'!A:A,'chart of accounts kl 3-5'!B:B)</f>
        <v>#N/A</v>
      </c>
      <c r="Q196" s="32">
        <f t="shared" si="7"/>
        <v>0</v>
      </c>
      <c r="R196" s="31" t="e">
        <f>DATEVALUE(Tabell1[[#This Row],[Verdatum]])</f>
        <v>#VALUE!</v>
      </c>
    </row>
    <row r="197" spans="16:18" x14ac:dyDescent="0.3">
      <c r="P197" s="31" t="e">
        <f>_xlfn.XLOOKUP(B197+0,'chart of accounts kl 3-5'!A:A,'chart of accounts kl 3-5'!B:B)</f>
        <v>#N/A</v>
      </c>
      <c r="Q197" s="32">
        <f t="shared" si="7"/>
        <v>0</v>
      </c>
      <c r="R197" s="31" t="e">
        <f>DATEVALUE(Tabell1[[#This Row],[Verdatum]])</f>
        <v>#VALUE!</v>
      </c>
    </row>
    <row r="198" spans="16:18" x14ac:dyDescent="0.3">
      <c r="P198" s="31" t="e">
        <f>_xlfn.XLOOKUP(B198+0,'chart of accounts kl 3-5'!A:A,'chart of accounts kl 3-5'!B:B)</f>
        <v>#N/A</v>
      </c>
      <c r="Q198" s="32">
        <f t="shared" si="7"/>
        <v>0</v>
      </c>
      <c r="R198" s="31" t="e">
        <f>DATEVALUE(Tabell1[[#This Row],[Verdatum]])</f>
        <v>#VALUE!</v>
      </c>
    </row>
    <row r="199" spans="16:18" x14ac:dyDescent="0.3">
      <c r="P199" s="31" t="e">
        <f>_xlfn.XLOOKUP(B199+0,'chart of accounts kl 3-5'!A:A,'chart of accounts kl 3-5'!B:B)</f>
        <v>#N/A</v>
      </c>
      <c r="Q199" s="32">
        <f t="shared" si="7"/>
        <v>0</v>
      </c>
      <c r="R199" s="31" t="e">
        <f>DATEVALUE(Tabell1[[#This Row],[Verdatum]])</f>
        <v>#VALUE!</v>
      </c>
    </row>
    <row r="200" spans="16:18" x14ac:dyDescent="0.3">
      <c r="P200" s="31" t="e">
        <f>_xlfn.XLOOKUP(B200+0,'chart of accounts kl 3-5'!A:A,'chart of accounts kl 3-5'!B:B)</f>
        <v>#N/A</v>
      </c>
      <c r="Q200" s="32">
        <f t="shared" si="7"/>
        <v>0</v>
      </c>
      <c r="R200" s="31" t="e">
        <f>DATEVALUE(Tabell1[[#This Row],[Verdatum]])</f>
        <v>#VALUE!</v>
      </c>
    </row>
    <row r="201" spans="16:18" x14ac:dyDescent="0.3">
      <c r="P201" s="31" t="e">
        <f>_xlfn.XLOOKUP(B201+0,'chart of accounts kl 3-5'!A:A,'chart of accounts kl 3-5'!B:B)</f>
        <v>#N/A</v>
      </c>
      <c r="Q201" s="32">
        <f t="shared" si="7"/>
        <v>0</v>
      </c>
      <c r="R201" s="31" t="e">
        <f>DATEVALUE(Tabell1[[#This Row],[Verdatum]])</f>
        <v>#VALUE!</v>
      </c>
    </row>
    <row r="202" spans="16:18" x14ac:dyDescent="0.3">
      <c r="P202" s="31" t="e">
        <f>_xlfn.XLOOKUP(B202+0,'chart of accounts kl 3-5'!A:A,'chart of accounts kl 3-5'!B:B)</f>
        <v>#N/A</v>
      </c>
      <c r="Q202" s="32">
        <f t="shared" si="7"/>
        <v>0</v>
      </c>
      <c r="R202" s="31" t="e">
        <f>DATEVALUE(Tabell1[[#This Row],[Verdatum]])</f>
        <v>#VALUE!</v>
      </c>
    </row>
    <row r="203" spans="16:18" x14ac:dyDescent="0.3">
      <c r="P203" s="31" t="e">
        <f>_xlfn.XLOOKUP(B203+0,'chart of accounts kl 3-5'!A:A,'chart of accounts kl 3-5'!B:B)</f>
        <v>#N/A</v>
      </c>
      <c r="Q203" s="32">
        <f t="shared" si="7"/>
        <v>0</v>
      </c>
      <c r="R203" s="31" t="e">
        <f>DATEVALUE(Tabell1[[#This Row],[Verdatum]])</f>
        <v>#VALUE!</v>
      </c>
    </row>
    <row r="204" spans="16:18" x14ac:dyDescent="0.3">
      <c r="P204" s="31" t="e">
        <f>_xlfn.XLOOKUP(B204+0,'chart of accounts kl 3-5'!A:A,'chart of accounts kl 3-5'!B:B)</f>
        <v>#N/A</v>
      </c>
      <c r="Q204" s="32">
        <f t="shared" si="7"/>
        <v>0</v>
      </c>
      <c r="R204" s="31" t="e">
        <f>DATEVALUE(Tabell1[[#This Row],[Verdatum]])</f>
        <v>#VALUE!</v>
      </c>
    </row>
    <row r="205" spans="16:18" x14ac:dyDescent="0.3">
      <c r="P205" s="31" t="e">
        <f>_xlfn.XLOOKUP(B205+0,'chart of accounts kl 3-5'!A:A,'chart of accounts kl 3-5'!B:B)</f>
        <v>#N/A</v>
      </c>
      <c r="Q205" s="32">
        <f t="shared" si="7"/>
        <v>0</v>
      </c>
      <c r="R205" s="31" t="e">
        <f>DATEVALUE(Tabell1[[#This Row],[Verdatum]])</f>
        <v>#VALUE!</v>
      </c>
    </row>
    <row r="206" spans="16:18" x14ac:dyDescent="0.3">
      <c r="P206" s="31" t="e">
        <f>_xlfn.XLOOKUP(B206+0,'chart of accounts kl 3-5'!A:A,'chart of accounts kl 3-5'!B:B)</f>
        <v>#N/A</v>
      </c>
      <c r="Q206" s="32">
        <f t="shared" si="7"/>
        <v>0</v>
      </c>
      <c r="R206" s="31" t="e">
        <f>DATEVALUE(Tabell1[[#This Row],[Verdatum]])</f>
        <v>#VALUE!</v>
      </c>
    </row>
    <row r="207" spans="16:18" x14ac:dyDescent="0.3">
      <c r="P207" s="31" t="e">
        <f>_xlfn.XLOOKUP(B207+0,'chart of accounts kl 3-5'!A:A,'chart of accounts kl 3-5'!B:B)</f>
        <v>#N/A</v>
      </c>
      <c r="Q207" s="32">
        <f t="shared" si="7"/>
        <v>0</v>
      </c>
      <c r="R207" s="31" t="e">
        <f>DATEVALUE(Tabell1[[#This Row],[Verdatum]])</f>
        <v>#VALUE!</v>
      </c>
    </row>
    <row r="208" spans="16:18" x14ac:dyDescent="0.3">
      <c r="P208" s="31" t="e">
        <f>_xlfn.XLOOKUP(B208+0,'chart of accounts kl 3-5'!A:A,'chart of accounts kl 3-5'!B:B)</f>
        <v>#N/A</v>
      </c>
      <c r="Q208" s="32">
        <f t="shared" si="7"/>
        <v>0</v>
      </c>
      <c r="R208" s="31" t="e">
        <f>DATEVALUE(Tabell1[[#This Row],[Verdatum]])</f>
        <v>#VALUE!</v>
      </c>
    </row>
    <row r="209" spans="16:18" x14ac:dyDescent="0.3">
      <c r="P209" s="31" t="e">
        <f>_xlfn.XLOOKUP(B209+0,'chart of accounts kl 3-5'!A:A,'chart of accounts kl 3-5'!B:B)</f>
        <v>#N/A</v>
      </c>
      <c r="Q209" s="32">
        <f t="shared" si="7"/>
        <v>0</v>
      </c>
      <c r="R209" s="31" t="e">
        <f>DATEVALUE(Tabell1[[#This Row],[Verdatum]])</f>
        <v>#VALUE!</v>
      </c>
    </row>
    <row r="210" spans="16:18" x14ac:dyDescent="0.3">
      <c r="P210" s="31" t="e">
        <f>_xlfn.XLOOKUP(B210+0,'chart of accounts kl 3-5'!A:A,'chart of accounts kl 3-5'!B:B)</f>
        <v>#N/A</v>
      </c>
      <c r="Q210" s="32">
        <f t="shared" si="7"/>
        <v>0</v>
      </c>
      <c r="R210" s="31" t="e">
        <f>DATEVALUE(Tabell1[[#This Row],[Verdatum]])</f>
        <v>#VALUE!</v>
      </c>
    </row>
    <row r="211" spans="16:18" x14ac:dyDescent="0.3">
      <c r="P211" s="31" t="e">
        <f>_xlfn.XLOOKUP(B211+0,'chart of accounts kl 3-5'!A:A,'chart of accounts kl 3-5'!B:B)</f>
        <v>#N/A</v>
      </c>
      <c r="Q211" s="32">
        <f t="shared" si="7"/>
        <v>0</v>
      </c>
      <c r="R211" s="31" t="e">
        <f>DATEVALUE(Tabell1[[#This Row],[Verdatum]])</f>
        <v>#VALUE!</v>
      </c>
    </row>
    <row r="212" spans="16:18" x14ac:dyDescent="0.3">
      <c r="P212" s="31" t="e">
        <f>_xlfn.XLOOKUP(B212+0,'chart of accounts kl 3-5'!A:A,'chart of accounts kl 3-5'!B:B)</f>
        <v>#N/A</v>
      </c>
      <c r="Q212" s="32">
        <f t="shared" si="7"/>
        <v>0</v>
      </c>
      <c r="R212" s="31" t="e">
        <f>DATEVALUE(Tabell1[[#This Row],[Verdatum]])</f>
        <v>#VALUE!</v>
      </c>
    </row>
    <row r="213" spans="16:18" x14ac:dyDescent="0.3">
      <c r="P213" s="31" t="e">
        <f>_xlfn.XLOOKUP(B213+0,'chart of accounts kl 3-5'!A:A,'chart of accounts kl 3-5'!B:B)</f>
        <v>#N/A</v>
      </c>
      <c r="Q213" s="32">
        <f t="shared" si="7"/>
        <v>0</v>
      </c>
      <c r="R213" s="31" t="e">
        <f>DATEVALUE(Tabell1[[#This Row],[Verdatum]])</f>
        <v>#VALUE!</v>
      </c>
    </row>
    <row r="214" spans="16:18" x14ac:dyDescent="0.3">
      <c r="P214" s="31" t="e">
        <f>_xlfn.XLOOKUP(B214+0,'chart of accounts kl 3-5'!A:A,'chart of accounts kl 3-5'!B:B)</f>
        <v>#N/A</v>
      </c>
      <c r="Q214" s="32">
        <f t="shared" si="7"/>
        <v>0</v>
      </c>
      <c r="R214" s="31" t="e">
        <f>DATEVALUE(Tabell1[[#This Row],[Verdatum]])</f>
        <v>#VALUE!</v>
      </c>
    </row>
    <row r="215" spans="16:18" x14ac:dyDescent="0.3">
      <c r="P215" s="31" t="e">
        <f>_xlfn.XLOOKUP(B215+0,'chart of accounts kl 3-5'!A:A,'chart of accounts kl 3-5'!B:B)</f>
        <v>#N/A</v>
      </c>
      <c r="Q215" s="32">
        <f t="shared" si="7"/>
        <v>0</v>
      </c>
      <c r="R215" s="31" t="e">
        <f>DATEVALUE(Tabell1[[#This Row],[Verdatum]])</f>
        <v>#VALUE!</v>
      </c>
    </row>
    <row r="216" spans="16:18" x14ac:dyDescent="0.3">
      <c r="P216" s="31" t="e">
        <f>_xlfn.XLOOKUP(B216+0,'chart of accounts kl 3-5'!A:A,'chart of accounts kl 3-5'!B:B)</f>
        <v>#N/A</v>
      </c>
      <c r="Q216" s="32">
        <f t="shared" si="7"/>
        <v>0</v>
      </c>
      <c r="R216" s="31" t="e">
        <f>DATEVALUE(Tabell1[[#This Row],[Verdatum]])</f>
        <v>#VALUE!</v>
      </c>
    </row>
    <row r="217" spans="16:18" x14ac:dyDescent="0.3">
      <c r="P217" s="31" t="e">
        <f>_xlfn.XLOOKUP(B217+0,'chart of accounts kl 3-5'!A:A,'chart of accounts kl 3-5'!B:B)</f>
        <v>#N/A</v>
      </c>
      <c r="Q217" s="32">
        <f t="shared" si="7"/>
        <v>0</v>
      </c>
      <c r="R217" s="31" t="e">
        <f>DATEVALUE(Tabell1[[#This Row],[Verdatum]])</f>
        <v>#VALUE!</v>
      </c>
    </row>
    <row r="218" spans="16:18" x14ac:dyDescent="0.3">
      <c r="P218" s="31" t="e">
        <f>_xlfn.XLOOKUP(B218+0,'chart of accounts kl 3-5'!A:A,'chart of accounts kl 3-5'!B:B)</f>
        <v>#N/A</v>
      </c>
      <c r="Q218" s="32">
        <f t="shared" si="7"/>
        <v>0</v>
      </c>
      <c r="R218" s="31" t="e">
        <f>DATEVALUE(Tabell1[[#This Row],[Verdatum]])</f>
        <v>#VALUE!</v>
      </c>
    </row>
    <row r="219" spans="16:18" x14ac:dyDescent="0.3">
      <c r="P219" s="31" t="e">
        <f>_xlfn.XLOOKUP(B219+0,'chart of accounts kl 3-5'!A:A,'chart of accounts kl 3-5'!B:B)</f>
        <v>#N/A</v>
      </c>
      <c r="Q219" s="32">
        <f t="shared" si="7"/>
        <v>0</v>
      </c>
      <c r="R219" s="31" t="e">
        <f>DATEVALUE(Tabell1[[#This Row],[Verdatum]])</f>
        <v>#VALUE!</v>
      </c>
    </row>
    <row r="220" spans="16:18" x14ac:dyDescent="0.3">
      <c r="P220" s="31" t="e">
        <f>_xlfn.XLOOKUP(B220+0,'chart of accounts kl 3-5'!A:A,'chart of accounts kl 3-5'!B:B)</f>
        <v>#N/A</v>
      </c>
      <c r="Q220" s="32">
        <f t="shared" si="7"/>
        <v>0</v>
      </c>
      <c r="R220" s="31" t="e">
        <f>DATEVALUE(Tabell1[[#This Row],[Verdatum]])</f>
        <v>#VALUE!</v>
      </c>
    </row>
    <row r="221" spans="16:18" x14ac:dyDescent="0.3">
      <c r="P221" s="31" t="e">
        <f>_xlfn.XLOOKUP(B221+0,'chart of accounts kl 3-5'!A:A,'chart of accounts kl 3-5'!B:B)</f>
        <v>#N/A</v>
      </c>
      <c r="Q221" s="32">
        <f t="shared" si="7"/>
        <v>0</v>
      </c>
      <c r="R221" s="31" t="e">
        <f>DATEVALUE(Tabell1[[#This Row],[Verdatum]])</f>
        <v>#VALUE!</v>
      </c>
    </row>
    <row r="222" spans="16:18" x14ac:dyDescent="0.3">
      <c r="P222" s="31" t="e">
        <f>_xlfn.XLOOKUP(B222+0,'chart of accounts kl 3-5'!A:A,'chart of accounts kl 3-5'!B:B)</f>
        <v>#N/A</v>
      </c>
      <c r="Q222" s="32">
        <f t="shared" si="7"/>
        <v>0</v>
      </c>
      <c r="R222" s="31" t="e">
        <f>DATEVALUE(Tabell1[[#This Row],[Verdatum]])</f>
        <v>#VALUE!</v>
      </c>
    </row>
    <row r="223" spans="16:18" x14ac:dyDescent="0.3">
      <c r="P223" s="31" t="e">
        <f>_xlfn.XLOOKUP(B223+0,'chart of accounts kl 3-5'!A:A,'chart of accounts kl 3-5'!B:B)</f>
        <v>#N/A</v>
      </c>
      <c r="Q223" s="32">
        <f t="shared" si="7"/>
        <v>0</v>
      </c>
      <c r="R223" s="31" t="e">
        <f>DATEVALUE(Tabell1[[#This Row],[Verdatum]])</f>
        <v>#VALUE!</v>
      </c>
    </row>
    <row r="224" spans="16:18" x14ac:dyDescent="0.3">
      <c r="P224" s="31" t="e">
        <f>_xlfn.XLOOKUP(B224+0,'chart of accounts kl 3-5'!A:A,'chart of accounts kl 3-5'!B:B)</f>
        <v>#N/A</v>
      </c>
      <c r="Q224" s="32">
        <f t="shared" si="7"/>
        <v>0</v>
      </c>
      <c r="R224" s="31" t="e">
        <f>DATEVALUE(Tabell1[[#This Row],[Verdatum]])</f>
        <v>#VALUE!</v>
      </c>
    </row>
    <row r="225" spans="16:18" x14ac:dyDescent="0.3">
      <c r="P225" s="31" t="e">
        <f>_xlfn.XLOOKUP(B225+0,'chart of accounts kl 3-5'!A:A,'chart of accounts kl 3-5'!B:B)</f>
        <v>#N/A</v>
      </c>
      <c r="Q225" s="32">
        <f t="shared" si="7"/>
        <v>0</v>
      </c>
      <c r="R225" s="31" t="e">
        <f>DATEVALUE(Tabell1[[#This Row],[Verdatum]])</f>
        <v>#VALUE!</v>
      </c>
    </row>
    <row r="226" spans="16:18" x14ac:dyDescent="0.3">
      <c r="P226" s="31" t="e">
        <f>_xlfn.XLOOKUP(B226+0,'chart of accounts kl 3-5'!A:A,'chart of accounts kl 3-5'!B:B)</f>
        <v>#N/A</v>
      </c>
      <c r="Q226" s="32">
        <f t="shared" si="7"/>
        <v>0</v>
      </c>
      <c r="R226" s="31" t="e">
        <f>DATEVALUE(Tabell1[[#This Row],[Verdatum]])</f>
        <v>#VALUE!</v>
      </c>
    </row>
    <row r="227" spans="16:18" x14ac:dyDescent="0.3">
      <c r="P227" s="31" t="e">
        <f>_xlfn.XLOOKUP(B227+0,'chart of accounts kl 3-5'!A:A,'chart of accounts kl 3-5'!B:B)</f>
        <v>#N/A</v>
      </c>
      <c r="Q227" s="32">
        <f t="shared" si="7"/>
        <v>0</v>
      </c>
      <c r="R227" s="31" t="e">
        <f>DATEVALUE(Tabell1[[#This Row],[Verdatum]])</f>
        <v>#VALUE!</v>
      </c>
    </row>
    <row r="228" spans="16:18" x14ac:dyDescent="0.3">
      <c r="P228" s="31" t="e">
        <f>_xlfn.XLOOKUP(B228+0,'chart of accounts kl 3-5'!A:A,'chart of accounts kl 3-5'!B:B)</f>
        <v>#N/A</v>
      </c>
      <c r="Q228" s="32">
        <f t="shared" si="7"/>
        <v>0</v>
      </c>
      <c r="R228" s="31" t="e">
        <f>DATEVALUE(Tabell1[[#This Row],[Verdatum]])</f>
        <v>#VALUE!</v>
      </c>
    </row>
    <row r="229" spans="16:18" x14ac:dyDescent="0.3">
      <c r="P229" s="31" t="e">
        <f>_xlfn.XLOOKUP(B229+0,'chart of accounts kl 3-5'!A:A,'chart of accounts kl 3-5'!B:B)</f>
        <v>#N/A</v>
      </c>
      <c r="Q229" s="32">
        <f t="shared" si="7"/>
        <v>0</v>
      </c>
      <c r="R229" s="31" t="e">
        <f>DATEVALUE(Tabell1[[#This Row],[Verdatum]])</f>
        <v>#VALUE!</v>
      </c>
    </row>
    <row r="230" spans="16:18" x14ac:dyDescent="0.3">
      <c r="P230" s="31" t="e">
        <f>_xlfn.XLOOKUP(B230+0,'chart of accounts kl 3-5'!A:A,'chart of accounts kl 3-5'!B:B)</f>
        <v>#N/A</v>
      </c>
      <c r="Q230" s="32">
        <f t="shared" si="7"/>
        <v>0</v>
      </c>
      <c r="R230" s="31" t="e">
        <f>DATEVALUE(Tabell1[[#This Row],[Verdatum]])</f>
        <v>#VALUE!</v>
      </c>
    </row>
    <row r="231" spans="16:18" x14ac:dyDescent="0.3">
      <c r="P231" s="31" t="e">
        <f>_xlfn.XLOOKUP(B231+0,'chart of accounts kl 3-5'!A:A,'chart of accounts kl 3-5'!B:B)</f>
        <v>#N/A</v>
      </c>
      <c r="Q231" s="32">
        <f t="shared" si="7"/>
        <v>0</v>
      </c>
      <c r="R231" s="31" t="e">
        <f>DATEVALUE(Tabell1[[#This Row],[Verdatum]])</f>
        <v>#VALUE!</v>
      </c>
    </row>
    <row r="232" spans="16:18" x14ac:dyDescent="0.3">
      <c r="P232" s="31" t="e">
        <f>_xlfn.XLOOKUP(B232+0,'chart of accounts kl 3-5'!A:A,'chart of accounts kl 3-5'!B:B)</f>
        <v>#N/A</v>
      </c>
      <c r="Q232" s="32">
        <f t="shared" si="7"/>
        <v>0</v>
      </c>
      <c r="R232" s="31" t="e">
        <f>DATEVALUE(Tabell1[[#This Row],[Verdatum]])</f>
        <v>#VALUE!</v>
      </c>
    </row>
    <row r="233" spans="16:18" x14ac:dyDescent="0.3">
      <c r="P233" s="31" t="e">
        <f>_xlfn.XLOOKUP(B233+0,'chart of accounts kl 3-5'!A:A,'chart of accounts kl 3-5'!B:B)</f>
        <v>#N/A</v>
      </c>
      <c r="Q233" s="32">
        <f t="shared" si="7"/>
        <v>0</v>
      </c>
      <c r="R233" s="31" t="e">
        <f>DATEVALUE(Tabell1[[#This Row],[Verdatum]])</f>
        <v>#VALUE!</v>
      </c>
    </row>
    <row r="234" spans="16:18" x14ac:dyDescent="0.3">
      <c r="P234" s="31" t="e">
        <f>_xlfn.XLOOKUP(B234+0,'chart of accounts kl 3-5'!A:A,'chart of accounts kl 3-5'!B:B)</f>
        <v>#N/A</v>
      </c>
      <c r="Q234" s="32">
        <f t="shared" si="7"/>
        <v>0</v>
      </c>
      <c r="R234" s="31" t="e">
        <f>DATEVALUE(Tabell1[[#This Row],[Verdatum]])</f>
        <v>#VALUE!</v>
      </c>
    </row>
    <row r="235" spans="16:18" x14ac:dyDescent="0.3">
      <c r="P235" s="31" t="e">
        <f>_xlfn.XLOOKUP(B235+0,'chart of accounts kl 3-5'!A:A,'chart of accounts kl 3-5'!B:B)</f>
        <v>#N/A</v>
      </c>
      <c r="Q235" s="32">
        <f t="shared" si="7"/>
        <v>0</v>
      </c>
      <c r="R235" s="31" t="e">
        <f>DATEVALUE(Tabell1[[#This Row],[Verdatum]])</f>
        <v>#VALUE!</v>
      </c>
    </row>
    <row r="236" spans="16:18" x14ac:dyDescent="0.3">
      <c r="P236" s="31" t="e">
        <f>_xlfn.XLOOKUP(B236+0,'chart of accounts kl 3-5'!A:A,'chart of accounts kl 3-5'!B:B)</f>
        <v>#N/A</v>
      </c>
      <c r="Q236" s="32">
        <f t="shared" si="7"/>
        <v>0</v>
      </c>
      <c r="R236" s="31" t="e">
        <f>DATEVALUE(Tabell1[[#This Row],[Verdatum]])</f>
        <v>#VALUE!</v>
      </c>
    </row>
    <row r="237" spans="16:18" x14ac:dyDescent="0.3">
      <c r="P237" s="31" t="e">
        <f>_xlfn.XLOOKUP(B237+0,'chart of accounts kl 3-5'!A:A,'chart of accounts kl 3-5'!B:B)</f>
        <v>#N/A</v>
      </c>
      <c r="Q237" s="32">
        <f t="shared" si="7"/>
        <v>0</v>
      </c>
      <c r="R237" s="31" t="e">
        <f>DATEVALUE(Tabell1[[#This Row],[Verdatum]])</f>
        <v>#VALUE!</v>
      </c>
    </row>
    <row r="238" spans="16:18" x14ac:dyDescent="0.3">
      <c r="P238" s="31" t="e">
        <f>_xlfn.XLOOKUP(B238+0,'chart of accounts kl 3-5'!A:A,'chart of accounts kl 3-5'!B:B)</f>
        <v>#N/A</v>
      </c>
      <c r="Q238" s="32">
        <f t="shared" si="7"/>
        <v>0</v>
      </c>
      <c r="R238" s="31" t="e">
        <f>DATEVALUE(Tabell1[[#This Row],[Verdatum]])</f>
        <v>#VALUE!</v>
      </c>
    </row>
    <row r="239" spans="16:18" x14ac:dyDescent="0.3">
      <c r="P239" s="31" t="e">
        <f>_xlfn.XLOOKUP(B239+0,'chart of accounts kl 3-5'!A:A,'chart of accounts kl 3-5'!B:B)</f>
        <v>#N/A</v>
      </c>
      <c r="Q239" s="32">
        <f t="shared" si="7"/>
        <v>0</v>
      </c>
      <c r="R239" s="31" t="e">
        <f>DATEVALUE(Tabell1[[#This Row],[Verdatum]])</f>
        <v>#VALUE!</v>
      </c>
    </row>
    <row r="240" spans="16:18" x14ac:dyDescent="0.3">
      <c r="P240" s="31" t="e">
        <f>_xlfn.XLOOKUP(B240+0,'chart of accounts kl 3-5'!A:A,'chart of accounts kl 3-5'!B:B)</f>
        <v>#N/A</v>
      </c>
      <c r="Q240" s="32">
        <f t="shared" si="7"/>
        <v>0</v>
      </c>
      <c r="R240" s="31" t="e">
        <f>DATEVALUE(Tabell1[[#This Row],[Verdatum]])</f>
        <v>#VALUE!</v>
      </c>
    </row>
    <row r="241" spans="16:18" x14ac:dyDescent="0.3">
      <c r="P241" s="31" t="e">
        <f>_xlfn.XLOOKUP(B241+0,'chart of accounts kl 3-5'!A:A,'chart of accounts kl 3-5'!B:B)</f>
        <v>#N/A</v>
      </c>
      <c r="Q241" s="32">
        <f t="shared" si="7"/>
        <v>0</v>
      </c>
      <c r="R241" s="31" t="e">
        <f>DATEVALUE(Tabell1[[#This Row],[Verdatum]])</f>
        <v>#VALUE!</v>
      </c>
    </row>
    <row r="242" spans="16:18" x14ac:dyDescent="0.3">
      <c r="P242" s="31" t="e">
        <f>_xlfn.XLOOKUP(B242+0,'chart of accounts kl 3-5'!A:A,'chart of accounts kl 3-5'!B:B)</f>
        <v>#N/A</v>
      </c>
      <c r="Q242" s="32">
        <f t="shared" si="7"/>
        <v>0</v>
      </c>
      <c r="R242" s="31" t="e">
        <f>DATEVALUE(Tabell1[[#This Row],[Verdatum]])</f>
        <v>#VALUE!</v>
      </c>
    </row>
    <row r="243" spans="16:18" x14ac:dyDescent="0.3">
      <c r="P243" s="31" t="e">
        <f>_xlfn.XLOOKUP(B243+0,'chart of accounts kl 3-5'!A:A,'chart of accounts kl 3-5'!B:B)</f>
        <v>#N/A</v>
      </c>
      <c r="Q243" s="32">
        <f t="shared" si="7"/>
        <v>0</v>
      </c>
      <c r="R243" s="31" t="e">
        <f>DATEVALUE(Tabell1[[#This Row],[Verdatum]])</f>
        <v>#VALUE!</v>
      </c>
    </row>
    <row r="244" spans="16:18" x14ac:dyDescent="0.3">
      <c r="P244" s="31" t="e">
        <f>_xlfn.XLOOKUP(B244+0,'chart of accounts kl 3-5'!A:A,'chart of accounts kl 3-5'!B:B)</f>
        <v>#N/A</v>
      </c>
      <c r="Q244" s="32">
        <f t="shared" si="7"/>
        <v>0</v>
      </c>
      <c r="R244" s="31" t="e">
        <f>DATEVALUE(Tabell1[[#This Row],[Verdatum]])</f>
        <v>#VALUE!</v>
      </c>
    </row>
    <row r="245" spans="16:18" x14ac:dyDescent="0.3">
      <c r="P245" s="31" t="e">
        <f>_xlfn.XLOOKUP(B245+0,'chart of accounts kl 3-5'!A:A,'chart of accounts kl 3-5'!B:B)</f>
        <v>#N/A</v>
      </c>
      <c r="Q245" s="32">
        <f t="shared" si="7"/>
        <v>0</v>
      </c>
      <c r="R245" s="31" t="e">
        <f>DATEVALUE(Tabell1[[#This Row],[Verdatum]])</f>
        <v>#VALUE!</v>
      </c>
    </row>
    <row r="246" spans="16:18" x14ac:dyDescent="0.3">
      <c r="P246" s="31" t="e">
        <f>_xlfn.XLOOKUP(B246+0,'chart of accounts kl 3-5'!A:A,'chart of accounts kl 3-5'!B:B)</f>
        <v>#N/A</v>
      </c>
      <c r="Q246" s="32">
        <f t="shared" si="7"/>
        <v>0</v>
      </c>
      <c r="R246" s="31" t="e">
        <f>DATEVALUE(Tabell1[[#This Row],[Verdatum]])</f>
        <v>#VALUE!</v>
      </c>
    </row>
    <row r="247" spans="16:18" x14ac:dyDescent="0.3">
      <c r="P247" s="31" t="e">
        <f>_xlfn.XLOOKUP(B247+0,'chart of accounts kl 3-5'!A:A,'chart of accounts kl 3-5'!B:B)</f>
        <v>#N/A</v>
      </c>
      <c r="Q247" s="32">
        <f t="shared" si="7"/>
        <v>0</v>
      </c>
      <c r="R247" s="31" t="e">
        <f>DATEVALUE(Tabell1[[#This Row],[Verdatum]])</f>
        <v>#VALUE!</v>
      </c>
    </row>
    <row r="248" spans="16:18" x14ac:dyDescent="0.3">
      <c r="P248" s="31" t="e">
        <f>_xlfn.XLOOKUP(B248+0,'chart of accounts kl 3-5'!A:A,'chart of accounts kl 3-5'!B:B)</f>
        <v>#N/A</v>
      </c>
      <c r="Q248" s="32">
        <f t="shared" ref="Q248:Q311" si="8">B248+0</f>
        <v>0</v>
      </c>
      <c r="R248" s="31" t="e">
        <f>DATEVALUE(Tabell1[[#This Row],[Verdatum]])</f>
        <v>#VALUE!</v>
      </c>
    </row>
    <row r="249" spans="16:18" x14ac:dyDescent="0.3">
      <c r="P249" s="31" t="e">
        <f>_xlfn.XLOOKUP(B249+0,'chart of accounts kl 3-5'!A:A,'chart of accounts kl 3-5'!B:B)</f>
        <v>#N/A</v>
      </c>
      <c r="Q249" s="32">
        <f t="shared" si="8"/>
        <v>0</v>
      </c>
      <c r="R249" s="31" t="e">
        <f>DATEVALUE(Tabell1[[#This Row],[Verdatum]])</f>
        <v>#VALUE!</v>
      </c>
    </row>
    <row r="250" spans="16:18" x14ac:dyDescent="0.3">
      <c r="P250" s="31" t="e">
        <f>_xlfn.XLOOKUP(B250+0,'chart of accounts kl 3-5'!A:A,'chart of accounts kl 3-5'!B:B)</f>
        <v>#N/A</v>
      </c>
      <c r="Q250" s="32">
        <f t="shared" si="8"/>
        <v>0</v>
      </c>
      <c r="R250" s="31" t="e">
        <f>DATEVALUE(Tabell1[[#This Row],[Verdatum]])</f>
        <v>#VALUE!</v>
      </c>
    </row>
    <row r="251" spans="16:18" x14ac:dyDescent="0.3">
      <c r="P251" s="31" t="e">
        <f>_xlfn.XLOOKUP(B251+0,'chart of accounts kl 3-5'!A:A,'chart of accounts kl 3-5'!B:B)</f>
        <v>#N/A</v>
      </c>
      <c r="Q251" s="32">
        <f t="shared" si="8"/>
        <v>0</v>
      </c>
      <c r="R251" s="31" t="e">
        <f>DATEVALUE(Tabell1[[#This Row],[Verdatum]])</f>
        <v>#VALUE!</v>
      </c>
    </row>
    <row r="252" spans="16:18" x14ac:dyDescent="0.3">
      <c r="P252" s="31" t="e">
        <f>_xlfn.XLOOKUP(B252+0,'chart of accounts kl 3-5'!A:A,'chart of accounts kl 3-5'!B:B)</f>
        <v>#N/A</v>
      </c>
      <c r="Q252" s="32">
        <f t="shared" si="8"/>
        <v>0</v>
      </c>
      <c r="R252" s="31" t="e">
        <f>DATEVALUE(Tabell1[[#This Row],[Verdatum]])</f>
        <v>#VALUE!</v>
      </c>
    </row>
    <row r="253" spans="16:18" x14ac:dyDescent="0.3">
      <c r="P253" s="31" t="e">
        <f>_xlfn.XLOOKUP(B253+0,'chart of accounts kl 3-5'!A:A,'chart of accounts kl 3-5'!B:B)</f>
        <v>#N/A</v>
      </c>
      <c r="Q253" s="32">
        <f t="shared" si="8"/>
        <v>0</v>
      </c>
      <c r="R253" s="31" t="e">
        <f>DATEVALUE(Tabell1[[#This Row],[Verdatum]])</f>
        <v>#VALUE!</v>
      </c>
    </row>
    <row r="254" spans="16:18" x14ac:dyDescent="0.3">
      <c r="P254" s="31" t="e">
        <f>_xlfn.XLOOKUP(B254+0,'chart of accounts kl 3-5'!A:A,'chart of accounts kl 3-5'!B:B)</f>
        <v>#N/A</v>
      </c>
      <c r="Q254" s="32">
        <f t="shared" si="8"/>
        <v>0</v>
      </c>
      <c r="R254" s="31" t="e">
        <f>DATEVALUE(Tabell1[[#This Row],[Verdatum]])</f>
        <v>#VALUE!</v>
      </c>
    </row>
    <row r="255" spans="16:18" x14ac:dyDescent="0.3">
      <c r="P255" s="31" t="e">
        <f>_xlfn.XLOOKUP(B255+0,'chart of accounts kl 3-5'!A:A,'chart of accounts kl 3-5'!B:B)</f>
        <v>#N/A</v>
      </c>
      <c r="Q255" s="32">
        <f t="shared" si="8"/>
        <v>0</v>
      </c>
      <c r="R255" s="31" t="e">
        <f>DATEVALUE(Tabell1[[#This Row],[Verdatum]])</f>
        <v>#VALUE!</v>
      </c>
    </row>
    <row r="256" spans="16:18" x14ac:dyDescent="0.3">
      <c r="P256" s="31" t="e">
        <f>_xlfn.XLOOKUP(B256+0,'chart of accounts kl 3-5'!A:A,'chart of accounts kl 3-5'!B:B)</f>
        <v>#N/A</v>
      </c>
      <c r="Q256" s="32">
        <f t="shared" si="8"/>
        <v>0</v>
      </c>
      <c r="R256" s="31" t="e">
        <f>DATEVALUE(Tabell1[[#This Row],[Verdatum]])</f>
        <v>#VALUE!</v>
      </c>
    </row>
    <row r="257" spans="16:18" x14ac:dyDescent="0.3">
      <c r="P257" s="31" t="e">
        <f>_xlfn.XLOOKUP(B257+0,'chart of accounts kl 3-5'!A:A,'chart of accounts kl 3-5'!B:B)</f>
        <v>#N/A</v>
      </c>
      <c r="Q257" s="32">
        <f t="shared" si="8"/>
        <v>0</v>
      </c>
      <c r="R257" s="31" t="e">
        <f>DATEVALUE(Tabell1[[#This Row],[Verdatum]])</f>
        <v>#VALUE!</v>
      </c>
    </row>
    <row r="258" spans="16:18" x14ac:dyDescent="0.3">
      <c r="P258" s="31" t="e">
        <f>_xlfn.XLOOKUP(B258+0,'chart of accounts kl 3-5'!A:A,'chart of accounts kl 3-5'!B:B)</f>
        <v>#N/A</v>
      </c>
      <c r="Q258" s="32">
        <f t="shared" si="8"/>
        <v>0</v>
      </c>
      <c r="R258" s="31" t="e">
        <f>DATEVALUE(Tabell1[[#This Row],[Verdatum]])</f>
        <v>#VALUE!</v>
      </c>
    </row>
    <row r="259" spans="16:18" x14ac:dyDescent="0.3">
      <c r="P259" s="31" t="e">
        <f>_xlfn.XLOOKUP(B259+0,'chart of accounts kl 3-5'!A:A,'chart of accounts kl 3-5'!B:B)</f>
        <v>#N/A</v>
      </c>
      <c r="Q259" s="32">
        <f t="shared" si="8"/>
        <v>0</v>
      </c>
      <c r="R259" s="31" t="e">
        <f>DATEVALUE(Tabell1[[#This Row],[Verdatum]])</f>
        <v>#VALUE!</v>
      </c>
    </row>
    <row r="260" spans="16:18" x14ac:dyDescent="0.3">
      <c r="P260" s="31" t="e">
        <f>_xlfn.XLOOKUP(B260+0,'chart of accounts kl 3-5'!A:A,'chart of accounts kl 3-5'!B:B)</f>
        <v>#N/A</v>
      </c>
      <c r="Q260" s="32">
        <f t="shared" si="8"/>
        <v>0</v>
      </c>
      <c r="R260" s="31" t="e">
        <f>DATEVALUE(Tabell1[[#This Row],[Verdatum]])</f>
        <v>#VALUE!</v>
      </c>
    </row>
    <row r="261" spans="16:18" x14ac:dyDescent="0.3">
      <c r="P261" s="31" t="e">
        <f>_xlfn.XLOOKUP(B261+0,'chart of accounts kl 3-5'!A:A,'chart of accounts kl 3-5'!B:B)</f>
        <v>#N/A</v>
      </c>
      <c r="Q261" s="32">
        <f t="shared" si="8"/>
        <v>0</v>
      </c>
      <c r="R261" s="31" t="e">
        <f>DATEVALUE(Tabell1[[#This Row],[Verdatum]])</f>
        <v>#VALUE!</v>
      </c>
    </row>
    <row r="262" spans="16:18" x14ac:dyDescent="0.3">
      <c r="P262" s="31" t="e">
        <f>_xlfn.XLOOKUP(B262+0,'chart of accounts kl 3-5'!A:A,'chart of accounts kl 3-5'!B:B)</f>
        <v>#N/A</v>
      </c>
      <c r="Q262" s="32">
        <f t="shared" si="8"/>
        <v>0</v>
      </c>
      <c r="R262" s="31" t="e">
        <f>DATEVALUE(Tabell1[[#This Row],[Verdatum]])</f>
        <v>#VALUE!</v>
      </c>
    </row>
    <row r="263" spans="16:18" x14ac:dyDescent="0.3">
      <c r="P263" s="31" t="e">
        <f>_xlfn.XLOOKUP(B263+0,'chart of accounts kl 3-5'!A:A,'chart of accounts kl 3-5'!B:B)</f>
        <v>#N/A</v>
      </c>
      <c r="Q263" s="32">
        <f t="shared" si="8"/>
        <v>0</v>
      </c>
      <c r="R263" s="31" t="e">
        <f>DATEVALUE(Tabell1[[#This Row],[Verdatum]])</f>
        <v>#VALUE!</v>
      </c>
    </row>
    <row r="264" spans="16:18" x14ac:dyDescent="0.3">
      <c r="P264" s="31" t="e">
        <f>_xlfn.XLOOKUP(B264+0,'chart of accounts kl 3-5'!A:A,'chart of accounts kl 3-5'!B:B)</f>
        <v>#N/A</v>
      </c>
      <c r="Q264" s="32">
        <f t="shared" si="8"/>
        <v>0</v>
      </c>
      <c r="R264" s="31" t="e">
        <f>DATEVALUE(Tabell1[[#This Row],[Verdatum]])</f>
        <v>#VALUE!</v>
      </c>
    </row>
    <row r="265" spans="16:18" x14ac:dyDescent="0.3">
      <c r="P265" s="31" t="e">
        <f>_xlfn.XLOOKUP(B265+0,'chart of accounts kl 3-5'!A:A,'chart of accounts kl 3-5'!B:B)</f>
        <v>#N/A</v>
      </c>
      <c r="Q265" s="32">
        <f t="shared" si="8"/>
        <v>0</v>
      </c>
      <c r="R265" s="31" t="e">
        <f>DATEVALUE(Tabell1[[#This Row],[Verdatum]])</f>
        <v>#VALUE!</v>
      </c>
    </row>
    <row r="266" spans="16:18" x14ac:dyDescent="0.3">
      <c r="P266" s="31" t="e">
        <f>_xlfn.XLOOKUP(B266+0,'chart of accounts kl 3-5'!A:A,'chart of accounts kl 3-5'!B:B)</f>
        <v>#N/A</v>
      </c>
      <c r="Q266" s="32">
        <f t="shared" si="8"/>
        <v>0</v>
      </c>
      <c r="R266" s="31" t="e">
        <f>DATEVALUE(Tabell1[[#This Row],[Verdatum]])</f>
        <v>#VALUE!</v>
      </c>
    </row>
    <row r="267" spans="16:18" x14ac:dyDescent="0.3">
      <c r="P267" s="31" t="e">
        <f>_xlfn.XLOOKUP(B267+0,'chart of accounts kl 3-5'!A:A,'chart of accounts kl 3-5'!B:B)</f>
        <v>#N/A</v>
      </c>
      <c r="Q267" s="32">
        <f t="shared" si="8"/>
        <v>0</v>
      </c>
      <c r="R267" s="31" t="e">
        <f>DATEVALUE(Tabell1[[#This Row],[Verdatum]])</f>
        <v>#VALUE!</v>
      </c>
    </row>
    <row r="268" spans="16:18" x14ac:dyDescent="0.3">
      <c r="P268" s="31" t="e">
        <f>_xlfn.XLOOKUP(B268+0,'chart of accounts kl 3-5'!A:A,'chart of accounts kl 3-5'!B:B)</f>
        <v>#N/A</v>
      </c>
      <c r="Q268" s="32">
        <f t="shared" si="8"/>
        <v>0</v>
      </c>
      <c r="R268" s="31" t="e">
        <f>DATEVALUE(Tabell1[[#This Row],[Verdatum]])</f>
        <v>#VALUE!</v>
      </c>
    </row>
    <row r="269" spans="16:18" x14ac:dyDescent="0.3">
      <c r="P269" s="31" t="e">
        <f>_xlfn.XLOOKUP(B269+0,'chart of accounts kl 3-5'!A:A,'chart of accounts kl 3-5'!B:B)</f>
        <v>#N/A</v>
      </c>
      <c r="Q269" s="32">
        <f t="shared" si="8"/>
        <v>0</v>
      </c>
      <c r="R269" s="31" t="e">
        <f>DATEVALUE(Tabell1[[#This Row],[Verdatum]])</f>
        <v>#VALUE!</v>
      </c>
    </row>
    <row r="270" spans="16:18" x14ac:dyDescent="0.3">
      <c r="P270" s="31" t="e">
        <f>_xlfn.XLOOKUP(B270+0,'chart of accounts kl 3-5'!A:A,'chart of accounts kl 3-5'!B:B)</f>
        <v>#N/A</v>
      </c>
      <c r="Q270" s="32">
        <f t="shared" si="8"/>
        <v>0</v>
      </c>
      <c r="R270" s="31" t="e">
        <f>DATEVALUE(Tabell1[[#This Row],[Verdatum]])</f>
        <v>#VALUE!</v>
      </c>
    </row>
    <row r="271" spans="16:18" x14ac:dyDescent="0.3">
      <c r="P271" s="31" t="e">
        <f>_xlfn.XLOOKUP(B271+0,'chart of accounts kl 3-5'!A:A,'chart of accounts kl 3-5'!B:B)</f>
        <v>#N/A</v>
      </c>
      <c r="Q271" s="32">
        <f t="shared" si="8"/>
        <v>0</v>
      </c>
      <c r="R271" s="31" t="e">
        <f>DATEVALUE(Tabell1[[#This Row],[Verdatum]])</f>
        <v>#VALUE!</v>
      </c>
    </row>
    <row r="272" spans="16:18" x14ac:dyDescent="0.3">
      <c r="P272" s="31" t="e">
        <f>_xlfn.XLOOKUP(B272+0,'chart of accounts kl 3-5'!A:A,'chart of accounts kl 3-5'!B:B)</f>
        <v>#N/A</v>
      </c>
      <c r="Q272" s="32">
        <f t="shared" si="8"/>
        <v>0</v>
      </c>
      <c r="R272" s="31" t="e">
        <f>DATEVALUE(Tabell1[[#This Row],[Verdatum]])</f>
        <v>#VALUE!</v>
      </c>
    </row>
    <row r="273" spans="16:18" x14ac:dyDescent="0.3">
      <c r="P273" s="31" t="e">
        <f>_xlfn.XLOOKUP(B273+0,'chart of accounts kl 3-5'!A:A,'chart of accounts kl 3-5'!B:B)</f>
        <v>#N/A</v>
      </c>
      <c r="Q273" s="32">
        <f t="shared" si="8"/>
        <v>0</v>
      </c>
      <c r="R273" s="31" t="e">
        <f>DATEVALUE(Tabell1[[#This Row],[Verdatum]])</f>
        <v>#VALUE!</v>
      </c>
    </row>
    <row r="274" spans="16:18" x14ac:dyDescent="0.3">
      <c r="P274" s="31" t="e">
        <f>_xlfn.XLOOKUP(B274+0,'chart of accounts kl 3-5'!A:A,'chart of accounts kl 3-5'!B:B)</f>
        <v>#N/A</v>
      </c>
      <c r="Q274" s="32">
        <f t="shared" si="8"/>
        <v>0</v>
      </c>
      <c r="R274" s="31" t="e">
        <f>DATEVALUE(Tabell1[[#This Row],[Verdatum]])</f>
        <v>#VALUE!</v>
      </c>
    </row>
    <row r="275" spans="16:18" x14ac:dyDescent="0.3">
      <c r="P275" s="31" t="e">
        <f>_xlfn.XLOOKUP(B275+0,'chart of accounts kl 3-5'!A:A,'chart of accounts kl 3-5'!B:B)</f>
        <v>#N/A</v>
      </c>
      <c r="Q275" s="32">
        <f t="shared" si="8"/>
        <v>0</v>
      </c>
      <c r="R275" s="31" t="e">
        <f>DATEVALUE(Tabell1[[#This Row],[Verdatum]])</f>
        <v>#VALUE!</v>
      </c>
    </row>
    <row r="276" spans="16:18" x14ac:dyDescent="0.3">
      <c r="P276" s="31" t="e">
        <f>_xlfn.XLOOKUP(B276+0,'chart of accounts kl 3-5'!A:A,'chart of accounts kl 3-5'!B:B)</f>
        <v>#N/A</v>
      </c>
      <c r="Q276" s="32">
        <f t="shared" si="8"/>
        <v>0</v>
      </c>
      <c r="R276" s="31" t="e">
        <f>DATEVALUE(Tabell1[[#This Row],[Verdatum]])</f>
        <v>#VALUE!</v>
      </c>
    </row>
    <row r="277" spans="16:18" x14ac:dyDescent="0.3">
      <c r="P277" s="31" t="e">
        <f>_xlfn.XLOOKUP(B277+0,'chart of accounts kl 3-5'!A:A,'chart of accounts kl 3-5'!B:B)</f>
        <v>#N/A</v>
      </c>
      <c r="Q277" s="32">
        <f t="shared" si="8"/>
        <v>0</v>
      </c>
      <c r="R277" s="31" t="e">
        <f>DATEVALUE(Tabell1[[#This Row],[Verdatum]])</f>
        <v>#VALUE!</v>
      </c>
    </row>
    <row r="278" spans="16:18" x14ac:dyDescent="0.3">
      <c r="P278" s="31" t="e">
        <f>_xlfn.XLOOKUP(B278+0,'chart of accounts kl 3-5'!A:A,'chart of accounts kl 3-5'!B:B)</f>
        <v>#N/A</v>
      </c>
      <c r="Q278" s="32">
        <f t="shared" si="8"/>
        <v>0</v>
      </c>
      <c r="R278" s="31" t="e">
        <f>DATEVALUE(Tabell1[[#This Row],[Verdatum]])</f>
        <v>#VALUE!</v>
      </c>
    </row>
    <row r="279" spans="16:18" x14ac:dyDescent="0.3">
      <c r="P279" s="31" t="e">
        <f>_xlfn.XLOOKUP(B279+0,'chart of accounts kl 3-5'!A:A,'chart of accounts kl 3-5'!B:B)</f>
        <v>#N/A</v>
      </c>
      <c r="Q279" s="32">
        <f t="shared" si="8"/>
        <v>0</v>
      </c>
      <c r="R279" s="31" t="e">
        <f>DATEVALUE(Tabell1[[#This Row],[Verdatum]])</f>
        <v>#VALUE!</v>
      </c>
    </row>
    <row r="280" spans="16:18" x14ac:dyDescent="0.3">
      <c r="P280" s="31" t="e">
        <f>_xlfn.XLOOKUP(B280+0,'chart of accounts kl 3-5'!A:A,'chart of accounts kl 3-5'!B:B)</f>
        <v>#N/A</v>
      </c>
      <c r="Q280" s="32">
        <f t="shared" si="8"/>
        <v>0</v>
      </c>
      <c r="R280" s="31" t="e">
        <f>DATEVALUE(Tabell1[[#This Row],[Verdatum]])</f>
        <v>#VALUE!</v>
      </c>
    </row>
    <row r="281" spans="16:18" x14ac:dyDescent="0.3">
      <c r="P281" s="31" t="e">
        <f>_xlfn.XLOOKUP(B281+0,'chart of accounts kl 3-5'!A:A,'chart of accounts kl 3-5'!B:B)</f>
        <v>#N/A</v>
      </c>
      <c r="Q281" s="32">
        <f t="shared" si="8"/>
        <v>0</v>
      </c>
      <c r="R281" s="31" t="e">
        <f>DATEVALUE(Tabell1[[#This Row],[Verdatum]])</f>
        <v>#VALUE!</v>
      </c>
    </row>
    <row r="282" spans="16:18" x14ac:dyDescent="0.3">
      <c r="P282" s="31" t="e">
        <f>_xlfn.XLOOKUP(B282+0,'chart of accounts kl 3-5'!A:A,'chart of accounts kl 3-5'!B:B)</f>
        <v>#N/A</v>
      </c>
      <c r="Q282" s="32">
        <f t="shared" si="8"/>
        <v>0</v>
      </c>
      <c r="R282" s="31" t="e">
        <f>DATEVALUE(Tabell1[[#This Row],[Verdatum]])</f>
        <v>#VALUE!</v>
      </c>
    </row>
    <row r="283" spans="16:18" x14ac:dyDescent="0.3">
      <c r="P283" s="31" t="e">
        <f>_xlfn.XLOOKUP(B283+0,'chart of accounts kl 3-5'!A:A,'chart of accounts kl 3-5'!B:B)</f>
        <v>#N/A</v>
      </c>
      <c r="Q283" s="32">
        <f t="shared" si="8"/>
        <v>0</v>
      </c>
      <c r="R283" s="31" t="e">
        <f>DATEVALUE(Tabell1[[#This Row],[Verdatum]])</f>
        <v>#VALUE!</v>
      </c>
    </row>
    <row r="284" spans="16:18" x14ac:dyDescent="0.3">
      <c r="P284" s="31" t="e">
        <f>_xlfn.XLOOKUP(B284+0,'chart of accounts kl 3-5'!A:A,'chart of accounts kl 3-5'!B:B)</f>
        <v>#N/A</v>
      </c>
      <c r="Q284" s="32">
        <f t="shared" si="8"/>
        <v>0</v>
      </c>
      <c r="R284" s="31" t="e">
        <f>DATEVALUE(Tabell1[[#This Row],[Verdatum]])</f>
        <v>#VALUE!</v>
      </c>
    </row>
    <row r="285" spans="16:18" x14ac:dyDescent="0.3">
      <c r="P285" s="31" t="e">
        <f>_xlfn.XLOOKUP(B285+0,'chart of accounts kl 3-5'!A:A,'chart of accounts kl 3-5'!B:B)</f>
        <v>#N/A</v>
      </c>
      <c r="Q285" s="32">
        <f t="shared" si="8"/>
        <v>0</v>
      </c>
      <c r="R285" s="31" t="e">
        <f>DATEVALUE(Tabell1[[#This Row],[Verdatum]])</f>
        <v>#VALUE!</v>
      </c>
    </row>
    <row r="286" spans="16:18" x14ac:dyDescent="0.3">
      <c r="P286" s="31" t="e">
        <f>_xlfn.XLOOKUP(B286+0,'chart of accounts kl 3-5'!A:A,'chart of accounts kl 3-5'!B:B)</f>
        <v>#N/A</v>
      </c>
      <c r="Q286" s="32">
        <f t="shared" si="8"/>
        <v>0</v>
      </c>
      <c r="R286" s="31" t="e">
        <f>DATEVALUE(Tabell1[[#This Row],[Verdatum]])</f>
        <v>#VALUE!</v>
      </c>
    </row>
    <row r="287" spans="16:18" x14ac:dyDescent="0.3">
      <c r="P287" s="31" t="e">
        <f>_xlfn.XLOOKUP(B287+0,'chart of accounts kl 3-5'!A:A,'chart of accounts kl 3-5'!B:B)</f>
        <v>#N/A</v>
      </c>
      <c r="Q287" s="32">
        <f t="shared" si="8"/>
        <v>0</v>
      </c>
      <c r="R287" s="31" t="e">
        <f>DATEVALUE(Tabell1[[#This Row],[Verdatum]])</f>
        <v>#VALUE!</v>
      </c>
    </row>
    <row r="288" spans="16:18" x14ac:dyDescent="0.3">
      <c r="P288" s="31" t="e">
        <f>_xlfn.XLOOKUP(B288+0,'chart of accounts kl 3-5'!A:A,'chart of accounts kl 3-5'!B:B)</f>
        <v>#N/A</v>
      </c>
      <c r="Q288" s="32">
        <f t="shared" si="8"/>
        <v>0</v>
      </c>
      <c r="R288" s="31" t="e">
        <f>DATEVALUE(Tabell1[[#This Row],[Verdatum]])</f>
        <v>#VALUE!</v>
      </c>
    </row>
    <row r="289" spans="16:18" x14ac:dyDescent="0.3">
      <c r="P289" s="31" t="e">
        <f>_xlfn.XLOOKUP(B289+0,'chart of accounts kl 3-5'!A:A,'chart of accounts kl 3-5'!B:B)</f>
        <v>#N/A</v>
      </c>
      <c r="Q289" s="32">
        <f t="shared" si="8"/>
        <v>0</v>
      </c>
      <c r="R289" s="31" t="e">
        <f>DATEVALUE(Tabell1[[#This Row],[Verdatum]])</f>
        <v>#VALUE!</v>
      </c>
    </row>
    <row r="290" spans="16:18" x14ac:dyDescent="0.3">
      <c r="P290" s="31" t="e">
        <f>_xlfn.XLOOKUP(B290+0,'chart of accounts kl 3-5'!A:A,'chart of accounts kl 3-5'!B:B)</f>
        <v>#N/A</v>
      </c>
      <c r="Q290" s="32">
        <f t="shared" si="8"/>
        <v>0</v>
      </c>
      <c r="R290" s="31" t="e">
        <f>DATEVALUE(Tabell1[[#This Row],[Verdatum]])</f>
        <v>#VALUE!</v>
      </c>
    </row>
    <row r="291" spans="16:18" x14ac:dyDescent="0.3">
      <c r="P291" s="31" t="e">
        <f>_xlfn.XLOOKUP(B291+0,'chart of accounts kl 3-5'!A:A,'chart of accounts kl 3-5'!B:B)</f>
        <v>#N/A</v>
      </c>
      <c r="Q291" s="32">
        <f t="shared" si="8"/>
        <v>0</v>
      </c>
      <c r="R291" s="31" t="e">
        <f>DATEVALUE(Tabell1[[#This Row],[Verdatum]])</f>
        <v>#VALUE!</v>
      </c>
    </row>
    <row r="292" spans="16:18" x14ac:dyDescent="0.3">
      <c r="P292" s="31" t="e">
        <f>_xlfn.XLOOKUP(B292+0,'chart of accounts kl 3-5'!A:A,'chart of accounts kl 3-5'!B:B)</f>
        <v>#N/A</v>
      </c>
      <c r="Q292" s="32">
        <f t="shared" si="8"/>
        <v>0</v>
      </c>
      <c r="R292" s="31" t="e">
        <f>DATEVALUE(Tabell1[[#This Row],[Verdatum]])</f>
        <v>#VALUE!</v>
      </c>
    </row>
    <row r="293" spans="16:18" x14ac:dyDescent="0.3">
      <c r="P293" s="31" t="e">
        <f>_xlfn.XLOOKUP(B293+0,'chart of accounts kl 3-5'!A:A,'chart of accounts kl 3-5'!B:B)</f>
        <v>#N/A</v>
      </c>
      <c r="Q293" s="32">
        <f t="shared" si="8"/>
        <v>0</v>
      </c>
      <c r="R293" s="31" t="e">
        <f>DATEVALUE(Tabell1[[#This Row],[Verdatum]])</f>
        <v>#VALUE!</v>
      </c>
    </row>
    <row r="294" spans="16:18" x14ac:dyDescent="0.3">
      <c r="P294" s="31" t="e">
        <f>_xlfn.XLOOKUP(B294+0,'chart of accounts kl 3-5'!A:A,'chart of accounts kl 3-5'!B:B)</f>
        <v>#N/A</v>
      </c>
      <c r="Q294" s="32">
        <f t="shared" si="8"/>
        <v>0</v>
      </c>
      <c r="R294" s="31" t="e">
        <f>DATEVALUE(Tabell1[[#This Row],[Verdatum]])</f>
        <v>#VALUE!</v>
      </c>
    </row>
    <row r="295" spans="16:18" x14ac:dyDescent="0.3">
      <c r="P295" s="31" t="e">
        <f>_xlfn.XLOOKUP(B295+0,'chart of accounts kl 3-5'!A:A,'chart of accounts kl 3-5'!B:B)</f>
        <v>#N/A</v>
      </c>
      <c r="Q295" s="32">
        <f t="shared" si="8"/>
        <v>0</v>
      </c>
      <c r="R295" s="31" t="e">
        <f>DATEVALUE(Tabell1[[#This Row],[Verdatum]])</f>
        <v>#VALUE!</v>
      </c>
    </row>
    <row r="296" spans="16:18" x14ac:dyDescent="0.3">
      <c r="P296" s="31" t="e">
        <f>_xlfn.XLOOKUP(B296+0,'chart of accounts kl 3-5'!A:A,'chart of accounts kl 3-5'!B:B)</f>
        <v>#N/A</v>
      </c>
      <c r="Q296" s="32">
        <f t="shared" si="8"/>
        <v>0</v>
      </c>
      <c r="R296" s="31" t="e">
        <f>DATEVALUE(Tabell1[[#This Row],[Verdatum]])</f>
        <v>#VALUE!</v>
      </c>
    </row>
    <row r="297" spans="16:18" x14ac:dyDescent="0.3">
      <c r="P297" s="31" t="e">
        <f>_xlfn.XLOOKUP(B297+0,'chart of accounts kl 3-5'!A:A,'chart of accounts kl 3-5'!B:B)</f>
        <v>#N/A</v>
      </c>
      <c r="Q297" s="32">
        <f t="shared" si="8"/>
        <v>0</v>
      </c>
      <c r="R297" s="31" t="e">
        <f>DATEVALUE(Tabell1[[#This Row],[Verdatum]])</f>
        <v>#VALUE!</v>
      </c>
    </row>
    <row r="298" spans="16:18" x14ac:dyDescent="0.3">
      <c r="P298" s="31" t="e">
        <f>_xlfn.XLOOKUP(B298+0,'chart of accounts kl 3-5'!A:A,'chart of accounts kl 3-5'!B:B)</f>
        <v>#N/A</v>
      </c>
      <c r="Q298" s="32">
        <f t="shared" si="8"/>
        <v>0</v>
      </c>
      <c r="R298" s="31" t="e">
        <f>DATEVALUE(Tabell1[[#This Row],[Verdatum]])</f>
        <v>#VALUE!</v>
      </c>
    </row>
    <row r="299" spans="16:18" x14ac:dyDescent="0.3">
      <c r="P299" s="31" t="e">
        <f>_xlfn.XLOOKUP(B299+0,'chart of accounts kl 3-5'!A:A,'chart of accounts kl 3-5'!B:B)</f>
        <v>#N/A</v>
      </c>
      <c r="Q299" s="32">
        <f t="shared" si="8"/>
        <v>0</v>
      </c>
      <c r="R299" s="31" t="e">
        <f>DATEVALUE(Tabell1[[#This Row],[Verdatum]])</f>
        <v>#VALUE!</v>
      </c>
    </row>
    <row r="300" spans="16:18" x14ac:dyDescent="0.3">
      <c r="P300" s="31" t="e">
        <f>_xlfn.XLOOKUP(B300+0,'chart of accounts kl 3-5'!A:A,'chart of accounts kl 3-5'!B:B)</f>
        <v>#N/A</v>
      </c>
      <c r="Q300" s="32">
        <f t="shared" si="8"/>
        <v>0</v>
      </c>
      <c r="R300" s="31" t="e">
        <f>DATEVALUE(Tabell1[[#This Row],[Verdatum]])</f>
        <v>#VALUE!</v>
      </c>
    </row>
    <row r="301" spans="16:18" x14ac:dyDescent="0.3">
      <c r="P301" s="31" t="e">
        <f>_xlfn.XLOOKUP(B301+0,'chart of accounts kl 3-5'!A:A,'chart of accounts kl 3-5'!B:B)</f>
        <v>#N/A</v>
      </c>
      <c r="Q301" s="32">
        <f t="shared" si="8"/>
        <v>0</v>
      </c>
      <c r="R301" s="31" t="e">
        <f>DATEVALUE(Tabell1[[#This Row],[Verdatum]])</f>
        <v>#VALUE!</v>
      </c>
    </row>
    <row r="302" spans="16:18" x14ac:dyDescent="0.3">
      <c r="P302" s="31" t="e">
        <f>_xlfn.XLOOKUP(B302+0,'chart of accounts kl 3-5'!A:A,'chart of accounts kl 3-5'!B:B)</f>
        <v>#N/A</v>
      </c>
      <c r="Q302" s="32">
        <f t="shared" si="8"/>
        <v>0</v>
      </c>
      <c r="R302" s="31" t="e">
        <f>DATEVALUE(Tabell1[[#This Row],[Verdatum]])</f>
        <v>#VALUE!</v>
      </c>
    </row>
    <row r="303" spans="16:18" x14ac:dyDescent="0.3">
      <c r="P303" s="31" t="e">
        <f>_xlfn.XLOOKUP(B303+0,'chart of accounts kl 3-5'!A:A,'chart of accounts kl 3-5'!B:B)</f>
        <v>#N/A</v>
      </c>
      <c r="Q303" s="32">
        <f t="shared" si="8"/>
        <v>0</v>
      </c>
      <c r="R303" s="31" t="e">
        <f>DATEVALUE(Tabell1[[#This Row],[Verdatum]])</f>
        <v>#VALUE!</v>
      </c>
    </row>
    <row r="304" spans="16:18" x14ac:dyDescent="0.3">
      <c r="P304" s="31" t="e">
        <f>_xlfn.XLOOKUP(B304+0,'chart of accounts kl 3-5'!A:A,'chart of accounts kl 3-5'!B:B)</f>
        <v>#N/A</v>
      </c>
      <c r="Q304" s="32">
        <f t="shared" si="8"/>
        <v>0</v>
      </c>
      <c r="R304" s="31" t="e">
        <f>DATEVALUE(Tabell1[[#This Row],[Verdatum]])</f>
        <v>#VALUE!</v>
      </c>
    </row>
    <row r="305" spans="16:18" x14ac:dyDescent="0.3">
      <c r="P305" s="31" t="e">
        <f>_xlfn.XLOOKUP(B305+0,'chart of accounts kl 3-5'!A:A,'chart of accounts kl 3-5'!B:B)</f>
        <v>#N/A</v>
      </c>
      <c r="Q305" s="32">
        <f t="shared" si="8"/>
        <v>0</v>
      </c>
      <c r="R305" s="31" t="e">
        <f>DATEVALUE(Tabell1[[#This Row],[Verdatum]])</f>
        <v>#VALUE!</v>
      </c>
    </row>
    <row r="306" spans="16:18" x14ac:dyDescent="0.3">
      <c r="P306" s="31" t="e">
        <f>_xlfn.XLOOKUP(B306+0,'chart of accounts kl 3-5'!A:A,'chart of accounts kl 3-5'!B:B)</f>
        <v>#N/A</v>
      </c>
      <c r="Q306" s="32">
        <f t="shared" si="8"/>
        <v>0</v>
      </c>
      <c r="R306" s="31" t="e">
        <f>DATEVALUE(Tabell1[[#This Row],[Verdatum]])</f>
        <v>#VALUE!</v>
      </c>
    </row>
    <row r="307" spans="16:18" x14ac:dyDescent="0.3">
      <c r="P307" s="31" t="e">
        <f>_xlfn.XLOOKUP(B307+0,'chart of accounts kl 3-5'!A:A,'chart of accounts kl 3-5'!B:B)</f>
        <v>#N/A</v>
      </c>
      <c r="Q307" s="32">
        <f t="shared" si="8"/>
        <v>0</v>
      </c>
      <c r="R307" s="31" t="e">
        <f>DATEVALUE(Tabell1[[#This Row],[Verdatum]])</f>
        <v>#VALUE!</v>
      </c>
    </row>
    <row r="308" spans="16:18" x14ac:dyDescent="0.3">
      <c r="P308" s="31" t="e">
        <f>_xlfn.XLOOKUP(B308+0,'chart of accounts kl 3-5'!A:A,'chart of accounts kl 3-5'!B:B)</f>
        <v>#N/A</v>
      </c>
      <c r="Q308" s="32">
        <f t="shared" si="8"/>
        <v>0</v>
      </c>
      <c r="R308" s="31" t="e">
        <f>DATEVALUE(Tabell1[[#This Row],[Verdatum]])</f>
        <v>#VALUE!</v>
      </c>
    </row>
    <row r="309" spans="16:18" x14ac:dyDescent="0.3">
      <c r="P309" s="31" t="e">
        <f>_xlfn.XLOOKUP(B309+0,'chart of accounts kl 3-5'!A:A,'chart of accounts kl 3-5'!B:B)</f>
        <v>#N/A</v>
      </c>
      <c r="Q309" s="32">
        <f t="shared" si="8"/>
        <v>0</v>
      </c>
      <c r="R309" s="31" t="e">
        <f>DATEVALUE(Tabell1[[#This Row],[Verdatum]])</f>
        <v>#VALUE!</v>
      </c>
    </row>
    <row r="310" spans="16:18" x14ac:dyDescent="0.3">
      <c r="P310" s="31" t="e">
        <f>_xlfn.XLOOKUP(B310+0,'chart of accounts kl 3-5'!A:A,'chart of accounts kl 3-5'!B:B)</f>
        <v>#N/A</v>
      </c>
      <c r="Q310" s="32">
        <f t="shared" si="8"/>
        <v>0</v>
      </c>
      <c r="R310" s="31" t="e">
        <f>DATEVALUE(Tabell1[[#This Row],[Verdatum]])</f>
        <v>#VALUE!</v>
      </c>
    </row>
    <row r="311" spans="16:18" x14ac:dyDescent="0.3">
      <c r="P311" s="31" t="e">
        <f>_xlfn.XLOOKUP(B311+0,'chart of accounts kl 3-5'!A:A,'chart of accounts kl 3-5'!B:B)</f>
        <v>#N/A</v>
      </c>
      <c r="Q311" s="32">
        <f t="shared" si="8"/>
        <v>0</v>
      </c>
      <c r="R311" s="31" t="e">
        <f>DATEVALUE(Tabell1[[#This Row],[Verdatum]])</f>
        <v>#VALUE!</v>
      </c>
    </row>
    <row r="312" spans="16:18" x14ac:dyDescent="0.3">
      <c r="P312" s="31" t="e">
        <f>_xlfn.XLOOKUP(B312+0,'chart of accounts kl 3-5'!A:A,'chart of accounts kl 3-5'!B:B)</f>
        <v>#N/A</v>
      </c>
      <c r="Q312" s="32">
        <f t="shared" ref="Q312:Q375" si="9">B312+0</f>
        <v>0</v>
      </c>
      <c r="R312" s="31" t="e">
        <f>DATEVALUE(Tabell1[[#This Row],[Verdatum]])</f>
        <v>#VALUE!</v>
      </c>
    </row>
    <row r="313" spans="16:18" x14ac:dyDescent="0.3">
      <c r="P313" s="31" t="e">
        <f>_xlfn.XLOOKUP(B313+0,'chart of accounts kl 3-5'!A:A,'chart of accounts kl 3-5'!B:B)</f>
        <v>#N/A</v>
      </c>
      <c r="Q313" s="32">
        <f t="shared" si="9"/>
        <v>0</v>
      </c>
      <c r="R313" s="31" t="e">
        <f>DATEVALUE(Tabell1[[#This Row],[Verdatum]])</f>
        <v>#VALUE!</v>
      </c>
    </row>
    <row r="314" spans="16:18" x14ac:dyDescent="0.3">
      <c r="P314" s="31" t="e">
        <f>_xlfn.XLOOKUP(B314+0,'chart of accounts kl 3-5'!A:A,'chart of accounts kl 3-5'!B:B)</f>
        <v>#N/A</v>
      </c>
      <c r="Q314" s="32">
        <f t="shared" si="9"/>
        <v>0</v>
      </c>
      <c r="R314" s="31" t="e">
        <f>DATEVALUE(Tabell1[[#This Row],[Verdatum]])</f>
        <v>#VALUE!</v>
      </c>
    </row>
    <row r="315" spans="16:18" x14ac:dyDescent="0.3">
      <c r="P315" s="31" t="e">
        <f>_xlfn.XLOOKUP(B315+0,'chart of accounts kl 3-5'!A:A,'chart of accounts kl 3-5'!B:B)</f>
        <v>#N/A</v>
      </c>
      <c r="Q315" s="32">
        <f t="shared" si="9"/>
        <v>0</v>
      </c>
      <c r="R315" s="31" t="e">
        <f>DATEVALUE(Tabell1[[#This Row],[Verdatum]])</f>
        <v>#VALUE!</v>
      </c>
    </row>
    <row r="316" spans="16:18" x14ac:dyDescent="0.3">
      <c r="P316" s="31" t="e">
        <f>_xlfn.XLOOKUP(B316+0,'chart of accounts kl 3-5'!A:A,'chart of accounts kl 3-5'!B:B)</f>
        <v>#N/A</v>
      </c>
      <c r="Q316" s="32">
        <f t="shared" si="9"/>
        <v>0</v>
      </c>
      <c r="R316" s="31" t="e">
        <f>DATEVALUE(Tabell1[[#This Row],[Verdatum]])</f>
        <v>#VALUE!</v>
      </c>
    </row>
    <row r="317" spans="16:18" x14ac:dyDescent="0.3">
      <c r="P317" s="31" t="e">
        <f>_xlfn.XLOOKUP(B317+0,'chart of accounts kl 3-5'!A:A,'chart of accounts kl 3-5'!B:B)</f>
        <v>#N/A</v>
      </c>
      <c r="Q317" s="32">
        <f t="shared" si="9"/>
        <v>0</v>
      </c>
      <c r="R317" s="31" t="e">
        <f>DATEVALUE(Tabell1[[#This Row],[Verdatum]])</f>
        <v>#VALUE!</v>
      </c>
    </row>
    <row r="318" spans="16:18" x14ac:dyDescent="0.3">
      <c r="P318" s="31" t="e">
        <f>_xlfn.XLOOKUP(B318+0,'chart of accounts kl 3-5'!A:A,'chart of accounts kl 3-5'!B:B)</f>
        <v>#N/A</v>
      </c>
      <c r="Q318" s="32">
        <f t="shared" si="9"/>
        <v>0</v>
      </c>
      <c r="R318" s="31" t="e">
        <f>DATEVALUE(Tabell1[[#This Row],[Verdatum]])</f>
        <v>#VALUE!</v>
      </c>
    </row>
    <row r="319" spans="16:18" x14ac:dyDescent="0.3">
      <c r="P319" s="31" t="e">
        <f>_xlfn.XLOOKUP(B319+0,'chart of accounts kl 3-5'!A:A,'chart of accounts kl 3-5'!B:B)</f>
        <v>#N/A</v>
      </c>
      <c r="Q319" s="32">
        <f t="shared" si="9"/>
        <v>0</v>
      </c>
      <c r="R319" s="31" t="e">
        <f>DATEVALUE(Tabell1[[#This Row],[Verdatum]])</f>
        <v>#VALUE!</v>
      </c>
    </row>
    <row r="320" spans="16:18" x14ac:dyDescent="0.3">
      <c r="P320" s="31" t="e">
        <f>_xlfn.XLOOKUP(B320+0,'chart of accounts kl 3-5'!A:A,'chart of accounts kl 3-5'!B:B)</f>
        <v>#N/A</v>
      </c>
      <c r="Q320" s="32">
        <f t="shared" si="9"/>
        <v>0</v>
      </c>
      <c r="R320" s="31" t="e">
        <f>DATEVALUE(Tabell1[[#This Row],[Verdatum]])</f>
        <v>#VALUE!</v>
      </c>
    </row>
    <row r="321" spans="16:18" x14ac:dyDescent="0.3">
      <c r="P321" s="31" t="e">
        <f>_xlfn.XLOOKUP(B321+0,'chart of accounts kl 3-5'!A:A,'chart of accounts kl 3-5'!B:B)</f>
        <v>#N/A</v>
      </c>
      <c r="Q321" s="32">
        <f t="shared" si="9"/>
        <v>0</v>
      </c>
      <c r="R321" s="31" t="e">
        <f>DATEVALUE(Tabell1[[#This Row],[Verdatum]])</f>
        <v>#VALUE!</v>
      </c>
    </row>
    <row r="322" spans="16:18" x14ac:dyDescent="0.3">
      <c r="P322" s="31" t="e">
        <f>_xlfn.XLOOKUP(B322+0,'chart of accounts kl 3-5'!A:A,'chart of accounts kl 3-5'!B:B)</f>
        <v>#N/A</v>
      </c>
      <c r="Q322" s="32">
        <f t="shared" si="9"/>
        <v>0</v>
      </c>
      <c r="R322" s="31" t="e">
        <f>DATEVALUE(Tabell1[[#This Row],[Verdatum]])</f>
        <v>#VALUE!</v>
      </c>
    </row>
    <row r="323" spans="16:18" x14ac:dyDescent="0.3">
      <c r="P323" s="31" t="e">
        <f>_xlfn.XLOOKUP(B323+0,'chart of accounts kl 3-5'!A:A,'chart of accounts kl 3-5'!B:B)</f>
        <v>#N/A</v>
      </c>
      <c r="Q323" s="32">
        <f t="shared" si="9"/>
        <v>0</v>
      </c>
      <c r="R323" s="31" t="e">
        <f>DATEVALUE(Tabell1[[#This Row],[Verdatum]])</f>
        <v>#VALUE!</v>
      </c>
    </row>
    <row r="324" spans="16:18" x14ac:dyDescent="0.3">
      <c r="P324" s="31" t="e">
        <f>_xlfn.XLOOKUP(B324+0,'chart of accounts kl 3-5'!A:A,'chart of accounts kl 3-5'!B:B)</f>
        <v>#N/A</v>
      </c>
      <c r="Q324" s="32">
        <f t="shared" si="9"/>
        <v>0</v>
      </c>
      <c r="R324" s="31" t="e">
        <f>DATEVALUE(Tabell1[[#This Row],[Verdatum]])</f>
        <v>#VALUE!</v>
      </c>
    </row>
    <row r="325" spans="16:18" x14ac:dyDescent="0.3">
      <c r="P325" s="31" t="e">
        <f>_xlfn.XLOOKUP(B325+0,'chart of accounts kl 3-5'!A:A,'chart of accounts kl 3-5'!B:B)</f>
        <v>#N/A</v>
      </c>
      <c r="Q325" s="32">
        <f t="shared" si="9"/>
        <v>0</v>
      </c>
      <c r="R325" s="31" t="e">
        <f>DATEVALUE(Tabell1[[#This Row],[Verdatum]])</f>
        <v>#VALUE!</v>
      </c>
    </row>
    <row r="326" spans="16:18" x14ac:dyDescent="0.3">
      <c r="P326" s="31" t="e">
        <f>_xlfn.XLOOKUP(B326+0,'chart of accounts kl 3-5'!A:A,'chart of accounts kl 3-5'!B:B)</f>
        <v>#N/A</v>
      </c>
      <c r="Q326" s="32">
        <f t="shared" si="9"/>
        <v>0</v>
      </c>
      <c r="R326" s="31" t="e">
        <f>DATEVALUE(Tabell1[[#This Row],[Verdatum]])</f>
        <v>#VALUE!</v>
      </c>
    </row>
    <row r="327" spans="16:18" x14ac:dyDescent="0.3">
      <c r="P327" s="31" t="e">
        <f>_xlfn.XLOOKUP(B327+0,'chart of accounts kl 3-5'!A:A,'chart of accounts kl 3-5'!B:B)</f>
        <v>#N/A</v>
      </c>
      <c r="Q327" s="32">
        <f t="shared" si="9"/>
        <v>0</v>
      </c>
      <c r="R327" s="31" t="e">
        <f>DATEVALUE(Tabell1[[#This Row],[Verdatum]])</f>
        <v>#VALUE!</v>
      </c>
    </row>
    <row r="328" spans="16:18" x14ac:dyDescent="0.3">
      <c r="P328" s="31" t="e">
        <f>_xlfn.XLOOKUP(B328+0,'chart of accounts kl 3-5'!A:A,'chart of accounts kl 3-5'!B:B)</f>
        <v>#N/A</v>
      </c>
      <c r="Q328" s="32">
        <f t="shared" si="9"/>
        <v>0</v>
      </c>
      <c r="R328" s="31" t="e">
        <f>DATEVALUE(Tabell1[[#This Row],[Verdatum]])</f>
        <v>#VALUE!</v>
      </c>
    </row>
    <row r="329" spans="16:18" x14ac:dyDescent="0.3">
      <c r="P329" s="31" t="e">
        <f>_xlfn.XLOOKUP(B329+0,'chart of accounts kl 3-5'!A:A,'chart of accounts kl 3-5'!B:B)</f>
        <v>#N/A</v>
      </c>
      <c r="Q329" s="32">
        <f t="shared" si="9"/>
        <v>0</v>
      </c>
      <c r="R329" s="31" t="e">
        <f>DATEVALUE(Tabell1[[#This Row],[Verdatum]])</f>
        <v>#VALUE!</v>
      </c>
    </row>
    <row r="330" spans="16:18" x14ac:dyDescent="0.3">
      <c r="P330" s="31" t="e">
        <f>_xlfn.XLOOKUP(B330+0,'chart of accounts kl 3-5'!A:A,'chart of accounts kl 3-5'!B:B)</f>
        <v>#N/A</v>
      </c>
      <c r="Q330" s="32">
        <f t="shared" si="9"/>
        <v>0</v>
      </c>
      <c r="R330" s="31" t="e">
        <f>DATEVALUE(Tabell1[[#This Row],[Verdatum]])</f>
        <v>#VALUE!</v>
      </c>
    </row>
    <row r="331" spans="16:18" x14ac:dyDescent="0.3">
      <c r="P331" s="31" t="e">
        <f>_xlfn.XLOOKUP(B331+0,'chart of accounts kl 3-5'!A:A,'chart of accounts kl 3-5'!B:B)</f>
        <v>#N/A</v>
      </c>
      <c r="Q331" s="32">
        <f t="shared" si="9"/>
        <v>0</v>
      </c>
      <c r="R331" s="31" t="e">
        <f>DATEVALUE(Tabell1[[#This Row],[Verdatum]])</f>
        <v>#VALUE!</v>
      </c>
    </row>
    <row r="332" spans="16:18" x14ac:dyDescent="0.3">
      <c r="P332" s="31" t="e">
        <f>_xlfn.XLOOKUP(B332+0,'chart of accounts kl 3-5'!A:A,'chart of accounts kl 3-5'!B:B)</f>
        <v>#N/A</v>
      </c>
      <c r="Q332" s="32">
        <f t="shared" si="9"/>
        <v>0</v>
      </c>
      <c r="R332" s="31" t="e">
        <f>DATEVALUE(Tabell1[[#This Row],[Verdatum]])</f>
        <v>#VALUE!</v>
      </c>
    </row>
    <row r="333" spans="16:18" x14ac:dyDescent="0.3">
      <c r="P333" s="31" t="e">
        <f>_xlfn.XLOOKUP(B333+0,'chart of accounts kl 3-5'!A:A,'chart of accounts kl 3-5'!B:B)</f>
        <v>#N/A</v>
      </c>
      <c r="Q333" s="32">
        <f t="shared" si="9"/>
        <v>0</v>
      </c>
      <c r="R333" s="31" t="e">
        <f>DATEVALUE(Tabell1[[#This Row],[Verdatum]])</f>
        <v>#VALUE!</v>
      </c>
    </row>
    <row r="334" spans="16:18" x14ac:dyDescent="0.3">
      <c r="P334" s="31" t="e">
        <f>_xlfn.XLOOKUP(B334+0,'chart of accounts kl 3-5'!A:A,'chart of accounts kl 3-5'!B:B)</f>
        <v>#N/A</v>
      </c>
      <c r="Q334" s="32">
        <f t="shared" si="9"/>
        <v>0</v>
      </c>
      <c r="R334" s="31" t="e">
        <f>DATEVALUE(Tabell1[[#This Row],[Verdatum]])</f>
        <v>#VALUE!</v>
      </c>
    </row>
    <row r="335" spans="16:18" x14ac:dyDescent="0.3">
      <c r="P335" s="31" t="e">
        <f>_xlfn.XLOOKUP(B335+0,'chart of accounts kl 3-5'!A:A,'chart of accounts kl 3-5'!B:B)</f>
        <v>#N/A</v>
      </c>
      <c r="Q335" s="32">
        <f t="shared" si="9"/>
        <v>0</v>
      </c>
      <c r="R335" s="31" t="e">
        <f>DATEVALUE(Tabell1[[#This Row],[Verdatum]])</f>
        <v>#VALUE!</v>
      </c>
    </row>
    <row r="336" spans="16:18" x14ac:dyDescent="0.3">
      <c r="P336" s="31" t="e">
        <f>_xlfn.XLOOKUP(B336+0,'chart of accounts kl 3-5'!A:A,'chart of accounts kl 3-5'!B:B)</f>
        <v>#N/A</v>
      </c>
      <c r="Q336" s="32">
        <f t="shared" si="9"/>
        <v>0</v>
      </c>
      <c r="R336" s="31" t="e">
        <f>DATEVALUE(Tabell1[[#This Row],[Verdatum]])</f>
        <v>#VALUE!</v>
      </c>
    </row>
    <row r="337" spans="16:18" x14ac:dyDescent="0.3">
      <c r="P337" s="31" t="e">
        <f>_xlfn.XLOOKUP(B337+0,'chart of accounts kl 3-5'!A:A,'chart of accounts kl 3-5'!B:B)</f>
        <v>#N/A</v>
      </c>
      <c r="Q337" s="32">
        <f t="shared" si="9"/>
        <v>0</v>
      </c>
      <c r="R337" s="31" t="e">
        <f>DATEVALUE(Tabell1[[#This Row],[Verdatum]])</f>
        <v>#VALUE!</v>
      </c>
    </row>
    <row r="338" spans="16:18" x14ac:dyDescent="0.3">
      <c r="P338" s="31" t="e">
        <f>_xlfn.XLOOKUP(B338+0,'chart of accounts kl 3-5'!A:A,'chart of accounts kl 3-5'!B:B)</f>
        <v>#N/A</v>
      </c>
      <c r="Q338" s="32">
        <f t="shared" si="9"/>
        <v>0</v>
      </c>
      <c r="R338" s="31" t="e">
        <f>DATEVALUE(Tabell1[[#This Row],[Verdatum]])</f>
        <v>#VALUE!</v>
      </c>
    </row>
    <row r="339" spans="16:18" x14ac:dyDescent="0.3">
      <c r="P339" s="31" t="e">
        <f>_xlfn.XLOOKUP(B339+0,'chart of accounts kl 3-5'!A:A,'chart of accounts kl 3-5'!B:B)</f>
        <v>#N/A</v>
      </c>
      <c r="Q339" s="32">
        <f t="shared" si="9"/>
        <v>0</v>
      </c>
      <c r="R339" s="31" t="e">
        <f>DATEVALUE(Tabell1[[#This Row],[Verdatum]])</f>
        <v>#VALUE!</v>
      </c>
    </row>
    <row r="340" spans="16:18" x14ac:dyDescent="0.3">
      <c r="P340" s="31" t="e">
        <f>_xlfn.XLOOKUP(B340+0,'chart of accounts kl 3-5'!A:A,'chart of accounts kl 3-5'!B:B)</f>
        <v>#N/A</v>
      </c>
      <c r="Q340" s="32">
        <f t="shared" si="9"/>
        <v>0</v>
      </c>
      <c r="R340" s="31" t="e">
        <f>DATEVALUE(Tabell1[[#This Row],[Verdatum]])</f>
        <v>#VALUE!</v>
      </c>
    </row>
    <row r="341" spans="16:18" x14ac:dyDescent="0.3">
      <c r="P341" s="31" t="e">
        <f>_xlfn.XLOOKUP(B341+0,'chart of accounts kl 3-5'!A:A,'chart of accounts kl 3-5'!B:B)</f>
        <v>#N/A</v>
      </c>
      <c r="Q341" s="32">
        <f t="shared" si="9"/>
        <v>0</v>
      </c>
      <c r="R341" s="31" t="e">
        <f>DATEVALUE(Tabell1[[#This Row],[Verdatum]])</f>
        <v>#VALUE!</v>
      </c>
    </row>
    <row r="342" spans="16:18" x14ac:dyDescent="0.3">
      <c r="P342" s="31" t="e">
        <f>_xlfn.XLOOKUP(B342+0,'chart of accounts kl 3-5'!A:A,'chart of accounts kl 3-5'!B:B)</f>
        <v>#N/A</v>
      </c>
      <c r="Q342" s="32">
        <f t="shared" si="9"/>
        <v>0</v>
      </c>
      <c r="R342" s="31" t="e">
        <f>DATEVALUE(Tabell1[[#This Row],[Verdatum]])</f>
        <v>#VALUE!</v>
      </c>
    </row>
    <row r="343" spans="16:18" x14ac:dyDescent="0.3">
      <c r="P343" s="31" t="e">
        <f>_xlfn.XLOOKUP(B343+0,'chart of accounts kl 3-5'!A:A,'chart of accounts kl 3-5'!B:B)</f>
        <v>#N/A</v>
      </c>
      <c r="Q343" s="32">
        <f t="shared" si="9"/>
        <v>0</v>
      </c>
      <c r="R343" s="31" t="e">
        <f>DATEVALUE(Tabell1[[#This Row],[Verdatum]])</f>
        <v>#VALUE!</v>
      </c>
    </row>
    <row r="344" spans="16:18" x14ac:dyDescent="0.3">
      <c r="P344" s="31" t="e">
        <f>_xlfn.XLOOKUP(B344+0,'chart of accounts kl 3-5'!A:A,'chart of accounts kl 3-5'!B:B)</f>
        <v>#N/A</v>
      </c>
      <c r="Q344" s="32">
        <f t="shared" si="9"/>
        <v>0</v>
      </c>
      <c r="R344" s="31" t="e">
        <f>DATEVALUE(Tabell1[[#This Row],[Verdatum]])</f>
        <v>#VALUE!</v>
      </c>
    </row>
    <row r="345" spans="16:18" x14ac:dyDescent="0.3">
      <c r="P345" s="31" t="e">
        <f>_xlfn.XLOOKUP(B345+0,'chart of accounts kl 3-5'!A:A,'chart of accounts kl 3-5'!B:B)</f>
        <v>#N/A</v>
      </c>
      <c r="Q345" s="32">
        <f t="shared" si="9"/>
        <v>0</v>
      </c>
      <c r="R345" s="31" t="e">
        <f>DATEVALUE(Tabell1[[#This Row],[Verdatum]])</f>
        <v>#VALUE!</v>
      </c>
    </row>
    <row r="346" spans="16:18" x14ac:dyDescent="0.3">
      <c r="P346" s="31" t="e">
        <f>_xlfn.XLOOKUP(B346+0,'chart of accounts kl 3-5'!A:A,'chart of accounts kl 3-5'!B:B)</f>
        <v>#N/A</v>
      </c>
      <c r="Q346" s="32">
        <f t="shared" si="9"/>
        <v>0</v>
      </c>
      <c r="R346" s="31" t="e">
        <f>DATEVALUE(Tabell1[[#This Row],[Verdatum]])</f>
        <v>#VALUE!</v>
      </c>
    </row>
    <row r="347" spans="16:18" x14ac:dyDescent="0.3">
      <c r="P347" s="31" t="e">
        <f>_xlfn.XLOOKUP(B347+0,'chart of accounts kl 3-5'!A:A,'chart of accounts kl 3-5'!B:B)</f>
        <v>#N/A</v>
      </c>
      <c r="Q347" s="32">
        <f t="shared" si="9"/>
        <v>0</v>
      </c>
      <c r="R347" s="31" t="e">
        <f>DATEVALUE(Tabell1[[#This Row],[Verdatum]])</f>
        <v>#VALUE!</v>
      </c>
    </row>
    <row r="348" spans="16:18" x14ac:dyDescent="0.3">
      <c r="P348" s="31" t="e">
        <f>_xlfn.XLOOKUP(B348+0,'chart of accounts kl 3-5'!A:A,'chart of accounts kl 3-5'!B:B)</f>
        <v>#N/A</v>
      </c>
      <c r="Q348" s="32">
        <f t="shared" si="9"/>
        <v>0</v>
      </c>
      <c r="R348" s="31" t="e">
        <f>DATEVALUE(Tabell1[[#This Row],[Verdatum]])</f>
        <v>#VALUE!</v>
      </c>
    </row>
    <row r="349" spans="16:18" x14ac:dyDescent="0.3">
      <c r="P349" s="31" t="e">
        <f>_xlfn.XLOOKUP(B349+0,'chart of accounts kl 3-5'!A:A,'chart of accounts kl 3-5'!B:B)</f>
        <v>#N/A</v>
      </c>
      <c r="Q349" s="32">
        <f t="shared" si="9"/>
        <v>0</v>
      </c>
      <c r="R349" s="31" t="e">
        <f>DATEVALUE(Tabell1[[#This Row],[Verdatum]])</f>
        <v>#VALUE!</v>
      </c>
    </row>
    <row r="350" spans="16:18" x14ac:dyDescent="0.3">
      <c r="P350" s="31" t="e">
        <f>_xlfn.XLOOKUP(B350+0,'chart of accounts kl 3-5'!A:A,'chart of accounts kl 3-5'!B:B)</f>
        <v>#N/A</v>
      </c>
      <c r="Q350" s="32">
        <f t="shared" si="9"/>
        <v>0</v>
      </c>
      <c r="R350" s="31" t="e">
        <f>DATEVALUE(Tabell1[[#This Row],[Verdatum]])</f>
        <v>#VALUE!</v>
      </c>
    </row>
    <row r="351" spans="16:18" x14ac:dyDescent="0.3">
      <c r="P351" s="31" t="e">
        <f>_xlfn.XLOOKUP(B351+0,'chart of accounts kl 3-5'!A:A,'chart of accounts kl 3-5'!B:B)</f>
        <v>#N/A</v>
      </c>
      <c r="Q351" s="32">
        <f t="shared" si="9"/>
        <v>0</v>
      </c>
      <c r="R351" s="31" t="e">
        <f>DATEVALUE(Tabell1[[#This Row],[Verdatum]])</f>
        <v>#VALUE!</v>
      </c>
    </row>
    <row r="352" spans="16:18" x14ac:dyDescent="0.3">
      <c r="P352" s="31" t="e">
        <f>_xlfn.XLOOKUP(B352+0,'chart of accounts kl 3-5'!A:A,'chart of accounts kl 3-5'!B:B)</f>
        <v>#N/A</v>
      </c>
      <c r="Q352" s="32">
        <f t="shared" si="9"/>
        <v>0</v>
      </c>
      <c r="R352" s="31" t="e">
        <f>DATEVALUE(Tabell1[[#This Row],[Verdatum]])</f>
        <v>#VALUE!</v>
      </c>
    </row>
    <row r="353" spans="16:18" x14ac:dyDescent="0.3">
      <c r="P353" s="31" t="e">
        <f>_xlfn.XLOOKUP(B353+0,'chart of accounts kl 3-5'!A:A,'chart of accounts kl 3-5'!B:B)</f>
        <v>#N/A</v>
      </c>
      <c r="Q353" s="32">
        <f t="shared" si="9"/>
        <v>0</v>
      </c>
      <c r="R353" s="31" t="e">
        <f>DATEVALUE(Tabell1[[#This Row],[Verdatum]])</f>
        <v>#VALUE!</v>
      </c>
    </row>
    <row r="354" spans="16:18" x14ac:dyDescent="0.3">
      <c r="P354" s="31" t="e">
        <f>_xlfn.XLOOKUP(B354+0,'chart of accounts kl 3-5'!A:A,'chart of accounts kl 3-5'!B:B)</f>
        <v>#N/A</v>
      </c>
      <c r="Q354" s="32">
        <f t="shared" si="9"/>
        <v>0</v>
      </c>
      <c r="R354" s="31" t="e">
        <f>DATEVALUE(Tabell1[[#This Row],[Verdatum]])</f>
        <v>#VALUE!</v>
      </c>
    </row>
    <row r="355" spans="16:18" x14ac:dyDescent="0.3">
      <c r="P355" s="31" t="e">
        <f>_xlfn.XLOOKUP(B355+0,'chart of accounts kl 3-5'!A:A,'chart of accounts kl 3-5'!B:B)</f>
        <v>#N/A</v>
      </c>
      <c r="Q355" s="32">
        <f t="shared" si="9"/>
        <v>0</v>
      </c>
      <c r="R355" s="31" t="e">
        <f>DATEVALUE(Tabell1[[#This Row],[Verdatum]])</f>
        <v>#VALUE!</v>
      </c>
    </row>
    <row r="356" spans="16:18" x14ac:dyDescent="0.3">
      <c r="P356" s="31" t="e">
        <f>_xlfn.XLOOKUP(B356+0,'chart of accounts kl 3-5'!A:A,'chart of accounts kl 3-5'!B:B)</f>
        <v>#N/A</v>
      </c>
      <c r="Q356" s="32">
        <f t="shared" si="9"/>
        <v>0</v>
      </c>
      <c r="R356" s="31" t="e">
        <f>DATEVALUE(Tabell1[[#This Row],[Verdatum]])</f>
        <v>#VALUE!</v>
      </c>
    </row>
    <row r="357" spans="16:18" x14ac:dyDescent="0.3">
      <c r="P357" s="31" t="e">
        <f>_xlfn.XLOOKUP(B357+0,'chart of accounts kl 3-5'!A:A,'chart of accounts kl 3-5'!B:B)</f>
        <v>#N/A</v>
      </c>
      <c r="Q357" s="32">
        <f t="shared" si="9"/>
        <v>0</v>
      </c>
      <c r="R357" s="31" t="e">
        <f>DATEVALUE(Tabell1[[#This Row],[Verdatum]])</f>
        <v>#VALUE!</v>
      </c>
    </row>
    <row r="358" spans="16:18" x14ac:dyDescent="0.3">
      <c r="P358" s="31" t="e">
        <f>_xlfn.XLOOKUP(B358+0,'chart of accounts kl 3-5'!A:A,'chart of accounts kl 3-5'!B:B)</f>
        <v>#N/A</v>
      </c>
      <c r="Q358" s="32">
        <f t="shared" si="9"/>
        <v>0</v>
      </c>
      <c r="R358" s="31" t="e">
        <f>DATEVALUE(Tabell1[[#This Row],[Verdatum]])</f>
        <v>#VALUE!</v>
      </c>
    </row>
    <row r="359" spans="16:18" x14ac:dyDescent="0.3">
      <c r="P359" s="31" t="e">
        <f>_xlfn.XLOOKUP(B359+0,'chart of accounts kl 3-5'!A:A,'chart of accounts kl 3-5'!B:B)</f>
        <v>#N/A</v>
      </c>
      <c r="Q359" s="32">
        <f t="shared" si="9"/>
        <v>0</v>
      </c>
      <c r="R359" s="31" t="e">
        <f>DATEVALUE(Tabell1[[#This Row],[Verdatum]])</f>
        <v>#VALUE!</v>
      </c>
    </row>
    <row r="360" spans="16:18" x14ac:dyDescent="0.3">
      <c r="P360" s="31" t="e">
        <f>_xlfn.XLOOKUP(B360+0,'chart of accounts kl 3-5'!A:A,'chart of accounts kl 3-5'!B:B)</f>
        <v>#N/A</v>
      </c>
      <c r="Q360" s="32">
        <f t="shared" si="9"/>
        <v>0</v>
      </c>
      <c r="R360" s="31" t="e">
        <f>DATEVALUE(Tabell1[[#This Row],[Verdatum]])</f>
        <v>#VALUE!</v>
      </c>
    </row>
    <row r="361" spans="16:18" x14ac:dyDescent="0.3">
      <c r="P361" s="31" t="e">
        <f>_xlfn.XLOOKUP(B361+0,'chart of accounts kl 3-5'!A:A,'chart of accounts kl 3-5'!B:B)</f>
        <v>#N/A</v>
      </c>
      <c r="Q361" s="32">
        <f t="shared" si="9"/>
        <v>0</v>
      </c>
      <c r="R361" s="31" t="e">
        <f>DATEVALUE(Tabell1[[#This Row],[Verdatum]])</f>
        <v>#VALUE!</v>
      </c>
    </row>
    <row r="362" spans="16:18" x14ac:dyDescent="0.3">
      <c r="P362" s="31" t="e">
        <f>_xlfn.XLOOKUP(B362+0,'chart of accounts kl 3-5'!A:A,'chart of accounts kl 3-5'!B:B)</f>
        <v>#N/A</v>
      </c>
      <c r="Q362" s="32">
        <f t="shared" si="9"/>
        <v>0</v>
      </c>
      <c r="R362" s="31" t="e">
        <f>DATEVALUE(Tabell1[[#This Row],[Verdatum]])</f>
        <v>#VALUE!</v>
      </c>
    </row>
    <row r="363" spans="16:18" x14ac:dyDescent="0.3">
      <c r="P363" s="31" t="e">
        <f>_xlfn.XLOOKUP(B363+0,'chart of accounts kl 3-5'!A:A,'chart of accounts kl 3-5'!B:B)</f>
        <v>#N/A</v>
      </c>
      <c r="Q363" s="32">
        <f t="shared" si="9"/>
        <v>0</v>
      </c>
      <c r="R363" s="31" t="e">
        <f>DATEVALUE(Tabell1[[#This Row],[Verdatum]])</f>
        <v>#VALUE!</v>
      </c>
    </row>
    <row r="364" spans="16:18" x14ac:dyDescent="0.3">
      <c r="P364" s="31" t="e">
        <f>_xlfn.XLOOKUP(B364+0,'chart of accounts kl 3-5'!A:A,'chart of accounts kl 3-5'!B:B)</f>
        <v>#N/A</v>
      </c>
      <c r="Q364" s="32">
        <f t="shared" si="9"/>
        <v>0</v>
      </c>
      <c r="R364" s="31" t="e">
        <f>DATEVALUE(Tabell1[[#This Row],[Verdatum]])</f>
        <v>#VALUE!</v>
      </c>
    </row>
    <row r="365" spans="16:18" x14ac:dyDescent="0.3">
      <c r="P365" s="31" t="e">
        <f>_xlfn.XLOOKUP(B365+0,'chart of accounts kl 3-5'!A:A,'chart of accounts kl 3-5'!B:B)</f>
        <v>#N/A</v>
      </c>
      <c r="Q365" s="32">
        <f t="shared" si="9"/>
        <v>0</v>
      </c>
      <c r="R365" s="31" t="e">
        <f>DATEVALUE(Tabell1[[#This Row],[Verdatum]])</f>
        <v>#VALUE!</v>
      </c>
    </row>
    <row r="366" spans="16:18" x14ac:dyDescent="0.3">
      <c r="P366" s="31" t="e">
        <f>_xlfn.XLOOKUP(B366+0,'chart of accounts kl 3-5'!A:A,'chart of accounts kl 3-5'!B:B)</f>
        <v>#N/A</v>
      </c>
      <c r="Q366" s="32">
        <f t="shared" si="9"/>
        <v>0</v>
      </c>
      <c r="R366" s="31" t="e">
        <f>DATEVALUE(Tabell1[[#This Row],[Verdatum]])</f>
        <v>#VALUE!</v>
      </c>
    </row>
    <row r="367" spans="16:18" x14ac:dyDescent="0.3">
      <c r="P367" s="31" t="e">
        <f>_xlfn.XLOOKUP(B367+0,'chart of accounts kl 3-5'!A:A,'chart of accounts kl 3-5'!B:B)</f>
        <v>#N/A</v>
      </c>
      <c r="Q367" s="32">
        <f t="shared" si="9"/>
        <v>0</v>
      </c>
      <c r="R367" s="31" t="e">
        <f>DATEVALUE(Tabell1[[#This Row],[Verdatum]])</f>
        <v>#VALUE!</v>
      </c>
    </row>
    <row r="368" spans="16:18" x14ac:dyDescent="0.3">
      <c r="P368" s="31" t="e">
        <f>_xlfn.XLOOKUP(B368+0,'chart of accounts kl 3-5'!A:A,'chart of accounts kl 3-5'!B:B)</f>
        <v>#N/A</v>
      </c>
      <c r="Q368" s="32">
        <f t="shared" si="9"/>
        <v>0</v>
      </c>
      <c r="R368" s="31" t="e">
        <f>DATEVALUE(Tabell1[[#This Row],[Verdatum]])</f>
        <v>#VALUE!</v>
      </c>
    </row>
    <row r="369" spans="16:18" x14ac:dyDescent="0.3">
      <c r="P369" s="31" t="e">
        <f>_xlfn.XLOOKUP(B369+0,'chart of accounts kl 3-5'!A:A,'chart of accounts kl 3-5'!B:B)</f>
        <v>#N/A</v>
      </c>
      <c r="Q369" s="32">
        <f t="shared" si="9"/>
        <v>0</v>
      </c>
      <c r="R369" s="31" t="e">
        <f>DATEVALUE(Tabell1[[#This Row],[Verdatum]])</f>
        <v>#VALUE!</v>
      </c>
    </row>
    <row r="370" spans="16:18" x14ac:dyDescent="0.3">
      <c r="P370" s="31" t="e">
        <f>_xlfn.XLOOKUP(B370+0,'chart of accounts kl 3-5'!A:A,'chart of accounts kl 3-5'!B:B)</f>
        <v>#N/A</v>
      </c>
      <c r="Q370" s="32">
        <f t="shared" si="9"/>
        <v>0</v>
      </c>
      <c r="R370" s="31" t="e">
        <f>DATEVALUE(Tabell1[[#This Row],[Verdatum]])</f>
        <v>#VALUE!</v>
      </c>
    </row>
    <row r="371" spans="16:18" x14ac:dyDescent="0.3">
      <c r="P371" s="31" t="e">
        <f>_xlfn.XLOOKUP(B371+0,'chart of accounts kl 3-5'!A:A,'chart of accounts kl 3-5'!B:B)</f>
        <v>#N/A</v>
      </c>
      <c r="Q371" s="32">
        <f t="shared" si="9"/>
        <v>0</v>
      </c>
      <c r="R371" s="31" t="e">
        <f>DATEVALUE(Tabell1[[#This Row],[Verdatum]])</f>
        <v>#VALUE!</v>
      </c>
    </row>
    <row r="372" spans="16:18" x14ac:dyDescent="0.3">
      <c r="P372" s="31" t="e">
        <f>_xlfn.XLOOKUP(B372+0,'chart of accounts kl 3-5'!A:A,'chart of accounts kl 3-5'!B:B)</f>
        <v>#N/A</v>
      </c>
      <c r="Q372" s="32">
        <f t="shared" si="9"/>
        <v>0</v>
      </c>
      <c r="R372" s="31" t="e">
        <f>DATEVALUE(Tabell1[[#This Row],[Verdatum]])</f>
        <v>#VALUE!</v>
      </c>
    </row>
    <row r="373" spans="16:18" x14ac:dyDescent="0.3">
      <c r="P373" s="31" t="e">
        <f>_xlfn.XLOOKUP(B373+0,'chart of accounts kl 3-5'!A:A,'chart of accounts kl 3-5'!B:B)</f>
        <v>#N/A</v>
      </c>
      <c r="Q373" s="32">
        <f t="shared" si="9"/>
        <v>0</v>
      </c>
      <c r="R373" s="31" t="e">
        <f>DATEVALUE(Tabell1[[#This Row],[Verdatum]])</f>
        <v>#VALUE!</v>
      </c>
    </row>
    <row r="374" spans="16:18" x14ac:dyDescent="0.3">
      <c r="P374" s="31" t="e">
        <f>_xlfn.XLOOKUP(B374+0,'chart of accounts kl 3-5'!A:A,'chart of accounts kl 3-5'!B:B)</f>
        <v>#N/A</v>
      </c>
      <c r="Q374" s="32">
        <f t="shared" si="9"/>
        <v>0</v>
      </c>
      <c r="R374" s="31" t="e">
        <f>DATEVALUE(Tabell1[[#This Row],[Verdatum]])</f>
        <v>#VALUE!</v>
      </c>
    </row>
    <row r="375" spans="16:18" x14ac:dyDescent="0.3">
      <c r="P375" s="31" t="e">
        <f>_xlfn.XLOOKUP(B375+0,'chart of accounts kl 3-5'!A:A,'chart of accounts kl 3-5'!B:B)</f>
        <v>#N/A</v>
      </c>
      <c r="Q375" s="32">
        <f t="shared" si="9"/>
        <v>0</v>
      </c>
      <c r="R375" s="31" t="e">
        <f>DATEVALUE(Tabell1[[#This Row],[Verdatum]])</f>
        <v>#VALUE!</v>
      </c>
    </row>
    <row r="376" spans="16:18" x14ac:dyDescent="0.3">
      <c r="P376" s="31" t="e">
        <f>_xlfn.XLOOKUP(B376+0,'chart of accounts kl 3-5'!A:A,'chart of accounts kl 3-5'!B:B)</f>
        <v>#N/A</v>
      </c>
      <c r="Q376" s="32">
        <f t="shared" ref="Q376:Q439" si="10">B376+0</f>
        <v>0</v>
      </c>
      <c r="R376" s="31" t="e">
        <f>DATEVALUE(Tabell1[[#This Row],[Verdatum]])</f>
        <v>#VALUE!</v>
      </c>
    </row>
    <row r="377" spans="16:18" x14ac:dyDescent="0.3">
      <c r="P377" s="31" t="e">
        <f>_xlfn.XLOOKUP(B377+0,'chart of accounts kl 3-5'!A:A,'chart of accounts kl 3-5'!B:B)</f>
        <v>#N/A</v>
      </c>
      <c r="Q377" s="32">
        <f t="shared" si="10"/>
        <v>0</v>
      </c>
      <c r="R377" s="31" t="e">
        <f>DATEVALUE(Tabell1[[#This Row],[Verdatum]])</f>
        <v>#VALUE!</v>
      </c>
    </row>
    <row r="378" spans="16:18" x14ac:dyDescent="0.3">
      <c r="P378" s="31" t="e">
        <f>_xlfn.XLOOKUP(B378+0,'chart of accounts kl 3-5'!A:A,'chart of accounts kl 3-5'!B:B)</f>
        <v>#N/A</v>
      </c>
      <c r="Q378" s="32">
        <f t="shared" si="10"/>
        <v>0</v>
      </c>
      <c r="R378" s="31" t="e">
        <f>DATEVALUE(Tabell1[[#This Row],[Verdatum]])</f>
        <v>#VALUE!</v>
      </c>
    </row>
    <row r="379" spans="16:18" x14ac:dyDescent="0.3">
      <c r="P379" s="31" t="e">
        <f>_xlfn.XLOOKUP(B379+0,'chart of accounts kl 3-5'!A:A,'chart of accounts kl 3-5'!B:B)</f>
        <v>#N/A</v>
      </c>
      <c r="Q379" s="32">
        <f t="shared" si="10"/>
        <v>0</v>
      </c>
      <c r="R379" s="31" t="e">
        <f>DATEVALUE(Tabell1[[#This Row],[Verdatum]])</f>
        <v>#VALUE!</v>
      </c>
    </row>
    <row r="380" spans="16:18" x14ac:dyDescent="0.3">
      <c r="P380" s="31" t="e">
        <f>_xlfn.XLOOKUP(B380+0,'chart of accounts kl 3-5'!A:A,'chart of accounts kl 3-5'!B:B)</f>
        <v>#N/A</v>
      </c>
      <c r="Q380" s="32">
        <f t="shared" si="10"/>
        <v>0</v>
      </c>
      <c r="R380" s="31" t="e">
        <f>DATEVALUE(Tabell1[[#This Row],[Verdatum]])</f>
        <v>#VALUE!</v>
      </c>
    </row>
    <row r="381" spans="16:18" x14ac:dyDescent="0.3">
      <c r="P381" s="31" t="e">
        <f>_xlfn.XLOOKUP(B381+0,'chart of accounts kl 3-5'!A:A,'chart of accounts kl 3-5'!B:B)</f>
        <v>#N/A</v>
      </c>
      <c r="Q381" s="32">
        <f t="shared" si="10"/>
        <v>0</v>
      </c>
      <c r="R381" s="31" t="e">
        <f>DATEVALUE(Tabell1[[#This Row],[Verdatum]])</f>
        <v>#VALUE!</v>
      </c>
    </row>
    <row r="382" spans="16:18" x14ac:dyDescent="0.3">
      <c r="P382" s="31" t="e">
        <f>_xlfn.XLOOKUP(B382+0,'chart of accounts kl 3-5'!A:A,'chart of accounts kl 3-5'!B:B)</f>
        <v>#N/A</v>
      </c>
      <c r="Q382" s="32">
        <f t="shared" si="10"/>
        <v>0</v>
      </c>
      <c r="R382" s="31" t="e">
        <f>DATEVALUE(Tabell1[[#This Row],[Verdatum]])</f>
        <v>#VALUE!</v>
      </c>
    </row>
    <row r="383" spans="16:18" x14ac:dyDescent="0.3">
      <c r="P383" s="31" t="e">
        <f>_xlfn.XLOOKUP(B383+0,'chart of accounts kl 3-5'!A:A,'chart of accounts kl 3-5'!B:B)</f>
        <v>#N/A</v>
      </c>
      <c r="Q383" s="32">
        <f t="shared" si="10"/>
        <v>0</v>
      </c>
      <c r="R383" s="31" t="e">
        <f>DATEVALUE(Tabell1[[#This Row],[Verdatum]])</f>
        <v>#VALUE!</v>
      </c>
    </row>
    <row r="384" spans="16:18" x14ac:dyDescent="0.3">
      <c r="P384" s="31" t="e">
        <f>_xlfn.XLOOKUP(B384+0,'chart of accounts kl 3-5'!A:A,'chart of accounts kl 3-5'!B:B)</f>
        <v>#N/A</v>
      </c>
      <c r="Q384" s="32">
        <f t="shared" si="10"/>
        <v>0</v>
      </c>
      <c r="R384" s="31" t="e">
        <f>DATEVALUE(Tabell1[[#This Row],[Verdatum]])</f>
        <v>#VALUE!</v>
      </c>
    </row>
    <row r="385" spans="16:18" x14ac:dyDescent="0.3">
      <c r="P385" s="31" t="e">
        <f>_xlfn.XLOOKUP(B385+0,'chart of accounts kl 3-5'!A:A,'chart of accounts kl 3-5'!B:B)</f>
        <v>#N/A</v>
      </c>
      <c r="Q385" s="32">
        <f t="shared" si="10"/>
        <v>0</v>
      </c>
      <c r="R385" s="31" t="e">
        <f>DATEVALUE(Tabell1[[#This Row],[Verdatum]])</f>
        <v>#VALUE!</v>
      </c>
    </row>
    <row r="386" spans="16:18" x14ac:dyDescent="0.3">
      <c r="P386" s="31" t="e">
        <f>_xlfn.XLOOKUP(B386+0,'chart of accounts kl 3-5'!A:A,'chart of accounts kl 3-5'!B:B)</f>
        <v>#N/A</v>
      </c>
      <c r="Q386" s="32">
        <f t="shared" si="10"/>
        <v>0</v>
      </c>
      <c r="R386" s="31" t="e">
        <f>DATEVALUE(Tabell1[[#This Row],[Verdatum]])</f>
        <v>#VALUE!</v>
      </c>
    </row>
    <row r="387" spans="16:18" x14ac:dyDescent="0.3">
      <c r="P387" s="31" t="e">
        <f>_xlfn.XLOOKUP(B387+0,'chart of accounts kl 3-5'!A:A,'chart of accounts kl 3-5'!B:B)</f>
        <v>#N/A</v>
      </c>
      <c r="Q387" s="32">
        <f t="shared" si="10"/>
        <v>0</v>
      </c>
      <c r="R387" s="31" t="e">
        <f>DATEVALUE(Tabell1[[#This Row],[Verdatum]])</f>
        <v>#VALUE!</v>
      </c>
    </row>
    <row r="388" spans="16:18" x14ac:dyDescent="0.3">
      <c r="P388" s="31" t="e">
        <f>_xlfn.XLOOKUP(B388+0,'chart of accounts kl 3-5'!A:A,'chart of accounts kl 3-5'!B:B)</f>
        <v>#N/A</v>
      </c>
      <c r="Q388" s="32">
        <f t="shared" si="10"/>
        <v>0</v>
      </c>
      <c r="R388" s="31" t="e">
        <f>DATEVALUE(Tabell1[[#This Row],[Verdatum]])</f>
        <v>#VALUE!</v>
      </c>
    </row>
    <row r="389" spans="16:18" x14ac:dyDescent="0.3">
      <c r="P389" s="31" t="e">
        <f>_xlfn.XLOOKUP(B389+0,'chart of accounts kl 3-5'!A:A,'chart of accounts kl 3-5'!B:B)</f>
        <v>#N/A</v>
      </c>
      <c r="Q389" s="32">
        <f t="shared" si="10"/>
        <v>0</v>
      </c>
      <c r="R389" s="31" t="e">
        <f>DATEVALUE(Tabell1[[#This Row],[Verdatum]])</f>
        <v>#VALUE!</v>
      </c>
    </row>
    <row r="390" spans="16:18" x14ac:dyDescent="0.3">
      <c r="P390" s="31" t="e">
        <f>_xlfn.XLOOKUP(B390+0,'chart of accounts kl 3-5'!A:A,'chart of accounts kl 3-5'!B:B)</f>
        <v>#N/A</v>
      </c>
      <c r="Q390" s="32">
        <f t="shared" si="10"/>
        <v>0</v>
      </c>
      <c r="R390" s="31" t="e">
        <f>DATEVALUE(Tabell1[[#This Row],[Verdatum]])</f>
        <v>#VALUE!</v>
      </c>
    </row>
    <row r="391" spans="16:18" x14ac:dyDescent="0.3">
      <c r="P391" s="31" t="e">
        <f>_xlfn.XLOOKUP(B391+0,'chart of accounts kl 3-5'!A:A,'chart of accounts kl 3-5'!B:B)</f>
        <v>#N/A</v>
      </c>
      <c r="Q391" s="32">
        <f t="shared" si="10"/>
        <v>0</v>
      </c>
      <c r="R391" s="31" t="e">
        <f>DATEVALUE(Tabell1[[#This Row],[Verdatum]])</f>
        <v>#VALUE!</v>
      </c>
    </row>
    <row r="392" spans="16:18" x14ac:dyDescent="0.3">
      <c r="P392" s="31" t="e">
        <f>_xlfn.XLOOKUP(B392+0,'chart of accounts kl 3-5'!A:A,'chart of accounts kl 3-5'!B:B)</f>
        <v>#N/A</v>
      </c>
      <c r="Q392" s="32">
        <f t="shared" si="10"/>
        <v>0</v>
      </c>
      <c r="R392" s="31" t="e">
        <f>DATEVALUE(Tabell1[[#This Row],[Verdatum]])</f>
        <v>#VALUE!</v>
      </c>
    </row>
    <row r="393" spans="16:18" x14ac:dyDescent="0.3">
      <c r="P393" s="31" t="e">
        <f>_xlfn.XLOOKUP(B393+0,'chart of accounts kl 3-5'!A:A,'chart of accounts kl 3-5'!B:B)</f>
        <v>#N/A</v>
      </c>
      <c r="Q393" s="32">
        <f t="shared" si="10"/>
        <v>0</v>
      </c>
      <c r="R393" s="31" t="e">
        <f>DATEVALUE(Tabell1[[#This Row],[Verdatum]])</f>
        <v>#VALUE!</v>
      </c>
    </row>
    <row r="394" spans="16:18" x14ac:dyDescent="0.3">
      <c r="P394" s="31" t="e">
        <f>_xlfn.XLOOKUP(B394+0,'chart of accounts kl 3-5'!A:A,'chart of accounts kl 3-5'!B:B)</f>
        <v>#N/A</v>
      </c>
      <c r="Q394" s="32">
        <f t="shared" si="10"/>
        <v>0</v>
      </c>
      <c r="R394" s="31" t="e">
        <f>DATEVALUE(Tabell1[[#This Row],[Verdatum]])</f>
        <v>#VALUE!</v>
      </c>
    </row>
    <row r="395" spans="16:18" x14ac:dyDescent="0.3">
      <c r="P395" s="31" t="e">
        <f>_xlfn.XLOOKUP(B395+0,'chart of accounts kl 3-5'!A:A,'chart of accounts kl 3-5'!B:B)</f>
        <v>#N/A</v>
      </c>
      <c r="Q395" s="32">
        <f t="shared" si="10"/>
        <v>0</v>
      </c>
      <c r="R395" s="31" t="e">
        <f>DATEVALUE(Tabell1[[#This Row],[Verdatum]])</f>
        <v>#VALUE!</v>
      </c>
    </row>
    <row r="396" spans="16:18" x14ac:dyDescent="0.3">
      <c r="P396" s="31" t="e">
        <f>_xlfn.XLOOKUP(B396+0,'chart of accounts kl 3-5'!A:A,'chart of accounts kl 3-5'!B:B)</f>
        <v>#N/A</v>
      </c>
      <c r="Q396" s="32">
        <f t="shared" si="10"/>
        <v>0</v>
      </c>
      <c r="R396" s="31" t="e">
        <f>DATEVALUE(Tabell1[[#This Row],[Verdatum]])</f>
        <v>#VALUE!</v>
      </c>
    </row>
    <row r="397" spans="16:18" x14ac:dyDescent="0.3">
      <c r="P397" s="31" t="e">
        <f>_xlfn.XLOOKUP(B397+0,'chart of accounts kl 3-5'!A:A,'chart of accounts kl 3-5'!B:B)</f>
        <v>#N/A</v>
      </c>
      <c r="Q397" s="32">
        <f t="shared" si="10"/>
        <v>0</v>
      </c>
      <c r="R397" s="31" t="e">
        <f>DATEVALUE(Tabell1[[#This Row],[Verdatum]])</f>
        <v>#VALUE!</v>
      </c>
    </row>
    <row r="398" spans="16:18" x14ac:dyDescent="0.3">
      <c r="P398" s="31" t="e">
        <f>_xlfn.XLOOKUP(B398+0,'chart of accounts kl 3-5'!A:A,'chart of accounts kl 3-5'!B:B)</f>
        <v>#N/A</v>
      </c>
      <c r="Q398" s="32">
        <f t="shared" si="10"/>
        <v>0</v>
      </c>
      <c r="R398" s="31" t="e">
        <f>DATEVALUE(Tabell1[[#This Row],[Verdatum]])</f>
        <v>#VALUE!</v>
      </c>
    </row>
    <row r="399" spans="16:18" x14ac:dyDescent="0.3">
      <c r="P399" s="31" t="e">
        <f>_xlfn.XLOOKUP(B399+0,'chart of accounts kl 3-5'!A:A,'chart of accounts kl 3-5'!B:B)</f>
        <v>#N/A</v>
      </c>
      <c r="Q399" s="32">
        <f t="shared" si="10"/>
        <v>0</v>
      </c>
      <c r="R399" s="31" t="e">
        <f>DATEVALUE(Tabell1[[#This Row],[Verdatum]])</f>
        <v>#VALUE!</v>
      </c>
    </row>
    <row r="400" spans="16:18" x14ac:dyDescent="0.3">
      <c r="P400" s="31" t="e">
        <f>_xlfn.XLOOKUP(B400+0,'chart of accounts kl 3-5'!A:A,'chart of accounts kl 3-5'!B:B)</f>
        <v>#N/A</v>
      </c>
      <c r="Q400" s="32">
        <f t="shared" si="10"/>
        <v>0</v>
      </c>
      <c r="R400" s="31" t="e">
        <f>DATEVALUE(Tabell1[[#This Row],[Verdatum]])</f>
        <v>#VALUE!</v>
      </c>
    </row>
    <row r="401" spans="16:18" x14ac:dyDescent="0.3">
      <c r="P401" s="31" t="e">
        <f>_xlfn.XLOOKUP(B401+0,'chart of accounts kl 3-5'!A:A,'chart of accounts kl 3-5'!B:B)</f>
        <v>#N/A</v>
      </c>
      <c r="Q401" s="32">
        <f t="shared" si="10"/>
        <v>0</v>
      </c>
      <c r="R401" s="31" t="e">
        <f>DATEVALUE(Tabell1[[#This Row],[Verdatum]])</f>
        <v>#VALUE!</v>
      </c>
    </row>
    <row r="402" spans="16:18" x14ac:dyDescent="0.3">
      <c r="P402" s="31" t="e">
        <f>_xlfn.XLOOKUP(B402+0,'chart of accounts kl 3-5'!A:A,'chart of accounts kl 3-5'!B:B)</f>
        <v>#N/A</v>
      </c>
      <c r="Q402" s="32">
        <f t="shared" si="10"/>
        <v>0</v>
      </c>
      <c r="R402" s="31" t="e">
        <f>DATEVALUE(Tabell1[[#This Row],[Verdatum]])</f>
        <v>#VALUE!</v>
      </c>
    </row>
    <row r="403" spans="16:18" x14ac:dyDescent="0.3">
      <c r="P403" s="31" t="e">
        <f>_xlfn.XLOOKUP(B403+0,'chart of accounts kl 3-5'!A:A,'chart of accounts kl 3-5'!B:B)</f>
        <v>#N/A</v>
      </c>
      <c r="Q403" s="32">
        <f t="shared" si="10"/>
        <v>0</v>
      </c>
      <c r="R403" s="31" t="e">
        <f>DATEVALUE(Tabell1[[#This Row],[Verdatum]])</f>
        <v>#VALUE!</v>
      </c>
    </row>
    <row r="404" spans="16:18" x14ac:dyDescent="0.3">
      <c r="P404" s="31" t="e">
        <f>_xlfn.XLOOKUP(B404+0,'chart of accounts kl 3-5'!A:A,'chart of accounts kl 3-5'!B:B)</f>
        <v>#N/A</v>
      </c>
      <c r="Q404" s="32">
        <f t="shared" si="10"/>
        <v>0</v>
      </c>
      <c r="R404" s="31" t="e">
        <f>DATEVALUE(Tabell1[[#This Row],[Verdatum]])</f>
        <v>#VALUE!</v>
      </c>
    </row>
    <row r="405" spans="16:18" x14ac:dyDescent="0.3">
      <c r="P405" s="31" t="e">
        <f>_xlfn.XLOOKUP(B405+0,'chart of accounts kl 3-5'!A:A,'chart of accounts kl 3-5'!B:B)</f>
        <v>#N/A</v>
      </c>
      <c r="Q405" s="32">
        <f t="shared" si="10"/>
        <v>0</v>
      </c>
      <c r="R405" s="31" t="e">
        <f>DATEVALUE(Tabell1[[#This Row],[Verdatum]])</f>
        <v>#VALUE!</v>
      </c>
    </row>
    <row r="406" spans="16:18" x14ac:dyDescent="0.3">
      <c r="P406" s="31" t="e">
        <f>_xlfn.XLOOKUP(B406+0,'chart of accounts kl 3-5'!A:A,'chart of accounts kl 3-5'!B:B)</f>
        <v>#N/A</v>
      </c>
      <c r="Q406" s="32">
        <f t="shared" si="10"/>
        <v>0</v>
      </c>
      <c r="R406" s="31" t="e">
        <f>DATEVALUE(Tabell1[[#This Row],[Verdatum]])</f>
        <v>#VALUE!</v>
      </c>
    </row>
    <row r="407" spans="16:18" x14ac:dyDescent="0.3">
      <c r="P407" s="31" t="e">
        <f>_xlfn.XLOOKUP(B407+0,'chart of accounts kl 3-5'!A:A,'chart of accounts kl 3-5'!B:B)</f>
        <v>#N/A</v>
      </c>
      <c r="Q407" s="32">
        <f t="shared" si="10"/>
        <v>0</v>
      </c>
      <c r="R407" s="31" t="e">
        <f>DATEVALUE(Tabell1[[#This Row],[Verdatum]])</f>
        <v>#VALUE!</v>
      </c>
    </row>
    <row r="408" spans="16:18" x14ac:dyDescent="0.3">
      <c r="P408" s="31" t="e">
        <f>_xlfn.XLOOKUP(B408+0,'chart of accounts kl 3-5'!A:A,'chart of accounts kl 3-5'!B:B)</f>
        <v>#N/A</v>
      </c>
      <c r="Q408" s="32">
        <f t="shared" si="10"/>
        <v>0</v>
      </c>
      <c r="R408" s="31" t="e">
        <f>DATEVALUE(Tabell1[[#This Row],[Verdatum]])</f>
        <v>#VALUE!</v>
      </c>
    </row>
    <row r="409" spans="16:18" x14ac:dyDescent="0.3">
      <c r="P409" s="31" t="e">
        <f>_xlfn.XLOOKUP(B409+0,'chart of accounts kl 3-5'!A:A,'chart of accounts kl 3-5'!B:B)</f>
        <v>#N/A</v>
      </c>
      <c r="Q409" s="32">
        <f t="shared" si="10"/>
        <v>0</v>
      </c>
      <c r="R409" s="31" t="e">
        <f>DATEVALUE(Tabell1[[#This Row],[Verdatum]])</f>
        <v>#VALUE!</v>
      </c>
    </row>
    <row r="410" spans="16:18" x14ac:dyDescent="0.3">
      <c r="P410" s="31" t="e">
        <f>_xlfn.XLOOKUP(B410+0,'chart of accounts kl 3-5'!A:A,'chart of accounts kl 3-5'!B:B)</f>
        <v>#N/A</v>
      </c>
      <c r="Q410" s="32">
        <f t="shared" si="10"/>
        <v>0</v>
      </c>
      <c r="R410" s="31" t="e">
        <f>DATEVALUE(Tabell1[[#This Row],[Verdatum]])</f>
        <v>#VALUE!</v>
      </c>
    </row>
    <row r="411" spans="16:18" x14ac:dyDescent="0.3">
      <c r="P411" s="31" t="e">
        <f>_xlfn.XLOOKUP(B411+0,'chart of accounts kl 3-5'!A:A,'chart of accounts kl 3-5'!B:B)</f>
        <v>#N/A</v>
      </c>
      <c r="Q411" s="32">
        <f t="shared" si="10"/>
        <v>0</v>
      </c>
      <c r="R411" s="31" t="e">
        <f>DATEVALUE(Tabell1[[#This Row],[Verdatum]])</f>
        <v>#VALUE!</v>
      </c>
    </row>
    <row r="412" spans="16:18" x14ac:dyDescent="0.3">
      <c r="P412" s="31" t="e">
        <f>_xlfn.XLOOKUP(B412+0,'chart of accounts kl 3-5'!A:A,'chart of accounts kl 3-5'!B:B)</f>
        <v>#N/A</v>
      </c>
      <c r="Q412" s="32">
        <f t="shared" si="10"/>
        <v>0</v>
      </c>
      <c r="R412" s="31" t="e">
        <f>DATEVALUE(Tabell1[[#This Row],[Verdatum]])</f>
        <v>#VALUE!</v>
      </c>
    </row>
    <row r="413" spans="16:18" x14ac:dyDescent="0.3">
      <c r="P413" s="31" t="e">
        <f>_xlfn.XLOOKUP(B413+0,'chart of accounts kl 3-5'!A:A,'chart of accounts kl 3-5'!B:B)</f>
        <v>#N/A</v>
      </c>
      <c r="Q413" s="32">
        <f t="shared" si="10"/>
        <v>0</v>
      </c>
      <c r="R413" s="31" t="e">
        <f>DATEVALUE(Tabell1[[#This Row],[Verdatum]])</f>
        <v>#VALUE!</v>
      </c>
    </row>
    <row r="414" spans="16:18" x14ac:dyDescent="0.3">
      <c r="P414" s="31" t="e">
        <f>_xlfn.XLOOKUP(B414+0,'chart of accounts kl 3-5'!A:A,'chart of accounts kl 3-5'!B:B)</f>
        <v>#N/A</v>
      </c>
      <c r="Q414" s="32">
        <f t="shared" si="10"/>
        <v>0</v>
      </c>
      <c r="R414" s="31" t="e">
        <f>DATEVALUE(Tabell1[[#This Row],[Verdatum]])</f>
        <v>#VALUE!</v>
      </c>
    </row>
    <row r="415" spans="16:18" x14ac:dyDescent="0.3">
      <c r="P415" s="31" t="e">
        <f>_xlfn.XLOOKUP(B415+0,'chart of accounts kl 3-5'!A:A,'chart of accounts kl 3-5'!B:B)</f>
        <v>#N/A</v>
      </c>
      <c r="Q415" s="32">
        <f t="shared" si="10"/>
        <v>0</v>
      </c>
      <c r="R415" s="31" t="e">
        <f>DATEVALUE(Tabell1[[#This Row],[Verdatum]])</f>
        <v>#VALUE!</v>
      </c>
    </row>
    <row r="416" spans="16:18" x14ac:dyDescent="0.3">
      <c r="P416" s="31" t="e">
        <f>_xlfn.XLOOKUP(B416+0,'chart of accounts kl 3-5'!A:A,'chart of accounts kl 3-5'!B:B)</f>
        <v>#N/A</v>
      </c>
      <c r="Q416" s="32">
        <f t="shared" si="10"/>
        <v>0</v>
      </c>
      <c r="R416" s="31" t="e">
        <f>DATEVALUE(Tabell1[[#This Row],[Verdatum]])</f>
        <v>#VALUE!</v>
      </c>
    </row>
    <row r="417" spans="16:18" x14ac:dyDescent="0.3">
      <c r="P417" s="31" t="e">
        <f>_xlfn.XLOOKUP(B417+0,'chart of accounts kl 3-5'!A:A,'chart of accounts kl 3-5'!B:B)</f>
        <v>#N/A</v>
      </c>
      <c r="Q417" s="32">
        <f t="shared" si="10"/>
        <v>0</v>
      </c>
      <c r="R417" s="31" t="e">
        <f>DATEVALUE(Tabell1[[#This Row],[Verdatum]])</f>
        <v>#VALUE!</v>
      </c>
    </row>
    <row r="418" spans="16:18" x14ac:dyDescent="0.3">
      <c r="P418" s="31" t="e">
        <f>_xlfn.XLOOKUP(B418+0,'chart of accounts kl 3-5'!A:A,'chart of accounts kl 3-5'!B:B)</f>
        <v>#N/A</v>
      </c>
      <c r="Q418" s="32">
        <f t="shared" si="10"/>
        <v>0</v>
      </c>
      <c r="R418" s="31" t="e">
        <f>DATEVALUE(Tabell1[[#This Row],[Verdatum]])</f>
        <v>#VALUE!</v>
      </c>
    </row>
    <row r="419" spans="16:18" x14ac:dyDescent="0.3">
      <c r="P419" s="31" t="e">
        <f>_xlfn.XLOOKUP(B419+0,'chart of accounts kl 3-5'!A:A,'chart of accounts kl 3-5'!B:B)</f>
        <v>#N/A</v>
      </c>
      <c r="Q419" s="32">
        <f t="shared" si="10"/>
        <v>0</v>
      </c>
      <c r="R419" s="31" t="e">
        <f>DATEVALUE(Tabell1[[#This Row],[Verdatum]])</f>
        <v>#VALUE!</v>
      </c>
    </row>
    <row r="420" spans="16:18" x14ac:dyDescent="0.3">
      <c r="P420" s="31" t="e">
        <f>_xlfn.XLOOKUP(B420+0,'chart of accounts kl 3-5'!A:A,'chart of accounts kl 3-5'!B:B)</f>
        <v>#N/A</v>
      </c>
      <c r="Q420" s="32">
        <f t="shared" si="10"/>
        <v>0</v>
      </c>
      <c r="R420" s="31" t="e">
        <f>DATEVALUE(Tabell1[[#This Row],[Verdatum]])</f>
        <v>#VALUE!</v>
      </c>
    </row>
    <row r="421" spans="16:18" x14ac:dyDescent="0.3">
      <c r="P421" s="31" t="e">
        <f>_xlfn.XLOOKUP(B421+0,'chart of accounts kl 3-5'!A:A,'chart of accounts kl 3-5'!B:B)</f>
        <v>#N/A</v>
      </c>
      <c r="Q421" s="32">
        <f t="shared" si="10"/>
        <v>0</v>
      </c>
      <c r="R421" s="31" t="e">
        <f>DATEVALUE(Tabell1[[#This Row],[Verdatum]])</f>
        <v>#VALUE!</v>
      </c>
    </row>
    <row r="422" spans="16:18" x14ac:dyDescent="0.3">
      <c r="P422" s="31" t="e">
        <f>_xlfn.XLOOKUP(B422+0,'chart of accounts kl 3-5'!A:A,'chart of accounts kl 3-5'!B:B)</f>
        <v>#N/A</v>
      </c>
      <c r="Q422" s="32">
        <f t="shared" si="10"/>
        <v>0</v>
      </c>
      <c r="R422" s="31" t="e">
        <f>DATEVALUE(Tabell1[[#This Row],[Verdatum]])</f>
        <v>#VALUE!</v>
      </c>
    </row>
    <row r="423" spans="16:18" x14ac:dyDescent="0.3">
      <c r="P423" s="31" t="e">
        <f>_xlfn.XLOOKUP(B423+0,'chart of accounts kl 3-5'!A:A,'chart of accounts kl 3-5'!B:B)</f>
        <v>#N/A</v>
      </c>
      <c r="Q423" s="32">
        <f t="shared" si="10"/>
        <v>0</v>
      </c>
      <c r="R423" s="31" t="e">
        <f>DATEVALUE(Tabell1[[#This Row],[Verdatum]])</f>
        <v>#VALUE!</v>
      </c>
    </row>
    <row r="424" spans="16:18" x14ac:dyDescent="0.3">
      <c r="P424" s="31" t="e">
        <f>_xlfn.XLOOKUP(B424+0,'chart of accounts kl 3-5'!A:A,'chart of accounts kl 3-5'!B:B)</f>
        <v>#N/A</v>
      </c>
      <c r="Q424" s="32">
        <f t="shared" si="10"/>
        <v>0</v>
      </c>
      <c r="R424" s="31" t="e">
        <f>DATEVALUE(Tabell1[[#This Row],[Verdatum]])</f>
        <v>#VALUE!</v>
      </c>
    </row>
    <row r="425" spans="16:18" x14ac:dyDescent="0.3">
      <c r="P425" s="31" t="e">
        <f>_xlfn.XLOOKUP(B425+0,'chart of accounts kl 3-5'!A:A,'chart of accounts kl 3-5'!B:B)</f>
        <v>#N/A</v>
      </c>
      <c r="Q425" s="32">
        <f t="shared" si="10"/>
        <v>0</v>
      </c>
      <c r="R425" s="31" t="e">
        <f>DATEVALUE(Tabell1[[#This Row],[Verdatum]])</f>
        <v>#VALUE!</v>
      </c>
    </row>
    <row r="426" spans="16:18" x14ac:dyDescent="0.3">
      <c r="P426" s="31" t="e">
        <f>_xlfn.XLOOKUP(B426+0,'chart of accounts kl 3-5'!A:A,'chart of accounts kl 3-5'!B:B)</f>
        <v>#N/A</v>
      </c>
      <c r="Q426" s="32">
        <f t="shared" si="10"/>
        <v>0</v>
      </c>
      <c r="R426" s="31" t="e">
        <f>DATEVALUE(Tabell1[[#This Row],[Verdatum]])</f>
        <v>#VALUE!</v>
      </c>
    </row>
    <row r="427" spans="16:18" x14ac:dyDescent="0.3">
      <c r="P427" s="31" t="e">
        <f>_xlfn.XLOOKUP(B427+0,'chart of accounts kl 3-5'!A:A,'chart of accounts kl 3-5'!B:B)</f>
        <v>#N/A</v>
      </c>
      <c r="Q427" s="32">
        <f t="shared" si="10"/>
        <v>0</v>
      </c>
      <c r="R427" s="31" t="e">
        <f>DATEVALUE(Tabell1[[#This Row],[Verdatum]])</f>
        <v>#VALUE!</v>
      </c>
    </row>
    <row r="428" spans="16:18" x14ac:dyDescent="0.3">
      <c r="P428" s="31" t="e">
        <f>_xlfn.XLOOKUP(B428+0,'chart of accounts kl 3-5'!A:A,'chart of accounts kl 3-5'!B:B)</f>
        <v>#N/A</v>
      </c>
      <c r="Q428" s="32">
        <f t="shared" si="10"/>
        <v>0</v>
      </c>
      <c r="R428" s="31" t="e">
        <f>DATEVALUE(Tabell1[[#This Row],[Verdatum]])</f>
        <v>#VALUE!</v>
      </c>
    </row>
    <row r="429" spans="16:18" x14ac:dyDescent="0.3">
      <c r="P429" s="31" t="e">
        <f>_xlfn.XLOOKUP(B429+0,'chart of accounts kl 3-5'!A:A,'chart of accounts kl 3-5'!B:B)</f>
        <v>#N/A</v>
      </c>
      <c r="Q429" s="32">
        <f t="shared" si="10"/>
        <v>0</v>
      </c>
      <c r="R429" s="31" t="e">
        <f>DATEVALUE(Tabell1[[#This Row],[Verdatum]])</f>
        <v>#VALUE!</v>
      </c>
    </row>
    <row r="430" spans="16:18" x14ac:dyDescent="0.3">
      <c r="P430" s="31" t="e">
        <f>_xlfn.XLOOKUP(B430+0,'chart of accounts kl 3-5'!A:A,'chart of accounts kl 3-5'!B:B)</f>
        <v>#N/A</v>
      </c>
      <c r="Q430" s="32">
        <f t="shared" si="10"/>
        <v>0</v>
      </c>
      <c r="R430" s="31" t="e">
        <f>DATEVALUE(Tabell1[[#This Row],[Verdatum]])</f>
        <v>#VALUE!</v>
      </c>
    </row>
    <row r="431" spans="16:18" x14ac:dyDescent="0.3">
      <c r="P431" s="31" t="e">
        <f>_xlfn.XLOOKUP(B431+0,'chart of accounts kl 3-5'!A:A,'chart of accounts kl 3-5'!B:B)</f>
        <v>#N/A</v>
      </c>
      <c r="Q431" s="32">
        <f t="shared" si="10"/>
        <v>0</v>
      </c>
      <c r="R431" s="31" t="e">
        <f>DATEVALUE(Tabell1[[#This Row],[Verdatum]])</f>
        <v>#VALUE!</v>
      </c>
    </row>
    <row r="432" spans="16:18" x14ac:dyDescent="0.3">
      <c r="P432" s="31" t="e">
        <f>_xlfn.XLOOKUP(B432+0,'chart of accounts kl 3-5'!A:A,'chart of accounts kl 3-5'!B:B)</f>
        <v>#N/A</v>
      </c>
      <c r="Q432" s="32">
        <f t="shared" si="10"/>
        <v>0</v>
      </c>
      <c r="R432" s="31" t="e">
        <f>DATEVALUE(Tabell1[[#This Row],[Verdatum]])</f>
        <v>#VALUE!</v>
      </c>
    </row>
    <row r="433" spans="16:18" x14ac:dyDescent="0.3">
      <c r="P433" s="31" t="e">
        <f>_xlfn.XLOOKUP(B433+0,'chart of accounts kl 3-5'!A:A,'chart of accounts kl 3-5'!B:B)</f>
        <v>#N/A</v>
      </c>
      <c r="Q433" s="32">
        <f t="shared" si="10"/>
        <v>0</v>
      </c>
      <c r="R433" s="31" t="e">
        <f>DATEVALUE(Tabell1[[#This Row],[Verdatum]])</f>
        <v>#VALUE!</v>
      </c>
    </row>
    <row r="434" spans="16:18" x14ac:dyDescent="0.3">
      <c r="P434" s="31" t="e">
        <f>_xlfn.XLOOKUP(B434+0,'chart of accounts kl 3-5'!A:A,'chart of accounts kl 3-5'!B:B)</f>
        <v>#N/A</v>
      </c>
      <c r="Q434" s="32">
        <f t="shared" si="10"/>
        <v>0</v>
      </c>
      <c r="R434" s="31" t="e">
        <f>DATEVALUE(Tabell1[[#This Row],[Verdatum]])</f>
        <v>#VALUE!</v>
      </c>
    </row>
    <row r="435" spans="16:18" x14ac:dyDescent="0.3">
      <c r="P435" s="31" t="e">
        <f>_xlfn.XLOOKUP(B435+0,'chart of accounts kl 3-5'!A:A,'chart of accounts kl 3-5'!B:B)</f>
        <v>#N/A</v>
      </c>
      <c r="Q435" s="32">
        <f t="shared" si="10"/>
        <v>0</v>
      </c>
      <c r="R435" s="31" t="e">
        <f>DATEVALUE(Tabell1[[#This Row],[Verdatum]])</f>
        <v>#VALUE!</v>
      </c>
    </row>
    <row r="436" spans="16:18" x14ac:dyDescent="0.3">
      <c r="P436" s="31" t="e">
        <f>_xlfn.XLOOKUP(B436+0,'chart of accounts kl 3-5'!A:A,'chart of accounts kl 3-5'!B:B)</f>
        <v>#N/A</v>
      </c>
      <c r="Q436" s="32">
        <f t="shared" si="10"/>
        <v>0</v>
      </c>
      <c r="R436" s="31" t="e">
        <f>DATEVALUE(Tabell1[[#This Row],[Verdatum]])</f>
        <v>#VALUE!</v>
      </c>
    </row>
    <row r="437" spans="16:18" x14ac:dyDescent="0.3">
      <c r="P437" s="31" t="e">
        <f>_xlfn.XLOOKUP(B437+0,'chart of accounts kl 3-5'!A:A,'chart of accounts kl 3-5'!B:B)</f>
        <v>#N/A</v>
      </c>
      <c r="Q437" s="32">
        <f t="shared" si="10"/>
        <v>0</v>
      </c>
      <c r="R437" s="31" t="e">
        <f>DATEVALUE(Tabell1[[#This Row],[Verdatum]])</f>
        <v>#VALUE!</v>
      </c>
    </row>
    <row r="438" spans="16:18" x14ac:dyDescent="0.3">
      <c r="P438" s="31" t="e">
        <f>_xlfn.XLOOKUP(B438+0,'chart of accounts kl 3-5'!A:A,'chart of accounts kl 3-5'!B:B)</f>
        <v>#N/A</v>
      </c>
      <c r="Q438" s="32">
        <f t="shared" si="10"/>
        <v>0</v>
      </c>
      <c r="R438" s="31" t="e">
        <f>DATEVALUE(Tabell1[[#This Row],[Verdatum]])</f>
        <v>#VALUE!</v>
      </c>
    </row>
    <row r="439" spans="16:18" x14ac:dyDescent="0.3">
      <c r="P439" s="31" t="e">
        <f>_xlfn.XLOOKUP(B439+0,'chart of accounts kl 3-5'!A:A,'chart of accounts kl 3-5'!B:B)</f>
        <v>#N/A</v>
      </c>
      <c r="Q439" s="32">
        <f t="shared" si="10"/>
        <v>0</v>
      </c>
      <c r="R439" s="31" t="e">
        <f>DATEVALUE(Tabell1[[#This Row],[Verdatum]])</f>
        <v>#VALUE!</v>
      </c>
    </row>
    <row r="440" spans="16:18" x14ac:dyDescent="0.3">
      <c r="P440" s="31" t="e">
        <f>_xlfn.XLOOKUP(B440+0,'chart of accounts kl 3-5'!A:A,'chart of accounts kl 3-5'!B:B)</f>
        <v>#N/A</v>
      </c>
      <c r="Q440" s="32">
        <f t="shared" ref="Q440:Q503" si="11">B440+0</f>
        <v>0</v>
      </c>
      <c r="R440" s="31" t="e">
        <f>DATEVALUE(Tabell1[[#This Row],[Verdatum]])</f>
        <v>#VALUE!</v>
      </c>
    </row>
    <row r="441" spans="16:18" x14ac:dyDescent="0.3">
      <c r="P441" s="31" t="e">
        <f>_xlfn.XLOOKUP(B441+0,'chart of accounts kl 3-5'!A:A,'chart of accounts kl 3-5'!B:B)</f>
        <v>#N/A</v>
      </c>
      <c r="Q441" s="32">
        <f t="shared" si="11"/>
        <v>0</v>
      </c>
      <c r="R441" s="31" t="e">
        <f>DATEVALUE(Tabell1[[#This Row],[Verdatum]])</f>
        <v>#VALUE!</v>
      </c>
    </row>
    <row r="442" spans="16:18" x14ac:dyDescent="0.3">
      <c r="P442" s="31" t="e">
        <f>_xlfn.XLOOKUP(B442+0,'chart of accounts kl 3-5'!A:A,'chart of accounts kl 3-5'!B:B)</f>
        <v>#N/A</v>
      </c>
      <c r="Q442" s="32">
        <f t="shared" si="11"/>
        <v>0</v>
      </c>
      <c r="R442" s="31" t="e">
        <f>DATEVALUE(Tabell1[[#This Row],[Verdatum]])</f>
        <v>#VALUE!</v>
      </c>
    </row>
    <row r="443" spans="16:18" x14ac:dyDescent="0.3">
      <c r="P443" s="31" t="e">
        <f>_xlfn.XLOOKUP(B443+0,'chart of accounts kl 3-5'!A:A,'chart of accounts kl 3-5'!B:B)</f>
        <v>#N/A</v>
      </c>
      <c r="Q443" s="32">
        <f t="shared" si="11"/>
        <v>0</v>
      </c>
      <c r="R443" s="31" t="e">
        <f>DATEVALUE(Tabell1[[#This Row],[Verdatum]])</f>
        <v>#VALUE!</v>
      </c>
    </row>
    <row r="444" spans="16:18" x14ac:dyDescent="0.3">
      <c r="P444" s="31" t="e">
        <f>_xlfn.XLOOKUP(B444+0,'chart of accounts kl 3-5'!A:A,'chart of accounts kl 3-5'!B:B)</f>
        <v>#N/A</v>
      </c>
      <c r="Q444" s="32">
        <f t="shared" si="11"/>
        <v>0</v>
      </c>
      <c r="R444" s="31" t="e">
        <f>DATEVALUE(Tabell1[[#This Row],[Verdatum]])</f>
        <v>#VALUE!</v>
      </c>
    </row>
    <row r="445" spans="16:18" x14ac:dyDescent="0.3">
      <c r="P445" s="31" t="e">
        <f>_xlfn.XLOOKUP(B445+0,'chart of accounts kl 3-5'!A:A,'chart of accounts kl 3-5'!B:B)</f>
        <v>#N/A</v>
      </c>
      <c r="Q445" s="32">
        <f t="shared" si="11"/>
        <v>0</v>
      </c>
      <c r="R445" s="31" t="e">
        <f>DATEVALUE(Tabell1[[#This Row],[Verdatum]])</f>
        <v>#VALUE!</v>
      </c>
    </row>
    <row r="446" spans="16:18" x14ac:dyDescent="0.3">
      <c r="P446" s="31" t="e">
        <f>_xlfn.XLOOKUP(B446+0,'chart of accounts kl 3-5'!A:A,'chart of accounts kl 3-5'!B:B)</f>
        <v>#N/A</v>
      </c>
      <c r="Q446" s="32">
        <f t="shared" si="11"/>
        <v>0</v>
      </c>
      <c r="R446" s="31" t="e">
        <f>DATEVALUE(Tabell1[[#This Row],[Verdatum]])</f>
        <v>#VALUE!</v>
      </c>
    </row>
    <row r="447" spans="16:18" x14ac:dyDescent="0.3">
      <c r="P447" s="31" t="e">
        <f>_xlfn.XLOOKUP(B447+0,'chart of accounts kl 3-5'!A:A,'chart of accounts kl 3-5'!B:B)</f>
        <v>#N/A</v>
      </c>
      <c r="Q447" s="32">
        <f t="shared" si="11"/>
        <v>0</v>
      </c>
      <c r="R447" s="31" t="e">
        <f>DATEVALUE(Tabell1[[#This Row],[Verdatum]])</f>
        <v>#VALUE!</v>
      </c>
    </row>
    <row r="448" spans="16:18" x14ac:dyDescent="0.3">
      <c r="P448" s="31" t="e">
        <f>_xlfn.XLOOKUP(B448+0,'chart of accounts kl 3-5'!A:A,'chart of accounts kl 3-5'!B:B)</f>
        <v>#N/A</v>
      </c>
      <c r="Q448" s="32">
        <f t="shared" si="11"/>
        <v>0</v>
      </c>
      <c r="R448" s="31" t="e">
        <f>DATEVALUE(Tabell1[[#This Row],[Verdatum]])</f>
        <v>#VALUE!</v>
      </c>
    </row>
    <row r="449" spans="16:18" x14ac:dyDescent="0.3">
      <c r="P449" s="31" t="e">
        <f>_xlfn.XLOOKUP(B449+0,'chart of accounts kl 3-5'!A:A,'chart of accounts kl 3-5'!B:B)</f>
        <v>#N/A</v>
      </c>
      <c r="Q449" s="32">
        <f t="shared" si="11"/>
        <v>0</v>
      </c>
      <c r="R449" s="31" t="e">
        <f>DATEVALUE(Tabell1[[#This Row],[Verdatum]])</f>
        <v>#VALUE!</v>
      </c>
    </row>
    <row r="450" spans="16:18" x14ac:dyDescent="0.3">
      <c r="P450" s="31" t="e">
        <f>_xlfn.XLOOKUP(B450+0,'chart of accounts kl 3-5'!A:A,'chart of accounts kl 3-5'!B:B)</f>
        <v>#N/A</v>
      </c>
      <c r="Q450" s="32">
        <f t="shared" si="11"/>
        <v>0</v>
      </c>
      <c r="R450" s="31" t="e">
        <f>DATEVALUE(Tabell1[[#This Row],[Verdatum]])</f>
        <v>#VALUE!</v>
      </c>
    </row>
    <row r="451" spans="16:18" x14ac:dyDescent="0.3">
      <c r="P451" s="31" t="e">
        <f>_xlfn.XLOOKUP(B451+0,'chart of accounts kl 3-5'!A:A,'chart of accounts kl 3-5'!B:B)</f>
        <v>#N/A</v>
      </c>
      <c r="Q451" s="32">
        <f t="shared" si="11"/>
        <v>0</v>
      </c>
      <c r="R451" s="31" t="e">
        <f>DATEVALUE(Tabell1[[#This Row],[Verdatum]])</f>
        <v>#VALUE!</v>
      </c>
    </row>
    <row r="452" spans="16:18" x14ac:dyDescent="0.3">
      <c r="P452" s="31" t="e">
        <f>_xlfn.XLOOKUP(B452+0,'chart of accounts kl 3-5'!A:A,'chart of accounts kl 3-5'!B:B)</f>
        <v>#N/A</v>
      </c>
      <c r="Q452" s="32">
        <f t="shared" si="11"/>
        <v>0</v>
      </c>
      <c r="R452" s="31" t="e">
        <f>DATEVALUE(Tabell1[[#This Row],[Verdatum]])</f>
        <v>#VALUE!</v>
      </c>
    </row>
    <row r="453" spans="16:18" x14ac:dyDescent="0.3">
      <c r="P453" s="31" t="e">
        <f>_xlfn.XLOOKUP(B453+0,'chart of accounts kl 3-5'!A:A,'chart of accounts kl 3-5'!B:B)</f>
        <v>#N/A</v>
      </c>
      <c r="Q453" s="32">
        <f t="shared" si="11"/>
        <v>0</v>
      </c>
      <c r="R453" s="31" t="e">
        <f>DATEVALUE(Tabell1[[#This Row],[Verdatum]])</f>
        <v>#VALUE!</v>
      </c>
    </row>
    <row r="454" spans="16:18" x14ac:dyDescent="0.3">
      <c r="P454" s="31" t="e">
        <f>_xlfn.XLOOKUP(B454+0,'chart of accounts kl 3-5'!A:A,'chart of accounts kl 3-5'!B:B)</f>
        <v>#N/A</v>
      </c>
      <c r="Q454" s="32">
        <f t="shared" si="11"/>
        <v>0</v>
      </c>
      <c r="R454" s="31" t="e">
        <f>DATEVALUE(Tabell1[[#This Row],[Verdatum]])</f>
        <v>#VALUE!</v>
      </c>
    </row>
    <row r="455" spans="16:18" x14ac:dyDescent="0.3">
      <c r="P455" s="31" t="e">
        <f>_xlfn.XLOOKUP(B455+0,'chart of accounts kl 3-5'!A:A,'chart of accounts kl 3-5'!B:B)</f>
        <v>#N/A</v>
      </c>
      <c r="Q455" s="32">
        <f t="shared" si="11"/>
        <v>0</v>
      </c>
      <c r="R455" s="31" t="e">
        <f>DATEVALUE(Tabell1[[#This Row],[Verdatum]])</f>
        <v>#VALUE!</v>
      </c>
    </row>
    <row r="456" spans="16:18" x14ac:dyDescent="0.3">
      <c r="P456" s="31" t="e">
        <f>_xlfn.XLOOKUP(B456+0,'chart of accounts kl 3-5'!A:A,'chart of accounts kl 3-5'!B:B)</f>
        <v>#N/A</v>
      </c>
      <c r="Q456" s="32">
        <f t="shared" si="11"/>
        <v>0</v>
      </c>
      <c r="R456" s="31" t="e">
        <f>DATEVALUE(Tabell1[[#This Row],[Verdatum]])</f>
        <v>#VALUE!</v>
      </c>
    </row>
    <row r="457" spans="16:18" x14ac:dyDescent="0.3">
      <c r="P457" s="31" t="e">
        <f>_xlfn.XLOOKUP(B457+0,'chart of accounts kl 3-5'!A:A,'chart of accounts kl 3-5'!B:B)</f>
        <v>#N/A</v>
      </c>
      <c r="Q457" s="32">
        <f t="shared" si="11"/>
        <v>0</v>
      </c>
      <c r="R457" s="31" t="e">
        <f>DATEVALUE(Tabell1[[#This Row],[Verdatum]])</f>
        <v>#VALUE!</v>
      </c>
    </row>
    <row r="458" spans="16:18" x14ac:dyDescent="0.3">
      <c r="P458" s="31" t="e">
        <f>_xlfn.XLOOKUP(B458+0,'chart of accounts kl 3-5'!A:A,'chart of accounts kl 3-5'!B:B)</f>
        <v>#N/A</v>
      </c>
      <c r="Q458" s="32">
        <f t="shared" si="11"/>
        <v>0</v>
      </c>
      <c r="R458" s="31" t="e">
        <f>DATEVALUE(Tabell1[[#This Row],[Verdatum]])</f>
        <v>#VALUE!</v>
      </c>
    </row>
    <row r="459" spans="16:18" x14ac:dyDescent="0.3">
      <c r="P459" s="31" t="e">
        <f>_xlfn.XLOOKUP(B459+0,'chart of accounts kl 3-5'!A:A,'chart of accounts kl 3-5'!B:B)</f>
        <v>#N/A</v>
      </c>
      <c r="Q459" s="32">
        <f t="shared" si="11"/>
        <v>0</v>
      </c>
      <c r="R459" s="31" t="e">
        <f>DATEVALUE(Tabell1[[#This Row],[Verdatum]])</f>
        <v>#VALUE!</v>
      </c>
    </row>
    <row r="460" spans="16:18" x14ac:dyDescent="0.3">
      <c r="P460" s="31" t="e">
        <f>_xlfn.XLOOKUP(B460+0,'chart of accounts kl 3-5'!A:A,'chart of accounts kl 3-5'!B:B)</f>
        <v>#N/A</v>
      </c>
      <c r="Q460" s="32">
        <f t="shared" si="11"/>
        <v>0</v>
      </c>
      <c r="R460" s="31" t="e">
        <f>DATEVALUE(Tabell1[[#This Row],[Verdatum]])</f>
        <v>#VALUE!</v>
      </c>
    </row>
    <row r="461" spans="16:18" x14ac:dyDescent="0.3">
      <c r="P461" s="31" t="e">
        <f>_xlfn.XLOOKUP(B461+0,'chart of accounts kl 3-5'!A:A,'chart of accounts kl 3-5'!B:B)</f>
        <v>#N/A</v>
      </c>
      <c r="Q461" s="32">
        <f t="shared" si="11"/>
        <v>0</v>
      </c>
      <c r="R461" s="31" t="e">
        <f>DATEVALUE(Tabell1[[#This Row],[Verdatum]])</f>
        <v>#VALUE!</v>
      </c>
    </row>
    <row r="462" spans="16:18" x14ac:dyDescent="0.3">
      <c r="P462" s="31" t="e">
        <f>_xlfn.XLOOKUP(B462+0,'chart of accounts kl 3-5'!A:A,'chart of accounts kl 3-5'!B:B)</f>
        <v>#N/A</v>
      </c>
      <c r="Q462" s="32">
        <f t="shared" si="11"/>
        <v>0</v>
      </c>
      <c r="R462" s="31" t="e">
        <f>DATEVALUE(Tabell1[[#This Row],[Verdatum]])</f>
        <v>#VALUE!</v>
      </c>
    </row>
    <row r="463" spans="16:18" x14ac:dyDescent="0.3">
      <c r="P463" s="31" t="e">
        <f>_xlfn.XLOOKUP(B463+0,'chart of accounts kl 3-5'!A:A,'chart of accounts kl 3-5'!B:B)</f>
        <v>#N/A</v>
      </c>
      <c r="Q463" s="32">
        <f t="shared" si="11"/>
        <v>0</v>
      </c>
      <c r="R463" s="31" t="e">
        <f>DATEVALUE(Tabell1[[#This Row],[Verdatum]])</f>
        <v>#VALUE!</v>
      </c>
    </row>
    <row r="464" spans="16:18" x14ac:dyDescent="0.3">
      <c r="P464" s="31" t="e">
        <f>_xlfn.XLOOKUP(B464+0,'chart of accounts kl 3-5'!A:A,'chart of accounts kl 3-5'!B:B)</f>
        <v>#N/A</v>
      </c>
      <c r="Q464" s="32">
        <f t="shared" si="11"/>
        <v>0</v>
      </c>
      <c r="R464" s="31" t="e">
        <f>DATEVALUE(Tabell1[[#This Row],[Verdatum]])</f>
        <v>#VALUE!</v>
      </c>
    </row>
    <row r="465" spans="16:18" x14ac:dyDescent="0.3">
      <c r="P465" s="31" t="e">
        <f>_xlfn.XLOOKUP(B465+0,'chart of accounts kl 3-5'!A:A,'chart of accounts kl 3-5'!B:B)</f>
        <v>#N/A</v>
      </c>
      <c r="Q465" s="32">
        <f t="shared" si="11"/>
        <v>0</v>
      </c>
      <c r="R465" s="31" t="e">
        <f>DATEVALUE(Tabell1[[#This Row],[Verdatum]])</f>
        <v>#VALUE!</v>
      </c>
    </row>
    <row r="466" spans="16:18" x14ac:dyDescent="0.3">
      <c r="P466" s="31" t="e">
        <f>_xlfn.XLOOKUP(B466+0,'chart of accounts kl 3-5'!A:A,'chart of accounts kl 3-5'!B:B)</f>
        <v>#N/A</v>
      </c>
      <c r="Q466" s="32">
        <f t="shared" si="11"/>
        <v>0</v>
      </c>
      <c r="R466" s="31" t="e">
        <f>DATEVALUE(Tabell1[[#This Row],[Verdatum]])</f>
        <v>#VALUE!</v>
      </c>
    </row>
    <row r="467" spans="16:18" x14ac:dyDescent="0.3">
      <c r="P467" s="31" t="e">
        <f>_xlfn.XLOOKUP(B467+0,'chart of accounts kl 3-5'!A:A,'chart of accounts kl 3-5'!B:B)</f>
        <v>#N/A</v>
      </c>
      <c r="Q467" s="32">
        <f t="shared" si="11"/>
        <v>0</v>
      </c>
      <c r="R467" s="31" t="e">
        <f>DATEVALUE(Tabell1[[#This Row],[Verdatum]])</f>
        <v>#VALUE!</v>
      </c>
    </row>
    <row r="468" spans="16:18" x14ac:dyDescent="0.3">
      <c r="P468" s="31" t="e">
        <f>_xlfn.XLOOKUP(B468+0,'chart of accounts kl 3-5'!A:A,'chart of accounts kl 3-5'!B:B)</f>
        <v>#N/A</v>
      </c>
      <c r="Q468" s="32">
        <f t="shared" si="11"/>
        <v>0</v>
      </c>
      <c r="R468" s="31" t="e">
        <f>DATEVALUE(Tabell1[[#This Row],[Verdatum]])</f>
        <v>#VALUE!</v>
      </c>
    </row>
    <row r="469" spans="16:18" x14ac:dyDescent="0.3">
      <c r="P469" s="31" t="e">
        <f>_xlfn.XLOOKUP(B469+0,'chart of accounts kl 3-5'!A:A,'chart of accounts kl 3-5'!B:B)</f>
        <v>#N/A</v>
      </c>
      <c r="Q469" s="32">
        <f t="shared" si="11"/>
        <v>0</v>
      </c>
      <c r="R469" s="31" t="e">
        <f>DATEVALUE(Tabell1[[#This Row],[Verdatum]])</f>
        <v>#VALUE!</v>
      </c>
    </row>
    <row r="470" spans="16:18" x14ac:dyDescent="0.3">
      <c r="P470" s="31" t="e">
        <f>_xlfn.XLOOKUP(B470+0,'chart of accounts kl 3-5'!A:A,'chart of accounts kl 3-5'!B:B)</f>
        <v>#N/A</v>
      </c>
      <c r="Q470" s="32">
        <f t="shared" si="11"/>
        <v>0</v>
      </c>
      <c r="R470" s="31" t="e">
        <f>DATEVALUE(Tabell1[[#This Row],[Verdatum]])</f>
        <v>#VALUE!</v>
      </c>
    </row>
    <row r="471" spans="16:18" x14ac:dyDescent="0.3">
      <c r="P471" s="31" t="e">
        <f>_xlfn.XLOOKUP(B471+0,'chart of accounts kl 3-5'!A:A,'chart of accounts kl 3-5'!B:B)</f>
        <v>#N/A</v>
      </c>
      <c r="Q471" s="32">
        <f t="shared" si="11"/>
        <v>0</v>
      </c>
      <c r="R471" s="31" t="e">
        <f>DATEVALUE(Tabell1[[#This Row],[Verdatum]])</f>
        <v>#VALUE!</v>
      </c>
    </row>
    <row r="472" spans="16:18" x14ac:dyDescent="0.3">
      <c r="P472" s="31" t="e">
        <f>_xlfn.XLOOKUP(B472+0,'chart of accounts kl 3-5'!A:A,'chart of accounts kl 3-5'!B:B)</f>
        <v>#N/A</v>
      </c>
      <c r="Q472" s="32">
        <f t="shared" si="11"/>
        <v>0</v>
      </c>
      <c r="R472" s="31" t="e">
        <f>DATEVALUE(Tabell1[[#This Row],[Verdatum]])</f>
        <v>#VALUE!</v>
      </c>
    </row>
    <row r="473" spans="16:18" x14ac:dyDescent="0.3">
      <c r="P473" s="31" t="e">
        <f>_xlfn.XLOOKUP(B473+0,'chart of accounts kl 3-5'!A:A,'chart of accounts kl 3-5'!B:B)</f>
        <v>#N/A</v>
      </c>
      <c r="Q473" s="32">
        <f t="shared" si="11"/>
        <v>0</v>
      </c>
      <c r="R473" s="31" t="e">
        <f>DATEVALUE(Tabell1[[#This Row],[Verdatum]])</f>
        <v>#VALUE!</v>
      </c>
    </row>
    <row r="474" spans="16:18" x14ac:dyDescent="0.3">
      <c r="P474" s="31" t="e">
        <f>_xlfn.XLOOKUP(B474+0,'chart of accounts kl 3-5'!A:A,'chart of accounts kl 3-5'!B:B)</f>
        <v>#N/A</v>
      </c>
      <c r="Q474" s="32">
        <f t="shared" si="11"/>
        <v>0</v>
      </c>
      <c r="R474" s="31" t="e">
        <f>DATEVALUE(Tabell1[[#This Row],[Verdatum]])</f>
        <v>#VALUE!</v>
      </c>
    </row>
    <row r="475" spans="16:18" x14ac:dyDescent="0.3">
      <c r="P475" s="31" t="e">
        <f>_xlfn.XLOOKUP(B475+0,'chart of accounts kl 3-5'!A:A,'chart of accounts kl 3-5'!B:B)</f>
        <v>#N/A</v>
      </c>
      <c r="Q475" s="32">
        <f t="shared" si="11"/>
        <v>0</v>
      </c>
      <c r="R475" s="31" t="e">
        <f>DATEVALUE(Tabell1[[#This Row],[Verdatum]])</f>
        <v>#VALUE!</v>
      </c>
    </row>
    <row r="476" spans="16:18" x14ac:dyDescent="0.3">
      <c r="P476" s="31" t="e">
        <f>_xlfn.XLOOKUP(B476+0,'chart of accounts kl 3-5'!A:A,'chart of accounts kl 3-5'!B:B)</f>
        <v>#N/A</v>
      </c>
      <c r="Q476" s="32">
        <f t="shared" si="11"/>
        <v>0</v>
      </c>
      <c r="R476" s="31" t="e">
        <f>DATEVALUE(Tabell1[[#This Row],[Verdatum]])</f>
        <v>#VALUE!</v>
      </c>
    </row>
    <row r="477" spans="16:18" x14ac:dyDescent="0.3">
      <c r="P477" s="31" t="e">
        <f>_xlfn.XLOOKUP(B477+0,'chart of accounts kl 3-5'!A:A,'chart of accounts kl 3-5'!B:B)</f>
        <v>#N/A</v>
      </c>
      <c r="Q477" s="32">
        <f t="shared" si="11"/>
        <v>0</v>
      </c>
      <c r="R477" s="31" t="e">
        <f>DATEVALUE(Tabell1[[#This Row],[Verdatum]])</f>
        <v>#VALUE!</v>
      </c>
    </row>
    <row r="478" spans="16:18" x14ac:dyDescent="0.3">
      <c r="P478" s="31" t="e">
        <f>_xlfn.XLOOKUP(B478+0,'chart of accounts kl 3-5'!A:A,'chart of accounts kl 3-5'!B:B)</f>
        <v>#N/A</v>
      </c>
      <c r="Q478" s="32">
        <f t="shared" si="11"/>
        <v>0</v>
      </c>
      <c r="R478" s="31" t="e">
        <f>DATEVALUE(Tabell1[[#This Row],[Verdatum]])</f>
        <v>#VALUE!</v>
      </c>
    </row>
    <row r="479" spans="16:18" x14ac:dyDescent="0.3">
      <c r="P479" s="31" t="e">
        <f>_xlfn.XLOOKUP(B479+0,'chart of accounts kl 3-5'!A:A,'chart of accounts kl 3-5'!B:B)</f>
        <v>#N/A</v>
      </c>
      <c r="Q479" s="32">
        <f t="shared" si="11"/>
        <v>0</v>
      </c>
      <c r="R479" s="31" t="e">
        <f>DATEVALUE(Tabell1[[#This Row],[Verdatum]])</f>
        <v>#VALUE!</v>
      </c>
    </row>
    <row r="480" spans="16:18" x14ac:dyDescent="0.3">
      <c r="P480" s="31" t="e">
        <f>_xlfn.XLOOKUP(B480+0,'chart of accounts kl 3-5'!A:A,'chart of accounts kl 3-5'!B:B)</f>
        <v>#N/A</v>
      </c>
      <c r="Q480" s="32">
        <f t="shared" si="11"/>
        <v>0</v>
      </c>
      <c r="R480" s="31" t="e">
        <f>DATEVALUE(Tabell1[[#This Row],[Verdatum]])</f>
        <v>#VALUE!</v>
      </c>
    </row>
    <row r="481" spans="16:18" x14ac:dyDescent="0.3">
      <c r="P481" s="31" t="e">
        <f>_xlfn.XLOOKUP(B481+0,'chart of accounts kl 3-5'!A:A,'chart of accounts kl 3-5'!B:B)</f>
        <v>#N/A</v>
      </c>
      <c r="Q481" s="32">
        <f t="shared" si="11"/>
        <v>0</v>
      </c>
      <c r="R481" s="31" t="e">
        <f>DATEVALUE(Tabell1[[#This Row],[Verdatum]])</f>
        <v>#VALUE!</v>
      </c>
    </row>
    <row r="482" spans="16:18" x14ac:dyDescent="0.3">
      <c r="P482" s="31" t="e">
        <f>_xlfn.XLOOKUP(B482+0,'chart of accounts kl 3-5'!A:A,'chart of accounts kl 3-5'!B:B)</f>
        <v>#N/A</v>
      </c>
      <c r="Q482" s="32">
        <f t="shared" si="11"/>
        <v>0</v>
      </c>
      <c r="R482" s="31" t="e">
        <f>DATEVALUE(Tabell1[[#This Row],[Verdatum]])</f>
        <v>#VALUE!</v>
      </c>
    </row>
    <row r="483" spans="16:18" x14ac:dyDescent="0.3">
      <c r="P483" s="31" t="e">
        <f>_xlfn.XLOOKUP(B483+0,'chart of accounts kl 3-5'!A:A,'chart of accounts kl 3-5'!B:B)</f>
        <v>#N/A</v>
      </c>
      <c r="Q483" s="32">
        <f t="shared" si="11"/>
        <v>0</v>
      </c>
      <c r="R483" s="31" t="e">
        <f>DATEVALUE(Tabell1[[#This Row],[Verdatum]])</f>
        <v>#VALUE!</v>
      </c>
    </row>
    <row r="484" spans="16:18" x14ac:dyDescent="0.3">
      <c r="P484" s="31" t="e">
        <f>_xlfn.XLOOKUP(B484+0,'chart of accounts kl 3-5'!A:A,'chart of accounts kl 3-5'!B:B)</f>
        <v>#N/A</v>
      </c>
      <c r="Q484" s="32">
        <f t="shared" si="11"/>
        <v>0</v>
      </c>
      <c r="R484" s="31" t="e">
        <f>DATEVALUE(Tabell1[[#This Row],[Verdatum]])</f>
        <v>#VALUE!</v>
      </c>
    </row>
    <row r="485" spans="16:18" x14ac:dyDescent="0.3">
      <c r="P485" s="31" t="e">
        <f>_xlfn.XLOOKUP(B485+0,'chart of accounts kl 3-5'!A:A,'chart of accounts kl 3-5'!B:B)</f>
        <v>#N/A</v>
      </c>
      <c r="Q485" s="32">
        <f t="shared" si="11"/>
        <v>0</v>
      </c>
      <c r="R485" s="31" t="e">
        <f>DATEVALUE(Tabell1[[#This Row],[Verdatum]])</f>
        <v>#VALUE!</v>
      </c>
    </row>
    <row r="486" spans="16:18" x14ac:dyDescent="0.3">
      <c r="P486" s="31" t="e">
        <f>_xlfn.XLOOKUP(B486+0,'chart of accounts kl 3-5'!A:A,'chart of accounts kl 3-5'!B:B)</f>
        <v>#N/A</v>
      </c>
      <c r="Q486" s="32">
        <f t="shared" si="11"/>
        <v>0</v>
      </c>
      <c r="R486" s="31" t="e">
        <f>DATEVALUE(Tabell1[[#This Row],[Verdatum]])</f>
        <v>#VALUE!</v>
      </c>
    </row>
    <row r="487" spans="16:18" x14ac:dyDescent="0.3">
      <c r="P487" s="31" t="e">
        <f>_xlfn.XLOOKUP(B487+0,'chart of accounts kl 3-5'!A:A,'chart of accounts kl 3-5'!B:B)</f>
        <v>#N/A</v>
      </c>
      <c r="Q487" s="32">
        <f t="shared" si="11"/>
        <v>0</v>
      </c>
      <c r="R487" s="31" t="e">
        <f>DATEVALUE(Tabell1[[#This Row],[Verdatum]])</f>
        <v>#VALUE!</v>
      </c>
    </row>
    <row r="488" spans="16:18" x14ac:dyDescent="0.3">
      <c r="P488" s="31" t="e">
        <f>_xlfn.XLOOKUP(B488+0,'chart of accounts kl 3-5'!A:A,'chart of accounts kl 3-5'!B:B)</f>
        <v>#N/A</v>
      </c>
      <c r="Q488" s="32">
        <f t="shared" si="11"/>
        <v>0</v>
      </c>
      <c r="R488" s="31" t="e">
        <f>DATEVALUE(Tabell1[[#This Row],[Verdatum]])</f>
        <v>#VALUE!</v>
      </c>
    </row>
    <row r="489" spans="16:18" x14ac:dyDescent="0.3">
      <c r="P489" s="31" t="e">
        <f>_xlfn.XLOOKUP(B489+0,'chart of accounts kl 3-5'!A:A,'chart of accounts kl 3-5'!B:B)</f>
        <v>#N/A</v>
      </c>
      <c r="Q489" s="32">
        <f t="shared" si="11"/>
        <v>0</v>
      </c>
      <c r="R489" s="31" t="e">
        <f>DATEVALUE(Tabell1[[#This Row],[Verdatum]])</f>
        <v>#VALUE!</v>
      </c>
    </row>
    <row r="490" spans="16:18" x14ac:dyDescent="0.3">
      <c r="P490" s="31" t="e">
        <f>_xlfn.XLOOKUP(B490+0,'chart of accounts kl 3-5'!A:A,'chart of accounts kl 3-5'!B:B)</f>
        <v>#N/A</v>
      </c>
      <c r="Q490" s="32">
        <f t="shared" si="11"/>
        <v>0</v>
      </c>
      <c r="R490" s="31" t="e">
        <f>DATEVALUE(Tabell1[[#This Row],[Verdatum]])</f>
        <v>#VALUE!</v>
      </c>
    </row>
    <row r="491" spans="16:18" x14ac:dyDescent="0.3">
      <c r="P491" s="31" t="e">
        <f>_xlfn.XLOOKUP(B491+0,'chart of accounts kl 3-5'!A:A,'chart of accounts kl 3-5'!B:B)</f>
        <v>#N/A</v>
      </c>
      <c r="Q491" s="32">
        <f t="shared" si="11"/>
        <v>0</v>
      </c>
      <c r="R491" s="31" t="e">
        <f>DATEVALUE(Tabell1[[#This Row],[Verdatum]])</f>
        <v>#VALUE!</v>
      </c>
    </row>
    <row r="492" spans="16:18" x14ac:dyDescent="0.3">
      <c r="P492" s="31" t="e">
        <f>_xlfn.XLOOKUP(B492+0,'chart of accounts kl 3-5'!A:A,'chart of accounts kl 3-5'!B:B)</f>
        <v>#N/A</v>
      </c>
      <c r="Q492" s="32">
        <f t="shared" si="11"/>
        <v>0</v>
      </c>
      <c r="R492" s="31" t="e">
        <f>DATEVALUE(Tabell1[[#This Row],[Verdatum]])</f>
        <v>#VALUE!</v>
      </c>
    </row>
    <row r="493" spans="16:18" x14ac:dyDescent="0.3">
      <c r="P493" s="31" t="e">
        <f>_xlfn.XLOOKUP(B493+0,'chart of accounts kl 3-5'!A:A,'chart of accounts kl 3-5'!B:B)</f>
        <v>#N/A</v>
      </c>
      <c r="Q493" s="32">
        <f t="shared" si="11"/>
        <v>0</v>
      </c>
      <c r="R493" s="31" t="e">
        <f>DATEVALUE(Tabell1[[#This Row],[Verdatum]])</f>
        <v>#VALUE!</v>
      </c>
    </row>
    <row r="494" spans="16:18" x14ac:dyDescent="0.3">
      <c r="P494" s="31" t="e">
        <f>_xlfn.XLOOKUP(B494+0,'chart of accounts kl 3-5'!A:A,'chart of accounts kl 3-5'!B:B)</f>
        <v>#N/A</v>
      </c>
      <c r="Q494" s="32">
        <f t="shared" si="11"/>
        <v>0</v>
      </c>
      <c r="R494" s="31" t="e">
        <f>DATEVALUE(Tabell1[[#This Row],[Verdatum]])</f>
        <v>#VALUE!</v>
      </c>
    </row>
    <row r="495" spans="16:18" x14ac:dyDescent="0.3">
      <c r="P495" s="31" t="e">
        <f>_xlfn.XLOOKUP(B495+0,'chart of accounts kl 3-5'!A:A,'chart of accounts kl 3-5'!B:B)</f>
        <v>#N/A</v>
      </c>
      <c r="Q495" s="32">
        <f t="shared" si="11"/>
        <v>0</v>
      </c>
      <c r="R495" s="31" t="e">
        <f>DATEVALUE(Tabell1[[#This Row],[Verdatum]])</f>
        <v>#VALUE!</v>
      </c>
    </row>
    <row r="496" spans="16:18" x14ac:dyDescent="0.3">
      <c r="P496" s="31" t="e">
        <f>_xlfn.XLOOKUP(B496+0,'chart of accounts kl 3-5'!A:A,'chart of accounts kl 3-5'!B:B)</f>
        <v>#N/A</v>
      </c>
      <c r="Q496" s="32">
        <f t="shared" si="11"/>
        <v>0</v>
      </c>
      <c r="R496" s="31" t="e">
        <f>DATEVALUE(Tabell1[[#This Row],[Verdatum]])</f>
        <v>#VALUE!</v>
      </c>
    </row>
    <row r="497" spans="16:18" x14ac:dyDescent="0.3">
      <c r="P497" s="31" t="e">
        <f>_xlfn.XLOOKUP(B497+0,'chart of accounts kl 3-5'!A:A,'chart of accounts kl 3-5'!B:B)</f>
        <v>#N/A</v>
      </c>
      <c r="Q497" s="32">
        <f t="shared" si="11"/>
        <v>0</v>
      </c>
      <c r="R497" s="31" t="e">
        <f>DATEVALUE(Tabell1[[#This Row],[Verdatum]])</f>
        <v>#VALUE!</v>
      </c>
    </row>
    <row r="498" spans="16:18" x14ac:dyDescent="0.3">
      <c r="P498" s="31" t="e">
        <f>_xlfn.XLOOKUP(B498+0,'chart of accounts kl 3-5'!A:A,'chart of accounts kl 3-5'!B:B)</f>
        <v>#N/A</v>
      </c>
      <c r="Q498" s="32">
        <f t="shared" si="11"/>
        <v>0</v>
      </c>
      <c r="R498" s="31" t="e">
        <f>DATEVALUE(Tabell1[[#This Row],[Verdatum]])</f>
        <v>#VALUE!</v>
      </c>
    </row>
    <row r="499" spans="16:18" x14ac:dyDescent="0.3">
      <c r="P499" s="31" t="e">
        <f>_xlfn.XLOOKUP(B499+0,'chart of accounts kl 3-5'!A:A,'chart of accounts kl 3-5'!B:B)</f>
        <v>#N/A</v>
      </c>
      <c r="Q499" s="32">
        <f t="shared" si="11"/>
        <v>0</v>
      </c>
      <c r="R499" s="31" t="e">
        <f>DATEVALUE(Tabell1[[#This Row],[Verdatum]])</f>
        <v>#VALUE!</v>
      </c>
    </row>
    <row r="500" spans="16:18" x14ac:dyDescent="0.3">
      <c r="P500" s="31" t="e">
        <f>_xlfn.XLOOKUP(B500+0,'chart of accounts kl 3-5'!A:A,'chart of accounts kl 3-5'!B:B)</f>
        <v>#N/A</v>
      </c>
      <c r="Q500" s="32">
        <f t="shared" si="11"/>
        <v>0</v>
      </c>
      <c r="R500" s="31" t="e">
        <f>DATEVALUE(Tabell1[[#This Row],[Verdatum]])</f>
        <v>#VALUE!</v>
      </c>
    </row>
    <row r="501" spans="16:18" x14ac:dyDescent="0.3">
      <c r="P501" s="31" t="e">
        <f>_xlfn.XLOOKUP(B501+0,'chart of accounts kl 3-5'!A:A,'chart of accounts kl 3-5'!B:B)</f>
        <v>#N/A</v>
      </c>
      <c r="Q501" s="32">
        <f t="shared" si="11"/>
        <v>0</v>
      </c>
      <c r="R501" s="31" t="e">
        <f>DATEVALUE(Tabell1[[#This Row],[Verdatum]])</f>
        <v>#VALUE!</v>
      </c>
    </row>
    <row r="502" spans="16:18" x14ac:dyDescent="0.3">
      <c r="P502" s="31" t="e">
        <f>_xlfn.XLOOKUP(B502+0,'chart of accounts kl 3-5'!A:A,'chart of accounts kl 3-5'!B:B)</f>
        <v>#N/A</v>
      </c>
      <c r="Q502" s="32">
        <f t="shared" si="11"/>
        <v>0</v>
      </c>
      <c r="R502" s="31" t="e">
        <f>DATEVALUE(Tabell1[[#This Row],[Verdatum]])</f>
        <v>#VALUE!</v>
      </c>
    </row>
    <row r="503" spans="16:18" x14ac:dyDescent="0.3">
      <c r="P503" s="31" t="e">
        <f>_xlfn.XLOOKUP(B503+0,'chart of accounts kl 3-5'!A:A,'chart of accounts kl 3-5'!B:B)</f>
        <v>#N/A</v>
      </c>
      <c r="Q503" s="32">
        <f t="shared" si="11"/>
        <v>0</v>
      </c>
      <c r="R503" s="31" t="e">
        <f>DATEVALUE(Tabell1[[#This Row],[Verdatum]])</f>
        <v>#VALUE!</v>
      </c>
    </row>
    <row r="504" spans="16:18" x14ac:dyDescent="0.3">
      <c r="P504" s="31" t="e">
        <f>_xlfn.XLOOKUP(B504+0,'chart of accounts kl 3-5'!A:A,'chart of accounts kl 3-5'!B:B)</f>
        <v>#N/A</v>
      </c>
      <c r="Q504" s="32">
        <f t="shared" ref="Q504:Q567" si="12">B504+0</f>
        <v>0</v>
      </c>
      <c r="R504" s="31" t="e">
        <f>DATEVALUE(Tabell1[[#This Row],[Verdatum]])</f>
        <v>#VALUE!</v>
      </c>
    </row>
    <row r="505" spans="16:18" x14ac:dyDescent="0.3">
      <c r="P505" s="31" t="e">
        <f>_xlfn.XLOOKUP(B505+0,'chart of accounts kl 3-5'!A:A,'chart of accounts kl 3-5'!B:B)</f>
        <v>#N/A</v>
      </c>
      <c r="Q505" s="32">
        <f t="shared" si="12"/>
        <v>0</v>
      </c>
      <c r="R505" s="31" t="e">
        <f>DATEVALUE(Tabell1[[#This Row],[Verdatum]])</f>
        <v>#VALUE!</v>
      </c>
    </row>
    <row r="506" spans="16:18" x14ac:dyDescent="0.3">
      <c r="P506" s="31" t="e">
        <f>_xlfn.XLOOKUP(B506+0,'chart of accounts kl 3-5'!A:A,'chart of accounts kl 3-5'!B:B)</f>
        <v>#N/A</v>
      </c>
      <c r="Q506" s="32">
        <f t="shared" si="12"/>
        <v>0</v>
      </c>
      <c r="R506" s="31" t="e">
        <f>DATEVALUE(Tabell1[[#This Row],[Verdatum]])</f>
        <v>#VALUE!</v>
      </c>
    </row>
    <row r="507" spans="16:18" x14ac:dyDescent="0.3">
      <c r="P507" s="31" t="e">
        <f>_xlfn.XLOOKUP(B507+0,'chart of accounts kl 3-5'!A:A,'chart of accounts kl 3-5'!B:B)</f>
        <v>#N/A</v>
      </c>
      <c r="Q507" s="32">
        <f t="shared" si="12"/>
        <v>0</v>
      </c>
      <c r="R507" s="31" t="e">
        <f>DATEVALUE(Tabell1[[#This Row],[Verdatum]])</f>
        <v>#VALUE!</v>
      </c>
    </row>
    <row r="508" spans="16:18" x14ac:dyDescent="0.3">
      <c r="P508" s="31" t="e">
        <f>_xlfn.XLOOKUP(B508+0,'chart of accounts kl 3-5'!A:A,'chart of accounts kl 3-5'!B:B)</f>
        <v>#N/A</v>
      </c>
      <c r="Q508" s="32">
        <f t="shared" si="12"/>
        <v>0</v>
      </c>
      <c r="R508" s="31" t="e">
        <f>DATEVALUE(Tabell1[[#This Row],[Verdatum]])</f>
        <v>#VALUE!</v>
      </c>
    </row>
    <row r="509" spans="16:18" x14ac:dyDescent="0.3">
      <c r="P509" s="31" t="e">
        <f>_xlfn.XLOOKUP(B509+0,'chart of accounts kl 3-5'!A:A,'chart of accounts kl 3-5'!B:B)</f>
        <v>#N/A</v>
      </c>
      <c r="Q509" s="32">
        <f t="shared" si="12"/>
        <v>0</v>
      </c>
      <c r="R509" s="31" t="e">
        <f>DATEVALUE(Tabell1[[#This Row],[Verdatum]])</f>
        <v>#VALUE!</v>
      </c>
    </row>
    <row r="510" spans="16:18" x14ac:dyDescent="0.3">
      <c r="P510" s="31" t="e">
        <f>_xlfn.XLOOKUP(B510+0,'chart of accounts kl 3-5'!A:A,'chart of accounts kl 3-5'!B:B)</f>
        <v>#N/A</v>
      </c>
      <c r="Q510" s="32">
        <f t="shared" si="12"/>
        <v>0</v>
      </c>
      <c r="R510" s="31" t="e">
        <f>DATEVALUE(Tabell1[[#This Row],[Verdatum]])</f>
        <v>#VALUE!</v>
      </c>
    </row>
    <row r="511" spans="16:18" x14ac:dyDescent="0.3">
      <c r="P511" s="31" t="e">
        <f>_xlfn.XLOOKUP(B511+0,'chart of accounts kl 3-5'!A:A,'chart of accounts kl 3-5'!B:B)</f>
        <v>#N/A</v>
      </c>
      <c r="Q511" s="32">
        <f t="shared" si="12"/>
        <v>0</v>
      </c>
      <c r="R511" s="31" t="e">
        <f>DATEVALUE(Tabell1[[#This Row],[Verdatum]])</f>
        <v>#VALUE!</v>
      </c>
    </row>
    <row r="512" spans="16:18" x14ac:dyDescent="0.3">
      <c r="P512" s="31" t="e">
        <f>_xlfn.XLOOKUP(B512+0,'chart of accounts kl 3-5'!A:A,'chart of accounts kl 3-5'!B:B)</f>
        <v>#N/A</v>
      </c>
      <c r="Q512" s="32">
        <f t="shared" si="12"/>
        <v>0</v>
      </c>
      <c r="R512" s="31" t="e">
        <f>DATEVALUE(Tabell1[[#This Row],[Verdatum]])</f>
        <v>#VALUE!</v>
      </c>
    </row>
    <row r="513" spans="16:18" x14ac:dyDescent="0.3">
      <c r="P513" s="31" t="e">
        <f>_xlfn.XLOOKUP(B513+0,'chart of accounts kl 3-5'!A:A,'chart of accounts kl 3-5'!B:B)</f>
        <v>#N/A</v>
      </c>
      <c r="Q513" s="32">
        <f t="shared" si="12"/>
        <v>0</v>
      </c>
      <c r="R513" s="31" t="e">
        <f>DATEVALUE(Tabell1[[#This Row],[Verdatum]])</f>
        <v>#VALUE!</v>
      </c>
    </row>
    <row r="514" spans="16:18" x14ac:dyDescent="0.3">
      <c r="P514" s="31" t="e">
        <f>_xlfn.XLOOKUP(B514+0,'chart of accounts kl 3-5'!A:A,'chart of accounts kl 3-5'!B:B)</f>
        <v>#N/A</v>
      </c>
      <c r="Q514" s="32">
        <f t="shared" si="12"/>
        <v>0</v>
      </c>
      <c r="R514" s="31" t="e">
        <f>DATEVALUE(Tabell1[[#This Row],[Verdatum]])</f>
        <v>#VALUE!</v>
      </c>
    </row>
    <row r="515" spans="16:18" x14ac:dyDescent="0.3">
      <c r="P515" s="31" t="e">
        <f>_xlfn.XLOOKUP(B515+0,'chart of accounts kl 3-5'!A:A,'chart of accounts kl 3-5'!B:B)</f>
        <v>#N/A</v>
      </c>
      <c r="Q515" s="32">
        <f t="shared" si="12"/>
        <v>0</v>
      </c>
      <c r="R515" s="31" t="e">
        <f>DATEVALUE(Tabell1[[#This Row],[Verdatum]])</f>
        <v>#VALUE!</v>
      </c>
    </row>
    <row r="516" spans="16:18" x14ac:dyDescent="0.3">
      <c r="P516" s="31" t="e">
        <f>_xlfn.XLOOKUP(B516+0,'chart of accounts kl 3-5'!A:A,'chart of accounts kl 3-5'!B:B)</f>
        <v>#N/A</v>
      </c>
      <c r="Q516" s="32">
        <f t="shared" si="12"/>
        <v>0</v>
      </c>
      <c r="R516" s="31" t="e">
        <f>DATEVALUE(Tabell1[[#This Row],[Verdatum]])</f>
        <v>#VALUE!</v>
      </c>
    </row>
    <row r="517" spans="16:18" x14ac:dyDescent="0.3">
      <c r="P517" s="31" t="e">
        <f>_xlfn.XLOOKUP(B517+0,'chart of accounts kl 3-5'!A:A,'chart of accounts kl 3-5'!B:B)</f>
        <v>#N/A</v>
      </c>
      <c r="Q517" s="32">
        <f t="shared" si="12"/>
        <v>0</v>
      </c>
      <c r="R517" s="31" t="e">
        <f>DATEVALUE(Tabell1[[#This Row],[Verdatum]])</f>
        <v>#VALUE!</v>
      </c>
    </row>
    <row r="518" spans="16:18" x14ac:dyDescent="0.3">
      <c r="P518" s="31" t="e">
        <f>_xlfn.XLOOKUP(B518+0,'chart of accounts kl 3-5'!A:A,'chart of accounts kl 3-5'!B:B)</f>
        <v>#N/A</v>
      </c>
      <c r="Q518" s="32">
        <f t="shared" si="12"/>
        <v>0</v>
      </c>
      <c r="R518" s="31" t="e">
        <f>DATEVALUE(Tabell1[[#This Row],[Verdatum]])</f>
        <v>#VALUE!</v>
      </c>
    </row>
    <row r="519" spans="16:18" x14ac:dyDescent="0.3">
      <c r="P519" s="31" t="e">
        <f>_xlfn.XLOOKUP(B519+0,'chart of accounts kl 3-5'!A:A,'chart of accounts kl 3-5'!B:B)</f>
        <v>#N/A</v>
      </c>
      <c r="Q519" s="32">
        <f t="shared" si="12"/>
        <v>0</v>
      </c>
      <c r="R519" s="31" t="e">
        <f>DATEVALUE(Tabell1[[#This Row],[Verdatum]])</f>
        <v>#VALUE!</v>
      </c>
    </row>
    <row r="520" spans="16:18" x14ac:dyDescent="0.3">
      <c r="P520" s="31" t="e">
        <f>_xlfn.XLOOKUP(B520+0,'chart of accounts kl 3-5'!A:A,'chart of accounts kl 3-5'!B:B)</f>
        <v>#N/A</v>
      </c>
      <c r="Q520" s="32">
        <f t="shared" si="12"/>
        <v>0</v>
      </c>
      <c r="R520" s="31" t="e">
        <f>DATEVALUE(Tabell1[[#This Row],[Verdatum]])</f>
        <v>#VALUE!</v>
      </c>
    </row>
    <row r="521" spans="16:18" x14ac:dyDescent="0.3">
      <c r="P521" s="31" t="e">
        <f>_xlfn.XLOOKUP(B521+0,'chart of accounts kl 3-5'!A:A,'chart of accounts kl 3-5'!B:B)</f>
        <v>#N/A</v>
      </c>
      <c r="Q521" s="32">
        <f t="shared" si="12"/>
        <v>0</v>
      </c>
      <c r="R521" s="31" t="e">
        <f>DATEVALUE(Tabell1[[#This Row],[Verdatum]])</f>
        <v>#VALUE!</v>
      </c>
    </row>
    <row r="522" spans="16:18" x14ac:dyDescent="0.3">
      <c r="P522" s="31" t="e">
        <f>_xlfn.XLOOKUP(B522+0,'chart of accounts kl 3-5'!A:A,'chart of accounts kl 3-5'!B:B)</f>
        <v>#N/A</v>
      </c>
      <c r="Q522" s="32">
        <f t="shared" si="12"/>
        <v>0</v>
      </c>
      <c r="R522" s="31" t="e">
        <f>DATEVALUE(Tabell1[[#This Row],[Verdatum]])</f>
        <v>#VALUE!</v>
      </c>
    </row>
    <row r="523" spans="16:18" x14ac:dyDescent="0.3">
      <c r="P523" s="31" t="e">
        <f>_xlfn.XLOOKUP(B523+0,'chart of accounts kl 3-5'!A:A,'chart of accounts kl 3-5'!B:B)</f>
        <v>#N/A</v>
      </c>
      <c r="Q523" s="32">
        <f t="shared" si="12"/>
        <v>0</v>
      </c>
      <c r="R523" s="31" t="e">
        <f>DATEVALUE(Tabell1[[#This Row],[Verdatum]])</f>
        <v>#VALUE!</v>
      </c>
    </row>
    <row r="524" spans="16:18" x14ac:dyDescent="0.3">
      <c r="P524" s="31" t="e">
        <f>_xlfn.XLOOKUP(B524+0,'chart of accounts kl 3-5'!A:A,'chart of accounts kl 3-5'!B:B)</f>
        <v>#N/A</v>
      </c>
      <c r="Q524" s="32">
        <f t="shared" si="12"/>
        <v>0</v>
      </c>
      <c r="R524" s="31" t="e">
        <f>DATEVALUE(Tabell1[[#This Row],[Verdatum]])</f>
        <v>#VALUE!</v>
      </c>
    </row>
    <row r="525" spans="16:18" x14ac:dyDescent="0.3">
      <c r="P525" s="31" t="e">
        <f>_xlfn.XLOOKUP(B525+0,'chart of accounts kl 3-5'!A:A,'chart of accounts kl 3-5'!B:B)</f>
        <v>#N/A</v>
      </c>
      <c r="Q525" s="32">
        <f t="shared" si="12"/>
        <v>0</v>
      </c>
      <c r="R525" s="31" t="e">
        <f>DATEVALUE(Tabell1[[#This Row],[Verdatum]])</f>
        <v>#VALUE!</v>
      </c>
    </row>
    <row r="526" spans="16:18" x14ac:dyDescent="0.3">
      <c r="P526" s="31" t="e">
        <f>_xlfn.XLOOKUP(B526+0,'chart of accounts kl 3-5'!A:A,'chart of accounts kl 3-5'!B:B)</f>
        <v>#N/A</v>
      </c>
      <c r="Q526" s="32">
        <f t="shared" si="12"/>
        <v>0</v>
      </c>
      <c r="R526" s="31" t="e">
        <f>DATEVALUE(Tabell1[[#This Row],[Verdatum]])</f>
        <v>#VALUE!</v>
      </c>
    </row>
    <row r="527" spans="16:18" x14ac:dyDescent="0.3">
      <c r="P527" s="31" t="e">
        <f>_xlfn.XLOOKUP(B527+0,'chart of accounts kl 3-5'!A:A,'chart of accounts kl 3-5'!B:B)</f>
        <v>#N/A</v>
      </c>
      <c r="Q527" s="32">
        <f t="shared" si="12"/>
        <v>0</v>
      </c>
      <c r="R527" s="31" t="e">
        <f>DATEVALUE(Tabell1[[#This Row],[Verdatum]])</f>
        <v>#VALUE!</v>
      </c>
    </row>
    <row r="528" spans="16:18" x14ac:dyDescent="0.3">
      <c r="P528" s="31" t="e">
        <f>_xlfn.XLOOKUP(B528+0,'chart of accounts kl 3-5'!A:A,'chart of accounts kl 3-5'!B:B)</f>
        <v>#N/A</v>
      </c>
      <c r="Q528" s="32">
        <f t="shared" si="12"/>
        <v>0</v>
      </c>
      <c r="R528" s="31" t="e">
        <f>DATEVALUE(Tabell1[[#This Row],[Verdatum]])</f>
        <v>#VALUE!</v>
      </c>
    </row>
    <row r="529" spans="16:18" x14ac:dyDescent="0.3">
      <c r="P529" s="31" t="e">
        <f>_xlfn.XLOOKUP(B529+0,'chart of accounts kl 3-5'!A:A,'chart of accounts kl 3-5'!B:B)</f>
        <v>#N/A</v>
      </c>
      <c r="Q529" s="32">
        <f t="shared" si="12"/>
        <v>0</v>
      </c>
      <c r="R529" s="31" t="e">
        <f>DATEVALUE(Tabell1[[#This Row],[Verdatum]])</f>
        <v>#VALUE!</v>
      </c>
    </row>
    <row r="530" spans="16:18" x14ac:dyDescent="0.3">
      <c r="P530" s="31" t="e">
        <f>_xlfn.XLOOKUP(B530+0,'chart of accounts kl 3-5'!A:A,'chart of accounts kl 3-5'!B:B)</f>
        <v>#N/A</v>
      </c>
      <c r="Q530" s="32">
        <f t="shared" si="12"/>
        <v>0</v>
      </c>
      <c r="R530" s="31" t="e">
        <f>DATEVALUE(Tabell1[[#This Row],[Verdatum]])</f>
        <v>#VALUE!</v>
      </c>
    </row>
    <row r="531" spans="16:18" x14ac:dyDescent="0.3">
      <c r="P531" s="31" t="e">
        <f>_xlfn.XLOOKUP(B531+0,'chart of accounts kl 3-5'!A:A,'chart of accounts kl 3-5'!B:B)</f>
        <v>#N/A</v>
      </c>
      <c r="Q531" s="32">
        <f t="shared" si="12"/>
        <v>0</v>
      </c>
      <c r="R531" s="31" t="e">
        <f>DATEVALUE(Tabell1[[#This Row],[Verdatum]])</f>
        <v>#VALUE!</v>
      </c>
    </row>
    <row r="532" spans="16:18" x14ac:dyDescent="0.3">
      <c r="P532" s="31" t="e">
        <f>_xlfn.XLOOKUP(B532+0,'chart of accounts kl 3-5'!A:A,'chart of accounts kl 3-5'!B:B)</f>
        <v>#N/A</v>
      </c>
      <c r="Q532" s="32">
        <f t="shared" si="12"/>
        <v>0</v>
      </c>
      <c r="R532" s="31" t="e">
        <f>DATEVALUE(Tabell1[[#This Row],[Verdatum]])</f>
        <v>#VALUE!</v>
      </c>
    </row>
    <row r="533" spans="16:18" x14ac:dyDescent="0.3">
      <c r="P533" s="31" t="e">
        <f>_xlfn.XLOOKUP(B533+0,'chart of accounts kl 3-5'!A:A,'chart of accounts kl 3-5'!B:B)</f>
        <v>#N/A</v>
      </c>
      <c r="Q533" s="32">
        <f t="shared" si="12"/>
        <v>0</v>
      </c>
      <c r="R533" s="31" t="e">
        <f>DATEVALUE(Tabell1[[#This Row],[Verdatum]])</f>
        <v>#VALUE!</v>
      </c>
    </row>
    <row r="534" spans="16:18" x14ac:dyDescent="0.3">
      <c r="P534" s="31" t="e">
        <f>_xlfn.XLOOKUP(B534+0,'chart of accounts kl 3-5'!A:A,'chart of accounts kl 3-5'!B:B)</f>
        <v>#N/A</v>
      </c>
      <c r="Q534" s="32">
        <f t="shared" si="12"/>
        <v>0</v>
      </c>
      <c r="R534" s="31" t="e">
        <f>DATEVALUE(Tabell1[[#This Row],[Verdatum]])</f>
        <v>#VALUE!</v>
      </c>
    </row>
    <row r="535" spans="16:18" x14ac:dyDescent="0.3">
      <c r="P535" s="31" t="e">
        <f>_xlfn.XLOOKUP(B535+0,'chart of accounts kl 3-5'!A:A,'chart of accounts kl 3-5'!B:B)</f>
        <v>#N/A</v>
      </c>
      <c r="Q535" s="32">
        <f t="shared" si="12"/>
        <v>0</v>
      </c>
      <c r="R535" s="31" t="e">
        <f>DATEVALUE(Tabell1[[#This Row],[Verdatum]])</f>
        <v>#VALUE!</v>
      </c>
    </row>
    <row r="536" spans="16:18" x14ac:dyDescent="0.3">
      <c r="P536" s="31" t="e">
        <f>_xlfn.XLOOKUP(B536+0,'chart of accounts kl 3-5'!A:A,'chart of accounts kl 3-5'!B:B)</f>
        <v>#N/A</v>
      </c>
      <c r="Q536" s="32">
        <f t="shared" si="12"/>
        <v>0</v>
      </c>
      <c r="R536" s="31" t="e">
        <f>DATEVALUE(Tabell1[[#This Row],[Verdatum]])</f>
        <v>#VALUE!</v>
      </c>
    </row>
    <row r="537" spans="16:18" x14ac:dyDescent="0.3">
      <c r="P537" s="31" t="e">
        <f>_xlfn.XLOOKUP(B537+0,'chart of accounts kl 3-5'!A:A,'chart of accounts kl 3-5'!B:B)</f>
        <v>#N/A</v>
      </c>
      <c r="Q537" s="32">
        <f t="shared" si="12"/>
        <v>0</v>
      </c>
      <c r="R537" s="31" t="e">
        <f>DATEVALUE(Tabell1[[#This Row],[Verdatum]])</f>
        <v>#VALUE!</v>
      </c>
    </row>
    <row r="538" spans="16:18" x14ac:dyDescent="0.3">
      <c r="P538" s="31" t="e">
        <f>_xlfn.XLOOKUP(B538+0,'chart of accounts kl 3-5'!A:A,'chart of accounts kl 3-5'!B:B)</f>
        <v>#N/A</v>
      </c>
      <c r="Q538" s="32">
        <f t="shared" si="12"/>
        <v>0</v>
      </c>
      <c r="R538" s="31" t="e">
        <f>DATEVALUE(Tabell1[[#This Row],[Verdatum]])</f>
        <v>#VALUE!</v>
      </c>
    </row>
    <row r="539" spans="16:18" x14ac:dyDescent="0.3">
      <c r="P539" s="31" t="e">
        <f>_xlfn.XLOOKUP(B539+0,'chart of accounts kl 3-5'!A:A,'chart of accounts kl 3-5'!B:B)</f>
        <v>#N/A</v>
      </c>
      <c r="Q539" s="32">
        <f t="shared" si="12"/>
        <v>0</v>
      </c>
      <c r="R539" s="31" t="e">
        <f>DATEVALUE(Tabell1[[#This Row],[Verdatum]])</f>
        <v>#VALUE!</v>
      </c>
    </row>
    <row r="540" spans="16:18" x14ac:dyDescent="0.3">
      <c r="P540" s="31" t="e">
        <f>_xlfn.XLOOKUP(B540+0,'chart of accounts kl 3-5'!A:A,'chart of accounts kl 3-5'!B:B)</f>
        <v>#N/A</v>
      </c>
      <c r="Q540" s="32">
        <f t="shared" si="12"/>
        <v>0</v>
      </c>
      <c r="R540" s="31" t="e">
        <f>DATEVALUE(Tabell1[[#This Row],[Verdatum]])</f>
        <v>#VALUE!</v>
      </c>
    </row>
    <row r="541" spans="16:18" x14ac:dyDescent="0.3">
      <c r="P541" s="31" t="e">
        <f>_xlfn.XLOOKUP(B541+0,'chart of accounts kl 3-5'!A:A,'chart of accounts kl 3-5'!B:B)</f>
        <v>#N/A</v>
      </c>
      <c r="Q541" s="32">
        <f t="shared" si="12"/>
        <v>0</v>
      </c>
      <c r="R541" s="31" t="e">
        <f>DATEVALUE(Tabell1[[#This Row],[Verdatum]])</f>
        <v>#VALUE!</v>
      </c>
    </row>
    <row r="542" spans="16:18" x14ac:dyDescent="0.3">
      <c r="P542" s="31" t="e">
        <f>_xlfn.XLOOKUP(B542+0,'chart of accounts kl 3-5'!A:A,'chart of accounts kl 3-5'!B:B)</f>
        <v>#N/A</v>
      </c>
      <c r="Q542" s="32">
        <f t="shared" si="12"/>
        <v>0</v>
      </c>
      <c r="R542" s="31" t="e">
        <f>DATEVALUE(Tabell1[[#This Row],[Verdatum]])</f>
        <v>#VALUE!</v>
      </c>
    </row>
    <row r="543" spans="16:18" x14ac:dyDescent="0.3">
      <c r="P543" s="31" t="e">
        <f>_xlfn.XLOOKUP(B543+0,'chart of accounts kl 3-5'!A:A,'chart of accounts kl 3-5'!B:B)</f>
        <v>#N/A</v>
      </c>
      <c r="Q543" s="32">
        <f t="shared" si="12"/>
        <v>0</v>
      </c>
      <c r="R543" s="31" t="e">
        <f>DATEVALUE(Tabell1[[#This Row],[Verdatum]])</f>
        <v>#VALUE!</v>
      </c>
    </row>
    <row r="544" spans="16:18" x14ac:dyDescent="0.3">
      <c r="P544" s="31" t="e">
        <f>_xlfn.XLOOKUP(B544+0,'chart of accounts kl 3-5'!A:A,'chart of accounts kl 3-5'!B:B)</f>
        <v>#N/A</v>
      </c>
      <c r="Q544" s="32">
        <f t="shared" si="12"/>
        <v>0</v>
      </c>
      <c r="R544" s="31" t="e">
        <f>DATEVALUE(Tabell1[[#This Row],[Verdatum]])</f>
        <v>#VALUE!</v>
      </c>
    </row>
    <row r="545" spans="16:18" x14ac:dyDescent="0.3">
      <c r="P545" s="31" t="e">
        <f>_xlfn.XLOOKUP(B545+0,'chart of accounts kl 3-5'!A:A,'chart of accounts kl 3-5'!B:B)</f>
        <v>#N/A</v>
      </c>
      <c r="Q545" s="32">
        <f t="shared" si="12"/>
        <v>0</v>
      </c>
      <c r="R545" s="31" t="e">
        <f>DATEVALUE(Tabell1[[#This Row],[Verdatum]])</f>
        <v>#VALUE!</v>
      </c>
    </row>
    <row r="546" spans="16:18" x14ac:dyDescent="0.3">
      <c r="P546" s="31" t="e">
        <f>_xlfn.XLOOKUP(B546+0,'chart of accounts kl 3-5'!A:A,'chart of accounts kl 3-5'!B:B)</f>
        <v>#N/A</v>
      </c>
      <c r="Q546" s="32">
        <f t="shared" si="12"/>
        <v>0</v>
      </c>
      <c r="R546" s="31" t="e">
        <f>DATEVALUE(Tabell1[[#This Row],[Verdatum]])</f>
        <v>#VALUE!</v>
      </c>
    </row>
    <row r="547" spans="16:18" x14ac:dyDescent="0.3">
      <c r="P547" s="31" t="e">
        <f>_xlfn.XLOOKUP(B547+0,'chart of accounts kl 3-5'!A:A,'chart of accounts kl 3-5'!B:B)</f>
        <v>#N/A</v>
      </c>
      <c r="Q547" s="32">
        <f t="shared" si="12"/>
        <v>0</v>
      </c>
      <c r="R547" s="31" t="e">
        <f>DATEVALUE(Tabell1[[#This Row],[Verdatum]])</f>
        <v>#VALUE!</v>
      </c>
    </row>
    <row r="548" spans="16:18" x14ac:dyDescent="0.3">
      <c r="P548" s="31" t="e">
        <f>_xlfn.XLOOKUP(B548+0,'chart of accounts kl 3-5'!A:A,'chart of accounts kl 3-5'!B:B)</f>
        <v>#N/A</v>
      </c>
      <c r="Q548" s="32">
        <f t="shared" si="12"/>
        <v>0</v>
      </c>
      <c r="R548" s="31" t="e">
        <f>DATEVALUE(Tabell1[[#This Row],[Verdatum]])</f>
        <v>#VALUE!</v>
      </c>
    </row>
    <row r="549" spans="16:18" x14ac:dyDescent="0.3">
      <c r="P549" s="31" t="e">
        <f>_xlfn.XLOOKUP(B549+0,'chart of accounts kl 3-5'!A:A,'chart of accounts kl 3-5'!B:B)</f>
        <v>#N/A</v>
      </c>
      <c r="Q549" s="32">
        <f t="shared" si="12"/>
        <v>0</v>
      </c>
      <c r="R549" s="31" t="e">
        <f>DATEVALUE(Tabell1[[#This Row],[Verdatum]])</f>
        <v>#VALUE!</v>
      </c>
    </row>
    <row r="550" spans="16:18" x14ac:dyDescent="0.3">
      <c r="P550" s="31" t="e">
        <f>_xlfn.XLOOKUP(B550+0,'chart of accounts kl 3-5'!A:A,'chart of accounts kl 3-5'!B:B)</f>
        <v>#N/A</v>
      </c>
      <c r="Q550" s="32">
        <f t="shared" si="12"/>
        <v>0</v>
      </c>
      <c r="R550" s="31" t="e">
        <f>DATEVALUE(Tabell1[[#This Row],[Verdatum]])</f>
        <v>#VALUE!</v>
      </c>
    </row>
    <row r="551" spans="16:18" x14ac:dyDescent="0.3">
      <c r="P551" s="31" t="e">
        <f>_xlfn.XLOOKUP(B551+0,'chart of accounts kl 3-5'!A:A,'chart of accounts kl 3-5'!B:B)</f>
        <v>#N/A</v>
      </c>
      <c r="Q551" s="32">
        <f t="shared" si="12"/>
        <v>0</v>
      </c>
      <c r="R551" s="31" t="e">
        <f>DATEVALUE(Tabell1[[#This Row],[Verdatum]])</f>
        <v>#VALUE!</v>
      </c>
    </row>
    <row r="552" spans="16:18" x14ac:dyDescent="0.3">
      <c r="P552" s="31" t="e">
        <f>_xlfn.XLOOKUP(B552+0,'chart of accounts kl 3-5'!A:A,'chart of accounts kl 3-5'!B:B)</f>
        <v>#N/A</v>
      </c>
      <c r="Q552" s="32">
        <f t="shared" si="12"/>
        <v>0</v>
      </c>
      <c r="R552" s="31" t="e">
        <f>DATEVALUE(Tabell1[[#This Row],[Verdatum]])</f>
        <v>#VALUE!</v>
      </c>
    </row>
    <row r="553" spans="16:18" x14ac:dyDescent="0.3">
      <c r="P553" s="31" t="e">
        <f>_xlfn.XLOOKUP(B553+0,'chart of accounts kl 3-5'!A:A,'chart of accounts kl 3-5'!B:B)</f>
        <v>#N/A</v>
      </c>
      <c r="Q553" s="32">
        <f t="shared" si="12"/>
        <v>0</v>
      </c>
      <c r="R553" s="31" t="e">
        <f>DATEVALUE(Tabell1[[#This Row],[Verdatum]])</f>
        <v>#VALUE!</v>
      </c>
    </row>
    <row r="554" spans="16:18" x14ac:dyDescent="0.3">
      <c r="P554" s="31" t="e">
        <f>_xlfn.XLOOKUP(B554+0,'chart of accounts kl 3-5'!A:A,'chart of accounts kl 3-5'!B:B)</f>
        <v>#N/A</v>
      </c>
      <c r="Q554" s="32">
        <f t="shared" si="12"/>
        <v>0</v>
      </c>
      <c r="R554" s="31" t="e">
        <f>DATEVALUE(Tabell1[[#This Row],[Verdatum]])</f>
        <v>#VALUE!</v>
      </c>
    </row>
    <row r="555" spans="16:18" x14ac:dyDescent="0.3">
      <c r="P555" s="31" t="e">
        <f>_xlfn.XLOOKUP(B555+0,'chart of accounts kl 3-5'!A:A,'chart of accounts kl 3-5'!B:B)</f>
        <v>#N/A</v>
      </c>
      <c r="Q555" s="32">
        <f t="shared" si="12"/>
        <v>0</v>
      </c>
      <c r="R555" s="31" t="e">
        <f>DATEVALUE(Tabell1[[#This Row],[Verdatum]])</f>
        <v>#VALUE!</v>
      </c>
    </row>
    <row r="556" spans="16:18" x14ac:dyDescent="0.3">
      <c r="P556" s="31" t="e">
        <f>_xlfn.XLOOKUP(B556+0,'chart of accounts kl 3-5'!A:A,'chart of accounts kl 3-5'!B:B)</f>
        <v>#N/A</v>
      </c>
      <c r="Q556" s="32">
        <f t="shared" si="12"/>
        <v>0</v>
      </c>
      <c r="R556" s="31" t="e">
        <f>DATEVALUE(Tabell1[[#This Row],[Verdatum]])</f>
        <v>#VALUE!</v>
      </c>
    </row>
    <row r="557" spans="16:18" x14ac:dyDescent="0.3">
      <c r="P557" s="31" t="e">
        <f>_xlfn.XLOOKUP(B557+0,'chart of accounts kl 3-5'!A:A,'chart of accounts kl 3-5'!B:B)</f>
        <v>#N/A</v>
      </c>
      <c r="Q557" s="32">
        <f t="shared" si="12"/>
        <v>0</v>
      </c>
      <c r="R557" s="31" t="e">
        <f>DATEVALUE(Tabell1[[#This Row],[Verdatum]])</f>
        <v>#VALUE!</v>
      </c>
    </row>
    <row r="558" spans="16:18" x14ac:dyDescent="0.3">
      <c r="P558" s="31" t="e">
        <f>_xlfn.XLOOKUP(B558+0,'chart of accounts kl 3-5'!A:A,'chart of accounts kl 3-5'!B:B)</f>
        <v>#N/A</v>
      </c>
      <c r="Q558" s="32">
        <f t="shared" si="12"/>
        <v>0</v>
      </c>
      <c r="R558" s="31" t="e">
        <f>DATEVALUE(Tabell1[[#This Row],[Verdatum]])</f>
        <v>#VALUE!</v>
      </c>
    </row>
    <row r="559" spans="16:18" x14ac:dyDescent="0.3">
      <c r="P559" s="31" t="e">
        <f>_xlfn.XLOOKUP(B559+0,'chart of accounts kl 3-5'!A:A,'chart of accounts kl 3-5'!B:B)</f>
        <v>#N/A</v>
      </c>
      <c r="Q559" s="32">
        <f t="shared" si="12"/>
        <v>0</v>
      </c>
      <c r="R559" s="31" t="e">
        <f>DATEVALUE(Tabell1[[#This Row],[Verdatum]])</f>
        <v>#VALUE!</v>
      </c>
    </row>
    <row r="560" spans="16:18" x14ac:dyDescent="0.3">
      <c r="P560" s="31" t="e">
        <f>_xlfn.XLOOKUP(B560+0,'chart of accounts kl 3-5'!A:A,'chart of accounts kl 3-5'!B:B)</f>
        <v>#N/A</v>
      </c>
      <c r="Q560" s="32">
        <f t="shared" si="12"/>
        <v>0</v>
      </c>
      <c r="R560" s="31" t="e">
        <f>DATEVALUE(Tabell1[[#This Row],[Verdatum]])</f>
        <v>#VALUE!</v>
      </c>
    </row>
    <row r="561" spans="16:18" x14ac:dyDescent="0.3">
      <c r="P561" s="31" t="e">
        <f>_xlfn.XLOOKUP(B561+0,'chart of accounts kl 3-5'!A:A,'chart of accounts kl 3-5'!B:B)</f>
        <v>#N/A</v>
      </c>
      <c r="Q561" s="32">
        <f t="shared" si="12"/>
        <v>0</v>
      </c>
      <c r="R561" s="31" t="e">
        <f>DATEVALUE(Tabell1[[#This Row],[Verdatum]])</f>
        <v>#VALUE!</v>
      </c>
    </row>
    <row r="562" spans="16:18" x14ac:dyDescent="0.3">
      <c r="P562" s="31" t="e">
        <f>_xlfn.XLOOKUP(B562+0,'chart of accounts kl 3-5'!A:A,'chart of accounts kl 3-5'!B:B)</f>
        <v>#N/A</v>
      </c>
      <c r="Q562" s="32">
        <f t="shared" si="12"/>
        <v>0</v>
      </c>
      <c r="R562" s="31" t="e">
        <f>DATEVALUE(Tabell1[[#This Row],[Verdatum]])</f>
        <v>#VALUE!</v>
      </c>
    </row>
    <row r="563" spans="16:18" x14ac:dyDescent="0.3">
      <c r="P563" s="31" t="e">
        <f>_xlfn.XLOOKUP(B563+0,'chart of accounts kl 3-5'!A:A,'chart of accounts kl 3-5'!B:B)</f>
        <v>#N/A</v>
      </c>
      <c r="Q563" s="32">
        <f t="shared" si="12"/>
        <v>0</v>
      </c>
      <c r="R563" s="31" t="e">
        <f>DATEVALUE(Tabell1[[#This Row],[Verdatum]])</f>
        <v>#VALUE!</v>
      </c>
    </row>
    <row r="564" spans="16:18" x14ac:dyDescent="0.3">
      <c r="P564" s="31" t="e">
        <f>_xlfn.XLOOKUP(B564+0,'chart of accounts kl 3-5'!A:A,'chart of accounts kl 3-5'!B:B)</f>
        <v>#N/A</v>
      </c>
      <c r="Q564" s="32">
        <f t="shared" si="12"/>
        <v>0</v>
      </c>
      <c r="R564" s="31" t="e">
        <f>DATEVALUE(Tabell1[[#This Row],[Verdatum]])</f>
        <v>#VALUE!</v>
      </c>
    </row>
    <row r="565" spans="16:18" x14ac:dyDescent="0.3">
      <c r="P565" s="31" t="e">
        <f>_xlfn.XLOOKUP(B565+0,'chart of accounts kl 3-5'!A:A,'chart of accounts kl 3-5'!B:B)</f>
        <v>#N/A</v>
      </c>
      <c r="Q565" s="32">
        <f t="shared" si="12"/>
        <v>0</v>
      </c>
      <c r="R565" s="31" t="e">
        <f>DATEVALUE(Tabell1[[#This Row],[Verdatum]])</f>
        <v>#VALUE!</v>
      </c>
    </row>
    <row r="566" spans="16:18" x14ac:dyDescent="0.3">
      <c r="P566" s="31" t="e">
        <f>_xlfn.XLOOKUP(B566+0,'chart of accounts kl 3-5'!A:A,'chart of accounts kl 3-5'!B:B)</f>
        <v>#N/A</v>
      </c>
      <c r="Q566" s="32">
        <f t="shared" si="12"/>
        <v>0</v>
      </c>
      <c r="R566" s="31" t="e">
        <f>DATEVALUE(Tabell1[[#This Row],[Verdatum]])</f>
        <v>#VALUE!</v>
      </c>
    </row>
    <row r="567" spans="16:18" x14ac:dyDescent="0.3">
      <c r="P567" s="31" t="e">
        <f>_xlfn.XLOOKUP(B567+0,'chart of accounts kl 3-5'!A:A,'chart of accounts kl 3-5'!B:B)</f>
        <v>#N/A</v>
      </c>
      <c r="Q567" s="32">
        <f t="shared" si="12"/>
        <v>0</v>
      </c>
      <c r="R567" s="31" t="e">
        <f>DATEVALUE(Tabell1[[#This Row],[Verdatum]])</f>
        <v>#VALUE!</v>
      </c>
    </row>
    <row r="568" spans="16:18" x14ac:dyDescent="0.3">
      <c r="P568" s="31" t="e">
        <f>_xlfn.XLOOKUP(B568+0,'chart of accounts kl 3-5'!A:A,'chart of accounts kl 3-5'!B:B)</f>
        <v>#N/A</v>
      </c>
      <c r="Q568" s="32">
        <f t="shared" ref="Q568:Q631" si="13">B568+0</f>
        <v>0</v>
      </c>
      <c r="R568" s="31" t="e">
        <f>DATEVALUE(Tabell1[[#This Row],[Verdatum]])</f>
        <v>#VALUE!</v>
      </c>
    </row>
    <row r="569" spans="16:18" x14ac:dyDescent="0.3">
      <c r="P569" s="31" t="e">
        <f>_xlfn.XLOOKUP(B569+0,'chart of accounts kl 3-5'!A:A,'chart of accounts kl 3-5'!B:B)</f>
        <v>#N/A</v>
      </c>
      <c r="Q569" s="32">
        <f t="shared" si="13"/>
        <v>0</v>
      </c>
      <c r="R569" s="31" t="e">
        <f>DATEVALUE(Tabell1[[#This Row],[Verdatum]])</f>
        <v>#VALUE!</v>
      </c>
    </row>
    <row r="570" spans="16:18" x14ac:dyDescent="0.3">
      <c r="P570" s="31" t="e">
        <f>_xlfn.XLOOKUP(B570+0,'chart of accounts kl 3-5'!A:A,'chart of accounts kl 3-5'!B:B)</f>
        <v>#N/A</v>
      </c>
      <c r="Q570" s="32">
        <f t="shared" si="13"/>
        <v>0</v>
      </c>
      <c r="R570" s="31" t="e">
        <f>DATEVALUE(Tabell1[[#This Row],[Verdatum]])</f>
        <v>#VALUE!</v>
      </c>
    </row>
    <row r="571" spans="16:18" x14ac:dyDescent="0.3">
      <c r="P571" s="31" t="e">
        <f>_xlfn.XLOOKUP(B571+0,'chart of accounts kl 3-5'!A:A,'chart of accounts kl 3-5'!B:B)</f>
        <v>#N/A</v>
      </c>
      <c r="Q571" s="32">
        <f t="shared" si="13"/>
        <v>0</v>
      </c>
      <c r="R571" s="31" t="e">
        <f>DATEVALUE(Tabell1[[#This Row],[Verdatum]])</f>
        <v>#VALUE!</v>
      </c>
    </row>
    <row r="572" spans="16:18" x14ac:dyDescent="0.3">
      <c r="P572" s="31" t="e">
        <f>_xlfn.XLOOKUP(B572+0,'chart of accounts kl 3-5'!A:A,'chart of accounts kl 3-5'!B:B)</f>
        <v>#N/A</v>
      </c>
      <c r="Q572" s="32">
        <f t="shared" si="13"/>
        <v>0</v>
      </c>
      <c r="R572" s="31" t="e">
        <f>DATEVALUE(Tabell1[[#This Row],[Verdatum]])</f>
        <v>#VALUE!</v>
      </c>
    </row>
    <row r="573" spans="16:18" x14ac:dyDescent="0.3">
      <c r="P573" s="31" t="e">
        <f>_xlfn.XLOOKUP(B573+0,'chart of accounts kl 3-5'!A:A,'chart of accounts kl 3-5'!B:B)</f>
        <v>#N/A</v>
      </c>
      <c r="Q573" s="32">
        <f t="shared" si="13"/>
        <v>0</v>
      </c>
      <c r="R573" s="31" t="e">
        <f>DATEVALUE(Tabell1[[#This Row],[Verdatum]])</f>
        <v>#VALUE!</v>
      </c>
    </row>
    <row r="574" spans="16:18" x14ac:dyDescent="0.3">
      <c r="P574" s="31" t="e">
        <f>_xlfn.XLOOKUP(B574+0,'chart of accounts kl 3-5'!A:A,'chart of accounts kl 3-5'!B:B)</f>
        <v>#N/A</v>
      </c>
      <c r="Q574" s="32">
        <f t="shared" si="13"/>
        <v>0</v>
      </c>
      <c r="R574" s="31" t="e">
        <f>DATEVALUE(Tabell1[[#This Row],[Verdatum]])</f>
        <v>#VALUE!</v>
      </c>
    </row>
    <row r="575" spans="16:18" x14ac:dyDescent="0.3">
      <c r="P575" s="31" t="e">
        <f>_xlfn.XLOOKUP(B575+0,'chart of accounts kl 3-5'!A:A,'chart of accounts kl 3-5'!B:B)</f>
        <v>#N/A</v>
      </c>
      <c r="Q575" s="32">
        <f t="shared" si="13"/>
        <v>0</v>
      </c>
      <c r="R575" s="31" t="e">
        <f>DATEVALUE(Tabell1[[#This Row],[Verdatum]])</f>
        <v>#VALUE!</v>
      </c>
    </row>
    <row r="576" spans="16:18" x14ac:dyDescent="0.3">
      <c r="P576" s="31" t="e">
        <f>_xlfn.XLOOKUP(B576+0,'chart of accounts kl 3-5'!A:A,'chart of accounts kl 3-5'!B:B)</f>
        <v>#N/A</v>
      </c>
      <c r="Q576" s="32">
        <f t="shared" si="13"/>
        <v>0</v>
      </c>
      <c r="R576" s="31" t="e">
        <f>DATEVALUE(Tabell1[[#This Row],[Verdatum]])</f>
        <v>#VALUE!</v>
      </c>
    </row>
    <row r="577" spans="16:18" x14ac:dyDescent="0.3">
      <c r="P577" s="31" t="e">
        <f>_xlfn.XLOOKUP(B577+0,'chart of accounts kl 3-5'!A:A,'chart of accounts kl 3-5'!B:B)</f>
        <v>#N/A</v>
      </c>
      <c r="Q577" s="32">
        <f t="shared" si="13"/>
        <v>0</v>
      </c>
      <c r="R577" s="31" t="e">
        <f>DATEVALUE(Tabell1[[#This Row],[Verdatum]])</f>
        <v>#VALUE!</v>
      </c>
    </row>
    <row r="578" spans="16:18" x14ac:dyDescent="0.3">
      <c r="P578" s="31" t="e">
        <f>_xlfn.XLOOKUP(B578+0,'chart of accounts kl 3-5'!A:A,'chart of accounts kl 3-5'!B:B)</f>
        <v>#N/A</v>
      </c>
      <c r="Q578" s="32">
        <f t="shared" si="13"/>
        <v>0</v>
      </c>
      <c r="R578" s="31" t="e">
        <f>DATEVALUE(Tabell1[[#This Row],[Verdatum]])</f>
        <v>#VALUE!</v>
      </c>
    </row>
    <row r="579" spans="16:18" x14ac:dyDescent="0.3">
      <c r="P579" s="31" t="e">
        <f>_xlfn.XLOOKUP(B579+0,'chart of accounts kl 3-5'!A:A,'chart of accounts kl 3-5'!B:B)</f>
        <v>#N/A</v>
      </c>
      <c r="Q579" s="32">
        <f t="shared" si="13"/>
        <v>0</v>
      </c>
      <c r="R579" s="31" t="e">
        <f>DATEVALUE(Tabell1[[#This Row],[Verdatum]])</f>
        <v>#VALUE!</v>
      </c>
    </row>
    <row r="580" spans="16:18" x14ac:dyDescent="0.3">
      <c r="P580" s="31" t="e">
        <f>_xlfn.XLOOKUP(B580+0,'chart of accounts kl 3-5'!A:A,'chart of accounts kl 3-5'!B:B)</f>
        <v>#N/A</v>
      </c>
      <c r="Q580" s="32">
        <f t="shared" si="13"/>
        <v>0</v>
      </c>
      <c r="R580" s="31" t="e">
        <f>DATEVALUE(Tabell1[[#This Row],[Verdatum]])</f>
        <v>#VALUE!</v>
      </c>
    </row>
    <row r="581" spans="16:18" x14ac:dyDescent="0.3">
      <c r="P581" s="31" t="e">
        <f>_xlfn.XLOOKUP(B581+0,'chart of accounts kl 3-5'!A:A,'chart of accounts kl 3-5'!B:B)</f>
        <v>#N/A</v>
      </c>
      <c r="Q581" s="32">
        <f t="shared" si="13"/>
        <v>0</v>
      </c>
      <c r="R581" s="31" t="e">
        <f>DATEVALUE(Tabell1[[#This Row],[Verdatum]])</f>
        <v>#VALUE!</v>
      </c>
    </row>
    <row r="582" spans="16:18" x14ac:dyDescent="0.3">
      <c r="P582" s="31" t="e">
        <f>_xlfn.XLOOKUP(B582+0,'chart of accounts kl 3-5'!A:A,'chart of accounts kl 3-5'!B:B)</f>
        <v>#N/A</v>
      </c>
      <c r="Q582" s="32">
        <f t="shared" si="13"/>
        <v>0</v>
      </c>
      <c r="R582" s="31" t="e">
        <f>DATEVALUE(Tabell1[[#This Row],[Verdatum]])</f>
        <v>#VALUE!</v>
      </c>
    </row>
    <row r="583" spans="16:18" x14ac:dyDescent="0.3">
      <c r="P583" s="31" t="e">
        <f>_xlfn.XLOOKUP(B583+0,'chart of accounts kl 3-5'!A:A,'chart of accounts kl 3-5'!B:B)</f>
        <v>#N/A</v>
      </c>
      <c r="Q583" s="32">
        <f t="shared" si="13"/>
        <v>0</v>
      </c>
      <c r="R583" s="31" t="e">
        <f>DATEVALUE(Tabell1[[#This Row],[Verdatum]])</f>
        <v>#VALUE!</v>
      </c>
    </row>
    <row r="584" spans="16:18" x14ac:dyDescent="0.3">
      <c r="P584" s="31" t="e">
        <f>_xlfn.XLOOKUP(B584+0,'chart of accounts kl 3-5'!A:A,'chart of accounts kl 3-5'!B:B)</f>
        <v>#N/A</v>
      </c>
      <c r="Q584" s="32">
        <f t="shared" si="13"/>
        <v>0</v>
      </c>
      <c r="R584" s="31" t="e">
        <f>DATEVALUE(Tabell1[[#This Row],[Verdatum]])</f>
        <v>#VALUE!</v>
      </c>
    </row>
    <row r="585" spans="16:18" x14ac:dyDescent="0.3">
      <c r="P585" s="31" t="e">
        <f>_xlfn.XLOOKUP(B585+0,'chart of accounts kl 3-5'!A:A,'chart of accounts kl 3-5'!B:B)</f>
        <v>#N/A</v>
      </c>
      <c r="Q585" s="32">
        <f t="shared" si="13"/>
        <v>0</v>
      </c>
      <c r="R585" s="31" t="e">
        <f>DATEVALUE(Tabell1[[#This Row],[Verdatum]])</f>
        <v>#VALUE!</v>
      </c>
    </row>
    <row r="586" spans="16:18" x14ac:dyDescent="0.3">
      <c r="P586" s="31" t="e">
        <f>_xlfn.XLOOKUP(B586+0,'chart of accounts kl 3-5'!A:A,'chart of accounts kl 3-5'!B:B)</f>
        <v>#N/A</v>
      </c>
      <c r="Q586" s="32">
        <f t="shared" si="13"/>
        <v>0</v>
      </c>
      <c r="R586" s="31" t="e">
        <f>DATEVALUE(Tabell1[[#This Row],[Verdatum]])</f>
        <v>#VALUE!</v>
      </c>
    </row>
    <row r="587" spans="16:18" x14ac:dyDescent="0.3">
      <c r="P587" s="31" t="e">
        <f>_xlfn.XLOOKUP(B587+0,'chart of accounts kl 3-5'!A:A,'chart of accounts kl 3-5'!B:B)</f>
        <v>#N/A</v>
      </c>
      <c r="Q587" s="32">
        <f t="shared" si="13"/>
        <v>0</v>
      </c>
      <c r="R587" s="31" t="e">
        <f>DATEVALUE(Tabell1[[#This Row],[Verdatum]])</f>
        <v>#VALUE!</v>
      </c>
    </row>
    <row r="588" spans="16:18" x14ac:dyDescent="0.3">
      <c r="P588" s="31" t="e">
        <f>_xlfn.XLOOKUP(B588+0,'chart of accounts kl 3-5'!A:A,'chart of accounts kl 3-5'!B:B)</f>
        <v>#N/A</v>
      </c>
      <c r="Q588" s="32">
        <f t="shared" si="13"/>
        <v>0</v>
      </c>
      <c r="R588" s="31" t="e">
        <f>DATEVALUE(Tabell1[[#This Row],[Verdatum]])</f>
        <v>#VALUE!</v>
      </c>
    </row>
    <row r="589" spans="16:18" x14ac:dyDescent="0.3">
      <c r="P589" s="31" t="e">
        <f>_xlfn.XLOOKUP(B589+0,'chart of accounts kl 3-5'!A:A,'chart of accounts kl 3-5'!B:B)</f>
        <v>#N/A</v>
      </c>
      <c r="Q589" s="32">
        <f t="shared" si="13"/>
        <v>0</v>
      </c>
      <c r="R589" s="31" t="e">
        <f>DATEVALUE(Tabell1[[#This Row],[Verdatum]])</f>
        <v>#VALUE!</v>
      </c>
    </row>
    <row r="590" spans="16:18" x14ac:dyDescent="0.3">
      <c r="P590" s="31" t="e">
        <f>_xlfn.XLOOKUP(B590+0,'chart of accounts kl 3-5'!A:A,'chart of accounts kl 3-5'!B:B)</f>
        <v>#N/A</v>
      </c>
      <c r="Q590" s="32">
        <f t="shared" si="13"/>
        <v>0</v>
      </c>
      <c r="R590" s="31" t="e">
        <f>DATEVALUE(Tabell1[[#This Row],[Verdatum]])</f>
        <v>#VALUE!</v>
      </c>
    </row>
    <row r="591" spans="16:18" x14ac:dyDescent="0.3">
      <c r="P591" s="31" t="e">
        <f>_xlfn.XLOOKUP(B591+0,'chart of accounts kl 3-5'!A:A,'chart of accounts kl 3-5'!B:B)</f>
        <v>#N/A</v>
      </c>
      <c r="Q591" s="32">
        <f t="shared" si="13"/>
        <v>0</v>
      </c>
      <c r="R591" s="31" t="e">
        <f>DATEVALUE(Tabell1[[#This Row],[Verdatum]])</f>
        <v>#VALUE!</v>
      </c>
    </row>
    <row r="592" spans="16:18" x14ac:dyDescent="0.3">
      <c r="P592" s="31" t="e">
        <f>_xlfn.XLOOKUP(B592+0,'chart of accounts kl 3-5'!A:A,'chart of accounts kl 3-5'!B:B)</f>
        <v>#N/A</v>
      </c>
      <c r="Q592" s="32">
        <f t="shared" si="13"/>
        <v>0</v>
      </c>
      <c r="R592" s="31" t="e">
        <f>DATEVALUE(Tabell1[[#This Row],[Verdatum]])</f>
        <v>#VALUE!</v>
      </c>
    </row>
    <row r="593" spans="16:18" x14ac:dyDescent="0.3">
      <c r="P593" s="31" t="e">
        <f>_xlfn.XLOOKUP(B593+0,'chart of accounts kl 3-5'!A:A,'chart of accounts kl 3-5'!B:B)</f>
        <v>#N/A</v>
      </c>
      <c r="Q593" s="32">
        <f t="shared" si="13"/>
        <v>0</v>
      </c>
      <c r="R593" s="31" t="e">
        <f>DATEVALUE(Tabell1[[#This Row],[Verdatum]])</f>
        <v>#VALUE!</v>
      </c>
    </row>
    <row r="594" spans="16:18" x14ac:dyDescent="0.3">
      <c r="P594" s="31" t="e">
        <f>_xlfn.XLOOKUP(B594+0,'chart of accounts kl 3-5'!A:A,'chart of accounts kl 3-5'!B:B)</f>
        <v>#N/A</v>
      </c>
      <c r="Q594" s="32">
        <f t="shared" si="13"/>
        <v>0</v>
      </c>
      <c r="R594" s="31" t="e">
        <f>DATEVALUE(Tabell1[[#This Row],[Verdatum]])</f>
        <v>#VALUE!</v>
      </c>
    </row>
    <row r="595" spans="16:18" x14ac:dyDescent="0.3">
      <c r="P595" s="31" t="e">
        <f>_xlfn.XLOOKUP(B595+0,'chart of accounts kl 3-5'!A:A,'chart of accounts kl 3-5'!B:B)</f>
        <v>#N/A</v>
      </c>
      <c r="Q595" s="32">
        <f t="shared" si="13"/>
        <v>0</v>
      </c>
      <c r="R595" s="31" t="e">
        <f>DATEVALUE(Tabell1[[#This Row],[Verdatum]])</f>
        <v>#VALUE!</v>
      </c>
    </row>
    <row r="596" spans="16:18" x14ac:dyDescent="0.3">
      <c r="P596" s="31" t="e">
        <f>_xlfn.XLOOKUP(B596+0,'chart of accounts kl 3-5'!A:A,'chart of accounts kl 3-5'!B:B)</f>
        <v>#N/A</v>
      </c>
      <c r="Q596" s="32">
        <f t="shared" si="13"/>
        <v>0</v>
      </c>
      <c r="R596" s="31" t="e">
        <f>DATEVALUE(Tabell1[[#This Row],[Verdatum]])</f>
        <v>#VALUE!</v>
      </c>
    </row>
    <row r="597" spans="16:18" x14ac:dyDescent="0.3">
      <c r="P597" s="31" t="e">
        <f>_xlfn.XLOOKUP(B597+0,'chart of accounts kl 3-5'!A:A,'chart of accounts kl 3-5'!B:B)</f>
        <v>#N/A</v>
      </c>
      <c r="Q597" s="32">
        <f t="shared" si="13"/>
        <v>0</v>
      </c>
      <c r="R597" s="31" t="e">
        <f>DATEVALUE(Tabell1[[#This Row],[Verdatum]])</f>
        <v>#VALUE!</v>
      </c>
    </row>
    <row r="598" spans="16:18" x14ac:dyDescent="0.3">
      <c r="P598" s="31" t="e">
        <f>_xlfn.XLOOKUP(B598+0,'chart of accounts kl 3-5'!A:A,'chart of accounts kl 3-5'!B:B)</f>
        <v>#N/A</v>
      </c>
      <c r="Q598" s="32">
        <f t="shared" si="13"/>
        <v>0</v>
      </c>
      <c r="R598" s="31" t="e">
        <f>DATEVALUE(Tabell1[[#This Row],[Verdatum]])</f>
        <v>#VALUE!</v>
      </c>
    </row>
    <row r="599" spans="16:18" x14ac:dyDescent="0.3">
      <c r="P599" s="31" t="e">
        <f>_xlfn.XLOOKUP(B599+0,'chart of accounts kl 3-5'!A:A,'chart of accounts kl 3-5'!B:B)</f>
        <v>#N/A</v>
      </c>
      <c r="Q599" s="32">
        <f t="shared" si="13"/>
        <v>0</v>
      </c>
      <c r="R599" s="31" t="e">
        <f>DATEVALUE(Tabell1[[#This Row],[Verdatum]])</f>
        <v>#VALUE!</v>
      </c>
    </row>
    <row r="600" spans="16:18" x14ac:dyDescent="0.3">
      <c r="P600" s="31" t="e">
        <f>_xlfn.XLOOKUP(B600+0,'chart of accounts kl 3-5'!A:A,'chart of accounts kl 3-5'!B:B)</f>
        <v>#N/A</v>
      </c>
      <c r="Q600" s="32">
        <f t="shared" si="13"/>
        <v>0</v>
      </c>
      <c r="R600" s="31" t="e">
        <f>DATEVALUE(Tabell1[[#This Row],[Verdatum]])</f>
        <v>#VALUE!</v>
      </c>
    </row>
    <row r="601" spans="16:18" x14ac:dyDescent="0.3">
      <c r="P601" s="31" t="e">
        <f>_xlfn.XLOOKUP(B601+0,'chart of accounts kl 3-5'!A:A,'chart of accounts kl 3-5'!B:B)</f>
        <v>#N/A</v>
      </c>
      <c r="Q601" s="32">
        <f t="shared" si="13"/>
        <v>0</v>
      </c>
      <c r="R601" s="31" t="e">
        <f>DATEVALUE(Tabell1[[#This Row],[Verdatum]])</f>
        <v>#VALUE!</v>
      </c>
    </row>
    <row r="602" spans="16:18" x14ac:dyDescent="0.3">
      <c r="P602" s="31" t="e">
        <f>_xlfn.XLOOKUP(B602+0,'chart of accounts kl 3-5'!A:A,'chart of accounts kl 3-5'!B:B)</f>
        <v>#N/A</v>
      </c>
      <c r="Q602" s="32">
        <f t="shared" si="13"/>
        <v>0</v>
      </c>
      <c r="R602" s="31" t="e">
        <f>DATEVALUE(Tabell1[[#This Row],[Verdatum]])</f>
        <v>#VALUE!</v>
      </c>
    </row>
    <row r="603" spans="16:18" x14ac:dyDescent="0.3">
      <c r="P603" s="31" t="e">
        <f>_xlfn.XLOOKUP(B603+0,'chart of accounts kl 3-5'!A:A,'chart of accounts kl 3-5'!B:B)</f>
        <v>#N/A</v>
      </c>
      <c r="Q603" s="32">
        <f t="shared" si="13"/>
        <v>0</v>
      </c>
      <c r="R603" s="31" t="e">
        <f>DATEVALUE(Tabell1[[#This Row],[Verdatum]])</f>
        <v>#VALUE!</v>
      </c>
    </row>
    <row r="604" spans="16:18" x14ac:dyDescent="0.3">
      <c r="P604" s="31" t="e">
        <f>_xlfn.XLOOKUP(B604+0,'chart of accounts kl 3-5'!A:A,'chart of accounts kl 3-5'!B:B)</f>
        <v>#N/A</v>
      </c>
      <c r="Q604" s="32">
        <f t="shared" si="13"/>
        <v>0</v>
      </c>
      <c r="R604" s="31" t="e">
        <f>DATEVALUE(Tabell1[[#This Row],[Verdatum]])</f>
        <v>#VALUE!</v>
      </c>
    </row>
    <row r="605" spans="16:18" x14ac:dyDescent="0.3">
      <c r="P605" s="31" t="e">
        <f>_xlfn.XLOOKUP(B605+0,'chart of accounts kl 3-5'!A:A,'chart of accounts kl 3-5'!B:B)</f>
        <v>#N/A</v>
      </c>
      <c r="Q605" s="32">
        <f t="shared" si="13"/>
        <v>0</v>
      </c>
      <c r="R605" s="31" t="e">
        <f>DATEVALUE(Tabell1[[#This Row],[Verdatum]])</f>
        <v>#VALUE!</v>
      </c>
    </row>
    <row r="606" spans="16:18" x14ac:dyDescent="0.3">
      <c r="P606" s="31" t="e">
        <f>_xlfn.XLOOKUP(B606+0,'chart of accounts kl 3-5'!A:A,'chart of accounts kl 3-5'!B:B)</f>
        <v>#N/A</v>
      </c>
      <c r="Q606" s="32">
        <f t="shared" si="13"/>
        <v>0</v>
      </c>
      <c r="R606" s="31" t="e">
        <f>DATEVALUE(Tabell1[[#This Row],[Verdatum]])</f>
        <v>#VALUE!</v>
      </c>
    </row>
    <row r="607" spans="16:18" x14ac:dyDescent="0.3">
      <c r="P607" s="31" t="e">
        <f>_xlfn.XLOOKUP(B607+0,'chart of accounts kl 3-5'!A:A,'chart of accounts kl 3-5'!B:B)</f>
        <v>#N/A</v>
      </c>
      <c r="Q607" s="32">
        <f t="shared" si="13"/>
        <v>0</v>
      </c>
      <c r="R607" s="31" t="e">
        <f>DATEVALUE(Tabell1[[#This Row],[Verdatum]])</f>
        <v>#VALUE!</v>
      </c>
    </row>
    <row r="608" spans="16:18" x14ac:dyDescent="0.3">
      <c r="P608" s="31" t="e">
        <f>_xlfn.XLOOKUP(B608+0,'chart of accounts kl 3-5'!A:A,'chart of accounts kl 3-5'!B:B)</f>
        <v>#N/A</v>
      </c>
      <c r="Q608" s="32">
        <f t="shared" si="13"/>
        <v>0</v>
      </c>
      <c r="R608" s="31" t="e">
        <f>DATEVALUE(Tabell1[[#This Row],[Verdatum]])</f>
        <v>#VALUE!</v>
      </c>
    </row>
    <row r="609" spans="16:18" x14ac:dyDescent="0.3">
      <c r="P609" s="31" t="e">
        <f>_xlfn.XLOOKUP(B609+0,'chart of accounts kl 3-5'!A:A,'chart of accounts kl 3-5'!B:B)</f>
        <v>#N/A</v>
      </c>
      <c r="Q609" s="32">
        <f t="shared" si="13"/>
        <v>0</v>
      </c>
      <c r="R609" s="31" t="e">
        <f>DATEVALUE(Tabell1[[#This Row],[Verdatum]])</f>
        <v>#VALUE!</v>
      </c>
    </row>
    <row r="610" spans="16:18" x14ac:dyDescent="0.3">
      <c r="P610" s="31" t="e">
        <f>_xlfn.XLOOKUP(B610+0,'chart of accounts kl 3-5'!A:A,'chart of accounts kl 3-5'!B:B)</f>
        <v>#N/A</v>
      </c>
      <c r="Q610" s="32">
        <f t="shared" si="13"/>
        <v>0</v>
      </c>
      <c r="R610" s="31" t="e">
        <f>DATEVALUE(Tabell1[[#This Row],[Verdatum]])</f>
        <v>#VALUE!</v>
      </c>
    </row>
    <row r="611" spans="16:18" x14ac:dyDescent="0.3">
      <c r="P611" s="31" t="e">
        <f>_xlfn.XLOOKUP(B611+0,'chart of accounts kl 3-5'!A:A,'chart of accounts kl 3-5'!B:B)</f>
        <v>#N/A</v>
      </c>
      <c r="Q611" s="32">
        <f t="shared" si="13"/>
        <v>0</v>
      </c>
      <c r="R611" s="31" t="e">
        <f>DATEVALUE(Tabell1[[#This Row],[Verdatum]])</f>
        <v>#VALUE!</v>
      </c>
    </row>
    <row r="612" spans="16:18" x14ac:dyDescent="0.3">
      <c r="P612" s="31" t="e">
        <f>_xlfn.XLOOKUP(B612+0,'chart of accounts kl 3-5'!A:A,'chart of accounts kl 3-5'!B:B)</f>
        <v>#N/A</v>
      </c>
      <c r="Q612" s="32">
        <f t="shared" si="13"/>
        <v>0</v>
      </c>
      <c r="R612" s="31" t="e">
        <f>DATEVALUE(Tabell1[[#This Row],[Verdatum]])</f>
        <v>#VALUE!</v>
      </c>
    </row>
    <row r="613" spans="16:18" x14ac:dyDescent="0.3">
      <c r="P613" s="31" t="e">
        <f>_xlfn.XLOOKUP(B613+0,'chart of accounts kl 3-5'!A:A,'chart of accounts kl 3-5'!B:B)</f>
        <v>#N/A</v>
      </c>
      <c r="Q613" s="32">
        <f t="shared" si="13"/>
        <v>0</v>
      </c>
      <c r="R613" s="31" t="e">
        <f>DATEVALUE(Tabell1[[#This Row],[Verdatum]])</f>
        <v>#VALUE!</v>
      </c>
    </row>
    <row r="614" spans="16:18" x14ac:dyDescent="0.3">
      <c r="P614" s="31" t="e">
        <f>_xlfn.XLOOKUP(B614+0,'chart of accounts kl 3-5'!A:A,'chart of accounts kl 3-5'!B:B)</f>
        <v>#N/A</v>
      </c>
      <c r="Q614" s="32">
        <f t="shared" si="13"/>
        <v>0</v>
      </c>
      <c r="R614" s="31" t="e">
        <f>DATEVALUE(Tabell1[[#This Row],[Verdatum]])</f>
        <v>#VALUE!</v>
      </c>
    </row>
    <row r="615" spans="16:18" x14ac:dyDescent="0.3">
      <c r="P615" s="31" t="e">
        <f>_xlfn.XLOOKUP(B615+0,'chart of accounts kl 3-5'!A:A,'chart of accounts kl 3-5'!B:B)</f>
        <v>#N/A</v>
      </c>
      <c r="Q615" s="32">
        <f t="shared" si="13"/>
        <v>0</v>
      </c>
      <c r="R615" s="31" t="e">
        <f>DATEVALUE(Tabell1[[#This Row],[Verdatum]])</f>
        <v>#VALUE!</v>
      </c>
    </row>
    <row r="616" spans="16:18" x14ac:dyDescent="0.3">
      <c r="P616" s="31" t="e">
        <f>_xlfn.XLOOKUP(B616+0,'chart of accounts kl 3-5'!A:A,'chart of accounts kl 3-5'!B:B)</f>
        <v>#N/A</v>
      </c>
      <c r="Q616" s="32">
        <f t="shared" si="13"/>
        <v>0</v>
      </c>
      <c r="R616" s="31" t="e">
        <f>DATEVALUE(Tabell1[[#This Row],[Verdatum]])</f>
        <v>#VALUE!</v>
      </c>
    </row>
    <row r="617" spans="16:18" x14ac:dyDescent="0.3">
      <c r="P617" s="31" t="e">
        <f>_xlfn.XLOOKUP(B617+0,'chart of accounts kl 3-5'!A:A,'chart of accounts kl 3-5'!B:B)</f>
        <v>#N/A</v>
      </c>
      <c r="Q617" s="32">
        <f t="shared" si="13"/>
        <v>0</v>
      </c>
      <c r="R617" s="31" t="e">
        <f>DATEVALUE(Tabell1[[#This Row],[Verdatum]])</f>
        <v>#VALUE!</v>
      </c>
    </row>
    <row r="618" spans="16:18" x14ac:dyDescent="0.3">
      <c r="P618" s="31" t="e">
        <f>_xlfn.XLOOKUP(B618+0,'chart of accounts kl 3-5'!A:A,'chart of accounts kl 3-5'!B:B)</f>
        <v>#N/A</v>
      </c>
      <c r="Q618" s="32">
        <f t="shared" si="13"/>
        <v>0</v>
      </c>
      <c r="R618" s="31" t="e">
        <f>DATEVALUE(Tabell1[[#This Row],[Verdatum]])</f>
        <v>#VALUE!</v>
      </c>
    </row>
    <row r="619" spans="16:18" x14ac:dyDescent="0.3">
      <c r="P619" s="31" t="e">
        <f>_xlfn.XLOOKUP(B619+0,'chart of accounts kl 3-5'!A:A,'chart of accounts kl 3-5'!B:B)</f>
        <v>#N/A</v>
      </c>
      <c r="Q619" s="32">
        <f t="shared" si="13"/>
        <v>0</v>
      </c>
      <c r="R619" s="31" t="e">
        <f>DATEVALUE(Tabell1[[#This Row],[Verdatum]])</f>
        <v>#VALUE!</v>
      </c>
    </row>
    <row r="620" spans="16:18" x14ac:dyDescent="0.3">
      <c r="P620" s="31" t="e">
        <f>_xlfn.XLOOKUP(B620+0,'chart of accounts kl 3-5'!A:A,'chart of accounts kl 3-5'!B:B)</f>
        <v>#N/A</v>
      </c>
      <c r="Q620" s="32">
        <f t="shared" si="13"/>
        <v>0</v>
      </c>
      <c r="R620" s="31" t="e">
        <f>DATEVALUE(Tabell1[[#This Row],[Verdatum]])</f>
        <v>#VALUE!</v>
      </c>
    </row>
    <row r="621" spans="16:18" x14ac:dyDescent="0.3">
      <c r="P621" s="31" t="e">
        <f>_xlfn.XLOOKUP(B621+0,'chart of accounts kl 3-5'!A:A,'chart of accounts kl 3-5'!B:B)</f>
        <v>#N/A</v>
      </c>
      <c r="Q621" s="32">
        <f t="shared" si="13"/>
        <v>0</v>
      </c>
      <c r="R621" s="31" t="e">
        <f>DATEVALUE(Tabell1[[#This Row],[Verdatum]])</f>
        <v>#VALUE!</v>
      </c>
    </row>
    <row r="622" spans="16:18" x14ac:dyDescent="0.3">
      <c r="P622" s="31" t="e">
        <f>_xlfn.XLOOKUP(B622+0,'chart of accounts kl 3-5'!A:A,'chart of accounts kl 3-5'!B:B)</f>
        <v>#N/A</v>
      </c>
      <c r="Q622" s="32">
        <f t="shared" si="13"/>
        <v>0</v>
      </c>
      <c r="R622" s="31" t="e">
        <f>DATEVALUE(Tabell1[[#This Row],[Verdatum]])</f>
        <v>#VALUE!</v>
      </c>
    </row>
    <row r="623" spans="16:18" x14ac:dyDescent="0.3">
      <c r="P623" s="31" t="e">
        <f>_xlfn.XLOOKUP(B623+0,'chart of accounts kl 3-5'!A:A,'chart of accounts kl 3-5'!B:B)</f>
        <v>#N/A</v>
      </c>
      <c r="Q623" s="32">
        <f t="shared" si="13"/>
        <v>0</v>
      </c>
      <c r="R623" s="31" t="e">
        <f>DATEVALUE(Tabell1[[#This Row],[Verdatum]])</f>
        <v>#VALUE!</v>
      </c>
    </row>
    <row r="624" spans="16:18" x14ac:dyDescent="0.3">
      <c r="P624" s="31" t="e">
        <f>_xlfn.XLOOKUP(B624+0,'chart of accounts kl 3-5'!A:A,'chart of accounts kl 3-5'!B:B)</f>
        <v>#N/A</v>
      </c>
      <c r="Q624" s="32">
        <f t="shared" si="13"/>
        <v>0</v>
      </c>
      <c r="R624" s="31" t="e">
        <f>DATEVALUE(Tabell1[[#This Row],[Verdatum]])</f>
        <v>#VALUE!</v>
      </c>
    </row>
    <row r="625" spans="16:18" x14ac:dyDescent="0.3">
      <c r="P625" s="31" t="e">
        <f>_xlfn.XLOOKUP(B625+0,'chart of accounts kl 3-5'!A:A,'chart of accounts kl 3-5'!B:B)</f>
        <v>#N/A</v>
      </c>
      <c r="Q625" s="32">
        <f t="shared" si="13"/>
        <v>0</v>
      </c>
      <c r="R625" s="31" t="e">
        <f>DATEVALUE(Tabell1[[#This Row],[Verdatum]])</f>
        <v>#VALUE!</v>
      </c>
    </row>
    <row r="626" spans="16:18" x14ac:dyDescent="0.3">
      <c r="P626" s="31" t="e">
        <f>_xlfn.XLOOKUP(B626+0,'chart of accounts kl 3-5'!A:A,'chart of accounts kl 3-5'!B:B)</f>
        <v>#N/A</v>
      </c>
      <c r="Q626" s="32">
        <f t="shared" si="13"/>
        <v>0</v>
      </c>
      <c r="R626" s="31" t="e">
        <f>DATEVALUE(Tabell1[[#This Row],[Verdatum]])</f>
        <v>#VALUE!</v>
      </c>
    </row>
    <row r="627" spans="16:18" x14ac:dyDescent="0.3">
      <c r="P627" s="31" t="e">
        <f>_xlfn.XLOOKUP(B627+0,'chart of accounts kl 3-5'!A:A,'chart of accounts kl 3-5'!B:B)</f>
        <v>#N/A</v>
      </c>
      <c r="Q627" s="32">
        <f t="shared" si="13"/>
        <v>0</v>
      </c>
      <c r="R627" s="31" t="e">
        <f>DATEVALUE(Tabell1[[#This Row],[Verdatum]])</f>
        <v>#VALUE!</v>
      </c>
    </row>
    <row r="628" spans="16:18" x14ac:dyDescent="0.3">
      <c r="P628" s="31" t="e">
        <f>_xlfn.XLOOKUP(B628+0,'chart of accounts kl 3-5'!A:A,'chart of accounts kl 3-5'!B:B)</f>
        <v>#N/A</v>
      </c>
      <c r="Q628" s="32">
        <f t="shared" si="13"/>
        <v>0</v>
      </c>
      <c r="R628" s="31" t="e">
        <f>DATEVALUE(Tabell1[[#This Row],[Verdatum]])</f>
        <v>#VALUE!</v>
      </c>
    </row>
    <row r="629" spans="16:18" x14ac:dyDescent="0.3">
      <c r="P629" s="31" t="e">
        <f>_xlfn.XLOOKUP(B629+0,'chart of accounts kl 3-5'!A:A,'chart of accounts kl 3-5'!B:B)</f>
        <v>#N/A</v>
      </c>
      <c r="Q629" s="32">
        <f t="shared" si="13"/>
        <v>0</v>
      </c>
      <c r="R629" s="31" t="e">
        <f>DATEVALUE(Tabell1[[#This Row],[Verdatum]])</f>
        <v>#VALUE!</v>
      </c>
    </row>
    <row r="630" spans="16:18" x14ac:dyDescent="0.3">
      <c r="P630" s="31" t="e">
        <f>_xlfn.XLOOKUP(B630+0,'chart of accounts kl 3-5'!A:A,'chart of accounts kl 3-5'!B:B)</f>
        <v>#N/A</v>
      </c>
      <c r="Q630" s="32">
        <f t="shared" si="13"/>
        <v>0</v>
      </c>
      <c r="R630" s="31" t="e">
        <f>DATEVALUE(Tabell1[[#This Row],[Verdatum]])</f>
        <v>#VALUE!</v>
      </c>
    </row>
    <row r="631" spans="16:18" x14ac:dyDescent="0.3">
      <c r="P631" s="31" t="e">
        <f>_xlfn.XLOOKUP(B631+0,'chart of accounts kl 3-5'!A:A,'chart of accounts kl 3-5'!B:B)</f>
        <v>#N/A</v>
      </c>
      <c r="Q631" s="32">
        <f t="shared" si="13"/>
        <v>0</v>
      </c>
      <c r="R631" s="31" t="e">
        <f>DATEVALUE(Tabell1[[#This Row],[Verdatum]])</f>
        <v>#VALUE!</v>
      </c>
    </row>
    <row r="632" spans="16:18" x14ac:dyDescent="0.3">
      <c r="P632" s="31" t="e">
        <f>_xlfn.XLOOKUP(B632+0,'chart of accounts kl 3-5'!A:A,'chart of accounts kl 3-5'!B:B)</f>
        <v>#N/A</v>
      </c>
      <c r="Q632" s="32">
        <f t="shared" ref="Q632:Q695" si="14">B632+0</f>
        <v>0</v>
      </c>
      <c r="R632" s="31" t="e">
        <f>DATEVALUE(Tabell1[[#This Row],[Verdatum]])</f>
        <v>#VALUE!</v>
      </c>
    </row>
    <row r="633" spans="16:18" x14ac:dyDescent="0.3">
      <c r="P633" s="31" t="e">
        <f>_xlfn.XLOOKUP(B633+0,'chart of accounts kl 3-5'!A:A,'chart of accounts kl 3-5'!B:B)</f>
        <v>#N/A</v>
      </c>
      <c r="Q633" s="32">
        <f t="shared" si="14"/>
        <v>0</v>
      </c>
      <c r="R633" s="31" t="e">
        <f>DATEVALUE(Tabell1[[#This Row],[Verdatum]])</f>
        <v>#VALUE!</v>
      </c>
    </row>
    <row r="634" spans="16:18" x14ac:dyDescent="0.3">
      <c r="P634" s="31" t="e">
        <f>_xlfn.XLOOKUP(B634+0,'chart of accounts kl 3-5'!A:A,'chart of accounts kl 3-5'!B:B)</f>
        <v>#N/A</v>
      </c>
      <c r="Q634" s="32">
        <f t="shared" si="14"/>
        <v>0</v>
      </c>
      <c r="R634" s="31" t="e">
        <f>DATEVALUE(Tabell1[[#This Row],[Verdatum]])</f>
        <v>#VALUE!</v>
      </c>
    </row>
    <row r="635" spans="16:18" x14ac:dyDescent="0.3">
      <c r="P635" s="31" t="e">
        <f>_xlfn.XLOOKUP(B635+0,'chart of accounts kl 3-5'!A:A,'chart of accounts kl 3-5'!B:B)</f>
        <v>#N/A</v>
      </c>
      <c r="Q635" s="32">
        <f t="shared" si="14"/>
        <v>0</v>
      </c>
      <c r="R635" s="31" t="e">
        <f>DATEVALUE(Tabell1[[#This Row],[Verdatum]])</f>
        <v>#VALUE!</v>
      </c>
    </row>
    <row r="636" spans="16:18" x14ac:dyDescent="0.3">
      <c r="P636" s="31" t="e">
        <f>_xlfn.XLOOKUP(B636+0,'chart of accounts kl 3-5'!A:A,'chart of accounts kl 3-5'!B:B)</f>
        <v>#N/A</v>
      </c>
      <c r="Q636" s="32">
        <f t="shared" si="14"/>
        <v>0</v>
      </c>
      <c r="R636" s="31" t="e">
        <f>DATEVALUE(Tabell1[[#This Row],[Verdatum]])</f>
        <v>#VALUE!</v>
      </c>
    </row>
    <row r="637" spans="16:18" x14ac:dyDescent="0.3">
      <c r="P637" s="31" t="e">
        <f>_xlfn.XLOOKUP(B637+0,'chart of accounts kl 3-5'!A:A,'chart of accounts kl 3-5'!B:B)</f>
        <v>#N/A</v>
      </c>
      <c r="Q637" s="32">
        <f t="shared" si="14"/>
        <v>0</v>
      </c>
      <c r="R637" s="31" t="e">
        <f>DATEVALUE(Tabell1[[#This Row],[Verdatum]])</f>
        <v>#VALUE!</v>
      </c>
    </row>
    <row r="638" spans="16:18" x14ac:dyDescent="0.3">
      <c r="P638" s="31" t="e">
        <f>_xlfn.XLOOKUP(B638+0,'chart of accounts kl 3-5'!A:A,'chart of accounts kl 3-5'!B:B)</f>
        <v>#N/A</v>
      </c>
      <c r="Q638" s="32">
        <f t="shared" si="14"/>
        <v>0</v>
      </c>
      <c r="R638" s="31" t="e">
        <f>DATEVALUE(Tabell1[[#This Row],[Verdatum]])</f>
        <v>#VALUE!</v>
      </c>
    </row>
    <row r="639" spans="16:18" x14ac:dyDescent="0.3">
      <c r="P639" s="31" t="e">
        <f>_xlfn.XLOOKUP(B639+0,'chart of accounts kl 3-5'!A:A,'chart of accounts kl 3-5'!B:B)</f>
        <v>#N/A</v>
      </c>
      <c r="Q639" s="32">
        <f t="shared" si="14"/>
        <v>0</v>
      </c>
      <c r="R639" s="31" t="e">
        <f>DATEVALUE(Tabell1[[#This Row],[Verdatum]])</f>
        <v>#VALUE!</v>
      </c>
    </row>
    <row r="640" spans="16:18" x14ac:dyDescent="0.3">
      <c r="P640" s="31" t="e">
        <f>_xlfn.XLOOKUP(B640+0,'chart of accounts kl 3-5'!A:A,'chart of accounts kl 3-5'!B:B)</f>
        <v>#N/A</v>
      </c>
      <c r="Q640" s="32">
        <f t="shared" si="14"/>
        <v>0</v>
      </c>
      <c r="R640" s="31" t="e">
        <f>DATEVALUE(Tabell1[[#This Row],[Verdatum]])</f>
        <v>#VALUE!</v>
      </c>
    </row>
    <row r="641" spans="16:18" x14ac:dyDescent="0.3">
      <c r="P641" s="31" t="e">
        <f>_xlfn.XLOOKUP(B641+0,'chart of accounts kl 3-5'!A:A,'chart of accounts kl 3-5'!B:B)</f>
        <v>#N/A</v>
      </c>
      <c r="Q641" s="32">
        <f t="shared" si="14"/>
        <v>0</v>
      </c>
      <c r="R641" s="31" t="e">
        <f>DATEVALUE(Tabell1[[#This Row],[Verdatum]])</f>
        <v>#VALUE!</v>
      </c>
    </row>
    <row r="642" spans="16:18" x14ac:dyDescent="0.3">
      <c r="P642" s="31" t="e">
        <f>_xlfn.XLOOKUP(B642+0,'chart of accounts kl 3-5'!A:A,'chart of accounts kl 3-5'!B:B)</f>
        <v>#N/A</v>
      </c>
      <c r="Q642" s="32">
        <f t="shared" si="14"/>
        <v>0</v>
      </c>
      <c r="R642" s="31" t="e">
        <f>DATEVALUE(Tabell1[[#This Row],[Verdatum]])</f>
        <v>#VALUE!</v>
      </c>
    </row>
    <row r="643" spans="16:18" x14ac:dyDescent="0.3">
      <c r="P643" s="31" t="e">
        <f>_xlfn.XLOOKUP(B643+0,'chart of accounts kl 3-5'!A:A,'chart of accounts kl 3-5'!B:B)</f>
        <v>#N/A</v>
      </c>
      <c r="Q643" s="32">
        <f t="shared" si="14"/>
        <v>0</v>
      </c>
      <c r="R643" s="31" t="e">
        <f>DATEVALUE(Tabell1[[#This Row],[Verdatum]])</f>
        <v>#VALUE!</v>
      </c>
    </row>
    <row r="644" spans="16:18" x14ac:dyDescent="0.3">
      <c r="P644" s="31" t="e">
        <f>_xlfn.XLOOKUP(B644+0,'chart of accounts kl 3-5'!A:A,'chart of accounts kl 3-5'!B:B)</f>
        <v>#N/A</v>
      </c>
      <c r="Q644" s="32">
        <f t="shared" si="14"/>
        <v>0</v>
      </c>
      <c r="R644" s="31" t="e">
        <f>DATEVALUE(Tabell1[[#This Row],[Verdatum]])</f>
        <v>#VALUE!</v>
      </c>
    </row>
    <row r="645" spans="16:18" x14ac:dyDescent="0.3">
      <c r="P645" s="31" t="e">
        <f>_xlfn.XLOOKUP(B645+0,'chart of accounts kl 3-5'!A:A,'chart of accounts kl 3-5'!B:B)</f>
        <v>#N/A</v>
      </c>
      <c r="Q645" s="32">
        <f t="shared" si="14"/>
        <v>0</v>
      </c>
      <c r="R645" s="31" t="e">
        <f>DATEVALUE(Tabell1[[#This Row],[Verdatum]])</f>
        <v>#VALUE!</v>
      </c>
    </row>
    <row r="646" spans="16:18" x14ac:dyDescent="0.3">
      <c r="P646" s="31" t="e">
        <f>_xlfn.XLOOKUP(B646+0,'chart of accounts kl 3-5'!A:A,'chart of accounts kl 3-5'!B:B)</f>
        <v>#N/A</v>
      </c>
      <c r="Q646" s="32">
        <f t="shared" si="14"/>
        <v>0</v>
      </c>
      <c r="R646" s="31" t="e">
        <f>DATEVALUE(Tabell1[[#This Row],[Verdatum]])</f>
        <v>#VALUE!</v>
      </c>
    </row>
    <row r="647" spans="16:18" x14ac:dyDescent="0.3">
      <c r="P647" s="31" t="e">
        <f>_xlfn.XLOOKUP(B647+0,'chart of accounts kl 3-5'!A:A,'chart of accounts kl 3-5'!B:B)</f>
        <v>#N/A</v>
      </c>
      <c r="Q647" s="32">
        <f t="shared" si="14"/>
        <v>0</v>
      </c>
      <c r="R647" s="31" t="e">
        <f>DATEVALUE(Tabell1[[#This Row],[Verdatum]])</f>
        <v>#VALUE!</v>
      </c>
    </row>
    <row r="648" spans="16:18" x14ac:dyDescent="0.3">
      <c r="P648" s="31" t="e">
        <f>_xlfn.XLOOKUP(B648+0,'chart of accounts kl 3-5'!A:A,'chart of accounts kl 3-5'!B:B)</f>
        <v>#N/A</v>
      </c>
      <c r="Q648" s="32">
        <f t="shared" si="14"/>
        <v>0</v>
      </c>
      <c r="R648" s="31" t="e">
        <f>DATEVALUE(Tabell1[[#This Row],[Verdatum]])</f>
        <v>#VALUE!</v>
      </c>
    </row>
    <row r="649" spans="16:18" x14ac:dyDescent="0.3">
      <c r="P649" s="31" t="e">
        <f>_xlfn.XLOOKUP(B649+0,'chart of accounts kl 3-5'!A:A,'chart of accounts kl 3-5'!B:B)</f>
        <v>#N/A</v>
      </c>
      <c r="Q649" s="32">
        <f t="shared" si="14"/>
        <v>0</v>
      </c>
      <c r="R649" s="31" t="e">
        <f>DATEVALUE(Tabell1[[#This Row],[Verdatum]])</f>
        <v>#VALUE!</v>
      </c>
    </row>
    <row r="650" spans="16:18" x14ac:dyDescent="0.3">
      <c r="P650" s="31" t="e">
        <f>_xlfn.XLOOKUP(B650+0,'chart of accounts kl 3-5'!A:A,'chart of accounts kl 3-5'!B:B)</f>
        <v>#N/A</v>
      </c>
      <c r="Q650" s="32">
        <f t="shared" si="14"/>
        <v>0</v>
      </c>
      <c r="R650" s="31" t="e">
        <f>DATEVALUE(Tabell1[[#This Row],[Verdatum]])</f>
        <v>#VALUE!</v>
      </c>
    </row>
    <row r="651" spans="16:18" x14ac:dyDescent="0.3">
      <c r="P651" s="31" t="e">
        <f>_xlfn.XLOOKUP(B651+0,'chart of accounts kl 3-5'!A:A,'chart of accounts kl 3-5'!B:B)</f>
        <v>#N/A</v>
      </c>
      <c r="Q651" s="32">
        <f t="shared" si="14"/>
        <v>0</v>
      </c>
      <c r="R651" s="31" t="e">
        <f>DATEVALUE(Tabell1[[#This Row],[Verdatum]])</f>
        <v>#VALUE!</v>
      </c>
    </row>
    <row r="652" spans="16:18" x14ac:dyDescent="0.3">
      <c r="P652" s="31" t="e">
        <f>_xlfn.XLOOKUP(B652+0,'chart of accounts kl 3-5'!A:A,'chart of accounts kl 3-5'!B:B)</f>
        <v>#N/A</v>
      </c>
      <c r="Q652" s="32">
        <f t="shared" si="14"/>
        <v>0</v>
      </c>
      <c r="R652" s="31" t="e">
        <f>DATEVALUE(Tabell1[[#This Row],[Verdatum]])</f>
        <v>#VALUE!</v>
      </c>
    </row>
    <row r="653" spans="16:18" x14ac:dyDescent="0.3">
      <c r="P653" s="31" t="e">
        <f>_xlfn.XLOOKUP(B653+0,'chart of accounts kl 3-5'!A:A,'chart of accounts kl 3-5'!B:B)</f>
        <v>#N/A</v>
      </c>
      <c r="Q653" s="32">
        <f t="shared" si="14"/>
        <v>0</v>
      </c>
      <c r="R653" s="31" t="e">
        <f>DATEVALUE(Tabell1[[#This Row],[Verdatum]])</f>
        <v>#VALUE!</v>
      </c>
    </row>
    <row r="654" spans="16:18" x14ac:dyDescent="0.3">
      <c r="P654" s="31" t="e">
        <f>_xlfn.XLOOKUP(B654+0,'chart of accounts kl 3-5'!A:A,'chart of accounts kl 3-5'!B:B)</f>
        <v>#N/A</v>
      </c>
      <c r="Q654" s="32">
        <f t="shared" si="14"/>
        <v>0</v>
      </c>
      <c r="R654" s="31" t="e">
        <f>DATEVALUE(Tabell1[[#This Row],[Verdatum]])</f>
        <v>#VALUE!</v>
      </c>
    </row>
    <row r="655" spans="16:18" x14ac:dyDescent="0.3">
      <c r="P655" s="31" t="e">
        <f>_xlfn.XLOOKUP(B655+0,'chart of accounts kl 3-5'!A:A,'chart of accounts kl 3-5'!B:B)</f>
        <v>#N/A</v>
      </c>
      <c r="Q655" s="32">
        <f t="shared" si="14"/>
        <v>0</v>
      </c>
      <c r="R655" s="31" t="e">
        <f>DATEVALUE(Tabell1[[#This Row],[Verdatum]])</f>
        <v>#VALUE!</v>
      </c>
    </row>
    <row r="656" spans="16:18" x14ac:dyDescent="0.3">
      <c r="P656" s="31" t="e">
        <f>_xlfn.XLOOKUP(B656+0,'chart of accounts kl 3-5'!A:A,'chart of accounts kl 3-5'!B:B)</f>
        <v>#N/A</v>
      </c>
      <c r="Q656" s="32">
        <f t="shared" si="14"/>
        <v>0</v>
      </c>
      <c r="R656" s="31" t="e">
        <f>DATEVALUE(Tabell1[[#This Row],[Verdatum]])</f>
        <v>#VALUE!</v>
      </c>
    </row>
    <row r="657" spans="16:18" x14ac:dyDescent="0.3">
      <c r="P657" s="31" t="e">
        <f>_xlfn.XLOOKUP(B657+0,'chart of accounts kl 3-5'!A:A,'chart of accounts kl 3-5'!B:B)</f>
        <v>#N/A</v>
      </c>
      <c r="Q657" s="32">
        <f t="shared" si="14"/>
        <v>0</v>
      </c>
      <c r="R657" s="31" t="e">
        <f>DATEVALUE(Tabell1[[#This Row],[Verdatum]])</f>
        <v>#VALUE!</v>
      </c>
    </row>
    <row r="658" spans="16:18" x14ac:dyDescent="0.3">
      <c r="P658" s="31" t="e">
        <f>_xlfn.XLOOKUP(B658+0,'chart of accounts kl 3-5'!A:A,'chart of accounts kl 3-5'!B:B)</f>
        <v>#N/A</v>
      </c>
      <c r="Q658" s="32">
        <f t="shared" si="14"/>
        <v>0</v>
      </c>
      <c r="R658" s="31" t="e">
        <f>DATEVALUE(Tabell1[[#This Row],[Verdatum]])</f>
        <v>#VALUE!</v>
      </c>
    </row>
    <row r="659" spans="16:18" x14ac:dyDescent="0.3">
      <c r="P659" s="31" t="e">
        <f>_xlfn.XLOOKUP(B659+0,'chart of accounts kl 3-5'!A:A,'chart of accounts kl 3-5'!B:B)</f>
        <v>#N/A</v>
      </c>
      <c r="Q659" s="32">
        <f t="shared" si="14"/>
        <v>0</v>
      </c>
      <c r="R659" s="31" t="e">
        <f>DATEVALUE(Tabell1[[#This Row],[Verdatum]])</f>
        <v>#VALUE!</v>
      </c>
    </row>
    <row r="660" spans="16:18" x14ac:dyDescent="0.3">
      <c r="P660" s="31" t="e">
        <f>_xlfn.XLOOKUP(B660+0,'chart of accounts kl 3-5'!A:A,'chart of accounts kl 3-5'!B:B)</f>
        <v>#N/A</v>
      </c>
      <c r="Q660" s="32">
        <f t="shared" si="14"/>
        <v>0</v>
      </c>
      <c r="R660" s="31" t="e">
        <f>DATEVALUE(Tabell1[[#This Row],[Verdatum]])</f>
        <v>#VALUE!</v>
      </c>
    </row>
    <row r="661" spans="16:18" x14ac:dyDescent="0.3">
      <c r="P661" s="31" t="e">
        <f>_xlfn.XLOOKUP(B661+0,'chart of accounts kl 3-5'!A:A,'chart of accounts kl 3-5'!B:B)</f>
        <v>#N/A</v>
      </c>
      <c r="Q661" s="32">
        <f t="shared" si="14"/>
        <v>0</v>
      </c>
      <c r="R661" s="31" t="e">
        <f>DATEVALUE(Tabell1[[#This Row],[Verdatum]])</f>
        <v>#VALUE!</v>
      </c>
    </row>
    <row r="662" spans="16:18" x14ac:dyDescent="0.3">
      <c r="P662" s="31" t="e">
        <f>_xlfn.XLOOKUP(B662+0,'chart of accounts kl 3-5'!A:A,'chart of accounts kl 3-5'!B:B)</f>
        <v>#N/A</v>
      </c>
      <c r="Q662" s="32">
        <f t="shared" si="14"/>
        <v>0</v>
      </c>
      <c r="R662" s="31" t="e">
        <f>DATEVALUE(Tabell1[[#This Row],[Verdatum]])</f>
        <v>#VALUE!</v>
      </c>
    </row>
    <row r="663" spans="16:18" x14ac:dyDescent="0.3">
      <c r="P663" s="31" t="e">
        <f>_xlfn.XLOOKUP(B663+0,'chart of accounts kl 3-5'!A:A,'chart of accounts kl 3-5'!B:B)</f>
        <v>#N/A</v>
      </c>
      <c r="Q663" s="32">
        <f t="shared" si="14"/>
        <v>0</v>
      </c>
      <c r="R663" s="31" t="e">
        <f>DATEVALUE(Tabell1[[#This Row],[Verdatum]])</f>
        <v>#VALUE!</v>
      </c>
    </row>
    <row r="664" spans="16:18" x14ac:dyDescent="0.3">
      <c r="P664" s="31" t="e">
        <f>_xlfn.XLOOKUP(B664+0,'chart of accounts kl 3-5'!A:A,'chart of accounts kl 3-5'!B:B)</f>
        <v>#N/A</v>
      </c>
      <c r="Q664" s="32">
        <f t="shared" si="14"/>
        <v>0</v>
      </c>
      <c r="R664" s="31" t="e">
        <f>DATEVALUE(Tabell1[[#This Row],[Verdatum]])</f>
        <v>#VALUE!</v>
      </c>
    </row>
    <row r="665" spans="16:18" x14ac:dyDescent="0.3">
      <c r="P665" s="31" t="e">
        <f>_xlfn.XLOOKUP(B665+0,'chart of accounts kl 3-5'!A:A,'chart of accounts kl 3-5'!B:B)</f>
        <v>#N/A</v>
      </c>
      <c r="Q665" s="32">
        <f t="shared" si="14"/>
        <v>0</v>
      </c>
      <c r="R665" s="31" t="e">
        <f>DATEVALUE(Tabell1[[#This Row],[Verdatum]])</f>
        <v>#VALUE!</v>
      </c>
    </row>
    <row r="666" spans="16:18" x14ac:dyDescent="0.3">
      <c r="P666" s="31" t="e">
        <f>_xlfn.XLOOKUP(B666+0,'chart of accounts kl 3-5'!A:A,'chart of accounts kl 3-5'!B:B)</f>
        <v>#N/A</v>
      </c>
      <c r="Q666" s="32">
        <f t="shared" si="14"/>
        <v>0</v>
      </c>
      <c r="R666" s="31" t="e">
        <f>DATEVALUE(Tabell1[[#This Row],[Verdatum]])</f>
        <v>#VALUE!</v>
      </c>
    </row>
    <row r="667" spans="16:18" x14ac:dyDescent="0.3">
      <c r="P667" s="31" t="e">
        <f>_xlfn.XLOOKUP(B667+0,'chart of accounts kl 3-5'!A:A,'chart of accounts kl 3-5'!B:B)</f>
        <v>#N/A</v>
      </c>
      <c r="Q667" s="32">
        <f t="shared" si="14"/>
        <v>0</v>
      </c>
      <c r="R667" s="31" t="e">
        <f>DATEVALUE(Tabell1[[#This Row],[Verdatum]])</f>
        <v>#VALUE!</v>
      </c>
    </row>
    <row r="668" spans="16:18" x14ac:dyDescent="0.3">
      <c r="P668" s="31" t="e">
        <f>_xlfn.XLOOKUP(B668+0,'chart of accounts kl 3-5'!A:A,'chart of accounts kl 3-5'!B:B)</f>
        <v>#N/A</v>
      </c>
      <c r="Q668" s="32">
        <f t="shared" si="14"/>
        <v>0</v>
      </c>
      <c r="R668" s="31" t="e">
        <f>DATEVALUE(Tabell1[[#This Row],[Verdatum]])</f>
        <v>#VALUE!</v>
      </c>
    </row>
    <row r="669" spans="16:18" x14ac:dyDescent="0.3">
      <c r="P669" s="31" t="e">
        <f>_xlfn.XLOOKUP(B669+0,'chart of accounts kl 3-5'!A:A,'chart of accounts kl 3-5'!B:B)</f>
        <v>#N/A</v>
      </c>
      <c r="Q669" s="32">
        <f t="shared" si="14"/>
        <v>0</v>
      </c>
      <c r="R669" s="31" t="e">
        <f>DATEVALUE(Tabell1[[#This Row],[Verdatum]])</f>
        <v>#VALUE!</v>
      </c>
    </row>
    <row r="670" spans="16:18" x14ac:dyDescent="0.3">
      <c r="P670" s="31" t="e">
        <f>_xlfn.XLOOKUP(B670+0,'chart of accounts kl 3-5'!A:A,'chart of accounts kl 3-5'!B:B)</f>
        <v>#N/A</v>
      </c>
      <c r="Q670" s="32">
        <f t="shared" si="14"/>
        <v>0</v>
      </c>
      <c r="R670" s="31" t="e">
        <f>DATEVALUE(Tabell1[[#This Row],[Verdatum]])</f>
        <v>#VALUE!</v>
      </c>
    </row>
    <row r="671" spans="16:18" x14ac:dyDescent="0.3">
      <c r="P671" s="31" t="e">
        <f>_xlfn.XLOOKUP(B671+0,'chart of accounts kl 3-5'!A:A,'chart of accounts kl 3-5'!B:B)</f>
        <v>#N/A</v>
      </c>
      <c r="Q671" s="32">
        <f t="shared" si="14"/>
        <v>0</v>
      </c>
      <c r="R671" s="31" t="e">
        <f>DATEVALUE(Tabell1[[#This Row],[Verdatum]])</f>
        <v>#VALUE!</v>
      </c>
    </row>
    <row r="672" spans="16:18" x14ac:dyDescent="0.3">
      <c r="P672" s="31" t="e">
        <f>_xlfn.XLOOKUP(B672+0,'chart of accounts kl 3-5'!A:A,'chart of accounts kl 3-5'!B:B)</f>
        <v>#N/A</v>
      </c>
      <c r="Q672" s="32">
        <f t="shared" si="14"/>
        <v>0</v>
      </c>
      <c r="R672" s="31" t="e">
        <f>DATEVALUE(Tabell1[[#This Row],[Verdatum]])</f>
        <v>#VALUE!</v>
      </c>
    </row>
    <row r="673" spans="16:18" x14ac:dyDescent="0.3">
      <c r="P673" s="31" t="e">
        <f>_xlfn.XLOOKUP(B673+0,'chart of accounts kl 3-5'!A:A,'chart of accounts kl 3-5'!B:B)</f>
        <v>#N/A</v>
      </c>
      <c r="Q673" s="32">
        <f t="shared" si="14"/>
        <v>0</v>
      </c>
      <c r="R673" s="31" t="e">
        <f>DATEVALUE(Tabell1[[#This Row],[Verdatum]])</f>
        <v>#VALUE!</v>
      </c>
    </row>
    <row r="674" spans="16:18" x14ac:dyDescent="0.3">
      <c r="P674" s="31" t="e">
        <f>_xlfn.XLOOKUP(B674+0,'chart of accounts kl 3-5'!A:A,'chart of accounts kl 3-5'!B:B)</f>
        <v>#N/A</v>
      </c>
      <c r="Q674" s="32">
        <f t="shared" si="14"/>
        <v>0</v>
      </c>
      <c r="R674" s="31" t="e">
        <f>DATEVALUE(Tabell1[[#This Row],[Verdatum]])</f>
        <v>#VALUE!</v>
      </c>
    </row>
    <row r="675" spans="16:18" x14ac:dyDescent="0.3">
      <c r="P675" s="31" t="e">
        <f>_xlfn.XLOOKUP(B675+0,'chart of accounts kl 3-5'!A:A,'chart of accounts kl 3-5'!B:B)</f>
        <v>#N/A</v>
      </c>
      <c r="Q675" s="32">
        <f t="shared" si="14"/>
        <v>0</v>
      </c>
      <c r="R675" s="31" t="e">
        <f>DATEVALUE(Tabell1[[#This Row],[Verdatum]])</f>
        <v>#VALUE!</v>
      </c>
    </row>
    <row r="676" spans="16:18" x14ac:dyDescent="0.3">
      <c r="P676" s="31" t="e">
        <f>_xlfn.XLOOKUP(B676+0,'chart of accounts kl 3-5'!A:A,'chart of accounts kl 3-5'!B:B)</f>
        <v>#N/A</v>
      </c>
      <c r="Q676" s="32">
        <f t="shared" si="14"/>
        <v>0</v>
      </c>
      <c r="R676" s="31" t="e">
        <f>DATEVALUE(Tabell1[[#This Row],[Verdatum]])</f>
        <v>#VALUE!</v>
      </c>
    </row>
    <row r="677" spans="16:18" x14ac:dyDescent="0.3">
      <c r="P677" s="31" t="e">
        <f>_xlfn.XLOOKUP(B677+0,'chart of accounts kl 3-5'!A:A,'chart of accounts kl 3-5'!B:B)</f>
        <v>#N/A</v>
      </c>
      <c r="Q677" s="32">
        <f t="shared" si="14"/>
        <v>0</v>
      </c>
      <c r="R677" s="31" t="e">
        <f>DATEVALUE(Tabell1[[#This Row],[Verdatum]])</f>
        <v>#VALUE!</v>
      </c>
    </row>
    <row r="678" spans="16:18" x14ac:dyDescent="0.3">
      <c r="P678" s="31" t="e">
        <f>_xlfn.XLOOKUP(B678+0,'chart of accounts kl 3-5'!A:A,'chart of accounts kl 3-5'!B:B)</f>
        <v>#N/A</v>
      </c>
      <c r="Q678" s="32">
        <f t="shared" si="14"/>
        <v>0</v>
      </c>
      <c r="R678" s="31" t="e">
        <f>DATEVALUE(Tabell1[[#This Row],[Verdatum]])</f>
        <v>#VALUE!</v>
      </c>
    </row>
    <row r="679" spans="16:18" x14ac:dyDescent="0.3">
      <c r="P679" s="31" t="e">
        <f>_xlfn.XLOOKUP(B679+0,'chart of accounts kl 3-5'!A:A,'chart of accounts kl 3-5'!B:B)</f>
        <v>#N/A</v>
      </c>
      <c r="Q679" s="32">
        <f t="shared" si="14"/>
        <v>0</v>
      </c>
      <c r="R679" s="31" t="e">
        <f>DATEVALUE(Tabell1[[#This Row],[Verdatum]])</f>
        <v>#VALUE!</v>
      </c>
    </row>
    <row r="680" spans="16:18" x14ac:dyDescent="0.3">
      <c r="P680" s="31" t="e">
        <f>_xlfn.XLOOKUP(B680+0,'chart of accounts kl 3-5'!A:A,'chart of accounts kl 3-5'!B:B)</f>
        <v>#N/A</v>
      </c>
      <c r="Q680" s="32">
        <f t="shared" si="14"/>
        <v>0</v>
      </c>
      <c r="R680" s="31" t="e">
        <f>DATEVALUE(Tabell1[[#This Row],[Verdatum]])</f>
        <v>#VALUE!</v>
      </c>
    </row>
    <row r="681" spans="16:18" x14ac:dyDescent="0.3">
      <c r="P681" s="31" t="e">
        <f>_xlfn.XLOOKUP(B681+0,'chart of accounts kl 3-5'!A:A,'chart of accounts kl 3-5'!B:B)</f>
        <v>#N/A</v>
      </c>
      <c r="Q681" s="32">
        <f t="shared" si="14"/>
        <v>0</v>
      </c>
      <c r="R681" s="31" t="e">
        <f>DATEVALUE(Tabell1[[#This Row],[Verdatum]])</f>
        <v>#VALUE!</v>
      </c>
    </row>
    <row r="682" spans="16:18" x14ac:dyDescent="0.3">
      <c r="P682" s="31" t="e">
        <f>_xlfn.XLOOKUP(B682+0,'chart of accounts kl 3-5'!A:A,'chart of accounts kl 3-5'!B:B)</f>
        <v>#N/A</v>
      </c>
      <c r="Q682" s="32">
        <f t="shared" si="14"/>
        <v>0</v>
      </c>
      <c r="R682" s="31" t="e">
        <f>DATEVALUE(Tabell1[[#This Row],[Verdatum]])</f>
        <v>#VALUE!</v>
      </c>
    </row>
    <row r="683" spans="16:18" x14ac:dyDescent="0.3">
      <c r="P683" s="31" t="e">
        <f>_xlfn.XLOOKUP(B683+0,'chart of accounts kl 3-5'!A:A,'chart of accounts kl 3-5'!B:B)</f>
        <v>#N/A</v>
      </c>
      <c r="Q683" s="32">
        <f t="shared" si="14"/>
        <v>0</v>
      </c>
      <c r="R683" s="31" t="e">
        <f>DATEVALUE(Tabell1[[#This Row],[Verdatum]])</f>
        <v>#VALUE!</v>
      </c>
    </row>
    <row r="684" spans="16:18" x14ac:dyDescent="0.3">
      <c r="P684" s="31" t="e">
        <f>_xlfn.XLOOKUP(B684+0,'chart of accounts kl 3-5'!A:A,'chart of accounts kl 3-5'!B:B)</f>
        <v>#N/A</v>
      </c>
      <c r="Q684" s="32">
        <f t="shared" si="14"/>
        <v>0</v>
      </c>
      <c r="R684" s="31" t="e">
        <f>DATEVALUE(Tabell1[[#This Row],[Verdatum]])</f>
        <v>#VALUE!</v>
      </c>
    </row>
    <row r="685" spans="16:18" x14ac:dyDescent="0.3">
      <c r="P685" s="31" t="e">
        <f>_xlfn.XLOOKUP(B685+0,'chart of accounts kl 3-5'!A:A,'chart of accounts kl 3-5'!B:B)</f>
        <v>#N/A</v>
      </c>
      <c r="Q685" s="32">
        <f t="shared" si="14"/>
        <v>0</v>
      </c>
      <c r="R685" s="31" t="e">
        <f>DATEVALUE(Tabell1[[#This Row],[Verdatum]])</f>
        <v>#VALUE!</v>
      </c>
    </row>
    <row r="686" spans="16:18" x14ac:dyDescent="0.3">
      <c r="P686" s="31" t="e">
        <f>_xlfn.XLOOKUP(B686+0,'chart of accounts kl 3-5'!A:A,'chart of accounts kl 3-5'!B:B)</f>
        <v>#N/A</v>
      </c>
      <c r="Q686" s="32">
        <f t="shared" si="14"/>
        <v>0</v>
      </c>
      <c r="R686" s="31" t="e">
        <f>DATEVALUE(Tabell1[[#This Row],[Verdatum]])</f>
        <v>#VALUE!</v>
      </c>
    </row>
    <row r="687" spans="16:18" x14ac:dyDescent="0.3">
      <c r="P687" s="31" t="e">
        <f>_xlfn.XLOOKUP(B687+0,'chart of accounts kl 3-5'!A:A,'chart of accounts kl 3-5'!B:B)</f>
        <v>#N/A</v>
      </c>
      <c r="Q687" s="32">
        <f t="shared" si="14"/>
        <v>0</v>
      </c>
      <c r="R687" s="31" t="e">
        <f>DATEVALUE(Tabell1[[#This Row],[Verdatum]])</f>
        <v>#VALUE!</v>
      </c>
    </row>
    <row r="688" spans="16:18" x14ac:dyDescent="0.3">
      <c r="P688" s="31" t="e">
        <f>_xlfn.XLOOKUP(B688+0,'chart of accounts kl 3-5'!A:A,'chart of accounts kl 3-5'!B:B)</f>
        <v>#N/A</v>
      </c>
      <c r="Q688" s="32">
        <f t="shared" si="14"/>
        <v>0</v>
      </c>
      <c r="R688" s="31" t="e">
        <f>DATEVALUE(Tabell1[[#This Row],[Verdatum]])</f>
        <v>#VALUE!</v>
      </c>
    </row>
    <row r="689" spans="16:18" x14ac:dyDescent="0.3">
      <c r="P689" s="31" t="e">
        <f>_xlfn.XLOOKUP(B689+0,'chart of accounts kl 3-5'!A:A,'chart of accounts kl 3-5'!B:B)</f>
        <v>#N/A</v>
      </c>
      <c r="Q689" s="32">
        <f t="shared" si="14"/>
        <v>0</v>
      </c>
      <c r="R689" s="31" t="e">
        <f>DATEVALUE(Tabell1[[#This Row],[Verdatum]])</f>
        <v>#VALUE!</v>
      </c>
    </row>
    <row r="690" spans="16:18" x14ac:dyDescent="0.3">
      <c r="P690" s="31" t="e">
        <f>_xlfn.XLOOKUP(B690+0,'chart of accounts kl 3-5'!A:A,'chart of accounts kl 3-5'!B:B)</f>
        <v>#N/A</v>
      </c>
      <c r="Q690" s="32">
        <f t="shared" si="14"/>
        <v>0</v>
      </c>
      <c r="R690" s="31" t="e">
        <f>DATEVALUE(Tabell1[[#This Row],[Verdatum]])</f>
        <v>#VALUE!</v>
      </c>
    </row>
    <row r="691" spans="16:18" x14ac:dyDescent="0.3">
      <c r="P691" s="31" t="e">
        <f>_xlfn.XLOOKUP(B691+0,'chart of accounts kl 3-5'!A:A,'chart of accounts kl 3-5'!B:B)</f>
        <v>#N/A</v>
      </c>
      <c r="Q691" s="32">
        <f t="shared" si="14"/>
        <v>0</v>
      </c>
      <c r="R691" s="31" t="e">
        <f>DATEVALUE(Tabell1[[#This Row],[Verdatum]])</f>
        <v>#VALUE!</v>
      </c>
    </row>
    <row r="692" spans="16:18" x14ac:dyDescent="0.3">
      <c r="P692" s="31" t="e">
        <f>_xlfn.XLOOKUP(B692+0,'chart of accounts kl 3-5'!A:A,'chart of accounts kl 3-5'!B:B)</f>
        <v>#N/A</v>
      </c>
      <c r="Q692" s="32">
        <f t="shared" si="14"/>
        <v>0</v>
      </c>
      <c r="R692" s="31" t="e">
        <f>DATEVALUE(Tabell1[[#This Row],[Verdatum]])</f>
        <v>#VALUE!</v>
      </c>
    </row>
    <row r="693" spans="16:18" x14ac:dyDescent="0.3">
      <c r="P693" s="31" t="e">
        <f>_xlfn.XLOOKUP(B693+0,'chart of accounts kl 3-5'!A:A,'chart of accounts kl 3-5'!B:B)</f>
        <v>#N/A</v>
      </c>
      <c r="Q693" s="32">
        <f t="shared" si="14"/>
        <v>0</v>
      </c>
      <c r="R693" s="31" t="e">
        <f>DATEVALUE(Tabell1[[#This Row],[Verdatum]])</f>
        <v>#VALUE!</v>
      </c>
    </row>
    <row r="694" spans="16:18" x14ac:dyDescent="0.3">
      <c r="P694" s="31" t="e">
        <f>_xlfn.XLOOKUP(B694+0,'chart of accounts kl 3-5'!A:A,'chart of accounts kl 3-5'!B:B)</f>
        <v>#N/A</v>
      </c>
      <c r="Q694" s="32">
        <f t="shared" si="14"/>
        <v>0</v>
      </c>
      <c r="R694" s="31" t="e">
        <f>DATEVALUE(Tabell1[[#This Row],[Verdatum]])</f>
        <v>#VALUE!</v>
      </c>
    </row>
    <row r="695" spans="16:18" x14ac:dyDescent="0.3">
      <c r="P695" s="31" t="e">
        <f>_xlfn.XLOOKUP(B695+0,'chart of accounts kl 3-5'!A:A,'chart of accounts kl 3-5'!B:B)</f>
        <v>#N/A</v>
      </c>
      <c r="Q695" s="32">
        <f t="shared" si="14"/>
        <v>0</v>
      </c>
      <c r="R695" s="31" t="e">
        <f>DATEVALUE(Tabell1[[#This Row],[Verdatum]])</f>
        <v>#VALUE!</v>
      </c>
    </row>
    <row r="696" spans="16:18" x14ac:dyDescent="0.3">
      <c r="P696" s="31" t="e">
        <f>_xlfn.XLOOKUP(B696+0,'chart of accounts kl 3-5'!A:A,'chart of accounts kl 3-5'!B:B)</f>
        <v>#N/A</v>
      </c>
      <c r="Q696" s="32">
        <f t="shared" ref="Q696:Q759" si="15">B696+0</f>
        <v>0</v>
      </c>
      <c r="R696" s="31" t="e">
        <f>DATEVALUE(Tabell1[[#This Row],[Verdatum]])</f>
        <v>#VALUE!</v>
      </c>
    </row>
    <row r="697" spans="16:18" x14ac:dyDescent="0.3">
      <c r="P697" s="31" t="e">
        <f>_xlfn.XLOOKUP(B697+0,'chart of accounts kl 3-5'!A:A,'chart of accounts kl 3-5'!B:B)</f>
        <v>#N/A</v>
      </c>
      <c r="Q697" s="32">
        <f t="shared" si="15"/>
        <v>0</v>
      </c>
      <c r="R697" s="31" t="e">
        <f>DATEVALUE(Tabell1[[#This Row],[Verdatum]])</f>
        <v>#VALUE!</v>
      </c>
    </row>
    <row r="698" spans="16:18" x14ac:dyDescent="0.3">
      <c r="P698" s="31" t="e">
        <f>_xlfn.XLOOKUP(B698+0,'chart of accounts kl 3-5'!A:A,'chart of accounts kl 3-5'!B:B)</f>
        <v>#N/A</v>
      </c>
      <c r="Q698" s="32">
        <f t="shared" si="15"/>
        <v>0</v>
      </c>
      <c r="R698" s="31" t="e">
        <f>DATEVALUE(Tabell1[[#This Row],[Verdatum]])</f>
        <v>#VALUE!</v>
      </c>
    </row>
    <row r="699" spans="16:18" x14ac:dyDescent="0.3">
      <c r="P699" s="31" t="e">
        <f>_xlfn.XLOOKUP(B699+0,'chart of accounts kl 3-5'!A:A,'chart of accounts kl 3-5'!B:B)</f>
        <v>#N/A</v>
      </c>
      <c r="Q699" s="32">
        <f t="shared" si="15"/>
        <v>0</v>
      </c>
      <c r="R699" s="31" t="e">
        <f>DATEVALUE(Tabell1[[#This Row],[Verdatum]])</f>
        <v>#VALUE!</v>
      </c>
    </row>
    <row r="700" spans="16:18" x14ac:dyDescent="0.3">
      <c r="P700" s="31" t="e">
        <f>_xlfn.XLOOKUP(B700+0,'chart of accounts kl 3-5'!A:A,'chart of accounts kl 3-5'!B:B)</f>
        <v>#N/A</v>
      </c>
      <c r="Q700" s="32">
        <f t="shared" si="15"/>
        <v>0</v>
      </c>
      <c r="R700" s="31" t="e">
        <f>DATEVALUE(Tabell1[[#This Row],[Verdatum]])</f>
        <v>#VALUE!</v>
      </c>
    </row>
    <row r="701" spans="16:18" x14ac:dyDescent="0.3">
      <c r="P701" s="31" t="e">
        <f>_xlfn.XLOOKUP(B701+0,'chart of accounts kl 3-5'!A:A,'chart of accounts kl 3-5'!B:B)</f>
        <v>#N/A</v>
      </c>
      <c r="Q701" s="32">
        <f t="shared" si="15"/>
        <v>0</v>
      </c>
      <c r="R701" s="31" t="e">
        <f>DATEVALUE(Tabell1[[#This Row],[Verdatum]])</f>
        <v>#VALUE!</v>
      </c>
    </row>
    <row r="702" spans="16:18" x14ac:dyDescent="0.3">
      <c r="P702" s="31" t="e">
        <f>_xlfn.XLOOKUP(B702+0,'chart of accounts kl 3-5'!A:A,'chart of accounts kl 3-5'!B:B)</f>
        <v>#N/A</v>
      </c>
      <c r="Q702" s="32">
        <f t="shared" si="15"/>
        <v>0</v>
      </c>
      <c r="R702" s="31" t="e">
        <f>DATEVALUE(Tabell1[[#This Row],[Verdatum]])</f>
        <v>#VALUE!</v>
      </c>
    </row>
    <row r="703" spans="16:18" x14ac:dyDescent="0.3">
      <c r="P703" s="31" t="e">
        <f>_xlfn.XLOOKUP(B703+0,'chart of accounts kl 3-5'!A:A,'chart of accounts kl 3-5'!B:B)</f>
        <v>#N/A</v>
      </c>
      <c r="Q703" s="32">
        <f t="shared" si="15"/>
        <v>0</v>
      </c>
      <c r="R703" s="31" t="e">
        <f>DATEVALUE(Tabell1[[#This Row],[Verdatum]])</f>
        <v>#VALUE!</v>
      </c>
    </row>
    <row r="704" spans="16:18" x14ac:dyDescent="0.3">
      <c r="P704" s="31" t="e">
        <f>_xlfn.XLOOKUP(B704+0,'chart of accounts kl 3-5'!A:A,'chart of accounts kl 3-5'!B:B)</f>
        <v>#N/A</v>
      </c>
      <c r="Q704" s="32">
        <f t="shared" si="15"/>
        <v>0</v>
      </c>
      <c r="R704" s="31" t="e">
        <f>DATEVALUE(Tabell1[[#This Row],[Verdatum]])</f>
        <v>#VALUE!</v>
      </c>
    </row>
    <row r="705" spans="16:18" x14ac:dyDescent="0.3">
      <c r="P705" s="31" t="e">
        <f>_xlfn.XLOOKUP(B705+0,'chart of accounts kl 3-5'!A:A,'chart of accounts kl 3-5'!B:B)</f>
        <v>#N/A</v>
      </c>
      <c r="Q705" s="32">
        <f t="shared" si="15"/>
        <v>0</v>
      </c>
      <c r="R705" s="31" t="e">
        <f>DATEVALUE(Tabell1[[#This Row],[Verdatum]])</f>
        <v>#VALUE!</v>
      </c>
    </row>
    <row r="706" spans="16:18" x14ac:dyDescent="0.3">
      <c r="P706" s="31" t="e">
        <f>_xlfn.XLOOKUP(B706+0,'chart of accounts kl 3-5'!A:A,'chart of accounts kl 3-5'!B:B)</f>
        <v>#N/A</v>
      </c>
      <c r="Q706" s="32">
        <f t="shared" si="15"/>
        <v>0</v>
      </c>
      <c r="R706" s="31" t="e">
        <f>DATEVALUE(Tabell1[[#This Row],[Verdatum]])</f>
        <v>#VALUE!</v>
      </c>
    </row>
    <row r="707" spans="16:18" x14ac:dyDescent="0.3">
      <c r="P707" s="31" t="e">
        <f>_xlfn.XLOOKUP(B707+0,'chart of accounts kl 3-5'!A:A,'chart of accounts kl 3-5'!B:B)</f>
        <v>#N/A</v>
      </c>
      <c r="Q707" s="32">
        <f t="shared" si="15"/>
        <v>0</v>
      </c>
      <c r="R707" s="31" t="e">
        <f>DATEVALUE(Tabell1[[#This Row],[Verdatum]])</f>
        <v>#VALUE!</v>
      </c>
    </row>
    <row r="708" spans="16:18" x14ac:dyDescent="0.3">
      <c r="P708" s="31" t="e">
        <f>_xlfn.XLOOKUP(B708+0,'chart of accounts kl 3-5'!A:A,'chart of accounts kl 3-5'!B:B)</f>
        <v>#N/A</v>
      </c>
      <c r="Q708" s="32">
        <f t="shared" si="15"/>
        <v>0</v>
      </c>
      <c r="R708" s="31" t="e">
        <f>DATEVALUE(Tabell1[[#This Row],[Verdatum]])</f>
        <v>#VALUE!</v>
      </c>
    </row>
    <row r="709" spans="16:18" x14ac:dyDescent="0.3">
      <c r="P709" s="31" t="e">
        <f>_xlfn.XLOOKUP(B709+0,'chart of accounts kl 3-5'!A:A,'chart of accounts kl 3-5'!B:B)</f>
        <v>#N/A</v>
      </c>
      <c r="Q709" s="32">
        <f t="shared" si="15"/>
        <v>0</v>
      </c>
      <c r="R709" s="31" t="e">
        <f>DATEVALUE(Tabell1[[#This Row],[Verdatum]])</f>
        <v>#VALUE!</v>
      </c>
    </row>
    <row r="710" spans="16:18" x14ac:dyDescent="0.3">
      <c r="P710" s="31" t="e">
        <f>_xlfn.XLOOKUP(B710+0,'chart of accounts kl 3-5'!A:A,'chart of accounts kl 3-5'!B:B)</f>
        <v>#N/A</v>
      </c>
      <c r="Q710" s="32">
        <f t="shared" si="15"/>
        <v>0</v>
      </c>
      <c r="R710" s="31" t="e">
        <f>DATEVALUE(Tabell1[[#This Row],[Verdatum]])</f>
        <v>#VALUE!</v>
      </c>
    </row>
    <row r="711" spans="16:18" x14ac:dyDescent="0.3">
      <c r="P711" s="31" t="e">
        <f>_xlfn.XLOOKUP(B711+0,'chart of accounts kl 3-5'!A:A,'chart of accounts kl 3-5'!B:B)</f>
        <v>#N/A</v>
      </c>
      <c r="Q711" s="32">
        <f t="shared" si="15"/>
        <v>0</v>
      </c>
      <c r="R711" s="31" t="e">
        <f>DATEVALUE(Tabell1[[#This Row],[Verdatum]])</f>
        <v>#VALUE!</v>
      </c>
    </row>
    <row r="712" spans="16:18" x14ac:dyDescent="0.3">
      <c r="P712" s="31" t="e">
        <f>_xlfn.XLOOKUP(B712+0,'chart of accounts kl 3-5'!A:A,'chart of accounts kl 3-5'!B:B)</f>
        <v>#N/A</v>
      </c>
      <c r="Q712" s="32">
        <f t="shared" si="15"/>
        <v>0</v>
      </c>
      <c r="R712" s="31" t="e">
        <f>DATEVALUE(Tabell1[[#This Row],[Verdatum]])</f>
        <v>#VALUE!</v>
      </c>
    </row>
    <row r="713" spans="16:18" x14ac:dyDescent="0.3">
      <c r="P713" s="31" t="e">
        <f>_xlfn.XLOOKUP(B713+0,'chart of accounts kl 3-5'!A:A,'chart of accounts kl 3-5'!B:B)</f>
        <v>#N/A</v>
      </c>
      <c r="Q713" s="32">
        <f t="shared" si="15"/>
        <v>0</v>
      </c>
      <c r="R713" s="31" t="e">
        <f>DATEVALUE(Tabell1[[#This Row],[Verdatum]])</f>
        <v>#VALUE!</v>
      </c>
    </row>
    <row r="714" spans="16:18" x14ac:dyDescent="0.3">
      <c r="P714" s="31" t="e">
        <f>_xlfn.XLOOKUP(B714+0,'chart of accounts kl 3-5'!A:A,'chart of accounts kl 3-5'!B:B)</f>
        <v>#N/A</v>
      </c>
      <c r="Q714" s="32">
        <f t="shared" si="15"/>
        <v>0</v>
      </c>
      <c r="R714" s="31" t="e">
        <f>DATEVALUE(Tabell1[[#This Row],[Verdatum]])</f>
        <v>#VALUE!</v>
      </c>
    </row>
    <row r="715" spans="16:18" x14ac:dyDescent="0.3">
      <c r="P715" s="31" t="e">
        <f>_xlfn.XLOOKUP(B715+0,'chart of accounts kl 3-5'!A:A,'chart of accounts kl 3-5'!B:B)</f>
        <v>#N/A</v>
      </c>
      <c r="Q715" s="32">
        <f t="shared" si="15"/>
        <v>0</v>
      </c>
      <c r="R715" s="31" t="e">
        <f>DATEVALUE(Tabell1[[#This Row],[Verdatum]])</f>
        <v>#VALUE!</v>
      </c>
    </row>
    <row r="716" spans="16:18" x14ac:dyDescent="0.3">
      <c r="P716" s="31" t="e">
        <f>_xlfn.XLOOKUP(B716+0,'chart of accounts kl 3-5'!A:A,'chart of accounts kl 3-5'!B:B)</f>
        <v>#N/A</v>
      </c>
      <c r="Q716" s="32">
        <f t="shared" si="15"/>
        <v>0</v>
      </c>
      <c r="R716" s="31" t="e">
        <f>DATEVALUE(Tabell1[[#This Row],[Verdatum]])</f>
        <v>#VALUE!</v>
      </c>
    </row>
    <row r="717" spans="16:18" x14ac:dyDescent="0.3">
      <c r="P717" s="31" t="e">
        <f>_xlfn.XLOOKUP(B717+0,'chart of accounts kl 3-5'!A:A,'chart of accounts kl 3-5'!B:B)</f>
        <v>#N/A</v>
      </c>
      <c r="Q717" s="32">
        <f t="shared" si="15"/>
        <v>0</v>
      </c>
      <c r="R717" s="31" t="e">
        <f>DATEVALUE(Tabell1[[#This Row],[Verdatum]])</f>
        <v>#VALUE!</v>
      </c>
    </row>
    <row r="718" spans="16:18" x14ac:dyDescent="0.3">
      <c r="P718" s="31" t="e">
        <f>_xlfn.XLOOKUP(B718+0,'chart of accounts kl 3-5'!A:A,'chart of accounts kl 3-5'!B:B)</f>
        <v>#N/A</v>
      </c>
      <c r="Q718" s="32">
        <f t="shared" si="15"/>
        <v>0</v>
      </c>
      <c r="R718" s="31" t="e">
        <f>DATEVALUE(Tabell1[[#This Row],[Verdatum]])</f>
        <v>#VALUE!</v>
      </c>
    </row>
    <row r="719" spans="16:18" x14ac:dyDescent="0.3">
      <c r="P719" s="31" t="e">
        <f>_xlfn.XLOOKUP(B719+0,'chart of accounts kl 3-5'!A:A,'chart of accounts kl 3-5'!B:B)</f>
        <v>#N/A</v>
      </c>
      <c r="Q719" s="32">
        <f t="shared" si="15"/>
        <v>0</v>
      </c>
      <c r="R719" s="31" t="e">
        <f>DATEVALUE(Tabell1[[#This Row],[Verdatum]])</f>
        <v>#VALUE!</v>
      </c>
    </row>
    <row r="720" spans="16:18" x14ac:dyDescent="0.3">
      <c r="P720" s="31" t="e">
        <f>_xlfn.XLOOKUP(B720+0,'chart of accounts kl 3-5'!A:A,'chart of accounts kl 3-5'!B:B)</f>
        <v>#N/A</v>
      </c>
      <c r="Q720" s="32">
        <f t="shared" si="15"/>
        <v>0</v>
      </c>
      <c r="R720" s="31" t="e">
        <f>DATEVALUE(Tabell1[[#This Row],[Verdatum]])</f>
        <v>#VALUE!</v>
      </c>
    </row>
    <row r="721" spans="16:18" x14ac:dyDescent="0.3">
      <c r="P721" s="31" t="e">
        <f>_xlfn.XLOOKUP(B721+0,'chart of accounts kl 3-5'!A:A,'chart of accounts kl 3-5'!B:B)</f>
        <v>#N/A</v>
      </c>
      <c r="Q721" s="32">
        <f t="shared" si="15"/>
        <v>0</v>
      </c>
      <c r="R721" s="31" t="e">
        <f>DATEVALUE(Tabell1[[#This Row],[Verdatum]])</f>
        <v>#VALUE!</v>
      </c>
    </row>
    <row r="722" spans="16:18" x14ac:dyDescent="0.3">
      <c r="P722" s="31" t="e">
        <f>_xlfn.XLOOKUP(B722+0,'chart of accounts kl 3-5'!A:A,'chart of accounts kl 3-5'!B:B)</f>
        <v>#N/A</v>
      </c>
      <c r="Q722" s="32">
        <f t="shared" si="15"/>
        <v>0</v>
      </c>
      <c r="R722" s="31" t="e">
        <f>DATEVALUE(Tabell1[[#This Row],[Verdatum]])</f>
        <v>#VALUE!</v>
      </c>
    </row>
    <row r="723" spans="16:18" x14ac:dyDescent="0.3">
      <c r="P723" s="31" t="e">
        <f>_xlfn.XLOOKUP(B723+0,'chart of accounts kl 3-5'!A:A,'chart of accounts kl 3-5'!B:B)</f>
        <v>#N/A</v>
      </c>
      <c r="Q723" s="32">
        <f t="shared" si="15"/>
        <v>0</v>
      </c>
      <c r="R723" s="31" t="e">
        <f>DATEVALUE(Tabell1[[#This Row],[Verdatum]])</f>
        <v>#VALUE!</v>
      </c>
    </row>
    <row r="724" spans="16:18" x14ac:dyDescent="0.3">
      <c r="P724" s="31" t="e">
        <f>_xlfn.XLOOKUP(B724+0,'chart of accounts kl 3-5'!A:A,'chart of accounts kl 3-5'!B:B)</f>
        <v>#N/A</v>
      </c>
      <c r="Q724" s="32">
        <f t="shared" si="15"/>
        <v>0</v>
      </c>
      <c r="R724" s="31" t="e">
        <f>DATEVALUE(Tabell1[[#This Row],[Verdatum]])</f>
        <v>#VALUE!</v>
      </c>
    </row>
    <row r="725" spans="16:18" x14ac:dyDescent="0.3">
      <c r="P725" s="31" t="e">
        <f>_xlfn.XLOOKUP(B725+0,'chart of accounts kl 3-5'!A:A,'chart of accounts kl 3-5'!B:B)</f>
        <v>#N/A</v>
      </c>
      <c r="Q725" s="32">
        <f t="shared" si="15"/>
        <v>0</v>
      </c>
      <c r="R725" s="31" t="e">
        <f>DATEVALUE(Tabell1[[#This Row],[Verdatum]])</f>
        <v>#VALUE!</v>
      </c>
    </row>
    <row r="726" spans="16:18" x14ac:dyDescent="0.3">
      <c r="P726" s="31" t="e">
        <f>_xlfn.XLOOKUP(B726+0,'chart of accounts kl 3-5'!A:A,'chart of accounts kl 3-5'!B:B)</f>
        <v>#N/A</v>
      </c>
      <c r="Q726" s="32">
        <f t="shared" si="15"/>
        <v>0</v>
      </c>
      <c r="R726" s="31" t="e">
        <f>DATEVALUE(Tabell1[[#This Row],[Verdatum]])</f>
        <v>#VALUE!</v>
      </c>
    </row>
    <row r="727" spans="16:18" x14ac:dyDescent="0.3">
      <c r="P727" s="31" t="e">
        <f>_xlfn.XLOOKUP(B727+0,'chart of accounts kl 3-5'!A:A,'chart of accounts kl 3-5'!B:B)</f>
        <v>#N/A</v>
      </c>
      <c r="Q727" s="32">
        <f t="shared" si="15"/>
        <v>0</v>
      </c>
      <c r="R727" s="31" t="e">
        <f>DATEVALUE(Tabell1[[#This Row],[Verdatum]])</f>
        <v>#VALUE!</v>
      </c>
    </row>
    <row r="728" spans="16:18" x14ac:dyDescent="0.3">
      <c r="P728" s="31" t="e">
        <f>_xlfn.XLOOKUP(B728+0,'chart of accounts kl 3-5'!A:A,'chart of accounts kl 3-5'!B:B)</f>
        <v>#N/A</v>
      </c>
      <c r="Q728" s="32">
        <f t="shared" si="15"/>
        <v>0</v>
      </c>
      <c r="R728" s="31" t="e">
        <f>DATEVALUE(Tabell1[[#This Row],[Verdatum]])</f>
        <v>#VALUE!</v>
      </c>
    </row>
    <row r="729" spans="16:18" x14ac:dyDescent="0.3">
      <c r="P729" s="31" t="e">
        <f>_xlfn.XLOOKUP(B729+0,'chart of accounts kl 3-5'!A:A,'chart of accounts kl 3-5'!B:B)</f>
        <v>#N/A</v>
      </c>
      <c r="Q729" s="32">
        <f t="shared" si="15"/>
        <v>0</v>
      </c>
      <c r="R729" s="31" t="e">
        <f>DATEVALUE(Tabell1[[#This Row],[Verdatum]])</f>
        <v>#VALUE!</v>
      </c>
    </row>
    <row r="730" spans="16:18" x14ac:dyDescent="0.3">
      <c r="P730" s="31" t="e">
        <f>_xlfn.XLOOKUP(B730+0,'chart of accounts kl 3-5'!A:A,'chart of accounts kl 3-5'!B:B)</f>
        <v>#N/A</v>
      </c>
      <c r="Q730" s="32">
        <f t="shared" si="15"/>
        <v>0</v>
      </c>
      <c r="R730" s="31" t="e">
        <f>DATEVALUE(Tabell1[[#This Row],[Verdatum]])</f>
        <v>#VALUE!</v>
      </c>
    </row>
    <row r="731" spans="16:18" x14ac:dyDescent="0.3">
      <c r="P731" s="31" t="e">
        <f>_xlfn.XLOOKUP(B731+0,'chart of accounts kl 3-5'!A:A,'chart of accounts kl 3-5'!B:B)</f>
        <v>#N/A</v>
      </c>
      <c r="Q731" s="32">
        <f t="shared" si="15"/>
        <v>0</v>
      </c>
      <c r="R731" s="31" t="e">
        <f>DATEVALUE(Tabell1[[#This Row],[Verdatum]])</f>
        <v>#VALUE!</v>
      </c>
    </row>
    <row r="732" spans="16:18" x14ac:dyDescent="0.3">
      <c r="P732" s="31" t="e">
        <f>_xlfn.XLOOKUP(B732+0,'chart of accounts kl 3-5'!A:A,'chart of accounts kl 3-5'!B:B)</f>
        <v>#N/A</v>
      </c>
      <c r="Q732" s="32">
        <f t="shared" si="15"/>
        <v>0</v>
      </c>
      <c r="R732" s="31" t="e">
        <f>DATEVALUE(Tabell1[[#This Row],[Verdatum]])</f>
        <v>#VALUE!</v>
      </c>
    </row>
    <row r="733" spans="16:18" x14ac:dyDescent="0.3">
      <c r="P733" s="31" t="e">
        <f>_xlfn.XLOOKUP(B733+0,'chart of accounts kl 3-5'!A:A,'chart of accounts kl 3-5'!B:B)</f>
        <v>#N/A</v>
      </c>
      <c r="Q733" s="32">
        <f t="shared" si="15"/>
        <v>0</v>
      </c>
      <c r="R733" s="31" t="e">
        <f>DATEVALUE(Tabell1[[#This Row],[Verdatum]])</f>
        <v>#VALUE!</v>
      </c>
    </row>
    <row r="734" spans="16:18" x14ac:dyDescent="0.3">
      <c r="P734" s="31" t="e">
        <f>_xlfn.XLOOKUP(B734+0,'chart of accounts kl 3-5'!A:A,'chart of accounts kl 3-5'!B:B)</f>
        <v>#N/A</v>
      </c>
      <c r="Q734" s="32">
        <f t="shared" si="15"/>
        <v>0</v>
      </c>
      <c r="R734" s="31" t="e">
        <f>DATEVALUE(Tabell1[[#This Row],[Verdatum]])</f>
        <v>#VALUE!</v>
      </c>
    </row>
    <row r="735" spans="16:18" x14ac:dyDescent="0.3">
      <c r="P735" s="31" t="e">
        <f>_xlfn.XLOOKUP(B735+0,'chart of accounts kl 3-5'!A:A,'chart of accounts kl 3-5'!B:B)</f>
        <v>#N/A</v>
      </c>
      <c r="Q735" s="32">
        <f t="shared" si="15"/>
        <v>0</v>
      </c>
      <c r="R735" s="31" t="e">
        <f>DATEVALUE(Tabell1[[#This Row],[Verdatum]])</f>
        <v>#VALUE!</v>
      </c>
    </row>
    <row r="736" spans="16:18" x14ac:dyDescent="0.3">
      <c r="P736" s="31" t="e">
        <f>_xlfn.XLOOKUP(B736+0,'chart of accounts kl 3-5'!A:A,'chart of accounts kl 3-5'!B:B)</f>
        <v>#N/A</v>
      </c>
      <c r="Q736" s="32">
        <f t="shared" si="15"/>
        <v>0</v>
      </c>
      <c r="R736" s="31" t="e">
        <f>DATEVALUE(Tabell1[[#This Row],[Verdatum]])</f>
        <v>#VALUE!</v>
      </c>
    </row>
    <row r="737" spans="16:18" x14ac:dyDescent="0.3">
      <c r="P737" s="31" t="e">
        <f>_xlfn.XLOOKUP(B737+0,'chart of accounts kl 3-5'!A:A,'chart of accounts kl 3-5'!B:B)</f>
        <v>#N/A</v>
      </c>
      <c r="Q737" s="32">
        <f t="shared" si="15"/>
        <v>0</v>
      </c>
      <c r="R737" s="31" t="e">
        <f>DATEVALUE(Tabell1[[#This Row],[Verdatum]])</f>
        <v>#VALUE!</v>
      </c>
    </row>
    <row r="738" spans="16:18" x14ac:dyDescent="0.3">
      <c r="P738" s="31" t="e">
        <f>_xlfn.XLOOKUP(B738+0,'chart of accounts kl 3-5'!A:A,'chart of accounts kl 3-5'!B:B)</f>
        <v>#N/A</v>
      </c>
      <c r="Q738" s="32">
        <f t="shared" si="15"/>
        <v>0</v>
      </c>
      <c r="R738" s="31" t="e">
        <f>DATEVALUE(Tabell1[[#This Row],[Verdatum]])</f>
        <v>#VALUE!</v>
      </c>
    </row>
    <row r="739" spans="16:18" x14ac:dyDescent="0.3">
      <c r="P739" s="31" t="e">
        <f>_xlfn.XLOOKUP(B739+0,'chart of accounts kl 3-5'!A:A,'chart of accounts kl 3-5'!B:B)</f>
        <v>#N/A</v>
      </c>
      <c r="Q739" s="32">
        <f t="shared" si="15"/>
        <v>0</v>
      </c>
      <c r="R739" s="31" t="e">
        <f>DATEVALUE(Tabell1[[#This Row],[Verdatum]])</f>
        <v>#VALUE!</v>
      </c>
    </row>
    <row r="740" spans="16:18" x14ac:dyDescent="0.3">
      <c r="P740" s="31" t="e">
        <f>_xlfn.XLOOKUP(B740+0,'chart of accounts kl 3-5'!A:A,'chart of accounts kl 3-5'!B:B)</f>
        <v>#N/A</v>
      </c>
      <c r="Q740" s="32">
        <f t="shared" si="15"/>
        <v>0</v>
      </c>
      <c r="R740" s="31" t="e">
        <f>DATEVALUE(Tabell1[[#This Row],[Verdatum]])</f>
        <v>#VALUE!</v>
      </c>
    </row>
    <row r="741" spans="16:18" x14ac:dyDescent="0.3">
      <c r="P741" s="31" t="e">
        <f>_xlfn.XLOOKUP(B741+0,'chart of accounts kl 3-5'!A:A,'chart of accounts kl 3-5'!B:B)</f>
        <v>#N/A</v>
      </c>
      <c r="Q741" s="32">
        <f t="shared" si="15"/>
        <v>0</v>
      </c>
      <c r="R741" s="31" t="e">
        <f>DATEVALUE(Tabell1[[#This Row],[Verdatum]])</f>
        <v>#VALUE!</v>
      </c>
    </row>
    <row r="742" spans="16:18" x14ac:dyDescent="0.3">
      <c r="P742" s="31" t="e">
        <f>_xlfn.XLOOKUP(B742+0,'chart of accounts kl 3-5'!A:A,'chart of accounts kl 3-5'!B:B)</f>
        <v>#N/A</v>
      </c>
      <c r="Q742" s="32">
        <f t="shared" si="15"/>
        <v>0</v>
      </c>
      <c r="R742" s="31" t="e">
        <f>DATEVALUE(Tabell1[[#This Row],[Verdatum]])</f>
        <v>#VALUE!</v>
      </c>
    </row>
    <row r="743" spans="16:18" x14ac:dyDescent="0.3">
      <c r="P743" s="31" t="e">
        <f>_xlfn.XLOOKUP(B743+0,'chart of accounts kl 3-5'!A:A,'chart of accounts kl 3-5'!B:B)</f>
        <v>#N/A</v>
      </c>
      <c r="Q743" s="32">
        <f t="shared" si="15"/>
        <v>0</v>
      </c>
      <c r="R743" s="31" t="e">
        <f>DATEVALUE(Tabell1[[#This Row],[Verdatum]])</f>
        <v>#VALUE!</v>
      </c>
    </row>
    <row r="744" spans="16:18" x14ac:dyDescent="0.3">
      <c r="P744" s="31" t="e">
        <f>_xlfn.XLOOKUP(B744+0,'chart of accounts kl 3-5'!A:A,'chart of accounts kl 3-5'!B:B)</f>
        <v>#N/A</v>
      </c>
      <c r="Q744" s="32">
        <f t="shared" si="15"/>
        <v>0</v>
      </c>
      <c r="R744" s="31" t="e">
        <f>DATEVALUE(Tabell1[[#This Row],[Verdatum]])</f>
        <v>#VALUE!</v>
      </c>
    </row>
    <row r="745" spans="16:18" x14ac:dyDescent="0.3">
      <c r="P745" s="31" t="e">
        <f>_xlfn.XLOOKUP(B745+0,'chart of accounts kl 3-5'!A:A,'chart of accounts kl 3-5'!B:B)</f>
        <v>#N/A</v>
      </c>
      <c r="Q745" s="32">
        <f t="shared" si="15"/>
        <v>0</v>
      </c>
      <c r="R745" s="31" t="e">
        <f>DATEVALUE(Tabell1[[#This Row],[Verdatum]])</f>
        <v>#VALUE!</v>
      </c>
    </row>
    <row r="746" spans="16:18" x14ac:dyDescent="0.3">
      <c r="P746" s="31" t="e">
        <f>_xlfn.XLOOKUP(B746+0,'chart of accounts kl 3-5'!A:A,'chart of accounts kl 3-5'!B:B)</f>
        <v>#N/A</v>
      </c>
      <c r="Q746" s="32">
        <f t="shared" si="15"/>
        <v>0</v>
      </c>
      <c r="R746" s="31" t="e">
        <f>DATEVALUE(Tabell1[[#This Row],[Verdatum]])</f>
        <v>#VALUE!</v>
      </c>
    </row>
    <row r="747" spans="16:18" x14ac:dyDescent="0.3">
      <c r="P747" s="31" t="e">
        <f>_xlfn.XLOOKUP(B747+0,'chart of accounts kl 3-5'!A:A,'chart of accounts kl 3-5'!B:B)</f>
        <v>#N/A</v>
      </c>
      <c r="Q747" s="32">
        <f t="shared" si="15"/>
        <v>0</v>
      </c>
      <c r="R747" s="31" t="e">
        <f>DATEVALUE(Tabell1[[#This Row],[Verdatum]])</f>
        <v>#VALUE!</v>
      </c>
    </row>
    <row r="748" spans="16:18" x14ac:dyDescent="0.3">
      <c r="P748" s="31" t="e">
        <f>_xlfn.XLOOKUP(B748+0,'chart of accounts kl 3-5'!A:A,'chart of accounts kl 3-5'!B:B)</f>
        <v>#N/A</v>
      </c>
      <c r="Q748" s="32">
        <f t="shared" si="15"/>
        <v>0</v>
      </c>
      <c r="R748" s="31" t="e">
        <f>DATEVALUE(Tabell1[[#This Row],[Verdatum]])</f>
        <v>#VALUE!</v>
      </c>
    </row>
    <row r="749" spans="16:18" x14ac:dyDescent="0.3">
      <c r="P749" s="31" t="e">
        <f>_xlfn.XLOOKUP(B749+0,'chart of accounts kl 3-5'!A:A,'chart of accounts kl 3-5'!B:B)</f>
        <v>#N/A</v>
      </c>
      <c r="Q749" s="32">
        <f t="shared" si="15"/>
        <v>0</v>
      </c>
      <c r="R749" s="31" t="e">
        <f>DATEVALUE(Tabell1[[#This Row],[Verdatum]])</f>
        <v>#VALUE!</v>
      </c>
    </row>
    <row r="750" spans="16:18" x14ac:dyDescent="0.3">
      <c r="P750" s="31" t="e">
        <f>_xlfn.XLOOKUP(B750+0,'chart of accounts kl 3-5'!A:A,'chart of accounts kl 3-5'!B:B)</f>
        <v>#N/A</v>
      </c>
      <c r="Q750" s="32">
        <f t="shared" si="15"/>
        <v>0</v>
      </c>
      <c r="R750" s="31" t="e">
        <f>DATEVALUE(Tabell1[[#This Row],[Verdatum]])</f>
        <v>#VALUE!</v>
      </c>
    </row>
    <row r="751" spans="16:18" x14ac:dyDescent="0.3">
      <c r="P751" s="31" t="e">
        <f>_xlfn.XLOOKUP(B751+0,'chart of accounts kl 3-5'!A:A,'chart of accounts kl 3-5'!B:B)</f>
        <v>#N/A</v>
      </c>
      <c r="Q751" s="32">
        <f t="shared" si="15"/>
        <v>0</v>
      </c>
      <c r="R751" s="31" t="e">
        <f>DATEVALUE(Tabell1[[#This Row],[Verdatum]])</f>
        <v>#VALUE!</v>
      </c>
    </row>
    <row r="752" spans="16:18" x14ac:dyDescent="0.3">
      <c r="P752" s="31" t="e">
        <f>_xlfn.XLOOKUP(B752+0,'chart of accounts kl 3-5'!A:A,'chart of accounts kl 3-5'!B:B)</f>
        <v>#N/A</v>
      </c>
      <c r="Q752" s="32">
        <f t="shared" si="15"/>
        <v>0</v>
      </c>
      <c r="R752" s="31" t="e">
        <f>DATEVALUE(Tabell1[[#This Row],[Verdatum]])</f>
        <v>#VALUE!</v>
      </c>
    </row>
    <row r="753" spans="16:18" x14ac:dyDescent="0.3">
      <c r="P753" s="31" t="e">
        <f>_xlfn.XLOOKUP(B753+0,'chart of accounts kl 3-5'!A:A,'chart of accounts kl 3-5'!B:B)</f>
        <v>#N/A</v>
      </c>
      <c r="Q753" s="32">
        <f t="shared" si="15"/>
        <v>0</v>
      </c>
      <c r="R753" s="31" t="e">
        <f>DATEVALUE(Tabell1[[#This Row],[Verdatum]])</f>
        <v>#VALUE!</v>
      </c>
    </row>
    <row r="754" spans="16:18" x14ac:dyDescent="0.3">
      <c r="P754" s="31" t="e">
        <f>_xlfn.XLOOKUP(B754+0,'chart of accounts kl 3-5'!A:A,'chart of accounts kl 3-5'!B:B)</f>
        <v>#N/A</v>
      </c>
      <c r="Q754" s="32">
        <f t="shared" si="15"/>
        <v>0</v>
      </c>
      <c r="R754" s="31" t="e">
        <f>DATEVALUE(Tabell1[[#This Row],[Verdatum]])</f>
        <v>#VALUE!</v>
      </c>
    </row>
    <row r="755" spans="16:18" x14ac:dyDescent="0.3">
      <c r="P755" s="31" t="e">
        <f>_xlfn.XLOOKUP(B755+0,'chart of accounts kl 3-5'!A:A,'chart of accounts kl 3-5'!B:B)</f>
        <v>#N/A</v>
      </c>
      <c r="Q755" s="32">
        <f t="shared" si="15"/>
        <v>0</v>
      </c>
      <c r="R755" s="31" t="e">
        <f>DATEVALUE(Tabell1[[#This Row],[Verdatum]])</f>
        <v>#VALUE!</v>
      </c>
    </row>
    <row r="756" spans="16:18" x14ac:dyDescent="0.3">
      <c r="P756" s="31" t="e">
        <f>_xlfn.XLOOKUP(B756+0,'chart of accounts kl 3-5'!A:A,'chart of accounts kl 3-5'!B:B)</f>
        <v>#N/A</v>
      </c>
      <c r="Q756" s="32">
        <f t="shared" si="15"/>
        <v>0</v>
      </c>
      <c r="R756" s="31" t="e">
        <f>DATEVALUE(Tabell1[[#This Row],[Verdatum]])</f>
        <v>#VALUE!</v>
      </c>
    </row>
    <row r="757" spans="16:18" x14ac:dyDescent="0.3">
      <c r="P757" s="31" t="e">
        <f>_xlfn.XLOOKUP(B757+0,'chart of accounts kl 3-5'!A:A,'chart of accounts kl 3-5'!B:B)</f>
        <v>#N/A</v>
      </c>
      <c r="Q757" s="32">
        <f t="shared" si="15"/>
        <v>0</v>
      </c>
      <c r="R757" s="31" t="e">
        <f>DATEVALUE(Tabell1[[#This Row],[Verdatum]])</f>
        <v>#VALUE!</v>
      </c>
    </row>
    <row r="758" spans="16:18" x14ac:dyDescent="0.3">
      <c r="P758" s="31" t="e">
        <f>_xlfn.XLOOKUP(B758+0,'chart of accounts kl 3-5'!A:A,'chart of accounts kl 3-5'!B:B)</f>
        <v>#N/A</v>
      </c>
      <c r="Q758" s="32">
        <f t="shared" si="15"/>
        <v>0</v>
      </c>
      <c r="R758" s="31" t="e">
        <f>DATEVALUE(Tabell1[[#This Row],[Verdatum]])</f>
        <v>#VALUE!</v>
      </c>
    </row>
    <row r="759" spans="16:18" x14ac:dyDescent="0.3">
      <c r="P759" s="31" t="e">
        <f>_xlfn.XLOOKUP(B759+0,'chart of accounts kl 3-5'!A:A,'chart of accounts kl 3-5'!B:B)</f>
        <v>#N/A</v>
      </c>
      <c r="Q759" s="32">
        <f t="shared" si="15"/>
        <v>0</v>
      </c>
      <c r="R759" s="31" t="e">
        <f>DATEVALUE(Tabell1[[#This Row],[Verdatum]])</f>
        <v>#VALUE!</v>
      </c>
    </row>
    <row r="760" spans="16:18" x14ac:dyDescent="0.3">
      <c r="P760" s="31" t="e">
        <f>_xlfn.XLOOKUP(B760+0,'chart of accounts kl 3-5'!A:A,'chart of accounts kl 3-5'!B:B)</f>
        <v>#N/A</v>
      </c>
      <c r="Q760" s="32">
        <f t="shared" ref="Q760:Q823" si="16">B760+0</f>
        <v>0</v>
      </c>
      <c r="R760" s="31" t="e">
        <f>DATEVALUE(Tabell1[[#This Row],[Verdatum]])</f>
        <v>#VALUE!</v>
      </c>
    </row>
    <row r="761" spans="16:18" x14ac:dyDescent="0.3">
      <c r="P761" s="31" t="e">
        <f>_xlfn.XLOOKUP(B761+0,'chart of accounts kl 3-5'!A:A,'chart of accounts kl 3-5'!B:B)</f>
        <v>#N/A</v>
      </c>
      <c r="Q761" s="32">
        <f t="shared" si="16"/>
        <v>0</v>
      </c>
      <c r="R761" s="31" t="e">
        <f>DATEVALUE(Tabell1[[#This Row],[Verdatum]])</f>
        <v>#VALUE!</v>
      </c>
    </row>
    <row r="762" spans="16:18" x14ac:dyDescent="0.3">
      <c r="P762" s="31" t="e">
        <f>_xlfn.XLOOKUP(B762+0,'chart of accounts kl 3-5'!A:A,'chart of accounts kl 3-5'!B:B)</f>
        <v>#N/A</v>
      </c>
      <c r="Q762" s="32">
        <f t="shared" si="16"/>
        <v>0</v>
      </c>
      <c r="R762" s="31" t="e">
        <f>DATEVALUE(Tabell1[[#This Row],[Verdatum]])</f>
        <v>#VALUE!</v>
      </c>
    </row>
    <row r="763" spans="16:18" x14ac:dyDescent="0.3">
      <c r="P763" s="31" t="e">
        <f>_xlfn.XLOOKUP(B763+0,'chart of accounts kl 3-5'!A:A,'chart of accounts kl 3-5'!B:B)</f>
        <v>#N/A</v>
      </c>
      <c r="Q763" s="32">
        <f t="shared" si="16"/>
        <v>0</v>
      </c>
      <c r="R763" s="31" t="e">
        <f>DATEVALUE(Tabell1[[#This Row],[Verdatum]])</f>
        <v>#VALUE!</v>
      </c>
    </row>
    <row r="764" spans="16:18" x14ac:dyDescent="0.3">
      <c r="P764" s="31" t="e">
        <f>_xlfn.XLOOKUP(B764+0,'chart of accounts kl 3-5'!A:A,'chart of accounts kl 3-5'!B:B)</f>
        <v>#N/A</v>
      </c>
      <c r="Q764" s="32">
        <f t="shared" si="16"/>
        <v>0</v>
      </c>
      <c r="R764" s="31" t="e">
        <f>DATEVALUE(Tabell1[[#This Row],[Verdatum]])</f>
        <v>#VALUE!</v>
      </c>
    </row>
    <row r="765" spans="16:18" x14ac:dyDescent="0.3">
      <c r="P765" s="31" t="e">
        <f>_xlfn.XLOOKUP(B765+0,'chart of accounts kl 3-5'!A:A,'chart of accounts kl 3-5'!B:B)</f>
        <v>#N/A</v>
      </c>
      <c r="Q765" s="32">
        <f t="shared" si="16"/>
        <v>0</v>
      </c>
      <c r="R765" s="31" t="e">
        <f>DATEVALUE(Tabell1[[#This Row],[Verdatum]])</f>
        <v>#VALUE!</v>
      </c>
    </row>
    <row r="766" spans="16:18" x14ac:dyDescent="0.3">
      <c r="P766" s="31" t="e">
        <f>_xlfn.XLOOKUP(B766+0,'chart of accounts kl 3-5'!A:A,'chart of accounts kl 3-5'!B:B)</f>
        <v>#N/A</v>
      </c>
      <c r="Q766" s="32">
        <f t="shared" si="16"/>
        <v>0</v>
      </c>
      <c r="R766" s="31" t="e">
        <f>DATEVALUE(Tabell1[[#This Row],[Verdatum]])</f>
        <v>#VALUE!</v>
      </c>
    </row>
    <row r="767" spans="16:18" x14ac:dyDescent="0.3">
      <c r="P767" s="31" t="e">
        <f>_xlfn.XLOOKUP(B767+0,'chart of accounts kl 3-5'!A:A,'chart of accounts kl 3-5'!B:B)</f>
        <v>#N/A</v>
      </c>
      <c r="Q767" s="32">
        <f t="shared" si="16"/>
        <v>0</v>
      </c>
      <c r="R767" s="31" t="e">
        <f>DATEVALUE(Tabell1[[#This Row],[Verdatum]])</f>
        <v>#VALUE!</v>
      </c>
    </row>
    <row r="768" spans="16:18" x14ac:dyDescent="0.3">
      <c r="P768" s="31" t="e">
        <f>_xlfn.XLOOKUP(B768+0,'chart of accounts kl 3-5'!A:A,'chart of accounts kl 3-5'!B:B)</f>
        <v>#N/A</v>
      </c>
      <c r="Q768" s="32">
        <f t="shared" si="16"/>
        <v>0</v>
      </c>
      <c r="R768" s="31" t="e">
        <f>DATEVALUE(Tabell1[[#This Row],[Verdatum]])</f>
        <v>#VALUE!</v>
      </c>
    </row>
    <row r="769" spans="16:18" x14ac:dyDescent="0.3">
      <c r="P769" s="31" t="e">
        <f>_xlfn.XLOOKUP(B769+0,'chart of accounts kl 3-5'!A:A,'chart of accounts kl 3-5'!B:B)</f>
        <v>#N/A</v>
      </c>
      <c r="Q769" s="32">
        <f t="shared" si="16"/>
        <v>0</v>
      </c>
      <c r="R769" s="31" t="e">
        <f>DATEVALUE(Tabell1[[#This Row],[Verdatum]])</f>
        <v>#VALUE!</v>
      </c>
    </row>
    <row r="770" spans="16:18" x14ac:dyDescent="0.3">
      <c r="P770" s="31" t="e">
        <f>_xlfn.XLOOKUP(B770+0,'chart of accounts kl 3-5'!A:A,'chart of accounts kl 3-5'!B:B)</f>
        <v>#N/A</v>
      </c>
      <c r="Q770" s="32">
        <f t="shared" si="16"/>
        <v>0</v>
      </c>
      <c r="R770" s="31" t="e">
        <f>DATEVALUE(Tabell1[[#This Row],[Verdatum]])</f>
        <v>#VALUE!</v>
      </c>
    </row>
    <row r="771" spans="16:18" x14ac:dyDescent="0.3">
      <c r="P771" s="31" t="e">
        <f>_xlfn.XLOOKUP(B771+0,'chart of accounts kl 3-5'!A:A,'chart of accounts kl 3-5'!B:B)</f>
        <v>#N/A</v>
      </c>
      <c r="Q771" s="32">
        <f t="shared" si="16"/>
        <v>0</v>
      </c>
      <c r="R771" s="31" t="e">
        <f>DATEVALUE(Tabell1[[#This Row],[Verdatum]])</f>
        <v>#VALUE!</v>
      </c>
    </row>
    <row r="772" spans="16:18" x14ac:dyDescent="0.3">
      <c r="P772" s="31" t="e">
        <f>_xlfn.XLOOKUP(B772+0,'chart of accounts kl 3-5'!A:A,'chart of accounts kl 3-5'!B:B)</f>
        <v>#N/A</v>
      </c>
      <c r="Q772" s="32">
        <f t="shared" si="16"/>
        <v>0</v>
      </c>
      <c r="R772" s="31" t="e">
        <f>DATEVALUE(Tabell1[[#This Row],[Verdatum]])</f>
        <v>#VALUE!</v>
      </c>
    </row>
    <row r="773" spans="16:18" x14ac:dyDescent="0.3">
      <c r="P773" s="31" t="e">
        <f>_xlfn.XLOOKUP(B773+0,'chart of accounts kl 3-5'!A:A,'chart of accounts kl 3-5'!B:B)</f>
        <v>#N/A</v>
      </c>
      <c r="Q773" s="32">
        <f t="shared" si="16"/>
        <v>0</v>
      </c>
      <c r="R773" s="31" t="e">
        <f>DATEVALUE(Tabell1[[#This Row],[Verdatum]])</f>
        <v>#VALUE!</v>
      </c>
    </row>
    <row r="774" spans="16:18" x14ac:dyDescent="0.3">
      <c r="P774" s="31" t="e">
        <f>_xlfn.XLOOKUP(B774+0,'chart of accounts kl 3-5'!A:A,'chart of accounts kl 3-5'!B:B)</f>
        <v>#N/A</v>
      </c>
      <c r="Q774" s="32">
        <f t="shared" si="16"/>
        <v>0</v>
      </c>
      <c r="R774" s="31" t="e">
        <f>DATEVALUE(Tabell1[[#This Row],[Verdatum]])</f>
        <v>#VALUE!</v>
      </c>
    </row>
    <row r="775" spans="16:18" x14ac:dyDescent="0.3">
      <c r="P775" s="31" t="e">
        <f>_xlfn.XLOOKUP(B775+0,'chart of accounts kl 3-5'!A:A,'chart of accounts kl 3-5'!B:B)</f>
        <v>#N/A</v>
      </c>
      <c r="Q775" s="32">
        <f t="shared" si="16"/>
        <v>0</v>
      </c>
      <c r="R775" s="31" t="e">
        <f>DATEVALUE(Tabell1[[#This Row],[Verdatum]])</f>
        <v>#VALUE!</v>
      </c>
    </row>
    <row r="776" spans="16:18" x14ac:dyDescent="0.3">
      <c r="P776" s="31" t="e">
        <f>_xlfn.XLOOKUP(B776+0,'chart of accounts kl 3-5'!A:A,'chart of accounts kl 3-5'!B:B)</f>
        <v>#N/A</v>
      </c>
      <c r="Q776" s="32">
        <f t="shared" si="16"/>
        <v>0</v>
      </c>
      <c r="R776" s="31" t="e">
        <f>DATEVALUE(Tabell1[[#This Row],[Verdatum]])</f>
        <v>#VALUE!</v>
      </c>
    </row>
    <row r="777" spans="16:18" x14ac:dyDescent="0.3">
      <c r="P777" s="31" t="e">
        <f>_xlfn.XLOOKUP(B777+0,'chart of accounts kl 3-5'!A:A,'chart of accounts kl 3-5'!B:B)</f>
        <v>#N/A</v>
      </c>
      <c r="Q777" s="32">
        <f t="shared" si="16"/>
        <v>0</v>
      </c>
      <c r="R777" s="31" t="e">
        <f>DATEVALUE(Tabell1[[#This Row],[Verdatum]])</f>
        <v>#VALUE!</v>
      </c>
    </row>
    <row r="778" spans="16:18" x14ac:dyDescent="0.3">
      <c r="P778" s="31" t="e">
        <f>_xlfn.XLOOKUP(B778+0,'chart of accounts kl 3-5'!A:A,'chart of accounts kl 3-5'!B:B)</f>
        <v>#N/A</v>
      </c>
      <c r="Q778" s="32">
        <f t="shared" si="16"/>
        <v>0</v>
      </c>
      <c r="R778" s="31" t="e">
        <f>DATEVALUE(Tabell1[[#This Row],[Verdatum]])</f>
        <v>#VALUE!</v>
      </c>
    </row>
    <row r="779" spans="16:18" x14ac:dyDescent="0.3">
      <c r="P779" s="31" t="e">
        <f>_xlfn.XLOOKUP(B779+0,'chart of accounts kl 3-5'!A:A,'chart of accounts kl 3-5'!B:B)</f>
        <v>#N/A</v>
      </c>
      <c r="Q779" s="32">
        <f t="shared" si="16"/>
        <v>0</v>
      </c>
      <c r="R779" s="31" t="e">
        <f>DATEVALUE(Tabell1[[#This Row],[Verdatum]])</f>
        <v>#VALUE!</v>
      </c>
    </row>
    <row r="780" spans="16:18" x14ac:dyDescent="0.3">
      <c r="P780" s="31" t="e">
        <f>_xlfn.XLOOKUP(B780+0,'chart of accounts kl 3-5'!A:A,'chart of accounts kl 3-5'!B:B)</f>
        <v>#N/A</v>
      </c>
      <c r="Q780" s="32">
        <f t="shared" si="16"/>
        <v>0</v>
      </c>
      <c r="R780" s="31" t="e">
        <f>DATEVALUE(Tabell1[[#This Row],[Verdatum]])</f>
        <v>#VALUE!</v>
      </c>
    </row>
    <row r="781" spans="16:18" x14ac:dyDescent="0.3">
      <c r="P781" s="31" t="e">
        <f>_xlfn.XLOOKUP(B781+0,'chart of accounts kl 3-5'!A:A,'chart of accounts kl 3-5'!B:B)</f>
        <v>#N/A</v>
      </c>
      <c r="Q781" s="32">
        <f t="shared" si="16"/>
        <v>0</v>
      </c>
      <c r="R781" s="31" t="e">
        <f>DATEVALUE(Tabell1[[#This Row],[Verdatum]])</f>
        <v>#VALUE!</v>
      </c>
    </row>
    <row r="782" spans="16:18" x14ac:dyDescent="0.3">
      <c r="P782" s="31" t="e">
        <f>_xlfn.XLOOKUP(B782+0,'chart of accounts kl 3-5'!A:A,'chart of accounts kl 3-5'!B:B)</f>
        <v>#N/A</v>
      </c>
      <c r="Q782" s="32">
        <f t="shared" si="16"/>
        <v>0</v>
      </c>
      <c r="R782" s="31" t="e">
        <f>DATEVALUE(Tabell1[[#This Row],[Verdatum]])</f>
        <v>#VALUE!</v>
      </c>
    </row>
    <row r="783" spans="16:18" x14ac:dyDescent="0.3">
      <c r="P783" s="31" t="e">
        <f>_xlfn.XLOOKUP(B783+0,'chart of accounts kl 3-5'!A:A,'chart of accounts kl 3-5'!B:B)</f>
        <v>#N/A</v>
      </c>
      <c r="Q783" s="32">
        <f t="shared" si="16"/>
        <v>0</v>
      </c>
      <c r="R783" s="31" t="e">
        <f>DATEVALUE(Tabell1[[#This Row],[Verdatum]])</f>
        <v>#VALUE!</v>
      </c>
    </row>
    <row r="784" spans="16:18" x14ac:dyDescent="0.3">
      <c r="P784" s="31" t="e">
        <f>_xlfn.XLOOKUP(B784+0,'chart of accounts kl 3-5'!A:A,'chart of accounts kl 3-5'!B:B)</f>
        <v>#N/A</v>
      </c>
      <c r="Q784" s="32">
        <f t="shared" si="16"/>
        <v>0</v>
      </c>
      <c r="R784" s="31" t="e">
        <f>DATEVALUE(Tabell1[[#This Row],[Verdatum]])</f>
        <v>#VALUE!</v>
      </c>
    </row>
    <row r="785" spans="16:18" x14ac:dyDescent="0.3">
      <c r="P785" s="31" t="e">
        <f>_xlfn.XLOOKUP(B785+0,'chart of accounts kl 3-5'!A:A,'chart of accounts kl 3-5'!B:B)</f>
        <v>#N/A</v>
      </c>
      <c r="Q785" s="32">
        <f t="shared" si="16"/>
        <v>0</v>
      </c>
      <c r="R785" s="31" t="e">
        <f>DATEVALUE(Tabell1[[#This Row],[Verdatum]])</f>
        <v>#VALUE!</v>
      </c>
    </row>
    <row r="786" spans="16:18" x14ac:dyDescent="0.3">
      <c r="P786" s="31" t="e">
        <f>_xlfn.XLOOKUP(B786+0,'chart of accounts kl 3-5'!A:A,'chart of accounts kl 3-5'!B:B)</f>
        <v>#N/A</v>
      </c>
      <c r="Q786" s="32">
        <f t="shared" si="16"/>
        <v>0</v>
      </c>
      <c r="R786" s="31" t="e">
        <f>DATEVALUE(Tabell1[[#This Row],[Verdatum]])</f>
        <v>#VALUE!</v>
      </c>
    </row>
    <row r="787" spans="16:18" x14ac:dyDescent="0.3">
      <c r="P787" s="31" t="e">
        <f>_xlfn.XLOOKUP(B787+0,'chart of accounts kl 3-5'!A:A,'chart of accounts kl 3-5'!B:B)</f>
        <v>#N/A</v>
      </c>
      <c r="Q787" s="32">
        <f t="shared" si="16"/>
        <v>0</v>
      </c>
      <c r="R787" s="31" t="e">
        <f>DATEVALUE(Tabell1[[#This Row],[Verdatum]])</f>
        <v>#VALUE!</v>
      </c>
    </row>
    <row r="788" spans="16:18" x14ac:dyDescent="0.3">
      <c r="P788" s="31" t="e">
        <f>_xlfn.XLOOKUP(B788+0,'chart of accounts kl 3-5'!A:A,'chart of accounts kl 3-5'!B:B)</f>
        <v>#N/A</v>
      </c>
      <c r="Q788" s="32">
        <f t="shared" si="16"/>
        <v>0</v>
      </c>
      <c r="R788" s="31" t="e">
        <f>DATEVALUE(Tabell1[[#This Row],[Verdatum]])</f>
        <v>#VALUE!</v>
      </c>
    </row>
    <row r="789" spans="16:18" x14ac:dyDescent="0.3">
      <c r="P789" s="31" t="e">
        <f>_xlfn.XLOOKUP(B789+0,'chart of accounts kl 3-5'!A:A,'chart of accounts kl 3-5'!B:B)</f>
        <v>#N/A</v>
      </c>
      <c r="Q789" s="32">
        <f t="shared" si="16"/>
        <v>0</v>
      </c>
      <c r="R789" s="31" t="e">
        <f>DATEVALUE(Tabell1[[#This Row],[Verdatum]])</f>
        <v>#VALUE!</v>
      </c>
    </row>
    <row r="790" spans="16:18" x14ac:dyDescent="0.3">
      <c r="P790" s="31" t="e">
        <f>_xlfn.XLOOKUP(B790+0,'chart of accounts kl 3-5'!A:A,'chart of accounts kl 3-5'!B:B)</f>
        <v>#N/A</v>
      </c>
      <c r="Q790" s="32">
        <f t="shared" si="16"/>
        <v>0</v>
      </c>
      <c r="R790" s="31" t="e">
        <f>DATEVALUE(Tabell1[[#This Row],[Verdatum]])</f>
        <v>#VALUE!</v>
      </c>
    </row>
    <row r="791" spans="16:18" x14ac:dyDescent="0.3">
      <c r="P791" s="31" t="e">
        <f>_xlfn.XLOOKUP(B791+0,'chart of accounts kl 3-5'!A:A,'chart of accounts kl 3-5'!B:B)</f>
        <v>#N/A</v>
      </c>
      <c r="Q791" s="32">
        <f t="shared" si="16"/>
        <v>0</v>
      </c>
      <c r="R791" s="31" t="e">
        <f>DATEVALUE(Tabell1[[#This Row],[Verdatum]])</f>
        <v>#VALUE!</v>
      </c>
    </row>
    <row r="792" spans="16:18" x14ac:dyDescent="0.3">
      <c r="P792" s="31" t="e">
        <f>_xlfn.XLOOKUP(B792+0,'chart of accounts kl 3-5'!A:A,'chart of accounts kl 3-5'!B:B)</f>
        <v>#N/A</v>
      </c>
      <c r="Q792" s="32">
        <f t="shared" si="16"/>
        <v>0</v>
      </c>
      <c r="R792" s="31" t="e">
        <f>DATEVALUE(Tabell1[[#This Row],[Verdatum]])</f>
        <v>#VALUE!</v>
      </c>
    </row>
    <row r="793" spans="16:18" x14ac:dyDescent="0.3">
      <c r="P793" s="31" t="e">
        <f>_xlfn.XLOOKUP(B793+0,'chart of accounts kl 3-5'!A:A,'chart of accounts kl 3-5'!B:B)</f>
        <v>#N/A</v>
      </c>
      <c r="Q793" s="32">
        <f t="shared" si="16"/>
        <v>0</v>
      </c>
      <c r="R793" s="31" t="e">
        <f>DATEVALUE(Tabell1[[#This Row],[Verdatum]])</f>
        <v>#VALUE!</v>
      </c>
    </row>
    <row r="794" spans="16:18" x14ac:dyDescent="0.3">
      <c r="P794" s="31" t="e">
        <f>_xlfn.XLOOKUP(B794+0,'chart of accounts kl 3-5'!A:A,'chart of accounts kl 3-5'!B:B)</f>
        <v>#N/A</v>
      </c>
      <c r="Q794" s="32">
        <f t="shared" si="16"/>
        <v>0</v>
      </c>
      <c r="R794" s="31" t="e">
        <f>DATEVALUE(Tabell1[[#This Row],[Verdatum]])</f>
        <v>#VALUE!</v>
      </c>
    </row>
    <row r="795" spans="16:18" x14ac:dyDescent="0.3">
      <c r="P795" s="31" t="e">
        <f>_xlfn.XLOOKUP(B795+0,'chart of accounts kl 3-5'!A:A,'chart of accounts kl 3-5'!B:B)</f>
        <v>#N/A</v>
      </c>
      <c r="Q795" s="32">
        <f t="shared" si="16"/>
        <v>0</v>
      </c>
      <c r="R795" s="31" t="e">
        <f>DATEVALUE(Tabell1[[#This Row],[Verdatum]])</f>
        <v>#VALUE!</v>
      </c>
    </row>
    <row r="796" spans="16:18" x14ac:dyDescent="0.3">
      <c r="P796" s="31" t="e">
        <f>_xlfn.XLOOKUP(B796+0,'chart of accounts kl 3-5'!A:A,'chart of accounts kl 3-5'!B:B)</f>
        <v>#N/A</v>
      </c>
      <c r="Q796" s="32">
        <f t="shared" si="16"/>
        <v>0</v>
      </c>
      <c r="R796" s="31" t="e">
        <f>DATEVALUE(Tabell1[[#This Row],[Verdatum]])</f>
        <v>#VALUE!</v>
      </c>
    </row>
    <row r="797" spans="16:18" x14ac:dyDescent="0.3">
      <c r="P797" s="31" t="e">
        <f>_xlfn.XLOOKUP(B797+0,'chart of accounts kl 3-5'!A:A,'chart of accounts kl 3-5'!B:B)</f>
        <v>#N/A</v>
      </c>
      <c r="Q797" s="32">
        <f t="shared" si="16"/>
        <v>0</v>
      </c>
      <c r="R797" s="31" t="e">
        <f>DATEVALUE(Tabell1[[#This Row],[Verdatum]])</f>
        <v>#VALUE!</v>
      </c>
    </row>
    <row r="798" spans="16:18" x14ac:dyDescent="0.3">
      <c r="P798" s="31" t="e">
        <f>_xlfn.XLOOKUP(B798+0,'chart of accounts kl 3-5'!A:A,'chart of accounts kl 3-5'!B:B)</f>
        <v>#N/A</v>
      </c>
      <c r="Q798" s="32">
        <f t="shared" si="16"/>
        <v>0</v>
      </c>
      <c r="R798" s="31" t="e">
        <f>DATEVALUE(Tabell1[[#This Row],[Verdatum]])</f>
        <v>#VALUE!</v>
      </c>
    </row>
    <row r="799" spans="16:18" x14ac:dyDescent="0.3">
      <c r="P799" s="31" t="e">
        <f>_xlfn.XLOOKUP(B799+0,'chart of accounts kl 3-5'!A:A,'chart of accounts kl 3-5'!B:B)</f>
        <v>#N/A</v>
      </c>
      <c r="Q799" s="32">
        <f t="shared" si="16"/>
        <v>0</v>
      </c>
      <c r="R799" s="31" t="e">
        <f>DATEVALUE(Tabell1[[#This Row],[Verdatum]])</f>
        <v>#VALUE!</v>
      </c>
    </row>
    <row r="800" spans="16:18" x14ac:dyDescent="0.3">
      <c r="P800" s="31" t="e">
        <f>_xlfn.XLOOKUP(B800+0,'chart of accounts kl 3-5'!A:A,'chart of accounts kl 3-5'!B:B)</f>
        <v>#N/A</v>
      </c>
      <c r="Q800" s="32">
        <f t="shared" si="16"/>
        <v>0</v>
      </c>
      <c r="R800" s="31" t="e">
        <f>DATEVALUE(Tabell1[[#This Row],[Verdatum]])</f>
        <v>#VALUE!</v>
      </c>
    </row>
    <row r="801" spans="16:18" x14ac:dyDescent="0.3">
      <c r="P801" s="31" t="e">
        <f>_xlfn.XLOOKUP(B801+0,'chart of accounts kl 3-5'!A:A,'chart of accounts kl 3-5'!B:B)</f>
        <v>#N/A</v>
      </c>
      <c r="Q801" s="32">
        <f t="shared" si="16"/>
        <v>0</v>
      </c>
      <c r="R801" s="31" t="e">
        <f>DATEVALUE(Tabell1[[#This Row],[Verdatum]])</f>
        <v>#VALUE!</v>
      </c>
    </row>
    <row r="802" spans="16:18" x14ac:dyDescent="0.3">
      <c r="P802" s="31" t="e">
        <f>_xlfn.XLOOKUP(B802+0,'chart of accounts kl 3-5'!A:A,'chart of accounts kl 3-5'!B:B)</f>
        <v>#N/A</v>
      </c>
      <c r="Q802" s="32">
        <f t="shared" si="16"/>
        <v>0</v>
      </c>
      <c r="R802" s="31" t="e">
        <f>DATEVALUE(Tabell1[[#This Row],[Verdatum]])</f>
        <v>#VALUE!</v>
      </c>
    </row>
    <row r="803" spans="16:18" x14ac:dyDescent="0.3">
      <c r="P803" s="31" t="e">
        <f>_xlfn.XLOOKUP(B803+0,'chart of accounts kl 3-5'!A:A,'chart of accounts kl 3-5'!B:B)</f>
        <v>#N/A</v>
      </c>
      <c r="Q803" s="32">
        <f t="shared" si="16"/>
        <v>0</v>
      </c>
      <c r="R803" s="31" t="e">
        <f>DATEVALUE(Tabell1[[#This Row],[Verdatum]])</f>
        <v>#VALUE!</v>
      </c>
    </row>
    <row r="804" spans="16:18" x14ac:dyDescent="0.3">
      <c r="P804" s="31" t="e">
        <f>_xlfn.XLOOKUP(B804+0,'chart of accounts kl 3-5'!A:A,'chart of accounts kl 3-5'!B:B)</f>
        <v>#N/A</v>
      </c>
      <c r="Q804" s="32">
        <f t="shared" si="16"/>
        <v>0</v>
      </c>
      <c r="R804" s="31" t="e">
        <f>DATEVALUE(Tabell1[[#This Row],[Verdatum]])</f>
        <v>#VALUE!</v>
      </c>
    </row>
    <row r="805" spans="16:18" x14ac:dyDescent="0.3">
      <c r="P805" s="31" t="e">
        <f>_xlfn.XLOOKUP(B805+0,'chart of accounts kl 3-5'!A:A,'chart of accounts kl 3-5'!B:B)</f>
        <v>#N/A</v>
      </c>
      <c r="Q805" s="32">
        <f t="shared" si="16"/>
        <v>0</v>
      </c>
      <c r="R805" s="31" t="e">
        <f>DATEVALUE(Tabell1[[#This Row],[Verdatum]])</f>
        <v>#VALUE!</v>
      </c>
    </row>
    <row r="806" spans="16:18" x14ac:dyDescent="0.3">
      <c r="P806" s="31" t="e">
        <f>_xlfn.XLOOKUP(B806+0,'chart of accounts kl 3-5'!A:A,'chart of accounts kl 3-5'!B:B)</f>
        <v>#N/A</v>
      </c>
      <c r="Q806" s="32">
        <f t="shared" si="16"/>
        <v>0</v>
      </c>
      <c r="R806" s="31" t="e">
        <f>DATEVALUE(Tabell1[[#This Row],[Verdatum]])</f>
        <v>#VALUE!</v>
      </c>
    </row>
    <row r="807" spans="16:18" x14ac:dyDescent="0.3">
      <c r="P807" s="31" t="e">
        <f>_xlfn.XLOOKUP(B807+0,'chart of accounts kl 3-5'!A:A,'chart of accounts kl 3-5'!B:B)</f>
        <v>#N/A</v>
      </c>
      <c r="Q807" s="32">
        <f t="shared" si="16"/>
        <v>0</v>
      </c>
      <c r="R807" s="31" t="e">
        <f>DATEVALUE(Tabell1[[#This Row],[Verdatum]])</f>
        <v>#VALUE!</v>
      </c>
    </row>
    <row r="808" spans="16:18" x14ac:dyDescent="0.3">
      <c r="P808" s="31" t="e">
        <f>_xlfn.XLOOKUP(B808+0,'chart of accounts kl 3-5'!A:A,'chart of accounts kl 3-5'!B:B)</f>
        <v>#N/A</v>
      </c>
      <c r="Q808" s="32">
        <f t="shared" si="16"/>
        <v>0</v>
      </c>
      <c r="R808" s="31" t="e">
        <f>DATEVALUE(Tabell1[[#This Row],[Verdatum]])</f>
        <v>#VALUE!</v>
      </c>
    </row>
    <row r="809" spans="16:18" x14ac:dyDescent="0.3">
      <c r="P809" s="31" t="e">
        <f>_xlfn.XLOOKUP(B809+0,'chart of accounts kl 3-5'!A:A,'chart of accounts kl 3-5'!B:B)</f>
        <v>#N/A</v>
      </c>
      <c r="Q809" s="32">
        <f t="shared" si="16"/>
        <v>0</v>
      </c>
      <c r="R809" s="31" t="e">
        <f>DATEVALUE(Tabell1[[#This Row],[Verdatum]])</f>
        <v>#VALUE!</v>
      </c>
    </row>
    <row r="810" spans="16:18" x14ac:dyDescent="0.3">
      <c r="P810" s="31" t="e">
        <f>_xlfn.XLOOKUP(B810+0,'chart of accounts kl 3-5'!A:A,'chart of accounts kl 3-5'!B:B)</f>
        <v>#N/A</v>
      </c>
      <c r="Q810" s="32">
        <f t="shared" si="16"/>
        <v>0</v>
      </c>
      <c r="R810" s="31" t="e">
        <f>DATEVALUE(Tabell1[[#This Row],[Verdatum]])</f>
        <v>#VALUE!</v>
      </c>
    </row>
    <row r="811" spans="16:18" x14ac:dyDescent="0.3">
      <c r="P811" s="31" t="e">
        <f>_xlfn.XLOOKUP(B811+0,'chart of accounts kl 3-5'!A:A,'chart of accounts kl 3-5'!B:B)</f>
        <v>#N/A</v>
      </c>
      <c r="Q811" s="32">
        <f t="shared" si="16"/>
        <v>0</v>
      </c>
      <c r="R811" s="31" t="e">
        <f>DATEVALUE(Tabell1[[#This Row],[Verdatum]])</f>
        <v>#VALUE!</v>
      </c>
    </row>
    <row r="812" spans="16:18" x14ac:dyDescent="0.3">
      <c r="P812" s="31" t="e">
        <f>_xlfn.XLOOKUP(B812+0,'chart of accounts kl 3-5'!A:A,'chart of accounts kl 3-5'!B:B)</f>
        <v>#N/A</v>
      </c>
      <c r="Q812" s="32">
        <f t="shared" si="16"/>
        <v>0</v>
      </c>
      <c r="R812" s="31" t="e">
        <f>DATEVALUE(Tabell1[[#This Row],[Verdatum]])</f>
        <v>#VALUE!</v>
      </c>
    </row>
    <row r="813" spans="16:18" x14ac:dyDescent="0.3">
      <c r="P813" s="31" t="e">
        <f>_xlfn.XLOOKUP(B813+0,'chart of accounts kl 3-5'!A:A,'chart of accounts kl 3-5'!B:B)</f>
        <v>#N/A</v>
      </c>
      <c r="Q813" s="32">
        <f t="shared" si="16"/>
        <v>0</v>
      </c>
      <c r="R813" s="31" t="e">
        <f>DATEVALUE(Tabell1[[#This Row],[Verdatum]])</f>
        <v>#VALUE!</v>
      </c>
    </row>
    <row r="814" spans="16:18" x14ac:dyDescent="0.3">
      <c r="P814" s="31" t="e">
        <f>_xlfn.XLOOKUP(B814+0,'chart of accounts kl 3-5'!A:A,'chart of accounts kl 3-5'!B:B)</f>
        <v>#N/A</v>
      </c>
      <c r="Q814" s="32">
        <f t="shared" si="16"/>
        <v>0</v>
      </c>
      <c r="R814" s="31" t="e">
        <f>DATEVALUE(Tabell1[[#This Row],[Verdatum]])</f>
        <v>#VALUE!</v>
      </c>
    </row>
    <row r="815" spans="16:18" x14ac:dyDescent="0.3">
      <c r="P815" s="31" t="e">
        <f>_xlfn.XLOOKUP(B815+0,'chart of accounts kl 3-5'!A:A,'chart of accounts kl 3-5'!B:B)</f>
        <v>#N/A</v>
      </c>
      <c r="Q815" s="32">
        <f t="shared" si="16"/>
        <v>0</v>
      </c>
      <c r="R815" s="31" t="e">
        <f>DATEVALUE(Tabell1[[#This Row],[Verdatum]])</f>
        <v>#VALUE!</v>
      </c>
    </row>
    <row r="816" spans="16:18" x14ac:dyDescent="0.3">
      <c r="P816" s="31" t="e">
        <f>_xlfn.XLOOKUP(B816+0,'chart of accounts kl 3-5'!A:A,'chart of accounts kl 3-5'!B:B)</f>
        <v>#N/A</v>
      </c>
      <c r="Q816" s="32">
        <f t="shared" si="16"/>
        <v>0</v>
      </c>
      <c r="R816" s="31" t="e">
        <f>DATEVALUE(Tabell1[[#This Row],[Verdatum]])</f>
        <v>#VALUE!</v>
      </c>
    </row>
    <row r="817" spans="16:18" x14ac:dyDescent="0.3">
      <c r="P817" s="31" t="e">
        <f>_xlfn.XLOOKUP(B817+0,'chart of accounts kl 3-5'!A:A,'chart of accounts kl 3-5'!B:B)</f>
        <v>#N/A</v>
      </c>
      <c r="Q817" s="32">
        <f t="shared" si="16"/>
        <v>0</v>
      </c>
      <c r="R817" s="31" t="e">
        <f>DATEVALUE(Tabell1[[#This Row],[Verdatum]])</f>
        <v>#VALUE!</v>
      </c>
    </row>
    <row r="818" spans="16:18" x14ac:dyDescent="0.3">
      <c r="P818" s="31" t="e">
        <f>_xlfn.XLOOKUP(B818+0,'chart of accounts kl 3-5'!A:A,'chart of accounts kl 3-5'!B:B)</f>
        <v>#N/A</v>
      </c>
      <c r="Q818" s="32">
        <f t="shared" si="16"/>
        <v>0</v>
      </c>
      <c r="R818" s="31" t="e">
        <f>DATEVALUE(Tabell1[[#This Row],[Verdatum]])</f>
        <v>#VALUE!</v>
      </c>
    </row>
    <row r="819" spans="16:18" x14ac:dyDescent="0.3">
      <c r="P819" s="31" t="e">
        <f>_xlfn.XLOOKUP(B819+0,'chart of accounts kl 3-5'!A:A,'chart of accounts kl 3-5'!B:B)</f>
        <v>#N/A</v>
      </c>
      <c r="Q819" s="32">
        <f t="shared" si="16"/>
        <v>0</v>
      </c>
      <c r="R819" s="31" t="e">
        <f>DATEVALUE(Tabell1[[#This Row],[Verdatum]])</f>
        <v>#VALUE!</v>
      </c>
    </row>
    <row r="820" spans="16:18" x14ac:dyDescent="0.3">
      <c r="P820" s="31" t="e">
        <f>_xlfn.XLOOKUP(B820+0,'chart of accounts kl 3-5'!A:A,'chart of accounts kl 3-5'!B:B)</f>
        <v>#N/A</v>
      </c>
      <c r="Q820" s="32">
        <f t="shared" si="16"/>
        <v>0</v>
      </c>
      <c r="R820" s="31" t="e">
        <f>DATEVALUE(Tabell1[[#This Row],[Verdatum]])</f>
        <v>#VALUE!</v>
      </c>
    </row>
    <row r="821" spans="16:18" x14ac:dyDescent="0.3">
      <c r="P821" s="31" t="e">
        <f>_xlfn.XLOOKUP(B821+0,'chart of accounts kl 3-5'!A:A,'chart of accounts kl 3-5'!B:B)</f>
        <v>#N/A</v>
      </c>
      <c r="Q821" s="32">
        <f t="shared" si="16"/>
        <v>0</v>
      </c>
      <c r="R821" s="31" t="e">
        <f>DATEVALUE(Tabell1[[#This Row],[Verdatum]])</f>
        <v>#VALUE!</v>
      </c>
    </row>
    <row r="822" spans="16:18" x14ac:dyDescent="0.3">
      <c r="P822" s="31" t="e">
        <f>_xlfn.XLOOKUP(B822+0,'chart of accounts kl 3-5'!A:A,'chart of accounts kl 3-5'!B:B)</f>
        <v>#N/A</v>
      </c>
      <c r="Q822" s="32">
        <f t="shared" si="16"/>
        <v>0</v>
      </c>
      <c r="R822" s="31" t="e">
        <f>DATEVALUE(Tabell1[[#This Row],[Verdatum]])</f>
        <v>#VALUE!</v>
      </c>
    </row>
    <row r="823" spans="16:18" x14ac:dyDescent="0.3">
      <c r="P823" s="31" t="e">
        <f>_xlfn.XLOOKUP(B823+0,'chart of accounts kl 3-5'!A:A,'chart of accounts kl 3-5'!B:B)</f>
        <v>#N/A</v>
      </c>
      <c r="Q823" s="32">
        <f t="shared" si="16"/>
        <v>0</v>
      </c>
      <c r="R823" s="31" t="e">
        <f>DATEVALUE(Tabell1[[#This Row],[Verdatum]])</f>
        <v>#VALUE!</v>
      </c>
    </row>
    <row r="824" spans="16:18" x14ac:dyDescent="0.3">
      <c r="P824" s="31" t="e">
        <f>_xlfn.XLOOKUP(B824+0,'chart of accounts kl 3-5'!A:A,'chart of accounts kl 3-5'!B:B)</f>
        <v>#N/A</v>
      </c>
      <c r="Q824" s="32">
        <f t="shared" ref="Q824:Q887" si="17">B824+0</f>
        <v>0</v>
      </c>
      <c r="R824" s="31" t="e">
        <f>DATEVALUE(Tabell1[[#This Row],[Verdatum]])</f>
        <v>#VALUE!</v>
      </c>
    </row>
    <row r="825" spans="16:18" x14ac:dyDescent="0.3">
      <c r="P825" s="31" t="e">
        <f>_xlfn.XLOOKUP(B825+0,'chart of accounts kl 3-5'!A:A,'chart of accounts kl 3-5'!B:B)</f>
        <v>#N/A</v>
      </c>
      <c r="Q825" s="32">
        <f t="shared" si="17"/>
        <v>0</v>
      </c>
      <c r="R825" s="31" t="e">
        <f>DATEVALUE(Tabell1[[#This Row],[Verdatum]])</f>
        <v>#VALUE!</v>
      </c>
    </row>
    <row r="826" spans="16:18" x14ac:dyDescent="0.3">
      <c r="P826" s="31" t="e">
        <f>_xlfn.XLOOKUP(B826+0,'chart of accounts kl 3-5'!A:A,'chart of accounts kl 3-5'!B:B)</f>
        <v>#N/A</v>
      </c>
      <c r="Q826" s="32">
        <f t="shared" si="17"/>
        <v>0</v>
      </c>
      <c r="R826" s="31" t="e">
        <f>DATEVALUE(Tabell1[[#This Row],[Verdatum]])</f>
        <v>#VALUE!</v>
      </c>
    </row>
    <row r="827" spans="16:18" x14ac:dyDescent="0.3">
      <c r="P827" s="31" t="e">
        <f>_xlfn.XLOOKUP(B827+0,'chart of accounts kl 3-5'!A:A,'chart of accounts kl 3-5'!B:B)</f>
        <v>#N/A</v>
      </c>
      <c r="Q827" s="32">
        <f t="shared" si="17"/>
        <v>0</v>
      </c>
      <c r="R827" s="31" t="e">
        <f>DATEVALUE(Tabell1[[#This Row],[Verdatum]])</f>
        <v>#VALUE!</v>
      </c>
    </row>
    <row r="828" spans="16:18" x14ac:dyDescent="0.3">
      <c r="P828" s="31" t="e">
        <f>_xlfn.XLOOKUP(B828+0,'chart of accounts kl 3-5'!A:A,'chart of accounts kl 3-5'!B:B)</f>
        <v>#N/A</v>
      </c>
      <c r="Q828" s="32">
        <f t="shared" si="17"/>
        <v>0</v>
      </c>
      <c r="R828" s="31" t="e">
        <f>DATEVALUE(Tabell1[[#This Row],[Verdatum]])</f>
        <v>#VALUE!</v>
      </c>
    </row>
    <row r="829" spans="16:18" x14ac:dyDescent="0.3">
      <c r="P829" s="31" t="e">
        <f>_xlfn.XLOOKUP(B829+0,'chart of accounts kl 3-5'!A:A,'chart of accounts kl 3-5'!B:B)</f>
        <v>#N/A</v>
      </c>
      <c r="Q829" s="32">
        <f t="shared" si="17"/>
        <v>0</v>
      </c>
      <c r="R829" s="31" t="e">
        <f>DATEVALUE(Tabell1[[#This Row],[Verdatum]])</f>
        <v>#VALUE!</v>
      </c>
    </row>
    <row r="830" spans="16:18" x14ac:dyDescent="0.3">
      <c r="P830" s="31" t="e">
        <f>_xlfn.XLOOKUP(B830+0,'chart of accounts kl 3-5'!A:A,'chart of accounts kl 3-5'!B:B)</f>
        <v>#N/A</v>
      </c>
      <c r="Q830" s="32">
        <f t="shared" si="17"/>
        <v>0</v>
      </c>
      <c r="R830" s="31" t="e">
        <f>DATEVALUE(Tabell1[[#This Row],[Verdatum]])</f>
        <v>#VALUE!</v>
      </c>
    </row>
    <row r="831" spans="16:18" x14ac:dyDescent="0.3">
      <c r="P831" s="31" t="e">
        <f>_xlfn.XLOOKUP(B831+0,'chart of accounts kl 3-5'!A:A,'chart of accounts kl 3-5'!B:B)</f>
        <v>#N/A</v>
      </c>
      <c r="Q831" s="32">
        <f t="shared" si="17"/>
        <v>0</v>
      </c>
      <c r="R831" s="31" t="e">
        <f>DATEVALUE(Tabell1[[#This Row],[Verdatum]])</f>
        <v>#VALUE!</v>
      </c>
    </row>
    <row r="832" spans="16:18" x14ac:dyDescent="0.3">
      <c r="P832" s="31" t="e">
        <f>_xlfn.XLOOKUP(B832+0,'chart of accounts kl 3-5'!A:A,'chart of accounts kl 3-5'!B:B)</f>
        <v>#N/A</v>
      </c>
      <c r="Q832" s="32">
        <f t="shared" si="17"/>
        <v>0</v>
      </c>
      <c r="R832" s="31" t="e">
        <f>DATEVALUE(Tabell1[[#This Row],[Verdatum]])</f>
        <v>#VALUE!</v>
      </c>
    </row>
    <row r="833" spans="16:18" x14ac:dyDescent="0.3">
      <c r="P833" s="31" t="e">
        <f>_xlfn.XLOOKUP(B833+0,'chart of accounts kl 3-5'!A:A,'chart of accounts kl 3-5'!B:B)</f>
        <v>#N/A</v>
      </c>
      <c r="Q833" s="32">
        <f t="shared" si="17"/>
        <v>0</v>
      </c>
      <c r="R833" s="31" t="e">
        <f>DATEVALUE(Tabell1[[#This Row],[Verdatum]])</f>
        <v>#VALUE!</v>
      </c>
    </row>
    <row r="834" spans="16:18" x14ac:dyDescent="0.3">
      <c r="P834" s="31" t="e">
        <f>_xlfn.XLOOKUP(B834+0,'chart of accounts kl 3-5'!A:A,'chart of accounts kl 3-5'!B:B)</f>
        <v>#N/A</v>
      </c>
      <c r="Q834" s="32">
        <f t="shared" si="17"/>
        <v>0</v>
      </c>
      <c r="R834" s="31" t="e">
        <f>DATEVALUE(Tabell1[[#This Row],[Verdatum]])</f>
        <v>#VALUE!</v>
      </c>
    </row>
    <row r="835" spans="16:18" x14ac:dyDescent="0.3">
      <c r="P835" s="31" t="e">
        <f>_xlfn.XLOOKUP(B835+0,'chart of accounts kl 3-5'!A:A,'chart of accounts kl 3-5'!B:B)</f>
        <v>#N/A</v>
      </c>
      <c r="Q835" s="32">
        <f t="shared" si="17"/>
        <v>0</v>
      </c>
      <c r="R835" s="31" t="e">
        <f>DATEVALUE(Tabell1[[#This Row],[Verdatum]])</f>
        <v>#VALUE!</v>
      </c>
    </row>
    <row r="836" spans="16:18" x14ac:dyDescent="0.3">
      <c r="P836" s="31" t="e">
        <f>_xlfn.XLOOKUP(B836+0,'chart of accounts kl 3-5'!A:A,'chart of accounts kl 3-5'!B:B)</f>
        <v>#N/A</v>
      </c>
      <c r="Q836" s="32">
        <f t="shared" si="17"/>
        <v>0</v>
      </c>
      <c r="R836" s="31" t="e">
        <f>DATEVALUE(Tabell1[[#This Row],[Verdatum]])</f>
        <v>#VALUE!</v>
      </c>
    </row>
    <row r="837" spans="16:18" x14ac:dyDescent="0.3">
      <c r="P837" s="31" t="e">
        <f>_xlfn.XLOOKUP(B837+0,'chart of accounts kl 3-5'!A:A,'chart of accounts kl 3-5'!B:B)</f>
        <v>#N/A</v>
      </c>
      <c r="Q837" s="32">
        <f t="shared" si="17"/>
        <v>0</v>
      </c>
      <c r="R837" s="31" t="e">
        <f>DATEVALUE(Tabell1[[#This Row],[Verdatum]])</f>
        <v>#VALUE!</v>
      </c>
    </row>
    <row r="838" spans="16:18" x14ac:dyDescent="0.3">
      <c r="P838" s="31" t="e">
        <f>_xlfn.XLOOKUP(B838+0,'chart of accounts kl 3-5'!A:A,'chart of accounts kl 3-5'!B:B)</f>
        <v>#N/A</v>
      </c>
      <c r="Q838" s="32">
        <f t="shared" si="17"/>
        <v>0</v>
      </c>
      <c r="R838" s="31" t="e">
        <f>DATEVALUE(Tabell1[[#This Row],[Verdatum]])</f>
        <v>#VALUE!</v>
      </c>
    </row>
    <row r="839" spans="16:18" x14ac:dyDescent="0.3">
      <c r="P839" s="31" t="e">
        <f>_xlfn.XLOOKUP(B839+0,'chart of accounts kl 3-5'!A:A,'chart of accounts kl 3-5'!B:B)</f>
        <v>#N/A</v>
      </c>
      <c r="Q839" s="32">
        <f t="shared" si="17"/>
        <v>0</v>
      </c>
      <c r="R839" s="31" t="e">
        <f>DATEVALUE(Tabell1[[#This Row],[Verdatum]])</f>
        <v>#VALUE!</v>
      </c>
    </row>
    <row r="840" spans="16:18" x14ac:dyDescent="0.3">
      <c r="P840" s="31" t="e">
        <f>_xlfn.XLOOKUP(B840+0,'chart of accounts kl 3-5'!A:A,'chart of accounts kl 3-5'!B:B)</f>
        <v>#N/A</v>
      </c>
      <c r="Q840" s="32">
        <f t="shared" si="17"/>
        <v>0</v>
      </c>
      <c r="R840" s="31" t="e">
        <f>DATEVALUE(Tabell1[[#This Row],[Verdatum]])</f>
        <v>#VALUE!</v>
      </c>
    </row>
    <row r="841" spans="16:18" x14ac:dyDescent="0.3">
      <c r="P841" s="31" t="e">
        <f>_xlfn.XLOOKUP(B841+0,'chart of accounts kl 3-5'!A:A,'chart of accounts kl 3-5'!B:B)</f>
        <v>#N/A</v>
      </c>
      <c r="Q841" s="32">
        <f t="shared" si="17"/>
        <v>0</v>
      </c>
      <c r="R841" s="31" t="e">
        <f>DATEVALUE(Tabell1[[#This Row],[Verdatum]])</f>
        <v>#VALUE!</v>
      </c>
    </row>
    <row r="842" spans="16:18" x14ac:dyDescent="0.3">
      <c r="P842" s="31" t="e">
        <f>_xlfn.XLOOKUP(B842+0,'chart of accounts kl 3-5'!A:A,'chart of accounts kl 3-5'!B:B)</f>
        <v>#N/A</v>
      </c>
      <c r="Q842" s="32">
        <f t="shared" si="17"/>
        <v>0</v>
      </c>
      <c r="R842" s="31" t="e">
        <f>DATEVALUE(Tabell1[[#This Row],[Verdatum]])</f>
        <v>#VALUE!</v>
      </c>
    </row>
    <row r="843" spans="16:18" x14ac:dyDescent="0.3">
      <c r="P843" s="31" t="e">
        <f>_xlfn.XLOOKUP(B843+0,'chart of accounts kl 3-5'!A:A,'chart of accounts kl 3-5'!B:B)</f>
        <v>#N/A</v>
      </c>
      <c r="Q843" s="32">
        <f t="shared" si="17"/>
        <v>0</v>
      </c>
      <c r="R843" s="31" t="e">
        <f>DATEVALUE(Tabell1[[#This Row],[Verdatum]])</f>
        <v>#VALUE!</v>
      </c>
    </row>
    <row r="844" spans="16:18" x14ac:dyDescent="0.3">
      <c r="P844" s="31" t="e">
        <f>_xlfn.XLOOKUP(B844+0,'chart of accounts kl 3-5'!A:A,'chart of accounts kl 3-5'!B:B)</f>
        <v>#N/A</v>
      </c>
      <c r="Q844" s="32">
        <f t="shared" si="17"/>
        <v>0</v>
      </c>
      <c r="R844" s="31" t="e">
        <f>DATEVALUE(Tabell1[[#This Row],[Verdatum]])</f>
        <v>#VALUE!</v>
      </c>
    </row>
    <row r="845" spans="16:18" x14ac:dyDescent="0.3">
      <c r="P845" s="31" t="e">
        <f>_xlfn.XLOOKUP(B845+0,'chart of accounts kl 3-5'!A:A,'chart of accounts kl 3-5'!B:B)</f>
        <v>#N/A</v>
      </c>
      <c r="Q845" s="32">
        <f t="shared" si="17"/>
        <v>0</v>
      </c>
      <c r="R845" s="31" t="e">
        <f>DATEVALUE(Tabell1[[#This Row],[Verdatum]])</f>
        <v>#VALUE!</v>
      </c>
    </row>
    <row r="846" spans="16:18" x14ac:dyDescent="0.3">
      <c r="P846" s="31" t="e">
        <f>_xlfn.XLOOKUP(B846+0,'chart of accounts kl 3-5'!A:A,'chart of accounts kl 3-5'!B:B)</f>
        <v>#N/A</v>
      </c>
      <c r="Q846" s="32">
        <f t="shared" si="17"/>
        <v>0</v>
      </c>
      <c r="R846" s="31" t="e">
        <f>DATEVALUE(Tabell1[[#This Row],[Verdatum]])</f>
        <v>#VALUE!</v>
      </c>
    </row>
    <row r="847" spans="16:18" x14ac:dyDescent="0.3">
      <c r="P847" s="31" t="e">
        <f>_xlfn.XLOOKUP(B847+0,'chart of accounts kl 3-5'!A:A,'chart of accounts kl 3-5'!B:B)</f>
        <v>#N/A</v>
      </c>
      <c r="Q847" s="32">
        <f t="shared" si="17"/>
        <v>0</v>
      </c>
      <c r="R847" s="31" t="e">
        <f>DATEVALUE(Tabell1[[#This Row],[Verdatum]])</f>
        <v>#VALUE!</v>
      </c>
    </row>
    <row r="848" spans="16:18" x14ac:dyDescent="0.3">
      <c r="P848" s="31" t="e">
        <f>_xlfn.XLOOKUP(B848+0,'chart of accounts kl 3-5'!A:A,'chart of accounts kl 3-5'!B:B)</f>
        <v>#N/A</v>
      </c>
      <c r="Q848" s="32">
        <f t="shared" si="17"/>
        <v>0</v>
      </c>
      <c r="R848" s="31" t="e">
        <f>DATEVALUE(Tabell1[[#This Row],[Verdatum]])</f>
        <v>#VALUE!</v>
      </c>
    </row>
    <row r="849" spans="16:18" x14ac:dyDescent="0.3">
      <c r="P849" s="31" t="e">
        <f>_xlfn.XLOOKUP(B849+0,'chart of accounts kl 3-5'!A:A,'chart of accounts kl 3-5'!B:B)</f>
        <v>#N/A</v>
      </c>
      <c r="Q849" s="32">
        <f t="shared" si="17"/>
        <v>0</v>
      </c>
      <c r="R849" s="31" t="e">
        <f>DATEVALUE(Tabell1[[#This Row],[Verdatum]])</f>
        <v>#VALUE!</v>
      </c>
    </row>
    <row r="850" spans="16:18" x14ac:dyDescent="0.3">
      <c r="P850" s="31" t="e">
        <f>_xlfn.XLOOKUP(B850+0,'chart of accounts kl 3-5'!A:A,'chart of accounts kl 3-5'!B:B)</f>
        <v>#N/A</v>
      </c>
      <c r="Q850" s="32">
        <f t="shared" si="17"/>
        <v>0</v>
      </c>
      <c r="R850" s="31" t="e">
        <f>DATEVALUE(Tabell1[[#This Row],[Verdatum]])</f>
        <v>#VALUE!</v>
      </c>
    </row>
    <row r="851" spans="16:18" x14ac:dyDescent="0.3">
      <c r="P851" s="31" t="e">
        <f>_xlfn.XLOOKUP(B851+0,'chart of accounts kl 3-5'!A:A,'chart of accounts kl 3-5'!B:B)</f>
        <v>#N/A</v>
      </c>
      <c r="Q851" s="32">
        <f t="shared" si="17"/>
        <v>0</v>
      </c>
      <c r="R851" s="31" t="e">
        <f>DATEVALUE(Tabell1[[#This Row],[Verdatum]])</f>
        <v>#VALUE!</v>
      </c>
    </row>
    <row r="852" spans="16:18" x14ac:dyDescent="0.3">
      <c r="P852" s="31" t="e">
        <f>_xlfn.XLOOKUP(B852+0,'chart of accounts kl 3-5'!A:A,'chart of accounts kl 3-5'!B:B)</f>
        <v>#N/A</v>
      </c>
      <c r="Q852" s="32">
        <f t="shared" si="17"/>
        <v>0</v>
      </c>
      <c r="R852" s="31" t="e">
        <f>DATEVALUE(Tabell1[[#This Row],[Verdatum]])</f>
        <v>#VALUE!</v>
      </c>
    </row>
    <row r="853" spans="16:18" x14ac:dyDescent="0.3">
      <c r="P853" s="31" t="e">
        <f>_xlfn.XLOOKUP(B853+0,'chart of accounts kl 3-5'!A:A,'chart of accounts kl 3-5'!B:B)</f>
        <v>#N/A</v>
      </c>
      <c r="Q853" s="32">
        <f t="shared" si="17"/>
        <v>0</v>
      </c>
      <c r="R853" s="31" t="e">
        <f>DATEVALUE(Tabell1[[#This Row],[Verdatum]])</f>
        <v>#VALUE!</v>
      </c>
    </row>
    <row r="854" spans="16:18" x14ac:dyDescent="0.3">
      <c r="P854" s="31" t="e">
        <f>_xlfn.XLOOKUP(B854+0,'chart of accounts kl 3-5'!A:A,'chart of accounts kl 3-5'!B:B)</f>
        <v>#N/A</v>
      </c>
      <c r="Q854" s="32">
        <f t="shared" si="17"/>
        <v>0</v>
      </c>
      <c r="R854" s="31" t="e">
        <f>DATEVALUE(Tabell1[[#This Row],[Verdatum]])</f>
        <v>#VALUE!</v>
      </c>
    </row>
    <row r="855" spans="16:18" x14ac:dyDescent="0.3">
      <c r="P855" s="31" t="e">
        <f>_xlfn.XLOOKUP(B855+0,'chart of accounts kl 3-5'!A:A,'chart of accounts kl 3-5'!B:B)</f>
        <v>#N/A</v>
      </c>
      <c r="Q855" s="32">
        <f t="shared" si="17"/>
        <v>0</v>
      </c>
      <c r="R855" s="31" t="e">
        <f>DATEVALUE(Tabell1[[#This Row],[Verdatum]])</f>
        <v>#VALUE!</v>
      </c>
    </row>
    <row r="856" spans="16:18" x14ac:dyDescent="0.3">
      <c r="P856" s="31" t="e">
        <f>_xlfn.XLOOKUP(B856+0,'chart of accounts kl 3-5'!A:A,'chart of accounts kl 3-5'!B:B)</f>
        <v>#N/A</v>
      </c>
      <c r="Q856" s="32">
        <f t="shared" si="17"/>
        <v>0</v>
      </c>
      <c r="R856" s="31" t="e">
        <f>DATEVALUE(Tabell1[[#This Row],[Verdatum]])</f>
        <v>#VALUE!</v>
      </c>
    </row>
    <row r="857" spans="16:18" x14ac:dyDescent="0.3">
      <c r="P857" s="31" t="e">
        <f>_xlfn.XLOOKUP(B857+0,'chart of accounts kl 3-5'!A:A,'chart of accounts kl 3-5'!B:B)</f>
        <v>#N/A</v>
      </c>
      <c r="Q857" s="32">
        <f t="shared" si="17"/>
        <v>0</v>
      </c>
      <c r="R857" s="31" t="e">
        <f>DATEVALUE(Tabell1[[#This Row],[Verdatum]])</f>
        <v>#VALUE!</v>
      </c>
    </row>
    <row r="858" spans="16:18" x14ac:dyDescent="0.3">
      <c r="P858" s="31" t="e">
        <f>_xlfn.XLOOKUP(B858+0,'chart of accounts kl 3-5'!A:A,'chart of accounts kl 3-5'!B:B)</f>
        <v>#N/A</v>
      </c>
      <c r="Q858" s="32">
        <f t="shared" si="17"/>
        <v>0</v>
      </c>
      <c r="R858" s="31" t="e">
        <f>DATEVALUE(Tabell1[[#This Row],[Verdatum]])</f>
        <v>#VALUE!</v>
      </c>
    </row>
    <row r="859" spans="16:18" x14ac:dyDescent="0.3">
      <c r="P859" s="31" t="e">
        <f>_xlfn.XLOOKUP(B859+0,'chart of accounts kl 3-5'!A:A,'chart of accounts kl 3-5'!B:B)</f>
        <v>#N/A</v>
      </c>
      <c r="Q859" s="32">
        <f t="shared" si="17"/>
        <v>0</v>
      </c>
      <c r="R859" s="31" t="e">
        <f>DATEVALUE(Tabell1[[#This Row],[Verdatum]])</f>
        <v>#VALUE!</v>
      </c>
    </row>
    <row r="860" spans="16:18" x14ac:dyDescent="0.3">
      <c r="P860" s="31" t="e">
        <f>_xlfn.XLOOKUP(B860+0,'chart of accounts kl 3-5'!A:A,'chart of accounts kl 3-5'!B:B)</f>
        <v>#N/A</v>
      </c>
      <c r="Q860" s="32">
        <f t="shared" si="17"/>
        <v>0</v>
      </c>
      <c r="R860" s="31" t="e">
        <f>DATEVALUE(Tabell1[[#This Row],[Verdatum]])</f>
        <v>#VALUE!</v>
      </c>
    </row>
    <row r="861" spans="16:18" x14ac:dyDescent="0.3">
      <c r="P861" s="31" t="e">
        <f>_xlfn.XLOOKUP(B861+0,'chart of accounts kl 3-5'!A:A,'chart of accounts kl 3-5'!B:B)</f>
        <v>#N/A</v>
      </c>
      <c r="Q861" s="32">
        <f t="shared" si="17"/>
        <v>0</v>
      </c>
      <c r="R861" s="31" t="e">
        <f>DATEVALUE(Tabell1[[#This Row],[Verdatum]])</f>
        <v>#VALUE!</v>
      </c>
    </row>
    <row r="862" spans="16:18" x14ac:dyDescent="0.3">
      <c r="P862" s="31" t="e">
        <f>_xlfn.XLOOKUP(B862+0,'chart of accounts kl 3-5'!A:A,'chart of accounts kl 3-5'!B:B)</f>
        <v>#N/A</v>
      </c>
      <c r="Q862" s="32">
        <f t="shared" si="17"/>
        <v>0</v>
      </c>
      <c r="R862" s="31" t="e">
        <f>DATEVALUE(Tabell1[[#This Row],[Verdatum]])</f>
        <v>#VALUE!</v>
      </c>
    </row>
    <row r="863" spans="16:18" x14ac:dyDescent="0.3">
      <c r="P863" s="31" t="e">
        <f>_xlfn.XLOOKUP(B863+0,'chart of accounts kl 3-5'!A:A,'chart of accounts kl 3-5'!B:B)</f>
        <v>#N/A</v>
      </c>
      <c r="Q863" s="32">
        <f t="shared" si="17"/>
        <v>0</v>
      </c>
      <c r="R863" s="31" t="e">
        <f>DATEVALUE(Tabell1[[#This Row],[Verdatum]])</f>
        <v>#VALUE!</v>
      </c>
    </row>
    <row r="864" spans="16:18" x14ac:dyDescent="0.3">
      <c r="P864" s="31" t="e">
        <f>_xlfn.XLOOKUP(B864+0,'chart of accounts kl 3-5'!A:A,'chart of accounts kl 3-5'!B:B)</f>
        <v>#N/A</v>
      </c>
      <c r="Q864" s="32">
        <f t="shared" si="17"/>
        <v>0</v>
      </c>
      <c r="R864" s="31" t="e">
        <f>DATEVALUE(Tabell1[[#This Row],[Verdatum]])</f>
        <v>#VALUE!</v>
      </c>
    </row>
    <row r="865" spans="16:18" x14ac:dyDescent="0.3">
      <c r="P865" s="31" t="e">
        <f>_xlfn.XLOOKUP(B865+0,'chart of accounts kl 3-5'!A:A,'chart of accounts kl 3-5'!B:B)</f>
        <v>#N/A</v>
      </c>
      <c r="Q865" s="32">
        <f t="shared" si="17"/>
        <v>0</v>
      </c>
      <c r="R865" s="31" t="e">
        <f>DATEVALUE(Tabell1[[#This Row],[Verdatum]])</f>
        <v>#VALUE!</v>
      </c>
    </row>
    <row r="866" spans="16:18" x14ac:dyDescent="0.3">
      <c r="P866" s="31" t="e">
        <f>_xlfn.XLOOKUP(B866+0,'chart of accounts kl 3-5'!A:A,'chart of accounts kl 3-5'!B:B)</f>
        <v>#N/A</v>
      </c>
      <c r="Q866" s="32">
        <f t="shared" si="17"/>
        <v>0</v>
      </c>
      <c r="R866" s="31" t="e">
        <f>DATEVALUE(Tabell1[[#This Row],[Verdatum]])</f>
        <v>#VALUE!</v>
      </c>
    </row>
    <row r="867" spans="16:18" x14ac:dyDescent="0.3">
      <c r="P867" s="31" t="e">
        <f>_xlfn.XLOOKUP(B867+0,'chart of accounts kl 3-5'!A:A,'chart of accounts kl 3-5'!B:B)</f>
        <v>#N/A</v>
      </c>
      <c r="Q867" s="32">
        <f t="shared" si="17"/>
        <v>0</v>
      </c>
      <c r="R867" s="31" t="e">
        <f>DATEVALUE(Tabell1[[#This Row],[Verdatum]])</f>
        <v>#VALUE!</v>
      </c>
    </row>
    <row r="868" spans="16:18" x14ac:dyDescent="0.3">
      <c r="P868" s="31" t="e">
        <f>_xlfn.XLOOKUP(B868+0,'chart of accounts kl 3-5'!A:A,'chart of accounts kl 3-5'!B:B)</f>
        <v>#N/A</v>
      </c>
      <c r="Q868" s="32">
        <f t="shared" si="17"/>
        <v>0</v>
      </c>
      <c r="R868" s="31" t="e">
        <f>DATEVALUE(Tabell1[[#This Row],[Verdatum]])</f>
        <v>#VALUE!</v>
      </c>
    </row>
    <row r="869" spans="16:18" x14ac:dyDescent="0.3">
      <c r="P869" s="31" t="e">
        <f>_xlfn.XLOOKUP(B869+0,'chart of accounts kl 3-5'!A:A,'chart of accounts kl 3-5'!B:B)</f>
        <v>#N/A</v>
      </c>
      <c r="Q869" s="32">
        <f t="shared" si="17"/>
        <v>0</v>
      </c>
      <c r="R869" s="31" t="e">
        <f>DATEVALUE(Tabell1[[#This Row],[Verdatum]])</f>
        <v>#VALUE!</v>
      </c>
    </row>
    <row r="870" spans="16:18" x14ac:dyDescent="0.3">
      <c r="P870" s="31" t="e">
        <f>_xlfn.XLOOKUP(B870+0,'chart of accounts kl 3-5'!A:A,'chart of accounts kl 3-5'!B:B)</f>
        <v>#N/A</v>
      </c>
      <c r="Q870" s="32">
        <f t="shared" si="17"/>
        <v>0</v>
      </c>
      <c r="R870" s="31" t="e">
        <f>DATEVALUE(Tabell1[[#This Row],[Verdatum]])</f>
        <v>#VALUE!</v>
      </c>
    </row>
    <row r="871" spans="16:18" x14ac:dyDescent="0.3">
      <c r="P871" s="31" t="e">
        <f>_xlfn.XLOOKUP(B871+0,'chart of accounts kl 3-5'!A:A,'chart of accounts kl 3-5'!B:B)</f>
        <v>#N/A</v>
      </c>
      <c r="Q871" s="32">
        <f t="shared" si="17"/>
        <v>0</v>
      </c>
      <c r="R871" s="31" t="e">
        <f>DATEVALUE(Tabell1[[#This Row],[Verdatum]])</f>
        <v>#VALUE!</v>
      </c>
    </row>
    <row r="872" spans="16:18" x14ac:dyDescent="0.3">
      <c r="P872" s="31" t="e">
        <f>_xlfn.XLOOKUP(B872+0,'chart of accounts kl 3-5'!A:A,'chart of accounts kl 3-5'!B:B)</f>
        <v>#N/A</v>
      </c>
      <c r="Q872" s="32">
        <f t="shared" si="17"/>
        <v>0</v>
      </c>
      <c r="R872" s="31" t="e">
        <f>DATEVALUE(Tabell1[[#This Row],[Verdatum]])</f>
        <v>#VALUE!</v>
      </c>
    </row>
    <row r="873" spans="16:18" x14ac:dyDescent="0.3">
      <c r="P873" s="31" t="e">
        <f>_xlfn.XLOOKUP(B873+0,'chart of accounts kl 3-5'!A:A,'chart of accounts kl 3-5'!B:B)</f>
        <v>#N/A</v>
      </c>
      <c r="Q873" s="32">
        <f t="shared" si="17"/>
        <v>0</v>
      </c>
      <c r="R873" s="31" t="e">
        <f>DATEVALUE(Tabell1[[#This Row],[Verdatum]])</f>
        <v>#VALUE!</v>
      </c>
    </row>
    <row r="874" spans="16:18" x14ac:dyDescent="0.3">
      <c r="P874" s="31" t="e">
        <f>_xlfn.XLOOKUP(B874+0,'chart of accounts kl 3-5'!A:A,'chart of accounts kl 3-5'!B:B)</f>
        <v>#N/A</v>
      </c>
      <c r="Q874" s="32">
        <f t="shared" si="17"/>
        <v>0</v>
      </c>
      <c r="R874" s="31" t="e">
        <f>DATEVALUE(Tabell1[[#This Row],[Verdatum]])</f>
        <v>#VALUE!</v>
      </c>
    </row>
    <row r="875" spans="16:18" x14ac:dyDescent="0.3">
      <c r="P875" s="31" t="e">
        <f>_xlfn.XLOOKUP(B875+0,'chart of accounts kl 3-5'!A:A,'chart of accounts kl 3-5'!B:B)</f>
        <v>#N/A</v>
      </c>
      <c r="Q875" s="32">
        <f t="shared" si="17"/>
        <v>0</v>
      </c>
      <c r="R875" s="31" t="e">
        <f>DATEVALUE(Tabell1[[#This Row],[Verdatum]])</f>
        <v>#VALUE!</v>
      </c>
    </row>
    <row r="876" spans="16:18" x14ac:dyDescent="0.3">
      <c r="P876" s="31" t="e">
        <f>_xlfn.XLOOKUP(B876+0,'chart of accounts kl 3-5'!A:A,'chart of accounts kl 3-5'!B:B)</f>
        <v>#N/A</v>
      </c>
      <c r="Q876" s="32">
        <f t="shared" si="17"/>
        <v>0</v>
      </c>
      <c r="R876" s="31" t="e">
        <f>DATEVALUE(Tabell1[[#This Row],[Verdatum]])</f>
        <v>#VALUE!</v>
      </c>
    </row>
    <row r="877" spans="16:18" x14ac:dyDescent="0.3">
      <c r="P877" s="31" t="e">
        <f>_xlfn.XLOOKUP(B877+0,'chart of accounts kl 3-5'!A:A,'chart of accounts kl 3-5'!B:B)</f>
        <v>#N/A</v>
      </c>
      <c r="Q877" s="32">
        <f t="shared" si="17"/>
        <v>0</v>
      </c>
      <c r="R877" s="31" t="e">
        <f>DATEVALUE(Tabell1[[#This Row],[Verdatum]])</f>
        <v>#VALUE!</v>
      </c>
    </row>
    <row r="878" spans="16:18" x14ac:dyDescent="0.3">
      <c r="P878" s="31" t="e">
        <f>_xlfn.XLOOKUP(B878+0,'chart of accounts kl 3-5'!A:A,'chart of accounts kl 3-5'!B:B)</f>
        <v>#N/A</v>
      </c>
      <c r="Q878" s="32">
        <f t="shared" si="17"/>
        <v>0</v>
      </c>
      <c r="R878" s="31" t="e">
        <f>DATEVALUE(Tabell1[[#This Row],[Verdatum]])</f>
        <v>#VALUE!</v>
      </c>
    </row>
    <row r="879" spans="16:18" x14ac:dyDescent="0.3">
      <c r="P879" s="31" t="e">
        <f>_xlfn.XLOOKUP(B879+0,'chart of accounts kl 3-5'!A:A,'chart of accounts kl 3-5'!B:B)</f>
        <v>#N/A</v>
      </c>
      <c r="Q879" s="32">
        <f t="shared" si="17"/>
        <v>0</v>
      </c>
      <c r="R879" s="31" t="e">
        <f>DATEVALUE(Tabell1[[#This Row],[Verdatum]])</f>
        <v>#VALUE!</v>
      </c>
    </row>
    <row r="880" spans="16:18" x14ac:dyDescent="0.3">
      <c r="P880" s="31" t="e">
        <f>_xlfn.XLOOKUP(B880+0,'chart of accounts kl 3-5'!A:A,'chart of accounts kl 3-5'!B:B)</f>
        <v>#N/A</v>
      </c>
      <c r="Q880" s="32">
        <f t="shared" si="17"/>
        <v>0</v>
      </c>
      <c r="R880" s="31" t="e">
        <f>DATEVALUE(Tabell1[[#This Row],[Verdatum]])</f>
        <v>#VALUE!</v>
      </c>
    </row>
    <row r="881" spans="16:18" x14ac:dyDescent="0.3">
      <c r="P881" s="31" t="e">
        <f>_xlfn.XLOOKUP(B881+0,'chart of accounts kl 3-5'!A:A,'chart of accounts kl 3-5'!B:B)</f>
        <v>#N/A</v>
      </c>
      <c r="Q881" s="32">
        <f t="shared" si="17"/>
        <v>0</v>
      </c>
      <c r="R881" s="31" t="e">
        <f>DATEVALUE(Tabell1[[#This Row],[Verdatum]])</f>
        <v>#VALUE!</v>
      </c>
    </row>
    <row r="882" spans="16:18" x14ac:dyDescent="0.3">
      <c r="P882" s="31" t="e">
        <f>_xlfn.XLOOKUP(B882+0,'chart of accounts kl 3-5'!A:A,'chart of accounts kl 3-5'!B:B)</f>
        <v>#N/A</v>
      </c>
      <c r="Q882" s="32">
        <f t="shared" si="17"/>
        <v>0</v>
      </c>
      <c r="R882" s="31" t="e">
        <f>DATEVALUE(Tabell1[[#This Row],[Verdatum]])</f>
        <v>#VALUE!</v>
      </c>
    </row>
    <row r="883" spans="16:18" x14ac:dyDescent="0.3">
      <c r="P883" s="31" t="e">
        <f>_xlfn.XLOOKUP(B883+0,'chart of accounts kl 3-5'!A:A,'chart of accounts kl 3-5'!B:B)</f>
        <v>#N/A</v>
      </c>
      <c r="Q883" s="32">
        <f t="shared" si="17"/>
        <v>0</v>
      </c>
      <c r="R883" s="31" t="e">
        <f>DATEVALUE(Tabell1[[#This Row],[Verdatum]])</f>
        <v>#VALUE!</v>
      </c>
    </row>
    <row r="884" spans="16:18" x14ac:dyDescent="0.3">
      <c r="P884" s="31" t="e">
        <f>_xlfn.XLOOKUP(B884+0,'chart of accounts kl 3-5'!A:A,'chart of accounts kl 3-5'!B:B)</f>
        <v>#N/A</v>
      </c>
      <c r="Q884" s="32">
        <f t="shared" si="17"/>
        <v>0</v>
      </c>
      <c r="R884" s="31" t="e">
        <f>DATEVALUE(Tabell1[[#This Row],[Verdatum]])</f>
        <v>#VALUE!</v>
      </c>
    </row>
    <row r="885" spans="16:18" x14ac:dyDescent="0.3">
      <c r="P885" s="31" t="e">
        <f>_xlfn.XLOOKUP(B885+0,'chart of accounts kl 3-5'!A:A,'chart of accounts kl 3-5'!B:B)</f>
        <v>#N/A</v>
      </c>
      <c r="Q885" s="32">
        <f t="shared" si="17"/>
        <v>0</v>
      </c>
      <c r="R885" s="31" t="e">
        <f>DATEVALUE(Tabell1[[#This Row],[Verdatum]])</f>
        <v>#VALUE!</v>
      </c>
    </row>
    <row r="886" spans="16:18" x14ac:dyDescent="0.3">
      <c r="P886" s="31" t="e">
        <f>_xlfn.XLOOKUP(B886+0,'chart of accounts kl 3-5'!A:A,'chart of accounts kl 3-5'!B:B)</f>
        <v>#N/A</v>
      </c>
      <c r="Q886" s="32">
        <f t="shared" si="17"/>
        <v>0</v>
      </c>
      <c r="R886" s="31" t="e">
        <f>DATEVALUE(Tabell1[[#This Row],[Verdatum]])</f>
        <v>#VALUE!</v>
      </c>
    </row>
    <row r="887" spans="16:18" x14ac:dyDescent="0.3">
      <c r="P887" s="31" t="e">
        <f>_xlfn.XLOOKUP(B887+0,'chart of accounts kl 3-5'!A:A,'chart of accounts kl 3-5'!B:B)</f>
        <v>#N/A</v>
      </c>
      <c r="Q887" s="32">
        <f t="shared" si="17"/>
        <v>0</v>
      </c>
      <c r="R887" s="31" t="e">
        <f>DATEVALUE(Tabell1[[#This Row],[Verdatum]])</f>
        <v>#VALUE!</v>
      </c>
    </row>
    <row r="888" spans="16:18" x14ac:dyDescent="0.3">
      <c r="P888" s="31" t="e">
        <f>_xlfn.XLOOKUP(B888+0,'chart of accounts kl 3-5'!A:A,'chart of accounts kl 3-5'!B:B)</f>
        <v>#N/A</v>
      </c>
      <c r="Q888" s="32">
        <f t="shared" ref="Q888:Q951" si="18">B888+0</f>
        <v>0</v>
      </c>
      <c r="R888" s="31" t="e">
        <f>DATEVALUE(Tabell1[[#This Row],[Verdatum]])</f>
        <v>#VALUE!</v>
      </c>
    </row>
    <row r="889" spans="16:18" x14ac:dyDescent="0.3">
      <c r="P889" s="31" t="e">
        <f>_xlfn.XLOOKUP(B889+0,'chart of accounts kl 3-5'!A:A,'chart of accounts kl 3-5'!B:B)</f>
        <v>#N/A</v>
      </c>
      <c r="Q889" s="32">
        <f t="shared" si="18"/>
        <v>0</v>
      </c>
      <c r="R889" s="31" t="e">
        <f>DATEVALUE(Tabell1[[#This Row],[Verdatum]])</f>
        <v>#VALUE!</v>
      </c>
    </row>
    <row r="890" spans="16:18" x14ac:dyDescent="0.3">
      <c r="P890" s="31" t="e">
        <f>_xlfn.XLOOKUP(B890+0,'chart of accounts kl 3-5'!A:A,'chart of accounts kl 3-5'!B:B)</f>
        <v>#N/A</v>
      </c>
      <c r="Q890" s="32">
        <f t="shared" si="18"/>
        <v>0</v>
      </c>
      <c r="R890" s="31" t="e">
        <f>DATEVALUE(Tabell1[[#This Row],[Verdatum]])</f>
        <v>#VALUE!</v>
      </c>
    </row>
    <row r="891" spans="16:18" x14ac:dyDescent="0.3">
      <c r="P891" s="31" t="e">
        <f>_xlfn.XLOOKUP(B891+0,'chart of accounts kl 3-5'!A:A,'chart of accounts kl 3-5'!B:B)</f>
        <v>#N/A</v>
      </c>
      <c r="Q891" s="32">
        <f t="shared" si="18"/>
        <v>0</v>
      </c>
      <c r="R891" s="31" t="e">
        <f>DATEVALUE(Tabell1[[#This Row],[Verdatum]])</f>
        <v>#VALUE!</v>
      </c>
    </row>
    <row r="892" spans="16:18" x14ac:dyDescent="0.3">
      <c r="P892" s="31" t="e">
        <f>_xlfn.XLOOKUP(B892+0,'chart of accounts kl 3-5'!A:A,'chart of accounts kl 3-5'!B:B)</f>
        <v>#N/A</v>
      </c>
      <c r="Q892" s="32">
        <f t="shared" si="18"/>
        <v>0</v>
      </c>
      <c r="R892" s="31" t="e">
        <f>DATEVALUE(Tabell1[[#This Row],[Verdatum]])</f>
        <v>#VALUE!</v>
      </c>
    </row>
    <row r="893" spans="16:18" x14ac:dyDescent="0.3">
      <c r="P893" s="31" t="e">
        <f>_xlfn.XLOOKUP(B893+0,'chart of accounts kl 3-5'!A:A,'chart of accounts kl 3-5'!B:B)</f>
        <v>#N/A</v>
      </c>
      <c r="Q893" s="32">
        <f t="shared" si="18"/>
        <v>0</v>
      </c>
      <c r="R893" s="31" t="e">
        <f>DATEVALUE(Tabell1[[#This Row],[Verdatum]])</f>
        <v>#VALUE!</v>
      </c>
    </row>
    <row r="894" spans="16:18" x14ac:dyDescent="0.3">
      <c r="P894" s="31" t="e">
        <f>_xlfn.XLOOKUP(B894+0,'chart of accounts kl 3-5'!A:A,'chart of accounts kl 3-5'!B:B)</f>
        <v>#N/A</v>
      </c>
      <c r="Q894" s="32">
        <f t="shared" si="18"/>
        <v>0</v>
      </c>
      <c r="R894" s="31" t="e">
        <f>DATEVALUE(Tabell1[[#This Row],[Verdatum]])</f>
        <v>#VALUE!</v>
      </c>
    </row>
    <row r="895" spans="16:18" x14ac:dyDescent="0.3">
      <c r="P895" s="31" t="e">
        <f>_xlfn.XLOOKUP(B895+0,'chart of accounts kl 3-5'!A:A,'chart of accounts kl 3-5'!B:B)</f>
        <v>#N/A</v>
      </c>
      <c r="Q895" s="32">
        <f t="shared" si="18"/>
        <v>0</v>
      </c>
      <c r="R895" s="31" t="e">
        <f>DATEVALUE(Tabell1[[#This Row],[Verdatum]])</f>
        <v>#VALUE!</v>
      </c>
    </row>
    <row r="896" spans="16:18" x14ac:dyDescent="0.3">
      <c r="P896" s="31" t="e">
        <f>_xlfn.XLOOKUP(B896+0,'chart of accounts kl 3-5'!A:A,'chart of accounts kl 3-5'!B:B)</f>
        <v>#N/A</v>
      </c>
      <c r="Q896" s="32">
        <f t="shared" si="18"/>
        <v>0</v>
      </c>
      <c r="R896" s="31" t="e">
        <f>DATEVALUE(Tabell1[[#This Row],[Verdatum]])</f>
        <v>#VALUE!</v>
      </c>
    </row>
    <row r="897" spans="16:18" x14ac:dyDescent="0.3">
      <c r="P897" s="31" t="e">
        <f>_xlfn.XLOOKUP(B897+0,'chart of accounts kl 3-5'!A:A,'chart of accounts kl 3-5'!B:B)</f>
        <v>#N/A</v>
      </c>
      <c r="Q897" s="32">
        <f t="shared" si="18"/>
        <v>0</v>
      </c>
      <c r="R897" s="31" t="e">
        <f>DATEVALUE(Tabell1[[#This Row],[Verdatum]])</f>
        <v>#VALUE!</v>
      </c>
    </row>
    <row r="898" spans="16:18" x14ac:dyDescent="0.3">
      <c r="P898" s="31" t="e">
        <f>_xlfn.XLOOKUP(B898+0,'chart of accounts kl 3-5'!A:A,'chart of accounts kl 3-5'!B:B)</f>
        <v>#N/A</v>
      </c>
      <c r="Q898" s="32">
        <f t="shared" si="18"/>
        <v>0</v>
      </c>
      <c r="R898" s="31" t="e">
        <f>DATEVALUE(Tabell1[[#This Row],[Verdatum]])</f>
        <v>#VALUE!</v>
      </c>
    </row>
    <row r="899" spans="16:18" x14ac:dyDescent="0.3">
      <c r="P899" s="31" t="e">
        <f>_xlfn.XLOOKUP(B899+0,'chart of accounts kl 3-5'!A:A,'chart of accounts kl 3-5'!B:B)</f>
        <v>#N/A</v>
      </c>
      <c r="Q899" s="32">
        <f t="shared" si="18"/>
        <v>0</v>
      </c>
      <c r="R899" s="31" t="e">
        <f>DATEVALUE(Tabell1[[#This Row],[Verdatum]])</f>
        <v>#VALUE!</v>
      </c>
    </row>
    <row r="900" spans="16:18" x14ac:dyDescent="0.3">
      <c r="P900" s="31" t="e">
        <f>_xlfn.XLOOKUP(B900+0,'chart of accounts kl 3-5'!A:A,'chart of accounts kl 3-5'!B:B)</f>
        <v>#N/A</v>
      </c>
      <c r="Q900" s="32">
        <f t="shared" si="18"/>
        <v>0</v>
      </c>
      <c r="R900" s="31" t="e">
        <f>DATEVALUE(Tabell1[[#This Row],[Verdatum]])</f>
        <v>#VALUE!</v>
      </c>
    </row>
    <row r="901" spans="16:18" x14ac:dyDescent="0.3">
      <c r="P901" s="31" t="e">
        <f>_xlfn.XLOOKUP(B901+0,'chart of accounts kl 3-5'!A:A,'chart of accounts kl 3-5'!B:B)</f>
        <v>#N/A</v>
      </c>
      <c r="Q901" s="32">
        <f t="shared" si="18"/>
        <v>0</v>
      </c>
      <c r="R901" s="31" t="e">
        <f>DATEVALUE(Tabell1[[#This Row],[Verdatum]])</f>
        <v>#VALUE!</v>
      </c>
    </row>
    <row r="902" spans="16:18" x14ac:dyDescent="0.3">
      <c r="P902" s="31" t="e">
        <f>_xlfn.XLOOKUP(B902+0,'chart of accounts kl 3-5'!A:A,'chart of accounts kl 3-5'!B:B)</f>
        <v>#N/A</v>
      </c>
      <c r="Q902" s="32">
        <f t="shared" si="18"/>
        <v>0</v>
      </c>
      <c r="R902" s="31" t="e">
        <f>DATEVALUE(Tabell1[[#This Row],[Verdatum]])</f>
        <v>#VALUE!</v>
      </c>
    </row>
    <row r="903" spans="16:18" x14ac:dyDescent="0.3">
      <c r="P903" s="31" t="e">
        <f>_xlfn.XLOOKUP(B903+0,'chart of accounts kl 3-5'!A:A,'chart of accounts kl 3-5'!B:B)</f>
        <v>#N/A</v>
      </c>
      <c r="Q903" s="32">
        <f t="shared" si="18"/>
        <v>0</v>
      </c>
      <c r="R903" s="31" t="e">
        <f>DATEVALUE(Tabell1[[#This Row],[Verdatum]])</f>
        <v>#VALUE!</v>
      </c>
    </row>
    <row r="904" spans="16:18" x14ac:dyDescent="0.3">
      <c r="P904" s="31" t="e">
        <f>_xlfn.XLOOKUP(B904+0,'chart of accounts kl 3-5'!A:A,'chart of accounts kl 3-5'!B:B)</f>
        <v>#N/A</v>
      </c>
      <c r="Q904" s="32">
        <f t="shared" si="18"/>
        <v>0</v>
      </c>
      <c r="R904" s="31" t="e">
        <f>DATEVALUE(Tabell1[[#This Row],[Verdatum]])</f>
        <v>#VALUE!</v>
      </c>
    </row>
    <row r="905" spans="16:18" x14ac:dyDescent="0.3">
      <c r="P905" s="31" t="e">
        <f>_xlfn.XLOOKUP(B905+0,'chart of accounts kl 3-5'!A:A,'chart of accounts kl 3-5'!B:B)</f>
        <v>#N/A</v>
      </c>
      <c r="Q905" s="32">
        <f t="shared" si="18"/>
        <v>0</v>
      </c>
      <c r="R905" s="31" t="e">
        <f>DATEVALUE(Tabell1[[#This Row],[Verdatum]])</f>
        <v>#VALUE!</v>
      </c>
    </row>
    <row r="906" spans="16:18" x14ac:dyDescent="0.3">
      <c r="P906" s="31" t="e">
        <f>_xlfn.XLOOKUP(B906+0,'chart of accounts kl 3-5'!A:A,'chart of accounts kl 3-5'!B:B)</f>
        <v>#N/A</v>
      </c>
      <c r="Q906" s="32">
        <f t="shared" si="18"/>
        <v>0</v>
      </c>
      <c r="R906" s="31" t="e">
        <f>DATEVALUE(Tabell1[[#This Row],[Verdatum]])</f>
        <v>#VALUE!</v>
      </c>
    </row>
    <row r="907" spans="16:18" x14ac:dyDescent="0.3">
      <c r="P907" s="31" t="e">
        <f>_xlfn.XLOOKUP(B907+0,'chart of accounts kl 3-5'!A:A,'chart of accounts kl 3-5'!B:B)</f>
        <v>#N/A</v>
      </c>
      <c r="Q907" s="32">
        <f t="shared" si="18"/>
        <v>0</v>
      </c>
      <c r="R907" s="31" t="e">
        <f>DATEVALUE(Tabell1[[#This Row],[Verdatum]])</f>
        <v>#VALUE!</v>
      </c>
    </row>
    <row r="908" spans="16:18" x14ac:dyDescent="0.3">
      <c r="P908" s="31" t="e">
        <f>_xlfn.XLOOKUP(B908+0,'chart of accounts kl 3-5'!A:A,'chart of accounts kl 3-5'!B:B)</f>
        <v>#N/A</v>
      </c>
      <c r="Q908" s="32">
        <f t="shared" si="18"/>
        <v>0</v>
      </c>
      <c r="R908" s="31" t="e">
        <f>DATEVALUE(Tabell1[[#This Row],[Verdatum]])</f>
        <v>#VALUE!</v>
      </c>
    </row>
    <row r="909" spans="16:18" x14ac:dyDescent="0.3">
      <c r="P909" s="31" t="e">
        <f>_xlfn.XLOOKUP(B909+0,'chart of accounts kl 3-5'!A:A,'chart of accounts kl 3-5'!B:B)</f>
        <v>#N/A</v>
      </c>
      <c r="Q909" s="32">
        <f t="shared" si="18"/>
        <v>0</v>
      </c>
      <c r="R909" s="31" t="e">
        <f>DATEVALUE(Tabell1[[#This Row],[Verdatum]])</f>
        <v>#VALUE!</v>
      </c>
    </row>
    <row r="910" spans="16:18" x14ac:dyDescent="0.3">
      <c r="P910" s="31" t="e">
        <f>_xlfn.XLOOKUP(B910+0,'chart of accounts kl 3-5'!A:A,'chart of accounts kl 3-5'!B:B)</f>
        <v>#N/A</v>
      </c>
      <c r="Q910" s="32">
        <f t="shared" si="18"/>
        <v>0</v>
      </c>
      <c r="R910" s="31" t="e">
        <f>DATEVALUE(Tabell1[[#This Row],[Verdatum]])</f>
        <v>#VALUE!</v>
      </c>
    </row>
    <row r="911" spans="16:18" x14ac:dyDescent="0.3">
      <c r="P911" s="31" t="e">
        <f>_xlfn.XLOOKUP(B911+0,'chart of accounts kl 3-5'!A:A,'chart of accounts kl 3-5'!B:B)</f>
        <v>#N/A</v>
      </c>
      <c r="Q911" s="32">
        <f t="shared" si="18"/>
        <v>0</v>
      </c>
      <c r="R911" s="31" t="e">
        <f>DATEVALUE(Tabell1[[#This Row],[Verdatum]])</f>
        <v>#VALUE!</v>
      </c>
    </row>
    <row r="912" spans="16:18" x14ac:dyDescent="0.3">
      <c r="P912" s="31" t="e">
        <f>_xlfn.XLOOKUP(B912+0,'chart of accounts kl 3-5'!A:A,'chart of accounts kl 3-5'!B:B)</f>
        <v>#N/A</v>
      </c>
      <c r="Q912" s="32">
        <f t="shared" si="18"/>
        <v>0</v>
      </c>
      <c r="R912" s="31" t="e">
        <f>DATEVALUE(Tabell1[[#This Row],[Verdatum]])</f>
        <v>#VALUE!</v>
      </c>
    </row>
    <row r="913" spans="16:18" x14ac:dyDescent="0.3">
      <c r="P913" s="31" t="e">
        <f>_xlfn.XLOOKUP(B913+0,'chart of accounts kl 3-5'!A:A,'chart of accounts kl 3-5'!B:B)</f>
        <v>#N/A</v>
      </c>
      <c r="Q913" s="32">
        <f t="shared" si="18"/>
        <v>0</v>
      </c>
      <c r="R913" s="31" t="e">
        <f>DATEVALUE(Tabell1[[#This Row],[Verdatum]])</f>
        <v>#VALUE!</v>
      </c>
    </row>
    <row r="914" spans="16:18" x14ac:dyDescent="0.3">
      <c r="P914" s="31" t="e">
        <f>_xlfn.XLOOKUP(B914+0,'chart of accounts kl 3-5'!A:A,'chart of accounts kl 3-5'!B:B)</f>
        <v>#N/A</v>
      </c>
      <c r="Q914" s="32">
        <f t="shared" si="18"/>
        <v>0</v>
      </c>
      <c r="R914" s="31" t="e">
        <f>DATEVALUE(Tabell1[[#This Row],[Verdatum]])</f>
        <v>#VALUE!</v>
      </c>
    </row>
    <row r="915" spans="16:18" x14ac:dyDescent="0.3">
      <c r="P915" s="31" t="e">
        <f>_xlfn.XLOOKUP(B915+0,'chart of accounts kl 3-5'!A:A,'chart of accounts kl 3-5'!B:B)</f>
        <v>#N/A</v>
      </c>
      <c r="Q915" s="32">
        <f t="shared" si="18"/>
        <v>0</v>
      </c>
      <c r="R915" s="31" t="e">
        <f>DATEVALUE(Tabell1[[#This Row],[Verdatum]])</f>
        <v>#VALUE!</v>
      </c>
    </row>
    <row r="916" spans="16:18" x14ac:dyDescent="0.3">
      <c r="P916" s="31" t="e">
        <f>_xlfn.XLOOKUP(B916+0,'chart of accounts kl 3-5'!A:A,'chart of accounts kl 3-5'!B:B)</f>
        <v>#N/A</v>
      </c>
      <c r="Q916" s="32">
        <f t="shared" si="18"/>
        <v>0</v>
      </c>
      <c r="R916" s="31" t="e">
        <f>DATEVALUE(Tabell1[[#This Row],[Verdatum]])</f>
        <v>#VALUE!</v>
      </c>
    </row>
    <row r="917" spans="16:18" x14ac:dyDescent="0.3">
      <c r="P917" s="31" t="e">
        <f>_xlfn.XLOOKUP(B917+0,'chart of accounts kl 3-5'!A:A,'chart of accounts kl 3-5'!B:B)</f>
        <v>#N/A</v>
      </c>
      <c r="Q917" s="32">
        <f t="shared" si="18"/>
        <v>0</v>
      </c>
      <c r="R917" s="31" t="e">
        <f>DATEVALUE(Tabell1[[#This Row],[Verdatum]])</f>
        <v>#VALUE!</v>
      </c>
    </row>
    <row r="918" spans="16:18" x14ac:dyDescent="0.3">
      <c r="P918" s="31" t="e">
        <f>_xlfn.XLOOKUP(B918+0,'chart of accounts kl 3-5'!A:A,'chart of accounts kl 3-5'!B:B)</f>
        <v>#N/A</v>
      </c>
      <c r="Q918" s="32">
        <f t="shared" si="18"/>
        <v>0</v>
      </c>
      <c r="R918" s="31" t="e">
        <f>DATEVALUE(Tabell1[[#This Row],[Verdatum]])</f>
        <v>#VALUE!</v>
      </c>
    </row>
    <row r="919" spans="16:18" x14ac:dyDescent="0.3">
      <c r="P919" s="31" t="e">
        <f>_xlfn.XLOOKUP(B919+0,'chart of accounts kl 3-5'!A:A,'chart of accounts kl 3-5'!B:B)</f>
        <v>#N/A</v>
      </c>
      <c r="Q919" s="32">
        <f t="shared" si="18"/>
        <v>0</v>
      </c>
      <c r="R919" s="31" t="e">
        <f>DATEVALUE(Tabell1[[#This Row],[Verdatum]])</f>
        <v>#VALUE!</v>
      </c>
    </row>
    <row r="920" spans="16:18" x14ac:dyDescent="0.3">
      <c r="P920" s="31" t="e">
        <f>_xlfn.XLOOKUP(B920+0,'chart of accounts kl 3-5'!A:A,'chart of accounts kl 3-5'!B:B)</f>
        <v>#N/A</v>
      </c>
      <c r="Q920" s="32">
        <f t="shared" si="18"/>
        <v>0</v>
      </c>
      <c r="R920" s="31" t="e">
        <f>DATEVALUE(Tabell1[[#This Row],[Verdatum]])</f>
        <v>#VALUE!</v>
      </c>
    </row>
    <row r="921" spans="16:18" x14ac:dyDescent="0.3">
      <c r="P921" s="31" t="e">
        <f>_xlfn.XLOOKUP(B921+0,'chart of accounts kl 3-5'!A:A,'chart of accounts kl 3-5'!B:B)</f>
        <v>#N/A</v>
      </c>
      <c r="Q921" s="32">
        <f t="shared" si="18"/>
        <v>0</v>
      </c>
      <c r="R921" s="31" t="e">
        <f>DATEVALUE(Tabell1[[#This Row],[Verdatum]])</f>
        <v>#VALUE!</v>
      </c>
    </row>
    <row r="922" spans="16:18" x14ac:dyDescent="0.3">
      <c r="P922" s="31" t="e">
        <f>_xlfn.XLOOKUP(B922+0,'chart of accounts kl 3-5'!A:A,'chart of accounts kl 3-5'!B:B)</f>
        <v>#N/A</v>
      </c>
      <c r="Q922" s="32">
        <f t="shared" si="18"/>
        <v>0</v>
      </c>
      <c r="R922" s="31" t="e">
        <f>DATEVALUE(Tabell1[[#This Row],[Verdatum]])</f>
        <v>#VALUE!</v>
      </c>
    </row>
    <row r="923" spans="16:18" x14ac:dyDescent="0.3">
      <c r="P923" s="31" t="e">
        <f>_xlfn.XLOOKUP(B923+0,'chart of accounts kl 3-5'!A:A,'chart of accounts kl 3-5'!B:B)</f>
        <v>#N/A</v>
      </c>
      <c r="Q923" s="32">
        <f t="shared" si="18"/>
        <v>0</v>
      </c>
      <c r="R923" s="31" t="e">
        <f>DATEVALUE(Tabell1[[#This Row],[Verdatum]])</f>
        <v>#VALUE!</v>
      </c>
    </row>
    <row r="924" spans="16:18" x14ac:dyDescent="0.3">
      <c r="P924" s="31" t="e">
        <f>_xlfn.XLOOKUP(B924+0,'chart of accounts kl 3-5'!A:A,'chart of accounts kl 3-5'!B:B)</f>
        <v>#N/A</v>
      </c>
      <c r="Q924" s="32">
        <f t="shared" si="18"/>
        <v>0</v>
      </c>
      <c r="R924" s="31" t="e">
        <f>DATEVALUE(Tabell1[[#This Row],[Verdatum]])</f>
        <v>#VALUE!</v>
      </c>
    </row>
    <row r="925" spans="16:18" x14ac:dyDescent="0.3">
      <c r="P925" s="31" t="e">
        <f>_xlfn.XLOOKUP(B925+0,'chart of accounts kl 3-5'!A:A,'chart of accounts kl 3-5'!B:B)</f>
        <v>#N/A</v>
      </c>
      <c r="Q925" s="32">
        <f t="shared" si="18"/>
        <v>0</v>
      </c>
      <c r="R925" s="31" t="e">
        <f>DATEVALUE(Tabell1[[#This Row],[Verdatum]])</f>
        <v>#VALUE!</v>
      </c>
    </row>
    <row r="926" spans="16:18" x14ac:dyDescent="0.3">
      <c r="P926" s="31" t="e">
        <f>_xlfn.XLOOKUP(B926+0,'chart of accounts kl 3-5'!A:A,'chart of accounts kl 3-5'!B:B)</f>
        <v>#N/A</v>
      </c>
      <c r="Q926" s="32">
        <f t="shared" si="18"/>
        <v>0</v>
      </c>
      <c r="R926" s="31" t="e">
        <f>DATEVALUE(Tabell1[[#This Row],[Verdatum]])</f>
        <v>#VALUE!</v>
      </c>
    </row>
    <row r="927" spans="16:18" x14ac:dyDescent="0.3">
      <c r="P927" s="31" t="e">
        <f>_xlfn.XLOOKUP(B927+0,'chart of accounts kl 3-5'!A:A,'chart of accounts kl 3-5'!B:B)</f>
        <v>#N/A</v>
      </c>
      <c r="Q927" s="32">
        <f t="shared" si="18"/>
        <v>0</v>
      </c>
      <c r="R927" s="31" t="e">
        <f>DATEVALUE(Tabell1[[#This Row],[Verdatum]])</f>
        <v>#VALUE!</v>
      </c>
    </row>
    <row r="928" spans="16:18" x14ac:dyDescent="0.3">
      <c r="P928" s="31" t="e">
        <f>_xlfn.XLOOKUP(B928+0,'chart of accounts kl 3-5'!A:A,'chart of accounts kl 3-5'!B:B)</f>
        <v>#N/A</v>
      </c>
      <c r="Q928" s="32">
        <f t="shared" si="18"/>
        <v>0</v>
      </c>
      <c r="R928" s="31" t="e">
        <f>DATEVALUE(Tabell1[[#This Row],[Verdatum]])</f>
        <v>#VALUE!</v>
      </c>
    </row>
    <row r="929" spans="16:18" x14ac:dyDescent="0.3">
      <c r="P929" s="31" t="e">
        <f>_xlfn.XLOOKUP(B929+0,'chart of accounts kl 3-5'!A:A,'chart of accounts kl 3-5'!B:B)</f>
        <v>#N/A</v>
      </c>
      <c r="Q929" s="32">
        <f t="shared" si="18"/>
        <v>0</v>
      </c>
      <c r="R929" s="31" t="e">
        <f>DATEVALUE(Tabell1[[#This Row],[Verdatum]])</f>
        <v>#VALUE!</v>
      </c>
    </row>
    <row r="930" spans="16:18" x14ac:dyDescent="0.3">
      <c r="P930" s="31" t="e">
        <f>_xlfn.XLOOKUP(B930+0,'chart of accounts kl 3-5'!A:A,'chart of accounts kl 3-5'!B:B)</f>
        <v>#N/A</v>
      </c>
      <c r="Q930" s="32">
        <f t="shared" si="18"/>
        <v>0</v>
      </c>
      <c r="R930" s="31" t="e">
        <f>DATEVALUE(Tabell1[[#This Row],[Verdatum]])</f>
        <v>#VALUE!</v>
      </c>
    </row>
    <row r="931" spans="16:18" x14ac:dyDescent="0.3">
      <c r="P931" s="31" t="e">
        <f>_xlfn.XLOOKUP(B931+0,'chart of accounts kl 3-5'!A:A,'chart of accounts kl 3-5'!B:B)</f>
        <v>#N/A</v>
      </c>
      <c r="Q931" s="32">
        <f t="shared" si="18"/>
        <v>0</v>
      </c>
      <c r="R931" s="31" t="e">
        <f>DATEVALUE(Tabell1[[#This Row],[Verdatum]])</f>
        <v>#VALUE!</v>
      </c>
    </row>
    <row r="932" spans="16:18" x14ac:dyDescent="0.3">
      <c r="P932" s="31" t="e">
        <f>_xlfn.XLOOKUP(B932+0,'chart of accounts kl 3-5'!A:A,'chart of accounts kl 3-5'!B:B)</f>
        <v>#N/A</v>
      </c>
      <c r="Q932" s="32">
        <f t="shared" si="18"/>
        <v>0</v>
      </c>
      <c r="R932" s="31" t="e">
        <f>DATEVALUE(Tabell1[[#This Row],[Verdatum]])</f>
        <v>#VALUE!</v>
      </c>
    </row>
    <row r="933" spans="16:18" x14ac:dyDescent="0.3">
      <c r="P933" s="31" t="e">
        <f>_xlfn.XLOOKUP(B933+0,'chart of accounts kl 3-5'!A:A,'chart of accounts kl 3-5'!B:B)</f>
        <v>#N/A</v>
      </c>
      <c r="Q933" s="32">
        <f t="shared" si="18"/>
        <v>0</v>
      </c>
      <c r="R933" s="31" t="e">
        <f>DATEVALUE(Tabell1[[#This Row],[Verdatum]])</f>
        <v>#VALUE!</v>
      </c>
    </row>
    <row r="934" spans="16:18" x14ac:dyDescent="0.3">
      <c r="P934" s="31" t="e">
        <f>_xlfn.XLOOKUP(B934+0,'chart of accounts kl 3-5'!A:A,'chart of accounts kl 3-5'!B:B)</f>
        <v>#N/A</v>
      </c>
      <c r="Q934" s="32">
        <f t="shared" si="18"/>
        <v>0</v>
      </c>
      <c r="R934" s="31" t="e">
        <f>DATEVALUE(Tabell1[[#This Row],[Verdatum]])</f>
        <v>#VALUE!</v>
      </c>
    </row>
    <row r="935" spans="16:18" x14ac:dyDescent="0.3">
      <c r="P935" s="31" t="e">
        <f>_xlfn.XLOOKUP(B935+0,'chart of accounts kl 3-5'!A:A,'chart of accounts kl 3-5'!B:B)</f>
        <v>#N/A</v>
      </c>
      <c r="Q935" s="32">
        <f t="shared" si="18"/>
        <v>0</v>
      </c>
      <c r="R935" s="31" t="e">
        <f>DATEVALUE(Tabell1[[#This Row],[Verdatum]])</f>
        <v>#VALUE!</v>
      </c>
    </row>
    <row r="936" spans="16:18" x14ac:dyDescent="0.3">
      <c r="P936" s="31" t="e">
        <f>_xlfn.XLOOKUP(B936+0,'chart of accounts kl 3-5'!A:A,'chart of accounts kl 3-5'!B:B)</f>
        <v>#N/A</v>
      </c>
      <c r="Q936" s="32">
        <f t="shared" si="18"/>
        <v>0</v>
      </c>
      <c r="R936" s="31" t="e">
        <f>DATEVALUE(Tabell1[[#This Row],[Verdatum]])</f>
        <v>#VALUE!</v>
      </c>
    </row>
    <row r="937" spans="16:18" x14ac:dyDescent="0.3">
      <c r="P937" s="31" t="e">
        <f>_xlfn.XLOOKUP(B937+0,'chart of accounts kl 3-5'!A:A,'chart of accounts kl 3-5'!B:B)</f>
        <v>#N/A</v>
      </c>
      <c r="Q937" s="32">
        <f t="shared" si="18"/>
        <v>0</v>
      </c>
      <c r="R937" s="31" t="e">
        <f>DATEVALUE(Tabell1[[#This Row],[Verdatum]])</f>
        <v>#VALUE!</v>
      </c>
    </row>
    <row r="938" spans="16:18" x14ac:dyDescent="0.3">
      <c r="P938" s="31" t="e">
        <f>_xlfn.XLOOKUP(B938+0,'chart of accounts kl 3-5'!A:A,'chart of accounts kl 3-5'!B:B)</f>
        <v>#N/A</v>
      </c>
      <c r="Q938" s="32">
        <f t="shared" si="18"/>
        <v>0</v>
      </c>
      <c r="R938" s="31" t="e">
        <f>DATEVALUE(Tabell1[[#This Row],[Verdatum]])</f>
        <v>#VALUE!</v>
      </c>
    </row>
    <row r="939" spans="16:18" x14ac:dyDescent="0.3">
      <c r="P939" s="31" t="e">
        <f>_xlfn.XLOOKUP(B939+0,'chart of accounts kl 3-5'!A:A,'chart of accounts kl 3-5'!B:B)</f>
        <v>#N/A</v>
      </c>
      <c r="Q939" s="32">
        <f t="shared" si="18"/>
        <v>0</v>
      </c>
      <c r="R939" s="31" t="e">
        <f>DATEVALUE(Tabell1[[#This Row],[Verdatum]])</f>
        <v>#VALUE!</v>
      </c>
    </row>
    <row r="940" spans="16:18" x14ac:dyDescent="0.3">
      <c r="P940" s="31" t="e">
        <f>_xlfn.XLOOKUP(B940+0,'chart of accounts kl 3-5'!A:A,'chart of accounts kl 3-5'!B:B)</f>
        <v>#N/A</v>
      </c>
      <c r="Q940" s="32">
        <f t="shared" si="18"/>
        <v>0</v>
      </c>
      <c r="R940" s="31" t="e">
        <f>DATEVALUE(Tabell1[[#This Row],[Verdatum]])</f>
        <v>#VALUE!</v>
      </c>
    </row>
    <row r="941" spans="16:18" x14ac:dyDescent="0.3">
      <c r="P941" s="31" t="e">
        <f>_xlfn.XLOOKUP(B941+0,'chart of accounts kl 3-5'!A:A,'chart of accounts kl 3-5'!B:B)</f>
        <v>#N/A</v>
      </c>
      <c r="Q941" s="32">
        <f t="shared" si="18"/>
        <v>0</v>
      </c>
      <c r="R941" s="31" t="e">
        <f>DATEVALUE(Tabell1[[#This Row],[Verdatum]])</f>
        <v>#VALUE!</v>
      </c>
    </row>
    <row r="942" spans="16:18" x14ac:dyDescent="0.3">
      <c r="P942" s="31" t="e">
        <f>_xlfn.XLOOKUP(B942+0,'chart of accounts kl 3-5'!A:A,'chart of accounts kl 3-5'!B:B)</f>
        <v>#N/A</v>
      </c>
      <c r="Q942" s="32">
        <f t="shared" si="18"/>
        <v>0</v>
      </c>
      <c r="R942" s="31" t="e">
        <f>DATEVALUE(Tabell1[[#This Row],[Verdatum]])</f>
        <v>#VALUE!</v>
      </c>
    </row>
    <row r="943" spans="16:18" x14ac:dyDescent="0.3">
      <c r="P943" s="31" t="e">
        <f>_xlfn.XLOOKUP(B943+0,'chart of accounts kl 3-5'!A:A,'chart of accounts kl 3-5'!B:B)</f>
        <v>#N/A</v>
      </c>
      <c r="Q943" s="32">
        <f t="shared" si="18"/>
        <v>0</v>
      </c>
      <c r="R943" s="31" t="e">
        <f>DATEVALUE(Tabell1[[#This Row],[Verdatum]])</f>
        <v>#VALUE!</v>
      </c>
    </row>
    <row r="944" spans="16:18" x14ac:dyDescent="0.3">
      <c r="P944" s="31" t="e">
        <f>_xlfn.XLOOKUP(B944+0,'chart of accounts kl 3-5'!A:A,'chart of accounts kl 3-5'!B:B)</f>
        <v>#N/A</v>
      </c>
      <c r="Q944" s="32">
        <f t="shared" si="18"/>
        <v>0</v>
      </c>
      <c r="R944" s="31" t="e">
        <f>DATEVALUE(Tabell1[[#This Row],[Verdatum]])</f>
        <v>#VALUE!</v>
      </c>
    </row>
    <row r="945" spans="16:18" x14ac:dyDescent="0.3">
      <c r="P945" s="31" t="e">
        <f>_xlfn.XLOOKUP(B945+0,'chart of accounts kl 3-5'!A:A,'chart of accounts kl 3-5'!B:B)</f>
        <v>#N/A</v>
      </c>
      <c r="Q945" s="32">
        <f t="shared" si="18"/>
        <v>0</v>
      </c>
      <c r="R945" s="31" t="e">
        <f>DATEVALUE(Tabell1[[#This Row],[Verdatum]])</f>
        <v>#VALUE!</v>
      </c>
    </row>
    <row r="946" spans="16:18" x14ac:dyDescent="0.3">
      <c r="P946" s="31" t="e">
        <f>_xlfn.XLOOKUP(B946+0,'chart of accounts kl 3-5'!A:A,'chart of accounts kl 3-5'!B:B)</f>
        <v>#N/A</v>
      </c>
      <c r="Q946" s="32">
        <f t="shared" si="18"/>
        <v>0</v>
      </c>
      <c r="R946" s="31" t="e">
        <f>DATEVALUE(Tabell1[[#This Row],[Verdatum]])</f>
        <v>#VALUE!</v>
      </c>
    </row>
    <row r="947" spans="16:18" x14ac:dyDescent="0.3">
      <c r="P947" s="31" t="e">
        <f>_xlfn.XLOOKUP(B947+0,'chart of accounts kl 3-5'!A:A,'chart of accounts kl 3-5'!B:B)</f>
        <v>#N/A</v>
      </c>
      <c r="Q947" s="32">
        <f t="shared" si="18"/>
        <v>0</v>
      </c>
      <c r="R947" s="31" t="e">
        <f>DATEVALUE(Tabell1[[#This Row],[Verdatum]])</f>
        <v>#VALUE!</v>
      </c>
    </row>
    <row r="948" spans="16:18" x14ac:dyDescent="0.3">
      <c r="P948" s="31" t="e">
        <f>_xlfn.XLOOKUP(B948+0,'chart of accounts kl 3-5'!A:A,'chart of accounts kl 3-5'!B:B)</f>
        <v>#N/A</v>
      </c>
      <c r="Q948" s="32">
        <f t="shared" si="18"/>
        <v>0</v>
      </c>
      <c r="R948" s="31" t="e">
        <f>DATEVALUE(Tabell1[[#This Row],[Verdatum]])</f>
        <v>#VALUE!</v>
      </c>
    </row>
    <row r="949" spans="16:18" x14ac:dyDescent="0.3">
      <c r="P949" s="31" t="e">
        <f>_xlfn.XLOOKUP(B949+0,'chart of accounts kl 3-5'!A:A,'chart of accounts kl 3-5'!B:B)</f>
        <v>#N/A</v>
      </c>
      <c r="Q949" s="32">
        <f t="shared" si="18"/>
        <v>0</v>
      </c>
      <c r="R949" s="31" t="e">
        <f>DATEVALUE(Tabell1[[#This Row],[Verdatum]])</f>
        <v>#VALUE!</v>
      </c>
    </row>
    <row r="950" spans="16:18" x14ac:dyDescent="0.3">
      <c r="P950" s="31" t="e">
        <f>_xlfn.XLOOKUP(B950+0,'chart of accounts kl 3-5'!A:A,'chart of accounts kl 3-5'!B:B)</f>
        <v>#N/A</v>
      </c>
      <c r="Q950" s="32">
        <f t="shared" si="18"/>
        <v>0</v>
      </c>
      <c r="R950" s="31" t="e">
        <f>DATEVALUE(Tabell1[[#This Row],[Verdatum]])</f>
        <v>#VALUE!</v>
      </c>
    </row>
    <row r="951" spans="16:18" x14ac:dyDescent="0.3">
      <c r="P951" s="31" t="e">
        <f>_xlfn.XLOOKUP(B951+0,'chart of accounts kl 3-5'!A:A,'chart of accounts kl 3-5'!B:B)</f>
        <v>#N/A</v>
      </c>
      <c r="Q951" s="32">
        <f t="shared" si="18"/>
        <v>0</v>
      </c>
      <c r="R951" s="31" t="e">
        <f>DATEVALUE(Tabell1[[#This Row],[Verdatum]])</f>
        <v>#VALUE!</v>
      </c>
    </row>
    <row r="952" spans="16:18" x14ac:dyDescent="0.3">
      <c r="P952" s="31" t="e">
        <f>_xlfn.XLOOKUP(B952+0,'chart of accounts kl 3-5'!A:A,'chart of accounts kl 3-5'!B:B)</f>
        <v>#N/A</v>
      </c>
      <c r="Q952" s="32">
        <f t="shared" ref="Q952:Q1002" si="19">B952+0</f>
        <v>0</v>
      </c>
      <c r="R952" s="31" t="e">
        <f>DATEVALUE(Tabell1[[#This Row],[Verdatum]])</f>
        <v>#VALUE!</v>
      </c>
    </row>
    <row r="953" spans="16:18" x14ac:dyDescent="0.3">
      <c r="P953" s="31" t="e">
        <f>_xlfn.XLOOKUP(B953+0,'chart of accounts kl 3-5'!A:A,'chart of accounts kl 3-5'!B:B)</f>
        <v>#N/A</v>
      </c>
      <c r="Q953" s="32">
        <f t="shared" si="19"/>
        <v>0</v>
      </c>
      <c r="R953" s="31" t="e">
        <f>DATEVALUE(Tabell1[[#This Row],[Verdatum]])</f>
        <v>#VALUE!</v>
      </c>
    </row>
    <row r="954" spans="16:18" x14ac:dyDescent="0.3">
      <c r="P954" s="31" t="e">
        <f>_xlfn.XLOOKUP(B954+0,'chart of accounts kl 3-5'!A:A,'chart of accounts kl 3-5'!B:B)</f>
        <v>#N/A</v>
      </c>
      <c r="Q954" s="32">
        <f t="shared" si="19"/>
        <v>0</v>
      </c>
      <c r="R954" s="31" t="e">
        <f>DATEVALUE(Tabell1[[#This Row],[Verdatum]])</f>
        <v>#VALUE!</v>
      </c>
    </row>
    <row r="955" spans="16:18" x14ac:dyDescent="0.3">
      <c r="P955" s="31" t="e">
        <f>_xlfn.XLOOKUP(B955+0,'chart of accounts kl 3-5'!A:A,'chart of accounts kl 3-5'!B:B)</f>
        <v>#N/A</v>
      </c>
      <c r="Q955" s="32">
        <f t="shared" si="19"/>
        <v>0</v>
      </c>
      <c r="R955" s="31" t="e">
        <f>DATEVALUE(Tabell1[[#This Row],[Verdatum]])</f>
        <v>#VALUE!</v>
      </c>
    </row>
    <row r="956" spans="16:18" x14ac:dyDescent="0.3">
      <c r="P956" s="31" t="e">
        <f>_xlfn.XLOOKUP(B956+0,'chart of accounts kl 3-5'!A:A,'chart of accounts kl 3-5'!B:B)</f>
        <v>#N/A</v>
      </c>
      <c r="Q956" s="32">
        <f t="shared" si="19"/>
        <v>0</v>
      </c>
      <c r="R956" s="31" t="e">
        <f>DATEVALUE(Tabell1[[#This Row],[Verdatum]])</f>
        <v>#VALUE!</v>
      </c>
    </row>
    <row r="957" spans="16:18" x14ac:dyDescent="0.3">
      <c r="P957" s="31" t="e">
        <f>_xlfn.XLOOKUP(B957+0,'chart of accounts kl 3-5'!A:A,'chart of accounts kl 3-5'!B:B)</f>
        <v>#N/A</v>
      </c>
      <c r="Q957" s="32">
        <f t="shared" si="19"/>
        <v>0</v>
      </c>
      <c r="R957" s="31" t="e">
        <f>DATEVALUE(Tabell1[[#This Row],[Verdatum]])</f>
        <v>#VALUE!</v>
      </c>
    </row>
    <row r="958" spans="16:18" x14ac:dyDescent="0.3">
      <c r="P958" s="31" t="e">
        <f>_xlfn.XLOOKUP(B958+0,'chart of accounts kl 3-5'!A:A,'chart of accounts kl 3-5'!B:B)</f>
        <v>#N/A</v>
      </c>
      <c r="Q958" s="32">
        <f t="shared" si="19"/>
        <v>0</v>
      </c>
      <c r="R958" s="31" t="e">
        <f>DATEVALUE(Tabell1[[#This Row],[Verdatum]])</f>
        <v>#VALUE!</v>
      </c>
    </row>
    <row r="959" spans="16:18" x14ac:dyDescent="0.3">
      <c r="P959" s="31" t="e">
        <f>_xlfn.XLOOKUP(B959+0,'chart of accounts kl 3-5'!A:A,'chart of accounts kl 3-5'!B:B)</f>
        <v>#N/A</v>
      </c>
      <c r="Q959" s="32">
        <f t="shared" si="19"/>
        <v>0</v>
      </c>
      <c r="R959" s="31" t="e">
        <f>DATEVALUE(Tabell1[[#This Row],[Verdatum]])</f>
        <v>#VALUE!</v>
      </c>
    </row>
    <row r="960" spans="16:18" x14ac:dyDescent="0.3">
      <c r="P960" s="31" t="e">
        <f>_xlfn.XLOOKUP(B960+0,'chart of accounts kl 3-5'!A:A,'chart of accounts kl 3-5'!B:B)</f>
        <v>#N/A</v>
      </c>
      <c r="Q960" s="32">
        <f t="shared" si="19"/>
        <v>0</v>
      </c>
      <c r="R960" s="31" t="e">
        <f>DATEVALUE(Tabell1[[#This Row],[Verdatum]])</f>
        <v>#VALUE!</v>
      </c>
    </row>
    <row r="961" spans="16:18" x14ac:dyDescent="0.3">
      <c r="P961" s="31" t="e">
        <f>_xlfn.XLOOKUP(B961+0,'chart of accounts kl 3-5'!A:A,'chart of accounts kl 3-5'!B:B)</f>
        <v>#N/A</v>
      </c>
      <c r="Q961" s="32">
        <f t="shared" si="19"/>
        <v>0</v>
      </c>
      <c r="R961" s="31" t="e">
        <f>DATEVALUE(Tabell1[[#This Row],[Verdatum]])</f>
        <v>#VALUE!</v>
      </c>
    </row>
    <row r="962" spans="16:18" x14ac:dyDescent="0.3">
      <c r="P962" s="31" t="e">
        <f>_xlfn.XLOOKUP(B962+0,'chart of accounts kl 3-5'!A:A,'chart of accounts kl 3-5'!B:B)</f>
        <v>#N/A</v>
      </c>
      <c r="Q962" s="32">
        <f t="shared" si="19"/>
        <v>0</v>
      </c>
      <c r="R962" s="31" t="e">
        <f>DATEVALUE(Tabell1[[#This Row],[Verdatum]])</f>
        <v>#VALUE!</v>
      </c>
    </row>
    <row r="963" spans="16:18" x14ac:dyDescent="0.3">
      <c r="P963" s="31" t="e">
        <f>_xlfn.XLOOKUP(B963+0,'chart of accounts kl 3-5'!A:A,'chart of accounts kl 3-5'!B:B)</f>
        <v>#N/A</v>
      </c>
      <c r="Q963" s="32">
        <f t="shared" si="19"/>
        <v>0</v>
      </c>
      <c r="R963" s="31" t="e">
        <f>DATEVALUE(Tabell1[[#This Row],[Verdatum]])</f>
        <v>#VALUE!</v>
      </c>
    </row>
    <row r="964" spans="16:18" x14ac:dyDescent="0.3">
      <c r="P964" s="31" t="e">
        <f>_xlfn.XLOOKUP(B964+0,'chart of accounts kl 3-5'!A:A,'chart of accounts kl 3-5'!B:B)</f>
        <v>#N/A</v>
      </c>
      <c r="Q964" s="32">
        <f t="shared" si="19"/>
        <v>0</v>
      </c>
      <c r="R964" s="31" t="e">
        <f>DATEVALUE(Tabell1[[#This Row],[Verdatum]])</f>
        <v>#VALUE!</v>
      </c>
    </row>
    <row r="965" spans="16:18" x14ac:dyDescent="0.3">
      <c r="P965" s="31" t="e">
        <f>_xlfn.XLOOKUP(B965+0,'chart of accounts kl 3-5'!A:A,'chart of accounts kl 3-5'!B:B)</f>
        <v>#N/A</v>
      </c>
      <c r="Q965" s="32">
        <f t="shared" si="19"/>
        <v>0</v>
      </c>
      <c r="R965" s="31" t="e">
        <f>DATEVALUE(Tabell1[[#This Row],[Verdatum]])</f>
        <v>#VALUE!</v>
      </c>
    </row>
    <row r="966" spans="16:18" x14ac:dyDescent="0.3">
      <c r="P966" s="31" t="e">
        <f>_xlfn.XLOOKUP(B966+0,'chart of accounts kl 3-5'!A:A,'chart of accounts kl 3-5'!B:B)</f>
        <v>#N/A</v>
      </c>
      <c r="Q966" s="32">
        <f t="shared" si="19"/>
        <v>0</v>
      </c>
      <c r="R966" s="31" t="e">
        <f>DATEVALUE(Tabell1[[#This Row],[Verdatum]])</f>
        <v>#VALUE!</v>
      </c>
    </row>
    <row r="967" spans="16:18" x14ac:dyDescent="0.3">
      <c r="P967" s="31" t="e">
        <f>_xlfn.XLOOKUP(B967+0,'chart of accounts kl 3-5'!A:A,'chart of accounts kl 3-5'!B:B)</f>
        <v>#N/A</v>
      </c>
      <c r="Q967" s="32">
        <f t="shared" si="19"/>
        <v>0</v>
      </c>
      <c r="R967" s="31" t="e">
        <f>DATEVALUE(Tabell1[[#This Row],[Verdatum]])</f>
        <v>#VALUE!</v>
      </c>
    </row>
    <row r="968" spans="16:18" x14ac:dyDescent="0.3">
      <c r="P968" s="31" t="e">
        <f>_xlfn.XLOOKUP(B968+0,'chart of accounts kl 3-5'!A:A,'chart of accounts kl 3-5'!B:B)</f>
        <v>#N/A</v>
      </c>
      <c r="Q968" s="32">
        <f t="shared" si="19"/>
        <v>0</v>
      </c>
      <c r="R968" s="31" t="e">
        <f>DATEVALUE(Tabell1[[#This Row],[Verdatum]])</f>
        <v>#VALUE!</v>
      </c>
    </row>
    <row r="969" spans="16:18" x14ac:dyDescent="0.3">
      <c r="P969" s="31" t="e">
        <f>_xlfn.XLOOKUP(B969+0,'chart of accounts kl 3-5'!A:A,'chart of accounts kl 3-5'!B:B)</f>
        <v>#N/A</v>
      </c>
      <c r="Q969" s="32">
        <f t="shared" si="19"/>
        <v>0</v>
      </c>
      <c r="R969" s="31" t="e">
        <f>DATEVALUE(Tabell1[[#This Row],[Verdatum]])</f>
        <v>#VALUE!</v>
      </c>
    </row>
    <row r="970" spans="16:18" x14ac:dyDescent="0.3">
      <c r="P970" s="31" t="e">
        <f>_xlfn.XLOOKUP(B970+0,'chart of accounts kl 3-5'!A:A,'chart of accounts kl 3-5'!B:B)</f>
        <v>#N/A</v>
      </c>
      <c r="Q970" s="32">
        <f t="shared" si="19"/>
        <v>0</v>
      </c>
      <c r="R970" s="31" t="e">
        <f>DATEVALUE(Tabell1[[#This Row],[Verdatum]])</f>
        <v>#VALUE!</v>
      </c>
    </row>
    <row r="971" spans="16:18" x14ac:dyDescent="0.3">
      <c r="P971" s="31" t="e">
        <f>_xlfn.XLOOKUP(B971+0,'chart of accounts kl 3-5'!A:A,'chart of accounts kl 3-5'!B:B)</f>
        <v>#N/A</v>
      </c>
      <c r="Q971" s="32">
        <f t="shared" si="19"/>
        <v>0</v>
      </c>
      <c r="R971" s="31" t="e">
        <f>DATEVALUE(Tabell1[[#This Row],[Verdatum]])</f>
        <v>#VALUE!</v>
      </c>
    </row>
    <row r="972" spans="16:18" x14ac:dyDescent="0.3">
      <c r="P972" s="31" t="e">
        <f>_xlfn.XLOOKUP(B972+0,'chart of accounts kl 3-5'!A:A,'chart of accounts kl 3-5'!B:B)</f>
        <v>#N/A</v>
      </c>
      <c r="Q972" s="32">
        <f t="shared" si="19"/>
        <v>0</v>
      </c>
      <c r="R972" s="31" t="e">
        <f>DATEVALUE(Tabell1[[#This Row],[Verdatum]])</f>
        <v>#VALUE!</v>
      </c>
    </row>
    <row r="973" spans="16:18" x14ac:dyDescent="0.3">
      <c r="P973" s="31" t="e">
        <f>_xlfn.XLOOKUP(B973+0,'chart of accounts kl 3-5'!A:A,'chart of accounts kl 3-5'!B:B)</f>
        <v>#N/A</v>
      </c>
      <c r="Q973" s="32">
        <f t="shared" si="19"/>
        <v>0</v>
      </c>
      <c r="R973" s="31" t="e">
        <f>DATEVALUE(Tabell1[[#This Row],[Verdatum]])</f>
        <v>#VALUE!</v>
      </c>
    </row>
    <row r="974" spans="16:18" x14ac:dyDescent="0.3">
      <c r="P974" s="31" t="e">
        <f>_xlfn.XLOOKUP(B974+0,'chart of accounts kl 3-5'!A:A,'chart of accounts kl 3-5'!B:B)</f>
        <v>#N/A</v>
      </c>
      <c r="Q974" s="32">
        <f t="shared" si="19"/>
        <v>0</v>
      </c>
      <c r="R974" s="31" t="e">
        <f>DATEVALUE(Tabell1[[#This Row],[Verdatum]])</f>
        <v>#VALUE!</v>
      </c>
    </row>
    <row r="975" spans="16:18" x14ac:dyDescent="0.3">
      <c r="P975" s="31" t="e">
        <f>_xlfn.XLOOKUP(B975+0,'chart of accounts kl 3-5'!A:A,'chart of accounts kl 3-5'!B:B)</f>
        <v>#N/A</v>
      </c>
      <c r="Q975" s="32">
        <f t="shared" si="19"/>
        <v>0</v>
      </c>
      <c r="R975" s="31" t="e">
        <f>DATEVALUE(Tabell1[[#This Row],[Verdatum]])</f>
        <v>#VALUE!</v>
      </c>
    </row>
    <row r="976" spans="16:18" x14ac:dyDescent="0.3">
      <c r="P976" s="31" t="e">
        <f>_xlfn.XLOOKUP(B976+0,'chart of accounts kl 3-5'!A:A,'chart of accounts kl 3-5'!B:B)</f>
        <v>#N/A</v>
      </c>
      <c r="Q976" s="32">
        <f t="shared" si="19"/>
        <v>0</v>
      </c>
      <c r="R976" s="31" t="e">
        <f>DATEVALUE(Tabell1[[#This Row],[Verdatum]])</f>
        <v>#VALUE!</v>
      </c>
    </row>
    <row r="977" spans="16:18" x14ac:dyDescent="0.3">
      <c r="P977" s="31" t="e">
        <f>_xlfn.XLOOKUP(B977+0,'chart of accounts kl 3-5'!A:A,'chart of accounts kl 3-5'!B:B)</f>
        <v>#N/A</v>
      </c>
      <c r="Q977" s="32">
        <f t="shared" si="19"/>
        <v>0</v>
      </c>
      <c r="R977" s="31" t="e">
        <f>DATEVALUE(Tabell1[[#This Row],[Verdatum]])</f>
        <v>#VALUE!</v>
      </c>
    </row>
    <row r="978" spans="16:18" x14ac:dyDescent="0.3">
      <c r="P978" s="31" t="e">
        <f>_xlfn.XLOOKUP(B978+0,'chart of accounts kl 3-5'!A:A,'chart of accounts kl 3-5'!B:B)</f>
        <v>#N/A</v>
      </c>
      <c r="Q978" s="32">
        <f t="shared" si="19"/>
        <v>0</v>
      </c>
      <c r="R978" s="31" t="e">
        <f>DATEVALUE(Tabell1[[#This Row],[Verdatum]])</f>
        <v>#VALUE!</v>
      </c>
    </row>
    <row r="979" spans="16:18" x14ac:dyDescent="0.3">
      <c r="P979" s="31" t="e">
        <f>_xlfn.XLOOKUP(B979+0,'chart of accounts kl 3-5'!A:A,'chart of accounts kl 3-5'!B:B)</f>
        <v>#N/A</v>
      </c>
      <c r="Q979" s="32">
        <f t="shared" si="19"/>
        <v>0</v>
      </c>
      <c r="R979" s="31" t="e">
        <f>DATEVALUE(Tabell1[[#This Row],[Verdatum]])</f>
        <v>#VALUE!</v>
      </c>
    </row>
    <row r="980" spans="16:18" x14ac:dyDescent="0.3">
      <c r="P980" s="31" t="e">
        <f>_xlfn.XLOOKUP(B980+0,'chart of accounts kl 3-5'!A:A,'chart of accounts kl 3-5'!B:B)</f>
        <v>#N/A</v>
      </c>
      <c r="Q980" s="32">
        <f t="shared" si="19"/>
        <v>0</v>
      </c>
      <c r="R980" s="31" t="e">
        <f>DATEVALUE(Tabell1[[#This Row],[Verdatum]])</f>
        <v>#VALUE!</v>
      </c>
    </row>
    <row r="981" spans="16:18" x14ac:dyDescent="0.3">
      <c r="P981" s="31" t="e">
        <f>_xlfn.XLOOKUP(B981+0,'chart of accounts kl 3-5'!A:A,'chart of accounts kl 3-5'!B:B)</f>
        <v>#N/A</v>
      </c>
      <c r="Q981" s="32">
        <f t="shared" si="19"/>
        <v>0</v>
      </c>
      <c r="R981" s="31" t="e">
        <f>DATEVALUE(Tabell1[[#This Row],[Verdatum]])</f>
        <v>#VALUE!</v>
      </c>
    </row>
    <row r="982" spans="16:18" x14ac:dyDescent="0.3">
      <c r="P982" s="31" t="e">
        <f>_xlfn.XLOOKUP(B982+0,'chart of accounts kl 3-5'!A:A,'chart of accounts kl 3-5'!B:B)</f>
        <v>#N/A</v>
      </c>
      <c r="Q982" s="32">
        <f t="shared" si="19"/>
        <v>0</v>
      </c>
      <c r="R982" s="31" t="e">
        <f>DATEVALUE(Tabell1[[#This Row],[Verdatum]])</f>
        <v>#VALUE!</v>
      </c>
    </row>
    <row r="983" spans="16:18" x14ac:dyDescent="0.3">
      <c r="P983" s="31" t="e">
        <f>_xlfn.XLOOKUP(B983+0,'chart of accounts kl 3-5'!A:A,'chart of accounts kl 3-5'!B:B)</f>
        <v>#N/A</v>
      </c>
      <c r="Q983" s="32">
        <f t="shared" si="19"/>
        <v>0</v>
      </c>
      <c r="R983" s="31" t="e">
        <f>DATEVALUE(Tabell1[[#This Row],[Verdatum]])</f>
        <v>#VALUE!</v>
      </c>
    </row>
    <row r="984" spans="16:18" x14ac:dyDescent="0.3">
      <c r="P984" s="31" t="e">
        <f>_xlfn.XLOOKUP(B984+0,'chart of accounts kl 3-5'!A:A,'chart of accounts kl 3-5'!B:B)</f>
        <v>#N/A</v>
      </c>
      <c r="Q984" s="32">
        <f t="shared" si="19"/>
        <v>0</v>
      </c>
      <c r="R984" s="31" t="e">
        <f>DATEVALUE(Tabell1[[#This Row],[Verdatum]])</f>
        <v>#VALUE!</v>
      </c>
    </row>
    <row r="985" spans="16:18" x14ac:dyDescent="0.3">
      <c r="P985" s="31" t="e">
        <f>_xlfn.XLOOKUP(B985+0,'chart of accounts kl 3-5'!A:A,'chart of accounts kl 3-5'!B:B)</f>
        <v>#N/A</v>
      </c>
      <c r="Q985" s="32">
        <f t="shared" si="19"/>
        <v>0</v>
      </c>
      <c r="R985" s="31" t="e">
        <f>DATEVALUE(Tabell1[[#This Row],[Verdatum]])</f>
        <v>#VALUE!</v>
      </c>
    </row>
    <row r="986" spans="16:18" x14ac:dyDescent="0.3">
      <c r="P986" s="31" t="e">
        <f>_xlfn.XLOOKUP(B986+0,'chart of accounts kl 3-5'!A:A,'chart of accounts kl 3-5'!B:B)</f>
        <v>#N/A</v>
      </c>
      <c r="Q986" s="32">
        <f t="shared" si="19"/>
        <v>0</v>
      </c>
      <c r="R986" s="31" t="e">
        <f>DATEVALUE(Tabell1[[#This Row],[Verdatum]])</f>
        <v>#VALUE!</v>
      </c>
    </row>
    <row r="987" spans="16:18" x14ac:dyDescent="0.3">
      <c r="P987" s="31" t="e">
        <f>_xlfn.XLOOKUP(B987+0,'chart of accounts kl 3-5'!A:A,'chart of accounts kl 3-5'!B:B)</f>
        <v>#N/A</v>
      </c>
      <c r="Q987" s="32">
        <f t="shared" si="19"/>
        <v>0</v>
      </c>
      <c r="R987" s="31" t="e">
        <f>DATEVALUE(Tabell1[[#This Row],[Verdatum]])</f>
        <v>#VALUE!</v>
      </c>
    </row>
    <row r="988" spans="16:18" x14ac:dyDescent="0.3">
      <c r="P988" s="31" t="e">
        <f>_xlfn.XLOOKUP(B988+0,'chart of accounts kl 3-5'!A:A,'chart of accounts kl 3-5'!B:B)</f>
        <v>#N/A</v>
      </c>
      <c r="Q988" s="32">
        <f t="shared" si="19"/>
        <v>0</v>
      </c>
      <c r="R988" s="31" t="e">
        <f>DATEVALUE(Tabell1[[#This Row],[Verdatum]])</f>
        <v>#VALUE!</v>
      </c>
    </row>
    <row r="989" spans="16:18" x14ac:dyDescent="0.3">
      <c r="P989" s="31" t="e">
        <f>_xlfn.XLOOKUP(B989+0,'chart of accounts kl 3-5'!A:A,'chart of accounts kl 3-5'!B:B)</f>
        <v>#N/A</v>
      </c>
      <c r="Q989" s="32">
        <f t="shared" si="19"/>
        <v>0</v>
      </c>
      <c r="R989" s="31" t="e">
        <f>DATEVALUE(Tabell1[[#This Row],[Verdatum]])</f>
        <v>#VALUE!</v>
      </c>
    </row>
    <row r="990" spans="16:18" x14ac:dyDescent="0.3">
      <c r="P990" s="31" t="e">
        <f>_xlfn.XLOOKUP(B990+0,'chart of accounts kl 3-5'!A:A,'chart of accounts kl 3-5'!B:B)</f>
        <v>#N/A</v>
      </c>
      <c r="Q990" s="32">
        <f t="shared" si="19"/>
        <v>0</v>
      </c>
      <c r="R990" s="31" t="e">
        <f>DATEVALUE(Tabell1[[#This Row],[Verdatum]])</f>
        <v>#VALUE!</v>
      </c>
    </row>
    <row r="991" spans="16:18" x14ac:dyDescent="0.3">
      <c r="P991" s="31" t="e">
        <f>_xlfn.XLOOKUP(B991+0,'chart of accounts kl 3-5'!A:A,'chart of accounts kl 3-5'!B:B)</f>
        <v>#N/A</v>
      </c>
      <c r="Q991" s="32">
        <f t="shared" si="19"/>
        <v>0</v>
      </c>
      <c r="R991" s="31" t="e">
        <f>DATEVALUE(Tabell1[[#This Row],[Verdatum]])</f>
        <v>#VALUE!</v>
      </c>
    </row>
    <row r="992" spans="16:18" x14ac:dyDescent="0.3">
      <c r="P992" s="31" t="e">
        <f>_xlfn.XLOOKUP(B992+0,'chart of accounts kl 3-5'!A:A,'chart of accounts kl 3-5'!B:B)</f>
        <v>#N/A</v>
      </c>
      <c r="Q992" s="32">
        <f t="shared" si="19"/>
        <v>0</v>
      </c>
      <c r="R992" s="31" t="e">
        <f>DATEVALUE(Tabell1[[#This Row],[Verdatum]])</f>
        <v>#VALUE!</v>
      </c>
    </row>
    <row r="993" spans="16:18" x14ac:dyDescent="0.3">
      <c r="P993" s="31" t="e">
        <f>_xlfn.XLOOKUP(B993+0,'chart of accounts kl 3-5'!A:A,'chart of accounts kl 3-5'!B:B)</f>
        <v>#N/A</v>
      </c>
      <c r="Q993" s="32">
        <f t="shared" si="19"/>
        <v>0</v>
      </c>
      <c r="R993" s="31" t="e">
        <f>DATEVALUE(Tabell1[[#This Row],[Verdatum]])</f>
        <v>#VALUE!</v>
      </c>
    </row>
    <row r="994" spans="16:18" x14ac:dyDescent="0.3">
      <c r="P994" s="31" t="e">
        <f>_xlfn.XLOOKUP(B994+0,'chart of accounts kl 3-5'!A:A,'chart of accounts kl 3-5'!B:B)</f>
        <v>#N/A</v>
      </c>
      <c r="Q994" s="32">
        <f t="shared" si="19"/>
        <v>0</v>
      </c>
      <c r="R994" s="31" t="e">
        <f>DATEVALUE(Tabell1[[#This Row],[Verdatum]])</f>
        <v>#VALUE!</v>
      </c>
    </row>
    <row r="995" spans="16:18" x14ac:dyDescent="0.3">
      <c r="P995" s="31" t="e">
        <f>_xlfn.XLOOKUP(B995+0,'chart of accounts kl 3-5'!A:A,'chart of accounts kl 3-5'!B:B)</f>
        <v>#N/A</v>
      </c>
      <c r="Q995" s="32">
        <f t="shared" si="19"/>
        <v>0</v>
      </c>
      <c r="R995" s="31" t="e">
        <f>DATEVALUE(Tabell1[[#This Row],[Verdatum]])</f>
        <v>#VALUE!</v>
      </c>
    </row>
    <row r="996" spans="16:18" x14ac:dyDescent="0.3">
      <c r="P996" s="31" t="e">
        <f>_xlfn.XLOOKUP(B996+0,'chart of accounts kl 3-5'!A:A,'chart of accounts kl 3-5'!B:B)</f>
        <v>#N/A</v>
      </c>
      <c r="Q996" s="32">
        <f t="shared" si="19"/>
        <v>0</v>
      </c>
      <c r="R996" s="31" t="e">
        <f>DATEVALUE(Tabell1[[#This Row],[Verdatum]])</f>
        <v>#VALUE!</v>
      </c>
    </row>
    <row r="997" spans="16:18" x14ac:dyDescent="0.3">
      <c r="P997" s="31" t="e">
        <f>_xlfn.XLOOKUP(B997+0,'chart of accounts kl 3-5'!A:A,'chart of accounts kl 3-5'!B:B)</f>
        <v>#N/A</v>
      </c>
      <c r="Q997" s="32">
        <f t="shared" si="19"/>
        <v>0</v>
      </c>
      <c r="R997" s="31" t="e">
        <f>DATEVALUE(Tabell1[[#This Row],[Verdatum]])</f>
        <v>#VALUE!</v>
      </c>
    </row>
    <row r="998" spans="16:18" x14ac:dyDescent="0.3">
      <c r="P998" s="31" t="e">
        <f>_xlfn.XLOOKUP(B998+0,'chart of accounts kl 3-5'!A:A,'chart of accounts kl 3-5'!B:B)</f>
        <v>#N/A</v>
      </c>
      <c r="Q998" s="32">
        <f t="shared" si="19"/>
        <v>0</v>
      </c>
      <c r="R998" s="31" t="e">
        <f>DATEVALUE(Tabell1[[#This Row],[Verdatum]])</f>
        <v>#VALUE!</v>
      </c>
    </row>
    <row r="999" spans="16:18" x14ac:dyDescent="0.3">
      <c r="P999" s="31" t="e">
        <f>_xlfn.XLOOKUP(B999+0,'chart of accounts kl 3-5'!A:A,'chart of accounts kl 3-5'!B:B)</f>
        <v>#N/A</v>
      </c>
      <c r="Q999" s="32">
        <f t="shared" si="19"/>
        <v>0</v>
      </c>
      <c r="R999" s="31" t="e">
        <f>DATEVALUE(Tabell1[[#This Row],[Verdatum]])</f>
        <v>#VALUE!</v>
      </c>
    </row>
    <row r="1000" spans="16:18" x14ac:dyDescent="0.3">
      <c r="P1000" s="31" t="e">
        <f>_xlfn.XLOOKUP(B1000+0,'chart of accounts kl 3-5'!A:A,'chart of accounts kl 3-5'!B:B)</f>
        <v>#N/A</v>
      </c>
      <c r="Q1000" s="32">
        <f t="shared" si="19"/>
        <v>0</v>
      </c>
      <c r="R1000" s="31" t="e">
        <f>DATEVALUE(Tabell1[[#This Row],[Verdatum]])</f>
        <v>#VALUE!</v>
      </c>
    </row>
    <row r="1001" spans="16:18" x14ac:dyDescent="0.3">
      <c r="P1001" s="31" t="e">
        <f>_xlfn.XLOOKUP(B1001+0,'chart of accounts kl 3-5'!A:A,'chart of accounts kl 3-5'!B:B)</f>
        <v>#N/A</v>
      </c>
      <c r="Q1001" s="32">
        <f t="shared" si="19"/>
        <v>0</v>
      </c>
      <c r="R1001" s="31" t="e">
        <f>DATEVALUE(Tabell1[[#This Row],[Verdatum]])</f>
        <v>#VALUE!</v>
      </c>
    </row>
    <row r="1002" spans="16:18" x14ac:dyDescent="0.3">
      <c r="P1002" s="31" t="e">
        <f>_xlfn.XLOOKUP(B1002+0,'chart of accounts kl 3-5'!A:A,'chart of accounts kl 3-5'!B:B)</f>
        <v>#N/A</v>
      </c>
      <c r="Q1002" s="32">
        <f t="shared" si="19"/>
        <v>0</v>
      </c>
      <c r="R1002" s="31" t="e">
        <f>DATEVALUE(Tabell1[[#This Row],[Verdatum]])</f>
        <v>#VALUE!</v>
      </c>
    </row>
  </sheetData>
  <sheetProtection algorithmName="SHA-512" hashValue="0WZgMTqR3LReFJeui511R31S5vB1cXrNWWM+d7V57EUYjadY/VjhkZx9cn9EWXEeRX0ZjXVC/Gh9GmgyYT9UmA==" saltValue="oPhIZt49l66HwqlrXS7X0g==" spinCount="100000" sheet="1" autoFilter="0"/>
  <phoneticPr fontId="20" type="noConversion"/>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C80D-F33A-48DE-8FDA-9C75E353A391}">
  <dimension ref="A1:P103"/>
  <sheetViews>
    <sheetView workbookViewId="0">
      <selection activeCell="H43" sqref="H43"/>
    </sheetView>
  </sheetViews>
  <sheetFormatPr defaultColWidth="8.83203125" defaultRowHeight="14" x14ac:dyDescent="0.3"/>
  <cols>
    <col min="15" max="15" width="12" customWidth="1"/>
    <col min="16" max="16" width="17.83203125" customWidth="1"/>
  </cols>
  <sheetData>
    <row r="1" spans="1:16" ht="29" x14ac:dyDescent="0.35">
      <c r="A1" s="12" t="s">
        <v>682</v>
      </c>
      <c r="B1" s="12" t="s">
        <v>683</v>
      </c>
      <c r="C1" s="12" t="s">
        <v>684</v>
      </c>
      <c r="D1" s="12" t="s">
        <v>685</v>
      </c>
      <c r="E1" s="12" t="s">
        <v>686</v>
      </c>
      <c r="F1" s="12" t="s">
        <v>687</v>
      </c>
      <c r="G1" s="12" t="s">
        <v>688</v>
      </c>
      <c r="H1" s="12" t="s">
        <v>689</v>
      </c>
      <c r="I1" s="12" t="s">
        <v>690</v>
      </c>
      <c r="J1" s="12" t="s">
        <v>691</v>
      </c>
      <c r="K1" s="12" t="s">
        <v>692</v>
      </c>
      <c r="L1" s="12" t="s">
        <v>693</v>
      </c>
      <c r="M1" s="12" t="s">
        <v>694</v>
      </c>
      <c r="N1" s="12" t="s">
        <v>695</v>
      </c>
      <c r="O1" s="12" t="s">
        <v>22</v>
      </c>
    </row>
    <row r="2" spans="1:16" x14ac:dyDescent="0.3">
      <c r="A2" s="21" t="s">
        <v>937</v>
      </c>
      <c r="B2" s="21" t="s">
        <v>938</v>
      </c>
      <c r="C2" s="21" t="s">
        <v>939</v>
      </c>
      <c r="D2" s="21" t="s">
        <v>940</v>
      </c>
      <c r="E2" s="21" t="s">
        <v>941</v>
      </c>
      <c r="F2" s="21" t="s">
        <v>942</v>
      </c>
      <c r="G2" s="21" t="s">
        <v>943</v>
      </c>
      <c r="H2" s="21" t="s">
        <v>944</v>
      </c>
      <c r="I2" s="21" t="s">
        <v>945</v>
      </c>
      <c r="J2" s="21" t="s">
        <v>745</v>
      </c>
      <c r="K2" s="21" t="s">
        <v>0</v>
      </c>
      <c r="L2" s="21" t="s">
        <v>817</v>
      </c>
      <c r="M2" s="21" t="s">
        <v>747</v>
      </c>
      <c r="N2" s="21" t="s">
        <v>748</v>
      </c>
      <c r="O2" s="22">
        <v>-4831</v>
      </c>
      <c r="P2" t="str">
        <f>_xlfn.XLOOKUP(B2+0,'chart of accounts kl 3-5'!A:A,'chart of accounts kl 3-5'!B:B)</f>
        <v>Medfinansiering av gem kostn Fo/FoU</v>
      </c>
    </row>
    <row r="3" spans="1:16" x14ac:dyDescent="0.3">
      <c r="A3" s="23" t="s">
        <v>937</v>
      </c>
      <c r="B3" s="23" t="s">
        <v>938</v>
      </c>
      <c r="C3" s="23" t="s">
        <v>939</v>
      </c>
      <c r="D3" s="23" t="s">
        <v>940</v>
      </c>
      <c r="E3" s="23" t="s">
        <v>941</v>
      </c>
      <c r="F3" s="23" t="s">
        <v>942</v>
      </c>
      <c r="G3" s="23" t="s">
        <v>943</v>
      </c>
      <c r="H3" s="23" t="s">
        <v>944</v>
      </c>
      <c r="I3" s="23" t="s">
        <v>946</v>
      </c>
      <c r="J3" s="23" t="s">
        <v>749</v>
      </c>
      <c r="K3" s="23" t="s">
        <v>0</v>
      </c>
      <c r="L3" s="23" t="s">
        <v>818</v>
      </c>
      <c r="M3" s="23" t="s">
        <v>751</v>
      </c>
      <c r="N3" s="23" t="s">
        <v>748</v>
      </c>
      <c r="O3" s="24">
        <v>-6107</v>
      </c>
      <c r="P3" t="str">
        <f>_xlfn.XLOOKUP(B3+0,'chart of accounts kl 3-5'!A:A,'chart of accounts kl 3-5'!B:B)</f>
        <v>Medfinansiering av gem kostn Fo/FoU</v>
      </c>
    </row>
    <row r="4" spans="1:16" x14ac:dyDescent="0.3">
      <c r="A4" s="21" t="s">
        <v>937</v>
      </c>
      <c r="B4" s="21" t="s">
        <v>938</v>
      </c>
      <c r="C4" s="21" t="s">
        <v>939</v>
      </c>
      <c r="D4" s="21" t="s">
        <v>940</v>
      </c>
      <c r="E4" s="21" t="s">
        <v>941</v>
      </c>
      <c r="F4" s="21" t="s">
        <v>942</v>
      </c>
      <c r="G4" s="21" t="s">
        <v>943</v>
      </c>
      <c r="H4" s="21" t="s">
        <v>947</v>
      </c>
      <c r="I4" s="21" t="s">
        <v>948</v>
      </c>
      <c r="J4" s="21" t="s">
        <v>745</v>
      </c>
      <c r="K4" s="21" t="s">
        <v>0</v>
      </c>
      <c r="L4" s="21" t="s">
        <v>819</v>
      </c>
      <c r="M4" s="21" t="s">
        <v>747</v>
      </c>
      <c r="N4" s="21" t="s">
        <v>748</v>
      </c>
      <c r="O4" s="22">
        <v>-5612</v>
      </c>
      <c r="P4" t="str">
        <f>_xlfn.XLOOKUP(B4+0,'chart of accounts kl 3-5'!A:A,'chart of accounts kl 3-5'!B:B)</f>
        <v>Medfinansiering av gem kostn Fo/FoU</v>
      </c>
    </row>
    <row r="5" spans="1:16" x14ac:dyDescent="0.3">
      <c r="A5" s="23" t="s">
        <v>937</v>
      </c>
      <c r="B5" s="23" t="s">
        <v>938</v>
      </c>
      <c r="C5" s="23" t="s">
        <v>939</v>
      </c>
      <c r="D5" s="23" t="s">
        <v>940</v>
      </c>
      <c r="E5" s="23" t="s">
        <v>941</v>
      </c>
      <c r="F5" s="23" t="s">
        <v>942</v>
      </c>
      <c r="G5" s="23" t="s">
        <v>943</v>
      </c>
      <c r="H5" s="23" t="s">
        <v>947</v>
      </c>
      <c r="I5" s="23" t="s">
        <v>949</v>
      </c>
      <c r="J5" s="23" t="s">
        <v>749</v>
      </c>
      <c r="K5" s="23" t="s">
        <v>0</v>
      </c>
      <c r="L5" s="23" t="s">
        <v>820</v>
      </c>
      <c r="M5" s="23" t="s">
        <v>751</v>
      </c>
      <c r="N5" s="23" t="s">
        <v>748</v>
      </c>
      <c r="O5" s="24">
        <v>-7093</v>
      </c>
      <c r="P5" t="str">
        <f>_xlfn.XLOOKUP(B5+0,'chart of accounts kl 3-5'!A:A,'chart of accounts kl 3-5'!B:B)</f>
        <v>Medfinansiering av gem kostn Fo/FoU</v>
      </c>
    </row>
    <row r="6" spans="1:16" x14ac:dyDescent="0.3">
      <c r="A6" s="21" t="s">
        <v>937</v>
      </c>
      <c r="B6" s="21" t="s">
        <v>938</v>
      </c>
      <c r="C6" s="21" t="s">
        <v>939</v>
      </c>
      <c r="D6" s="21" t="s">
        <v>940</v>
      </c>
      <c r="E6" s="21" t="s">
        <v>941</v>
      </c>
      <c r="F6" s="21" t="s">
        <v>942</v>
      </c>
      <c r="G6" s="21" t="s">
        <v>943</v>
      </c>
      <c r="H6" s="21" t="s">
        <v>950</v>
      </c>
      <c r="I6" s="21" t="s">
        <v>951</v>
      </c>
      <c r="J6" s="21" t="s">
        <v>745</v>
      </c>
      <c r="K6" s="21" t="s">
        <v>0</v>
      </c>
      <c r="L6" s="21" t="s">
        <v>821</v>
      </c>
      <c r="M6" s="21" t="s">
        <v>747</v>
      </c>
      <c r="N6" s="21" t="s">
        <v>748</v>
      </c>
      <c r="O6" s="22">
        <v>-8191</v>
      </c>
      <c r="P6" t="str">
        <f>_xlfn.XLOOKUP(B6+0,'chart of accounts kl 3-5'!A:A,'chart of accounts kl 3-5'!B:B)</f>
        <v>Medfinansiering av gem kostn Fo/FoU</v>
      </c>
    </row>
    <row r="7" spans="1:16" x14ac:dyDescent="0.3">
      <c r="A7" s="23" t="s">
        <v>937</v>
      </c>
      <c r="B7" s="23" t="s">
        <v>938</v>
      </c>
      <c r="C7" s="23" t="s">
        <v>939</v>
      </c>
      <c r="D7" s="23" t="s">
        <v>940</v>
      </c>
      <c r="E7" s="23" t="s">
        <v>941</v>
      </c>
      <c r="F7" s="23" t="s">
        <v>942</v>
      </c>
      <c r="G7" s="23" t="s">
        <v>943</v>
      </c>
      <c r="H7" s="23" t="s">
        <v>950</v>
      </c>
      <c r="I7" s="23" t="s">
        <v>952</v>
      </c>
      <c r="J7" s="23" t="s">
        <v>749</v>
      </c>
      <c r="K7" s="23" t="s">
        <v>0</v>
      </c>
      <c r="L7" s="23" t="s">
        <v>822</v>
      </c>
      <c r="M7" s="23" t="s">
        <v>751</v>
      </c>
      <c r="N7" s="23" t="s">
        <v>748</v>
      </c>
      <c r="O7" s="24">
        <v>-10353</v>
      </c>
      <c r="P7" t="str">
        <f>_xlfn.XLOOKUP(B7+0,'chart of accounts kl 3-5'!A:A,'chart of accounts kl 3-5'!B:B)</f>
        <v>Medfinansiering av gem kostn Fo/FoU</v>
      </c>
    </row>
    <row r="8" spans="1:16" x14ac:dyDescent="0.3">
      <c r="A8" s="21" t="s">
        <v>937</v>
      </c>
      <c r="B8" s="21" t="s">
        <v>938</v>
      </c>
      <c r="C8" s="21" t="s">
        <v>939</v>
      </c>
      <c r="D8" s="21" t="s">
        <v>940</v>
      </c>
      <c r="E8" s="21" t="s">
        <v>941</v>
      </c>
      <c r="F8" s="21" t="s">
        <v>942</v>
      </c>
      <c r="G8" s="21" t="s">
        <v>943</v>
      </c>
      <c r="H8" s="21" t="s">
        <v>953</v>
      </c>
      <c r="I8" s="21" t="s">
        <v>954</v>
      </c>
      <c r="J8" s="21" t="s">
        <v>745</v>
      </c>
      <c r="K8" s="21" t="s">
        <v>0</v>
      </c>
      <c r="L8" s="21" t="s">
        <v>823</v>
      </c>
      <c r="M8" s="21" t="s">
        <v>747</v>
      </c>
      <c r="N8" s="21" t="s">
        <v>748</v>
      </c>
      <c r="O8" s="22">
        <v>-5893</v>
      </c>
      <c r="P8" t="str">
        <f>_xlfn.XLOOKUP(B8+0,'chart of accounts kl 3-5'!A:A,'chart of accounts kl 3-5'!B:B)</f>
        <v>Medfinansiering av gem kostn Fo/FoU</v>
      </c>
    </row>
    <row r="9" spans="1:16" x14ac:dyDescent="0.3">
      <c r="A9" s="23" t="s">
        <v>937</v>
      </c>
      <c r="B9" s="23" t="s">
        <v>938</v>
      </c>
      <c r="C9" s="23" t="s">
        <v>939</v>
      </c>
      <c r="D9" s="23" t="s">
        <v>940</v>
      </c>
      <c r="E9" s="23" t="s">
        <v>941</v>
      </c>
      <c r="F9" s="23" t="s">
        <v>942</v>
      </c>
      <c r="G9" s="23" t="s">
        <v>943</v>
      </c>
      <c r="H9" s="23" t="s">
        <v>953</v>
      </c>
      <c r="I9" s="23" t="s">
        <v>955</v>
      </c>
      <c r="J9" s="23" t="s">
        <v>749</v>
      </c>
      <c r="K9" s="23" t="s">
        <v>0</v>
      </c>
      <c r="L9" s="23" t="s">
        <v>824</v>
      </c>
      <c r="M9" s="23" t="s">
        <v>751</v>
      </c>
      <c r="N9" s="23" t="s">
        <v>748</v>
      </c>
      <c r="O9" s="24">
        <v>-7451</v>
      </c>
      <c r="P9" t="str">
        <f>_xlfn.XLOOKUP(B9+0,'chart of accounts kl 3-5'!A:A,'chart of accounts kl 3-5'!B:B)</f>
        <v>Medfinansiering av gem kostn Fo/FoU</v>
      </c>
    </row>
    <row r="10" spans="1:16" x14ac:dyDescent="0.3">
      <c r="A10" s="21" t="s">
        <v>937</v>
      </c>
      <c r="B10" s="21" t="s">
        <v>938</v>
      </c>
      <c r="C10" s="21" t="s">
        <v>939</v>
      </c>
      <c r="D10" s="21" t="s">
        <v>940</v>
      </c>
      <c r="E10" s="21" t="s">
        <v>941</v>
      </c>
      <c r="F10" s="21" t="s">
        <v>942</v>
      </c>
      <c r="G10" s="21" t="s">
        <v>943</v>
      </c>
      <c r="H10" s="21" t="s">
        <v>956</v>
      </c>
      <c r="I10" s="21" t="s">
        <v>957</v>
      </c>
      <c r="J10" s="21" t="s">
        <v>745</v>
      </c>
      <c r="K10" s="21" t="s">
        <v>0</v>
      </c>
      <c r="L10" s="21" t="s">
        <v>825</v>
      </c>
      <c r="M10" s="21" t="s">
        <v>747</v>
      </c>
      <c r="N10" s="21" t="s">
        <v>748</v>
      </c>
      <c r="O10" s="22">
        <v>-7392</v>
      </c>
      <c r="P10" t="str">
        <f>_xlfn.XLOOKUP(B10+0,'chart of accounts kl 3-5'!A:A,'chart of accounts kl 3-5'!B:B)</f>
        <v>Medfinansiering av gem kostn Fo/FoU</v>
      </c>
    </row>
    <row r="11" spans="1:16" x14ac:dyDescent="0.3">
      <c r="A11" s="23" t="s">
        <v>937</v>
      </c>
      <c r="B11" s="23" t="s">
        <v>938</v>
      </c>
      <c r="C11" s="23" t="s">
        <v>939</v>
      </c>
      <c r="D11" s="23" t="s">
        <v>940</v>
      </c>
      <c r="E11" s="23" t="s">
        <v>941</v>
      </c>
      <c r="F11" s="23" t="s">
        <v>942</v>
      </c>
      <c r="G11" s="23" t="s">
        <v>943</v>
      </c>
      <c r="H11" s="23" t="s">
        <v>956</v>
      </c>
      <c r="I11" s="23" t="s">
        <v>958</v>
      </c>
      <c r="J11" s="23" t="s">
        <v>749</v>
      </c>
      <c r="K11" s="23" t="s">
        <v>0</v>
      </c>
      <c r="L11" s="23" t="s">
        <v>826</v>
      </c>
      <c r="M11" s="23" t="s">
        <v>751</v>
      </c>
      <c r="N11" s="23" t="s">
        <v>748</v>
      </c>
      <c r="O11" s="24">
        <v>-9343</v>
      </c>
      <c r="P11" t="str">
        <f>_xlfn.XLOOKUP(B11+0,'chart of accounts kl 3-5'!A:A,'chart of accounts kl 3-5'!B:B)</f>
        <v>Medfinansiering av gem kostn Fo/FoU</v>
      </c>
    </row>
    <row r="12" spans="1:16" x14ac:dyDescent="0.3">
      <c r="A12" s="21" t="s">
        <v>937</v>
      </c>
      <c r="B12" s="21" t="s">
        <v>938</v>
      </c>
      <c r="C12" s="21" t="s">
        <v>939</v>
      </c>
      <c r="D12" s="21" t="s">
        <v>940</v>
      </c>
      <c r="E12" s="21" t="s">
        <v>941</v>
      </c>
      <c r="F12" s="21" t="s">
        <v>942</v>
      </c>
      <c r="G12" s="21" t="s">
        <v>943</v>
      </c>
      <c r="H12" s="21" t="s">
        <v>959</v>
      </c>
      <c r="I12" s="21" t="s">
        <v>960</v>
      </c>
      <c r="J12" s="21" t="s">
        <v>745</v>
      </c>
      <c r="K12" s="21" t="s">
        <v>0</v>
      </c>
      <c r="L12" s="21" t="s">
        <v>827</v>
      </c>
      <c r="M12" s="21" t="s">
        <v>747</v>
      </c>
      <c r="N12" s="21" t="s">
        <v>748</v>
      </c>
      <c r="O12" s="22">
        <v>30183</v>
      </c>
      <c r="P12" t="str">
        <f>_xlfn.XLOOKUP(B12+0,'chart of accounts kl 3-5'!A:A,'chart of accounts kl 3-5'!B:B)</f>
        <v>Medfinansiering av gem kostn Fo/FoU</v>
      </c>
    </row>
    <row r="13" spans="1:16" x14ac:dyDescent="0.3">
      <c r="A13" s="23" t="s">
        <v>937</v>
      </c>
      <c r="B13" s="23" t="s">
        <v>938</v>
      </c>
      <c r="C13" s="23" t="s">
        <v>939</v>
      </c>
      <c r="D13" s="23" t="s">
        <v>940</v>
      </c>
      <c r="E13" s="23" t="s">
        <v>941</v>
      </c>
      <c r="F13" s="23" t="s">
        <v>942</v>
      </c>
      <c r="G13" s="23" t="s">
        <v>943</v>
      </c>
      <c r="H13" s="23" t="s">
        <v>959</v>
      </c>
      <c r="I13" s="23" t="s">
        <v>961</v>
      </c>
      <c r="J13" s="23" t="s">
        <v>749</v>
      </c>
      <c r="K13" s="23" t="s">
        <v>0</v>
      </c>
      <c r="L13" s="23" t="s">
        <v>828</v>
      </c>
      <c r="M13" s="23" t="s">
        <v>751</v>
      </c>
      <c r="N13" s="23" t="s">
        <v>748</v>
      </c>
      <c r="O13" s="24">
        <v>38154</v>
      </c>
      <c r="P13" t="str">
        <f>_xlfn.XLOOKUP(B13+0,'chart of accounts kl 3-5'!A:A,'chart of accounts kl 3-5'!B:B)</f>
        <v>Medfinansiering av gem kostn Fo/FoU</v>
      </c>
    </row>
    <row r="14" spans="1:16" x14ac:dyDescent="0.3">
      <c r="A14" s="21" t="s">
        <v>937</v>
      </c>
      <c r="B14" s="21" t="s">
        <v>938</v>
      </c>
      <c r="C14" s="21" t="s">
        <v>939</v>
      </c>
      <c r="D14" s="21" t="s">
        <v>940</v>
      </c>
      <c r="E14" s="21" t="s">
        <v>941</v>
      </c>
      <c r="F14" s="21" t="s">
        <v>942</v>
      </c>
      <c r="G14" s="21" t="s">
        <v>943</v>
      </c>
      <c r="H14" s="21" t="s">
        <v>962</v>
      </c>
      <c r="I14" s="21" t="s">
        <v>963</v>
      </c>
      <c r="J14" s="21" t="s">
        <v>745</v>
      </c>
      <c r="K14" s="21" t="s">
        <v>0</v>
      </c>
      <c r="L14" s="21" t="s">
        <v>829</v>
      </c>
      <c r="M14" s="21" t="s">
        <v>747</v>
      </c>
      <c r="N14" s="21" t="s">
        <v>748</v>
      </c>
      <c r="O14" s="22">
        <v>-6448</v>
      </c>
      <c r="P14" t="str">
        <f>_xlfn.XLOOKUP(B14+0,'chart of accounts kl 3-5'!A:A,'chart of accounts kl 3-5'!B:B)</f>
        <v>Medfinansiering av gem kostn Fo/FoU</v>
      </c>
    </row>
    <row r="15" spans="1:16" x14ac:dyDescent="0.3">
      <c r="A15" s="23" t="s">
        <v>937</v>
      </c>
      <c r="B15" s="23" t="s">
        <v>938</v>
      </c>
      <c r="C15" s="23" t="s">
        <v>939</v>
      </c>
      <c r="D15" s="23" t="s">
        <v>940</v>
      </c>
      <c r="E15" s="23" t="s">
        <v>941</v>
      </c>
      <c r="F15" s="23" t="s">
        <v>942</v>
      </c>
      <c r="G15" s="23" t="s">
        <v>943</v>
      </c>
      <c r="H15" s="23" t="s">
        <v>962</v>
      </c>
      <c r="I15" s="23" t="s">
        <v>964</v>
      </c>
      <c r="J15" s="23" t="s">
        <v>749</v>
      </c>
      <c r="K15" s="23" t="s">
        <v>0</v>
      </c>
      <c r="L15" s="23" t="s">
        <v>830</v>
      </c>
      <c r="M15" s="23" t="s">
        <v>751</v>
      </c>
      <c r="N15" s="23" t="s">
        <v>748</v>
      </c>
      <c r="O15" s="24">
        <v>-8152</v>
      </c>
      <c r="P15" t="str">
        <f>_xlfn.XLOOKUP(B15+0,'chart of accounts kl 3-5'!A:A,'chart of accounts kl 3-5'!B:B)</f>
        <v>Medfinansiering av gem kostn Fo/FoU</v>
      </c>
    </row>
    <row r="16" spans="1:16" x14ac:dyDescent="0.3">
      <c r="A16" s="21" t="s">
        <v>937</v>
      </c>
      <c r="B16" s="21" t="s">
        <v>965</v>
      </c>
      <c r="C16" s="21" t="s">
        <v>939</v>
      </c>
      <c r="D16" s="21" t="s">
        <v>940</v>
      </c>
      <c r="E16" s="21" t="s">
        <v>941</v>
      </c>
      <c r="F16" s="21" t="s">
        <v>966</v>
      </c>
      <c r="G16" s="21" t="s">
        <v>943</v>
      </c>
      <c r="H16" s="21" t="s">
        <v>967</v>
      </c>
      <c r="I16" s="21" t="s">
        <v>968</v>
      </c>
      <c r="J16" s="21" t="s">
        <v>697</v>
      </c>
      <c r="K16" s="21" t="s">
        <v>0</v>
      </c>
      <c r="L16" s="21" t="s">
        <v>831</v>
      </c>
      <c r="M16" s="21" t="s">
        <v>757</v>
      </c>
      <c r="N16" s="21" t="s">
        <v>700</v>
      </c>
      <c r="O16" s="22">
        <v>-905806.05</v>
      </c>
      <c r="P16" t="str">
        <f>_xlfn.XLOOKUP(B16+0,'chart of accounts kl 3-5'!A:A,'chart of accounts kl 3-5'!B:B)</f>
        <v>Interna intäkter, forskning</v>
      </c>
    </row>
    <row r="17" spans="1:16" x14ac:dyDescent="0.3">
      <c r="A17" s="23" t="s">
        <v>937</v>
      </c>
      <c r="B17" s="23" t="s">
        <v>965</v>
      </c>
      <c r="C17" s="23" t="s">
        <v>939</v>
      </c>
      <c r="D17" s="23" t="s">
        <v>940</v>
      </c>
      <c r="E17" s="23" t="s">
        <v>941</v>
      </c>
      <c r="F17" s="23" t="s">
        <v>969</v>
      </c>
      <c r="G17" s="23" t="s">
        <v>943</v>
      </c>
      <c r="H17" s="23" t="s">
        <v>970</v>
      </c>
      <c r="I17" s="23" t="s">
        <v>971</v>
      </c>
      <c r="J17" s="23" t="s">
        <v>697</v>
      </c>
      <c r="K17" s="23" t="s">
        <v>0</v>
      </c>
      <c r="L17" s="23" t="s">
        <v>832</v>
      </c>
      <c r="M17" s="23" t="s">
        <v>833</v>
      </c>
      <c r="N17" s="23" t="s">
        <v>700</v>
      </c>
      <c r="O17" s="24">
        <v>-201177.94</v>
      </c>
      <c r="P17" t="str">
        <f>_xlfn.XLOOKUP(B17+0,'chart of accounts kl 3-5'!A:A,'chart of accounts kl 3-5'!B:B)</f>
        <v>Interna intäkter, forskning</v>
      </c>
    </row>
    <row r="18" spans="1:16" x14ac:dyDescent="0.3">
      <c r="A18" s="21" t="s">
        <v>937</v>
      </c>
      <c r="B18" s="21" t="s">
        <v>965</v>
      </c>
      <c r="C18" s="21" t="s">
        <v>939</v>
      </c>
      <c r="D18" s="21" t="s">
        <v>940</v>
      </c>
      <c r="E18" s="21" t="s">
        <v>941</v>
      </c>
      <c r="F18" s="21" t="s">
        <v>972</v>
      </c>
      <c r="G18" s="21" t="s">
        <v>943</v>
      </c>
      <c r="H18" s="21" t="s">
        <v>967</v>
      </c>
      <c r="I18" s="21" t="s">
        <v>973</v>
      </c>
      <c r="J18" s="21" t="s">
        <v>697</v>
      </c>
      <c r="K18" s="21" t="s">
        <v>0</v>
      </c>
      <c r="L18" s="21" t="s">
        <v>834</v>
      </c>
      <c r="M18" s="21" t="s">
        <v>757</v>
      </c>
      <c r="N18" s="21" t="s">
        <v>700</v>
      </c>
      <c r="O18" s="22">
        <v>-294107.7</v>
      </c>
      <c r="P18" t="str">
        <f>_xlfn.XLOOKUP(B18+0,'chart of accounts kl 3-5'!A:A,'chart of accounts kl 3-5'!B:B)</f>
        <v>Interna intäkter, forskning</v>
      </c>
    </row>
    <row r="19" spans="1:16" x14ac:dyDescent="0.3">
      <c r="A19" s="23" t="s">
        <v>937</v>
      </c>
      <c r="B19" s="23" t="s">
        <v>965</v>
      </c>
      <c r="C19" s="23" t="s">
        <v>939</v>
      </c>
      <c r="D19" s="23" t="s">
        <v>940</v>
      </c>
      <c r="E19" s="23" t="s">
        <v>941</v>
      </c>
      <c r="F19" s="23" t="s">
        <v>972</v>
      </c>
      <c r="G19" s="23" t="s">
        <v>943</v>
      </c>
      <c r="H19" s="23" t="s">
        <v>967</v>
      </c>
      <c r="I19" s="23" t="s">
        <v>974</v>
      </c>
      <c r="J19" s="23" t="s">
        <v>697</v>
      </c>
      <c r="K19" s="23" t="s">
        <v>0</v>
      </c>
      <c r="L19" s="23" t="s">
        <v>835</v>
      </c>
      <c r="M19" s="23" t="s">
        <v>761</v>
      </c>
      <c r="N19" s="23" t="s">
        <v>700</v>
      </c>
      <c r="O19" s="24">
        <v>-309600.48</v>
      </c>
      <c r="P19" t="str">
        <f>_xlfn.XLOOKUP(B19+0,'chart of accounts kl 3-5'!A:A,'chart of accounts kl 3-5'!B:B)</f>
        <v>Interna intäkter, forskning</v>
      </c>
    </row>
    <row r="20" spans="1:16" x14ac:dyDescent="0.3">
      <c r="A20" s="21" t="s">
        <v>937</v>
      </c>
      <c r="B20" s="21" t="s">
        <v>975</v>
      </c>
      <c r="C20" s="21" t="s">
        <v>939</v>
      </c>
      <c r="D20" s="21" t="s">
        <v>940</v>
      </c>
      <c r="E20" s="21" t="s">
        <v>941</v>
      </c>
      <c r="F20" s="21" t="s">
        <v>966</v>
      </c>
      <c r="G20" s="21" t="s">
        <v>943</v>
      </c>
      <c r="H20" s="21" t="s">
        <v>953</v>
      </c>
      <c r="I20" s="21" t="s">
        <v>976</v>
      </c>
      <c r="J20" s="21" t="s">
        <v>697</v>
      </c>
      <c r="K20" s="21" t="s">
        <v>0</v>
      </c>
      <c r="L20" s="21" t="s">
        <v>836</v>
      </c>
      <c r="M20" s="21" t="s">
        <v>837</v>
      </c>
      <c r="N20" s="21" t="s">
        <v>700</v>
      </c>
      <c r="O20" s="22">
        <v>1023710.03</v>
      </c>
      <c r="P20" t="str">
        <f>_xlfn.XLOOKUP(B20+0,'chart of accounts kl 3-5'!A:A,'chart of accounts kl 3-5'!B:B)</f>
        <v>Intern periodisering av underprojekt</v>
      </c>
    </row>
    <row r="21" spans="1:16" x14ac:dyDescent="0.3">
      <c r="A21" s="23" t="s">
        <v>937</v>
      </c>
      <c r="B21" s="23" t="s">
        <v>975</v>
      </c>
      <c r="C21" s="23" t="s">
        <v>939</v>
      </c>
      <c r="D21" s="23" t="s">
        <v>940</v>
      </c>
      <c r="E21" s="23" t="s">
        <v>941</v>
      </c>
      <c r="F21" s="23" t="s">
        <v>966</v>
      </c>
      <c r="G21" s="23" t="s">
        <v>943</v>
      </c>
      <c r="H21" s="23" t="s">
        <v>977</v>
      </c>
      <c r="I21" s="23" t="s">
        <v>978</v>
      </c>
      <c r="J21" s="23" t="s">
        <v>697</v>
      </c>
      <c r="K21" s="23" t="s">
        <v>0</v>
      </c>
      <c r="L21" s="23" t="s">
        <v>838</v>
      </c>
      <c r="M21" s="23" t="s">
        <v>839</v>
      </c>
      <c r="N21" s="23" t="s">
        <v>700</v>
      </c>
      <c r="O21" s="24">
        <v>-1023710.03</v>
      </c>
      <c r="P21" t="str">
        <f>_xlfn.XLOOKUP(B21+0,'chart of accounts kl 3-5'!A:A,'chart of accounts kl 3-5'!B:B)</f>
        <v>Intern periodisering av underprojekt</v>
      </c>
    </row>
    <row r="22" spans="1:16" x14ac:dyDescent="0.3">
      <c r="A22" s="21" t="s">
        <v>937</v>
      </c>
      <c r="B22" s="21" t="s">
        <v>975</v>
      </c>
      <c r="C22" s="21" t="s">
        <v>939</v>
      </c>
      <c r="D22" s="21" t="s">
        <v>940</v>
      </c>
      <c r="E22" s="21" t="s">
        <v>941</v>
      </c>
      <c r="F22" s="21" t="s">
        <v>972</v>
      </c>
      <c r="G22" s="21" t="s">
        <v>943</v>
      </c>
      <c r="H22" s="21" t="s">
        <v>979</v>
      </c>
      <c r="I22" s="21" t="s">
        <v>980</v>
      </c>
      <c r="J22" s="21" t="s">
        <v>697</v>
      </c>
      <c r="K22" s="21" t="s">
        <v>0</v>
      </c>
      <c r="L22" s="21" t="s">
        <v>840</v>
      </c>
      <c r="M22" s="21" t="s">
        <v>757</v>
      </c>
      <c r="N22" s="21" t="s">
        <v>700</v>
      </c>
      <c r="O22" s="22">
        <v>380024</v>
      </c>
      <c r="P22" t="str">
        <f>_xlfn.XLOOKUP(B22+0,'chart of accounts kl 3-5'!A:A,'chart of accounts kl 3-5'!B:B)</f>
        <v>Intern periodisering av underprojekt</v>
      </c>
    </row>
    <row r="23" spans="1:16" x14ac:dyDescent="0.3">
      <c r="A23" s="23" t="s">
        <v>937</v>
      </c>
      <c r="B23" s="23" t="s">
        <v>975</v>
      </c>
      <c r="C23" s="23" t="s">
        <v>939</v>
      </c>
      <c r="D23" s="23" t="s">
        <v>940</v>
      </c>
      <c r="E23" s="23" t="s">
        <v>941</v>
      </c>
      <c r="F23" s="23" t="s">
        <v>972</v>
      </c>
      <c r="G23" s="23" t="s">
        <v>943</v>
      </c>
      <c r="H23" s="23" t="s">
        <v>977</v>
      </c>
      <c r="I23" s="23" t="s">
        <v>981</v>
      </c>
      <c r="J23" s="23" t="s">
        <v>697</v>
      </c>
      <c r="K23" s="23" t="s">
        <v>0</v>
      </c>
      <c r="L23" s="23" t="s">
        <v>841</v>
      </c>
      <c r="M23" s="23" t="s">
        <v>757</v>
      </c>
      <c r="N23" s="23" t="s">
        <v>700</v>
      </c>
      <c r="O23" s="24">
        <v>-380024</v>
      </c>
      <c r="P23" t="str">
        <f>_xlfn.XLOOKUP(B23+0,'chart of accounts kl 3-5'!A:A,'chart of accounts kl 3-5'!B:B)</f>
        <v>Intern periodisering av underprojekt</v>
      </c>
    </row>
    <row r="24" spans="1:16" x14ac:dyDescent="0.3">
      <c r="A24" s="21" t="s">
        <v>937</v>
      </c>
      <c r="B24" s="21" t="s">
        <v>982</v>
      </c>
      <c r="C24" s="21" t="s">
        <v>939</v>
      </c>
      <c r="D24" s="21" t="s">
        <v>940</v>
      </c>
      <c r="E24" s="21" t="s">
        <v>941</v>
      </c>
      <c r="F24" s="21" t="s">
        <v>943</v>
      </c>
      <c r="G24" s="21" t="s">
        <v>943</v>
      </c>
      <c r="H24" s="21" t="s">
        <v>983</v>
      </c>
      <c r="I24" s="21" t="s">
        <v>984</v>
      </c>
      <c r="J24" s="21" t="s">
        <v>842</v>
      </c>
      <c r="K24" s="21" t="s">
        <v>0</v>
      </c>
      <c r="L24" s="21" t="s">
        <v>843</v>
      </c>
      <c r="M24" s="21" t="s">
        <v>844</v>
      </c>
      <c r="N24" s="21" t="s">
        <v>845</v>
      </c>
      <c r="O24" s="22">
        <v>-23352.59</v>
      </c>
      <c r="P24" t="str">
        <f>_xlfn.XLOOKUP(B24+0,'chart of accounts kl 3-5'!A:A,'chart of accounts kl 3-5'!B:B)</f>
        <v>Bidrag från övriga länder och internationella organisationer</v>
      </c>
    </row>
    <row r="25" spans="1:16" x14ac:dyDescent="0.3">
      <c r="A25" s="23" t="s">
        <v>937</v>
      </c>
      <c r="B25" s="23" t="s">
        <v>985</v>
      </c>
      <c r="C25" s="23" t="s">
        <v>939</v>
      </c>
      <c r="D25" s="23" t="s">
        <v>940</v>
      </c>
      <c r="E25" s="23" t="s">
        <v>941</v>
      </c>
      <c r="F25" s="23" t="s">
        <v>943</v>
      </c>
      <c r="G25" s="23" t="s">
        <v>943</v>
      </c>
      <c r="H25" s="23" t="s">
        <v>944</v>
      </c>
      <c r="I25" s="23" t="s">
        <v>986</v>
      </c>
      <c r="J25" s="23" t="s">
        <v>705</v>
      </c>
      <c r="K25" s="23" t="s">
        <v>0</v>
      </c>
      <c r="L25" s="23" t="s">
        <v>846</v>
      </c>
      <c r="M25" s="23" t="s">
        <v>763</v>
      </c>
      <c r="N25" s="23" t="s">
        <v>708</v>
      </c>
      <c r="O25" s="24">
        <v>1667232.41</v>
      </c>
      <c r="P25" t="str">
        <f>_xlfn.XLOOKUP(B25+0,'chart of accounts kl 3-5'!A:A,'chart of accounts kl 3-5'!B:B)</f>
        <v>Periodiserade bidrag övriga</v>
      </c>
    </row>
    <row r="26" spans="1:16" x14ac:dyDescent="0.3">
      <c r="A26" s="21" t="s">
        <v>937</v>
      </c>
      <c r="B26" s="21" t="s">
        <v>985</v>
      </c>
      <c r="C26" s="21" t="s">
        <v>939</v>
      </c>
      <c r="D26" s="21" t="s">
        <v>940</v>
      </c>
      <c r="E26" s="21" t="s">
        <v>941</v>
      </c>
      <c r="F26" s="21" t="s">
        <v>943</v>
      </c>
      <c r="G26" s="21" t="s">
        <v>943</v>
      </c>
      <c r="H26" s="21" t="s">
        <v>947</v>
      </c>
      <c r="I26" s="21" t="s">
        <v>987</v>
      </c>
      <c r="J26" s="21" t="s">
        <v>705</v>
      </c>
      <c r="K26" s="21" t="s">
        <v>0</v>
      </c>
      <c r="L26" s="21" t="s">
        <v>847</v>
      </c>
      <c r="M26" s="21" t="s">
        <v>763</v>
      </c>
      <c r="N26" s="21" t="s">
        <v>708</v>
      </c>
      <c r="O26" s="22">
        <v>-27129</v>
      </c>
      <c r="P26" t="str">
        <f>_xlfn.XLOOKUP(B26+0,'chart of accounts kl 3-5'!A:A,'chart of accounts kl 3-5'!B:B)</f>
        <v>Periodiserade bidrag övriga</v>
      </c>
    </row>
    <row r="27" spans="1:16" x14ac:dyDescent="0.3">
      <c r="A27" s="23" t="s">
        <v>937</v>
      </c>
      <c r="B27" s="23" t="s">
        <v>985</v>
      </c>
      <c r="C27" s="23" t="s">
        <v>939</v>
      </c>
      <c r="D27" s="23" t="s">
        <v>940</v>
      </c>
      <c r="E27" s="23" t="s">
        <v>941</v>
      </c>
      <c r="F27" s="23" t="s">
        <v>943</v>
      </c>
      <c r="G27" s="23" t="s">
        <v>943</v>
      </c>
      <c r="H27" s="23" t="s">
        <v>950</v>
      </c>
      <c r="I27" s="23" t="s">
        <v>988</v>
      </c>
      <c r="J27" s="23" t="s">
        <v>705</v>
      </c>
      <c r="K27" s="23" t="s">
        <v>0</v>
      </c>
      <c r="L27" s="23" t="s">
        <v>848</v>
      </c>
      <c r="M27" s="23" t="s">
        <v>763</v>
      </c>
      <c r="N27" s="23" t="s">
        <v>708</v>
      </c>
      <c r="O27" s="24">
        <v>-73680.83</v>
      </c>
      <c r="P27" t="str">
        <f>_xlfn.XLOOKUP(B27+0,'chart of accounts kl 3-5'!A:A,'chart of accounts kl 3-5'!B:B)</f>
        <v>Periodiserade bidrag övriga</v>
      </c>
    </row>
    <row r="28" spans="1:16" x14ac:dyDescent="0.3">
      <c r="A28" s="21" t="s">
        <v>937</v>
      </c>
      <c r="B28" s="21" t="s">
        <v>985</v>
      </c>
      <c r="C28" s="21" t="s">
        <v>939</v>
      </c>
      <c r="D28" s="21" t="s">
        <v>940</v>
      </c>
      <c r="E28" s="21" t="s">
        <v>941</v>
      </c>
      <c r="F28" s="21" t="s">
        <v>943</v>
      </c>
      <c r="G28" s="21" t="s">
        <v>943</v>
      </c>
      <c r="H28" s="21" t="s">
        <v>953</v>
      </c>
      <c r="I28" s="21" t="s">
        <v>989</v>
      </c>
      <c r="J28" s="21" t="s">
        <v>705</v>
      </c>
      <c r="K28" s="21" t="s">
        <v>0</v>
      </c>
      <c r="L28" s="21" t="s">
        <v>849</v>
      </c>
      <c r="M28" s="21" t="s">
        <v>763</v>
      </c>
      <c r="N28" s="21" t="s">
        <v>708</v>
      </c>
      <c r="O28" s="22">
        <v>-1449301.83</v>
      </c>
      <c r="P28" t="str">
        <f>_xlfn.XLOOKUP(B28+0,'chart of accounts kl 3-5'!A:A,'chart of accounts kl 3-5'!B:B)</f>
        <v>Periodiserade bidrag övriga</v>
      </c>
    </row>
    <row r="29" spans="1:16" x14ac:dyDescent="0.3">
      <c r="A29" s="23" t="s">
        <v>937</v>
      </c>
      <c r="B29" s="23" t="s">
        <v>985</v>
      </c>
      <c r="C29" s="23" t="s">
        <v>939</v>
      </c>
      <c r="D29" s="23" t="s">
        <v>940</v>
      </c>
      <c r="E29" s="23" t="s">
        <v>941</v>
      </c>
      <c r="F29" s="23" t="s">
        <v>943</v>
      </c>
      <c r="G29" s="23" t="s">
        <v>943</v>
      </c>
      <c r="H29" s="23" t="s">
        <v>956</v>
      </c>
      <c r="I29" s="23" t="s">
        <v>990</v>
      </c>
      <c r="J29" s="23" t="s">
        <v>705</v>
      </c>
      <c r="K29" s="23" t="s">
        <v>0</v>
      </c>
      <c r="L29" s="23" t="s">
        <v>850</v>
      </c>
      <c r="M29" s="23" t="s">
        <v>763</v>
      </c>
      <c r="N29" s="23" t="s">
        <v>708</v>
      </c>
      <c r="O29" s="24">
        <v>1337239.22</v>
      </c>
      <c r="P29" t="str">
        <f>_xlfn.XLOOKUP(B29+0,'chart of accounts kl 3-5'!A:A,'chart of accounts kl 3-5'!B:B)</f>
        <v>Periodiserade bidrag övriga</v>
      </c>
    </row>
    <row r="30" spans="1:16" x14ac:dyDescent="0.3">
      <c r="A30" s="21" t="s">
        <v>937</v>
      </c>
      <c r="B30" s="21" t="s">
        <v>985</v>
      </c>
      <c r="C30" s="21" t="s">
        <v>939</v>
      </c>
      <c r="D30" s="21" t="s">
        <v>940</v>
      </c>
      <c r="E30" s="21" t="s">
        <v>941</v>
      </c>
      <c r="F30" s="21" t="s">
        <v>943</v>
      </c>
      <c r="G30" s="21" t="s">
        <v>943</v>
      </c>
      <c r="H30" s="21" t="s">
        <v>959</v>
      </c>
      <c r="I30" s="21" t="s">
        <v>991</v>
      </c>
      <c r="J30" s="21" t="s">
        <v>705</v>
      </c>
      <c r="K30" s="21" t="s">
        <v>0</v>
      </c>
      <c r="L30" s="21" t="s">
        <v>851</v>
      </c>
      <c r="M30" s="21" t="s">
        <v>763</v>
      </c>
      <c r="N30" s="21" t="s">
        <v>708</v>
      </c>
      <c r="O30" s="22">
        <v>271528.27</v>
      </c>
      <c r="P30" t="str">
        <f>_xlfn.XLOOKUP(B30+0,'chart of accounts kl 3-5'!A:A,'chart of accounts kl 3-5'!B:B)</f>
        <v>Periodiserade bidrag övriga</v>
      </c>
    </row>
    <row r="31" spans="1:16" x14ac:dyDescent="0.3">
      <c r="A31" s="23" t="s">
        <v>937</v>
      </c>
      <c r="B31" s="23" t="s">
        <v>985</v>
      </c>
      <c r="C31" s="23" t="s">
        <v>939</v>
      </c>
      <c r="D31" s="23" t="s">
        <v>940</v>
      </c>
      <c r="E31" s="23" t="s">
        <v>941</v>
      </c>
      <c r="F31" s="23" t="s">
        <v>943</v>
      </c>
      <c r="G31" s="23" t="s">
        <v>943</v>
      </c>
      <c r="H31" s="23" t="s">
        <v>962</v>
      </c>
      <c r="I31" s="23" t="s">
        <v>992</v>
      </c>
      <c r="J31" s="23" t="s">
        <v>705</v>
      </c>
      <c r="K31" s="23" t="s">
        <v>0</v>
      </c>
      <c r="L31" s="23" t="s">
        <v>852</v>
      </c>
      <c r="M31" s="23" t="s">
        <v>763</v>
      </c>
      <c r="N31" s="23" t="s">
        <v>708</v>
      </c>
      <c r="O31" s="24">
        <v>-58013.06</v>
      </c>
      <c r="P31" t="str">
        <f>_xlfn.XLOOKUP(B31+0,'chart of accounts kl 3-5'!A:A,'chart of accounts kl 3-5'!B:B)</f>
        <v>Periodiserade bidrag övriga</v>
      </c>
    </row>
    <row r="32" spans="1:16" x14ac:dyDescent="0.3">
      <c r="A32" s="21" t="s">
        <v>937</v>
      </c>
      <c r="B32" s="21" t="s">
        <v>993</v>
      </c>
      <c r="C32" s="21" t="s">
        <v>939</v>
      </c>
      <c r="D32" s="21" t="s">
        <v>940</v>
      </c>
      <c r="E32" s="21" t="s">
        <v>941</v>
      </c>
      <c r="F32" s="21" t="s">
        <v>994</v>
      </c>
      <c r="G32" s="21" t="s">
        <v>943</v>
      </c>
      <c r="H32" s="21" t="s">
        <v>995</v>
      </c>
      <c r="I32" s="21" t="s">
        <v>996</v>
      </c>
      <c r="J32" s="21" t="s">
        <v>766</v>
      </c>
      <c r="K32" s="21" t="s">
        <v>0</v>
      </c>
      <c r="L32" s="21" t="s">
        <v>853</v>
      </c>
      <c r="M32" s="21" t="s">
        <v>854</v>
      </c>
      <c r="N32" s="21" t="s">
        <v>714</v>
      </c>
      <c r="O32" s="22">
        <v>38530.81</v>
      </c>
      <c r="P32" t="str">
        <f>_xlfn.XLOOKUP(B32+0,'chart of accounts kl 3-5'!A:A,'chart of accounts kl 3-5'!B:B)</f>
        <v>Lön tills vidare anställd T/A personal</v>
      </c>
    </row>
    <row r="33" spans="1:16" x14ac:dyDescent="0.3">
      <c r="A33" s="23" t="s">
        <v>937</v>
      </c>
      <c r="B33" s="23" t="s">
        <v>993</v>
      </c>
      <c r="C33" s="23" t="s">
        <v>939</v>
      </c>
      <c r="D33" s="23" t="s">
        <v>940</v>
      </c>
      <c r="E33" s="23" t="s">
        <v>941</v>
      </c>
      <c r="F33" s="23" t="s">
        <v>994</v>
      </c>
      <c r="G33" s="23" t="s">
        <v>943</v>
      </c>
      <c r="H33" s="23" t="s">
        <v>997</v>
      </c>
      <c r="I33" s="23" t="s">
        <v>998</v>
      </c>
      <c r="J33" s="23" t="s">
        <v>766</v>
      </c>
      <c r="K33" s="23" t="s">
        <v>0</v>
      </c>
      <c r="L33" s="23" t="s">
        <v>855</v>
      </c>
      <c r="M33" s="23" t="s">
        <v>856</v>
      </c>
      <c r="N33" s="23" t="s">
        <v>714</v>
      </c>
      <c r="O33" s="24">
        <v>45036.59</v>
      </c>
      <c r="P33" t="str">
        <f>_xlfn.XLOOKUP(B33+0,'chart of accounts kl 3-5'!A:A,'chart of accounts kl 3-5'!B:B)</f>
        <v>Lön tills vidare anställd T/A personal</v>
      </c>
    </row>
    <row r="34" spans="1:16" x14ac:dyDescent="0.3">
      <c r="A34" s="21" t="s">
        <v>937</v>
      </c>
      <c r="B34" s="21" t="s">
        <v>993</v>
      </c>
      <c r="C34" s="21" t="s">
        <v>939</v>
      </c>
      <c r="D34" s="21" t="s">
        <v>940</v>
      </c>
      <c r="E34" s="21" t="s">
        <v>941</v>
      </c>
      <c r="F34" s="21" t="s">
        <v>994</v>
      </c>
      <c r="G34" s="21" t="s">
        <v>943</v>
      </c>
      <c r="H34" s="21" t="s">
        <v>999</v>
      </c>
      <c r="I34" s="21" t="s">
        <v>1000</v>
      </c>
      <c r="J34" s="21" t="s">
        <v>766</v>
      </c>
      <c r="K34" s="21" t="s">
        <v>0</v>
      </c>
      <c r="L34" s="21" t="s">
        <v>857</v>
      </c>
      <c r="M34" s="21" t="s">
        <v>858</v>
      </c>
      <c r="N34" s="21" t="s">
        <v>714</v>
      </c>
      <c r="O34" s="22">
        <v>39605.96</v>
      </c>
      <c r="P34" t="str">
        <f>_xlfn.XLOOKUP(B34+0,'chart of accounts kl 3-5'!A:A,'chart of accounts kl 3-5'!B:B)</f>
        <v>Lön tills vidare anställd T/A personal</v>
      </c>
    </row>
    <row r="35" spans="1:16" x14ac:dyDescent="0.3">
      <c r="A35" s="23" t="s">
        <v>937</v>
      </c>
      <c r="B35" s="23" t="s">
        <v>993</v>
      </c>
      <c r="C35" s="23" t="s">
        <v>939</v>
      </c>
      <c r="D35" s="23" t="s">
        <v>940</v>
      </c>
      <c r="E35" s="23" t="s">
        <v>941</v>
      </c>
      <c r="F35" s="23" t="s">
        <v>994</v>
      </c>
      <c r="G35" s="23" t="s">
        <v>943</v>
      </c>
      <c r="H35" s="23" t="s">
        <v>1001</v>
      </c>
      <c r="I35" s="23" t="s">
        <v>1002</v>
      </c>
      <c r="J35" s="23" t="s">
        <v>766</v>
      </c>
      <c r="K35" s="23" t="s">
        <v>0</v>
      </c>
      <c r="L35" s="23" t="s">
        <v>859</v>
      </c>
      <c r="M35" s="23" t="s">
        <v>860</v>
      </c>
      <c r="N35" s="23" t="s">
        <v>714</v>
      </c>
      <c r="O35" s="24">
        <v>39414.07</v>
      </c>
      <c r="P35" t="str">
        <f>_xlfn.XLOOKUP(B35+0,'chart of accounts kl 3-5'!A:A,'chart of accounts kl 3-5'!B:B)</f>
        <v>Lön tills vidare anställd T/A personal</v>
      </c>
    </row>
    <row r="36" spans="1:16" x14ac:dyDescent="0.3">
      <c r="A36" s="21" t="s">
        <v>937</v>
      </c>
      <c r="B36" s="21" t="s">
        <v>993</v>
      </c>
      <c r="C36" s="21" t="s">
        <v>939</v>
      </c>
      <c r="D36" s="21" t="s">
        <v>940</v>
      </c>
      <c r="E36" s="21" t="s">
        <v>941</v>
      </c>
      <c r="F36" s="21" t="s">
        <v>994</v>
      </c>
      <c r="G36" s="21" t="s">
        <v>943</v>
      </c>
      <c r="H36" s="21" t="s">
        <v>1003</v>
      </c>
      <c r="I36" s="21" t="s">
        <v>1004</v>
      </c>
      <c r="J36" s="21" t="s">
        <v>766</v>
      </c>
      <c r="K36" s="21" t="s">
        <v>0</v>
      </c>
      <c r="L36" s="21" t="s">
        <v>861</v>
      </c>
      <c r="M36" s="21" t="s">
        <v>862</v>
      </c>
      <c r="N36" s="21" t="s">
        <v>714</v>
      </c>
      <c r="O36" s="22">
        <v>39221.589999999997</v>
      </c>
      <c r="P36" t="str">
        <f>_xlfn.XLOOKUP(B36+0,'chart of accounts kl 3-5'!A:A,'chart of accounts kl 3-5'!B:B)</f>
        <v>Lön tills vidare anställd T/A personal</v>
      </c>
    </row>
    <row r="37" spans="1:16" x14ac:dyDescent="0.3">
      <c r="A37" s="23" t="s">
        <v>937</v>
      </c>
      <c r="B37" s="23" t="s">
        <v>993</v>
      </c>
      <c r="C37" s="23" t="s">
        <v>939</v>
      </c>
      <c r="D37" s="23" t="s">
        <v>940</v>
      </c>
      <c r="E37" s="23" t="s">
        <v>941</v>
      </c>
      <c r="F37" s="23" t="s">
        <v>994</v>
      </c>
      <c r="G37" s="23" t="s">
        <v>943</v>
      </c>
      <c r="H37" s="23" t="s">
        <v>1005</v>
      </c>
      <c r="I37" s="23" t="s">
        <v>1006</v>
      </c>
      <c r="J37" s="23" t="s">
        <v>697</v>
      </c>
      <c r="K37" s="23" t="s">
        <v>0</v>
      </c>
      <c r="L37" s="23" t="s">
        <v>863</v>
      </c>
      <c r="M37" s="23" t="s">
        <v>864</v>
      </c>
      <c r="N37" s="23" t="s">
        <v>714</v>
      </c>
      <c r="O37" s="24">
        <v>-116870.77</v>
      </c>
      <c r="P37" t="str">
        <f>_xlfn.XLOOKUP(B37+0,'chart of accounts kl 3-5'!A:A,'chart of accounts kl 3-5'!B:B)</f>
        <v>Lön tills vidare anställd T/A personal</v>
      </c>
    </row>
    <row r="38" spans="1:16" x14ac:dyDescent="0.3">
      <c r="A38" s="21" t="s">
        <v>937</v>
      </c>
      <c r="B38" s="21" t="s">
        <v>993</v>
      </c>
      <c r="C38" s="21" t="s">
        <v>939</v>
      </c>
      <c r="D38" s="21" t="s">
        <v>940</v>
      </c>
      <c r="E38" s="21" t="s">
        <v>941</v>
      </c>
      <c r="F38" s="21" t="s">
        <v>994</v>
      </c>
      <c r="G38" s="21" t="s">
        <v>943</v>
      </c>
      <c r="H38" s="21" t="s">
        <v>1005</v>
      </c>
      <c r="I38" s="21" t="s">
        <v>1006</v>
      </c>
      <c r="J38" s="21" t="s">
        <v>697</v>
      </c>
      <c r="K38" s="21" t="s">
        <v>0</v>
      </c>
      <c r="L38" s="21" t="s">
        <v>863</v>
      </c>
      <c r="M38" s="21" t="s">
        <v>865</v>
      </c>
      <c r="N38" s="21" t="s">
        <v>714</v>
      </c>
      <c r="O38" s="22">
        <v>-57518.59</v>
      </c>
      <c r="P38" t="str">
        <f>_xlfn.XLOOKUP(B38+0,'chart of accounts kl 3-5'!A:A,'chart of accounts kl 3-5'!B:B)</f>
        <v>Lön tills vidare anställd T/A personal</v>
      </c>
    </row>
    <row r="39" spans="1:16" x14ac:dyDescent="0.3">
      <c r="A39" s="23" t="s">
        <v>937</v>
      </c>
      <c r="B39" s="23" t="s">
        <v>993</v>
      </c>
      <c r="C39" s="23" t="s">
        <v>939</v>
      </c>
      <c r="D39" s="23" t="s">
        <v>940</v>
      </c>
      <c r="E39" s="23" t="s">
        <v>941</v>
      </c>
      <c r="F39" s="23" t="s">
        <v>994</v>
      </c>
      <c r="G39" s="23" t="s">
        <v>943</v>
      </c>
      <c r="H39" s="23" t="s">
        <v>1005</v>
      </c>
      <c r="I39" s="23" t="s">
        <v>1006</v>
      </c>
      <c r="J39" s="23" t="s">
        <v>697</v>
      </c>
      <c r="K39" s="23" t="s">
        <v>0</v>
      </c>
      <c r="L39" s="23" t="s">
        <v>863</v>
      </c>
      <c r="M39" s="23" t="s">
        <v>866</v>
      </c>
      <c r="N39" s="23" t="s">
        <v>714</v>
      </c>
      <c r="O39" s="24">
        <v>-120555.75</v>
      </c>
      <c r="P39" t="str">
        <f>_xlfn.XLOOKUP(B39+0,'chart of accounts kl 3-5'!A:A,'chart of accounts kl 3-5'!B:B)</f>
        <v>Lön tills vidare anställd T/A personal</v>
      </c>
    </row>
    <row r="40" spans="1:16" x14ac:dyDescent="0.3">
      <c r="A40" s="21" t="s">
        <v>937</v>
      </c>
      <c r="B40" s="21" t="s">
        <v>993</v>
      </c>
      <c r="C40" s="21" t="s">
        <v>939</v>
      </c>
      <c r="D40" s="21" t="s">
        <v>940</v>
      </c>
      <c r="E40" s="21" t="s">
        <v>941</v>
      </c>
      <c r="F40" s="21" t="s">
        <v>994</v>
      </c>
      <c r="G40" s="21" t="s">
        <v>943</v>
      </c>
      <c r="H40" s="21" t="s">
        <v>1007</v>
      </c>
      <c r="I40" s="21" t="s">
        <v>1008</v>
      </c>
      <c r="J40" s="21" t="s">
        <v>766</v>
      </c>
      <c r="K40" s="21" t="s">
        <v>0</v>
      </c>
      <c r="L40" s="21" t="s">
        <v>867</v>
      </c>
      <c r="M40" s="21" t="s">
        <v>868</v>
      </c>
      <c r="N40" s="21" t="s">
        <v>714</v>
      </c>
      <c r="O40" s="22">
        <v>39302.47</v>
      </c>
      <c r="P40" t="str">
        <f>_xlfn.XLOOKUP(B40+0,'chart of accounts kl 3-5'!A:A,'chart of accounts kl 3-5'!B:B)</f>
        <v>Lön tills vidare anställd T/A personal</v>
      </c>
    </row>
    <row r="41" spans="1:16" x14ac:dyDescent="0.3">
      <c r="A41" s="23" t="s">
        <v>937</v>
      </c>
      <c r="B41" s="23" t="s">
        <v>993</v>
      </c>
      <c r="C41" s="23" t="s">
        <v>939</v>
      </c>
      <c r="D41" s="23" t="s">
        <v>940</v>
      </c>
      <c r="E41" s="23" t="s">
        <v>941</v>
      </c>
      <c r="F41" s="23" t="s">
        <v>994</v>
      </c>
      <c r="G41" s="23" t="s">
        <v>943</v>
      </c>
      <c r="H41" s="23" t="s">
        <v>1009</v>
      </c>
      <c r="I41" s="23" t="s">
        <v>1010</v>
      </c>
      <c r="J41" s="23" t="s">
        <v>766</v>
      </c>
      <c r="K41" s="23" t="s">
        <v>0</v>
      </c>
      <c r="L41" s="23" t="s">
        <v>869</v>
      </c>
      <c r="M41" s="23" t="s">
        <v>870</v>
      </c>
      <c r="N41" s="23" t="s">
        <v>714</v>
      </c>
      <c r="O41" s="24">
        <v>41143.81</v>
      </c>
      <c r="P41" t="str">
        <f>_xlfn.XLOOKUP(B41+0,'chart of accounts kl 3-5'!A:A,'chart of accounts kl 3-5'!B:B)</f>
        <v>Lön tills vidare anställd T/A personal</v>
      </c>
    </row>
    <row r="42" spans="1:16" x14ac:dyDescent="0.3">
      <c r="A42" s="21" t="s">
        <v>937</v>
      </c>
      <c r="B42" s="21" t="s">
        <v>1011</v>
      </c>
      <c r="C42" s="21" t="s">
        <v>939</v>
      </c>
      <c r="D42" s="21" t="s">
        <v>940</v>
      </c>
      <c r="E42" s="21" t="s">
        <v>941</v>
      </c>
      <c r="F42" s="21" t="s">
        <v>994</v>
      </c>
      <c r="G42" s="21" t="s">
        <v>943</v>
      </c>
      <c r="H42" s="21" t="s">
        <v>1003</v>
      </c>
      <c r="I42" s="21" t="s">
        <v>1004</v>
      </c>
      <c r="J42" s="21" t="s">
        <v>766</v>
      </c>
      <c r="K42" s="21" t="s">
        <v>0</v>
      </c>
      <c r="L42" s="21" t="s">
        <v>861</v>
      </c>
      <c r="M42" s="21" t="s">
        <v>862</v>
      </c>
      <c r="N42" s="21" t="s">
        <v>719</v>
      </c>
      <c r="O42" s="22">
        <v>497.76</v>
      </c>
      <c r="P42" t="str">
        <f>_xlfn.XLOOKUP(B42+0,'chart of accounts kl 3-5'!A:A,'chart of accounts kl 3-5'!B:B)</f>
        <v>Kostförmån vid tjänsteresa, inkl sociala avgifter</v>
      </c>
    </row>
    <row r="43" spans="1:16" x14ac:dyDescent="0.3">
      <c r="A43" s="23" t="s">
        <v>937</v>
      </c>
      <c r="B43" s="23" t="s">
        <v>1012</v>
      </c>
      <c r="C43" s="23" t="s">
        <v>939</v>
      </c>
      <c r="D43" s="23" t="s">
        <v>940</v>
      </c>
      <c r="E43" s="23" t="s">
        <v>941</v>
      </c>
      <c r="F43" s="23" t="s">
        <v>994</v>
      </c>
      <c r="G43" s="23" t="s">
        <v>943</v>
      </c>
      <c r="H43" s="23" t="s">
        <v>1003</v>
      </c>
      <c r="I43" s="23" t="s">
        <v>1004</v>
      </c>
      <c r="J43" s="23" t="s">
        <v>766</v>
      </c>
      <c r="K43" s="23" t="s">
        <v>0</v>
      </c>
      <c r="L43" s="23" t="s">
        <v>861</v>
      </c>
      <c r="M43" s="23" t="s">
        <v>862</v>
      </c>
      <c r="N43" s="23" t="s">
        <v>719</v>
      </c>
      <c r="O43" s="24">
        <v>1209</v>
      </c>
      <c r="P43" t="str">
        <f>_xlfn.XLOOKUP(B43+0,'chart of accounts kl 3-5'!A:A,'chart of accounts kl 3-5'!B:B)</f>
        <v>Traktamente t o m schablon, inrikes</v>
      </c>
    </row>
    <row r="44" spans="1:16" x14ac:dyDescent="0.3">
      <c r="A44" s="21" t="s">
        <v>937</v>
      </c>
      <c r="B44" s="21" t="s">
        <v>1013</v>
      </c>
      <c r="C44" s="21" t="s">
        <v>939</v>
      </c>
      <c r="D44" s="21" t="s">
        <v>940</v>
      </c>
      <c r="E44" s="21" t="s">
        <v>941</v>
      </c>
      <c r="F44" s="21" t="s">
        <v>994</v>
      </c>
      <c r="G44" s="21" t="s">
        <v>943</v>
      </c>
      <c r="H44" s="21" t="s">
        <v>1003</v>
      </c>
      <c r="I44" s="21" t="s">
        <v>1004</v>
      </c>
      <c r="J44" s="21" t="s">
        <v>766</v>
      </c>
      <c r="K44" s="21" t="s">
        <v>0</v>
      </c>
      <c r="L44" s="21" t="s">
        <v>861</v>
      </c>
      <c r="M44" s="21" t="s">
        <v>862</v>
      </c>
      <c r="N44" s="21" t="s">
        <v>719</v>
      </c>
      <c r="O44" s="22">
        <v>1852.56</v>
      </c>
      <c r="P44" t="str">
        <f>_xlfn.XLOOKUP(B44+0,'chart of accounts kl 3-5'!A:A,'chart of accounts kl 3-5'!B:B)</f>
        <v>Traktamente utöver schablon, inrikes</v>
      </c>
    </row>
    <row r="45" spans="1:16" x14ac:dyDescent="0.3">
      <c r="A45" s="23" t="s">
        <v>937</v>
      </c>
      <c r="B45" s="23" t="s">
        <v>1014</v>
      </c>
      <c r="C45" s="23" t="s">
        <v>939</v>
      </c>
      <c r="D45" s="23" t="s">
        <v>940</v>
      </c>
      <c r="E45" s="23" t="s">
        <v>941</v>
      </c>
      <c r="F45" s="23" t="s">
        <v>994</v>
      </c>
      <c r="G45" s="23" t="s">
        <v>943</v>
      </c>
      <c r="H45" s="23" t="s">
        <v>1003</v>
      </c>
      <c r="I45" s="23" t="s">
        <v>1004</v>
      </c>
      <c r="J45" s="23" t="s">
        <v>766</v>
      </c>
      <c r="K45" s="23" t="s">
        <v>0</v>
      </c>
      <c r="L45" s="23" t="s">
        <v>861</v>
      </c>
      <c r="M45" s="23" t="s">
        <v>862</v>
      </c>
      <c r="N45" s="23" t="s">
        <v>719</v>
      </c>
      <c r="O45" s="24">
        <v>6145.5</v>
      </c>
      <c r="P45" t="str">
        <f>_xlfn.XLOOKUP(B45+0,'chart of accounts kl 3-5'!A:A,'chart of accounts kl 3-5'!B:B)</f>
        <v>Traktamente t o m schablon, utrikes</v>
      </c>
    </row>
    <row r="46" spans="1:16" x14ac:dyDescent="0.3">
      <c r="A46" s="21" t="s">
        <v>937</v>
      </c>
      <c r="B46" s="21" t="s">
        <v>1014</v>
      </c>
      <c r="C46" s="21" t="s">
        <v>939</v>
      </c>
      <c r="D46" s="21" t="s">
        <v>940</v>
      </c>
      <c r="E46" s="21" t="s">
        <v>941</v>
      </c>
      <c r="F46" s="21" t="s">
        <v>994</v>
      </c>
      <c r="G46" s="21" t="s">
        <v>943</v>
      </c>
      <c r="H46" s="21" t="s">
        <v>1009</v>
      </c>
      <c r="I46" s="21" t="s">
        <v>1010</v>
      </c>
      <c r="J46" s="21" t="s">
        <v>766</v>
      </c>
      <c r="K46" s="21" t="s">
        <v>0</v>
      </c>
      <c r="L46" s="21" t="s">
        <v>869</v>
      </c>
      <c r="M46" s="21" t="s">
        <v>870</v>
      </c>
      <c r="N46" s="21" t="s">
        <v>719</v>
      </c>
      <c r="O46" s="22">
        <v>5630.4</v>
      </c>
      <c r="P46" t="str">
        <f>_xlfn.XLOOKUP(B46+0,'chart of accounts kl 3-5'!A:A,'chart of accounts kl 3-5'!B:B)</f>
        <v>Traktamente t o m schablon, utrikes</v>
      </c>
    </row>
    <row r="47" spans="1:16" ht="14.5" x14ac:dyDescent="0.35">
      <c r="A47" s="23" t="s">
        <v>937</v>
      </c>
      <c r="B47" s="23" t="s">
        <v>1015</v>
      </c>
      <c r="C47" s="23" t="s">
        <v>939</v>
      </c>
      <c r="D47" s="23" t="s">
        <v>940</v>
      </c>
      <c r="E47" s="23" t="s">
        <v>941</v>
      </c>
      <c r="F47" s="23" t="s">
        <v>1016</v>
      </c>
      <c r="G47" s="23" t="s">
        <v>943</v>
      </c>
      <c r="H47" s="23" t="s">
        <v>1017</v>
      </c>
      <c r="I47" s="23" t="s">
        <v>1018</v>
      </c>
      <c r="J47" s="23" t="s">
        <v>735</v>
      </c>
      <c r="K47" s="25"/>
      <c r="L47" s="23" t="s">
        <v>871</v>
      </c>
      <c r="M47" s="23" t="s">
        <v>872</v>
      </c>
      <c r="N47" s="23" t="s">
        <v>873</v>
      </c>
      <c r="O47" s="24">
        <v>846.48</v>
      </c>
      <c r="P47" t="str">
        <f>_xlfn.XLOOKUP(B47+0,'chart of accounts kl 3-5'!A:A,'chart of accounts kl 3-5'!B:B)</f>
        <v>Kaffe, fikabröd, frukt o dyl, ej måltider</v>
      </c>
    </row>
    <row r="48" spans="1:16" x14ac:dyDescent="0.3">
      <c r="A48" s="21" t="s">
        <v>937</v>
      </c>
      <c r="B48" s="21" t="s">
        <v>1015</v>
      </c>
      <c r="C48" s="21" t="s">
        <v>939</v>
      </c>
      <c r="D48" s="21" t="s">
        <v>940</v>
      </c>
      <c r="E48" s="21" t="s">
        <v>941</v>
      </c>
      <c r="F48" s="21" t="s">
        <v>994</v>
      </c>
      <c r="G48" s="21" t="s">
        <v>943</v>
      </c>
      <c r="H48" s="21" t="s">
        <v>995</v>
      </c>
      <c r="I48" s="21" t="s">
        <v>996</v>
      </c>
      <c r="J48" s="21" t="s">
        <v>766</v>
      </c>
      <c r="K48" s="21" t="s">
        <v>0</v>
      </c>
      <c r="L48" s="21" t="s">
        <v>853</v>
      </c>
      <c r="M48" s="21" t="s">
        <v>854</v>
      </c>
      <c r="N48" s="21" t="s">
        <v>873</v>
      </c>
      <c r="O48" s="22">
        <v>241.95</v>
      </c>
      <c r="P48" t="str">
        <f>_xlfn.XLOOKUP(B48+0,'chart of accounts kl 3-5'!A:A,'chart of accounts kl 3-5'!B:B)</f>
        <v>Kaffe, fikabröd, frukt o dyl, ej måltider</v>
      </c>
    </row>
    <row r="49" spans="1:16" x14ac:dyDescent="0.3">
      <c r="A49" s="23" t="s">
        <v>937</v>
      </c>
      <c r="B49" s="23" t="s">
        <v>1019</v>
      </c>
      <c r="C49" s="23" t="s">
        <v>939</v>
      </c>
      <c r="D49" s="23" t="s">
        <v>940</v>
      </c>
      <c r="E49" s="23" t="s">
        <v>941</v>
      </c>
      <c r="F49" s="23" t="s">
        <v>972</v>
      </c>
      <c r="G49" s="23" t="s">
        <v>943</v>
      </c>
      <c r="H49" s="23" t="s">
        <v>953</v>
      </c>
      <c r="I49" s="23" t="s">
        <v>1020</v>
      </c>
      <c r="J49" s="23" t="s">
        <v>697</v>
      </c>
      <c r="K49" s="23" t="s">
        <v>0</v>
      </c>
      <c r="L49" s="23" t="s">
        <v>874</v>
      </c>
      <c r="M49" s="23" t="s">
        <v>875</v>
      </c>
      <c r="N49" s="23" t="s">
        <v>775</v>
      </c>
      <c r="O49" s="24">
        <v>386.79</v>
      </c>
      <c r="P49" t="str">
        <f>_xlfn.XLOOKUP(B49+0,'chart of accounts kl 3-5'!A:A,'chart of accounts kl 3-5'!B:B)</f>
        <v>Lokalhyra, ej statliga</v>
      </c>
    </row>
    <row r="50" spans="1:16" x14ac:dyDescent="0.3">
      <c r="A50" s="21" t="s">
        <v>937</v>
      </c>
      <c r="B50" s="21" t="s">
        <v>1019</v>
      </c>
      <c r="C50" s="21" t="s">
        <v>939</v>
      </c>
      <c r="D50" s="21" t="s">
        <v>940</v>
      </c>
      <c r="E50" s="21" t="s">
        <v>941</v>
      </c>
      <c r="F50" s="21" t="s">
        <v>972</v>
      </c>
      <c r="G50" s="21" t="s">
        <v>943</v>
      </c>
      <c r="H50" s="21" t="s">
        <v>1021</v>
      </c>
      <c r="I50" s="21" t="s">
        <v>1022</v>
      </c>
      <c r="J50" s="21" t="s">
        <v>697</v>
      </c>
      <c r="K50" s="21" t="s">
        <v>0</v>
      </c>
      <c r="L50" s="21" t="s">
        <v>876</v>
      </c>
      <c r="M50" s="21" t="s">
        <v>877</v>
      </c>
      <c r="N50" s="21" t="s">
        <v>775</v>
      </c>
      <c r="O50" s="22">
        <v>-386.79</v>
      </c>
      <c r="P50" t="str">
        <f>_xlfn.XLOOKUP(B50+0,'chart of accounts kl 3-5'!A:A,'chart of accounts kl 3-5'!B:B)</f>
        <v>Lokalhyra, ej statliga</v>
      </c>
    </row>
    <row r="51" spans="1:16" x14ac:dyDescent="0.3">
      <c r="A51" s="23" t="s">
        <v>937</v>
      </c>
      <c r="B51" s="23" t="s">
        <v>1023</v>
      </c>
      <c r="C51" s="23" t="s">
        <v>939</v>
      </c>
      <c r="D51" s="23" t="s">
        <v>940</v>
      </c>
      <c r="E51" s="23" t="s">
        <v>941</v>
      </c>
      <c r="F51" s="23" t="s">
        <v>942</v>
      </c>
      <c r="G51" s="23" t="s">
        <v>943</v>
      </c>
      <c r="H51" s="23" t="s">
        <v>944</v>
      </c>
      <c r="I51" s="23" t="s">
        <v>1024</v>
      </c>
      <c r="J51" s="23" t="s">
        <v>720</v>
      </c>
      <c r="K51" s="23" t="s">
        <v>0</v>
      </c>
      <c r="L51" s="23" t="s">
        <v>878</v>
      </c>
      <c r="M51" s="23" t="s">
        <v>0</v>
      </c>
      <c r="N51" s="23" t="s">
        <v>722</v>
      </c>
      <c r="O51" s="24">
        <v>5932</v>
      </c>
      <c r="P51" t="str">
        <f>_xlfn.XLOOKUP(B51+0,'chart of accounts kl 3-5'!A:A,'chart of accounts kl 3-5'!B:B)</f>
        <v xml:space="preserve">Universitetsgemensam kostnad                                                      Påslag som genereras automatiskt i systemet. </v>
      </c>
    </row>
    <row r="52" spans="1:16" x14ac:dyDescent="0.3">
      <c r="A52" s="21" t="s">
        <v>937</v>
      </c>
      <c r="B52" s="21" t="s">
        <v>1023</v>
      </c>
      <c r="C52" s="21" t="s">
        <v>939</v>
      </c>
      <c r="D52" s="21" t="s">
        <v>940</v>
      </c>
      <c r="E52" s="21" t="s">
        <v>941</v>
      </c>
      <c r="F52" s="21" t="s">
        <v>942</v>
      </c>
      <c r="G52" s="21" t="s">
        <v>943</v>
      </c>
      <c r="H52" s="21" t="s">
        <v>947</v>
      </c>
      <c r="I52" s="21" t="s">
        <v>1025</v>
      </c>
      <c r="J52" s="21" t="s">
        <v>720</v>
      </c>
      <c r="K52" s="21" t="s">
        <v>0</v>
      </c>
      <c r="L52" s="21" t="s">
        <v>879</v>
      </c>
      <c r="M52" s="21" t="s">
        <v>0</v>
      </c>
      <c r="N52" s="21" t="s">
        <v>722</v>
      </c>
      <c r="O52" s="22">
        <v>6891</v>
      </c>
      <c r="P52" t="str">
        <f>_xlfn.XLOOKUP(B52+0,'chart of accounts kl 3-5'!A:A,'chart of accounts kl 3-5'!B:B)</f>
        <v xml:space="preserve">Universitetsgemensam kostnad                                                      Påslag som genereras automatiskt i systemet. </v>
      </c>
    </row>
    <row r="53" spans="1:16" x14ac:dyDescent="0.3">
      <c r="A53" s="23" t="s">
        <v>937</v>
      </c>
      <c r="B53" s="23" t="s">
        <v>1023</v>
      </c>
      <c r="C53" s="23" t="s">
        <v>939</v>
      </c>
      <c r="D53" s="23" t="s">
        <v>940</v>
      </c>
      <c r="E53" s="23" t="s">
        <v>941</v>
      </c>
      <c r="F53" s="23" t="s">
        <v>942</v>
      </c>
      <c r="G53" s="23" t="s">
        <v>943</v>
      </c>
      <c r="H53" s="23" t="s">
        <v>950</v>
      </c>
      <c r="I53" s="23" t="s">
        <v>1026</v>
      </c>
      <c r="J53" s="23" t="s">
        <v>720</v>
      </c>
      <c r="K53" s="23" t="s">
        <v>0</v>
      </c>
      <c r="L53" s="23" t="s">
        <v>880</v>
      </c>
      <c r="M53" s="23" t="s">
        <v>0</v>
      </c>
      <c r="N53" s="23" t="s">
        <v>722</v>
      </c>
      <c r="O53" s="24">
        <v>10058</v>
      </c>
      <c r="P53" t="str">
        <f>_xlfn.XLOOKUP(B53+0,'chart of accounts kl 3-5'!A:A,'chart of accounts kl 3-5'!B:B)</f>
        <v xml:space="preserve">Universitetsgemensam kostnad                                                      Påslag som genereras automatiskt i systemet. </v>
      </c>
    </row>
    <row r="54" spans="1:16" x14ac:dyDescent="0.3">
      <c r="A54" s="21" t="s">
        <v>937</v>
      </c>
      <c r="B54" s="21" t="s">
        <v>1023</v>
      </c>
      <c r="C54" s="21" t="s">
        <v>939</v>
      </c>
      <c r="D54" s="21" t="s">
        <v>940</v>
      </c>
      <c r="E54" s="21" t="s">
        <v>941</v>
      </c>
      <c r="F54" s="21" t="s">
        <v>942</v>
      </c>
      <c r="G54" s="21" t="s">
        <v>943</v>
      </c>
      <c r="H54" s="21" t="s">
        <v>953</v>
      </c>
      <c r="I54" s="21" t="s">
        <v>1027</v>
      </c>
      <c r="J54" s="21" t="s">
        <v>720</v>
      </c>
      <c r="K54" s="21" t="s">
        <v>0</v>
      </c>
      <c r="L54" s="21" t="s">
        <v>881</v>
      </c>
      <c r="M54" s="21" t="s">
        <v>0</v>
      </c>
      <c r="N54" s="21" t="s">
        <v>722</v>
      </c>
      <c r="O54" s="22">
        <v>7237</v>
      </c>
      <c r="P54" t="str">
        <f>_xlfn.XLOOKUP(B54+0,'chart of accounts kl 3-5'!A:A,'chart of accounts kl 3-5'!B:B)</f>
        <v xml:space="preserve">Universitetsgemensam kostnad                                                      Påslag som genereras automatiskt i systemet. </v>
      </c>
    </row>
    <row r="55" spans="1:16" x14ac:dyDescent="0.3">
      <c r="A55" s="23" t="s">
        <v>937</v>
      </c>
      <c r="B55" s="23" t="s">
        <v>1023</v>
      </c>
      <c r="C55" s="23" t="s">
        <v>939</v>
      </c>
      <c r="D55" s="23" t="s">
        <v>940</v>
      </c>
      <c r="E55" s="23" t="s">
        <v>941</v>
      </c>
      <c r="F55" s="23" t="s">
        <v>942</v>
      </c>
      <c r="G55" s="23" t="s">
        <v>943</v>
      </c>
      <c r="H55" s="23" t="s">
        <v>956</v>
      </c>
      <c r="I55" s="23" t="s">
        <v>1028</v>
      </c>
      <c r="J55" s="23" t="s">
        <v>720</v>
      </c>
      <c r="K55" s="23" t="s">
        <v>0</v>
      </c>
      <c r="L55" s="23" t="s">
        <v>882</v>
      </c>
      <c r="M55" s="23" t="s">
        <v>0</v>
      </c>
      <c r="N55" s="23" t="s">
        <v>722</v>
      </c>
      <c r="O55" s="24">
        <v>9077</v>
      </c>
      <c r="P55" t="str">
        <f>_xlfn.XLOOKUP(B55+0,'chart of accounts kl 3-5'!A:A,'chart of accounts kl 3-5'!B:B)</f>
        <v xml:space="preserve">Universitetsgemensam kostnad                                                      Påslag som genereras automatiskt i systemet. </v>
      </c>
    </row>
    <row r="56" spans="1:16" x14ac:dyDescent="0.3">
      <c r="A56" s="21" t="s">
        <v>937</v>
      </c>
      <c r="B56" s="21" t="s">
        <v>1023</v>
      </c>
      <c r="C56" s="21" t="s">
        <v>939</v>
      </c>
      <c r="D56" s="21" t="s">
        <v>940</v>
      </c>
      <c r="E56" s="21" t="s">
        <v>941</v>
      </c>
      <c r="F56" s="21" t="s">
        <v>942</v>
      </c>
      <c r="G56" s="21" t="s">
        <v>943</v>
      </c>
      <c r="H56" s="21" t="s">
        <v>959</v>
      </c>
      <c r="I56" s="21" t="s">
        <v>1029</v>
      </c>
      <c r="J56" s="21" t="s">
        <v>720</v>
      </c>
      <c r="K56" s="21" t="s">
        <v>0</v>
      </c>
      <c r="L56" s="21" t="s">
        <v>883</v>
      </c>
      <c r="M56" s="21" t="s">
        <v>0</v>
      </c>
      <c r="N56" s="21" t="s">
        <v>722</v>
      </c>
      <c r="O56" s="22">
        <v>-37063</v>
      </c>
      <c r="P56" t="str">
        <f>_xlfn.XLOOKUP(B56+0,'chart of accounts kl 3-5'!A:A,'chart of accounts kl 3-5'!B:B)</f>
        <v xml:space="preserve">Universitetsgemensam kostnad                                                      Påslag som genereras automatiskt i systemet. </v>
      </c>
    </row>
    <row r="57" spans="1:16" x14ac:dyDescent="0.3">
      <c r="A57" s="23" t="s">
        <v>937</v>
      </c>
      <c r="B57" s="23" t="s">
        <v>1023</v>
      </c>
      <c r="C57" s="23" t="s">
        <v>939</v>
      </c>
      <c r="D57" s="23" t="s">
        <v>940</v>
      </c>
      <c r="E57" s="23" t="s">
        <v>941</v>
      </c>
      <c r="F57" s="23" t="s">
        <v>942</v>
      </c>
      <c r="G57" s="23" t="s">
        <v>943</v>
      </c>
      <c r="H57" s="23" t="s">
        <v>962</v>
      </c>
      <c r="I57" s="23" t="s">
        <v>1030</v>
      </c>
      <c r="J57" s="23" t="s">
        <v>720</v>
      </c>
      <c r="K57" s="23" t="s">
        <v>0</v>
      </c>
      <c r="L57" s="23" t="s">
        <v>884</v>
      </c>
      <c r="M57" s="23" t="s">
        <v>0</v>
      </c>
      <c r="N57" s="23" t="s">
        <v>722</v>
      </c>
      <c r="O57" s="24">
        <v>7918</v>
      </c>
      <c r="P57" t="str">
        <f>_xlfn.XLOOKUP(B57+0,'chart of accounts kl 3-5'!A:A,'chart of accounts kl 3-5'!B:B)</f>
        <v xml:space="preserve">Universitetsgemensam kostnad                                                      Påslag som genereras automatiskt i systemet. </v>
      </c>
    </row>
    <row r="58" spans="1:16" x14ac:dyDescent="0.3">
      <c r="A58" s="21" t="s">
        <v>937</v>
      </c>
      <c r="B58" s="21" t="s">
        <v>1031</v>
      </c>
      <c r="C58" s="21" t="s">
        <v>939</v>
      </c>
      <c r="D58" s="21" t="s">
        <v>940</v>
      </c>
      <c r="E58" s="21" t="s">
        <v>941</v>
      </c>
      <c r="F58" s="21" t="s">
        <v>942</v>
      </c>
      <c r="G58" s="21" t="s">
        <v>943</v>
      </c>
      <c r="H58" s="21" t="s">
        <v>944</v>
      </c>
      <c r="I58" s="21" t="s">
        <v>1032</v>
      </c>
      <c r="J58" s="21" t="s">
        <v>725</v>
      </c>
      <c r="K58" s="21" t="s">
        <v>0</v>
      </c>
      <c r="L58" s="21" t="s">
        <v>885</v>
      </c>
      <c r="M58" s="21" t="s">
        <v>0</v>
      </c>
      <c r="N58" s="21" t="s">
        <v>727</v>
      </c>
      <c r="O58" s="22">
        <v>969</v>
      </c>
      <c r="P58" t="str">
        <f>_xlfn.XLOOKUP(B58+0,'chart of accounts kl 3-5'!A:A,'chart of accounts kl 3-5'!B:B)</f>
        <v xml:space="preserve">Fakultetsgemensam kostnad                                                            Påslag som genereras automatiskt i systemet. </v>
      </c>
    </row>
    <row r="59" spans="1:16" x14ac:dyDescent="0.3">
      <c r="A59" s="23" t="s">
        <v>937</v>
      </c>
      <c r="B59" s="23" t="s">
        <v>1031</v>
      </c>
      <c r="C59" s="23" t="s">
        <v>939</v>
      </c>
      <c r="D59" s="23" t="s">
        <v>940</v>
      </c>
      <c r="E59" s="23" t="s">
        <v>941</v>
      </c>
      <c r="F59" s="23" t="s">
        <v>942</v>
      </c>
      <c r="G59" s="23" t="s">
        <v>943</v>
      </c>
      <c r="H59" s="23" t="s">
        <v>947</v>
      </c>
      <c r="I59" s="23" t="s">
        <v>1033</v>
      </c>
      <c r="J59" s="23" t="s">
        <v>725</v>
      </c>
      <c r="K59" s="23" t="s">
        <v>0</v>
      </c>
      <c r="L59" s="23" t="s">
        <v>885</v>
      </c>
      <c r="M59" s="23" t="s">
        <v>0</v>
      </c>
      <c r="N59" s="23" t="s">
        <v>727</v>
      </c>
      <c r="O59" s="24">
        <v>1126</v>
      </c>
      <c r="P59" t="str">
        <f>_xlfn.XLOOKUP(B59+0,'chart of accounts kl 3-5'!A:A,'chart of accounts kl 3-5'!B:B)</f>
        <v xml:space="preserve">Fakultetsgemensam kostnad                                                            Påslag som genereras automatiskt i systemet. </v>
      </c>
    </row>
    <row r="60" spans="1:16" x14ac:dyDescent="0.3">
      <c r="A60" s="21" t="s">
        <v>937</v>
      </c>
      <c r="B60" s="21" t="s">
        <v>1031</v>
      </c>
      <c r="C60" s="21" t="s">
        <v>939</v>
      </c>
      <c r="D60" s="21" t="s">
        <v>940</v>
      </c>
      <c r="E60" s="21" t="s">
        <v>941</v>
      </c>
      <c r="F60" s="21" t="s">
        <v>942</v>
      </c>
      <c r="G60" s="21" t="s">
        <v>943</v>
      </c>
      <c r="H60" s="21" t="s">
        <v>950</v>
      </c>
      <c r="I60" s="21" t="s">
        <v>1034</v>
      </c>
      <c r="J60" s="21" t="s">
        <v>725</v>
      </c>
      <c r="K60" s="21" t="s">
        <v>0</v>
      </c>
      <c r="L60" s="21" t="s">
        <v>885</v>
      </c>
      <c r="M60" s="21" t="s">
        <v>0</v>
      </c>
      <c r="N60" s="21" t="s">
        <v>727</v>
      </c>
      <c r="O60" s="22">
        <v>1643</v>
      </c>
      <c r="P60" t="str">
        <f>_xlfn.XLOOKUP(B60+0,'chart of accounts kl 3-5'!A:A,'chart of accounts kl 3-5'!B:B)</f>
        <v xml:space="preserve">Fakultetsgemensam kostnad                                                            Påslag som genereras automatiskt i systemet. </v>
      </c>
    </row>
    <row r="61" spans="1:16" x14ac:dyDescent="0.3">
      <c r="A61" s="23" t="s">
        <v>937</v>
      </c>
      <c r="B61" s="23" t="s">
        <v>1031</v>
      </c>
      <c r="C61" s="23" t="s">
        <v>939</v>
      </c>
      <c r="D61" s="23" t="s">
        <v>940</v>
      </c>
      <c r="E61" s="23" t="s">
        <v>941</v>
      </c>
      <c r="F61" s="23" t="s">
        <v>942</v>
      </c>
      <c r="G61" s="23" t="s">
        <v>943</v>
      </c>
      <c r="H61" s="23" t="s">
        <v>953</v>
      </c>
      <c r="I61" s="23" t="s">
        <v>1035</v>
      </c>
      <c r="J61" s="23" t="s">
        <v>725</v>
      </c>
      <c r="K61" s="23" t="s">
        <v>0</v>
      </c>
      <c r="L61" s="23" t="s">
        <v>885</v>
      </c>
      <c r="M61" s="23" t="s">
        <v>0</v>
      </c>
      <c r="N61" s="23" t="s">
        <v>727</v>
      </c>
      <c r="O61" s="24">
        <v>1182</v>
      </c>
      <c r="P61" t="str">
        <f>_xlfn.XLOOKUP(B61+0,'chart of accounts kl 3-5'!A:A,'chart of accounts kl 3-5'!B:B)</f>
        <v xml:space="preserve">Fakultetsgemensam kostnad                                                            Påslag som genereras automatiskt i systemet. </v>
      </c>
    </row>
    <row r="62" spans="1:16" x14ac:dyDescent="0.3">
      <c r="A62" s="21" t="s">
        <v>937</v>
      </c>
      <c r="B62" s="21" t="s">
        <v>1031</v>
      </c>
      <c r="C62" s="21" t="s">
        <v>939</v>
      </c>
      <c r="D62" s="21" t="s">
        <v>940</v>
      </c>
      <c r="E62" s="21" t="s">
        <v>941</v>
      </c>
      <c r="F62" s="21" t="s">
        <v>942</v>
      </c>
      <c r="G62" s="21" t="s">
        <v>943</v>
      </c>
      <c r="H62" s="21" t="s">
        <v>956</v>
      </c>
      <c r="I62" s="21" t="s">
        <v>1036</v>
      </c>
      <c r="J62" s="21" t="s">
        <v>725</v>
      </c>
      <c r="K62" s="21" t="s">
        <v>0</v>
      </c>
      <c r="L62" s="21" t="s">
        <v>885</v>
      </c>
      <c r="M62" s="21" t="s">
        <v>0</v>
      </c>
      <c r="N62" s="21" t="s">
        <v>727</v>
      </c>
      <c r="O62" s="22">
        <v>1483</v>
      </c>
      <c r="P62" t="str">
        <f>_xlfn.XLOOKUP(B62+0,'chart of accounts kl 3-5'!A:A,'chart of accounts kl 3-5'!B:B)</f>
        <v xml:space="preserve">Fakultetsgemensam kostnad                                                            Påslag som genereras automatiskt i systemet. </v>
      </c>
    </row>
    <row r="63" spans="1:16" x14ac:dyDescent="0.3">
      <c r="A63" s="23" t="s">
        <v>937</v>
      </c>
      <c r="B63" s="23" t="s">
        <v>1031</v>
      </c>
      <c r="C63" s="23" t="s">
        <v>939</v>
      </c>
      <c r="D63" s="23" t="s">
        <v>940</v>
      </c>
      <c r="E63" s="23" t="s">
        <v>941</v>
      </c>
      <c r="F63" s="23" t="s">
        <v>942</v>
      </c>
      <c r="G63" s="23" t="s">
        <v>943</v>
      </c>
      <c r="H63" s="23" t="s">
        <v>959</v>
      </c>
      <c r="I63" s="23" t="s">
        <v>1037</v>
      </c>
      <c r="J63" s="23" t="s">
        <v>725</v>
      </c>
      <c r="K63" s="23" t="s">
        <v>0</v>
      </c>
      <c r="L63" s="23" t="s">
        <v>885</v>
      </c>
      <c r="M63" s="23" t="s">
        <v>0</v>
      </c>
      <c r="N63" s="23" t="s">
        <v>727</v>
      </c>
      <c r="O63" s="24">
        <v>-6056</v>
      </c>
      <c r="P63" t="str">
        <f>_xlfn.XLOOKUP(B63+0,'chart of accounts kl 3-5'!A:A,'chart of accounts kl 3-5'!B:B)</f>
        <v xml:space="preserve">Fakultetsgemensam kostnad                                                            Påslag som genereras automatiskt i systemet. </v>
      </c>
    </row>
    <row r="64" spans="1:16" x14ac:dyDescent="0.3">
      <c r="A64" s="21" t="s">
        <v>937</v>
      </c>
      <c r="B64" s="21" t="s">
        <v>1031</v>
      </c>
      <c r="C64" s="21" t="s">
        <v>939</v>
      </c>
      <c r="D64" s="21" t="s">
        <v>940</v>
      </c>
      <c r="E64" s="21" t="s">
        <v>941</v>
      </c>
      <c r="F64" s="21" t="s">
        <v>942</v>
      </c>
      <c r="G64" s="21" t="s">
        <v>943</v>
      </c>
      <c r="H64" s="21" t="s">
        <v>962</v>
      </c>
      <c r="I64" s="21" t="s">
        <v>1038</v>
      </c>
      <c r="J64" s="21" t="s">
        <v>725</v>
      </c>
      <c r="K64" s="21" t="s">
        <v>0</v>
      </c>
      <c r="L64" s="21" t="s">
        <v>885</v>
      </c>
      <c r="M64" s="21" t="s">
        <v>0</v>
      </c>
      <c r="N64" s="21" t="s">
        <v>727</v>
      </c>
      <c r="O64" s="22">
        <v>1294</v>
      </c>
      <c r="P64" t="str">
        <f>_xlfn.XLOOKUP(B64+0,'chart of accounts kl 3-5'!A:A,'chart of accounts kl 3-5'!B:B)</f>
        <v xml:space="preserve">Fakultetsgemensam kostnad                                                            Påslag som genereras automatiskt i systemet. </v>
      </c>
    </row>
    <row r="65" spans="1:16" x14ac:dyDescent="0.3">
      <c r="A65" s="23" t="s">
        <v>937</v>
      </c>
      <c r="B65" s="23" t="s">
        <v>1039</v>
      </c>
      <c r="C65" s="23" t="s">
        <v>939</v>
      </c>
      <c r="D65" s="23" t="s">
        <v>940</v>
      </c>
      <c r="E65" s="23" t="s">
        <v>941</v>
      </c>
      <c r="F65" s="23" t="s">
        <v>942</v>
      </c>
      <c r="G65" s="23" t="s">
        <v>943</v>
      </c>
      <c r="H65" s="23" t="s">
        <v>944</v>
      </c>
      <c r="I65" s="23" t="s">
        <v>1040</v>
      </c>
      <c r="J65" s="23" t="s">
        <v>730</v>
      </c>
      <c r="K65" s="23" t="s">
        <v>0</v>
      </c>
      <c r="L65" s="23" t="s">
        <v>886</v>
      </c>
      <c r="M65" s="23" t="s">
        <v>0</v>
      </c>
      <c r="N65" s="23" t="s">
        <v>732</v>
      </c>
      <c r="O65" s="24">
        <v>8724</v>
      </c>
      <c r="P65" t="str">
        <f>_xlfn.XLOOKUP(B65+0,'chart of accounts kl 3-5'!A:A,'chart of accounts kl 3-5'!B:B)</f>
        <v xml:space="preserve">Institutions-/enhetsgemensam kostnad                                                    Påslag som genereras automatiskt i systemet. </v>
      </c>
    </row>
    <row r="66" spans="1:16" x14ac:dyDescent="0.3">
      <c r="A66" s="21" t="s">
        <v>937</v>
      </c>
      <c r="B66" s="21" t="s">
        <v>1039</v>
      </c>
      <c r="C66" s="21" t="s">
        <v>939</v>
      </c>
      <c r="D66" s="21" t="s">
        <v>940</v>
      </c>
      <c r="E66" s="21" t="s">
        <v>941</v>
      </c>
      <c r="F66" s="21" t="s">
        <v>942</v>
      </c>
      <c r="G66" s="21" t="s">
        <v>943</v>
      </c>
      <c r="H66" s="21" t="s">
        <v>947</v>
      </c>
      <c r="I66" s="21" t="s">
        <v>1041</v>
      </c>
      <c r="J66" s="21" t="s">
        <v>730</v>
      </c>
      <c r="K66" s="21" t="s">
        <v>0</v>
      </c>
      <c r="L66" s="21" t="s">
        <v>887</v>
      </c>
      <c r="M66" s="21" t="s">
        <v>0</v>
      </c>
      <c r="N66" s="21" t="s">
        <v>732</v>
      </c>
      <c r="O66" s="22">
        <v>10133</v>
      </c>
      <c r="P66" t="str">
        <f>_xlfn.XLOOKUP(B66+0,'chart of accounts kl 3-5'!A:A,'chart of accounts kl 3-5'!B:B)</f>
        <v xml:space="preserve">Institutions-/enhetsgemensam kostnad                                                    Påslag som genereras automatiskt i systemet. </v>
      </c>
    </row>
    <row r="67" spans="1:16" x14ac:dyDescent="0.3">
      <c r="A67" s="23" t="s">
        <v>937</v>
      </c>
      <c r="B67" s="23" t="s">
        <v>1039</v>
      </c>
      <c r="C67" s="23" t="s">
        <v>939</v>
      </c>
      <c r="D67" s="23" t="s">
        <v>940</v>
      </c>
      <c r="E67" s="23" t="s">
        <v>941</v>
      </c>
      <c r="F67" s="23" t="s">
        <v>942</v>
      </c>
      <c r="G67" s="23" t="s">
        <v>943</v>
      </c>
      <c r="H67" s="23" t="s">
        <v>950</v>
      </c>
      <c r="I67" s="23" t="s">
        <v>1042</v>
      </c>
      <c r="J67" s="23" t="s">
        <v>730</v>
      </c>
      <c r="K67" s="23" t="s">
        <v>0</v>
      </c>
      <c r="L67" s="23" t="s">
        <v>888</v>
      </c>
      <c r="M67" s="23" t="s">
        <v>0</v>
      </c>
      <c r="N67" s="23" t="s">
        <v>732</v>
      </c>
      <c r="O67" s="24">
        <v>14790</v>
      </c>
      <c r="P67" t="str">
        <f>_xlfn.XLOOKUP(B67+0,'chart of accounts kl 3-5'!A:A,'chart of accounts kl 3-5'!B:B)</f>
        <v xml:space="preserve">Institutions-/enhetsgemensam kostnad                                                    Påslag som genereras automatiskt i systemet. </v>
      </c>
    </row>
    <row r="68" spans="1:16" x14ac:dyDescent="0.3">
      <c r="A68" s="21" t="s">
        <v>937</v>
      </c>
      <c r="B68" s="21" t="s">
        <v>1039</v>
      </c>
      <c r="C68" s="21" t="s">
        <v>939</v>
      </c>
      <c r="D68" s="21" t="s">
        <v>940</v>
      </c>
      <c r="E68" s="21" t="s">
        <v>941</v>
      </c>
      <c r="F68" s="21" t="s">
        <v>942</v>
      </c>
      <c r="G68" s="21" t="s">
        <v>943</v>
      </c>
      <c r="H68" s="21" t="s">
        <v>953</v>
      </c>
      <c r="I68" s="21" t="s">
        <v>1043</v>
      </c>
      <c r="J68" s="21" t="s">
        <v>730</v>
      </c>
      <c r="K68" s="21" t="s">
        <v>0</v>
      </c>
      <c r="L68" s="21" t="s">
        <v>889</v>
      </c>
      <c r="M68" s="21" t="s">
        <v>0</v>
      </c>
      <c r="N68" s="21" t="s">
        <v>732</v>
      </c>
      <c r="O68" s="22">
        <v>10644</v>
      </c>
      <c r="P68" t="str">
        <f>_xlfn.XLOOKUP(B68+0,'chart of accounts kl 3-5'!A:A,'chart of accounts kl 3-5'!B:B)</f>
        <v xml:space="preserve">Institutions-/enhetsgemensam kostnad                                                    Påslag som genereras automatiskt i systemet. </v>
      </c>
    </row>
    <row r="69" spans="1:16" x14ac:dyDescent="0.3">
      <c r="A69" s="23" t="s">
        <v>937</v>
      </c>
      <c r="B69" s="23" t="s">
        <v>1039</v>
      </c>
      <c r="C69" s="23" t="s">
        <v>939</v>
      </c>
      <c r="D69" s="23" t="s">
        <v>940</v>
      </c>
      <c r="E69" s="23" t="s">
        <v>941</v>
      </c>
      <c r="F69" s="23" t="s">
        <v>942</v>
      </c>
      <c r="G69" s="23" t="s">
        <v>943</v>
      </c>
      <c r="H69" s="23" t="s">
        <v>956</v>
      </c>
      <c r="I69" s="23" t="s">
        <v>1044</v>
      </c>
      <c r="J69" s="23" t="s">
        <v>730</v>
      </c>
      <c r="K69" s="23" t="s">
        <v>0</v>
      </c>
      <c r="L69" s="23" t="s">
        <v>890</v>
      </c>
      <c r="M69" s="23" t="s">
        <v>0</v>
      </c>
      <c r="N69" s="23" t="s">
        <v>732</v>
      </c>
      <c r="O69" s="24">
        <v>13347</v>
      </c>
      <c r="P69" t="str">
        <f>_xlfn.XLOOKUP(B69+0,'chart of accounts kl 3-5'!A:A,'chart of accounts kl 3-5'!B:B)</f>
        <v xml:space="preserve">Institutions-/enhetsgemensam kostnad                                                    Påslag som genereras automatiskt i systemet. </v>
      </c>
    </row>
    <row r="70" spans="1:16" x14ac:dyDescent="0.3">
      <c r="A70" s="21" t="s">
        <v>937</v>
      </c>
      <c r="B70" s="21" t="s">
        <v>1039</v>
      </c>
      <c r="C70" s="21" t="s">
        <v>939</v>
      </c>
      <c r="D70" s="21" t="s">
        <v>940</v>
      </c>
      <c r="E70" s="21" t="s">
        <v>941</v>
      </c>
      <c r="F70" s="21" t="s">
        <v>942</v>
      </c>
      <c r="G70" s="21" t="s">
        <v>943</v>
      </c>
      <c r="H70" s="21" t="s">
        <v>959</v>
      </c>
      <c r="I70" s="21" t="s">
        <v>1045</v>
      </c>
      <c r="J70" s="21" t="s">
        <v>730</v>
      </c>
      <c r="K70" s="21" t="s">
        <v>0</v>
      </c>
      <c r="L70" s="21" t="s">
        <v>891</v>
      </c>
      <c r="M70" s="21" t="s">
        <v>0</v>
      </c>
      <c r="N70" s="21" t="s">
        <v>732</v>
      </c>
      <c r="O70" s="22">
        <v>-54505</v>
      </c>
      <c r="P70" t="str">
        <f>_xlfn.XLOOKUP(B70+0,'chart of accounts kl 3-5'!A:A,'chart of accounts kl 3-5'!B:B)</f>
        <v xml:space="preserve">Institutions-/enhetsgemensam kostnad                                                    Påslag som genereras automatiskt i systemet. </v>
      </c>
    </row>
    <row r="71" spans="1:16" x14ac:dyDescent="0.3">
      <c r="A71" s="23" t="s">
        <v>937</v>
      </c>
      <c r="B71" s="23" t="s">
        <v>1039</v>
      </c>
      <c r="C71" s="23" t="s">
        <v>939</v>
      </c>
      <c r="D71" s="23" t="s">
        <v>940</v>
      </c>
      <c r="E71" s="23" t="s">
        <v>941</v>
      </c>
      <c r="F71" s="23" t="s">
        <v>942</v>
      </c>
      <c r="G71" s="23" t="s">
        <v>943</v>
      </c>
      <c r="H71" s="23" t="s">
        <v>962</v>
      </c>
      <c r="I71" s="23" t="s">
        <v>1046</v>
      </c>
      <c r="J71" s="23" t="s">
        <v>730</v>
      </c>
      <c r="K71" s="23" t="s">
        <v>0</v>
      </c>
      <c r="L71" s="23" t="s">
        <v>892</v>
      </c>
      <c r="M71" s="23" t="s">
        <v>0</v>
      </c>
      <c r="N71" s="23" t="s">
        <v>732</v>
      </c>
      <c r="O71" s="24">
        <v>11645</v>
      </c>
      <c r="P71" t="str">
        <f>_xlfn.XLOOKUP(B71+0,'chart of accounts kl 3-5'!A:A,'chart of accounts kl 3-5'!B:B)</f>
        <v xml:space="preserve">Institutions-/enhetsgemensam kostnad                                                    Påslag som genereras automatiskt i systemet. </v>
      </c>
    </row>
    <row r="72" spans="1:16" ht="14.5" x14ac:dyDescent="0.35">
      <c r="A72" s="21" t="s">
        <v>937</v>
      </c>
      <c r="B72" s="21" t="s">
        <v>1047</v>
      </c>
      <c r="C72" s="21" t="s">
        <v>939</v>
      </c>
      <c r="D72" s="21" t="s">
        <v>940</v>
      </c>
      <c r="E72" s="21" t="s">
        <v>941</v>
      </c>
      <c r="F72" s="21" t="s">
        <v>1016</v>
      </c>
      <c r="G72" s="21" t="s">
        <v>943</v>
      </c>
      <c r="H72" s="21" t="s">
        <v>1048</v>
      </c>
      <c r="I72" s="21" t="s">
        <v>1049</v>
      </c>
      <c r="J72" s="21" t="s">
        <v>735</v>
      </c>
      <c r="K72" s="26"/>
      <c r="L72" s="21" t="s">
        <v>893</v>
      </c>
      <c r="M72" s="21" t="s">
        <v>894</v>
      </c>
      <c r="N72" s="21" t="s">
        <v>719</v>
      </c>
      <c r="O72" s="22">
        <v>9100</v>
      </c>
      <c r="P72" t="str">
        <f>_xlfn.XLOOKUP(B72+0,'chart of accounts kl 3-5'!A:A,'chart of accounts kl 3-5'!B:B)</f>
        <v>Resor, ej statliga</v>
      </c>
    </row>
    <row r="73" spans="1:16" ht="14.5" x14ac:dyDescent="0.35">
      <c r="A73" s="23" t="s">
        <v>937</v>
      </c>
      <c r="B73" s="23" t="s">
        <v>1047</v>
      </c>
      <c r="C73" s="23" t="s">
        <v>939</v>
      </c>
      <c r="D73" s="23" t="s">
        <v>940</v>
      </c>
      <c r="E73" s="23" t="s">
        <v>941</v>
      </c>
      <c r="F73" s="23" t="s">
        <v>1016</v>
      </c>
      <c r="G73" s="23" t="s">
        <v>943</v>
      </c>
      <c r="H73" s="23" t="s">
        <v>1050</v>
      </c>
      <c r="I73" s="23" t="s">
        <v>1051</v>
      </c>
      <c r="J73" s="23" t="s">
        <v>735</v>
      </c>
      <c r="K73" s="25"/>
      <c r="L73" s="23" t="s">
        <v>895</v>
      </c>
      <c r="M73" s="23" t="s">
        <v>896</v>
      </c>
      <c r="N73" s="23" t="s">
        <v>719</v>
      </c>
      <c r="O73" s="24">
        <v>4298</v>
      </c>
      <c r="P73" t="str">
        <f>_xlfn.XLOOKUP(B73+0,'chart of accounts kl 3-5'!A:A,'chart of accounts kl 3-5'!B:B)</f>
        <v>Resor, ej statliga</v>
      </c>
    </row>
    <row r="74" spans="1:16" ht="14.5" x14ac:dyDescent="0.35">
      <c r="A74" s="21" t="s">
        <v>937</v>
      </c>
      <c r="B74" s="21" t="s">
        <v>1047</v>
      </c>
      <c r="C74" s="21" t="s">
        <v>939</v>
      </c>
      <c r="D74" s="21" t="s">
        <v>940</v>
      </c>
      <c r="E74" s="21" t="s">
        <v>941</v>
      </c>
      <c r="F74" s="21" t="s">
        <v>1016</v>
      </c>
      <c r="G74" s="21" t="s">
        <v>943</v>
      </c>
      <c r="H74" s="21" t="s">
        <v>1052</v>
      </c>
      <c r="I74" s="21" t="s">
        <v>1053</v>
      </c>
      <c r="J74" s="21" t="s">
        <v>735</v>
      </c>
      <c r="K74" s="26"/>
      <c r="L74" s="21" t="s">
        <v>897</v>
      </c>
      <c r="M74" s="21" t="s">
        <v>898</v>
      </c>
      <c r="N74" s="21" t="s">
        <v>719</v>
      </c>
      <c r="O74" s="22">
        <v>708.77</v>
      </c>
      <c r="P74" t="str">
        <f>_xlfn.XLOOKUP(B74+0,'chart of accounts kl 3-5'!A:A,'chart of accounts kl 3-5'!B:B)</f>
        <v>Resor, ej statliga</v>
      </c>
    </row>
    <row r="75" spans="1:16" ht="14.5" x14ac:dyDescent="0.35">
      <c r="A75" s="23" t="s">
        <v>937</v>
      </c>
      <c r="B75" s="23" t="s">
        <v>1047</v>
      </c>
      <c r="C75" s="23" t="s">
        <v>939</v>
      </c>
      <c r="D75" s="23" t="s">
        <v>940</v>
      </c>
      <c r="E75" s="23" t="s">
        <v>941</v>
      </c>
      <c r="F75" s="23" t="s">
        <v>1016</v>
      </c>
      <c r="G75" s="23" t="s">
        <v>943</v>
      </c>
      <c r="H75" s="23" t="s">
        <v>1052</v>
      </c>
      <c r="I75" s="23" t="s">
        <v>1054</v>
      </c>
      <c r="J75" s="23" t="s">
        <v>735</v>
      </c>
      <c r="K75" s="25"/>
      <c r="L75" s="23" t="s">
        <v>899</v>
      </c>
      <c r="M75" s="23" t="s">
        <v>900</v>
      </c>
      <c r="N75" s="23" t="s">
        <v>719</v>
      </c>
      <c r="O75" s="24">
        <v>1017.92</v>
      </c>
      <c r="P75" t="str">
        <f>_xlfn.XLOOKUP(B75+0,'chart of accounts kl 3-5'!A:A,'chart of accounts kl 3-5'!B:B)</f>
        <v>Resor, ej statliga</v>
      </c>
    </row>
    <row r="76" spans="1:16" ht="14.5" x14ac:dyDescent="0.35">
      <c r="A76" s="21" t="s">
        <v>937</v>
      </c>
      <c r="B76" s="21" t="s">
        <v>1047</v>
      </c>
      <c r="C76" s="21" t="s">
        <v>939</v>
      </c>
      <c r="D76" s="21" t="s">
        <v>940</v>
      </c>
      <c r="E76" s="21" t="s">
        <v>941</v>
      </c>
      <c r="F76" s="21" t="s">
        <v>1016</v>
      </c>
      <c r="G76" s="21" t="s">
        <v>943</v>
      </c>
      <c r="H76" s="21" t="s">
        <v>1052</v>
      </c>
      <c r="I76" s="21" t="s">
        <v>1055</v>
      </c>
      <c r="J76" s="21" t="s">
        <v>735</v>
      </c>
      <c r="K76" s="26"/>
      <c r="L76" s="21" t="s">
        <v>901</v>
      </c>
      <c r="M76" s="21" t="s">
        <v>902</v>
      </c>
      <c r="N76" s="21" t="s">
        <v>719</v>
      </c>
      <c r="O76" s="22">
        <v>884.24</v>
      </c>
      <c r="P76" t="str">
        <f>_xlfn.XLOOKUP(B76+0,'chart of accounts kl 3-5'!A:A,'chart of accounts kl 3-5'!B:B)</f>
        <v>Resor, ej statliga</v>
      </c>
    </row>
    <row r="77" spans="1:16" ht="14.5" x14ac:dyDescent="0.35">
      <c r="A77" s="23" t="s">
        <v>937</v>
      </c>
      <c r="B77" s="23" t="s">
        <v>1047</v>
      </c>
      <c r="C77" s="23" t="s">
        <v>939</v>
      </c>
      <c r="D77" s="23" t="s">
        <v>940</v>
      </c>
      <c r="E77" s="23" t="s">
        <v>941</v>
      </c>
      <c r="F77" s="23" t="s">
        <v>1016</v>
      </c>
      <c r="G77" s="23" t="s">
        <v>943</v>
      </c>
      <c r="H77" s="23" t="s">
        <v>1052</v>
      </c>
      <c r="I77" s="23" t="s">
        <v>1056</v>
      </c>
      <c r="J77" s="23" t="s">
        <v>735</v>
      </c>
      <c r="K77" s="25"/>
      <c r="L77" s="23" t="s">
        <v>903</v>
      </c>
      <c r="M77" s="23" t="s">
        <v>904</v>
      </c>
      <c r="N77" s="23" t="s">
        <v>719</v>
      </c>
      <c r="O77" s="24">
        <v>1885.85</v>
      </c>
      <c r="P77" t="str">
        <f>_xlfn.XLOOKUP(B77+0,'chart of accounts kl 3-5'!A:A,'chart of accounts kl 3-5'!B:B)</f>
        <v>Resor, ej statliga</v>
      </c>
    </row>
    <row r="78" spans="1:16" ht="14.5" x14ac:dyDescent="0.35">
      <c r="A78" s="21" t="s">
        <v>937</v>
      </c>
      <c r="B78" s="21" t="s">
        <v>1047</v>
      </c>
      <c r="C78" s="21" t="s">
        <v>939</v>
      </c>
      <c r="D78" s="21" t="s">
        <v>940</v>
      </c>
      <c r="E78" s="21" t="s">
        <v>941</v>
      </c>
      <c r="F78" s="21" t="s">
        <v>1016</v>
      </c>
      <c r="G78" s="21" t="s">
        <v>943</v>
      </c>
      <c r="H78" s="21" t="s">
        <v>1052</v>
      </c>
      <c r="I78" s="21" t="s">
        <v>1057</v>
      </c>
      <c r="J78" s="21" t="s">
        <v>735</v>
      </c>
      <c r="K78" s="26"/>
      <c r="L78" s="21" t="s">
        <v>905</v>
      </c>
      <c r="M78" s="21" t="s">
        <v>906</v>
      </c>
      <c r="N78" s="21" t="s">
        <v>719</v>
      </c>
      <c r="O78" s="22">
        <v>744.91</v>
      </c>
      <c r="P78" t="str">
        <f>_xlfn.XLOOKUP(B78+0,'chart of accounts kl 3-5'!A:A,'chart of accounts kl 3-5'!B:B)</f>
        <v>Resor, ej statliga</v>
      </c>
    </row>
    <row r="79" spans="1:16" ht="14.5" x14ac:dyDescent="0.35">
      <c r="A79" s="23" t="s">
        <v>937</v>
      </c>
      <c r="B79" s="23" t="s">
        <v>1047</v>
      </c>
      <c r="C79" s="23" t="s">
        <v>939</v>
      </c>
      <c r="D79" s="23" t="s">
        <v>940</v>
      </c>
      <c r="E79" s="23" t="s">
        <v>941</v>
      </c>
      <c r="F79" s="23" t="s">
        <v>1016</v>
      </c>
      <c r="G79" s="23" t="s">
        <v>943</v>
      </c>
      <c r="H79" s="23" t="s">
        <v>977</v>
      </c>
      <c r="I79" s="23" t="s">
        <v>1058</v>
      </c>
      <c r="J79" s="23" t="s">
        <v>735</v>
      </c>
      <c r="K79" s="25"/>
      <c r="L79" s="23" t="s">
        <v>907</v>
      </c>
      <c r="M79" s="23" t="s">
        <v>908</v>
      </c>
      <c r="N79" s="23" t="s">
        <v>719</v>
      </c>
      <c r="O79" s="24">
        <v>3258</v>
      </c>
      <c r="P79" t="str">
        <f>_xlfn.XLOOKUP(B79+0,'chart of accounts kl 3-5'!A:A,'chart of accounts kl 3-5'!B:B)</f>
        <v>Resor, ej statliga</v>
      </c>
    </row>
    <row r="80" spans="1:16" ht="14.5" x14ac:dyDescent="0.35">
      <c r="A80" s="21" t="s">
        <v>937</v>
      </c>
      <c r="B80" s="21" t="s">
        <v>1047</v>
      </c>
      <c r="C80" s="21" t="s">
        <v>939</v>
      </c>
      <c r="D80" s="21" t="s">
        <v>940</v>
      </c>
      <c r="E80" s="21" t="s">
        <v>941</v>
      </c>
      <c r="F80" s="21" t="s">
        <v>1016</v>
      </c>
      <c r="G80" s="21" t="s">
        <v>943</v>
      </c>
      <c r="H80" s="21" t="s">
        <v>1059</v>
      </c>
      <c r="I80" s="21" t="s">
        <v>1060</v>
      </c>
      <c r="J80" s="21" t="s">
        <v>735</v>
      </c>
      <c r="K80" s="26"/>
      <c r="L80" s="21" t="s">
        <v>909</v>
      </c>
      <c r="M80" s="21" t="s">
        <v>910</v>
      </c>
      <c r="N80" s="21" t="s">
        <v>719</v>
      </c>
      <c r="O80" s="22">
        <v>3121</v>
      </c>
      <c r="P80" t="str">
        <f>_xlfn.XLOOKUP(B80+0,'chart of accounts kl 3-5'!A:A,'chart of accounts kl 3-5'!B:B)</f>
        <v>Resor, ej statliga</v>
      </c>
    </row>
    <row r="81" spans="1:16" ht="14.5" x14ac:dyDescent="0.35">
      <c r="A81" s="23" t="s">
        <v>937</v>
      </c>
      <c r="B81" s="23" t="s">
        <v>1047</v>
      </c>
      <c r="C81" s="23" t="s">
        <v>939</v>
      </c>
      <c r="D81" s="23" t="s">
        <v>940</v>
      </c>
      <c r="E81" s="23" t="s">
        <v>941</v>
      </c>
      <c r="F81" s="23" t="s">
        <v>1016</v>
      </c>
      <c r="G81" s="23" t="s">
        <v>943</v>
      </c>
      <c r="H81" s="23" t="s">
        <v>1061</v>
      </c>
      <c r="I81" s="23" t="s">
        <v>1062</v>
      </c>
      <c r="J81" s="23" t="s">
        <v>735</v>
      </c>
      <c r="K81" s="25"/>
      <c r="L81" s="23" t="s">
        <v>911</v>
      </c>
      <c r="M81" s="23" t="s">
        <v>912</v>
      </c>
      <c r="N81" s="23" t="s">
        <v>719</v>
      </c>
      <c r="O81" s="24">
        <v>3821</v>
      </c>
      <c r="P81" t="str">
        <f>_xlfn.XLOOKUP(B81+0,'chart of accounts kl 3-5'!A:A,'chart of accounts kl 3-5'!B:B)</f>
        <v>Resor, ej statliga</v>
      </c>
    </row>
    <row r="82" spans="1:16" x14ac:dyDescent="0.3">
      <c r="A82" s="21" t="s">
        <v>937</v>
      </c>
      <c r="B82" s="21" t="s">
        <v>1047</v>
      </c>
      <c r="C82" s="21" t="s">
        <v>939</v>
      </c>
      <c r="D82" s="21" t="s">
        <v>940</v>
      </c>
      <c r="E82" s="21" t="s">
        <v>941</v>
      </c>
      <c r="F82" s="21" t="s">
        <v>994</v>
      </c>
      <c r="G82" s="21" t="s">
        <v>943</v>
      </c>
      <c r="H82" s="21" t="s">
        <v>1003</v>
      </c>
      <c r="I82" s="21" t="s">
        <v>1004</v>
      </c>
      <c r="J82" s="21" t="s">
        <v>766</v>
      </c>
      <c r="K82" s="21" t="s">
        <v>0</v>
      </c>
      <c r="L82" s="21" t="s">
        <v>861</v>
      </c>
      <c r="M82" s="21" t="s">
        <v>862</v>
      </c>
      <c r="N82" s="21" t="s">
        <v>719</v>
      </c>
      <c r="O82" s="22">
        <v>1429.31</v>
      </c>
      <c r="P82" t="str">
        <f>_xlfn.XLOOKUP(B82+0,'chart of accounts kl 3-5'!A:A,'chart of accounts kl 3-5'!B:B)</f>
        <v>Resor, ej statliga</v>
      </c>
    </row>
    <row r="83" spans="1:16" x14ac:dyDescent="0.3">
      <c r="A83" s="23" t="s">
        <v>937</v>
      </c>
      <c r="B83" s="23" t="s">
        <v>1047</v>
      </c>
      <c r="C83" s="23" t="s">
        <v>939</v>
      </c>
      <c r="D83" s="23" t="s">
        <v>940</v>
      </c>
      <c r="E83" s="23" t="s">
        <v>941</v>
      </c>
      <c r="F83" s="23" t="s">
        <v>972</v>
      </c>
      <c r="G83" s="23" t="s">
        <v>943</v>
      </c>
      <c r="H83" s="23" t="s">
        <v>953</v>
      </c>
      <c r="I83" s="23" t="s">
        <v>1020</v>
      </c>
      <c r="J83" s="23" t="s">
        <v>697</v>
      </c>
      <c r="K83" s="23" t="s">
        <v>0</v>
      </c>
      <c r="L83" s="23" t="s">
        <v>874</v>
      </c>
      <c r="M83" s="23" t="s">
        <v>913</v>
      </c>
      <c r="N83" s="23" t="s">
        <v>719</v>
      </c>
      <c r="O83" s="24">
        <v>-2987</v>
      </c>
      <c r="P83" t="str">
        <f>_xlfn.XLOOKUP(B83+0,'chart of accounts kl 3-5'!A:A,'chart of accounts kl 3-5'!B:B)</f>
        <v>Resor, ej statliga</v>
      </c>
    </row>
    <row r="84" spans="1:16" x14ac:dyDescent="0.3">
      <c r="A84" s="21" t="s">
        <v>937</v>
      </c>
      <c r="B84" s="21" t="s">
        <v>1047</v>
      </c>
      <c r="C84" s="21" t="s">
        <v>939</v>
      </c>
      <c r="D84" s="21" t="s">
        <v>940</v>
      </c>
      <c r="E84" s="21" t="s">
        <v>941</v>
      </c>
      <c r="F84" s="21" t="s">
        <v>972</v>
      </c>
      <c r="G84" s="21" t="s">
        <v>943</v>
      </c>
      <c r="H84" s="21" t="s">
        <v>953</v>
      </c>
      <c r="I84" s="21" t="s">
        <v>1020</v>
      </c>
      <c r="J84" s="21" t="s">
        <v>697</v>
      </c>
      <c r="K84" s="21" t="s">
        <v>0</v>
      </c>
      <c r="L84" s="21" t="s">
        <v>874</v>
      </c>
      <c r="M84" s="21" t="s">
        <v>914</v>
      </c>
      <c r="N84" s="21" t="s">
        <v>719</v>
      </c>
      <c r="O84" s="22">
        <v>-386.79</v>
      </c>
      <c r="P84" t="str">
        <f>_xlfn.XLOOKUP(B84+0,'chart of accounts kl 3-5'!A:A,'chart of accounts kl 3-5'!B:B)</f>
        <v>Resor, ej statliga</v>
      </c>
    </row>
    <row r="85" spans="1:16" x14ac:dyDescent="0.3">
      <c r="A85" s="23" t="s">
        <v>937</v>
      </c>
      <c r="B85" s="23" t="s">
        <v>1047</v>
      </c>
      <c r="C85" s="23" t="s">
        <v>939</v>
      </c>
      <c r="D85" s="23" t="s">
        <v>940</v>
      </c>
      <c r="E85" s="23" t="s">
        <v>941</v>
      </c>
      <c r="F85" s="23" t="s">
        <v>972</v>
      </c>
      <c r="G85" s="23" t="s">
        <v>943</v>
      </c>
      <c r="H85" s="23" t="s">
        <v>1021</v>
      </c>
      <c r="I85" s="23" t="s">
        <v>1022</v>
      </c>
      <c r="J85" s="23" t="s">
        <v>697</v>
      </c>
      <c r="K85" s="23" t="s">
        <v>0</v>
      </c>
      <c r="L85" s="23" t="s">
        <v>876</v>
      </c>
      <c r="M85" s="23" t="s">
        <v>877</v>
      </c>
      <c r="N85" s="23" t="s">
        <v>719</v>
      </c>
      <c r="O85" s="24">
        <v>386.79</v>
      </c>
      <c r="P85" t="str">
        <f>_xlfn.XLOOKUP(B85+0,'chart of accounts kl 3-5'!A:A,'chart of accounts kl 3-5'!B:B)</f>
        <v>Resor, ej statliga</v>
      </c>
    </row>
    <row r="86" spans="1:16" ht="14.5" x14ac:dyDescent="0.35">
      <c r="A86" s="21" t="s">
        <v>937</v>
      </c>
      <c r="B86" s="21" t="s">
        <v>1063</v>
      </c>
      <c r="C86" s="21" t="s">
        <v>939</v>
      </c>
      <c r="D86" s="21" t="s">
        <v>940</v>
      </c>
      <c r="E86" s="21" t="s">
        <v>941</v>
      </c>
      <c r="F86" s="21" t="s">
        <v>1016</v>
      </c>
      <c r="G86" s="21" t="s">
        <v>943</v>
      </c>
      <c r="H86" s="21" t="s">
        <v>1048</v>
      </c>
      <c r="I86" s="21" t="s">
        <v>1049</v>
      </c>
      <c r="J86" s="21" t="s">
        <v>735</v>
      </c>
      <c r="K86" s="26"/>
      <c r="L86" s="21" t="s">
        <v>893</v>
      </c>
      <c r="M86" s="21" t="s">
        <v>915</v>
      </c>
      <c r="N86" s="21" t="s">
        <v>719</v>
      </c>
      <c r="O86" s="22">
        <v>3555.59</v>
      </c>
      <c r="P86" t="str">
        <f>_xlfn.XLOOKUP(B86+0,'chart of accounts kl 3-5'!A:A,'chart of accounts kl 3-5'!B:B)</f>
        <v>Hotell, ej statliga</v>
      </c>
    </row>
    <row r="87" spans="1:16" ht="14.5" x14ac:dyDescent="0.35">
      <c r="A87" s="23" t="s">
        <v>937</v>
      </c>
      <c r="B87" s="23" t="s">
        <v>1063</v>
      </c>
      <c r="C87" s="23" t="s">
        <v>939</v>
      </c>
      <c r="D87" s="23" t="s">
        <v>940</v>
      </c>
      <c r="E87" s="23" t="s">
        <v>941</v>
      </c>
      <c r="F87" s="23" t="s">
        <v>1016</v>
      </c>
      <c r="G87" s="23" t="s">
        <v>943</v>
      </c>
      <c r="H87" s="23" t="s">
        <v>1050</v>
      </c>
      <c r="I87" s="23" t="s">
        <v>1051</v>
      </c>
      <c r="J87" s="23" t="s">
        <v>735</v>
      </c>
      <c r="K87" s="25"/>
      <c r="L87" s="23" t="s">
        <v>895</v>
      </c>
      <c r="M87" s="23" t="s">
        <v>896</v>
      </c>
      <c r="N87" s="23" t="s">
        <v>719</v>
      </c>
      <c r="O87" s="24">
        <v>6275.25</v>
      </c>
      <c r="P87" t="str">
        <f>_xlfn.XLOOKUP(B87+0,'chart of accounts kl 3-5'!A:A,'chart of accounts kl 3-5'!B:B)</f>
        <v>Hotell, ej statliga</v>
      </c>
    </row>
    <row r="88" spans="1:16" ht="14.5" x14ac:dyDescent="0.35">
      <c r="A88" s="21" t="s">
        <v>937</v>
      </c>
      <c r="B88" s="21" t="s">
        <v>1063</v>
      </c>
      <c r="C88" s="21" t="s">
        <v>939</v>
      </c>
      <c r="D88" s="21" t="s">
        <v>940</v>
      </c>
      <c r="E88" s="21" t="s">
        <v>941</v>
      </c>
      <c r="F88" s="21" t="s">
        <v>1016</v>
      </c>
      <c r="G88" s="21" t="s">
        <v>943</v>
      </c>
      <c r="H88" s="21" t="s">
        <v>1052</v>
      </c>
      <c r="I88" s="21" t="s">
        <v>1054</v>
      </c>
      <c r="J88" s="21" t="s">
        <v>735</v>
      </c>
      <c r="K88" s="26"/>
      <c r="L88" s="21" t="s">
        <v>899</v>
      </c>
      <c r="M88" s="21" t="s">
        <v>916</v>
      </c>
      <c r="N88" s="21" t="s">
        <v>719</v>
      </c>
      <c r="O88" s="22">
        <v>1325</v>
      </c>
      <c r="P88" t="str">
        <f>_xlfn.XLOOKUP(B88+0,'chart of accounts kl 3-5'!A:A,'chart of accounts kl 3-5'!B:B)</f>
        <v>Hotell, ej statliga</v>
      </c>
    </row>
    <row r="89" spans="1:16" ht="14.5" x14ac:dyDescent="0.35">
      <c r="A89" s="23" t="s">
        <v>937</v>
      </c>
      <c r="B89" s="23" t="s">
        <v>1063</v>
      </c>
      <c r="C89" s="23" t="s">
        <v>939</v>
      </c>
      <c r="D89" s="23" t="s">
        <v>940</v>
      </c>
      <c r="E89" s="23" t="s">
        <v>941</v>
      </c>
      <c r="F89" s="23" t="s">
        <v>1016</v>
      </c>
      <c r="G89" s="23" t="s">
        <v>943</v>
      </c>
      <c r="H89" s="23" t="s">
        <v>1052</v>
      </c>
      <c r="I89" s="23" t="s">
        <v>1064</v>
      </c>
      <c r="J89" s="23" t="s">
        <v>735</v>
      </c>
      <c r="K89" s="25"/>
      <c r="L89" s="23" t="s">
        <v>917</v>
      </c>
      <c r="M89" s="23" t="s">
        <v>918</v>
      </c>
      <c r="N89" s="23" t="s">
        <v>719</v>
      </c>
      <c r="O89" s="24">
        <v>1325</v>
      </c>
      <c r="P89" t="str">
        <f>_xlfn.XLOOKUP(B89+0,'chart of accounts kl 3-5'!A:A,'chart of accounts kl 3-5'!B:B)</f>
        <v>Hotell, ej statliga</v>
      </c>
    </row>
    <row r="90" spans="1:16" ht="14.5" x14ac:dyDescent="0.35">
      <c r="A90" s="21" t="s">
        <v>937</v>
      </c>
      <c r="B90" s="21" t="s">
        <v>1063</v>
      </c>
      <c r="C90" s="21" t="s">
        <v>939</v>
      </c>
      <c r="D90" s="21" t="s">
        <v>940</v>
      </c>
      <c r="E90" s="21" t="s">
        <v>941</v>
      </c>
      <c r="F90" s="21" t="s">
        <v>1016</v>
      </c>
      <c r="G90" s="21" t="s">
        <v>943</v>
      </c>
      <c r="H90" s="21" t="s">
        <v>977</v>
      </c>
      <c r="I90" s="21" t="s">
        <v>1065</v>
      </c>
      <c r="J90" s="21" t="s">
        <v>735</v>
      </c>
      <c r="K90" s="26"/>
      <c r="L90" s="21" t="s">
        <v>919</v>
      </c>
      <c r="M90" s="21" t="s">
        <v>920</v>
      </c>
      <c r="N90" s="21" t="s">
        <v>719</v>
      </c>
      <c r="O90" s="22">
        <v>1719.47</v>
      </c>
      <c r="P90" t="str">
        <f>_xlfn.XLOOKUP(B90+0,'chart of accounts kl 3-5'!A:A,'chart of accounts kl 3-5'!B:B)</f>
        <v>Hotell, ej statliga</v>
      </c>
    </row>
    <row r="91" spans="1:16" ht="14.5" x14ac:dyDescent="0.35">
      <c r="A91" s="23" t="s">
        <v>937</v>
      </c>
      <c r="B91" s="23" t="s">
        <v>1063</v>
      </c>
      <c r="C91" s="23" t="s">
        <v>939</v>
      </c>
      <c r="D91" s="23" t="s">
        <v>940</v>
      </c>
      <c r="E91" s="23" t="s">
        <v>941</v>
      </c>
      <c r="F91" s="23" t="s">
        <v>1016</v>
      </c>
      <c r="G91" s="23" t="s">
        <v>943</v>
      </c>
      <c r="H91" s="23" t="s">
        <v>977</v>
      </c>
      <c r="I91" s="23" t="s">
        <v>1066</v>
      </c>
      <c r="J91" s="23" t="s">
        <v>735</v>
      </c>
      <c r="K91" s="25"/>
      <c r="L91" s="23" t="s">
        <v>921</v>
      </c>
      <c r="M91" s="23" t="s">
        <v>922</v>
      </c>
      <c r="N91" s="23" t="s">
        <v>719</v>
      </c>
      <c r="O91" s="24">
        <v>50</v>
      </c>
      <c r="P91" t="str">
        <f>_xlfn.XLOOKUP(B91+0,'chart of accounts kl 3-5'!A:A,'chart of accounts kl 3-5'!B:B)</f>
        <v>Hotell, ej statliga</v>
      </c>
    </row>
    <row r="92" spans="1:16" ht="14.5" x14ac:dyDescent="0.35">
      <c r="A92" s="21" t="s">
        <v>937</v>
      </c>
      <c r="B92" s="21" t="s">
        <v>1063</v>
      </c>
      <c r="C92" s="21" t="s">
        <v>939</v>
      </c>
      <c r="D92" s="21" t="s">
        <v>940</v>
      </c>
      <c r="E92" s="21" t="s">
        <v>941</v>
      </c>
      <c r="F92" s="21" t="s">
        <v>1016</v>
      </c>
      <c r="G92" s="21" t="s">
        <v>943</v>
      </c>
      <c r="H92" s="21" t="s">
        <v>1067</v>
      </c>
      <c r="I92" s="21" t="s">
        <v>1068</v>
      </c>
      <c r="J92" s="21" t="s">
        <v>735</v>
      </c>
      <c r="K92" s="26"/>
      <c r="L92" s="21" t="s">
        <v>923</v>
      </c>
      <c r="M92" s="21" t="s">
        <v>924</v>
      </c>
      <c r="N92" s="21" t="s">
        <v>719</v>
      </c>
      <c r="O92" s="22">
        <v>3788.91</v>
      </c>
      <c r="P92" t="str">
        <f>_xlfn.XLOOKUP(B92+0,'chart of accounts kl 3-5'!A:A,'chart of accounts kl 3-5'!B:B)</f>
        <v>Hotell, ej statliga</v>
      </c>
    </row>
    <row r="93" spans="1:16" ht="14.5" x14ac:dyDescent="0.35">
      <c r="A93" s="23" t="s">
        <v>937</v>
      </c>
      <c r="B93" s="23" t="s">
        <v>1063</v>
      </c>
      <c r="C93" s="23" t="s">
        <v>939</v>
      </c>
      <c r="D93" s="23" t="s">
        <v>940</v>
      </c>
      <c r="E93" s="23" t="s">
        <v>941</v>
      </c>
      <c r="F93" s="23" t="s">
        <v>1016</v>
      </c>
      <c r="G93" s="23" t="s">
        <v>943</v>
      </c>
      <c r="H93" s="23" t="s">
        <v>1067</v>
      </c>
      <c r="I93" s="23" t="s">
        <v>1069</v>
      </c>
      <c r="J93" s="23" t="s">
        <v>735</v>
      </c>
      <c r="K93" s="25"/>
      <c r="L93" s="23" t="s">
        <v>925</v>
      </c>
      <c r="M93" s="23" t="s">
        <v>926</v>
      </c>
      <c r="N93" s="23" t="s">
        <v>719</v>
      </c>
      <c r="O93" s="24">
        <v>3788.91</v>
      </c>
      <c r="P93" t="str">
        <f>_xlfn.XLOOKUP(B93+0,'chart of accounts kl 3-5'!A:A,'chart of accounts kl 3-5'!B:B)</f>
        <v>Hotell, ej statliga</v>
      </c>
    </row>
    <row r="94" spans="1:16" ht="14.5" x14ac:dyDescent="0.35">
      <c r="A94" s="21" t="s">
        <v>937</v>
      </c>
      <c r="B94" s="21" t="s">
        <v>1063</v>
      </c>
      <c r="C94" s="21" t="s">
        <v>939</v>
      </c>
      <c r="D94" s="21" t="s">
        <v>940</v>
      </c>
      <c r="E94" s="21" t="s">
        <v>941</v>
      </c>
      <c r="F94" s="21" t="s">
        <v>1016</v>
      </c>
      <c r="G94" s="21" t="s">
        <v>943</v>
      </c>
      <c r="H94" s="21" t="s">
        <v>1070</v>
      </c>
      <c r="I94" s="21" t="s">
        <v>1071</v>
      </c>
      <c r="J94" s="21" t="s">
        <v>735</v>
      </c>
      <c r="K94" s="26"/>
      <c r="L94" s="21" t="s">
        <v>927</v>
      </c>
      <c r="M94" s="21" t="s">
        <v>928</v>
      </c>
      <c r="N94" s="21" t="s">
        <v>719</v>
      </c>
      <c r="O94" s="22">
        <v>3250.93</v>
      </c>
      <c r="P94" t="str">
        <f>_xlfn.XLOOKUP(B94+0,'chart of accounts kl 3-5'!A:A,'chart of accounts kl 3-5'!B:B)</f>
        <v>Hotell, ej statliga</v>
      </c>
    </row>
    <row r="95" spans="1:16" x14ac:dyDescent="0.3">
      <c r="A95" s="23" t="s">
        <v>937</v>
      </c>
      <c r="B95" s="23" t="s">
        <v>1063</v>
      </c>
      <c r="C95" s="23" t="s">
        <v>939</v>
      </c>
      <c r="D95" s="23" t="s">
        <v>940</v>
      </c>
      <c r="E95" s="23" t="s">
        <v>941</v>
      </c>
      <c r="F95" s="23" t="s">
        <v>972</v>
      </c>
      <c r="G95" s="23" t="s">
        <v>943</v>
      </c>
      <c r="H95" s="23" t="s">
        <v>953</v>
      </c>
      <c r="I95" s="23" t="s">
        <v>1020</v>
      </c>
      <c r="J95" s="23" t="s">
        <v>697</v>
      </c>
      <c r="K95" s="23" t="s">
        <v>0</v>
      </c>
      <c r="L95" s="23" t="s">
        <v>874</v>
      </c>
      <c r="M95" s="23" t="s">
        <v>929</v>
      </c>
      <c r="N95" s="23" t="s">
        <v>719</v>
      </c>
      <c r="O95" s="24">
        <v>-4469.96</v>
      </c>
      <c r="P95" t="str">
        <f>_xlfn.XLOOKUP(B95+0,'chart of accounts kl 3-5'!A:A,'chart of accounts kl 3-5'!B:B)</f>
        <v>Hotell, ej statliga</v>
      </c>
    </row>
    <row r="96" spans="1:16" x14ac:dyDescent="0.3">
      <c r="A96" s="21" t="s">
        <v>937</v>
      </c>
      <c r="B96" s="21" t="s">
        <v>1072</v>
      </c>
      <c r="C96" s="21" t="s">
        <v>939</v>
      </c>
      <c r="D96" s="21" t="s">
        <v>940</v>
      </c>
      <c r="E96" s="21" t="s">
        <v>941</v>
      </c>
      <c r="F96" s="21" t="s">
        <v>994</v>
      </c>
      <c r="G96" s="21" t="s">
        <v>943</v>
      </c>
      <c r="H96" s="21" t="s">
        <v>1009</v>
      </c>
      <c r="I96" s="21" t="s">
        <v>1010</v>
      </c>
      <c r="J96" s="21" t="s">
        <v>766</v>
      </c>
      <c r="K96" s="21" t="s">
        <v>0</v>
      </c>
      <c r="L96" s="21" t="s">
        <v>869</v>
      </c>
      <c r="M96" s="21" t="s">
        <v>870</v>
      </c>
      <c r="N96" s="21" t="s">
        <v>719</v>
      </c>
      <c r="O96" s="22">
        <v>60.85</v>
      </c>
      <c r="P96" t="str">
        <f>_xlfn.XLOOKUP(B96+0,'chart of accounts kl 3-5'!A:A,'chart of accounts kl 3-5'!B:B)</f>
        <v>EU-fin: utl moms resekostnad</v>
      </c>
    </row>
    <row r="97" spans="1:16" ht="14.5" x14ac:dyDescent="0.35">
      <c r="A97" s="23" t="s">
        <v>937</v>
      </c>
      <c r="B97" s="23" t="s">
        <v>1073</v>
      </c>
      <c r="C97" s="23" t="s">
        <v>939</v>
      </c>
      <c r="D97" s="23" t="s">
        <v>940</v>
      </c>
      <c r="E97" s="23" t="s">
        <v>941</v>
      </c>
      <c r="F97" s="23" t="s">
        <v>1016</v>
      </c>
      <c r="G97" s="23" t="s">
        <v>943</v>
      </c>
      <c r="H97" s="23" t="s">
        <v>1048</v>
      </c>
      <c r="I97" s="23" t="s">
        <v>1049</v>
      </c>
      <c r="J97" s="23" t="s">
        <v>735</v>
      </c>
      <c r="K97" s="25"/>
      <c r="L97" s="23" t="s">
        <v>893</v>
      </c>
      <c r="M97" s="23" t="s">
        <v>930</v>
      </c>
      <c r="N97" s="23" t="s">
        <v>719</v>
      </c>
      <c r="O97" s="24">
        <v>718.59</v>
      </c>
      <c r="P97" t="str">
        <f>_xlfn.XLOOKUP(B97+0,'chart of accounts kl 3-5'!A:A,'chart of accounts kl 3-5'!B:B)</f>
        <v>Övriga resekostnader, ej statliga                                                 Exempel: Taxi-, bilhyres- och busskostnader vid tjänsteresa. Vid leasing av bil under längre period ska konto 5762 användas.</v>
      </c>
    </row>
    <row r="98" spans="1:16" ht="14.5" x14ac:dyDescent="0.35">
      <c r="A98" s="21" t="s">
        <v>937</v>
      </c>
      <c r="B98" s="21" t="s">
        <v>1073</v>
      </c>
      <c r="C98" s="21" t="s">
        <v>939</v>
      </c>
      <c r="D98" s="21" t="s">
        <v>940</v>
      </c>
      <c r="E98" s="21" t="s">
        <v>941</v>
      </c>
      <c r="F98" s="21" t="s">
        <v>1016</v>
      </c>
      <c r="G98" s="21" t="s">
        <v>943</v>
      </c>
      <c r="H98" s="21" t="s">
        <v>1050</v>
      </c>
      <c r="I98" s="21" t="s">
        <v>1051</v>
      </c>
      <c r="J98" s="21" t="s">
        <v>735</v>
      </c>
      <c r="K98" s="26"/>
      <c r="L98" s="21" t="s">
        <v>895</v>
      </c>
      <c r="M98" s="21" t="s">
        <v>896</v>
      </c>
      <c r="N98" s="21" t="s">
        <v>719</v>
      </c>
      <c r="O98" s="22">
        <v>1333.96</v>
      </c>
      <c r="P98" t="str">
        <f>_xlfn.XLOOKUP(B98+0,'chart of accounts kl 3-5'!A:A,'chart of accounts kl 3-5'!B:B)</f>
        <v>Övriga resekostnader, ej statliga                                                 Exempel: Taxi-, bilhyres- och busskostnader vid tjänsteresa. Vid leasing av bil under längre period ska konto 5762 användas.</v>
      </c>
    </row>
    <row r="99" spans="1:16" ht="14.5" x14ac:dyDescent="0.35">
      <c r="A99" s="23" t="s">
        <v>937</v>
      </c>
      <c r="B99" s="23" t="s">
        <v>1073</v>
      </c>
      <c r="C99" s="23" t="s">
        <v>939</v>
      </c>
      <c r="D99" s="23" t="s">
        <v>940</v>
      </c>
      <c r="E99" s="23" t="s">
        <v>941</v>
      </c>
      <c r="F99" s="23" t="s">
        <v>1016</v>
      </c>
      <c r="G99" s="23" t="s">
        <v>943</v>
      </c>
      <c r="H99" s="23" t="s">
        <v>1061</v>
      </c>
      <c r="I99" s="23" t="s">
        <v>1074</v>
      </c>
      <c r="J99" s="23" t="s">
        <v>735</v>
      </c>
      <c r="K99" s="25"/>
      <c r="L99" s="23" t="s">
        <v>931</v>
      </c>
      <c r="M99" s="23" t="s">
        <v>932</v>
      </c>
      <c r="N99" s="23" t="s">
        <v>719</v>
      </c>
      <c r="O99" s="24">
        <v>668.59</v>
      </c>
      <c r="P99" t="str">
        <f>_xlfn.XLOOKUP(B99+0,'chart of accounts kl 3-5'!A:A,'chart of accounts kl 3-5'!B:B)</f>
        <v>Övriga resekostnader, ej statliga                                                 Exempel: Taxi-, bilhyres- och busskostnader vid tjänsteresa. Vid leasing av bil under längre period ska konto 5762 användas.</v>
      </c>
    </row>
    <row r="100" spans="1:16" ht="14.5" x14ac:dyDescent="0.35">
      <c r="A100" s="21" t="s">
        <v>937</v>
      </c>
      <c r="B100" s="21" t="s">
        <v>1073</v>
      </c>
      <c r="C100" s="21" t="s">
        <v>939</v>
      </c>
      <c r="D100" s="21" t="s">
        <v>940</v>
      </c>
      <c r="E100" s="21" t="s">
        <v>941</v>
      </c>
      <c r="F100" s="21" t="s">
        <v>1016</v>
      </c>
      <c r="G100" s="21" t="s">
        <v>943</v>
      </c>
      <c r="H100" s="21" t="s">
        <v>1061</v>
      </c>
      <c r="I100" s="21" t="s">
        <v>1075</v>
      </c>
      <c r="J100" s="21" t="s">
        <v>735</v>
      </c>
      <c r="K100" s="26"/>
      <c r="L100" s="21" t="s">
        <v>933</v>
      </c>
      <c r="M100" s="21" t="s">
        <v>934</v>
      </c>
      <c r="N100" s="21" t="s">
        <v>719</v>
      </c>
      <c r="O100" s="22">
        <v>1333.96</v>
      </c>
      <c r="P100" t="str">
        <f>_xlfn.XLOOKUP(B100+0,'chart of accounts kl 3-5'!A:A,'chart of accounts kl 3-5'!B:B)</f>
        <v>Övriga resekostnader, ej statliga                                                 Exempel: Taxi-, bilhyres- och busskostnader vid tjänsteresa. Vid leasing av bil under längre period ska konto 5762 användas.</v>
      </c>
    </row>
    <row r="101" spans="1:16" x14ac:dyDescent="0.3">
      <c r="A101" s="23" t="s">
        <v>937</v>
      </c>
      <c r="B101" s="23" t="s">
        <v>1073</v>
      </c>
      <c r="C101" s="23" t="s">
        <v>939</v>
      </c>
      <c r="D101" s="23" t="s">
        <v>940</v>
      </c>
      <c r="E101" s="23" t="s">
        <v>941</v>
      </c>
      <c r="F101" s="23" t="s">
        <v>994</v>
      </c>
      <c r="G101" s="23" t="s">
        <v>943</v>
      </c>
      <c r="H101" s="23" t="s">
        <v>1003</v>
      </c>
      <c r="I101" s="23" t="s">
        <v>1004</v>
      </c>
      <c r="J101" s="23" t="s">
        <v>766</v>
      </c>
      <c r="K101" s="23" t="s">
        <v>0</v>
      </c>
      <c r="L101" s="23" t="s">
        <v>861</v>
      </c>
      <c r="M101" s="23" t="s">
        <v>862</v>
      </c>
      <c r="N101" s="23" t="s">
        <v>719</v>
      </c>
      <c r="O101" s="24">
        <v>447.03</v>
      </c>
      <c r="P101" t="str">
        <f>_xlfn.XLOOKUP(B101+0,'chart of accounts kl 3-5'!A:A,'chart of accounts kl 3-5'!B:B)</f>
        <v>Övriga resekostnader, ej statliga                                                 Exempel: Taxi-, bilhyres- och busskostnader vid tjänsteresa. Vid leasing av bil under längre period ska konto 5762 användas.</v>
      </c>
    </row>
    <row r="102" spans="1:16" x14ac:dyDescent="0.3">
      <c r="A102" s="21" t="s">
        <v>937</v>
      </c>
      <c r="B102" s="21" t="s">
        <v>1073</v>
      </c>
      <c r="C102" s="21" t="s">
        <v>939</v>
      </c>
      <c r="D102" s="21" t="s">
        <v>940</v>
      </c>
      <c r="E102" s="21" t="s">
        <v>941</v>
      </c>
      <c r="F102" s="21" t="s">
        <v>994</v>
      </c>
      <c r="G102" s="21" t="s">
        <v>943</v>
      </c>
      <c r="H102" s="21" t="s">
        <v>1009</v>
      </c>
      <c r="I102" s="21" t="s">
        <v>1010</v>
      </c>
      <c r="J102" s="21" t="s">
        <v>766</v>
      </c>
      <c r="K102" s="21" t="s">
        <v>0</v>
      </c>
      <c r="L102" s="21" t="s">
        <v>869</v>
      </c>
      <c r="M102" s="21" t="s">
        <v>870</v>
      </c>
      <c r="N102" s="21" t="s">
        <v>719</v>
      </c>
      <c r="O102" s="22">
        <v>1670.07</v>
      </c>
      <c r="P102" t="str">
        <f>_xlfn.XLOOKUP(B102+0,'chart of accounts kl 3-5'!A:A,'chart of accounts kl 3-5'!B:B)</f>
        <v>Övriga resekostnader, ej statliga                                                 Exempel: Taxi-, bilhyres- och busskostnader vid tjänsteresa. Vid leasing av bil under längre period ska konto 5762 användas.</v>
      </c>
    </row>
    <row r="103" spans="1:16" x14ac:dyDescent="0.3">
      <c r="A103" s="23" t="s">
        <v>937</v>
      </c>
      <c r="B103" s="23" t="s">
        <v>1076</v>
      </c>
      <c r="C103" s="23" t="s">
        <v>939</v>
      </c>
      <c r="D103" s="23" t="s">
        <v>940</v>
      </c>
      <c r="E103" s="23" t="s">
        <v>941</v>
      </c>
      <c r="F103" s="23" t="s">
        <v>994</v>
      </c>
      <c r="G103" s="23" t="s">
        <v>943</v>
      </c>
      <c r="H103" s="23" t="s">
        <v>1003</v>
      </c>
      <c r="I103" s="23" t="s">
        <v>1004</v>
      </c>
      <c r="J103" s="23" t="s">
        <v>766</v>
      </c>
      <c r="K103" s="23" t="s">
        <v>0</v>
      </c>
      <c r="L103" s="23" t="s">
        <v>861</v>
      </c>
      <c r="M103" s="23" t="s">
        <v>862</v>
      </c>
      <c r="N103" s="23" t="s">
        <v>719</v>
      </c>
      <c r="O103" s="24">
        <v>371.59</v>
      </c>
      <c r="P103" t="str">
        <f>_xlfn.XLOOKUP(B103+0,'chart of accounts kl 3-5'!A:A,'chart of accounts kl 3-5'!B:B)</f>
        <v>Övriga förbrukningsvaror, ej statliga</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6F7D-04B4-4EEC-B7CD-C52122E339A0}">
  <sheetPr>
    <tabColor rgb="FFF8EAEA"/>
  </sheetPr>
  <dimension ref="A2:C10"/>
  <sheetViews>
    <sheetView zoomScale="82" zoomScaleNormal="82" workbookViewId="0">
      <selection activeCell="B5" sqref="B5"/>
    </sheetView>
  </sheetViews>
  <sheetFormatPr defaultColWidth="8.83203125" defaultRowHeight="14" x14ac:dyDescent="0.3"/>
  <cols>
    <col min="1" max="1" width="15.5" bestFit="1" customWidth="1"/>
    <col min="2" max="2" width="17.83203125" bestFit="1" customWidth="1"/>
    <col min="3" max="3" width="11.83203125" bestFit="1" customWidth="1"/>
    <col min="4" max="4" width="12.33203125" bestFit="1" customWidth="1"/>
    <col min="5" max="5" width="5.5" bestFit="1" customWidth="1"/>
    <col min="6" max="6" width="12.33203125" bestFit="1" customWidth="1"/>
    <col min="7" max="16" width="9.83203125" bestFit="1" customWidth="1"/>
    <col min="17" max="18" width="11.33203125" bestFit="1" customWidth="1"/>
    <col min="19" max="20" width="9.83203125" bestFit="1" customWidth="1"/>
    <col min="21" max="21" width="10.6640625" bestFit="1" customWidth="1"/>
    <col min="22" max="22" width="9.83203125" bestFit="1" customWidth="1"/>
    <col min="23" max="23" width="10.33203125" bestFit="1" customWidth="1"/>
    <col min="24" max="30" width="9.83203125" bestFit="1" customWidth="1"/>
    <col min="31" max="31" width="12.5" bestFit="1" customWidth="1"/>
    <col min="32" max="32" width="5.33203125" bestFit="1" customWidth="1"/>
    <col min="33" max="33" width="7.33203125" bestFit="1" customWidth="1"/>
    <col min="34" max="34" width="2.6640625" bestFit="1" customWidth="1"/>
    <col min="35" max="35" width="5.6640625" bestFit="1" customWidth="1"/>
    <col min="36" max="47" width="6.6640625" bestFit="1" customWidth="1"/>
    <col min="48" max="48" width="3.6640625" bestFit="1" customWidth="1"/>
    <col min="49" max="49" width="7.6640625" bestFit="1" customWidth="1"/>
    <col min="50" max="54" width="4.6640625" bestFit="1" customWidth="1"/>
    <col min="55" max="56" width="7.6640625" bestFit="1" customWidth="1"/>
    <col min="57" max="58" width="4.6640625" bestFit="1" customWidth="1"/>
    <col min="59" max="61" width="7.6640625" bestFit="1" customWidth="1"/>
    <col min="62" max="62" width="4.6640625" bestFit="1" customWidth="1"/>
    <col min="63" max="63" width="7.6640625" bestFit="1" customWidth="1"/>
    <col min="64" max="64" width="4.6640625" bestFit="1" customWidth="1"/>
    <col min="65" max="66" width="7.6640625" bestFit="1" customWidth="1"/>
    <col min="67" max="68" width="4.6640625" bestFit="1" customWidth="1"/>
    <col min="69" max="69" width="6.6640625" bestFit="1" customWidth="1"/>
    <col min="70" max="70" width="4.6640625" bestFit="1" customWidth="1"/>
    <col min="71" max="71" width="6.6640625" bestFit="1" customWidth="1"/>
    <col min="72" max="72" width="7.6640625" bestFit="1" customWidth="1"/>
    <col min="73" max="78" width="4.6640625" bestFit="1" customWidth="1"/>
    <col min="79" max="83" width="5.6640625" bestFit="1" customWidth="1"/>
    <col min="84" max="89" width="8.6640625" bestFit="1" customWidth="1"/>
    <col min="90" max="90" width="5.6640625" bestFit="1" customWidth="1"/>
    <col min="91" max="92" width="8.6640625" bestFit="1" customWidth="1"/>
    <col min="93" max="93" width="5.6640625" bestFit="1" customWidth="1"/>
    <col min="94" max="98" width="8.6640625" bestFit="1" customWidth="1"/>
    <col min="99" max="100" width="5.6640625" bestFit="1" customWidth="1"/>
    <col min="101" max="101" width="9.6640625" bestFit="1" customWidth="1"/>
    <col min="102" max="102" width="6.6640625" bestFit="1" customWidth="1"/>
    <col min="103" max="105" width="10.6640625" bestFit="1" customWidth="1"/>
    <col min="106" max="106" width="11.33203125" bestFit="1" customWidth="1"/>
  </cols>
  <sheetData>
    <row r="2" spans="1:3" x14ac:dyDescent="0.3">
      <c r="A2" s="13" t="s">
        <v>689</v>
      </c>
      <c r="B2" t="s">
        <v>1077</v>
      </c>
    </row>
    <row r="3" spans="1:3" x14ac:dyDescent="0.3">
      <c r="A3" s="13" t="s">
        <v>691</v>
      </c>
      <c r="B3" t="s">
        <v>1078</v>
      </c>
    </row>
    <row r="5" spans="1:3" x14ac:dyDescent="0.3">
      <c r="A5" s="13" t="s">
        <v>1079</v>
      </c>
      <c r="B5" s="13" t="s">
        <v>1080</v>
      </c>
    </row>
    <row r="6" spans="1:3" x14ac:dyDescent="0.3">
      <c r="A6" s="13" t="s">
        <v>1081</v>
      </c>
      <c r="B6" t="s">
        <v>1077</v>
      </c>
      <c r="C6" t="s">
        <v>1082</v>
      </c>
    </row>
    <row r="7" spans="1:3" x14ac:dyDescent="0.3">
      <c r="A7" s="14" t="s">
        <v>1077</v>
      </c>
    </row>
    <row r="8" spans="1:3" x14ac:dyDescent="0.3">
      <c r="A8" s="15" t="s">
        <v>1077</v>
      </c>
    </row>
    <row r="9" spans="1:3" x14ac:dyDescent="0.3">
      <c r="A9" s="15" t="s">
        <v>1083</v>
      </c>
    </row>
    <row r="10" spans="1:3" x14ac:dyDescent="0.3">
      <c r="A10" s="14" t="s">
        <v>1082</v>
      </c>
      <c r="B10" s="18"/>
      <c r="C10" s="1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03115-C3F9-468F-91E1-E09048001ED8}">
  <sheetPr>
    <tabColor theme="0" tint="-0.34998626667073579"/>
  </sheetPr>
  <dimension ref="A3:AH40"/>
  <sheetViews>
    <sheetView topLeftCell="A22" workbookViewId="0">
      <selection activeCell="I22" sqref="I22"/>
    </sheetView>
  </sheetViews>
  <sheetFormatPr defaultColWidth="8.83203125" defaultRowHeight="14" x14ac:dyDescent="0.3"/>
  <cols>
    <col min="1" max="1" width="15.5" customWidth="1"/>
    <col min="2" max="3" width="12" bestFit="1" customWidth="1"/>
    <col min="5" max="5" width="11.83203125" customWidth="1"/>
    <col min="6" max="6" width="12.5" customWidth="1"/>
    <col min="7" max="7" width="12" bestFit="1" customWidth="1"/>
    <col min="8" max="8" width="12.33203125" customWidth="1"/>
    <col min="9" max="12" width="19.5" customWidth="1"/>
    <col min="13" max="13" width="9.83203125" bestFit="1" customWidth="1"/>
    <col min="14" max="14" width="11.6640625" customWidth="1"/>
    <col min="15" max="15" width="14" customWidth="1"/>
    <col min="17" max="17" width="10.33203125" customWidth="1"/>
    <col min="26" max="26" width="11.83203125" customWidth="1"/>
    <col min="33" max="33" width="12.33203125" customWidth="1"/>
    <col min="34" max="34" width="12" customWidth="1"/>
  </cols>
  <sheetData>
    <row r="3" spans="1:34" x14ac:dyDescent="0.3">
      <c r="A3" t="s">
        <v>33</v>
      </c>
      <c r="B3" s="19">
        <v>4000</v>
      </c>
      <c r="C3" s="19">
        <v>4999</v>
      </c>
    </row>
    <row r="4" spans="1:34" x14ac:dyDescent="0.3">
      <c r="A4">
        <f>SUMIFS(AG10:AG35,Z10:Z35,"&gt;="&amp;F22)</f>
        <v>0</v>
      </c>
      <c r="B4">
        <f>SUMIFS(Raindance!O:O,Raindance!B:B,"&gt;="&amp;B3)</f>
        <v>0</v>
      </c>
      <c r="C4">
        <f>SUMIFS(Raindance!O:O,Raindance!H:H,"&gt;"&amp;"2022-11-25")</f>
        <v>0</v>
      </c>
      <c r="D4" t="s">
        <v>1084</v>
      </c>
      <c r="M4" t="s">
        <v>1085</v>
      </c>
    </row>
    <row r="5" spans="1:34" x14ac:dyDescent="0.3">
      <c r="A5">
        <f>SUMIFS(Inläsning2!O:O,Inläsning2!H:H,"&gt;="&amp;F23,Inläsning2!H:H,"&lt;="&amp;G23)</f>
        <v>0</v>
      </c>
      <c r="M5" t="s">
        <v>1086</v>
      </c>
    </row>
    <row r="6" spans="1:34" x14ac:dyDescent="0.3">
      <c r="A6">
        <f>SUMIFS(Inläsning2!O:O,Inläsning2!H:H,"&gt;="&amp;F24,Inläsning2!H:H,"&lt;="&amp;G24)</f>
        <v>0</v>
      </c>
    </row>
    <row r="7" spans="1:34" x14ac:dyDescent="0.3">
      <c r="A7">
        <f>SUMIFS(Inläsning2!O:O,Inläsning2!H:H,"&gt;="&amp;F25,Inläsning2!H:H,"&lt;="&amp;G25)</f>
        <v>0</v>
      </c>
    </row>
    <row r="8" spans="1:34" x14ac:dyDescent="0.3">
      <c r="A8">
        <f>SUMIFS(Inläsning2!O:O,Inläsning2!H:H,"&gt;="&amp;F26,Inläsning2!H:H,"&lt;="&amp;G26)</f>
        <v>0</v>
      </c>
      <c r="I8" t="s">
        <v>1087</v>
      </c>
    </row>
    <row r="9" spans="1:34" x14ac:dyDescent="0.3">
      <c r="A9">
        <f>SUMIFS(Inläsning2!O:O,Inläsning2!H:H,"&gt;="&amp;F27,Inläsning2!H:H,"&lt;="&amp;G27)</f>
        <v>0</v>
      </c>
    </row>
    <row r="10" spans="1:34" x14ac:dyDescent="0.3">
      <c r="A10">
        <f>SUMIFS(Inläsning2!O:O,Inläsning2!H:H,"&gt;="&amp;F28,Inläsning2!H:H,"&lt;="&amp;G28)</f>
        <v>0</v>
      </c>
      <c r="S10" s="23" t="s">
        <v>937</v>
      </c>
      <c r="T10" s="23" t="s">
        <v>985</v>
      </c>
      <c r="U10" s="23" t="s">
        <v>939</v>
      </c>
      <c r="V10" s="23" t="s">
        <v>940</v>
      </c>
      <c r="W10" s="23" t="s">
        <v>941</v>
      </c>
      <c r="X10" s="23" t="s">
        <v>943</v>
      </c>
      <c r="Y10" s="23" t="s">
        <v>943</v>
      </c>
      <c r="Z10" s="23" t="s">
        <v>956</v>
      </c>
      <c r="AA10" s="23" t="s">
        <v>990</v>
      </c>
      <c r="AB10" s="23" t="s">
        <v>705</v>
      </c>
      <c r="AC10" s="23" t="s">
        <v>0</v>
      </c>
      <c r="AD10" s="23" t="s">
        <v>850</v>
      </c>
      <c r="AE10" s="23" t="s">
        <v>763</v>
      </c>
      <c r="AF10" s="23" t="s">
        <v>708</v>
      </c>
      <c r="AG10" s="24">
        <v>1337239.22</v>
      </c>
      <c r="AH10" t="str">
        <f>_xlfn.XLOOKUP(T10+0,'chart of accounts kl 3-5'!A:A,'chart of accounts kl 3-5'!B:B)</f>
        <v>Periodiserade bidrag övriga</v>
      </c>
    </row>
    <row r="11" spans="1:34" x14ac:dyDescent="0.3">
      <c r="A11">
        <f>SUMIFS(Inläsning2!O:O,Inläsning2!H:H,"&gt;="&amp;F29,Inläsning2!H:H,"&lt;="&amp;G29)</f>
        <v>0</v>
      </c>
      <c r="S11" s="21" t="s">
        <v>937</v>
      </c>
      <c r="T11" s="21" t="s">
        <v>985</v>
      </c>
      <c r="U11" s="21" t="s">
        <v>939</v>
      </c>
      <c r="V11" s="21" t="s">
        <v>940</v>
      </c>
      <c r="W11" s="21" t="s">
        <v>941</v>
      </c>
      <c r="X11" s="21" t="s">
        <v>943</v>
      </c>
      <c r="Y11" s="21" t="s">
        <v>943</v>
      </c>
      <c r="Z11" s="21" t="s">
        <v>959</v>
      </c>
      <c r="AA11" s="21" t="s">
        <v>991</v>
      </c>
      <c r="AB11" s="21" t="s">
        <v>705</v>
      </c>
      <c r="AC11" s="21" t="s">
        <v>0</v>
      </c>
      <c r="AD11" s="21" t="s">
        <v>851</v>
      </c>
      <c r="AE11" s="21" t="s">
        <v>763</v>
      </c>
      <c r="AF11" s="21" t="s">
        <v>708</v>
      </c>
      <c r="AG11" s="22">
        <v>271528.27</v>
      </c>
      <c r="AH11" t="str">
        <f>_xlfn.XLOOKUP(T11+0,'chart of accounts kl 3-5'!A:A,'chart of accounts kl 3-5'!B:B)</f>
        <v>Periodiserade bidrag övriga</v>
      </c>
    </row>
    <row r="12" spans="1:34" x14ac:dyDescent="0.3">
      <c r="A12">
        <f>SUMIFS(Inläsning2!O:O,Inläsning2!H:H,"&gt;="&amp;F30,Inläsning2!H:H,"&lt;="&amp;G30)</f>
        <v>0</v>
      </c>
      <c r="I12" t="s">
        <v>1088</v>
      </c>
      <c r="S12" s="23" t="s">
        <v>937</v>
      </c>
      <c r="T12" s="23" t="s">
        <v>985</v>
      </c>
      <c r="U12" s="23" t="s">
        <v>939</v>
      </c>
      <c r="V12" s="23" t="s">
        <v>940</v>
      </c>
      <c r="W12" s="23" t="s">
        <v>941</v>
      </c>
      <c r="X12" s="23" t="s">
        <v>943</v>
      </c>
      <c r="Y12" s="23" t="s">
        <v>943</v>
      </c>
      <c r="Z12" s="23" t="s">
        <v>962</v>
      </c>
      <c r="AA12" s="23" t="s">
        <v>992</v>
      </c>
      <c r="AB12" s="23" t="s">
        <v>705</v>
      </c>
      <c r="AC12" s="23" t="s">
        <v>0</v>
      </c>
      <c r="AD12" s="23" t="s">
        <v>852</v>
      </c>
      <c r="AE12" s="23" t="s">
        <v>763</v>
      </c>
      <c r="AF12" s="23" t="s">
        <v>708</v>
      </c>
      <c r="AG12" s="24">
        <v>-58013.06</v>
      </c>
      <c r="AH12" t="str">
        <f>_xlfn.XLOOKUP(T12+0,'chart of accounts kl 3-5'!A:A,'chart of accounts kl 3-5'!B:B)</f>
        <v>Periodiserade bidrag övriga</v>
      </c>
    </row>
    <row r="13" spans="1:34" x14ac:dyDescent="0.3">
      <c r="A13">
        <f>SUMIFS(Inläsning2!O:O,Inläsning2!H:H,"&gt;="&amp;F31,Inläsning2!H:H,"&lt;="&amp;G31)</f>
        <v>0</v>
      </c>
      <c r="F13">
        <f>_xlfn.DAYS(G22,F22)</f>
        <v>183</v>
      </c>
      <c r="G13">
        <f>_xlfn.DAYS(G38,Z18)</f>
        <v>1110</v>
      </c>
      <c r="I13" t="str">
        <f>IF(Z20&gt;=G26,"Yes","No")</f>
        <v>No</v>
      </c>
      <c r="S13" s="21" t="s">
        <v>937</v>
      </c>
      <c r="T13" s="21" t="s">
        <v>993</v>
      </c>
      <c r="U13" s="21" t="s">
        <v>939</v>
      </c>
      <c r="V13" s="21" t="s">
        <v>940</v>
      </c>
      <c r="W13" s="21" t="s">
        <v>941</v>
      </c>
      <c r="X13" s="21" t="s">
        <v>994</v>
      </c>
      <c r="Y13" s="21" t="s">
        <v>943</v>
      </c>
      <c r="Z13" s="21" t="s">
        <v>995</v>
      </c>
      <c r="AA13" s="21" t="s">
        <v>996</v>
      </c>
      <c r="AB13" s="21" t="s">
        <v>766</v>
      </c>
      <c r="AC13" s="21" t="s">
        <v>0</v>
      </c>
      <c r="AD13" s="21" t="s">
        <v>853</v>
      </c>
      <c r="AE13" s="21" t="s">
        <v>854</v>
      </c>
      <c r="AF13" s="21" t="s">
        <v>714</v>
      </c>
      <c r="AG13" s="22">
        <v>38530.81</v>
      </c>
      <c r="AH13" t="str">
        <f>_xlfn.XLOOKUP(T13+0,'chart of accounts kl 3-5'!A:A,'chart of accounts kl 3-5'!B:B)</f>
        <v>Lön tills vidare anställd T/A personal</v>
      </c>
    </row>
    <row r="14" spans="1:34" x14ac:dyDescent="0.3">
      <c r="A14">
        <f>SUMIFS(Inläsning2!O:O,Inläsning2!H:H,"&gt;="&amp;F32,Inläsning2!H:H,"&lt;="&amp;G32)</f>
        <v>0</v>
      </c>
      <c r="S14" s="23" t="s">
        <v>937</v>
      </c>
      <c r="T14" s="23" t="s">
        <v>993</v>
      </c>
      <c r="U14" s="23" t="s">
        <v>939</v>
      </c>
      <c r="V14" s="23" t="s">
        <v>940</v>
      </c>
      <c r="W14" s="23" t="s">
        <v>941</v>
      </c>
      <c r="X14" s="23" t="s">
        <v>994</v>
      </c>
      <c r="Y14" s="23" t="s">
        <v>943</v>
      </c>
      <c r="Z14" s="23" t="s">
        <v>997</v>
      </c>
      <c r="AA14" s="23" t="s">
        <v>998</v>
      </c>
      <c r="AB14" s="23" t="s">
        <v>766</v>
      </c>
      <c r="AC14" s="23" t="s">
        <v>0</v>
      </c>
      <c r="AD14" s="23" t="s">
        <v>855</v>
      </c>
      <c r="AE14" s="23" t="s">
        <v>856</v>
      </c>
      <c r="AF14" s="23" t="s">
        <v>714</v>
      </c>
      <c r="AG14" s="24">
        <v>45036.59</v>
      </c>
      <c r="AH14" t="str">
        <f>_xlfn.XLOOKUP(T14+0,'chart of accounts kl 3-5'!A:A,'chart of accounts kl 3-5'!B:B)</f>
        <v>Lön tills vidare anställd T/A personal</v>
      </c>
    </row>
    <row r="15" spans="1:34" x14ac:dyDescent="0.3">
      <c r="A15">
        <f>SUMIFS(Inläsning2!O:O,Inläsning2!H:H,"&gt;="&amp;F33,Inläsning2!H:H,"&lt;="&amp;G33)</f>
        <v>0</v>
      </c>
      <c r="I15" t="s">
        <v>1089</v>
      </c>
      <c r="S15" s="21" t="s">
        <v>937</v>
      </c>
      <c r="T15" s="21" t="s">
        <v>993</v>
      </c>
      <c r="U15" s="21" t="s">
        <v>939</v>
      </c>
      <c r="V15" s="21" t="s">
        <v>940</v>
      </c>
      <c r="W15" s="21" t="s">
        <v>941</v>
      </c>
      <c r="X15" s="21" t="s">
        <v>994</v>
      </c>
      <c r="Y15" s="21" t="s">
        <v>943</v>
      </c>
      <c r="Z15" s="21" t="s">
        <v>999</v>
      </c>
      <c r="AA15" s="21" t="s">
        <v>1000</v>
      </c>
      <c r="AB15" s="21" t="s">
        <v>766</v>
      </c>
      <c r="AC15" s="21" t="s">
        <v>0</v>
      </c>
      <c r="AD15" s="21" t="s">
        <v>857</v>
      </c>
      <c r="AE15" s="21" t="s">
        <v>858</v>
      </c>
      <c r="AF15" s="21" t="s">
        <v>714</v>
      </c>
      <c r="AG15" s="22">
        <v>39605.96</v>
      </c>
      <c r="AH15" t="str">
        <f>_xlfn.XLOOKUP(T15+0,'chart of accounts kl 3-5'!A:A,'chart of accounts kl 3-5'!B:B)</f>
        <v>Lön tills vidare anställd T/A personal</v>
      </c>
    </row>
    <row r="16" spans="1:34" x14ac:dyDescent="0.3">
      <c r="A16">
        <f>SUMIFS(Inläsning2!O:O,Inläsning2!H:H,"&gt;="&amp;F34,Inläsning2!H:H,"&lt;="&amp;G34)</f>
        <v>0</v>
      </c>
      <c r="S16" s="23" t="s">
        <v>937</v>
      </c>
      <c r="T16" s="23" t="s">
        <v>993</v>
      </c>
      <c r="U16" s="23" t="s">
        <v>939</v>
      </c>
      <c r="V16" s="23" t="s">
        <v>940</v>
      </c>
      <c r="W16" s="23" t="s">
        <v>941</v>
      </c>
      <c r="X16" s="23" t="s">
        <v>994</v>
      </c>
      <c r="Y16" s="23" t="s">
        <v>943</v>
      </c>
      <c r="Z16" s="23" t="s">
        <v>1001</v>
      </c>
      <c r="AA16" s="23" t="s">
        <v>1002</v>
      </c>
      <c r="AB16" s="23" t="s">
        <v>766</v>
      </c>
      <c r="AC16" s="23" t="s">
        <v>0</v>
      </c>
      <c r="AD16" s="23" t="s">
        <v>859</v>
      </c>
      <c r="AE16" s="23" t="s">
        <v>860</v>
      </c>
      <c r="AF16" s="23" t="s">
        <v>714</v>
      </c>
      <c r="AG16" s="24">
        <v>39414.07</v>
      </c>
      <c r="AH16" t="str">
        <f>_xlfn.XLOOKUP(T16+0,'chart of accounts kl 3-5'!A:A,'chart of accounts kl 3-5'!B:B)</f>
        <v>Lön tills vidare anställd T/A personal</v>
      </c>
    </row>
    <row r="17" spans="1:34" x14ac:dyDescent="0.3">
      <c r="A17">
        <f>SUMIFS(Inläsning2!O:O,Inläsning2!H:H,"&gt;="&amp;F35,Inläsning2!H:H,"&lt;="&amp;G35)</f>
        <v>0</v>
      </c>
      <c r="S17" s="21" t="s">
        <v>937</v>
      </c>
      <c r="T17" s="21" t="s">
        <v>993</v>
      </c>
      <c r="U17" s="21" t="s">
        <v>939</v>
      </c>
      <c r="V17" s="21" t="s">
        <v>940</v>
      </c>
      <c r="W17" s="21" t="s">
        <v>941</v>
      </c>
      <c r="X17" s="21" t="s">
        <v>994</v>
      </c>
      <c r="Y17" s="21" t="s">
        <v>943</v>
      </c>
      <c r="Z17" s="21" t="s">
        <v>1003</v>
      </c>
      <c r="AA17" s="21" t="s">
        <v>1004</v>
      </c>
      <c r="AB17" s="21" t="s">
        <v>766</v>
      </c>
      <c r="AC17" s="21" t="s">
        <v>0</v>
      </c>
      <c r="AD17" s="21" t="s">
        <v>861</v>
      </c>
      <c r="AE17" s="21" t="s">
        <v>862</v>
      </c>
      <c r="AF17" s="21" t="s">
        <v>714</v>
      </c>
      <c r="AG17" s="22">
        <v>39221.589999999997</v>
      </c>
      <c r="AH17" t="str">
        <f>_xlfn.XLOOKUP(T17+0,'chart of accounts kl 3-5'!A:A,'chart of accounts kl 3-5'!B:B)</f>
        <v>Lön tills vidare anställd T/A personal</v>
      </c>
    </row>
    <row r="18" spans="1:34" x14ac:dyDescent="0.3">
      <c r="A18" s="17" t="str">
        <f>TEXT(Period_sum!E8,"ÅÅÅÅ-MM-DD")</f>
        <v>2022-07-01</v>
      </c>
      <c r="B18" t="str">
        <f>TEXT(Raindance!H20,"ÅÅÅÅ-MM-DD")</f>
        <v>1900-01-00</v>
      </c>
      <c r="C18">
        <f>DATEVALUE(A18)</f>
        <v>44743</v>
      </c>
      <c r="D18" t="e">
        <f>DATEVALUE(B18)</f>
        <v>#VALUE!</v>
      </c>
      <c r="E18" s="17" t="str">
        <f>TEXT(A18,"ÅÅÅÅ-MM-DD")</f>
        <v>2022-07-01</v>
      </c>
      <c r="F18">
        <f>VALUE(E18)</f>
        <v>44743</v>
      </c>
      <c r="G18" s="17">
        <f>DATEVALUE(E18)</f>
        <v>44743</v>
      </c>
      <c r="I18">
        <f>SUMIFS(AG10:AG35,Z10:Z35,"&lt;="&amp;N35,Z10:Z35,"&gt;="&amp;M35)</f>
        <v>0</v>
      </c>
      <c r="S18" s="23" t="s">
        <v>937</v>
      </c>
      <c r="T18" s="23" t="s">
        <v>993</v>
      </c>
      <c r="U18" s="23" t="s">
        <v>939</v>
      </c>
      <c r="V18" s="23" t="s">
        <v>940</v>
      </c>
      <c r="W18" s="23" t="s">
        <v>941</v>
      </c>
      <c r="X18" s="23" t="s">
        <v>994</v>
      </c>
      <c r="Y18" s="23" t="s">
        <v>943</v>
      </c>
      <c r="Z18" s="23" t="s">
        <v>1005</v>
      </c>
      <c r="AA18" s="23" t="s">
        <v>1006</v>
      </c>
      <c r="AB18" s="23" t="s">
        <v>697</v>
      </c>
      <c r="AC18" s="23" t="s">
        <v>0</v>
      </c>
      <c r="AD18" s="23" t="s">
        <v>863</v>
      </c>
      <c r="AE18" s="23" t="s">
        <v>864</v>
      </c>
      <c r="AF18" s="23" t="s">
        <v>714</v>
      </c>
      <c r="AG18" s="24">
        <v>-116870.77</v>
      </c>
      <c r="AH18" t="str">
        <f>_xlfn.XLOOKUP(T18+0,'chart of accounts kl 3-5'!A:A,'chart of accounts kl 3-5'!B:B)</f>
        <v>Lön tills vidare anställd T/A personal</v>
      </c>
    </row>
    <row r="19" spans="1:34" x14ac:dyDescent="0.3">
      <c r="A19" s="17">
        <f>Period_sum!E8</f>
        <v>44743</v>
      </c>
      <c r="I19" s="27" t="s">
        <v>33</v>
      </c>
      <c r="J19" s="27" t="s">
        <v>34</v>
      </c>
      <c r="K19" s="28" t="s">
        <v>35</v>
      </c>
      <c r="L19" s="27" t="s">
        <v>36</v>
      </c>
      <c r="S19" s="21" t="s">
        <v>937</v>
      </c>
      <c r="T19" s="21" t="s">
        <v>993</v>
      </c>
      <c r="U19" s="21" t="s">
        <v>939</v>
      </c>
      <c r="V19" s="21" t="s">
        <v>940</v>
      </c>
      <c r="W19" s="21" t="s">
        <v>941</v>
      </c>
      <c r="X19" s="21" t="s">
        <v>994</v>
      </c>
      <c r="Y19" s="21" t="s">
        <v>943</v>
      </c>
      <c r="Z19" s="21" t="s">
        <v>1005</v>
      </c>
      <c r="AA19" s="21" t="s">
        <v>1006</v>
      </c>
      <c r="AB19" s="21" t="s">
        <v>697</v>
      </c>
      <c r="AC19" s="21" t="s">
        <v>0</v>
      </c>
      <c r="AD19" s="21" t="s">
        <v>863</v>
      </c>
      <c r="AE19" s="21" t="s">
        <v>865</v>
      </c>
      <c r="AF19" s="21" t="s">
        <v>714</v>
      </c>
      <c r="AG19" s="22">
        <v>-57518.59</v>
      </c>
      <c r="AH19" t="str">
        <f>_xlfn.XLOOKUP(T19+0,'chart of accounts kl 3-5'!A:A,'chart of accounts kl 3-5'!B:B)</f>
        <v>Lön tills vidare anställd T/A personal</v>
      </c>
    </row>
    <row r="20" spans="1:34" x14ac:dyDescent="0.3">
      <c r="A20" s="17"/>
      <c r="I20" s="27">
        <v>4000</v>
      </c>
      <c r="J20" s="27">
        <v>5500</v>
      </c>
      <c r="K20" s="27">
        <v>5200</v>
      </c>
      <c r="L20" s="27">
        <v>5000</v>
      </c>
      <c r="S20" s="23" t="s">
        <v>937</v>
      </c>
      <c r="T20" s="23" t="s">
        <v>993</v>
      </c>
      <c r="U20" s="23" t="s">
        <v>939</v>
      </c>
      <c r="V20" s="23" t="s">
        <v>940</v>
      </c>
      <c r="W20" s="23" t="s">
        <v>941</v>
      </c>
      <c r="X20" s="23" t="s">
        <v>994</v>
      </c>
      <c r="Y20" s="23" t="s">
        <v>943</v>
      </c>
      <c r="Z20" s="23" t="s">
        <v>1005</v>
      </c>
      <c r="AA20" s="23" t="s">
        <v>1006</v>
      </c>
      <c r="AB20" s="23" t="s">
        <v>697</v>
      </c>
      <c r="AC20" s="23" t="s">
        <v>0</v>
      </c>
      <c r="AD20" s="23" t="s">
        <v>863</v>
      </c>
      <c r="AE20" s="23" t="s">
        <v>866</v>
      </c>
      <c r="AF20" s="23" t="s">
        <v>714</v>
      </c>
      <c r="AG20" s="24">
        <v>-120555.75</v>
      </c>
      <c r="AH20" t="str">
        <f>_xlfn.XLOOKUP(T20+0,'chart of accounts kl 3-5'!A:A,'chart of accounts kl 3-5'!B:B)</f>
        <v>Lön tills vidare anställd T/A personal</v>
      </c>
    </row>
    <row r="21" spans="1:34" x14ac:dyDescent="0.3">
      <c r="A21" s="17" t="s">
        <v>1090</v>
      </c>
      <c r="B21" t="s">
        <v>1091</v>
      </c>
      <c r="C21" t="s">
        <v>1092</v>
      </c>
      <c r="D21" t="s">
        <v>1093</v>
      </c>
      <c r="I21" s="27">
        <v>4999</v>
      </c>
      <c r="J21" s="27">
        <v>5599</v>
      </c>
      <c r="K21" s="27">
        <v>5499</v>
      </c>
      <c r="L21" s="27">
        <v>5199</v>
      </c>
      <c r="S21" s="21" t="s">
        <v>937</v>
      </c>
      <c r="T21" s="21" t="s">
        <v>993</v>
      </c>
      <c r="U21" s="21" t="s">
        <v>939</v>
      </c>
      <c r="V21" s="21" t="s">
        <v>940</v>
      </c>
      <c r="W21" s="21" t="s">
        <v>941</v>
      </c>
      <c r="X21" s="21" t="s">
        <v>994</v>
      </c>
      <c r="Y21" s="21" t="s">
        <v>943</v>
      </c>
      <c r="Z21" s="21" t="s">
        <v>1007</v>
      </c>
      <c r="AA21" s="21" t="s">
        <v>1008</v>
      </c>
      <c r="AB21" s="21" t="s">
        <v>766</v>
      </c>
      <c r="AC21" s="21" t="s">
        <v>0</v>
      </c>
      <c r="AD21" s="21" t="s">
        <v>867</v>
      </c>
      <c r="AE21" s="21" t="s">
        <v>868</v>
      </c>
      <c r="AF21" s="21" t="s">
        <v>714</v>
      </c>
      <c r="AG21" s="22">
        <v>39302.47</v>
      </c>
      <c r="AH21" t="str">
        <f>_xlfn.XLOOKUP(T21+0,'chart of accounts kl 3-5'!A:A,'chart of accounts kl 3-5'!B:B)</f>
        <v>Lön tills vidare anställd T/A personal</v>
      </c>
    </row>
    <row r="22" spans="1:34" x14ac:dyDescent="0.3">
      <c r="A22" s="17">
        <f>Period_sum!I8</f>
        <v>44743</v>
      </c>
      <c r="B22" s="17">
        <f>Period_sum!J8</f>
        <v>44926</v>
      </c>
      <c r="C22" s="20">
        <v>3000</v>
      </c>
      <c r="D22" s="20">
        <v>5999</v>
      </c>
      <c r="E22">
        <f>SUMIFS(Inläsning2!O:O,Inläsning2!H:H,"&gt;="&amp;F22,Inläsning2!H:H,"&lt;="&amp;G15,Inläsning2!B:B,"&gt;="&amp;$B$3,Inläsning2!B:B,"&lt;="&amp;$C$3)</f>
        <v>0</v>
      </c>
      <c r="F22" t="str">
        <f>TEXT(A22,"ÅÅÅÅ-MM-DD")</f>
        <v>2022-07-01</v>
      </c>
      <c r="G22" t="str">
        <f>TEXT(B22,"ÅÅÅÅ-MM-DD")</f>
        <v>2022-12-31</v>
      </c>
      <c r="H22" s="17" t="str">
        <f>Period_sum!H8</f>
        <v>M1-M6</v>
      </c>
      <c r="I22" s="29">
        <f>SUMIFS(Raindance!O:O,Raindance!Q:Q,"&gt;="&amp;$I$20+0,Raindance!Q:Q,"&lt;="&amp;$I$21+0,Raindance!R:R,"&gt;="&amp;A22,Raindance!R:R,"&lt;="&amp;B22)</f>
        <v>0</v>
      </c>
      <c r="J22" s="29">
        <f>SUMIFS(Raindance!O:O,Raindance!Q:Q,"&gt;="&amp;$J$20+0,Raindance!Q:Q,"&lt;="&amp;$J$21+0,Raindance!R:R,"&gt;="&amp;A22,Raindance!R:R,"&lt;="&amp;B22)</f>
        <v>0</v>
      </c>
      <c r="K22" s="29">
        <f>SUMIFS(Raindance!O:O,Raindance!Q:Q,"&gt;="&amp;$K$20+0,Raindance!Q:Q,"&lt;="&amp;$K$21+0,Raindance!R:R,"&gt;="&amp;A22,Raindance!R:R,"&lt;="&amp;B22)</f>
        <v>0</v>
      </c>
      <c r="L22" s="29">
        <f>SUMIFS(Raindance!O:O,Raindance!Q:Q,"&gt;="&amp;$L$20+0,Raindance!Q:Q,"&lt;="&amp;$L$21+0,Raindance!R:R,"&gt;="&amp;A22,Raindance!R:R,"&lt;="&amp;B22)</f>
        <v>0</v>
      </c>
      <c r="M22" s="17">
        <f>EDATE(F22,0)-1</f>
        <v>44742</v>
      </c>
      <c r="N22" s="17">
        <f>EDATE(G22,0)+1</f>
        <v>44927</v>
      </c>
      <c r="O22" cm="1">
        <f t="array" ref="O22">SUM(SUMIFS(Inläsning2!O:O,Inläsning2!B:B,{"4012";"4312";"4411";"4412";"4412"}))</f>
        <v>-7277.930000000013</v>
      </c>
      <c r="P22">
        <f>SUMIFS($AG$10:$AG$35,$Z$10:$Z$35,"&gt;"&amp;F22,$Z$10:$Z$35,"&lt;"&amp;G22)</f>
        <v>0</v>
      </c>
      <c r="Q22" t="str">
        <f>G22</f>
        <v>2022-12-31</v>
      </c>
      <c r="S22" s="23" t="s">
        <v>937</v>
      </c>
      <c r="T22" s="23" t="s">
        <v>993</v>
      </c>
      <c r="U22" s="23" t="s">
        <v>939</v>
      </c>
      <c r="V22" s="23" t="s">
        <v>940</v>
      </c>
      <c r="W22" s="23" t="s">
        <v>941</v>
      </c>
      <c r="X22" s="23" t="s">
        <v>994</v>
      </c>
      <c r="Y22" s="23" t="s">
        <v>943</v>
      </c>
      <c r="Z22" s="23" t="s">
        <v>1009</v>
      </c>
      <c r="AA22" s="23" t="s">
        <v>1010</v>
      </c>
      <c r="AB22" s="23" t="s">
        <v>766</v>
      </c>
      <c r="AC22" s="23" t="s">
        <v>0</v>
      </c>
      <c r="AD22" s="23" t="s">
        <v>869</v>
      </c>
      <c r="AE22" s="23" t="s">
        <v>870</v>
      </c>
      <c r="AF22" s="23" t="s">
        <v>714</v>
      </c>
      <c r="AG22" s="24">
        <v>41143.81</v>
      </c>
      <c r="AH22" t="str">
        <f>_xlfn.XLOOKUP(T22+0,'chart of accounts kl 3-5'!A:A,'chart of accounts kl 3-5'!B:B)</f>
        <v>Lön tills vidare anställd T/A personal</v>
      </c>
    </row>
    <row r="23" spans="1:34" x14ac:dyDescent="0.3">
      <c r="A23" s="17">
        <f>Period_sum!I9</f>
        <v>44743</v>
      </c>
      <c r="B23" s="17">
        <f>Period_sum!J9</f>
        <v>45107</v>
      </c>
      <c r="C23" s="20">
        <v>3000</v>
      </c>
      <c r="D23" s="20">
        <v>5999</v>
      </c>
      <c r="E23">
        <f>SUMIFS(Inläsning2!O:O,Inläsning2!H:H,"&gt;="&amp;F23,Inläsning2!H:H,"&lt;="&amp;G16,Inläsning2!B:B,"&gt;="&amp;$B$3,Inläsning2!B:B,"&lt;="&amp;$C$3)</f>
        <v>0</v>
      </c>
      <c r="F23" t="str">
        <f t="shared" ref="F23:F26" si="0">TEXT(A23,"ÅÅÅÅ-MM-DD")</f>
        <v>2022-07-01</v>
      </c>
      <c r="G23" t="str">
        <f t="shared" ref="G23:G26" si="1">TEXT(B23,"ÅÅÅÅ-MM-DD")</f>
        <v>2023-06-30</v>
      </c>
      <c r="H23" s="17" t="str">
        <f>Period_sum!H9</f>
        <v>M1-M12</v>
      </c>
      <c r="I23" s="29">
        <f>SUMIFS(Raindance!O:O,Raindance!Q:Q,"&gt;="&amp;$I$20+0,Raindance!Q:Q,"&lt;="&amp;$I$21+0,Raindance!R:R,"&gt;="&amp;A23,Raindance!R:R,"&lt;="&amp;B23)</f>
        <v>0</v>
      </c>
      <c r="J23" s="29">
        <f>SUMIFS(Raindance!O:O,Raindance!Q:Q,"&gt;="&amp;$J$20+0,Raindance!Q:Q,"&lt;="&amp;$J$21+0,Raindance!R:R,"&gt;="&amp;A23,Raindance!R:R,"&lt;="&amp;B23)</f>
        <v>0</v>
      </c>
      <c r="K23" s="29">
        <f>SUMIFS(Raindance!O:O,Raindance!Q:Q,"&gt;="&amp;$K$20+0,Raindance!Q:Q,"&lt;="&amp;$K$21+0,Raindance!R:R,"&gt;="&amp;A23,Raindance!R:R,"&lt;="&amp;B23)</f>
        <v>0</v>
      </c>
      <c r="L23" s="29">
        <f>SUMIFS(Raindance!O:O,Raindance!Q:Q,"&gt;="&amp;$L$20+0,Raindance!Q:Q,"&lt;="&amp;$L$21+0,Raindance!R:R,"&gt;="&amp;A23,Raindance!R:R,"&lt;="&amp;B23)</f>
        <v>0</v>
      </c>
      <c r="M23" s="17">
        <f t="shared" ref="M23:M38" si="2">EDATE(F23,0)-1</f>
        <v>44742</v>
      </c>
      <c r="N23" s="17">
        <f t="shared" ref="N23:N38" si="3">EDATE(G23,0)+1</f>
        <v>45108</v>
      </c>
      <c r="O23" cm="1">
        <f t="array" ref="O23">SUM(SUMIFS(Inläsning2!O:O,Inläsning2!B:B,{"4012";"4312";"4411";"4412";"4412"}))</f>
        <v>-7277.930000000013</v>
      </c>
      <c r="P23">
        <f t="shared" ref="P23:P38" si="4">SUMIFS($AG$10:$AG$35,$Z$10:$Z$35,"&gt;"&amp;F23,$Z$10:$Z$35,"&lt;"&amp;G23)</f>
        <v>0</v>
      </c>
      <c r="S23" s="21" t="s">
        <v>937</v>
      </c>
      <c r="T23" s="21" t="s">
        <v>1011</v>
      </c>
      <c r="U23" s="21" t="s">
        <v>939</v>
      </c>
      <c r="V23" s="21" t="s">
        <v>940</v>
      </c>
      <c r="W23" s="21" t="s">
        <v>941</v>
      </c>
      <c r="X23" s="21" t="s">
        <v>994</v>
      </c>
      <c r="Y23" s="21" t="s">
        <v>943</v>
      </c>
      <c r="Z23" s="21" t="s">
        <v>1003</v>
      </c>
      <c r="AA23" s="21" t="s">
        <v>1004</v>
      </c>
      <c r="AB23" s="21" t="s">
        <v>766</v>
      </c>
      <c r="AC23" s="21" t="s">
        <v>0</v>
      </c>
      <c r="AD23" s="21" t="s">
        <v>861</v>
      </c>
      <c r="AE23" s="21" t="s">
        <v>862</v>
      </c>
      <c r="AF23" s="21" t="s">
        <v>719</v>
      </c>
      <c r="AG23" s="22">
        <v>497.76</v>
      </c>
      <c r="AH23" t="str">
        <f>_xlfn.XLOOKUP(T23+0,'chart of accounts kl 3-5'!A:A,'chart of accounts kl 3-5'!B:B)</f>
        <v>Kostförmån vid tjänsteresa, inkl sociala avgifter</v>
      </c>
    </row>
    <row r="24" spans="1:34" x14ac:dyDescent="0.3">
      <c r="A24" s="17">
        <f>Period_sum!I10</f>
        <v>44743</v>
      </c>
      <c r="B24" s="17">
        <f>Period_sum!J10</f>
        <v>45291</v>
      </c>
      <c r="C24" s="20">
        <v>3000</v>
      </c>
      <c r="D24" s="20">
        <v>5999</v>
      </c>
      <c r="E24">
        <f>SUMIFS(Inläsning2!O:O,Inläsning2!H:H,"&gt;="&amp;F24,Inläsning2!H:H,"&lt;="&amp;G17,Inläsning2!B:B,"&gt;="&amp;$B$3,Inläsning2!B:B,"&lt;="&amp;$C$3)</f>
        <v>0</v>
      </c>
      <c r="F24" t="str">
        <f t="shared" si="0"/>
        <v>2022-07-01</v>
      </c>
      <c r="G24" t="str">
        <f t="shared" si="1"/>
        <v>2023-12-31</v>
      </c>
      <c r="H24" s="17" t="str">
        <f>Period_sum!H10</f>
        <v>M1-M18</v>
      </c>
      <c r="I24" s="29">
        <f>SUMIFS(Raindance!O:O,Raindance!Q:Q,"&gt;="&amp;$I$20+0,Raindance!Q:Q,"&lt;="&amp;$I$21+0,Raindance!R:R,"&gt;="&amp;A24,Raindance!R:R,"&lt;="&amp;B24)</f>
        <v>0</v>
      </c>
      <c r="J24" s="29">
        <f>SUMIFS(Raindance!O:O,Raindance!Q:Q,"&gt;="&amp;$J$20+0,Raindance!Q:Q,"&lt;="&amp;$J$21+0,Raindance!R:R,"&gt;="&amp;A24,Raindance!R:R,"&lt;="&amp;B24)</f>
        <v>0</v>
      </c>
      <c r="K24" s="29">
        <f>SUMIFS(Raindance!O:O,Raindance!Q:Q,"&gt;="&amp;$K$20+0,Raindance!Q:Q,"&lt;="&amp;$K$21+0,Raindance!R:R,"&gt;="&amp;A24,Raindance!R:R,"&lt;="&amp;B24)</f>
        <v>0</v>
      </c>
      <c r="L24" s="29">
        <f>SUMIFS(Raindance!O:O,Raindance!Q:Q,"&gt;="&amp;$L$20+0,Raindance!Q:Q,"&lt;="&amp;$L$21+0,Raindance!R:R,"&gt;="&amp;A24,Raindance!R:R,"&lt;="&amp;B24)</f>
        <v>0</v>
      </c>
      <c r="M24" s="17">
        <f t="shared" si="2"/>
        <v>44742</v>
      </c>
      <c r="N24" s="17">
        <f t="shared" si="3"/>
        <v>45292</v>
      </c>
      <c r="O24" cm="1">
        <f t="array" ref="O24">SUM(SUMIFS(Inläsning2!O:O,Inläsning2!B:B,{"4012";"4312";"4411";"4412";"4412"}))</f>
        <v>-7277.930000000013</v>
      </c>
      <c r="P24">
        <f t="shared" si="4"/>
        <v>0</v>
      </c>
      <c r="S24" s="23" t="s">
        <v>937</v>
      </c>
      <c r="T24" s="23" t="s">
        <v>1012</v>
      </c>
      <c r="U24" s="23" t="s">
        <v>939</v>
      </c>
      <c r="V24" s="23" t="s">
        <v>940</v>
      </c>
      <c r="W24" s="23" t="s">
        <v>941</v>
      </c>
      <c r="X24" s="23" t="s">
        <v>994</v>
      </c>
      <c r="Y24" s="23" t="s">
        <v>943</v>
      </c>
      <c r="Z24" s="23" t="s">
        <v>1003</v>
      </c>
      <c r="AA24" s="23" t="s">
        <v>1004</v>
      </c>
      <c r="AB24" s="23" t="s">
        <v>766</v>
      </c>
      <c r="AC24" s="23" t="s">
        <v>0</v>
      </c>
      <c r="AD24" s="23" t="s">
        <v>861</v>
      </c>
      <c r="AE24" s="23" t="s">
        <v>862</v>
      </c>
      <c r="AF24" s="23" t="s">
        <v>719</v>
      </c>
      <c r="AG24" s="24">
        <v>1209</v>
      </c>
      <c r="AH24" t="str">
        <f>_xlfn.XLOOKUP(T24+0,'chart of accounts kl 3-5'!A:A,'chart of accounts kl 3-5'!B:B)</f>
        <v>Traktamente t o m schablon, inrikes</v>
      </c>
    </row>
    <row r="25" spans="1:34" x14ac:dyDescent="0.3">
      <c r="A25" s="17">
        <f>Period_sum!I11</f>
        <v>44927</v>
      </c>
      <c r="B25" s="17">
        <f>Period_sum!J11</f>
        <v>45107</v>
      </c>
      <c r="C25" s="20">
        <v>3000</v>
      </c>
      <c r="D25" s="20">
        <v>5999</v>
      </c>
      <c r="E25">
        <f>SUMIFS(Inläsning2!O:O,Inläsning2!H:H,"&gt;="&amp;F25,Inläsning2!H:H,"&lt;="&amp;G18,Inläsning2!B:B,"&gt;="&amp;$B$3,Inläsning2!B:B,"&lt;="&amp;$C$3)</f>
        <v>0</v>
      </c>
      <c r="F25" t="str">
        <f t="shared" si="0"/>
        <v>2023-01-01</v>
      </c>
      <c r="G25" t="str">
        <f t="shared" si="1"/>
        <v>2023-06-30</v>
      </c>
      <c r="H25" s="17" t="str">
        <f>Period_sum!H11</f>
        <v>M7-M12</v>
      </c>
      <c r="I25" s="29">
        <f>SUMIFS(Raindance!O:O,Raindance!Q:Q,"&gt;="&amp;$I$20+0,Raindance!Q:Q,"&lt;="&amp;$I$21+0,Raindance!R:R,"&gt;="&amp;A25,Raindance!R:R,"&lt;="&amp;B25)</f>
        <v>0</v>
      </c>
      <c r="J25" s="29">
        <f>SUMIFS(Raindance!O:O,Raindance!Q:Q,"&gt;="&amp;$J$20+0,Raindance!Q:Q,"&lt;="&amp;$J$21+0,Raindance!R:R,"&gt;="&amp;A25,Raindance!R:R,"&lt;="&amp;B25)</f>
        <v>0</v>
      </c>
      <c r="K25" s="29">
        <f>SUMIFS(Raindance!O:O,Raindance!Q:Q,"&gt;="&amp;$K$20+0,Raindance!Q:Q,"&lt;="&amp;$K$21+0,Raindance!R:R,"&gt;="&amp;A25,Raindance!R:R,"&lt;="&amp;B25)</f>
        <v>0</v>
      </c>
      <c r="L25" s="29">
        <f>SUMIFS(Raindance!O:O,Raindance!Q:Q,"&gt;="&amp;$L$20+0,Raindance!Q:Q,"&lt;="&amp;$L$21+0,Raindance!R:R,"&gt;="&amp;A25,Raindance!R:R,"&lt;="&amp;B25)</f>
        <v>0</v>
      </c>
      <c r="M25" s="17">
        <f t="shared" si="2"/>
        <v>44926</v>
      </c>
      <c r="N25" s="17">
        <f t="shared" si="3"/>
        <v>45108</v>
      </c>
      <c r="O25" cm="1">
        <f t="array" ref="O25">SUM(SUMIFS(Inläsning2!O:O,Inläsning2!B:B,{"4012";"4312";"4411";"4412";"4412"}))</f>
        <v>-7277.930000000013</v>
      </c>
      <c r="P25">
        <f t="shared" si="4"/>
        <v>0</v>
      </c>
      <c r="S25" s="21" t="s">
        <v>937</v>
      </c>
      <c r="T25" s="21" t="s">
        <v>1013</v>
      </c>
      <c r="U25" s="21" t="s">
        <v>939</v>
      </c>
      <c r="V25" s="21" t="s">
        <v>940</v>
      </c>
      <c r="W25" s="21" t="s">
        <v>941</v>
      </c>
      <c r="X25" s="21" t="s">
        <v>994</v>
      </c>
      <c r="Y25" s="21" t="s">
        <v>943</v>
      </c>
      <c r="Z25" s="21" t="s">
        <v>1003</v>
      </c>
      <c r="AA25" s="21" t="s">
        <v>1004</v>
      </c>
      <c r="AB25" s="21" t="s">
        <v>766</v>
      </c>
      <c r="AC25" s="21" t="s">
        <v>0</v>
      </c>
      <c r="AD25" s="21" t="s">
        <v>861</v>
      </c>
      <c r="AE25" s="21" t="s">
        <v>862</v>
      </c>
      <c r="AF25" s="21" t="s">
        <v>719</v>
      </c>
      <c r="AG25" s="22">
        <v>1852.56</v>
      </c>
      <c r="AH25" t="str">
        <f>_xlfn.XLOOKUP(T25+0,'chart of accounts kl 3-5'!A:A,'chart of accounts kl 3-5'!B:B)</f>
        <v>Traktamente utöver schablon, inrikes</v>
      </c>
    </row>
    <row r="26" spans="1:34" x14ac:dyDescent="0.3">
      <c r="A26" s="17">
        <f>Period_sum!I12</f>
        <v>45108</v>
      </c>
      <c r="B26" s="17">
        <f>Period_sum!J12</f>
        <v>45473</v>
      </c>
      <c r="C26" s="20">
        <v>3000</v>
      </c>
      <c r="D26" s="20">
        <v>5999</v>
      </c>
      <c r="E26">
        <f>SUMIFS(Inläsning2!O:O,Inläsning2!H:H,"&gt;="&amp;F26,Inläsning2!H:H,"&lt;="&amp;G19,Inläsning2!B:B,"&gt;="&amp;$B$3,Inläsning2!B:B,"&lt;="&amp;$C$3)</f>
        <v>0</v>
      </c>
      <c r="F26" t="str">
        <f t="shared" si="0"/>
        <v>2023-07-01</v>
      </c>
      <c r="G26" t="str">
        <f t="shared" si="1"/>
        <v>2024-06-30</v>
      </c>
      <c r="H26" s="17" t="str">
        <f>Period_sum!H12</f>
        <v>M13-M24</v>
      </c>
      <c r="I26" s="29">
        <f>SUMIFS(Raindance!O:O,Raindance!Q:Q,"&gt;="&amp;$I$20+0,Raindance!Q:Q,"&lt;="&amp;$I$21+0,Raindance!R:R,"&gt;="&amp;A26,Raindance!R:R,"&lt;="&amp;B26)</f>
        <v>0</v>
      </c>
      <c r="J26" s="29">
        <f>SUMIFS(Raindance!O:O,Raindance!Q:Q,"&gt;="&amp;$J$20+0,Raindance!Q:Q,"&lt;="&amp;$J$21+0,Raindance!R:R,"&gt;="&amp;A26,Raindance!R:R,"&lt;="&amp;B26)</f>
        <v>0</v>
      </c>
      <c r="K26" s="29">
        <f>SUMIFS(Raindance!O:O,Raindance!Q:Q,"&gt;="&amp;$K$20+0,Raindance!Q:Q,"&lt;="&amp;$K$21+0,Raindance!R:R,"&gt;="&amp;A26,Raindance!R:R,"&lt;="&amp;B26)</f>
        <v>0</v>
      </c>
      <c r="L26" s="29">
        <f>SUMIFS(Raindance!O:O,Raindance!Q:Q,"&gt;="&amp;$L$20+0,Raindance!Q:Q,"&lt;="&amp;$L$21+0,Raindance!R:R,"&gt;="&amp;A26,Raindance!R:R,"&lt;="&amp;B26)</f>
        <v>0</v>
      </c>
      <c r="M26" s="17">
        <f t="shared" si="2"/>
        <v>45107</v>
      </c>
      <c r="N26" s="17">
        <f t="shared" si="3"/>
        <v>45474</v>
      </c>
      <c r="O26" cm="1">
        <f t="array" ref="O26">SUM(SUMIFS(Inläsning2!O:O,Inläsning2!B:B,{"4012";"4312";"4411";"4412";"4412"}))</f>
        <v>-7277.930000000013</v>
      </c>
      <c r="P26">
        <f t="shared" si="4"/>
        <v>0</v>
      </c>
      <c r="S26" s="23" t="s">
        <v>937</v>
      </c>
      <c r="T26" s="23" t="s">
        <v>1014</v>
      </c>
      <c r="U26" s="23" t="s">
        <v>939</v>
      </c>
      <c r="V26" s="23" t="s">
        <v>940</v>
      </c>
      <c r="W26" s="23" t="s">
        <v>941</v>
      </c>
      <c r="X26" s="23" t="s">
        <v>994</v>
      </c>
      <c r="Y26" s="23" t="s">
        <v>943</v>
      </c>
      <c r="Z26" s="23" t="s">
        <v>1003</v>
      </c>
      <c r="AA26" s="23" t="s">
        <v>1004</v>
      </c>
      <c r="AB26" s="23" t="s">
        <v>766</v>
      </c>
      <c r="AC26" s="23" t="s">
        <v>0</v>
      </c>
      <c r="AD26" s="23" t="s">
        <v>861</v>
      </c>
      <c r="AE26" s="23" t="s">
        <v>862</v>
      </c>
      <c r="AF26" s="23" t="s">
        <v>719</v>
      </c>
      <c r="AG26" s="24">
        <v>6145.5</v>
      </c>
      <c r="AH26" t="str">
        <f>_xlfn.XLOOKUP(T26+0,'chart of accounts kl 3-5'!A:A,'chart of accounts kl 3-5'!B:B)</f>
        <v>Traktamente t o m schablon, utrikes</v>
      </c>
    </row>
    <row r="27" spans="1:34" x14ac:dyDescent="0.3">
      <c r="A27" s="17">
        <f>Period_sum!I13</f>
        <v>45292</v>
      </c>
      <c r="B27" s="17">
        <f>Period_sum!J13</f>
        <v>45473</v>
      </c>
      <c r="C27" s="20">
        <v>3000</v>
      </c>
      <c r="D27" s="20">
        <v>5999</v>
      </c>
      <c r="E27">
        <f>SUMIFS(Inläsning2!O:O,Inläsning2!H:H,"&gt;="&amp;F27,Inläsning2!H:H,"&lt;="&amp;G20,Inläsning2!B:B,"&gt;="&amp;$B$3,Inläsning2!B:B,"&lt;="&amp;$C$3)</f>
        <v>0</v>
      </c>
      <c r="F27" t="str">
        <f>TEXT(A27,"ÅÅÅÅ-MM-DD")</f>
        <v>2024-01-01</v>
      </c>
      <c r="G27" t="str">
        <f>TEXT(B27,"ÅÅÅÅ-MM-DD")</f>
        <v>2024-06-30</v>
      </c>
      <c r="H27" s="17" t="str">
        <f>Period_sum!H13</f>
        <v>M19-M24</v>
      </c>
      <c r="I27" s="29">
        <f>SUMIFS(Raindance!O:O,Raindance!Q:Q,"&gt;="&amp;$I$20+0,Raindance!Q:Q,"&lt;="&amp;$I$21+0,Raindance!R:R,"&gt;="&amp;A27,Raindance!R:R,"&lt;="&amp;B27)</f>
        <v>0</v>
      </c>
      <c r="J27" s="29">
        <f>SUMIFS(Raindance!O:O,Raindance!Q:Q,"&gt;="&amp;$J$20+0,Raindance!Q:Q,"&lt;="&amp;$J$21+0,Raindance!R:R,"&gt;="&amp;A27,Raindance!R:R,"&lt;="&amp;B27)</f>
        <v>0</v>
      </c>
      <c r="K27" s="29">
        <f>SUMIFS(Raindance!O:O,Raindance!Q:Q,"&gt;="&amp;$K$20+0,Raindance!Q:Q,"&lt;="&amp;$K$21+0,Raindance!R:R,"&gt;="&amp;A27,Raindance!R:R,"&lt;="&amp;B27)</f>
        <v>0</v>
      </c>
      <c r="L27" s="29">
        <f>SUMIFS(Raindance!O:O,Raindance!Q:Q,"&gt;="&amp;$L$20+0,Raindance!Q:Q,"&lt;="&amp;$L$21+0,Raindance!R:R,"&gt;="&amp;A27,Raindance!R:R,"&lt;="&amp;B27)</f>
        <v>0</v>
      </c>
      <c r="M27" s="17">
        <f t="shared" si="2"/>
        <v>45291</v>
      </c>
      <c r="N27" s="17">
        <f t="shared" si="3"/>
        <v>45474</v>
      </c>
      <c r="O27" cm="1">
        <f t="array" ref="O27">SUM(SUMIFS(Inläsning2!O:O,Inläsning2!B:B,{"4012";"4312";"4411";"4412";"4412"}))</f>
        <v>-7277.930000000013</v>
      </c>
      <c r="P27">
        <f t="shared" si="4"/>
        <v>0</v>
      </c>
      <c r="S27" s="21" t="s">
        <v>937</v>
      </c>
      <c r="T27" s="21" t="s">
        <v>1014</v>
      </c>
      <c r="U27" s="21" t="s">
        <v>939</v>
      </c>
      <c r="V27" s="21" t="s">
        <v>940</v>
      </c>
      <c r="W27" s="21" t="s">
        <v>941</v>
      </c>
      <c r="X27" s="21" t="s">
        <v>994</v>
      </c>
      <c r="Y27" s="21" t="s">
        <v>943</v>
      </c>
      <c r="Z27" s="21" t="s">
        <v>1009</v>
      </c>
      <c r="AA27" s="21" t="s">
        <v>1010</v>
      </c>
      <c r="AB27" s="21" t="s">
        <v>766</v>
      </c>
      <c r="AC27" s="21" t="s">
        <v>0</v>
      </c>
      <c r="AD27" s="21" t="s">
        <v>869</v>
      </c>
      <c r="AE27" s="21" t="s">
        <v>870</v>
      </c>
      <c r="AF27" s="21" t="s">
        <v>719</v>
      </c>
      <c r="AG27" s="22">
        <v>5630.4</v>
      </c>
      <c r="AH27" t="str">
        <f>_xlfn.XLOOKUP(T27+0,'chart of accounts kl 3-5'!A:A,'chart of accounts kl 3-5'!B:B)</f>
        <v>Traktamente t o m schablon, utrikes</v>
      </c>
    </row>
    <row r="28" spans="1:34" ht="14.5" x14ac:dyDescent="0.35">
      <c r="A28" s="17">
        <f>Period_sum!I14</f>
        <v>45474</v>
      </c>
      <c r="B28" s="17">
        <f>Period_sum!J14</f>
        <v>45657</v>
      </c>
      <c r="C28" s="20" t="s">
        <v>1094</v>
      </c>
      <c r="D28" s="20">
        <v>5999</v>
      </c>
      <c r="E28">
        <f>SUMIFS(Inläsning2!O:O,Inläsning2!H:H,"&gt;="&amp;F28,Inläsning2!H:H,"&lt;="&amp;G21,Inläsning2!B:B,"&gt;="&amp;$B$3,Inläsning2!B:B,"&lt;="&amp;$C$3)</f>
        <v>0</v>
      </c>
      <c r="F28" t="str">
        <f t="shared" ref="F28:F38" si="5">TEXT(A28,"ÅÅÅÅ-MM-DD")</f>
        <v>2024-07-01</v>
      </c>
      <c r="G28" t="str">
        <f t="shared" ref="G28:G38" si="6">TEXT(B28,"ÅÅÅÅ-MM-DD")</f>
        <v>2024-12-31</v>
      </c>
      <c r="H28" s="17" t="str">
        <f>Period_sum!H14</f>
        <v>M25-M30</v>
      </c>
      <c r="I28" s="29">
        <f>SUMIFS(Raindance!O:O,Raindance!Q:Q,"&gt;="&amp;$I$20+0,Raindance!Q:Q,"&lt;="&amp;$I$21+0,Raindance!R:R,"&gt;="&amp;A28,Raindance!R:R,"&lt;="&amp;B28)</f>
        <v>0</v>
      </c>
      <c r="J28" s="29">
        <f>SUMIFS(Raindance!O:O,Raindance!Q:Q,"&gt;="&amp;$J$20+0,Raindance!Q:Q,"&lt;="&amp;$J$21+0,Raindance!R:R,"&gt;="&amp;A28,Raindance!R:R,"&lt;="&amp;B28)</f>
        <v>0</v>
      </c>
      <c r="K28" s="29">
        <f>SUMIFS(Raindance!O:O,Raindance!Q:Q,"&gt;="&amp;$K$20+0,Raindance!Q:Q,"&lt;="&amp;$K$21+0,Raindance!R:R,"&gt;="&amp;A28,Raindance!R:R,"&lt;="&amp;B28)</f>
        <v>0</v>
      </c>
      <c r="L28" s="29">
        <f>SUMIFS(Raindance!O:O,Raindance!Q:Q,"&gt;="&amp;$L$20+0,Raindance!Q:Q,"&lt;="&amp;$L$21+0,Raindance!R:R,"&gt;="&amp;A28,Raindance!R:R,"&lt;="&amp;B28)</f>
        <v>0</v>
      </c>
      <c r="M28" s="17">
        <f t="shared" si="2"/>
        <v>45473</v>
      </c>
      <c r="N28" s="17">
        <f t="shared" si="3"/>
        <v>45658</v>
      </c>
      <c r="O28" cm="1">
        <f t="array" ref="O28">SUM(SUMIFS(Inläsning2!O:O,Inläsning2!B:B,{"4012";"4312";"4411";"4412";"4412"}))</f>
        <v>-7277.930000000013</v>
      </c>
      <c r="P28">
        <f t="shared" si="4"/>
        <v>0</v>
      </c>
      <c r="S28" s="23" t="s">
        <v>937</v>
      </c>
      <c r="T28" s="23" t="s">
        <v>1015</v>
      </c>
      <c r="U28" s="23" t="s">
        <v>939</v>
      </c>
      <c r="V28" s="23" t="s">
        <v>940</v>
      </c>
      <c r="W28" s="23" t="s">
        <v>941</v>
      </c>
      <c r="X28" s="23" t="s">
        <v>1016</v>
      </c>
      <c r="Y28" s="23" t="s">
        <v>943</v>
      </c>
      <c r="Z28" s="23" t="s">
        <v>1017</v>
      </c>
      <c r="AA28" s="23" t="s">
        <v>1018</v>
      </c>
      <c r="AB28" s="23" t="s">
        <v>735</v>
      </c>
      <c r="AC28" s="25"/>
      <c r="AD28" s="23" t="s">
        <v>871</v>
      </c>
      <c r="AE28" s="23" t="s">
        <v>872</v>
      </c>
      <c r="AF28" s="23" t="s">
        <v>873</v>
      </c>
      <c r="AG28" s="24">
        <v>846.48</v>
      </c>
      <c r="AH28" t="str">
        <f>_xlfn.XLOOKUP(T28+0,'chart of accounts kl 3-5'!A:A,'chart of accounts kl 3-5'!B:B)</f>
        <v>Kaffe, fikabröd, frukt o dyl, ej måltider</v>
      </c>
    </row>
    <row r="29" spans="1:34" x14ac:dyDescent="0.3">
      <c r="A29" s="17">
        <f>Period_sum!I15</f>
        <v>45658</v>
      </c>
      <c r="B29" s="17">
        <f>Period_sum!J15</f>
        <v>45838</v>
      </c>
      <c r="C29" s="20">
        <v>3000</v>
      </c>
      <c r="D29" s="20">
        <v>5999</v>
      </c>
      <c r="E29">
        <f>SUMIFS(Inläsning2!O:O,Inläsning2!H:H,"&gt;="&amp;F29,Inläsning2!H:H,"&lt;="&amp;G22,Inläsning2!B:B,"&gt;="&amp;$B$3,Inläsning2!B:B,"&lt;="&amp;$C$3)</f>
        <v>0</v>
      </c>
      <c r="F29" t="str">
        <f t="shared" si="5"/>
        <v>2025-01-01</v>
      </c>
      <c r="G29" t="str">
        <f t="shared" si="6"/>
        <v>2025-06-30</v>
      </c>
      <c r="H29" s="17" t="str">
        <f>Period_sum!H15</f>
        <v>M31-M36</v>
      </c>
      <c r="I29" s="29">
        <f>SUMIFS(Raindance!O:O,Raindance!Q:Q,"&gt;="&amp;$I$20+0,Raindance!Q:Q,"&lt;="&amp;$I$21+0,Raindance!R:R,"&gt;="&amp;A29,Raindance!R:R,"&lt;="&amp;B29)</f>
        <v>0</v>
      </c>
      <c r="J29" s="29">
        <f>SUMIFS(Raindance!O:O,Raindance!Q:Q,"&gt;="&amp;$J$20+0,Raindance!Q:Q,"&lt;="&amp;$J$21+0,Raindance!R:R,"&gt;="&amp;A29,Raindance!R:R,"&lt;="&amp;B29)</f>
        <v>0</v>
      </c>
      <c r="K29" s="29">
        <f>SUMIFS(Raindance!O:O,Raindance!Q:Q,"&gt;="&amp;$K$20+0,Raindance!Q:Q,"&lt;="&amp;$K$21+0,Raindance!R:R,"&gt;="&amp;A29,Raindance!R:R,"&lt;="&amp;B29)</f>
        <v>0</v>
      </c>
      <c r="L29" s="29">
        <f>SUMIFS(Raindance!O:O,Raindance!Q:Q,"&gt;="&amp;$L$20+0,Raindance!Q:Q,"&lt;="&amp;$L$21+0,Raindance!R:R,"&gt;="&amp;A29,Raindance!R:R,"&lt;="&amp;B29)</f>
        <v>0</v>
      </c>
      <c r="M29" s="17">
        <f t="shared" si="2"/>
        <v>45657</v>
      </c>
      <c r="N29" s="17">
        <f t="shared" si="3"/>
        <v>45839</v>
      </c>
      <c r="O29" cm="1">
        <f t="array" ref="O29">SUM(SUMIFS(Inläsning2!O:O,Inläsning2!B:B,{"4012";"4312";"4411";"4412";"4412"}))</f>
        <v>-7277.930000000013</v>
      </c>
      <c r="P29">
        <f t="shared" si="4"/>
        <v>0</v>
      </c>
      <c r="S29" s="21" t="s">
        <v>937</v>
      </c>
      <c r="T29" s="21" t="s">
        <v>1015</v>
      </c>
      <c r="U29" s="21" t="s">
        <v>939</v>
      </c>
      <c r="V29" s="21" t="s">
        <v>940</v>
      </c>
      <c r="W29" s="21" t="s">
        <v>941</v>
      </c>
      <c r="X29" s="21" t="s">
        <v>994</v>
      </c>
      <c r="Y29" s="21" t="s">
        <v>943</v>
      </c>
      <c r="Z29" s="21" t="s">
        <v>995</v>
      </c>
      <c r="AA29" s="21" t="s">
        <v>996</v>
      </c>
      <c r="AB29" s="21" t="s">
        <v>766</v>
      </c>
      <c r="AC29" s="21" t="s">
        <v>0</v>
      </c>
      <c r="AD29" s="21" t="s">
        <v>853</v>
      </c>
      <c r="AE29" s="21" t="s">
        <v>854</v>
      </c>
      <c r="AF29" s="21" t="s">
        <v>873</v>
      </c>
      <c r="AG29" s="22">
        <v>241.95</v>
      </c>
      <c r="AH29" t="str">
        <f>_xlfn.XLOOKUP(T29+0,'chart of accounts kl 3-5'!A:A,'chart of accounts kl 3-5'!B:B)</f>
        <v>Kaffe, fikabröd, frukt o dyl, ej måltider</v>
      </c>
    </row>
    <row r="30" spans="1:34" x14ac:dyDescent="0.3">
      <c r="A30" s="17">
        <f>Period_sum!I16</f>
        <v>45292</v>
      </c>
      <c r="B30" s="17">
        <f>Period_sum!J16</f>
        <v>45838</v>
      </c>
      <c r="C30" s="20">
        <v>3000</v>
      </c>
      <c r="D30" s="20">
        <v>5999</v>
      </c>
      <c r="E30">
        <f>SUMIFS(Inläsning2!O:O,Inläsning2!H:H,"&gt;="&amp;F30,Inläsning2!H:H,"&lt;=""&amp;G22;Inläsning2!B:B;"&gt;="&amp;$B$3;Inläsning2!B:B;"&lt;=""&amp;$C$3)</f>
        <v>0</v>
      </c>
      <c r="F30" t="str">
        <f t="shared" si="5"/>
        <v>2024-01-01</v>
      </c>
      <c r="G30" t="str">
        <f t="shared" si="6"/>
        <v>2025-06-30</v>
      </c>
      <c r="H30" s="17" t="str">
        <f>Period_sum!H16</f>
        <v>M19-M36</v>
      </c>
      <c r="I30" s="29">
        <f>SUMIFS(Raindance!O:O,Raindance!Q:Q,"&gt;="&amp;$I$20+0,Raindance!Q:Q,"&lt;="&amp;$I$21+0,Raindance!R:R,"&gt;="&amp;A30,Raindance!R:R,"&lt;="&amp;B30)</f>
        <v>0</v>
      </c>
      <c r="J30" s="29">
        <f>SUMIFS(Raindance!O:O,Raindance!Q:Q,"&gt;="&amp;$J$20+0,Raindance!Q:Q,"&lt;="&amp;$J$21+0,Raindance!R:R,"&gt;="&amp;A30,Raindance!R:R,"&lt;="&amp;B30)</f>
        <v>0</v>
      </c>
      <c r="K30" s="29">
        <f>SUMIFS(Raindance!O:O,Raindance!Q:Q,"&gt;="&amp;$K$20+0,Raindance!Q:Q,"&lt;="&amp;$K$21+0,Raindance!R:R,"&gt;="&amp;A30,Raindance!R:R,"&lt;="&amp;B30)</f>
        <v>0</v>
      </c>
      <c r="L30" s="29">
        <f>SUMIFS(Raindance!O:O,Raindance!Q:Q,"&gt;="&amp;$L$20+0,Raindance!Q:Q,"&lt;="&amp;$L$21+0,Raindance!R:R,"&gt;="&amp;A30,Raindance!R:R,"&lt;="&amp;B30)</f>
        <v>0</v>
      </c>
      <c r="M30" s="17">
        <f t="shared" si="2"/>
        <v>45291</v>
      </c>
      <c r="N30" s="17">
        <f t="shared" si="3"/>
        <v>45839</v>
      </c>
      <c r="O30" cm="1">
        <f t="array" ref="O30">SUM(SUMIFS(Inläsning2!O:O,Inläsning2!B:B,{"4012";"4312";"4411";"4412";"4412"}))</f>
        <v>-7277.930000000013</v>
      </c>
      <c r="P30">
        <f t="shared" si="4"/>
        <v>0</v>
      </c>
      <c r="S30" s="23" t="s">
        <v>937</v>
      </c>
      <c r="T30" s="23" t="s">
        <v>1019</v>
      </c>
      <c r="U30" s="23" t="s">
        <v>939</v>
      </c>
      <c r="V30" s="23" t="s">
        <v>940</v>
      </c>
      <c r="W30" s="23" t="s">
        <v>941</v>
      </c>
      <c r="X30" s="23" t="s">
        <v>972</v>
      </c>
      <c r="Y30" s="23" t="s">
        <v>943</v>
      </c>
      <c r="Z30" s="23" t="s">
        <v>953</v>
      </c>
      <c r="AA30" s="23" t="s">
        <v>1020</v>
      </c>
      <c r="AB30" s="23" t="s">
        <v>697</v>
      </c>
      <c r="AC30" s="23" t="s">
        <v>0</v>
      </c>
      <c r="AD30" s="23" t="s">
        <v>874</v>
      </c>
      <c r="AE30" s="23" t="s">
        <v>875</v>
      </c>
      <c r="AF30" s="23" t="s">
        <v>775</v>
      </c>
      <c r="AG30" s="24">
        <v>386.79</v>
      </c>
      <c r="AH30" t="str">
        <f>_xlfn.XLOOKUP(T30+0,'chart of accounts kl 3-5'!A:A,'chart of accounts kl 3-5'!B:B)</f>
        <v>Lokalhyra, ej statliga</v>
      </c>
    </row>
    <row r="31" spans="1:34" x14ac:dyDescent="0.3">
      <c r="A31" s="17">
        <f>Period_sum!I17</f>
        <v>45108</v>
      </c>
      <c r="B31" s="17">
        <f>Period_sum!J17</f>
        <v>45291</v>
      </c>
      <c r="C31" s="20">
        <v>3000</v>
      </c>
      <c r="D31" s="20">
        <v>5999</v>
      </c>
      <c r="E31">
        <f>SUMIFS(Raindance!O:O,Raindance!H:H,"&gt;="&amp;A31,Raindance!H:H,"&lt;="&amp;B31,Raindance!B:B,"&gt;="&amp;$B$3,Raindance!B:B,"&lt;="&amp;$C$3)</f>
        <v>0</v>
      </c>
      <c r="F31" t="str">
        <f t="shared" si="5"/>
        <v>2023-07-01</v>
      </c>
      <c r="G31" t="str">
        <f t="shared" si="6"/>
        <v>2023-12-31</v>
      </c>
      <c r="H31" s="17" t="str">
        <f>Period_sum!H17</f>
        <v>M13-M18</v>
      </c>
      <c r="I31" s="29">
        <f>SUMIFS(Raindance!O:O,Raindance!Q:Q,"&gt;="&amp;$I$20+0,Raindance!Q:Q,"&lt;="&amp;$I$21+0,Raindance!R:R,"&gt;="&amp;A31,Raindance!R:R,"&lt;="&amp;B31)</f>
        <v>0</v>
      </c>
      <c r="J31" s="29">
        <f>SUMIFS(Raindance!O:O,Raindance!Q:Q,"&gt;="&amp;$J$20+0,Raindance!Q:Q,"&lt;="&amp;$J$21+0,Raindance!R:R,"&gt;="&amp;A31,Raindance!R:R,"&lt;="&amp;B31)</f>
        <v>0</v>
      </c>
      <c r="K31" s="29">
        <f>SUMIFS(Raindance!O:O,Raindance!Q:Q,"&gt;="&amp;$K$20+0,Raindance!Q:Q,"&lt;="&amp;$K$21+0,Raindance!R:R,"&gt;="&amp;A31,Raindance!R:R,"&lt;="&amp;B31)</f>
        <v>0</v>
      </c>
      <c r="L31" s="29">
        <f>SUMIFS(Raindance!O:O,Raindance!Q:Q,"&gt;="&amp;$L$20+0,Raindance!Q:Q,"&lt;="&amp;$L$21+0,Raindance!R:R,"&gt;="&amp;A31,Raindance!R:R,"&lt;="&amp;B31)</f>
        <v>0</v>
      </c>
      <c r="M31" s="17">
        <f t="shared" si="2"/>
        <v>45107</v>
      </c>
      <c r="N31" s="17">
        <f t="shared" si="3"/>
        <v>45292</v>
      </c>
      <c r="O31" cm="1">
        <f t="array" ref="O31">SUM(SUMIFS(Inläsning2!O:O,Inläsning2!B:B,{"4012";"4312";"4411";"4412";"4412"}))</f>
        <v>-7277.930000000013</v>
      </c>
      <c r="P31">
        <f t="shared" si="4"/>
        <v>0</v>
      </c>
      <c r="S31" s="21" t="s">
        <v>937</v>
      </c>
      <c r="T31" s="21" t="s">
        <v>1019</v>
      </c>
      <c r="U31" s="21" t="s">
        <v>939</v>
      </c>
      <c r="V31" s="21" t="s">
        <v>940</v>
      </c>
      <c r="W31" s="21" t="s">
        <v>941</v>
      </c>
      <c r="X31" s="21" t="s">
        <v>972</v>
      </c>
      <c r="Y31" s="21" t="s">
        <v>943</v>
      </c>
      <c r="Z31" s="21" t="s">
        <v>1021</v>
      </c>
      <c r="AA31" s="21" t="s">
        <v>1022</v>
      </c>
      <c r="AB31" s="21" t="s">
        <v>697</v>
      </c>
      <c r="AC31" s="21" t="s">
        <v>0</v>
      </c>
      <c r="AD31" s="21" t="s">
        <v>876</v>
      </c>
      <c r="AE31" s="21" t="s">
        <v>877</v>
      </c>
      <c r="AF31" s="21" t="s">
        <v>775</v>
      </c>
      <c r="AG31" s="22">
        <v>-386.79</v>
      </c>
      <c r="AH31" t="str">
        <f>_xlfn.XLOOKUP(T31+0,'chart of accounts kl 3-5'!A:A,'chart of accounts kl 3-5'!B:B)</f>
        <v>Lokalhyra, ej statliga</v>
      </c>
    </row>
    <row r="32" spans="1:34" x14ac:dyDescent="0.3">
      <c r="A32" s="17">
        <f>Period_sum!I18</f>
        <v>45474</v>
      </c>
      <c r="B32" s="17">
        <f>Period_sum!J18</f>
        <v>45838</v>
      </c>
      <c r="C32" s="20">
        <v>3000</v>
      </c>
      <c r="D32" s="20">
        <v>5999</v>
      </c>
      <c r="E32">
        <f>SUMIFS(Raindance!O:O,Raindance!H:H,"&gt;="&amp;A32,Raindance!H:H,"&lt;"&amp;B32,Raindance!B:B,"&gt;="&amp;$B$3,Raindance!B:B,"&lt;"&amp;$C$3)</f>
        <v>0</v>
      </c>
      <c r="F32" t="str">
        <f t="shared" si="5"/>
        <v>2024-07-01</v>
      </c>
      <c r="G32" t="str">
        <f t="shared" si="6"/>
        <v>2025-06-30</v>
      </c>
      <c r="H32" s="17" t="str">
        <f>Period_sum!H18</f>
        <v>M25-M36</v>
      </c>
      <c r="I32" s="29">
        <f>SUMIFS(Raindance!O:O,Raindance!Q:Q,"&gt;="&amp;$I$20+0,Raindance!Q:Q,"&lt;="&amp;$I$21+0,Raindance!R:R,"&gt;="&amp;A32,Raindance!R:R,"&lt;="&amp;B32)</f>
        <v>0</v>
      </c>
      <c r="J32" s="29">
        <f>SUMIFS(Raindance!O:O,Raindance!Q:Q,"&gt;="&amp;$J$20+0,Raindance!Q:Q,"&lt;="&amp;$J$21+0,Raindance!R:R,"&gt;="&amp;A32,Raindance!R:R,"&lt;="&amp;B32)</f>
        <v>0</v>
      </c>
      <c r="K32" s="29">
        <f>SUMIFS(Raindance!O:O,Raindance!Q:Q,"&gt;="&amp;$K$20+0,Raindance!Q:Q,"&lt;="&amp;$K$21+0,Raindance!R:R,"&gt;="&amp;A32,Raindance!R:R,"&lt;="&amp;B32)</f>
        <v>0</v>
      </c>
      <c r="L32" s="29">
        <f>SUMIFS(Raindance!O:O,Raindance!Q:Q,"&gt;="&amp;$L$20+0,Raindance!Q:Q,"&lt;="&amp;$L$21+0,Raindance!R:R,"&gt;="&amp;A32,Raindance!R:R,"&lt;="&amp;B32)</f>
        <v>0</v>
      </c>
      <c r="M32" s="17">
        <f t="shared" si="2"/>
        <v>45473</v>
      </c>
      <c r="N32" s="17">
        <f t="shared" si="3"/>
        <v>45839</v>
      </c>
      <c r="O32" cm="1">
        <f t="array" ref="O32">SUM(SUMIFS(Inläsning2!O:O,Inläsning2!B:B,{"4012";"4312";"4411";"4412";"4412"}))</f>
        <v>-7277.930000000013</v>
      </c>
      <c r="P32">
        <f t="shared" si="4"/>
        <v>0</v>
      </c>
      <c r="S32" s="23" t="s">
        <v>937</v>
      </c>
      <c r="T32" s="23" t="s">
        <v>1023</v>
      </c>
      <c r="U32" s="23" t="s">
        <v>939</v>
      </c>
      <c r="V32" s="23" t="s">
        <v>940</v>
      </c>
      <c r="W32" s="23" t="s">
        <v>941</v>
      </c>
      <c r="X32" s="23" t="s">
        <v>942</v>
      </c>
      <c r="Y32" s="23" t="s">
        <v>943</v>
      </c>
      <c r="Z32" s="23" t="s">
        <v>944</v>
      </c>
      <c r="AA32" s="23" t="s">
        <v>1024</v>
      </c>
      <c r="AB32" s="23" t="s">
        <v>720</v>
      </c>
      <c r="AC32" s="23" t="s">
        <v>0</v>
      </c>
      <c r="AD32" s="23" t="s">
        <v>878</v>
      </c>
      <c r="AE32" s="23" t="s">
        <v>0</v>
      </c>
      <c r="AF32" s="23" t="s">
        <v>722</v>
      </c>
      <c r="AG32" s="24">
        <v>5932</v>
      </c>
      <c r="AH32" t="str">
        <f>_xlfn.XLOOKUP(T32+0,'chart of accounts kl 3-5'!A:A,'chart of accounts kl 3-5'!B:B)</f>
        <v xml:space="preserve">Universitetsgemensam kostnad                                                      Påslag som genereras automatiskt i systemet. </v>
      </c>
    </row>
    <row r="33" spans="1:34" x14ac:dyDescent="0.3">
      <c r="A33" s="17">
        <f>Period_sum!I19</f>
        <v>45839</v>
      </c>
      <c r="B33" s="17">
        <f>Period_sum!J19</f>
        <v>46022</v>
      </c>
      <c r="C33" s="20">
        <v>3000</v>
      </c>
      <c r="D33" s="20">
        <v>5999</v>
      </c>
      <c r="E33">
        <f>SUMIFS(Raindance!O:O,Raindance!H:H,"&gt;="&amp;A33,Raindance!H:H,"&lt;"&amp;B33,Raindance!B:B,"&gt;="&amp;$B$3,Raindance!B:B,"&lt;"&amp;$C$3)</f>
        <v>0</v>
      </c>
      <c r="F33" t="str">
        <f t="shared" si="5"/>
        <v>2025-07-01</v>
      </c>
      <c r="G33" t="str">
        <f t="shared" si="6"/>
        <v>2025-12-31</v>
      </c>
      <c r="H33" s="17" t="str">
        <f>Period_sum!H19</f>
        <v>M37-M42</v>
      </c>
      <c r="I33" s="29">
        <f>SUMIFS(Raindance!O:O,Raindance!Q:Q,"&gt;="&amp;$I$20+0,Raindance!Q:Q,"&lt;="&amp;$I$21+0,Raindance!R:R,"&gt;="&amp;A33,Raindance!R:R,"&lt;="&amp;B33)</f>
        <v>0</v>
      </c>
      <c r="J33" s="29">
        <f>SUMIFS(Raindance!O:O,Raindance!Q:Q,"&gt;="&amp;$J$20+0,Raindance!Q:Q,"&lt;="&amp;$J$21+0,Raindance!R:R,"&gt;="&amp;A33,Raindance!R:R,"&lt;="&amp;B33)</f>
        <v>0</v>
      </c>
      <c r="K33" s="29">
        <f>SUMIFS(Raindance!O:O,Raindance!Q:Q,"&gt;="&amp;$K$20+0,Raindance!Q:Q,"&lt;="&amp;$K$21+0,Raindance!R:R,"&gt;="&amp;A33,Raindance!R:R,"&lt;="&amp;B33)</f>
        <v>0</v>
      </c>
      <c r="L33" s="29">
        <f>SUMIFS(Raindance!O:O,Raindance!Q:Q,"&gt;="&amp;$L$20+0,Raindance!Q:Q,"&lt;="&amp;$L$21+0,Raindance!R:R,"&gt;="&amp;A33,Raindance!R:R,"&lt;="&amp;B33)</f>
        <v>0</v>
      </c>
      <c r="M33" s="17">
        <f t="shared" si="2"/>
        <v>45838</v>
      </c>
      <c r="N33" s="17">
        <f t="shared" si="3"/>
        <v>46023</v>
      </c>
      <c r="O33" cm="1">
        <f t="array" ref="O33">SUM(SUMIFS(Inläsning2!O:O,Inläsning2!B:B,{"4012";"4312";"4411";"4412";"4412"}))</f>
        <v>-7277.930000000013</v>
      </c>
      <c r="P33">
        <f t="shared" si="4"/>
        <v>0</v>
      </c>
      <c r="S33" s="21" t="s">
        <v>937</v>
      </c>
      <c r="T33" s="21" t="s">
        <v>1023</v>
      </c>
      <c r="U33" s="21" t="s">
        <v>939</v>
      </c>
      <c r="V33" s="21" t="s">
        <v>940</v>
      </c>
      <c r="W33" s="21" t="s">
        <v>941</v>
      </c>
      <c r="X33" s="21" t="s">
        <v>942</v>
      </c>
      <c r="Y33" s="21" t="s">
        <v>943</v>
      </c>
      <c r="Z33" s="21" t="s">
        <v>947</v>
      </c>
      <c r="AA33" s="21" t="s">
        <v>1025</v>
      </c>
      <c r="AB33" s="21" t="s">
        <v>720</v>
      </c>
      <c r="AC33" s="21" t="s">
        <v>0</v>
      </c>
      <c r="AD33" s="21" t="s">
        <v>879</v>
      </c>
      <c r="AE33" s="21" t="s">
        <v>0</v>
      </c>
      <c r="AF33" s="21" t="s">
        <v>722</v>
      </c>
      <c r="AG33" s="22">
        <v>6891</v>
      </c>
      <c r="AH33" t="str">
        <f>_xlfn.XLOOKUP(T33+0,'chart of accounts kl 3-5'!A:A,'chart of accounts kl 3-5'!B:B)</f>
        <v xml:space="preserve">Universitetsgemensam kostnad                                                      Påslag som genereras automatiskt i systemet. </v>
      </c>
    </row>
    <row r="34" spans="1:34" x14ac:dyDescent="0.3">
      <c r="A34" s="17">
        <f>Period_sum!I20</f>
        <v>46023</v>
      </c>
      <c r="B34" s="17">
        <f>Period_sum!J20</f>
        <v>46203</v>
      </c>
      <c r="C34" s="20">
        <v>3000</v>
      </c>
      <c r="D34" s="20">
        <v>5999</v>
      </c>
      <c r="E34">
        <f>SUMIFS(Raindance!O:O,Raindance!H:H,"&gt;="&amp;A34,Raindance!H:H,"&lt;"&amp;B34,Raindance!B:B,"&gt;="&amp;$B$3,Raindance!B:B,"&lt;"&amp;$C$3)</f>
        <v>0</v>
      </c>
      <c r="F34" t="str">
        <f t="shared" si="5"/>
        <v>2026-01-01</v>
      </c>
      <c r="G34" t="str">
        <f t="shared" si="6"/>
        <v>2026-06-30</v>
      </c>
      <c r="H34" s="17" t="str">
        <f>Period_sum!H20</f>
        <v>M43-M48</v>
      </c>
      <c r="I34" s="29">
        <f>SUMIFS(Raindance!O:O,Raindance!Q:Q,"&gt;="&amp;$I$20+0,Raindance!Q:Q,"&lt;="&amp;$I$21+0,Raindance!R:R,"&gt;="&amp;A34,Raindance!R:R,"&lt;="&amp;B34)</f>
        <v>0</v>
      </c>
      <c r="J34" s="29">
        <f>SUMIFS(Raindance!O:O,Raindance!Q:Q,"&gt;="&amp;$J$20+0,Raindance!Q:Q,"&lt;="&amp;$J$21+0,Raindance!R:R,"&gt;="&amp;A34,Raindance!R:R,"&lt;="&amp;B34)</f>
        <v>0</v>
      </c>
      <c r="K34" s="29">
        <f>SUMIFS(Raindance!O:O,Raindance!Q:Q,"&gt;="&amp;$K$20+0,Raindance!Q:Q,"&lt;="&amp;$K$21+0,Raindance!R:R,"&gt;="&amp;A34,Raindance!R:R,"&lt;="&amp;B34)</f>
        <v>0</v>
      </c>
      <c r="L34" s="29">
        <f>SUMIFS(Raindance!O:O,Raindance!Q:Q,"&gt;="&amp;$L$20+0,Raindance!Q:Q,"&lt;="&amp;$L$21+0,Raindance!R:R,"&gt;="&amp;A34,Raindance!R:R,"&lt;="&amp;B34)</f>
        <v>0</v>
      </c>
      <c r="M34" s="17">
        <f t="shared" si="2"/>
        <v>46022</v>
      </c>
      <c r="N34" s="17">
        <f t="shared" si="3"/>
        <v>46204</v>
      </c>
      <c r="O34" cm="1">
        <f t="array" ref="O34">SUM(SUMIFS(Inläsning2!O:O,Inläsning2!B:B,{"4012";"4312";"4411";"4412";"4412"}))</f>
        <v>-7277.930000000013</v>
      </c>
      <c r="P34">
        <f t="shared" si="4"/>
        <v>0</v>
      </c>
      <c r="S34" s="23" t="s">
        <v>937</v>
      </c>
      <c r="T34" s="23" t="s">
        <v>1023</v>
      </c>
      <c r="U34" s="23" t="s">
        <v>939</v>
      </c>
      <c r="V34" s="23" t="s">
        <v>940</v>
      </c>
      <c r="W34" s="23" t="s">
        <v>941</v>
      </c>
      <c r="X34" s="23" t="s">
        <v>942</v>
      </c>
      <c r="Y34" s="23" t="s">
        <v>943</v>
      </c>
      <c r="Z34" s="23" t="s">
        <v>950</v>
      </c>
      <c r="AA34" s="23" t="s">
        <v>1026</v>
      </c>
      <c r="AB34" s="23" t="s">
        <v>720</v>
      </c>
      <c r="AC34" s="23" t="s">
        <v>0</v>
      </c>
      <c r="AD34" s="23" t="s">
        <v>880</v>
      </c>
      <c r="AE34" s="23" t="s">
        <v>0</v>
      </c>
      <c r="AF34" s="23" t="s">
        <v>722</v>
      </c>
      <c r="AG34" s="24">
        <v>10058</v>
      </c>
      <c r="AH34" t="str">
        <f>_xlfn.XLOOKUP(T34+0,'chart of accounts kl 3-5'!A:A,'chart of accounts kl 3-5'!B:B)</f>
        <v xml:space="preserve">Universitetsgemensam kostnad                                                      Påslag som genereras automatiskt i systemet. </v>
      </c>
    </row>
    <row r="35" spans="1:34" x14ac:dyDescent="0.3">
      <c r="A35" s="17">
        <f>Period_sum!I21</f>
        <v>46204</v>
      </c>
      <c r="B35" s="17">
        <f>Period_sum!J21</f>
        <v>46387</v>
      </c>
      <c r="C35" s="20">
        <v>3000</v>
      </c>
      <c r="D35" s="20">
        <v>5999</v>
      </c>
      <c r="E35">
        <f>SUMIFS(Raindance!O:O,Raindance!H:H,"&gt;="&amp;A35,Raindance!H:H,"&lt;"&amp;B35,Raindance!B:B,"&gt;="&amp;$B$3,Raindance!B:B,"&lt;"&amp;$C$3)</f>
        <v>0</v>
      </c>
      <c r="F35" t="str">
        <f t="shared" si="5"/>
        <v>2026-07-01</v>
      </c>
      <c r="G35" t="str">
        <f t="shared" si="6"/>
        <v>2026-12-31</v>
      </c>
      <c r="H35" s="17" t="str">
        <f>Period_sum!H21</f>
        <v>M49-M54</v>
      </c>
      <c r="I35" s="29">
        <f>SUMIFS(Raindance!O:O,Raindance!Q:Q,"&gt;="&amp;$I$20+0,Raindance!Q:Q,"&lt;="&amp;$I$21+0,Raindance!R:R,"&gt;="&amp;A35,Raindance!R:R,"&lt;="&amp;B35)</f>
        <v>0</v>
      </c>
      <c r="J35" s="29">
        <f>SUMIFS(Raindance!O:O,Raindance!Q:Q,"&gt;="&amp;$J$20+0,Raindance!Q:Q,"&lt;="&amp;$J$21+0,Raindance!R:R,"&gt;="&amp;A35,Raindance!R:R,"&lt;="&amp;B35)</f>
        <v>0</v>
      </c>
      <c r="K35" s="29">
        <f>SUMIFS(Raindance!O:O,Raindance!Q:Q,"&gt;="&amp;$K$20+0,Raindance!Q:Q,"&lt;="&amp;$K$21+0,Raindance!R:R,"&gt;="&amp;A35,Raindance!R:R,"&lt;="&amp;B35)</f>
        <v>0</v>
      </c>
      <c r="L35" s="29">
        <f>SUMIFS(Raindance!O:O,Raindance!Q:Q,"&gt;="&amp;$L$20+0,Raindance!Q:Q,"&lt;="&amp;$L$21+0,Raindance!R:R,"&gt;="&amp;A35,Raindance!R:R,"&lt;="&amp;B35)</f>
        <v>0</v>
      </c>
      <c r="M35" s="17">
        <f t="shared" si="2"/>
        <v>46203</v>
      </c>
      <c r="N35" s="17">
        <f t="shared" si="3"/>
        <v>46388</v>
      </c>
      <c r="O35" cm="1">
        <f t="array" ref="O35">SUM(SUMIFS(Inläsning2!O:O,Inläsning2!B:B,{"4012";"4312";"4411";"4412";"4412"}))</f>
        <v>-7277.930000000013</v>
      </c>
      <c r="P35">
        <f t="shared" si="4"/>
        <v>0</v>
      </c>
      <c r="S35" s="21" t="s">
        <v>937</v>
      </c>
      <c r="T35" s="21" t="s">
        <v>1023</v>
      </c>
      <c r="U35" s="21" t="s">
        <v>939</v>
      </c>
      <c r="V35" s="21" t="s">
        <v>940</v>
      </c>
      <c r="W35" s="21" t="s">
        <v>941</v>
      </c>
      <c r="X35" s="21" t="s">
        <v>942</v>
      </c>
      <c r="Y35" s="21" t="s">
        <v>943</v>
      </c>
      <c r="Z35" s="21" t="s">
        <v>953</v>
      </c>
      <c r="AA35" s="21" t="s">
        <v>1027</v>
      </c>
      <c r="AB35" s="21" t="s">
        <v>720</v>
      </c>
      <c r="AC35" s="21" t="s">
        <v>0</v>
      </c>
      <c r="AD35" s="21" t="s">
        <v>881</v>
      </c>
      <c r="AE35" s="21" t="s">
        <v>0</v>
      </c>
      <c r="AF35" s="21" t="s">
        <v>722</v>
      </c>
      <c r="AG35" s="22">
        <v>7237</v>
      </c>
      <c r="AH35" t="str">
        <f>_xlfn.XLOOKUP(T35+0,'chart of accounts kl 3-5'!A:A,'chart of accounts kl 3-5'!B:B)</f>
        <v xml:space="preserve">Universitetsgemensam kostnad                                                      Påslag som genereras automatiskt i systemet. </v>
      </c>
    </row>
    <row r="36" spans="1:34" x14ac:dyDescent="0.3">
      <c r="A36" s="17">
        <f>Period_sum!I22</f>
        <v>46388</v>
      </c>
      <c r="B36" s="17">
        <f>Period_sum!J22</f>
        <v>46568</v>
      </c>
      <c r="C36" s="20">
        <v>3000</v>
      </c>
      <c r="D36" s="20">
        <v>5999</v>
      </c>
      <c r="E36">
        <f>SUMIFS(Raindance!O:O,Raindance!H:H,"&gt;="&amp;A36,Raindance!H:H,"&lt;"&amp;B36,Raindance!B:B,"&gt;="&amp;$B$3,Raindance!B:B,"&lt;"&amp;$C$3)</f>
        <v>0</v>
      </c>
      <c r="F36" t="str">
        <f t="shared" si="5"/>
        <v>2027-01-01</v>
      </c>
      <c r="G36" t="str">
        <f t="shared" si="6"/>
        <v>2027-06-30</v>
      </c>
      <c r="H36" s="17" t="str">
        <f>Period_sum!H22</f>
        <v>M55-M60</v>
      </c>
      <c r="I36" s="29">
        <f>SUMIFS(Raindance!O:O,Raindance!Q:Q,"&gt;="&amp;$I$20+0,Raindance!Q:Q,"&lt;="&amp;$I$21+0,Raindance!R:R,"&gt;="&amp;A36,Raindance!R:R,"&lt;="&amp;B36)</f>
        <v>0</v>
      </c>
      <c r="J36" s="29">
        <f>SUMIFS(Raindance!O:O,Raindance!Q:Q,"&gt;="&amp;$J$20+0,Raindance!Q:Q,"&lt;="&amp;$J$21+0,Raindance!R:R,"&gt;="&amp;A36,Raindance!R:R,"&lt;="&amp;B36)</f>
        <v>0</v>
      </c>
      <c r="K36" s="29">
        <f>SUMIFS(Raindance!O:O,Raindance!Q:Q,"&gt;="&amp;$K$20+0,Raindance!Q:Q,"&lt;="&amp;$K$21+0,Raindance!R:R,"&gt;="&amp;A36,Raindance!R:R,"&lt;="&amp;B36)</f>
        <v>0</v>
      </c>
      <c r="L36" s="29">
        <f>SUMIFS(Raindance!O:O,Raindance!Q:Q,"&gt;="&amp;$L$20+0,Raindance!Q:Q,"&lt;="&amp;$L$21+0,Raindance!R:R,"&gt;="&amp;A36,Raindance!R:R,"&lt;="&amp;B36)</f>
        <v>0</v>
      </c>
      <c r="M36" s="17">
        <f t="shared" si="2"/>
        <v>46387</v>
      </c>
      <c r="N36" s="17">
        <f t="shared" si="3"/>
        <v>46569</v>
      </c>
      <c r="O36" cm="1">
        <f t="array" ref="O36">SUM(SUMIFS(Inläsning2!O:O,Inläsning2!B:B,{"4012";"4312";"4411";"4412";"4412"}))</f>
        <v>-7277.930000000013</v>
      </c>
      <c r="P36">
        <f t="shared" si="4"/>
        <v>0</v>
      </c>
    </row>
    <row r="37" spans="1:34" x14ac:dyDescent="0.3">
      <c r="A37" s="17">
        <f>Period_sum!I23</f>
        <v>45839</v>
      </c>
      <c r="B37" s="17">
        <f>Period_sum!J23</f>
        <v>46568</v>
      </c>
      <c r="C37" s="20">
        <v>3000</v>
      </c>
      <c r="D37" s="20">
        <v>5999</v>
      </c>
      <c r="E37">
        <f>SUMIFS(Raindance!O:O,Raindance!H:H,"&gt;="&amp;A37,Raindance!H:H,"&lt;"&amp;B37,Raindance!B:B,"&gt;="&amp;$B$3,Raindance!B:B,"&lt;"&amp;$C$3)</f>
        <v>0</v>
      </c>
      <c r="F37" t="str">
        <f t="shared" si="5"/>
        <v>2025-07-01</v>
      </c>
      <c r="G37" t="str">
        <f t="shared" si="6"/>
        <v>2027-06-30</v>
      </c>
      <c r="H37" s="17" t="str">
        <f>Period_sum!H23</f>
        <v>M37-M60</v>
      </c>
      <c r="I37" s="29">
        <f>SUMIFS(Raindance!O:O,Raindance!Q:Q,"&gt;="&amp;$I$20+0,Raindance!Q:Q,"&lt;="&amp;$I$21+0,Raindance!R:R,"&gt;="&amp;A37,Raindance!R:R,"&lt;="&amp;B37)</f>
        <v>0</v>
      </c>
      <c r="J37" s="29">
        <f>SUMIFS(Raindance!O:O,Raindance!Q:Q,"&gt;="&amp;$J$20+0,Raindance!Q:Q,"&lt;="&amp;$J$21+0,Raindance!R:R,"&gt;="&amp;A37,Raindance!R:R,"&lt;="&amp;B37)</f>
        <v>0</v>
      </c>
      <c r="K37" s="29">
        <f>SUMIFS(Raindance!O:O,Raindance!Q:Q,"&gt;="&amp;$K$20+0,Raindance!Q:Q,"&lt;="&amp;$K$21+0,Raindance!R:R,"&gt;="&amp;A37,Raindance!R:R,"&lt;="&amp;B37)</f>
        <v>0</v>
      </c>
      <c r="L37" s="29">
        <f>SUMIFS(Raindance!O:O,Raindance!Q:Q,"&gt;="&amp;$L$20+0,Raindance!Q:Q,"&lt;="&amp;$L$21+0,Raindance!R:R,"&gt;="&amp;A37,Raindance!R:R,"&lt;="&amp;B37)</f>
        <v>0</v>
      </c>
      <c r="M37" s="17">
        <f t="shared" si="2"/>
        <v>45838</v>
      </c>
      <c r="N37" s="17">
        <f t="shared" si="3"/>
        <v>46569</v>
      </c>
      <c r="O37" cm="1">
        <f t="array" ref="O37">SUM(SUMIFS(Inläsning2!O:O,Inläsning2!B:B,{"4012";"4312";"4411";"4412";"4412"}))</f>
        <v>-7277.930000000013</v>
      </c>
      <c r="P37">
        <f t="shared" si="4"/>
        <v>0</v>
      </c>
    </row>
    <row r="38" spans="1:34" x14ac:dyDescent="0.3">
      <c r="A38" s="17">
        <f>Period_sum!I24</f>
        <v>44743</v>
      </c>
      <c r="B38" s="17">
        <f>Period_sum!J24</f>
        <v>46568</v>
      </c>
      <c r="C38" s="20">
        <v>3000</v>
      </c>
      <c r="D38" s="20">
        <v>5999</v>
      </c>
      <c r="E38">
        <f>SUMIFS(Raindance!O:O,Raindance!H:H,"&gt;="&amp;A38,Raindance!H:H,"&lt;"&amp;B38,Raindance!B:B,"&gt;="&amp;$B$3,Raindance!B:B,"&lt;"&amp;$C$3)</f>
        <v>0</v>
      </c>
      <c r="F38" t="str">
        <f t="shared" si="5"/>
        <v>2022-07-01</v>
      </c>
      <c r="G38" t="str">
        <f t="shared" si="6"/>
        <v>2027-06-30</v>
      </c>
      <c r="H38" s="17" t="str">
        <f>Period_sum!H24</f>
        <v>M1-M60</v>
      </c>
      <c r="I38" s="29">
        <f>SUMIFS(Raindance!O:O,Raindance!Q:Q,"&gt;="&amp;$I$20+0,Raindance!Q:Q,"&lt;="&amp;$I$21+0,Raindance!R:R,"&gt;="&amp;A38,Raindance!R:R,"&lt;="&amp;B38)</f>
        <v>0</v>
      </c>
      <c r="J38" s="29">
        <f>SUMIFS(Raindance!O:O,Raindance!Q:Q,"&gt;="&amp;$J$20+0,Raindance!Q:Q,"&lt;="&amp;$J$21+0,Raindance!R:R,"&gt;="&amp;A38,Raindance!R:R,"&lt;="&amp;B38)</f>
        <v>0</v>
      </c>
      <c r="K38" s="29">
        <f>SUMIFS(Raindance!O:O,Raindance!Q:Q,"&gt;="&amp;$K$20+0,Raindance!Q:Q,"&lt;="&amp;$K$21+0,Raindance!R:R,"&gt;="&amp;A38,Raindance!R:R,"&lt;="&amp;B38)</f>
        <v>0</v>
      </c>
      <c r="L38" s="29">
        <f>SUMIFS(Raindance!O:O,Raindance!Q:Q,"&gt;="&amp;$L$20+0,Raindance!Q:Q,"&lt;="&amp;$L$21+0,Raindance!R:R,"&gt;="&amp;A38,Raindance!R:R,"&lt;="&amp;B38)</f>
        <v>0</v>
      </c>
      <c r="M38" s="17">
        <f t="shared" si="2"/>
        <v>44742</v>
      </c>
      <c r="N38" s="17">
        <f t="shared" si="3"/>
        <v>46569</v>
      </c>
      <c r="O38" cm="1">
        <f t="array" ref="O38">SUM(SUMIFS(Inläsning2!O:O,Inläsning2!B:B,{"4012";"4312";"4411";"4412";"4412"}))</f>
        <v>-7277.930000000013</v>
      </c>
      <c r="P38">
        <f t="shared" si="4"/>
        <v>0</v>
      </c>
    </row>
    <row r="39" spans="1:34" x14ac:dyDescent="0.3">
      <c r="A39" s="17"/>
      <c r="B39" s="17"/>
    </row>
    <row r="40" spans="1:34" x14ac:dyDescent="0.3">
      <c r="I40" t="s">
        <v>1095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E3EDE8"/>
  </sheetPr>
  <dimension ref="A1:AT391"/>
  <sheetViews>
    <sheetView zoomScaleNormal="100" workbookViewId="0">
      <selection activeCell="B6" sqref="B6"/>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83203125" style="1" customWidth="1"/>
    <col min="6" max="6" width="12.9140625" style="1" customWidth="1"/>
    <col min="7" max="8" width="13.25" style="1" customWidth="1"/>
    <col min="9" max="9" width="0" style="1" hidden="1" customWidth="1"/>
    <col min="10" max="10" width="3.1640625" style="1" hidden="1" customWidth="1"/>
    <col min="11" max="11" width="11" style="1"/>
    <col min="12" max="12" width="11" style="1" hidden="1" customWidth="1"/>
    <col min="13" max="13" width="0" style="1" hidden="1" customWidth="1"/>
    <col min="14" max="16384" width="11" style="1"/>
  </cols>
  <sheetData>
    <row r="1" spans="1:46" ht="36" customHeight="1" thickBot="1" x14ac:dyDescent="0.4">
      <c r="A1" s="760" t="str">
        <f>CONCATENATE(TEXT(Period_sum!D8,)," ",TEXT(Period_sum!E8,"ÅÅÅÅ-MM-DD")," - ",TEXT(Period_sum!F8,"ÅÅÅÅ-MM-DD"))</f>
        <v>M1-M6 Report 2022-07-01 - 2022-12-31</v>
      </c>
      <c r="B1" s="760"/>
      <c r="C1" s="760"/>
      <c r="D1" s="760"/>
      <c r="E1" s="760"/>
      <c r="F1" s="760"/>
      <c r="G1" s="760"/>
      <c r="H1" s="760"/>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ht="32" thickTop="1" thickBot="1" x14ac:dyDescent="0.4">
      <c r="A2" s="738" t="s">
        <v>49</v>
      </c>
      <c r="B2" s="739"/>
      <c r="C2" s="739"/>
      <c r="D2" s="739"/>
      <c r="E2" s="739"/>
      <c r="F2" s="740"/>
      <c r="G2" s="741" t="s">
        <v>1224</v>
      </c>
      <c r="H2" s="246" t="s">
        <v>1186</v>
      </c>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6" ht="32" thickTop="1" thickBot="1" x14ac:dyDescent="0.4">
      <c r="A3" s="247" t="s">
        <v>1218</v>
      </c>
      <c r="B3" s="248" t="s">
        <v>1099</v>
      </c>
      <c r="C3" s="249" t="s">
        <v>1410</v>
      </c>
      <c r="D3" s="250" t="s">
        <v>1220</v>
      </c>
      <c r="E3" s="250" t="s">
        <v>1122</v>
      </c>
      <c r="F3" s="251" t="s">
        <v>1123</v>
      </c>
      <c r="G3" s="742"/>
      <c r="H3" s="252">
        <v>0.25</v>
      </c>
      <c r="I3" s="7"/>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6" ht="16" thickTop="1" x14ac:dyDescent="0.35">
      <c r="A4" s="253"/>
      <c r="B4" s="254"/>
      <c r="C4" s="254"/>
      <c r="D4" s="255"/>
      <c r="E4" s="255"/>
      <c r="F4" s="256">
        <f>D4/8/(215/12)</f>
        <v>0</v>
      </c>
      <c r="G4" s="257">
        <f>+D4*C4</f>
        <v>0</v>
      </c>
      <c r="H4" s="257">
        <f>G4*0.25</f>
        <v>0</v>
      </c>
      <c r="I4" s="8" t="str">
        <f>LEFT($A$1,5)</f>
        <v>M1-M6</v>
      </c>
      <c r="J4" s="9" t="str">
        <f>IF(E4&lt;&gt;0,E4," ")</f>
        <v xml:space="preserve"> </v>
      </c>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6" ht="15.5" x14ac:dyDescent="0.35">
      <c r="A5" s="258"/>
      <c r="B5" s="254"/>
      <c r="C5" s="254"/>
      <c r="D5" s="255"/>
      <c r="E5" s="255"/>
      <c r="F5" s="256">
        <f t="shared" ref="F5:F108" si="0">D5/8/(215/12)</f>
        <v>0</v>
      </c>
      <c r="G5" s="257">
        <f t="shared" ref="G5:G108" si="1">+D5*C5</f>
        <v>0</v>
      </c>
      <c r="H5" s="257">
        <f t="shared" ref="H5:H108" si="2">G5*0.25</f>
        <v>0</v>
      </c>
      <c r="I5" s="8"/>
      <c r="J5" s="9"/>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6" ht="15.5" x14ac:dyDescent="0.35">
      <c r="A6" s="258"/>
      <c r="B6" s="254"/>
      <c r="C6" s="254"/>
      <c r="D6" s="255"/>
      <c r="E6" s="255"/>
      <c r="F6" s="256">
        <f t="shared" si="0"/>
        <v>0</v>
      </c>
      <c r="G6" s="257">
        <f t="shared" si="1"/>
        <v>0</v>
      </c>
      <c r="H6" s="257">
        <f t="shared" si="2"/>
        <v>0</v>
      </c>
      <c r="I6" s="8"/>
      <c r="J6" s="9"/>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row>
    <row r="7" spans="1:46" ht="15.5" x14ac:dyDescent="0.35">
      <c r="A7" s="258"/>
      <c r="B7" s="254"/>
      <c r="C7" s="254"/>
      <c r="D7" s="255"/>
      <c r="E7" s="255"/>
      <c r="F7" s="256">
        <f t="shared" si="0"/>
        <v>0</v>
      </c>
      <c r="G7" s="257">
        <f t="shared" si="1"/>
        <v>0</v>
      </c>
      <c r="H7" s="257">
        <f t="shared" si="2"/>
        <v>0</v>
      </c>
      <c r="I7" s="8"/>
      <c r="J7" s="9"/>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row>
    <row r="8" spans="1:46" ht="15.5" x14ac:dyDescent="0.35">
      <c r="A8" s="258"/>
      <c r="B8" s="254"/>
      <c r="C8" s="254"/>
      <c r="D8" s="255"/>
      <c r="E8" s="255"/>
      <c r="F8" s="256">
        <f t="shared" si="0"/>
        <v>0</v>
      </c>
      <c r="G8" s="257">
        <f t="shared" si="1"/>
        <v>0</v>
      </c>
      <c r="H8" s="257">
        <f t="shared" si="2"/>
        <v>0</v>
      </c>
      <c r="I8" s="8"/>
      <c r="J8" s="9"/>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row>
    <row r="9" spans="1:46" ht="15.5" x14ac:dyDescent="0.35">
      <c r="A9" s="258"/>
      <c r="B9" s="254"/>
      <c r="C9" s="254"/>
      <c r="D9" s="255"/>
      <c r="E9" s="255"/>
      <c r="F9" s="256">
        <f t="shared" si="0"/>
        <v>0</v>
      </c>
      <c r="G9" s="257">
        <f t="shared" si="1"/>
        <v>0</v>
      </c>
      <c r="H9" s="257">
        <f t="shared" si="2"/>
        <v>0</v>
      </c>
      <c r="I9" s="8"/>
      <c r="J9" s="9"/>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row>
    <row r="10" spans="1:46" ht="15.5" x14ac:dyDescent="0.35">
      <c r="A10" s="258"/>
      <c r="B10" s="254"/>
      <c r="C10" s="254"/>
      <c r="D10" s="255"/>
      <c r="E10" s="255"/>
      <c r="F10" s="256">
        <f t="shared" si="0"/>
        <v>0</v>
      </c>
      <c r="G10" s="257">
        <f t="shared" si="1"/>
        <v>0</v>
      </c>
      <c r="H10" s="257">
        <f t="shared" si="2"/>
        <v>0</v>
      </c>
      <c r="I10" s="8"/>
      <c r="J10" s="9"/>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row>
    <row r="11" spans="1:46" ht="15.5" x14ac:dyDescent="0.35">
      <c r="A11" s="258"/>
      <c r="B11" s="254"/>
      <c r="C11" s="254"/>
      <c r="D11" s="255"/>
      <c r="E11" s="255"/>
      <c r="F11" s="256">
        <f t="shared" si="0"/>
        <v>0</v>
      </c>
      <c r="G11" s="257">
        <f t="shared" si="1"/>
        <v>0</v>
      </c>
      <c r="H11" s="257">
        <f t="shared" si="2"/>
        <v>0</v>
      </c>
      <c r="I11" s="8"/>
      <c r="J11" s="9"/>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row>
    <row r="12" spans="1:46" ht="15.5" x14ac:dyDescent="0.35">
      <c r="A12" s="258"/>
      <c r="B12" s="254"/>
      <c r="C12" s="254"/>
      <c r="D12" s="255"/>
      <c r="E12" s="255"/>
      <c r="F12" s="256">
        <f t="shared" si="0"/>
        <v>0</v>
      </c>
      <c r="G12" s="257">
        <f t="shared" si="1"/>
        <v>0</v>
      </c>
      <c r="H12" s="257">
        <f t="shared" si="2"/>
        <v>0</v>
      </c>
      <c r="I12" s="8"/>
      <c r="J12" s="9"/>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row>
    <row r="13" spans="1:46" ht="15.5" x14ac:dyDescent="0.35">
      <c r="A13" s="258"/>
      <c r="B13" s="254"/>
      <c r="C13" s="254"/>
      <c r="D13" s="255"/>
      <c r="E13" s="255"/>
      <c r="F13" s="256">
        <f t="shared" si="0"/>
        <v>0</v>
      </c>
      <c r="G13" s="257">
        <f t="shared" si="1"/>
        <v>0</v>
      </c>
      <c r="H13" s="257">
        <f t="shared" si="2"/>
        <v>0</v>
      </c>
      <c r="I13" s="8"/>
      <c r="J13" s="9"/>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row>
    <row r="14" spans="1:46" ht="15.5" x14ac:dyDescent="0.35">
      <c r="A14" s="258"/>
      <c r="B14" s="254"/>
      <c r="C14" s="254"/>
      <c r="D14" s="255"/>
      <c r="E14" s="255"/>
      <c r="F14" s="256">
        <f t="shared" si="0"/>
        <v>0</v>
      </c>
      <c r="G14" s="257">
        <f t="shared" si="1"/>
        <v>0</v>
      </c>
      <c r="H14" s="257">
        <f t="shared" si="2"/>
        <v>0</v>
      </c>
      <c r="I14" s="8"/>
      <c r="J14" s="9"/>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row>
    <row r="15" spans="1:46" ht="15.5" x14ac:dyDescent="0.35">
      <c r="A15" s="258"/>
      <c r="B15" s="254"/>
      <c r="C15" s="254"/>
      <c r="D15" s="255"/>
      <c r="E15" s="255"/>
      <c r="F15" s="256">
        <f t="shared" si="0"/>
        <v>0</v>
      </c>
      <c r="G15" s="257">
        <f t="shared" si="1"/>
        <v>0</v>
      </c>
      <c r="H15" s="257">
        <f t="shared" si="2"/>
        <v>0</v>
      </c>
      <c r="I15" s="8"/>
      <c r="J15" s="9"/>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row>
    <row r="16" spans="1:46" ht="15.5" x14ac:dyDescent="0.35">
      <c r="A16" s="258"/>
      <c r="B16" s="254"/>
      <c r="C16" s="254"/>
      <c r="D16" s="255"/>
      <c r="E16" s="255"/>
      <c r="F16" s="256">
        <f t="shared" si="0"/>
        <v>0</v>
      </c>
      <c r="G16" s="257">
        <f t="shared" si="1"/>
        <v>0</v>
      </c>
      <c r="H16" s="257">
        <f t="shared" si="2"/>
        <v>0</v>
      </c>
      <c r="I16" s="8"/>
      <c r="J16" s="9"/>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row>
    <row r="17" spans="1:44" ht="15.5" x14ac:dyDescent="0.35">
      <c r="A17" s="258"/>
      <c r="B17" s="254"/>
      <c r="C17" s="254"/>
      <c r="D17" s="255"/>
      <c r="E17" s="255"/>
      <c r="F17" s="256">
        <f t="shared" si="0"/>
        <v>0</v>
      </c>
      <c r="G17" s="257">
        <f t="shared" si="1"/>
        <v>0</v>
      </c>
      <c r="H17" s="257">
        <f t="shared" si="2"/>
        <v>0</v>
      </c>
      <c r="I17" s="8"/>
      <c r="J17" s="9"/>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row>
    <row r="18" spans="1:44" ht="15.5" x14ac:dyDescent="0.35">
      <c r="A18" s="258"/>
      <c r="B18" s="254"/>
      <c r="C18" s="254"/>
      <c r="D18" s="255"/>
      <c r="E18" s="255"/>
      <c r="F18" s="256">
        <f t="shared" si="0"/>
        <v>0</v>
      </c>
      <c r="G18" s="257">
        <f t="shared" si="1"/>
        <v>0</v>
      </c>
      <c r="H18" s="257">
        <f t="shared" si="2"/>
        <v>0</v>
      </c>
      <c r="I18" s="8"/>
      <c r="J18" s="9"/>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row>
    <row r="19" spans="1:44" ht="15.5" x14ac:dyDescent="0.35">
      <c r="A19" s="258"/>
      <c r="B19" s="254"/>
      <c r="C19" s="254"/>
      <c r="D19" s="255"/>
      <c r="E19" s="255"/>
      <c r="F19" s="256">
        <f t="shared" si="0"/>
        <v>0</v>
      </c>
      <c r="G19" s="257">
        <f t="shared" si="1"/>
        <v>0</v>
      </c>
      <c r="H19" s="257">
        <f t="shared" si="2"/>
        <v>0</v>
      </c>
      <c r="I19" s="8"/>
      <c r="J19" s="9"/>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row>
    <row r="20" spans="1:44" ht="15.5" x14ac:dyDescent="0.35">
      <c r="A20" s="258"/>
      <c r="B20" s="254"/>
      <c r="C20" s="254"/>
      <c r="D20" s="255"/>
      <c r="E20" s="255"/>
      <c r="F20" s="256">
        <f t="shared" si="0"/>
        <v>0</v>
      </c>
      <c r="G20" s="257">
        <f t="shared" si="1"/>
        <v>0</v>
      </c>
      <c r="H20" s="257">
        <f t="shared" si="2"/>
        <v>0</v>
      </c>
      <c r="I20" s="8"/>
      <c r="J20" s="9"/>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row>
    <row r="21" spans="1:44" ht="15.5" x14ac:dyDescent="0.35">
      <c r="A21" s="258"/>
      <c r="B21" s="254"/>
      <c r="C21" s="254"/>
      <c r="D21" s="255"/>
      <c r="E21" s="255"/>
      <c r="F21" s="256">
        <f t="shared" si="0"/>
        <v>0</v>
      </c>
      <c r="G21" s="257">
        <f t="shared" si="1"/>
        <v>0</v>
      </c>
      <c r="H21" s="257">
        <f t="shared" si="2"/>
        <v>0</v>
      </c>
      <c r="I21" s="8"/>
      <c r="J21" s="9"/>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row>
    <row r="22" spans="1:44" ht="15.5" x14ac:dyDescent="0.35">
      <c r="A22" s="258"/>
      <c r="B22" s="254"/>
      <c r="C22" s="254"/>
      <c r="D22" s="255"/>
      <c r="E22" s="255"/>
      <c r="F22" s="256">
        <f t="shared" si="0"/>
        <v>0</v>
      </c>
      <c r="G22" s="257">
        <f t="shared" si="1"/>
        <v>0</v>
      </c>
      <c r="H22" s="257">
        <f t="shared" si="2"/>
        <v>0</v>
      </c>
      <c r="I22" s="8"/>
      <c r="J22" s="9"/>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row>
    <row r="23" spans="1:44" ht="15.5" x14ac:dyDescent="0.35">
      <c r="A23" s="258"/>
      <c r="B23" s="254"/>
      <c r="C23" s="254"/>
      <c r="D23" s="255"/>
      <c r="E23" s="255"/>
      <c r="F23" s="256">
        <f t="shared" si="0"/>
        <v>0</v>
      </c>
      <c r="G23" s="257">
        <f t="shared" si="1"/>
        <v>0</v>
      </c>
      <c r="H23" s="257">
        <f t="shared" si="2"/>
        <v>0</v>
      </c>
      <c r="I23" s="8"/>
      <c r="J23" s="9"/>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row>
    <row r="24" spans="1:44" ht="15.5" x14ac:dyDescent="0.35">
      <c r="A24" s="258"/>
      <c r="B24" s="254"/>
      <c r="C24" s="254"/>
      <c r="D24" s="255"/>
      <c r="E24" s="255"/>
      <c r="F24" s="256">
        <f t="shared" si="0"/>
        <v>0</v>
      </c>
      <c r="G24" s="257">
        <f t="shared" si="1"/>
        <v>0</v>
      </c>
      <c r="H24" s="257">
        <f t="shared" si="2"/>
        <v>0</v>
      </c>
      <c r="I24" s="8"/>
      <c r="J24" s="9"/>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row>
    <row r="25" spans="1:44" ht="15.5" x14ac:dyDescent="0.35">
      <c r="A25" s="258"/>
      <c r="B25" s="254"/>
      <c r="C25" s="254"/>
      <c r="D25" s="255"/>
      <c r="E25" s="255"/>
      <c r="F25" s="256">
        <f t="shared" si="0"/>
        <v>0</v>
      </c>
      <c r="G25" s="257">
        <f t="shared" si="1"/>
        <v>0</v>
      </c>
      <c r="H25" s="257">
        <f t="shared" si="2"/>
        <v>0</v>
      </c>
      <c r="I25" s="8"/>
      <c r="J25" s="9"/>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6" spans="1:44" ht="15.5" x14ac:dyDescent="0.35">
      <c r="A26" s="258"/>
      <c r="B26" s="254"/>
      <c r="C26" s="254"/>
      <c r="D26" s="255"/>
      <c r="E26" s="255"/>
      <c r="F26" s="256">
        <f t="shared" si="0"/>
        <v>0</v>
      </c>
      <c r="G26" s="257">
        <f t="shared" si="1"/>
        <v>0</v>
      </c>
      <c r="H26" s="257">
        <f t="shared" si="2"/>
        <v>0</v>
      </c>
      <c r="I26" s="8"/>
      <c r="J26" s="9"/>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row>
    <row r="27" spans="1:44" ht="15.5" x14ac:dyDescent="0.35">
      <c r="A27" s="258"/>
      <c r="B27" s="254"/>
      <c r="C27" s="254"/>
      <c r="D27" s="255"/>
      <c r="E27" s="255"/>
      <c r="F27" s="256">
        <f t="shared" si="0"/>
        <v>0</v>
      </c>
      <c r="G27" s="257">
        <f t="shared" si="1"/>
        <v>0</v>
      </c>
      <c r="H27" s="257">
        <f t="shared" si="2"/>
        <v>0</v>
      </c>
      <c r="I27" s="8"/>
      <c r="J27" s="9"/>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row>
    <row r="28" spans="1:44" ht="15.5" x14ac:dyDescent="0.35">
      <c r="A28" s="258"/>
      <c r="B28" s="254"/>
      <c r="C28" s="254"/>
      <c r="D28" s="255"/>
      <c r="E28" s="255"/>
      <c r="F28" s="256">
        <f t="shared" si="0"/>
        <v>0</v>
      </c>
      <c r="G28" s="257">
        <f t="shared" si="1"/>
        <v>0</v>
      </c>
      <c r="H28" s="257">
        <f t="shared" si="2"/>
        <v>0</v>
      </c>
      <c r="I28" s="8"/>
      <c r="J28" s="9"/>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row>
    <row r="29" spans="1:44" ht="15.5" x14ac:dyDescent="0.35">
      <c r="A29" s="258"/>
      <c r="B29" s="254"/>
      <c r="C29" s="254"/>
      <c r="D29" s="255"/>
      <c r="E29" s="255"/>
      <c r="F29" s="256">
        <f t="shared" si="0"/>
        <v>0</v>
      </c>
      <c r="G29" s="257">
        <f t="shared" si="1"/>
        <v>0</v>
      </c>
      <c r="H29" s="257">
        <f t="shared" si="2"/>
        <v>0</v>
      </c>
      <c r="I29" s="8"/>
      <c r="J29" s="9"/>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row>
    <row r="30" spans="1:44" ht="15.5" x14ac:dyDescent="0.35">
      <c r="A30" s="258"/>
      <c r="B30" s="254"/>
      <c r="C30" s="254"/>
      <c r="D30" s="255"/>
      <c r="E30" s="255"/>
      <c r="F30" s="256">
        <f t="shared" si="0"/>
        <v>0</v>
      </c>
      <c r="G30" s="257">
        <f t="shared" si="1"/>
        <v>0</v>
      </c>
      <c r="H30" s="257">
        <f t="shared" si="2"/>
        <v>0</v>
      </c>
      <c r="I30" s="8"/>
      <c r="J30" s="9"/>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row>
    <row r="31" spans="1:44" ht="15.5" x14ac:dyDescent="0.35">
      <c r="A31" s="258"/>
      <c r="B31" s="254"/>
      <c r="C31" s="254"/>
      <c r="D31" s="255"/>
      <c r="E31" s="255"/>
      <c r="F31" s="256">
        <f t="shared" si="0"/>
        <v>0</v>
      </c>
      <c r="G31" s="257">
        <f t="shared" si="1"/>
        <v>0</v>
      </c>
      <c r="H31" s="257">
        <f t="shared" si="2"/>
        <v>0</v>
      </c>
      <c r="I31" s="8"/>
      <c r="J31" s="9"/>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row>
    <row r="32" spans="1:44" ht="15.5" x14ac:dyDescent="0.35">
      <c r="A32" s="258"/>
      <c r="B32" s="254"/>
      <c r="C32" s="254"/>
      <c r="D32" s="255"/>
      <c r="E32" s="255"/>
      <c r="F32" s="256">
        <f t="shared" si="0"/>
        <v>0</v>
      </c>
      <c r="G32" s="257">
        <f t="shared" si="1"/>
        <v>0</v>
      </c>
      <c r="H32" s="257">
        <f t="shared" si="2"/>
        <v>0</v>
      </c>
      <c r="I32" s="8"/>
      <c r="J32" s="9"/>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row>
    <row r="33" spans="1:44" ht="15.5" x14ac:dyDescent="0.35">
      <c r="A33" s="258"/>
      <c r="B33" s="254"/>
      <c r="C33" s="254"/>
      <c r="D33" s="255"/>
      <c r="E33" s="255"/>
      <c r="F33" s="256">
        <f t="shared" si="0"/>
        <v>0</v>
      </c>
      <c r="G33" s="257">
        <f t="shared" si="1"/>
        <v>0</v>
      </c>
      <c r="H33" s="257">
        <f t="shared" si="2"/>
        <v>0</v>
      </c>
      <c r="I33" s="8"/>
      <c r="J33" s="9"/>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row>
    <row r="34" spans="1:44" ht="15.5" x14ac:dyDescent="0.35">
      <c r="A34" s="258"/>
      <c r="B34" s="254"/>
      <c r="C34" s="254"/>
      <c r="D34" s="255"/>
      <c r="E34" s="255"/>
      <c r="F34" s="256">
        <f t="shared" si="0"/>
        <v>0</v>
      </c>
      <c r="G34" s="257">
        <f t="shared" si="1"/>
        <v>0</v>
      </c>
      <c r="H34" s="257">
        <f t="shared" si="2"/>
        <v>0</v>
      </c>
      <c r="I34" s="8"/>
      <c r="J34" s="9"/>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row>
    <row r="35" spans="1:44" ht="15.5" x14ac:dyDescent="0.35">
      <c r="A35" s="258"/>
      <c r="B35" s="254"/>
      <c r="C35" s="254"/>
      <c r="D35" s="255"/>
      <c r="E35" s="255"/>
      <c r="F35" s="256">
        <f t="shared" si="0"/>
        <v>0</v>
      </c>
      <c r="G35" s="257">
        <f t="shared" si="1"/>
        <v>0</v>
      </c>
      <c r="H35" s="257">
        <f t="shared" si="2"/>
        <v>0</v>
      </c>
      <c r="I35" s="8"/>
      <c r="J35" s="9"/>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row>
    <row r="36" spans="1:44" ht="15.5" x14ac:dyDescent="0.35">
      <c r="A36" s="258"/>
      <c r="B36" s="254"/>
      <c r="C36" s="254"/>
      <c r="D36" s="255"/>
      <c r="E36" s="255"/>
      <c r="F36" s="256">
        <f t="shared" si="0"/>
        <v>0</v>
      </c>
      <c r="G36" s="257">
        <f t="shared" si="1"/>
        <v>0</v>
      </c>
      <c r="H36" s="257">
        <f t="shared" si="2"/>
        <v>0</v>
      </c>
      <c r="I36" s="8"/>
      <c r="J36" s="9"/>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row>
    <row r="37" spans="1:44" ht="15.5" x14ac:dyDescent="0.35">
      <c r="A37" s="258"/>
      <c r="B37" s="254"/>
      <c r="C37" s="254"/>
      <c r="D37" s="255"/>
      <c r="E37" s="255"/>
      <c r="F37" s="256">
        <f t="shared" si="0"/>
        <v>0</v>
      </c>
      <c r="G37" s="257">
        <f t="shared" si="1"/>
        <v>0</v>
      </c>
      <c r="H37" s="257">
        <f t="shared" si="2"/>
        <v>0</v>
      </c>
      <c r="I37" s="8"/>
      <c r="J37" s="9"/>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row>
    <row r="38" spans="1:44" ht="15.5" x14ac:dyDescent="0.35">
      <c r="A38" s="258"/>
      <c r="B38" s="254"/>
      <c r="C38" s="254"/>
      <c r="D38" s="255"/>
      <c r="E38" s="255"/>
      <c r="F38" s="256">
        <f t="shared" si="0"/>
        <v>0</v>
      </c>
      <c r="G38" s="257">
        <f t="shared" si="1"/>
        <v>0</v>
      </c>
      <c r="H38" s="257">
        <f t="shared" si="2"/>
        <v>0</v>
      </c>
      <c r="I38" s="8"/>
      <c r="J38" s="9"/>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row>
    <row r="39" spans="1:44" ht="15.5" x14ac:dyDescent="0.35">
      <c r="A39" s="258"/>
      <c r="B39" s="254"/>
      <c r="C39" s="254"/>
      <c r="D39" s="255"/>
      <c r="E39" s="255"/>
      <c r="F39" s="256">
        <f t="shared" si="0"/>
        <v>0</v>
      </c>
      <c r="G39" s="257">
        <f t="shared" si="1"/>
        <v>0</v>
      </c>
      <c r="H39" s="257">
        <f t="shared" si="2"/>
        <v>0</v>
      </c>
      <c r="I39" s="8"/>
      <c r="J39" s="9"/>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row>
    <row r="40" spans="1:44" ht="15.5" x14ac:dyDescent="0.35">
      <c r="A40" s="258"/>
      <c r="B40" s="254"/>
      <c r="C40" s="254"/>
      <c r="D40" s="255"/>
      <c r="E40" s="255"/>
      <c r="F40" s="256">
        <f t="shared" si="0"/>
        <v>0</v>
      </c>
      <c r="G40" s="257">
        <f t="shared" si="1"/>
        <v>0</v>
      </c>
      <c r="H40" s="257">
        <f t="shared" si="2"/>
        <v>0</v>
      </c>
      <c r="I40" s="8"/>
      <c r="J40" s="9"/>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15.5" x14ac:dyDescent="0.35">
      <c r="A41" s="258"/>
      <c r="B41" s="254"/>
      <c r="C41" s="254"/>
      <c r="D41" s="255"/>
      <c r="E41" s="255"/>
      <c r="F41" s="256">
        <f t="shared" si="0"/>
        <v>0</v>
      </c>
      <c r="G41" s="257">
        <f t="shared" si="1"/>
        <v>0</v>
      </c>
      <c r="H41" s="257">
        <f t="shared" si="2"/>
        <v>0</v>
      </c>
      <c r="I41" s="8"/>
      <c r="J41" s="9"/>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5.5" x14ac:dyDescent="0.35">
      <c r="A42" s="258"/>
      <c r="B42" s="254"/>
      <c r="C42" s="254"/>
      <c r="D42" s="255"/>
      <c r="E42" s="255"/>
      <c r="F42" s="256">
        <f t="shared" si="0"/>
        <v>0</v>
      </c>
      <c r="G42" s="257">
        <f t="shared" si="1"/>
        <v>0</v>
      </c>
      <c r="H42" s="257">
        <f t="shared" si="2"/>
        <v>0</v>
      </c>
      <c r="I42" s="8"/>
      <c r="J42" s="9"/>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row>
    <row r="43" spans="1:44" ht="15.5" x14ac:dyDescent="0.35">
      <c r="A43" s="258"/>
      <c r="B43" s="254"/>
      <c r="C43" s="254"/>
      <c r="D43" s="255"/>
      <c r="E43" s="255"/>
      <c r="F43" s="256">
        <f t="shared" si="0"/>
        <v>0</v>
      </c>
      <c r="G43" s="257">
        <f t="shared" si="1"/>
        <v>0</v>
      </c>
      <c r="H43" s="257">
        <f t="shared" si="2"/>
        <v>0</v>
      </c>
      <c r="I43" s="8"/>
      <c r="J43" s="9"/>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row>
    <row r="44" spans="1:44" ht="15.5" x14ac:dyDescent="0.35">
      <c r="A44" s="258"/>
      <c r="B44" s="254"/>
      <c r="C44" s="254"/>
      <c r="D44" s="255"/>
      <c r="E44" s="255"/>
      <c r="F44" s="256">
        <f t="shared" si="0"/>
        <v>0</v>
      </c>
      <c r="G44" s="257">
        <f t="shared" si="1"/>
        <v>0</v>
      </c>
      <c r="H44" s="257">
        <f t="shared" si="2"/>
        <v>0</v>
      </c>
      <c r="I44" s="8"/>
      <c r="J44" s="9"/>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row>
    <row r="45" spans="1:44" ht="15.5" x14ac:dyDescent="0.35">
      <c r="A45" s="258"/>
      <c r="B45" s="254"/>
      <c r="C45" s="254"/>
      <c r="D45" s="255"/>
      <c r="E45" s="255"/>
      <c r="F45" s="256">
        <f t="shared" si="0"/>
        <v>0</v>
      </c>
      <c r="G45" s="257">
        <f t="shared" si="1"/>
        <v>0</v>
      </c>
      <c r="H45" s="257">
        <f t="shared" si="2"/>
        <v>0</v>
      </c>
      <c r="I45" s="8"/>
      <c r="J45" s="9"/>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row>
    <row r="46" spans="1:44" ht="15.5" x14ac:dyDescent="0.35">
      <c r="A46" s="258"/>
      <c r="B46" s="254"/>
      <c r="C46" s="254"/>
      <c r="D46" s="255"/>
      <c r="E46" s="255"/>
      <c r="F46" s="256">
        <f t="shared" si="0"/>
        <v>0</v>
      </c>
      <c r="G46" s="257">
        <f t="shared" si="1"/>
        <v>0</v>
      </c>
      <c r="H46" s="257">
        <f t="shared" si="2"/>
        <v>0</v>
      </c>
      <c r="I46" s="8"/>
      <c r="J46" s="9"/>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row>
    <row r="47" spans="1:44" ht="15.5" x14ac:dyDescent="0.35">
      <c r="A47" s="258"/>
      <c r="B47" s="254"/>
      <c r="C47" s="254"/>
      <c r="D47" s="255"/>
      <c r="E47" s="255"/>
      <c r="F47" s="256">
        <f t="shared" si="0"/>
        <v>0</v>
      </c>
      <c r="G47" s="257">
        <f t="shared" si="1"/>
        <v>0</v>
      </c>
      <c r="H47" s="257">
        <f t="shared" si="2"/>
        <v>0</v>
      </c>
      <c r="I47" s="8"/>
      <c r="J47" s="9"/>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row>
    <row r="48" spans="1:44" ht="15.5" x14ac:dyDescent="0.35">
      <c r="A48" s="258"/>
      <c r="B48" s="254"/>
      <c r="C48" s="254"/>
      <c r="D48" s="255"/>
      <c r="E48" s="255"/>
      <c r="F48" s="256">
        <f t="shared" si="0"/>
        <v>0</v>
      </c>
      <c r="G48" s="257">
        <f t="shared" si="1"/>
        <v>0</v>
      </c>
      <c r="H48" s="257">
        <f t="shared" si="2"/>
        <v>0</v>
      </c>
      <c r="I48" s="8"/>
      <c r="J48" s="9"/>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row>
    <row r="49" spans="1:44" ht="15.5" x14ac:dyDescent="0.35">
      <c r="A49" s="258"/>
      <c r="B49" s="254"/>
      <c r="C49" s="254"/>
      <c r="D49" s="255"/>
      <c r="E49" s="255"/>
      <c r="F49" s="256">
        <f t="shared" si="0"/>
        <v>0</v>
      </c>
      <c r="G49" s="257">
        <f t="shared" si="1"/>
        <v>0</v>
      </c>
      <c r="H49" s="257">
        <f t="shared" si="2"/>
        <v>0</v>
      </c>
      <c r="I49" s="8"/>
      <c r="J49" s="9"/>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row>
    <row r="50" spans="1:44" ht="15.5" x14ac:dyDescent="0.35">
      <c r="A50" s="258"/>
      <c r="B50" s="254"/>
      <c r="C50" s="254"/>
      <c r="D50" s="255"/>
      <c r="E50" s="255"/>
      <c r="F50" s="256">
        <f t="shared" si="0"/>
        <v>0</v>
      </c>
      <c r="G50" s="257">
        <f t="shared" si="1"/>
        <v>0</v>
      </c>
      <c r="H50" s="257">
        <f t="shared" si="2"/>
        <v>0</v>
      </c>
      <c r="I50" s="8"/>
      <c r="J50" s="9"/>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row>
    <row r="51" spans="1:44" ht="15.5" hidden="1" outlineLevel="1" x14ac:dyDescent="0.35">
      <c r="A51" s="258"/>
      <c r="B51" s="254"/>
      <c r="C51" s="254"/>
      <c r="D51" s="255"/>
      <c r="E51" s="255"/>
      <c r="F51" s="256">
        <f t="shared" si="0"/>
        <v>0</v>
      </c>
      <c r="G51" s="257">
        <f t="shared" si="1"/>
        <v>0</v>
      </c>
      <c r="H51" s="257">
        <f t="shared" si="2"/>
        <v>0</v>
      </c>
      <c r="I51" s="8"/>
      <c r="J51" s="9"/>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row>
    <row r="52" spans="1:44" ht="15.5" hidden="1" outlineLevel="1" x14ac:dyDescent="0.35">
      <c r="A52" s="258"/>
      <c r="B52" s="254"/>
      <c r="C52" s="254"/>
      <c r="D52" s="255"/>
      <c r="E52" s="255"/>
      <c r="F52" s="256">
        <f t="shared" si="0"/>
        <v>0</v>
      </c>
      <c r="G52" s="257">
        <f t="shared" si="1"/>
        <v>0</v>
      </c>
      <c r="H52" s="257">
        <f t="shared" si="2"/>
        <v>0</v>
      </c>
      <c r="I52" s="8"/>
      <c r="J52" s="9"/>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row>
    <row r="53" spans="1:44" ht="15.5" hidden="1" outlineLevel="1" x14ac:dyDescent="0.35">
      <c r="A53" s="258"/>
      <c r="B53" s="254"/>
      <c r="C53" s="254"/>
      <c r="D53" s="255"/>
      <c r="E53" s="255"/>
      <c r="F53" s="256">
        <f t="shared" si="0"/>
        <v>0</v>
      </c>
      <c r="G53" s="257">
        <f t="shared" si="1"/>
        <v>0</v>
      </c>
      <c r="H53" s="257">
        <f t="shared" si="2"/>
        <v>0</v>
      </c>
      <c r="I53" s="8"/>
      <c r="J53" s="9"/>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row>
    <row r="54" spans="1:44" ht="15.5" hidden="1" outlineLevel="1" x14ac:dyDescent="0.35">
      <c r="A54" s="258"/>
      <c r="B54" s="254"/>
      <c r="C54" s="254"/>
      <c r="D54" s="255"/>
      <c r="E54" s="255"/>
      <c r="F54" s="256">
        <f t="shared" si="0"/>
        <v>0</v>
      </c>
      <c r="G54" s="257">
        <f t="shared" si="1"/>
        <v>0</v>
      </c>
      <c r="H54" s="257">
        <f t="shared" si="2"/>
        <v>0</v>
      </c>
      <c r="I54" s="8"/>
      <c r="J54" s="9"/>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row>
    <row r="55" spans="1:44" ht="15.5" hidden="1" outlineLevel="1" x14ac:dyDescent="0.35">
      <c r="A55" s="258"/>
      <c r="B55" s="254"/>
      <c r="C55" s="254"/>
      <c r="D55" s="255"/>
      <c r="E55" s="255"/>
      <c r="F55" s="256">
        <f t="shared" si="0"/>
        <v>0</v>
      </c>
      <c r="G55" s="257">
        <f t="shared" si="1"/>
        <v>0</v>
      </c>
      <c r="H55" s="257">
        <f t="shared" si="2"/>
        <v>0</v>
      </c>
      <c r="I55" s="8"/>
      <c r="J55" s="9"/>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row>
    <row r="56" spans="1:44" ht="15.5" hidden="1" outlineLevel="1" x14ac:dyDescent="0.35">
      <c r="A56" s="258"/>
      <c r="B56" s="254"/>
      <c r="C56" s="254"/>
      <c r="D56" s="255"/>
      <c r="E56" s="255"/>
      <c r="F56" s="256">
        <f t="shared" si="0"/>
        <v>0</v>
      </c>
      <c r="G56" s="257">
        <f t="shared" si="1"/>
        <v>0</v>
      </c>
      <c r="H56" s="257">
        <f t="shared" si="2"/>
        <v>0</v>
      </c>
      <c r="I56" s="8"/>
      <c r="J56" s="9"/>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row>
    <row r="57" spans="1:44" ht="15.5" hidden="1" outlineLevel="1" x14ac:dyDescent="0.35">
      <c r="A57" s="258"/>
      <c r="B57" s="254"/>
      <c r="C57" s="254"/>
      <c r="D57" s="255"/>
      <c r="E57" s="255"/>
      <c r="F57" s="256">
        <f t="shared" si="0"/>
        <v>0</v>
      </c>
      <c r="G57" s="257">
        <f t="shared" si="1"/>
        <v>0</v>
      </c>
      <c r="H57" s="257">
        <f t="shared" si="2"/>
        <v>0</v>
      </c>
      <c r="I57" s="8"/>
      <c r="J57" s="9"/>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row>
    <row r="58" spans="1:44" ht="15.5" hidden="1" outlineLevel="1" x14ac:dyDescent="0.35">
      <c r="A58" s="258"/>
      <c r="B58" s="254"/>
      <c r="C58" s="254"/>
      <c r="D58" s="255"/>
      <c r="E58" s="255"/>
      <c r="F58" s="256">
        <f t="shared" si="0"/>
        <v>0</v>
      </c>
      <c r="G58" s="257">
        <f t="shared" si="1"/>
        <v>0</v>
      </c>
      <c r="H58" s="257">
        <f t="shared" si="2"/>
        <v>0</v>
      </c>
      <c r="I58" s="8"/>
      <c r="J58" s="9"/>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row>
    <row r="59" spans="1:44" ht="15.5" hidden="1" outlineLevel="1" x14ac:dyDescent="0.35">
      <c r="A59" s="258"/>
      <c r="B59" s="254"/>
      <c r="C59" s="254"/>
      <c r="D59" s="255"/>
      <c r="E59" s="255"/>
      <c r="F59" s="256">
        <f t="shared" si="0"/>
        <v>0</v>
      </c>
      <c r="G59" s="257">
        <f t="shared" si="1"/>
        <v>0</v>
      </c>
      <c r="H59" s="257">
        <f t="shared" si="2"/>
        <v>0</v>
      </c>
      <c r="I59" s="8"/>
      <c r="J59" s="9"/>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row>
    <row r="60" spans="1:44" ht="15.5" hidden="1" outlineLevel="1" x14ac:dyDescent="0.35">
      <c r="A60" s="258"/>
      <c r="B60" s="254"/>
      <c r="C60" s="254"/>
      <c r="D60" s="255"/>
      <c r="E60" s="255"/>
      <c r="F60" s="256">
        <f t="shared" si="0"/>
        <v>0</v>
      </c>
      <c r="G60" s="257">
        <f t="shared" si="1"/>
        <v>0</v>
      </c>
      <c r="H60" s="257">
        <f t="shared" si="2"/>
        <v>0</v>
      </c>
      <c r="I60" s="8"/>
      <c r="J60" s="9"/>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row>
    <row r="61" spans="1:44" ht="15.5" hidden="1" outlineLevel="1" x14ac:dyDescent="0.35">
      <c r="A61" s="258"/>
      <c r="B61" s="254"/>
      <c r="C61" s="254"/>
      <c r="D61" s="255"/>
      <c r="E61" s="255"/>
      <c r="F61" s="256">
        <f t="shared" si="0"/>
        <v>0</v>
      </c>
      <c r="G61" s="257">
        <f t="shared" si="1"/>
        <v>0</v>
      </c>
      <c r="H61" s="257">
        <f t="shared" si="2"/>
        <v>0</v>
      </c>
      <c r="I61" s="8"/>
      <c r="J61" s="9"/>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row>
    <row r="62" spans="1:44" ht="15.5" hidden="1" outlineLevel="1" x14ac:dyDescent="0.35">
      <c r="A62" s="258"/>
      <c r="B62" s="254"/>
      <c r="C62" s="254"/>
      <c r="D62" s="255"/>
      <c r="E62" s="255"/>
      <c r="F62" s="256">
        <f t="shared" si="0"/>
        <v>0</v>
      </c>
      <c r="G62" s="257">
        <f t="shared" si="1"/>
        <v>0</v>
      </c>
      <c r="H62" s="257">
        <f t="shared" si="2"/>
        <v>0</v>
      </c>
      <c r="I62" s="8"/>
      <c r="J62" s="9"/>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row>
    <row r="63" spans="1:44" ht="15.5" hidden="1" outlineLevel="1" x14ac:dyDescent="0.35">
      <c r="A63" s="258"/>
      <c r="B63" s="254"/>
      <c r="C63" s="254"/>
      <c r="D63" s="255"/>
      <c r="E63" s="255"/>
      <c r="F63" s="256">
        <f t="shared" ref="F63:F102" si="3">D63/8/(215/12)</f>
        <v>0</v>
      </c>
      <c r="G63" s="257">
        <f t="shared" ref="G63:G102" si="4">+D63*C63</f>
        <v>0</v>
      </c>
      <c r="H63" s="257">
        <f t="shared" ref="H63:H102" si="5">G63*0.25</f>
        <v>0</v>
      </c>
      <c r="I63" s="8"/>
      <c r="J63" s="9"/>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row>
    <row r="64" spans="1:44" ht="15.5" hidden="1" outlineLevel="1" x14ac:dyDescent="0.35">
      <c r="A64" s="258"/>
      <c r="B64" s="254"/>
      <c r="C64" s="254"/>
      <c r="D64" s="255"/>
      <c r="E64" s="255"/>
      <c r="F64" s="256">
        <f t="shared" si="3"/>
        <v>0</v>
      </c>
      <c r="G64" s="257">
        <f t="shared" si="4"/>
        <v>0</v>
      </c>
      <c r="H64" s="257">
        <f t="shared" si="5"/>
        <v>0</v>
      </c>
      <c r="I64" s="8"/>
      <c r="J64" s="9"/>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row>
    <row r="65" spans="1:44" ht="15.5" hidden="1" outlineLevel="1" x14ac:dyDescent="0.35">
      <c r="A65" s="258"/>
      <c r="B65" s="254"/>
      <c r="C65" s="254"/>
      <c r="D65" s="255"/>
      <c r="E65" s="255"/>
      <c r="F65" s="256">
        <f t="shared" si="3"/>
        <v>0</v>
      </c>
      <c r="G65" s="257">
        <f t="shared" si="4"/>
        <v>0</v>
      </c>
      <c r="H65" s="257">
        <f t="shared" si="5"/>
        <v>0</v>
      </c>
      <c r="I65" s="8"/>
      <c r="J65" s="9"/>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row>
    <row r="66" spans="1:44" ht="15.5" hidden="1" outlineLevel="1" x14ac:dyDescent="0.35">
      <c r="A66" s="258"/>
      <c r="B66" s="254"/>
      <c r="C66" s="254"/>
      <c r="D66" s="255"/>
      <c r="E66" s="255"/>
      <c r="F66" s="256">
        <f t="shared" si="3"/>
        <v>0</v>
      </c>
      <c r="G66" s="257">
        <f t="shared" si="4"/>
        <v>0</v>
      </c>
      <c r="H66" s="257">
        <f t="shared" si="5"/>
        <v>0</v>
      </c>
      <c r="I66" s="8"/>
      <c r="J66" s="9"/>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row>
    <row r="67" spans="1:44" ht="15.5" hidden="1" outlineLevel="1" x14ac:dyDescent="0.35">
      <c r="A67" s="258"/>
      <c r="B67" s="254"/>
      <c r="C67" s="254"/>
      <c r="D67" s="255"/>
      <c r="E67" s="255"/>
      <c r="F67" s="256">
        <f t="shared" si="3"/>
        <v>0</v>
      </c>
      <c r="G67" s="257">
        <f t="shared" si="4"/>
        <v>0</v>
      </c>
      <c r="H67" s="257">
        <f t="shared" si="5"/>
        <v>0</v>
      </c>
      <c r="I67" s="8"/>
      <c r="J67" s="9"/>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row>
    <row r="68" spans="1:44" ht="15.5" hidden="1" outlineLevel="1" x14ac:dyDescent="0.35">
      <c r="A68" s="258"/>
      <c r="B68" s="254"/>
      <c r="C68" s="254"/>
      <c r="D68" s="255"/>
      <c r="E68" s="255"/>
      <c r="F68" s="256">
        <f t="shared" si="3"/>
        <v>0</v>
      </c>
      <c r="G68" s="257">
        <f t="shared" si="4"/>
        <v>0</v>
      </c>
      <c r="H68" s="257">
        <f t="shared" si="5"/>
        <v>0</v>
      </c>
      <c r="I68" s="8"/>
      <c r="J68" s="9"/>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row>
    <row r="69" spans="1:44" ht="15.5" hidden="1" outlineLevel="1" x14ac:dyDescent="0.35">
      <c r="A69" s="258"/>
      <c r="B69" s="254"/>
      <c r="C69" s="254"/>
      <c r="D69" s="255"/>
      <c r="E69" s="255"/>
      <c r="F69" s="256">
        <f t="shared" si="3"/>
        <v>0</v>
      </c>
      <c r="G69" s="257">
        <f t="shared" si="4"/>
        <v>0</v>
      </c>
      <c r="H69" s="257">
        <f t="shared" si="5"/>
        <v>0</v>
      </c>
      <c r="I69" s="8"/>
      <c r="J69" s="9"/>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row>
    <row r="70" spans="1:44" ht="15.5" hidden="1" outlineLevel="1" x14ac:dyDescent="0.35">
      <c r="A70" s="258"/>
      <c r="B70" s="254"/>
      <c r="C70" s="254"/>
      <c r="D70" s="255"/>
      <c r="E70" s="255"/>
      <c r="F70" s="256">
        <f t="shared" si="3"/>
        <v>0</v>
      </c>
      <c r="G70" s="257">
        <f t="shared" si="4"/>
        <v>0</v>
      </c>
      <c r="H70" s="257">
        <f t="shared" si="5"/>
        <v>0</v>
      </c>
      <c r="I70" s="8"/>
      <c r="J70" s="9"/>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5.5" hidden="1" outlineLevel="1" x14ac:dyDescent="0.35">
      <c r="A71" s="258"/>
      <c r="B71" s="254"/>
      <c r="C71" s="254"/>
      <c r="D71" s="255"/>
      <c r="E71" s="255"/>
      <c r="F71" s="256">
        <f t="shared" si="3"/>
        <v>0</v>
      </c>
      <c r="G71" s="257">
        <f t="shared" si="4"/>
        <v>0</v>
      </c>
      <c r="H71" s="257">
        <f t="shared" si="5"/>
        <v>0</v>
      </c>
      <c r="I71" s="8"/>
      <c r="J71" s="9"/>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5.5" hidden="1" outlineLevel="1" x14ac:dyDescent="0.35">
      <c r="A72" s="258"/>
      <c r="B72" s="254"/>
      <c r="C72" s="254"/>
      <c r="D72" s="255"/>
      <c r="E72" s="255"/>
      <c r="F72" s="256">
        <f t="shared" si="3"/>
        <v>0</v>
      </c>
      <c r="G72" s="257">
        <f t="shared" si="4"/>
        <v>0</v>
      </c>
      <c r="H72" s="257">
        <f t="shared" si="5"/>
        <v>0</v>
      </c>
      <c r="I72" s="8"/>
      <c r="J72" s="9"/>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5.5" hidden="1" outlineLevel="1" x14ac:dyDescent="0.35">
      <c r="A73" s="258"/>
      <c r="B73" s="254"/>
      <c r="C73" s="254"/>
      <c r="D73" s="255"/>
      <c r="E73" s="255"/>
      <c r="F73" s="256">
        <f t="shared" si="3"/>
        <v>0</v>
      </c>
      <c r="G73" s="257">
        <f t="shared" si="4"/>
        <v>0</v>
      </c>
      <c r="H73" s="257">
        <f t="shared" si="5"/>
        <v>0</v>
      </c>
      <c r="I73" s="8"/>
      <c r="J73" s="9"/>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5.5" hidden="1" outlineLevel="1" x14ac:dyDescent="0.35">
      <c r="A74" s="258"/>
      <c r="B74" s="254"/>
      <c r="C74" s="254"/>
      <c r="D74" s="255"/>
      <c r="E74" s="255"/>
      <c r="F74" s="256">
        <f t="shared" si="3"/>
        <v>0</v>
      </c>
      <c r="G74" s="257">
        <f t="shared" si="4"/>
        <v>0</v>
      </c>
      <c r="H74" s="257">
        <f t="shared" si="5"/>
        <v>0</v>
      </c>
      <c r="I74" s="8"/>
      <c r="J74" s="9"/>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5.5" hidden="1" outlineLevel="1" x14ac:dyDescent="0.35">
      <c r="A75" s="258"/>
      <c r="B75" s="254"/>
      <c r="C75" s="254"/>
      <c r="D75" s="255"/>
      <c r="E75" s="255"/>
      <c r="F75" s="256">
        <f t="shared" si="3"/>
        <v>0</v>
      </c>
      <c r="G75" s="257">
        <f t="shared" si="4"/>
        <v>0</v>
      </c>
      <c r="H75" s="257">
        <f t="shared" si="5"/>
        <v>0</v>
      </c>
      <c r="I75" s="8"/>
      <c r="J75" s="9"/>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5.5" hidden="1" outlineLevel="1" x14ac:dyDescent="0.35">
      <c r="A76" s="258"/>
      <c r="B76" s="254"/>
      <c r="C76" s="254"/>
      <c r="D76" s="255"/>
      <c r="E76" s="255"/>
      <c r="F76" s="256">
        <f t="shared" si="3"/>
        <v>0</v>
      </c>
      <c r="G76" s="257">
        <f t="shared" si="4"/>
        <v>0</v>
      </c>
      <c r="H76" s="257">
        <f t="shared" si="5"/>
        <v>0</v>
      </c>
      <c r="I76" s="8"/>
      <c r="J76" s="9"/>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5.5" hidden="1" outlineLevel="1" x14ac:dyDescent="0.35">
      <c r="A77" s="258"/>
      <c r="B77" s="254"/>
      <c r="C77" s="254"/>
      <c r="D77" s="255"/>
      <c r="E77" s="255"/>
      <c r="F77" s="256">
        <f t="shared" si="3"/>
        <v>0</v>
      </c>
      <c r="G77" s="257">
        <f t="shared" si="4"/>
        <v>0</v>
      </c>
      <c r="H77" s="257">
        <f t="shared" si="5"/>
        <v>0</v>
      </c>
      <c r="I77" s="8"/>
      <c r="J77" s="9"/>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5.5" hidden="1" outlineLevel="1" x14ac:dyDescent="0.35">
      <c r="A78" s="258"/>
      <c r="B78" s="254"/>
      <c r="C78" s="254"/>
      <c r="D78" s="255"/>
      <c r="E78" s="255"/>
      <c r="F78" s="256">
        <f t="shared" si="3"/>
        <v>0</v>
      </c>
      <c r="G78" s="257">
        <f t="shared" si="4"/>
        <v>0</v>
      </c>
      <c r="H78" s="257">
        <f t="shared" si="5"/>
        <v>0</v>
      </c>
      <c r="I78" s="8"/>
      <c r="J78" s="9"/>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5.5" hidden="1" outlineLevel="1" x14ac:dyDescent="0.35">
      <c r="A79" s="258"/>
      <c r="B79" s="254"/>
      <c r="C79" s="254"/>
      <c r="D79" s="255"/>
      <c r="E79" s="255"/>
      <c r="F79" s="256">
        <f t="shared" si="3"/>
        <v>0</v>
      </c>
      <c r="G79" s="257">
        <f t="shared" si="4"/>
        <v>0</v>
      </c>
      <c r="H79" s="257">
        <f t="shared" si="5"/>
        <v>0</v>
      </c>
      <c r="I79" s="8"/>
      <c r="J79" s="9"/>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5.5" hidden="1" outlineLevel="1" x14ac:dyDescent="0.35">
      <c r="A80" s="258"/>
      <c r="B80" s="254"/>
      <c r="C80" s="254"/>
      <c r="D80" s="255"/>
      <c r="E80" s="255"/>
      <c r="F80" s="256">
        <f t="shared" si="3"/>
        <v>0</v>
      </c>
      <c r="G80" s="257">
        <f t="shared" si="4"/>
        <v>0</v>
      </c>
      <c r="H80" s="257">
        <f t="shared" si="5"/>
        <v>0</v>
      </c>
      <c r="I80" s="8"/>
      <c r="J80" s="9"/>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5.5" hidden="1" outlineLevel="1" x14ac:dyDescent="0.35">
      <c r="A81" s="258"/>
      <c r="B81" s="254"/>
      <c r="C81" s="254"/>
      <c r="D81" s="255"/>
      <c r="E81" s="255"/>
      <c r="F81" s="256">
        <f t="shared" si="3"/>
        <v>0</v>
      </c>
      <c r="G81" s="257">
        <f t="shared" si="4"/>
        <v>0</v>
      </c>
      <c r="H81" s="257">
        <f t="shared" si="5"/>
        <v>0</v>
      </c>
      <c r="I81" s="8"/>
      <c r="J81" s="9"/>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5.5" hidden="1" outlineLevel="1" x14ac:dyDescent="0.35">
      <c r="A82" s="258"/>
      <c r="B82" s="254"/>
      <c r="C82" s="254"/>
      <c r="D82" s="255"/>
      <c r="E82" s="255"/>
      <c r="F82" s="256">
        <f t="shared" si="3"/>
        <v>0</v>
      </c>
      <c r="G82" s="257">
        <f t="shared" si="4"/>
        <v>0</v>
      </c>
      <c r="H82" s="257">
        <f t="shared" si="5"/>
        <v>0</v>
      </c>
      <c r="I82" s="8"/>
      <c r="J82" s="9"/>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5.5" hidden="1" outlineLevel="1" x14ac:dyDescent="0.35">
      <c r="A83" s="258"/>
      <c r="B83" s="254"/>
      <c r="C83" s="254"/>
      <c r="D83" s="255"/>
      <c r="E83" s="255"/>
      <c r="F83" s="256">
        <f t="shared" si="3"/>
        <v>0</v>
      </c>
      <c r="G83" s="257">
        <f t="shared" si="4"/>
        <v>0</v>
      </c>
      <c r="H83" s="257">
        <f t="shared" si="5"/>
        <v>0</v>
      </c>
      <c r="I83" s="8"/>
      <c r="J83" s="9"/>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5.5" hidden="1" outlineLevel="1" x14ac:dyDescent="0.35">
      <c r="A84" s="258"/>
      <c r="B84" s="254"/>
      <c r="C84" s="254"/>
      <c r="D84" s="255"/>
      <c r="E84" s="255"/>
      <c r="F84" s="256">
        <f t="shared" si="3"/>
        <v>0</v>
      </c>
      <c r="G84" s="257">
        <f t="shared" si="4"/>
        <v>0</v>
      </c>
      <c r="H84" s="257">
        <f t="shared" si="5"/>
        <v>0</v>
      </c>
      <c r="I84" s="8"/>
      <c r="J84" s="9"/>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5.5" hidden="1" outlineLevel="1" x14ac:dyDescent="0.35">
      <c r="A85" s="258"/>
      <c r="B85" s="254"/>
      <c r="C85" s="254"/>
      <c r="D85" s="255"/>
      <c r="E85" s="255"/>
      <c r="F85" s="256">
        <f t="shared" si="3"/>
        <v>0</v>
      </c>
      <c r="G85" s="257">
        <f t="shared" si="4"/>
        <v>0</v>
      </c>
      <c r="H85" s="257">
        <f t="shared" si="5"/>
        <v>0</v>
      </c>
      <c r="I85" s="8"/>
      <c r="J85" s="9"/>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5.5" hidden="1" outlineLevel="1" x14ac:dyDescent="0.35">
      <c r="A86" s="258"/>
      <c r="B86" s="254"/>
      <c r="C86" s="254"/>
      <c r="D86" s="255"/>
      <c r="E86" s="255"/>
      <c r="F86" s="256">
        <f t="shared" si="3"/>
        <v>0</v>
      </c>
      <c r="G86" s="257">
        <f t="shared" si="4"/>
        <v>0</v>
      </c>
      <c r="H86" s="257">
        <f t="shared" si="5"/>
        <v>0</v>
      </c>
      <c r="I86" s="8"/>
      <c r="J86" s="9"/>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5.5" hidden="1" outlineLevel="1" x14ac:dyDescent="0.35">
      <c r="A87" s="258"/>
      <c r="B87" s="254"/>
      <c r="C87" s="254"/>
      <c r="D87" s="255"/>
      <c r="E87" s="255"/>
      <c r="F87" s="256">
        <f t="shared" si="3"/>
        <v>0</v>
      </c>
      <c r="G87" s="257">
        <f t="shared" si="4"/>
        <v>0</v>
      </c>
      <c r="H87" s="257">
        <f t="shared" si="5"/>
        <v>0</v>
      </c>
      <c r="I87" s="8"/>
      <c r="J87" s="9"/>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5.5" hidden="1" outlineLevel="1" x14ac:dyDescent="0.35">
      <c r="A88" s="258"/>
      <c r="B88" s="254"/>
      <c r="C88" s="254"/>
      <c r="D88" s="255"/>
      <c r="E88" s="255"/>
      <c r="F88" s="256">
        <f t="shared" si="3"/>
        <v>0</v>
      </c>
      <c r="G88" s="257">
        <f t="shared" si="4"/>
        <v>0</v>
      </c>
      <c r="H88" s="257">
        <f t="shared" si="5"/>
        <v>0</v>
      </c>
      <c r="I88" s="8"/>
      <c r="J88" s="9"/>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5.5" hidden="1" outlineLevel="1" x14ac:dyDescent="0.35">
      <c r="A89" s="258"/>
      <c r="B89" s="254"/>
      <c r="C89" s="254"/>
      <c r="D89" s="255"/>
      <c r="E89" s="255"/>
      <c r="F89" s="256">
        <f t="shared" si="3"/>
        <v>0</v>
      </c>
      <c r="G89" s="257">
        <f t="shared" si="4"/>
        <v>0</v>
      </c>
      <c r="H89" s="257">
        <f t="shared" si="5"/>
        <v>0</v>
      </c>
      <c r="I89" s="8"/>
      <c r="J89" s="9"/>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5.5" hidden="1" outlineLevel="1" x14ac:dyDescent="0.35">
      <c r="A90" s="258"/>
      <c r="B90" s="254"/>
      <c r="C90" s="254"/>
      <c r="D90" s="255"/>
      <c r="E90" s="255"/>
      <c r="F90" s="256">
        <f t="shared" si="3"/>
        <v>0</v>
      </c>
      <c r="G90" s="257">
        <f t="shared" si="4"/>
        <v>0</v>
      </c>
      <c r="H90" s="257">
        <f t="shared" si="5"/>
        <v>0</v>
      </c>
      <c r="I90" s="8"/>
      <c r="J90" s="9"/>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5.5" hidden="1" outlineLevel="1" x14ac:dyDescent="0.35">
      <c r="A91" s="258"/>
      <c r="B91" s="254"/>
      <c r="C91" s="254"/>
      <c r="D91" s="255"/>
      <c r="E91" s="255"/>
      <c r="F91" s="256">
        <f t="shared" si="3"/>
        <v>0</v>
      </c>
      <c r="G91" s="257">
        <f t="shared" si="4"/>
        <v>0</v>
      </c>
      <c r="H91" s="257">
        <f t="shared" si="5"/>
        <v>0</v>
      </c>
      <c r="I91" s="8"/>
      <c r="J91" s="9"/>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5.5" hidden="1" outlineLevel="1" x14ac:dyDescent="0.35">
      <c r="A92" s="258"/>
      <c r="B92" s="254"/>
      <c r="C92" s="254"/>
      <c r="D92" s="255"/>
      <c r="E92" s="255"/>
      <c r="F92" s="256">
        <f t="shared" si="3"/>
        <v>0</v>
      </c>
      <c r="G92" s="257">
        <f t="shared" si="4"/>
        <v>0</v>
      </c>
      <c r="H92" s="257">
        <f t="shared" si="5"/>
        <v>0</v>
      </c>
      <c r="I92" s="8"/>
      <c r="J92" s="9"/>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5.5" hidden="1" outlineLevel="1" x14ac:dyDescent="0.35">
      <c r="A93" s="258"/>
      <c r="B93" s="254"/>
      <c r="C93" s="254"/>
      <c r="D93" s="255"/>
      <c r="E93" s="255"/>
      <c r="F93" s="256">
        <f t="shared" si="3"/>
        <v>0</v>
      </c>
      <c r="G93" s="257">
        <f t="shared" si="4"/>
        <v>0</v>
      </c>
      <c r="H93" s="257">
        <f t="shared" si="5"/>
        <v>0</v>
      </c>
      <c r="I93" s="8"/>
      <c r="J93" s="9"/>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5.5" hidden="1" outlineLevel="1" x14ac:dyDescent="0.35">
      <c r="A94" s="258"/>
      <c r="B94" s="254"/>
      <c r="C94" s="254"/>
      <c r="D94" s="255"/>
      <c r="E94" s="255"/>
      <c r="F94" s="256">
        <f t="shared" si="3"/>
        <v>0</v>
      </c>
      <c r="G94" s="257">
        <f t="shared" si="4"/>
        <v>0</v>
      </c>
      <c r="H94" s="257">
        <f t="shared" si="5"/>
        <v>0</v>
      </c>
      <c r="I94" s="8"/>
      <c r="J94" s="9"/>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5.5" hidden="1" outlineLevel="1" x14ac:dyDescent="0.35">
      <c r="A95" s="258"/>
      <c r="B95" s="254"/>
      <c r="C95" s="254"/>
      <c r="D95" s="255"/>
      <c r="E95" s="255"/>
      <c r="F95" s="256">
        <f t="shared" si="3"/>
        <v>0</v>
      </c>
      <c r="G95" s="257">
        <f t="shared" si="4"/>
        <v>0</v>
      </c>
      <c r="H95" s="257">
        <f t="shared" si="5"/>
        <v>0</v>
      </c>
      <c r="I95" s="8"/>
      <c r="J95" s="9"/>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5.5" hidden="1" outlineLevel="1" x14ac:dyDescent="0.35">
      <c r="A96" s="258"/>
      <c r="B96" s="254"/>
      <c r="C96" s="254"/>
      <c r="D96" s="255"/>
      <c r="E96" s="255"/>
      <c r="F96" s="256">
        <f t="shared" si="3"/>
        <v>0</v>
      </c>
      <c r="G96" s="257">
        <f t="shared" si="4"/>
        <v>0</v>
      </c>
      <c r="H96" s="257">
        <f t="shared" si="5"/>
        <v>0</v>
      </c>
      <c r="I96" s="8"/>
      <c r="J96" s="9"/>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5.5" hidden="1" outlineLevel="1" x14ac:dyDescent="0.35">
      <c r="A97" s="258"/>
      <c r="B97" s="254"/>
      <c r="C97" s="254"/>
      <c r="D97" s="255"/>
      <c r="E97" s="255"/>
      <c r="F97" s="256">
        <f t="shared" si="3"/>
        <v>0</v>
      </c>
      <c r="G97" s="257">
        <f t="shared" si="4"/>
        <v>0</v>
      </c>
      <c r="H97" s="257">
        <f t="shared" si="5"/>
        <v>0</v>
      </c>
      <c r="I97" s="8"/>
      <c r="J97" s="9"/>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5.5" hidden="1" outlineLevel="1" x14ac:dyDescent="0.35">
      <c r="A98" s="258"/>
      <c r="B98" s="254"/>
      <c r="C98" s="254"/>
      <c r="D98" s="255"/>
      <c r="E98" s="255"/>
      <c r="F98" s="256">
        <f t="shared" si="3"/>
        <v>0</v>
      </c>
      <c r="G98" s="257">
        <f t="shared" si="4"/>
        <v>0</v>
      </c>
      <c r="H98" s="257">
        <f t="shared" si="5"/>
        <v>0</v>
      </c>
      <c r="I98" s="8"/>
      <c r="J98" s="9"/>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5.5" hidden="1" outlineLevel="1" x14ac:dyDescent="0.35">
      <c r="A99" s="258"/>
      <c r="B99" s="254"/>
      <c r="C99" s="254"/>
      <c r="D99" s="255"/>
      <c r="E99" s="255"/>
      <c r="F99" s="256">
        <f t="shared" si="3"/>
        <v>0</v>
      </c>
      <c r="G99" s="257">
        <f t="shared" si="4"/>
        <v>0</v>
      </c>
      <c r="H99" s="257">
        <f t="shared" si="5"/>
        <v>0</v>
      </c>
      <c r="I99" s="8"/>
      <c r="J99" s="9"/>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5.5" hidden="1" outlineLevel="1" x14ac:dyDescent="0.35">
      <c r="A100" s="258"/>
      <c r="B100" s="254"/>
      <c r="C100" s="254"/>
      <c r="D100" s="255"/>
      <c r="E100" s="255"/>
      <c r="F100" s="256">
        <f t="shared" si="3"/>
        <v>0</v>
      </c>
      <c r="G100" s="257">
        <f t="shared" si="4"/>
        <v>0</v>
      </c>
      <c r="H100" s="257">
        <f t="shared" si="5"/>
        <v>0</v>
      </c>
      <c r="I100" s="8"/>
      <c r="J100" s="9"/>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5.5" hidden="1" outlineLevel="1" x14ac:dyDescent="0.35">
      <c r="A101" s="258"/>
      <c r="B101" s="254"/>
      <c r="C101" s="254"/>
      <c r="D101" s="255"/>
      <c r="E101" s="255"/>
      <c r="F101" s="256">
        <f t="shared" si="3"/>
        <v>0</v>
      </c>
      <c r="G101" s="257">
        <f t="shared" si="4"/>
        <v>0</v>
      </c>
      <c r="H101" s="257">
        <f t="shared" si="5"/>
        <v>0</v>
      </c>
      <c r="I101" s="8"/>
      <c r="J101" s="9"/>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5.5" hidden="1" outlineLevel="1" x14ac:dyDescent="0.35">
      <c r="A102" s="258"/>
      <c r="B102" s="254"/>
      <c r="C102" s="254"/>
      <c r="D102" s="255"/>
      <c r="E102" s="255"/>
      <c r="F102" s="256">
        <f t="shared" si="3"/>
        <v>0</v>
      </c>
      <c r="G102" s="257">
        <f t="shared" si="4"/>
        <v>0</v>
      </c>
      <c r="H102" s="257">
        <f t="shared" si="5"/>
        <v>0</v>
      </c>
      <c r="I102" s="8"/>
      <c r="J102" s="9"/>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5.5" hidden="1" outlineLevel="1" x14ac:dyDescent="0.35">
      <c r="A103" s="258"/>
      <c r="B103" s="254"/>
      <c r="C103" s="254"/>
      <c r="D103" s="255"/>
      <c r="E103" s="255"/>
      <c r="F103" s="256">
        <f t="shared" si="0"/>
        <v>0</v>
      </c>
      <c r="G103" s="257">
        <f t="shared" si="1"/>
        <v>0</v>
      </c>
      <c r="H103" s="257">
        <f t="shared" si="2"/>
        <v>0</v>
      </c>
      <c r="I103" s="8"/>
      <c r="J103" s="9"/>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5.5" hidden="1" outlineLevel="1" x14ac:dyDescent="0.35">
      <c r="A104" s="258"/>
      <c r="B104" s="254"/>
      <c r="C104" s="254"/>
      <c r="D104" s="255"/>
      <c r="E104" s="255"/>
      <c r="F104" s="256">
        <f t="shared" si="0"/>
        <v>0</v>
      </c>
      <c r="G104" s="257">
        <f t="shared" si="1"/>
        <v>0</v>
      </c>
      <c r="H104" s="257">
        <f t="shared" si="2"/>
        <v>0</v>
      </c>
      <c r="I104" s="8"/>
      <c r="J104" s="9"/>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5.5" hidden="1" outlineLevel="1" x14ac:dyDescent="0.35">
      <c r="A105" s="258"/>
      <c r="B105" s="254"/>
      <c r="C105" s="254"/>
      <c r="D105" s="255"/>
      <c r="E105" s="255"/>
      <c r="F105" s="256">
        <f t="shared" si="0"/>
        <v>0</v>
      </c>
      <c r="G105" s="257">
        <f t="shared" si="1"/>
        <v>0</v>
      </c>
      <c r="H105" s="257">
        <f t="shared" si="2"/>
        <v>0</v>
      </c>
      <c r="I105" s="8"/>
      <c r="J105" s="9"/>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5.5" hidden="1" outlineLevel="1" x14ac:dyDescent="0.35">
      <c r="A106" s="258"/>
      <c r="B106" s="254"/>
      <c r="C106" s="254"/>
      <c r="D106" s="255"/>
      <c r="E106" s="255"/>
      <c r="F106" s="256">
        <f t="shared" si="0"/>
        <v>0</v>
      </c>
      <c r="G106" s="257">
        <f t="shared" si="1"/>
        <v>0</v>
      </c>
      <c r="H106" s="257">
        <f t="shared" si="2"/>
        <v>0</v>
      </c>
      <c r="I106" s="8"/>
      <c r="J106" s="9"/>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5.5" hidden="1" outlineLevel="1" x14ac:dyDescent="0.35">
      <c r="A107" s="258"/>
      <c r="B107" s="254"/>
      <c r="C107" s="254"/>
      <c r="D107" s="255"/>
      <c r="E107" s="255"/>
      <c r="F107" s="256">
        <f t="shared" si="0"/>
        <v>0</v>
      </c>
      <c r="G107" s="257">
        <f t="shared" si="1"/>
        <v>0</v>
      </c>
      <c r="H107" s="257">
        <f t="shared" si="2"/>
        <v>0</v>
      </c>
      <c r="I107" s="8"/>
      <c r="J107" s="9"/>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5.5" hidden="1" outlineLevel="1" x14ac:dyDescent="0.35">
      <c r="A108" s="258"/>
      <c r="B108" s="254"/>
      <c r="C108" s="254"/>
      <c r="D108" s="255"/>
      <c r="E108" s="255"/>
      <c r="F108" s="256">
        <f t="shared" si="0"/>
        <v>0</v>
      </c>
      <c r="G108" s="257">
        <f t="shared" si="1"/>
        <v>0</v>
      </c>
      <c r="H108" s="257">
        <f t="shared" si="2"/>
        <v>0</v>
      </c>
      <c r="I108" s="8"/>
      <c r="J108" s="9"/>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5.5" hidden="1" outlineLevel="1" x14ac:dyDescent="0.35">
      <c r="A109" s="258"/>
      <c r="B109" s="254"/>
      <c r="C109" s="254"/>
      <c r="D109" s="255"/>
      <c r="E109" s="255"/>
      <c r="F109" s="256">
        <f t="shared" ref="F109:F111" si="6">D109/8/(215/12)</f>
        <v>0</v>
      </c>
      <c r="G109" s="257">
        <f t="shared" ref="G109:G111" si="7">+D109*C109</f>
        <v>0</v>
      </c>
      <c r="H109" s="257">
        <f t="shared" ref="H109:H111" si="8">G109*0.25</f>
        <v>0</v>
      </c>
      <c r="I109" s="8"/>
      <c r="J109" s="9"/>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5.5" hidden="1" outlineLevel="1" x14ac:dyDescent="0.35">
      <c r="A110" s="258"/>
      <c r="B110" s="254"/>
      <c r="C110" s="254"/>
      <c r="D110" s="255"/>
      <c r="E110" s="255"/>
      <c r="F110" s="256">
        <f t="shared" si="6"/>
        <v>0</v>
      </c>
      <c r="G110" s="257">
        <f t="shared" si="7"/>
        <v>0</v>
      </c>
      <c r="H110" s="257">
        <f t="shared" si="8"/>
        <v>0</v>
      </c>
      <c r="I110" s="8"/>
      <c r="J110" s="9"/>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5.5" hidden="1" outlineLevel="1" x14ac:dyDescent="0.35">
      <c r="A111" s="258"/>
      <c r="B111" s="254"/>
      <c r="C111" s="254"/>
      <c r="D111" s="255"/>
      <c r="E111" s="255"/>
      <c r="F111" s="256">
        <f t="shared" si="6"/>
        <v>0</v>
      </c>
      <c r="G111" s="257">
        <f t="shared" si="7"/>
        <v>0</v>
      </c>
      <c r="H111" s="257">
        <f t="shared" si="8"/>
        <v>0</v>
      </c>
      <c r="I111" s="8"/>
      <c r="J111" s="9"/>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5.5" hidden="1" outlineLevel="1" x14ac:dyDescent="0.35">
      <c r="A112" s="259"/>
      <c r="B112" s="260"/>
      <c r="C112" s="260"/>
      <c r="D112" s="261"/>
      <c r="E112" s="255"/>
      <c r="F112" s="256">
        <f>D112/8/(215/12)</f>
        <v>0</v>
      </c>
      <c r="G112" s="257">
        <f t="shared" ref="G112:G150" si="9">+D112*C112</f>
        <v>0</v>
      </c>
      <c r="H112" s="257">
        <f t="shared" ref="H112:H150" si="10">G112*0.25</f>
        <v>0</v>
      </c>
      <c r="I112" s="8" t="str">
        <f t="shared" ref="I112:I150" si="11">LEFT($A$1,5)</f>
        <v>M1-M6</v>
      </c>
      <c r="J112" s="9" t="str">
        <f t="shared" ref="J112:J150" si="12">IF(E112&lt;&gt;0,E112," ")</f>
        <v xml:space="preserve"> </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5.5" hidden="1" outlineLevel="1" x14ac:dyDescent="0.35">
      <c r="A113" s="259"/>
      <c r="B113" s="260"/>
      <c r="C113" s="260"/>
      <c r="D113" s="261"/>
      <c r="E113" s="255"/>
      <c r="F113" s="256">
        <f t="shared" ref="F113:F150" si="13">D113/8/(215/12)</f>
        <v>0</v>
      </c>
      <c r="G113" s="257">
        <f t="shared" si="9"/>
        <v>0</v>
      </c>
      <c r="H113" s="257">
        <f t="shared" si="10"/>
        <v>0</v>
      </c>
      <c r="I113" s="8" t="str">
        <f t="shared" si="11"/>
        <v>M1-M6</v>
      </c>
      <c r="J113" s="9" t="str">
        <f t="shared" si="12"/>
        <v xml:space="preserve"> </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5.5" hidden="1" outlineLevel="1" x14ac:dyDescent="0.35">
      <c r="A114" s="259"/>
      <c r="B114" s="260"/>
      <c r="C114" s="260"/>
      <c r="D114" s="261"/>
      <c r="E114" s="255"/>
      <c r="F114" s="256">
        <f t="shared" si="13"/>
        <v>0</v>
      </c>
      <c r="G114" s="257">
        <f t="shared" si="9"/>
        <v>0</v>
      </c>
      <c r="H114" s="257">
        <f>G114*0.25</f>
        <v>0</v>
      </c>
      <c r="I114" s="8" t="str">
        <f t="shared" si="11"/>
        <v>M1-M6</v>
      </c>
      <c r="J114" s="9" t="str">
        <f t="shared" si="12"/>
        <v xml:space="preserve"> </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5.5" hidden="1" outlineLevel="1" x14ac:dyDescent="0.35">
      <c r="A115" s="259"/>
      <c r="B115" s="260"/>
      <c r="C115" s="260"/>
      <c r="D115" s="261"/>
      <c r="E115" s="255"/>
      <c r="F115" s="256">
        <f t="shared" si="13"/>
        <v>0</v>
      </c>
      <c r="G115" s="257">
        <f t="shared" si="9"/>
        <v>0</v>
      </c>
      <c r="H115" s="257">
        <f t="shared" si="10"/>
        <v>0</v>
      </c>
      <c r="I115" s="8" t="str">
        <f t="shared" si="11"/>
        <v>M1-M6</v>
      </c>
      <c r="J115" s="9" t="str">
        <f t="shared" si="12"/>
        <v xml:space="preserve"> </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5.5" hidden="1" outlineLevel="1" x14ac:dyDescent="0.35">
      <c r="A116" s="259"/>
      <c r="B116" s="260"/>
      <c r="C116" s="260"/>
      <c r="D116" s="261"/>
      <c r="E116" s="255"/>
      <c r="F116" s="256">
        <f t="shared" si="13"/>
        <v>0</v>
      </c>
      <c r="G116" s="257">
        <f t="shared" si="9"/>
        <v>0</v>
      </c>
      <c r="H116" s="257">
        <f t="shared" si="10"/>
        <v>0</v>
      </c>
      <c r="I116" s="8" t="str">
        <f t="shared" si="11"/>
        <v>M1-M6</v>
      </c>
      <c r="J116" s="9" t="str">
        <f t="shared" si="12"/>
        <v xml:space="preserve"> </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5.5" hidden="1" outlineLevel="1" x14ac:dyDescent="0.35">
      <c r="A117" s="259"/>
      <c r="B117" s="260"/>
      <c r="C117" s="260"/>
      <c r="D117" s="261"/>
      <c r="E117" s="255"/>
      <c r="F117" s="256">
        <f t="shared" si="13"/>
        <v>0</v>
      </c>
      <c r="G117" s="257">
        <f t="shared" si="9"/>
        <v>0</v>
      </c>
      <c r="H117" s="257">
        <f t="shared" si="10"/>
        <v>0</v>
      </c>
      <c r="I117" s="8" t="str">
        <f t="shared" si="11"/>
        <v>M1-M6</v>
      </c>
      <c r="J117" s="9" t="str">
        <f t="shared" si="12"/>
        <v xml:space="preserve"> </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5.5" hidden="1" outlineLevel="1" x14ac:dyDescent="0.35">
      <c r="A118" s="259"/>
      <c r="B118" s="260"/>
      <c r="C118" s="260"/>
      <c r="D118" s="261"/>
      <c r="E118" s="255"/>
      <c r="F118" s="256">
        <f t="shared" si="13"/>
        <v>0</v>
      </c>
      <c r="G118" s="257">
        <f t="shared" si="9"/>
        <v>0</v>
      </c>
      <c r="H118" s="257">
        <f t="shared" si="10"/>
        <v>0</v>
      </c>
      <c r="I118" s="8" t="str">
        <f t="shared" si="11"/>
        <v>M1-M6</v>
      </c>
      <c r="J118" s="9" t="str">
        <f t="shared" si="12"/>
        <v xml:space="preserve"> </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5.5" hidden="1" outlineLevel="1" x14ac:dyDescent="0.35">
      <c r="A119" s="259"/>
      <c r="B119" s="260"/>
      <c r="C119" s="260"/>
      <c r="D119" s="261"/>
      <c r="E119" s="255"/>
      <c r="F119" s="256">
        <f t="shared" si="13"/>
        <v>0</v>
      </c>
      <c r="G119" s="257">
        <f t="shared" si="9"/>
        <v>0</v>
      </c>
      <c r="H119" s="257">
        <f t="shared" si="10"/>
        <v>0</v>
      </c>
      <c r="I119" s="8" t="str">
        <f t="shared" si="11"/>
        <v>M1-M6</v>
      </c>
      <c r="J119" s="9" t="str">
        <f t="shared" si="12"/>
        <v xml:space="preserve"> </v>
      </c>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5.5" hidden="1" outlineLevel="1" x14ac:dyDescent="0.35">
      <c r="A120" s="259"/>
      <c r="B120" s="260"/>
      <c r="C120" s="260"/>
      <c r="D120" s="261"/>
      <c r="E120" s="255"/>
      <c r="F120" s="256">
        <f t="shared" si="13"/>
        <v>0</v>
      </c>
      <c r="G120" s="257">
        <f t="shared" si="9"/>
        <v>0</v>
      </c>
      <c r="H120" s="257">
        <f t="shared" si="10"/>
        <v>0</v>
      </c>
      <c r="I120" s="8" t="str">
        <f t="shared" si="11"/>
        <v>M1-M6</v>
      </c>
      <c r="J120" s="9" t="str">
        <f t="shared" si="12"/>
        <v xml:space="preserve"> </v>
      </c>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5.5" hidden="1" outlineLevel="1" x14ac:dyDescent="0.35">
      <c r="A121" s="259"/>
      <c r="B121" s="260"/>
      <c r="C121" s="260"/>
      <c r="D121" s="261"/>
      <c r="E121" s="255"/>
      <c r="F121" s="256">
        <f t="shared" si="13"/>
        <v>0</v>
      </c>
      <c r="G121" s="257">
        <f t="shared" si="9"/>
        <v>0</v>
      </c>
      <c r="H121" s="257">
        <f t="shared" si="10"/>
        <v>0</v>
      </c>
      <c r="I121" s="8" t="str">
        <f t="shared" si="11"/>
        <v>M1-M6</v>
      </c>
      <c r="J121" s="9" t="str">
        <f t="shared" si="12"/>
        <v xml:space="preserve"> </v>
      </c>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5.5" hidden="1" outlineLevel="1" x14ac:dyDescent="0.35">
      <c r="A122" s="259"/>
      <c r="B122" s="260"/>
      <c r="C122" s="260"/>
      <c r="D122" s="261"/>
      <c r="E122" s="255"/>
      <c r="F122" s="256">
        <f t="shared" si="13"/>
        <v>0</v>
      </c>
      <c r="G122" s="257">
        <f t="shared" si="9"/>
        <v>0</v>
      </c>
      <c r="H122" s="257">
        <f t="shared" si="10"/>
        <v>0</v>
      </c>
      <c r="I122" s="8" t="str">
        <f t="shared" si="11"/>
        <v>M1-M6</v>
      </c>
      <c r="J122" s="9" t="str">
        <f t="shared" si="12"/>
        <v xml:space="preserve"> </v>
      </c>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5.5" hidden="1" outlineLevel="1" x14ac:dyDescent="0.35">
      <c r="A123" s="259"/>
      <c r="B123" s="260"/>
      <c r="C123" s="260"/>
      <c r="D123" s="261"/>
      <c r="E123" s="255"/>
      <c r="F123" s="256">
        <f t="shared" si="13"/>
        <v>0</v>
      </c>
      <c r="G123" s="257">
        <f t="shared" si="9"/>
        <v>0</v>
      </c>
      <c r="H123" s="257">
        <f t="shared" si="10"/>
        <v>0</v>
      </c>
      <c r="I123" s="8" t="str">
        <f t="shared" si="11"/>
        <v>M1-M6</v>
      </c>
      <c r="J123" s="9" t="str">
        <f t="shared" si="12"/>
        <v xml:space="preserve"> </v>
      </c>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5.5" hidden="1" outlineLevel="1" x14ac:dyDescent="0.35">
      <c r="A124" s="259"/>
      <c r="B124" s="260"/>
      <c r="C124" s="260"/>
      <c r="D124" s="261"/>
      <c r="E124" s="255"/>
      <c r="F124" s="256">
        <f t="shared" si="13"/>
        <v>0</v>
      </c>
      <c r="G124" s="257">
        <f t="shared" si="9"/>
        <v>0</v>
      </c>
      <c r="H124" s="257">
        <f t="shared" si="10"/>
        <v>0</v>
      </c>
      <c r="I124" s="8" t="str">
        <f t="shared" si="11"/>
        <v>M1-M6</v>
      </c>
      <c r="J124" s="9" t="str">
        <f t="shared" si="12"/>
        <v xml:space="preserve"> </v>
      </c>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5.5" hidden="1" outlineLevel="1" x14ac:dyDescent="0.35">
      <c r="A125" s="259"/>
      <c r="B125" s="260"/>
      <c r="C125" s="260"/>
      <c r="D125" s="261"/>
      <c r="E125" s="255"/>
      <c r="F125" s="256">
        <f t="shared" si="13"/>
        <v>0</v>
      </c>
      <c r="G125" s="257">
        <f t="shared" si="9"/>
        <v>0</v>
      </c>
      <c r="H125" s="257">
        <f t="shared" si="10"/>
        <v>0</v>
      </c>
      <c r="I125" s="8" t="str">
        <f t="shared" si="11"/>
        <v>M1-M6</v>
      </c>
      <c r="J125" s="9" t="str">
        <f t="shared" si="12"/>
        <v xml:space="preserve"> </v>
      </c>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5.5" hidden="1" outlineLevel="1" x14ac:dyDescent="0.35">
      <c r="A126" s="259"/>
      <c r="B126" s="260"/>
      <c r="C126" s="260"/>
      <c r="D126" s="261"/>
      <c r="E126" s="255"/>
      <c r="F126" s="256">
        <f t="shared" si="13"/>
        <v>0</v>
      </c>
      <c r="G126" s="257">
        <f t="shared" si="9"/>
        <v>0</v>
      </c>
      <c r="H126" s="257">
        <f t="shared" si="10"/>
        <v>0</v>
      </c>
      <c r="I126" s="8" t="str">
        <f t="shared" si="11"/>
        <v>M1-M6</v>
      </c>
      <c r="J126" s="9" t="str">
        <f t="shared" si="12"/>
        <v xml:space="preserve"> </v>
      </c>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5.5" hidden="1" outlineLevel="1" x14ac:dyDescent="0.35">
      <c r="A127" s="259"/>
      <c r="B127" s="260"/>
      <c r="C127" s="260"/>
      <c r="D127" s="261"/>
      <c r="E127" s="255"/>
      <c r="F127" s="256">
        <f t="shared" si="13"/>
        <v>0</v>
      </c>
      <c r="G127" s="257">
        <f t="shared" si="9"/>
        <v>0</v>
      </c>
      <c r="H127" s="257">
        <f t="shared" si="10"/>
        <v>0</v>
      </c>
      <c r="I127" s="8" t="str">
        <f t="shared" si="11"/>
        <v>M1-M6</v>
      </c>
      <c r="J127" s="9" t="str">
        <f t="shared" si="12"/>
        <v xml:space="preserve"> </v>
      </c>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5.5" hidden="1" outlineLevel="1" x14ac:dyDescent="0.35">
      <c r="A128" s="259"/>
      <c r="B128" s="260"/>
      <c r="C128" s="260"/>
      <c r="D128" s="261"/>
      <c r="E128" s="255"/>
      <c r="F128" s="256">
        <f t="shared" si="13"/>
        <v>0</v>
      </c>
      <c r="G128" s="257">
        <f t="shared" si="9"/>
        <v>0</v>
      </c>
      <c r="H128" s="257">
        <f t="shared" si="10"/>
        <v>0</v>
      </c>
      <c r="I128" s="8" t="str">
        <f t="shared" si="11"/>
        <v>M1-M6</v>
      </c>
      <c r="J128" s="9" t="str">
        <f t="shared" si="12"/>
        <v xml:space="preserve"> </v>
      </c>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5.5" hidden="1" outlineLevel="1" x14ac:dyDescent="0.35">
      <c r="A129" s="259"/>
      <c r="B129" s="260"/>
      <c r="C129" s="260"/>
      <c r="D129" s="261"/>
      <c r="E129" s="255"/>
      <c r="F129" s="256">
        <f t="shared" si="13"/>
        <v>0</v>
      </c>
      <c r="G129" s="257">
        <f t="shared" si="9"/>
        <v>0</v>
      </c>
      <c r="H129" s="257">
        <f t="shared" si="10"/>
        <v>0</v>
      </c>
      <c r="I129" s="8" t="str">
        <f t="shared" si="11"/>
        <v>M1-M6</v>
      </c>
      <c r="J129" s="9" t="str">
        <f t="shared" si="12"/>
        <v xml:space="preserve"> </v>
      </c>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5.5" hidden="1" outlineLevel="1" x14ac:dyDescent="0.35">
      <c r="A130" s="259"/>
      <c r="B130" s="260"/>
      <c r="C130" s="260"/>
      <c r="D130" s="261"/>
      <c r="E130" s="255"/>
      <c r="F130" s="256">
        <f t="shared" ref="F130:F139" si="14">D130/8/(215/12)</f>
        <v>0</v>
      </c>
      <c r="G130" s="257">
        <f t="shared" ref="G130:G139" si="15">+D130*C130</f>
        <v>0</v>
      </c>
      <c r="H130" s="257">
        <f t="shared" ref="H130:H139" si="16">G130*0.25</f>
        <v>0</v>
      </c>
      <c r="I130" s="8"/>
      <c r="J130" s="9"/>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5.5" hidden="1" outlineLevel="1" x14ac:dyDescent="0.35">
      <c r="A131" s="259"/>
      <c r="B131" s="260"/>
      <c r="C131" s="260"/>
      <c r="D131" s="261"/>
      <c r="E131" s="255"/>
      <c r="F131" s="256">
        <f t="shared" si="14"/>
        <v>0</v>
      </c>
      <c r="G131" s="257">
        <f t="shared" si="15"/>
        <v>0</v>
      </c>
      <c r="H131" s="257">
        <f t="shared" si="16"/>
        <v>0</v>
      </c>
      <c r="I131" s="8"/>
      <c r="J131" s="9"/>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5.5" hidden="1" outlineLevel="1" x14ac:dyDescent="0.35">
      <c r="A132" s="259"/>
      <c r="B132" s="260"/>
      <c r="C132" s="260"/>
      <c r="D132" s="261"/>
      <c r="E132" s="255"/>
      <c r="F132" s="256">
        <f t="shared" si="14"/>
        <v>0</v>
      </c>
      <c r="G132" s="257">
        <f t="shared" si="15"/>
        <v>0</v>
      </c>
      <c r="H132" s="257">
        <f t="shared" si="16"/>
        <v>0</v>
      </c>
      <c r="I132" s="8"/>
      <c r="J132" s="9"/>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5.5" hidden="1" outlineLevel="1" x14ac:dyDescent="0.35">
      <c r="A133" s="259"/>
      <c r="B133" s="260"/>
      <c r="C133" s="260"/>
      <c r="D133" s="261"/>
      <c r="E133" s="255"/>
      <c r="F133" s="256">
        <f t="shared" si="14"/>
        <v>0</v>
      </c>
      <c r="G133" s="257">
        <f t="shared" si="15"/>
        <v>0</v>
      </c>
      <c r="H133" s="257">
        <f t="shared" si="16"/>
        <v>0</v>
      </c>
      <c r="I133" s="8"/>
      <c r="J133" s="9"/>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5.5" hidden="1" outlineLevel="1" x14ac:dyDescent="0.35">
      <c r="A134" s="259"/>
      <c r="B134" s="260"/>
      <c r="C134" s="260"/>
      <c r="D134" s="261"/>
      <c r="E134" s="255"/>
      <c r="F134" s="256">
        <f t="shared" si="14"/>
        <v>0</v>
      </c>
      <c r="G134" s="257">
        <f t="shared" si="15"/>
        <v>0</v>
      </c>
      <c r="H134" s="257">
        <f t="shared" si="16"/>
        <v>0</v>
      </c>
      <c r="I134" s="8"/>
      <c r="J134" s="9"/>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5.5" hidden="1" outlineLevel="1" x14ac:dyDescent="0.35">
      <c r="A135" s="259"/>
      <c r="B135" s="260"/>
      <c r="C135" s="260"/>
      <c r="D135" s="261"/>
      <c r="E135" s="255"/>
      <c r="F135" s="256">
        <f t="shared" si="14"/>
        <v>0</v>
      </c>
      <c r="G135" s="257">
        <f t="shared" si="15"/>
        <v>0</v>
      </c>
      <c r="H135" s="257">
        <f t="shared" si="16"/>
        <v>0</v>
      </c>
      <c r="I135" s="8"/>
      <c r="J135" s="9"/>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5.5" hidden="1" outlineLevel="1" x14ac:dyDescent="0.35">
      <c r="A136" s="259"/>
      <c r="B136" s="260"/>
      <c r="C136" s="260"/>
      <c r="D136" s="261"/>
      <c r="E136" s="255"/>
      <c r="F136" s="256">
        <f t="shared" si="14"/>
        <v>0</v>
      </c>
      <c r="G136" s="257">
        <f t="shared" si="15"/>
        <v>0</v>
      </c>
      <c r="H136" s="257">
        <f t="shared" si="16"/>
        <v>0</v>
      </c>
      <c r="I136" s="8"/>
      <c r="J136" s="9"/>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5.5" hidden="1" outlineLevel="1" x14ac:dyDescent="0.35">
      <c r="A137" s="259"/>
      <c r="B137" s="260"/>
      <c r="C137" s="260"/>
      <c r="D137" s="261"/>
      <c r="E137" s="255"/>
      <c r="F137" s="256">
        <f t="shared" si="14"/>
        <v>0</v>
      </c>
      <c r="G137" s="257">
        <f t="shared" si="15"/>
        <v>0</v>
      </c>
      <c r="H137" s="257">
        <f t="shared" si="16"/>
        <v>0</v>
      </c>
      <c r="I137" s="8"/>
      <c r="J137" s="9"/>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5.5" hidden="1" outlineLevel="1" x14ac:dyDescent="0.35">
      <c r="A138" s="259"/>
      <c r="B138" s="260"/>
      <c r="C138" s="260"/>
      <c r="D138" s="261"/>
      <c r="E138" s="255"/>
      <c r="F138" s="256">
        <f t="shared" si="14"/>
        <v>0</v>
      </c>
      <c r="G138" s="257">
        <f t="shared" si="15"/>
        <v>0</v>
      </c>
      <c r="H138" s="257">
        <f t="shared" si="16"/>
        <v>0</v>
      </c>
      <c r="I138" s="8"/>
      <c r="J138" s="9"/>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5.5" hidden="1" outlineLevel="1" x14ac:dyDescent="0.35">
      <c r="A139" s="259"/>
      <c r="B139" s="260"/>
      <c r="C139" s="260"/>
      <c r="D139" s="261"/>
      <c r="E139" s="255"/>
      <c r="F139" s="256">
        <f t="shared" si="14"/>
        <v>0</v>
      </c>
      <c r="G139" s="257">
        <f t="shared" si="15"/>
        <v>0</v>
      </c>
      <c r="H139" s="257">
        <f t="shared" si="16"/>
        <v>0</v>
      </c>
      <c r="I139" s="8"/>
      <c r="J139" s="9"/>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5.5" hidden="1" outlineLevel="1" x14ac:dyDescent="0.35">
      <c r="A140" s="259"/>
      <c r="B140" s="260"/>
      <c r="C140" s="260"/>
      <c r="D140" s="261"/>
      <c r="E140" s="255"/>
      <c r="F140" s="256">
        <f t="shared" si="13"/>
        <v>0</v>
      </c>
      <c r="G140" s="257">
        <f t="shared" si="9"/>
        <v>0</v>
      </c>
      <c r="H140" s="257">
        <f t="shared" si="10"/>
        <v>0</v>
      </c>
      <c r="I140" s="8" t="str">
        <f t="shared" si="11"/>
        <v>M1-M6</v>
      </c>
      <c r="J140" s="9" t="str">
        <f t="shared" si="12"/>
        <v xml:space="preserve"> </v>
      </c>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5.5" hidden="1" outlineLevel="1" x14ac:dyDescent="0.35">
      <c r="A141" s="259"/>
      <c r="B141" s="260"/>
      <c r="C141" s="260"/>
      <c r="D141" s="261"/>
      <c r="E141" s="255"/>
      <c r="F141" s="256">
        <f t="shared" si="13"/>
        <v>0</v>
      </c>
      <c r="G141" s="257">
        <f t="shared" si="9"/>
        <v>0</v>
      </c>
      <c r="H141" s="257">
        <f t="shared" si="10"/>
        <v>0</v>
      </c>
      <c r="I141" s="8" t="str">
        <f t="shared" si="11"/>
        <v>M1-M6</v>
      </c>
      <c r="J141" s="9" t="str">
        <f t="shared" si="12"/>
        <v xml:space="preserve"> </v>
      </c>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5.5" hidden="1" outlineLevel="1" x14ac:dyDescent="0.35">
      <c r="A142" s="259"/>
      <c r="B142" s="260"/>
      <c r="C142" s="260"/>
      <c r="D142" s="261"/>
      <c r="E142" s="255"/>
      <c r="F142" s="256">
        <f t="shared" si="13"/>
        <v>0</v>
      </c>
      <c r="G142" s="257">
        <f t="shared" si="9"/>
        <v>0</v>
      </c>
      <c r="H142" s="257">
        <f t="shared" si="10"/>
        <v>0</v>
      </c>
      <c r="I142" s="8" t="str">
        <f t="shared" si="11"/>
        <v>M1-M6</v>
      </c>
      <c r="J142" s="9" t="str">
        <f t="shared" si="12"/>
        <v xml:space="preserve"> </v>
      </c>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5.5" hidden="1" outlineLevel="1" x14ac:dyDescent="0.35">
      <c r="A143" s="259"/>
      <c r="B143" s="260"/>
      <c r="C143" s="260"/>
      <c r="D143" s="261"/>
      <c r="E143" s="255"/>
      <c r="F143" s="256">
        <f t="shared" si="13"/>
        <v>0</v>
      </c>
      <c r="G143" s="257">
        <f t="shared" si="9"/>
        <v>0</v>
      </c>
      <c r="H143" s="257">
        <f t="shared" si="10"/>
        <v>0</v>
      </c>
      <c r="I143" s="8" t="str">
        <f t="shared" si="11"/>
        <v>M1-M6</v>
      </c>
      <c r="J143" s="9" t="str">
        <f t="shared" si="12"/>
        <v xml:space="preserve"> </v>
      </c>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5.5" hidden="1" outlineLevel="1" x14ac:dyDescent="0.35">
      <c r="A144" s="259"/>
      <c r="B144" s="260"/>
      <c r="C144" s="260"/>
      <c r="D144" s="261"/>
      <c r="E144" s="255"/>
      <c r="F144" s="256">
        <f t="shared" si="13"/>
        <v>0</v>
      </c>
      <c r="G144" s="257">
        <f t="shared" si="9"/>
        <v>0</v>
      </c>
      <c r="H144" s="257">
        <f t="shared" si="10"/>
        <v>0</v>
      </c>
      <c r="I144" s="8" t="str">
        <f t="shared" si="11"/>
        <v>M1-M6</v>
      </c>
      <c r="J144" s="9" t="str">
        <f t="shared" si="12"/>
        <v xml:space="preserve"> </v>
      </c>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6" ht="15.5" hidden="1" outlineLevel="1" x14ac:dyDescent="0.35">
      <c r="A145" s="259"/>
      <c r="B145" s="260"/>
      <c r="C145" s="260"/>
      <c r="D145" s="261"/>
      <c r="E145" s="255"/>
      <c r="F145" s="256">
        <f t="shared" si="13"/>
        <v>0</v>
      </c>
      <c r="G145" s="257">
        <f t="shared" si="9"/>
        <v>0</v>
      </c>
      <c r="H145" s="257">
        <f t="shared" si="10"/>
        <v>0</v>
      </c>
      <c r="I145" s="8" t="str">
        <f t="shared" si="11"/>
        <v>M1-M6</v>
      </c>
      <c r="J145" s="9" t="str">
        <f t="shared" si="12"/>
        <v xml:space="preserve"> </v>
      </c>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6" ht="15.5" hidden="1" outlineLevel="1" x14ac:dyDescent="0.35">
      <c r="A146" s="259"/>
      <c r="B146" s="260"/>
      <c r="C146" s="260"/>
      <c r="D146" s="261"/>
      <c r="E146" s="255"/>
      <c r="F146" s="256">
        <f t="shared" si="13"/>
        <v>0</v>
      </c>
      <c r="G146" s="257">
        <f t="shared" si="9"/>
        <v>0</v>
      </c>
      <c r="H146" s="257">
        <f t="shared" si="10"/>
        <v>0</v>
      </c>
      <c r="I146" s="8" t="str">
        <f t="shared" si="11"/>
        <v>M1-M6</v>
      </c>
      <c r="J146" s="9" t="str">
        <f t="shared" si="12"/>
        <v xml:space="preserve"> </v>
      </c>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6" ht="15.5" hidden="1" outlineLevel="1" x14ac:dyDescent="0.35">
      <c r="A147" s="259"/>
      <c r="B147" s="260"/>
      <c r="C147" s="260"/>
      <c r="D147" s="261"/>
      <c r="E147" s="255"/>
      <c r="F147" s="256">
        <f t="shared" si="13"/>
        <v>0</v>
      </c>
      <c r="G147" s="257">
        <f t="shared" si="9"/>
        <v>0</v>
      </c>
      <c r="H147" s="257">
        <f t="shared" si="10"/>
        <v>0</v>
      </c>
      <c r="I147" s="8" t="str">
        <f t="shared" si="11"/>
        <v>M1-M6</v>
      </c>
      <c r="J147" s="9" t="str">
        <f t="shared" si="12"/>
        <v xml:space="preserve"> </v>
      </c>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6" ht="15.5" hidden="1" outlineLevel="1" x14ac:dyDescent="0.35">
      <c r="A148" s="259"/>
      <c r="B148" s="260"/>
      <c r="C148" s="260"/>
      <c r="D148" s="261"/>
      <c r="E148" s="255"/>
      <c r="F148" s="256">
        <f t="shared" si="13"/>
        <v>0</v>
      </c>
      <c r="G148" s="257">
        <f t="shared" si="9"/>
        <v>0</v>
      </c>
      <c r="H148" s="257">
        <f t="shared" si="10"/>
        <v>0</v>
      </c>
      <c r="I148" s="8" t="str">
        <f t="shared" si="11"/>
        <v>M1-M6</v>
      </c>
      <c r="J148" s="9" t="str">
        <f t="shared" si="12"/>
        <v xml:space="preserve"> </v>
      </c>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6" ht="15.5" hidden="1" outlineLevel="1" x14ac:dyDescent="0.35">
      <c r="A149" s="259"/>
      <c r="B149" s="260"/>
      <c r="C149" s="260"/>
      <c r="D149" s="261"/>
      <c r="E149" s="255"/>
      <c r="F149" s="256">
        <f t="shared" si="13"/>
        <v>0</v>
      </c>
      <c r="G149" s="257">
        <f t="shared" si="9"/>
        <v>0</v>
      </c>
      <c r="H149" s="257">
        <f t="shared" si="10"/>
        <v>0</v>
      </c>
      <c r="I149" s="8" t="str">
        <f t="shared" si="11"/>
        <v>M1-M6</v>
      </c>
      <c r="J149" s="9" t="str">
        <f t="shared" si="12"/>
        <v xml:space="preserve"> </v>
      </c>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6" ht="15.5" hidden="1" outlineLevel="1" x14ac:dyDescent="0.35">
      <c r="A150" s="259"/>
      <c r="B150" s="260"/>
      <c r="C150" s="260"/>
      <c r="D150" s="261"/>
      <c r="E150" s="255"/>
      <c r="F150" s="256">
        <f t="shared" si="13"/>
        <v>0</v>
      </c>
      <c r="G150" s="257">
        <f t="shared" si="9"/>
        <v>0</v>
      </c>
      <c r="H150" s="257">
        <f t="shared" si="10"/>
        <v>0</v>
      </c>
      <c r="I150" s="8" t="str">
        <f t="shared" si="11"/>
        <v>M1-M6</v>
      </c>
      <c r="J150" s="9" t="str">
        <f t="shared" si="12"/>
        <v xml:space="preserve"> </v>
      </c>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6" ht="16" collapsed="1" thickBot="1" x14ac:dyDescent="0.4">
      <c r="A151" s="262"/>
      <c r="B151" s="263"/>
      <c r="C151" s="263"/>
      <c r="D151" s="263"/>
      <c r="E151" s="263"/>
      <c r="F151" s="264"/>
      <c r="G151" s="265"/>
      <c r="H151" s="266"/>
      <c r="I151" s="7"/>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spans="1:46" ht="16.5" thickTop="1" thickBot="1" x14ac:dyDescent="0.4">
      <c r="A152" s="267"/>
      <c r="B152" s="267"/>
      <c r="C152" s="267"/>
      <c r="D152" s="268"/>
      <c r="E152" s="761" t="s">
        <v>1104</v>
      </c>
      <c r="F152" s="763">
        <f>SUM(F4:F150)</f>
        <v>0</v>
      </c>
      <c r="G152" s="269">
        <f>SUM(G4:G150)</f>
        <v>0</v>
      </c>
      <c r="H152" s="270">
        <f>SUM(H4:H150)</f>
        <v>0</v>
      </c>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6" ht="16.5" thickTop="1" thickBot="1" x14ac:dyDescent="0.4">
      <c r="A153" s="271"/>
      <c r="B153" s="271"/>
      <c r="C153" s="271"/>
      <c r="D153" s="268"/>
      <c r="E153" s="762"/>
      <c r="F153" s="764"/>
      <c r="G153" s="736">
        <f>+G152+H152</f>
        <v>0</v>
      </c>
      <c r="H153" s="737"/>
      <c r="K153" s="2"/>
      <c r="L153" s="2"/>
      <c r="M153" s="2"/>
      <c r="N153" s="2"/>
      <c r="O153" s="2"/>
      <c r="P153" s="2"/>
      <c r="Q153" s="2"/>
      <c r="R153" s="2"/>
      <c r="S153" s="2"/>
      <c r="T153" s="2"/>
      <c r="U153" s="2"/>
      <c r="V153" s="2"/>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6" ht="16" thickBot="1" x14ac:dyDescent="0.4">
      <c r="A154" s="271"/>
      <c r="B154" s="271"/>
      <c r="C154" s="271"/>
      <c r="D154" s="271"/>
      <c r="E154" s="271"/>
      <c r="F154" s="271"/>
      <c r="G154" s="271"/>
      <c r="H154" s="271"/>
      <c r="I154" s="2"/>
      <c r="J154" s="2"/>
      <c r="K154" s="2"/>
      <c r="L154" s="2"/>
      <c r="M154" s="2"/>
      <c r="N154" s="2"/>
      <c r="O154" s="2"/>
      <c r="P154" s="2"/>
      <c r="Q154" s="2"/>
      <c r="R154" s="2"/>
      <c r="S154" s="2"/>
      <c r="T154" s="2"/>
      <c r="U154" s="2"/>
      <c r="V154" s="2"/>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6" ht="16.5" thickTop="1" thickBot="1" x14ac:dyDescent="0.4">
      <c r="A155" s="271"/>
      <c r="B155" s="271"/>
      <c r="C155" s="271"/>
      <c r="D155" s="756" t="s">
        <v>1225</v>
      </c>
      <c r="E155" s="757"/>
      <c r="F155" s="757"/>
      <c r="G155" s="758" t="e">
        <f>G152/F152</f>
        <v>#DIV/0!</v>
      </c>
      <c r="H155" s="759"/>
      <c r="I155" s="2"/>
      <c r="J155" s="2"/>
      <c r="K155" s="2"/>
      <c r="L155" s="2"/>
      <c r="M155" s="2"/>
      <c r="N155" s="2"/>
      <c r="O155" s="2"/>
      <c r="P155" s="2"/>
      <c r="Q155" s="2"/>
      <c r="R155" s="2"/>
      <c r="S155" s="2"/>
      <c r="T155" s="2"/>
      <c r="U155" s="2"/>
      <c r="V155" s="2"/>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6" ht="16" thickTop="1" x14ac:dyDescent="0.35">
      <c r="A156" s="271"/>
      <c r="B156" s="271"/>
      <c r="C156" s="271"/>
      <c r="D156" s="271"/>
      <c r="E156" s="271"/>
      <c r="F156" s="271"/>
      <c r="G156" s="271"/>
      <c r="H156" s="271"/>
      <c r="I156" s="3"/>
      <c r="J156" s="3"/>
      <c r="K156" s="2"/>
      <c r="L156" s="2"/>
      <c r="M156" s="2"/>
      <c r="N156" s="2"/>
      <c r="O156" s="2"/>
      <c r="P156" s="2"/>
      <c r="Q156" s="2"/>
      <c r="R156" s="2"/>
      <c r="S156" s="2"/>
      <c r="T156" s="2"/>
      <c r="U156" s="2"/>
      <c r="V156" s="2"/>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row>
    <row r="157" spans="1:46" ht="16" thickBot="1" x14ac:dyDescent="0.4">
      <c r="A157" s="268"/>
      <c r="B157" s="268"/>
      <c r="C157" s="268"/>
      <c r="D157" s="268"/>
      <c r="E157" s="268"/>
      <c r="F157" s="268"/>
      <c r="G157" s="268"/>
      <c r="H157" s="268"/>
      <c r="K157" s="2"/>
      <c r="L157" s="2"/>
      <c r="M157" s="2"/>
      <c r="N157" s="2"/>
      <c r="O157" s="2"/>
      <c r="P157" s="2"/>
      <c r="Q157" s="2"/>
      <c r="R157" s="2"/>
      <c r="S157" s="2"/>
      <c r="T157" s="2"/>
      <c r="U157" s="2"/>
      <c r="V157" s="2"/>
    </row>
    <row r="158" spans="1:46" ht="33" customHeight="1" thickTop="1" thickBot="1" x14ac:dyDescent="0.4">
      <c r="A158" s="738" t="s">
        <v>36</v>
      </c>
      <c r="B158" s="739"/>
      <c r="C158" s="739"/>
      <c r="D158" s="739"/>
      <c r="E158" s="739"/>
      <c r="F158" s="740"/>
      <c r="G158" s="741" t="s">
        <v>1221</v>
      </c>
      <c r="H158" s="752" t="s">
        <v>1186</v>
      </c>
      <c r="K158" s="2"/>
      <c r="L158" s="2"/>
      <c r="M158" s="2"/>
      <c r="N158" s="2"/>
      <c r="O158" s="2"/>
      <c r="P158" s="2"/>
      <c r="Q158" s="2"/>
      <c r="R158" s="2"/>
      <c r="S158" s="2"/>
      <c r="T158" s="2"/>
      <c r="U158" s="2"/>
      <c r="V158" s="2"/>
    </row>
    <row r="159" spans="1:46" ht="32" thickTop="1" thickBot="1" x14ac:dyDescent="0.4">
      <c r="A159" s="247" t="s">
        <v>1226</v>
      </c>
      <c r="B159" s="743" t="s">
        <v>1107</v>
      </c>
      <c r="C159" s="754"/>
      <c r="D159" s="755"/>
      <c r="E159" s="250" t="s">
        <v>1108</v>
      </c>
      <c r="F159" s="251" t="s">
        <v>1227</v>
      </c>
      <c r="G159" s="742"/>
      <c r="H159" s="753"/>
      <c r="K159" s="2"/>
      <c r="L159" s="2"/>
      <c r="M159" s="2"/>
      <c r="N159" s="2"/>
      <c r="O159" s="2"/>
      <c r="P159" s="2"/>
      <c r="Q159" s="2"/>
      <c r="R159" s="2"/>
      <c r="S159" s="2"/>
      <c r="T159" s="2"/>
      <c r="U159" s="2"/>
      <c r="V159" s="2"/>
    </row>
    <row r="160" spans="1:46" ht="16" thickTop="1" x14ac:dyDescent="0.35">
      <c r="A160" s="253"/>
      <c r="B160" s="732"/>
      <c r="C160" s="733"/>
      <c r="D160" s="734"/>
      <c r="E160" s="275"/>
      <c r="F160" s="276"/>
      <c r="G160" s="277"/>
      <c r="H160" s="278"/>
      <c r="K160" s="2"/>
      <c r="L160" s="2"/>
      <c r="M160" s="2" t="s">
        <v>1114</v>
      </c>
      <c r="N160" s="2"/>
      <c r="O160" s="2"/>
      <c r="P160" s="2"/>
      <c r="Q160" s="2"/>
      <c r="R160" s="2"/>
      <c r="S160" s="2"/>
      <c r="T160" s="2"/>
      <c r="U160" s="2"/>
      <c r="V160" s="2"/>
    </row>
    <row r="161" spans="1:46" ht="15.5" x14ac:dyDescent="0.35">
      <c r="A161" s="258"/>
      <c r="B161" s="272"/>
      <c r="C161" s="273"/>
      <c r="D161" s="274"/>
      <c r="E161" s="275"/>
      <c r="F161" s="276"/>
      <c r="G161" s="279"/>
      <c r="H161" s="278"/>
      <c r="K161" s="2"/>
      <c r="L161" s="2"/>
      <c r="M161" s="2"/>
      <c r="N161" s="2"/>
      <c r="O161" s="2"/>
      <c r="P161" s="2"/>
      <c r="Q161" s="2"/>
      <c r="R161" s="2"/>
      <c r="S161" s="2"/>
      <c r="T161" s="2"/>
      <c r="U161" s="2"/>
      <c r="V161" s="2"/>
    </row>
    <row r="162" spans="1:46" ht="15.5" x14ac:dyDescent="0.35">
      <c r="A162" s="258"/>
      <c r="B162" s="272"/>
      <c r="C162" s="273"/>
      <c r="D162" s="274"/>
      <c r="E162" s="275"/>
      <c r="F162" s="276"/>
      <c r="G162" s="279"/>
      <c r="H162" s="278"/>
      <c r="K162" s="2"/>
      <c r="L162" s="2"/>
      <c r="M162" s="2"/>
      <c r="N162" s="2"/>
      <c r="O162" s="2"/>
      <c r="P162" s="2"/>
      <c r="Q162" s="2"/>
      <c r="R162" s="2"/>
      <c r="S162" s="2"/>
      <c r="T162" s="2"/>
      <c r="U162" s="2"/>
      <c r="V162" s="2"/>
    </row>
    <row r="163" spans="1:46" ht="15.5" x14ac:dyDescent="0.35">
      <c r="A163" s="258"/>
      <c r="B163" s="272"/>
      <c r="C163" s="273"/>
      <c r="D163" s="274"/>
      <c r="E163" s="275"/>
      <c r="F163" s="276"/>
      <c r="G163" s="279"/>
      <c r="H163" s="278"/>
      <c r="K163" s="2"/>
      <c r="L163" s="2"/>
      <c r="M163" s="2"/>
      <c r="N163" s="2"/>
      <c r="O163" s="2"/>
      <c r="P163" s="2"/>
      <c r="Q163" s="2"/>
      <c r="R163" s="2"/>
      <c r="S163" s="2"/>
      <c r="T163" s="2"/>
      <c r="U163" s="2"/>
      <c r="V163" s="2"/>
    </row>
    <row r="164" spans="1:46" ht="15.5" x14ac:dyDescent="0.35">
      <c r="A164" s="258"/>
      <c r="B164" s="272"/>
      <c r="C164" s="273"/>
      <c r="D164" s="274"/>
      <c r="E164" s="275"/>
      <c r="F164" s="276"/>
      <c r="G164" s="279"/>
      <c r="H164" s="278"/>
      <c r="K164" s="2"/>
      <c r="L164" s="2"/>
      <c r="M164" s="2"/>
      <c r="N164" s="2"/>
      <c r="O164" s="2"/>
      <c r="P164" s="2"/>
      <c r="Q164" s="2"/>
      <c r="R164" s="2"/>
      <c r="S164" s="2"/>
      <c r="T164" s="2"/>
      <c r="U164" s="2"/>
      <c r="V164" s="2"/>
    </row>
    <row r="165" spans="1:46" ht="15.5" x14ac:dyDescent="0.35">
      <c r="A165" s="258"/>
      <c r="B165" s="272"/>
      <c r="C165" s="273"/>
      <c r="D165" s="274"/>
      <c r="E165" s="275"/>
      <c r="F165" s="276"/>
      <c r="G165" s="279"/>
      <c r="H165" s="278"/>
      <c r="K165" s="2"/>
      <c r="L165" s="2"/>
      <c r="M165" s="2"/>
      <c r="N165" s="2"/>
      <c r="O165" s="2"/>
      <c r="P165" s="2"/>
      <c r="Q165" s="2"/>
      <c r="R165" s="2"/>
      <c r="S165" s="2"/>
      <c r="T165" s="2"/>
      <c r="U165" s="2"/>
      <c r="V165" s="2"/>
    </row>
    <row r="166" spans="1:46" ht="15.5" x14ac:dyDescent="0.35">
      <c r="A166" s="258"/>
      <c r="B166" s="732"/>
      <c r="C166" s="733"/>
      <c r="D166" s="734"/>
      <c r="E166" s="275"/>
      <c r="F166" s="276"/>
      <c r="G166" s="279"/>
      <c r="H166" s="278"/>
      <c r="K166" s="2"/>
      <c r="L166" s="2"/>
      <c r="M166" s="2"/>
      <c r="N166" s="2"/>
      <c r="O166" s="2"/>
      <c r="P166" s="2"/>
      <c r="Q166" s="2"/>
      <c r="R166" s="2"/>
      <c r="S166" s="2"/>
      <c r="T166" s="2"/>
      <c r="U166" s="2"/>
      <c r="V166" s="2"/>
    </row>
    <row r="167" spans="1:46" ht="15.5" hidden="1" outlineLevel="1" x14ac:dyDescent="0.35">
      <c r="A167" s="258"/>
      <c r="B167" s="732"/>
      <c r="C167" s="733"/>
      <c r="D167" s="734"/>
      <c r="E167" s="275"/>
      <c r="F167" s="276"/>
      <c r="G167" s="279"/>
      <c r="H167" s="278"/>
      <c r="K167" s="2"/>
      <c r="L167" s="2"/>
      <c r="M167" s="2"/>
      <c r="N167" s="2"/>
      <c r="O167" s="2"/>
      <c r="P167" s="2"/>
      <c r="Q167" s="2"/>
      <c r="R167" s="2"/>
      <c r="S167" s="2"/>
      <c r="T167" s="2"/>
      <c r="U167" s="2"/>
      <c r="V167" s="2"/>
    </row>
    <row r="168" spans="1:46" ht="15.5" hidden="1" outlineLevel="1" x14ac:dyDescent="0.35">
      <c r="A168" s="258"/>
      <c r="B168" s="732"/>
      <c r="C168" s="733"/>
      <c r="D168" s="734"/>
      <c r="E168" s="275"/>
      <c r="F168" s="276"/>
      <c r="G168" s="279"/>
      <c r="H168" s="278"/>
      <c r="K168" s="2"/>
      <c r="L168" s="2"/>
      <c r="M168" s="2"/>
      <c r="N168" s="2"/>
      <c r="O168" s="2"/>
      <c r="P168" s="2"/>
      <c r="Q168" s="2"/>
      <c r="R168" s="2"/>
      <c r="S168" s="2"/>
      <c r="T168" s="2"/>
      <c r="U168" s="2"/>
      <c r="V168" s="2"/>
    </row>
    <row r="169" spans="1:46" ht="15.5" hidden="1" outlineLevel="1" x14ac:dyDescent="0.35">
      <c r="A169" s="258"/>
      <c r="B169" s="732"/>
      <c r="C169" s="733"/>
      <c r="D169" s="734"/>
      <c r="E169" s="275"/>
      <c r="F169" s="276"/>
      <c r="G169" s="279"/>
      <c r="H169" s="278"/>
      <c r="K169" s="2"/>
      <c r="L169" s="2"/>
      <c r="M169" s="2"/>
      <c r="N169" s="2"/>
      <c r="O169" s="2"/>
      <c r="P169" s="2"/>
      <c r="Q169" s="2"/>
      <c r="R169" s="2"/>
      <c r="S169" s="2"/>
      <c r="T169" s="2"/>
      <c r="U169" s="2"/>
      <c r="V169" s="2"/>
    </row>
    <row r="170" spans="1:46" ht="15.5" hidden="1" outlineLevel="1" x14ac:dyDescent="0.35">
      <c r="A170" s="259"/>
      <c r="B170" s="729"/>
      <c r="C170" s="730"/>
      <c r="D170" s="731"/>
      <c r="E170" s="283"/>
      <c r="F170" s="276"/>
      <c r="G170" s="284"/>
      <c r="H170" s="278"/>
      <c r="K170" s="2"/>
      <c r="L170" s="2"/>
      <c r="M170" s="2" t="s">
        <v>1115</v>
      </c>
      <c r="N170" s="2"/>
      <c r="O170" s="2"/>
      <c r="P170" s="2"/>
      <c r="Q170" s="2"/>
      <c r="R170" s="2"/>
      <c r="S170" s="2"/>
      <c r="T170" s="2"/>
      <c r="U170" s="2"/>
      <c r="V170" s="2"/>
    </row>
    <row r="171" spans="1:46" ht="15.5" hidden="1" outlineLevel="1" x14ac:dyDescent="0.35">
      <c r="A171" s="259"/>
      <c r="B171" s="729"/>
      <c r="C171" s="730"/>
      <c r="D171" s="731"/>
      <c r="E171" s="283"/>
      <c r="F171" s="276"/>
      <c r="G171" s="284"/>
      <c r="H171" s="278"/>
      <c r="K171" s="2"/>
      <c r="L171" s="2"/>
      <c r="M171" s="2"/>
      <c r="N171" s="2"/>
      <c r="O171" s="2"/>
      <c r="P171" s="2"/>
      <c r="Q171" s="2"/>
      <c r="R171" s="2"/>
      <c r="S171" s="2"/>
      <c r="T171" s="2"/>
      <c r="U171" s="2"/>
      <c r="V171" s="2"/>
    </row>
    <row r="172" spans="1:46" ht="15.5" hidden="1" outlineLevel="1" x14ac:dyDescent="0.35">
      <c r="A172" s="259"/>
      <c r="B172" s="729"/>
      <c r="C172" s="730"/>
      <c r="D172" s="731"/>
      <c r="E172" s="283"/>
      <c r="F172" s="276"/>
      <c r="G172" s="284"/>
      <c r="H172" s="278"/>
      <c r="K172" s="2"/>
      <c r="L172" s="2"/>
      <c r="M172" s="2"/>
      <c r="N172" s="2"/>
      <c r="O172" s="2"/>
      <c r="P172" s="2"/>
      <c r="Q172" s="2"/>
      <c r="R172" s="2"/>
      <c r="S172" s="2"/>
      <c r="T172" s="2"/>
      <c r="U172" s="2"/>
      <c r="V172" s="2"/>
    </row>
    <row r="173" spans="1:46" ht="16" collapsed="1" thickBot="1" x14ac:dyDescent="0.4">
      <c r="A173" s="262"/>
      <c r="B173" s="263"/>
      <c r="C173" s="263"/>
      <c r="D173" s="263"/>
      <c r="E173" s="263"/>
      <c r="F173" s="285"/>
      <c r="G173" s="286"/>
      <c r="H173" s="287"/>
      <c r="K173" s="2"/>
      <c r="L173" s="2"/>
      <c r="M173" s="2"/>
      <c r="N173" s="2"/>
      <c r="O173" s="2"/>
      <c r="P173" s="2"/>
      <c r="Q173" s="2"/>
      <c r="R173" s="2"/>
      <c r="S173" s="2"/>
      <c r="T173" s="2"/>
      <c r="U173" s="2"/>
      <c r="V173" s="2"/>
    </row>
    <row r="174" spans="1:46" ht="16.5" thickTop="1" thickBot="1" x14ac:dyDescent="0.4">
      <c r="A174" s="288"/>
      <c r="B174" s="288"/>
      <c r="C174" s="288"/>
      <c r="D174" s="746" t="s">
        <v>1104</v>
      </c>
      <c r="E174" s="747"/>
      <c r="F174" s="748"/>
      <c r="G174" s="269">
        <f>SUM(G160:G172)</f>
        <v>0</v>
      </c>
      <c r="H174" s="289"/>
      <c r="K174" s="2"/>
      <c r="L174" s="2"/>
      <c r="M174" s="2"/>
      <c r="N174" s="2"/>
      <c r="O174" s="2"/>
      <c r="P174" s="2"/>
      <c r="Q174" s="2"/>
      <c r="R174" s="2"/>
      <c r="S174" s="2"/>
      <c r="T174" s="2"/>
      <c r="U174" s="2"/>
      <c r="V174" s="2"/>
    </row>
    <row r="175" spans="1:46" ht="16.5" thickTop="1" thickBot="1" x14ac:dyDescent="0.4">
      <c r="A175" s="271"/>
      <c r="B175" s="271"/>
      <c r="C175" s="271"/>
      <c r="D175" s="749"/>
      <c r="E175" s="750"/>
      <c r="F175" s="751"/>
      <c r="G175" s="736">
        <f>+G174</f>
        <v>0</v>
      </c>
      <c r="H175" s="737"/>
      <c r="K175" s="2"/>
      <c r="L175" s="2"/>
      <c r="M175" s="2"/>
      <c r="N175" s="2"/>
      <c r="O175" s="2"/>
      <c r="P175" s="2"/>
      <c r="Q175" s="2"/>
      <c r="R175" s="2"/>
      <c r="S175" s="2"/>
      <c r="T175" s="2"/>
      <c r="U175" s="2"/>
      <c r="V175" s="2"/>
    </row>
    <row r="176" spans="1:46" ht="15.5" x14ac:dyDescent="0.35">
      <c r="A176" s="271"/>
      <c r="B176" s="271"/>
      <c r="C176" s="271"/>
      <c r="D176" s="271"/>
      <c r="E176" s="271"/>
      <c r="F176" s="271"/>
      <c r="G176" s="271"/>
      <c r="H176" s="271"/>
      <c r="I176" s="3"/>
      <c r="J176" s="3"/>
      <c r="K176" s="2"/>
      <c r="L176" s="2"/>
      <c r="M176" s="2"/>
      <c r="N176" s="2"/>
      <c r="O176" s="2"/>
      <c r="P176" s="2"/>
      <c r="Q176" s="2"/>
      <c r="R176" s="2"/>
      <c r="S176" s="2"/>
      <c r="T176" s="2"/>
      <c r="U176" s="2"/>
      <c r="V176" s="2"/>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2"/>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3"/>
      <c r="K178" s="2"/>
      <c r="L178" s="2"/>
      <c r="M178" s="2"/>
      <c r="N178" s="2"/>
      <c r="O178" s="2"/>
      <c r="P178" s="2"/>
      <c r="Q178" s="2"/>
      <c r="R178" s="2"/>
      <c r="S178" s="2"/>
      <c r="T178" s="2"/>
      <c r="U178" s="2"/>
      <c r="V178" s="2"/>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row>
    <row r="179" spans="1:46" ht="32" thickTop="1" thickBot="1" x14ac:dyDescent="0.4">
      <c r="A179" s="247" t="s">
        <v>1228</v>
      </c>
      <c r="B179" s="743" t="s">
        <v>1107</v>
      </c>
      <c r="C179" s="744"/>
      <c r="D179" s="745"/>
      <c r="E179" s="250" t="s">
        <v>1108</v>
      </c>
      <c r="F179" s="251" t="s">
        <v>1109</v>
      </c>
      <c r="G179" s="742"/>
      <c r="H179" s="252">
        <v>0.25</v>
      </c>
      <c r="I179" s="3"/>
      <c r="J179" s="3"/>
      <c r="K179" s="2"/>
      <c r="L179" s="2"/>
      <c r="M179" s="2"/>
      <c r="N179" s="2"/>
      <c r="O179" s="2"/>
      <c r="P179" s="2"/>
      <c r="Q179" s="2"/>
      <c r="R179" s="2"/>
      <c r="S179" s="2"/>
      <c r="T179" s="2"/>
      <c r="U179" s="2"/>
      <c r="V179" s="2"/>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row>
    <row r="180" spans="1:46" ht="16" thickTop="1" x14ac:dyDescent="0.35">
      <c r="A180" s="253"/>
      <c r="B180" s="732"/>
      <c r="C180" s="733"/>
      <c r="D180" s="734"/>
      <c r="E180" s="275"/>
      <c r="F180" s="276"/>
      <c r="G180" s="277"/>
      <c r="H180" s="290">
        <f>+G180*0.25</f>
        <v>0</v>
      </c>
      <c r="I180" s="3"/>
      <c r="J180" s="3"/>
      <c r="K180" s="2"/>
      <c r="L180" s="2"/>
      <c r="M180" s="2"/>
      <c r="N180" s="2"/>
      <c r="O180" s="2"/>
      <c r="P180" s="2"/>
      <c r="Q180" s="2"/>
      <c r="R180" s="2"/>
      <c r="S180" s="2"/>
      <c r="T180" s="2"/>
      <c r="U180" s="2"/>
      <c r="V180" s="2"/>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row>
    <row r="181" spans="1:46" ht="15.5" x14ac:dyDescent="0.35">
      <c r="A181" s="259"/>
      <c r="B181" s="729"/>
      <c r="C181" s="730"/>
      <c r="D181" s="731"/>
      <c r="E181" s="283"/>
      <c r="F181" s="276"/>
      <c r="G181" s="284"/>
      <c r="H181" s="290">
        <f t="shared" ref="H181:H226" si="17">+G181*0.25</f>
        <v>0</v>
      </c>
      <c r="I181" s="3"/>
      <c r="J181" s="3"/>
      <c r="K181" s="2"/>
      <c r="L181" s="2"/>
      <c r="M181" s="2"/>
      <c r="N181" s="2"/>
      <c r="O181" s="2"/>
      <c r="P181" s="2"/>
      <c r="Q181" s="2"/>
      <c r="R181" s="2"/>
      <c r="S181" s="2"/>
      <c r="T181" s="2"/>
      <c r="U181" s="2"/>
      <c r="V181" s="2"/>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row>
    <row r="182" spans="1:46" ht="15.5" x14ac:dyDescent="0.35">
      <c r="A182" s="259"/>
      <c r="B182" s="729"/>
      <c r="C182" s="730"/>
      <c r="D182" s="731"/>
      <c r="E182" s="283"/>
      <c r="F182" s="276"/>
      <c r="G182" s="284"/>
      <c r="H182" s="290">
        <f t="shared" si="17"/>
        <v>0</v>
      </c>
      <c r="I182" s="3"/>
      <c r="J182" s="3"/>
      <c r="K182" s="2"/>
      <c r="L182" s="2"/>
      <c r="M182" s="2"/>
      <c r="N182" s="2"/>
      <c r="O182" s="2"/>
      <c r="P182" s="2"/>
      <c r="Q182" s="2"/>
      <c r="R182" s="2"/>
      <c r="S182" s="2"/>
      <c r="T182" s="2"/>
      <c r="U182" s="2"/>
      <c r="V182" s="2"/>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row>
    <row r="183" spans="1:46" ht="15.5" x14ac:dyDescent="0.35">
      <c r="A183" s="259"/>
      <c r="B183" s="729"/>
      <c r="C183" s="730"/>
      <c r="D183" s="731"/>
      <c r="E183" s="283"/>
      <c r="F183" s="276"/>
      <c r="G183" s="284"/>
      <c r="H183" s="290">
        <f t="shared" si="17"/>
        <v>0</v>
      </c>
      <c r="I183" s="3"/>
      <c r="J183" s="3"/>
      <c r="K183" s="2"/>
      <c r="L183" s="2"/>
      <c r="M183" s="2"/>
      <c r="N183" s="2"/>
      <c r="O183" s="2"/>
      <c r="P183" s="2"/>
      <c r="Q183" s="2"/>
      <c r="R183" s="2"/>
      <c r="S183" s="2"/>
      <c r="T183" s="2"/>
      <c r="U183" s="2"/>
      <c r="V183" s="2"/>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row>
    <row r="184" spans="1:46" ht="15.5" x14ac:dyDescent="0.35">
      <c r="A184" s="259"/>
      <c r="B184" s="729"/>
      <c r="C184" s="730"/>
      <c r="D184" s="731"/>
      <c r="E184" s="283"/>
      <c r="F184" s="276"/>
      <c r="G184" s="284"/>
      <c r="H184" s="290">
        <f t="shared" si="17"/>
        <v>0</v>
      </c>
      <c r="I184" s="3"/>
      <c r="J184" s="3"/>
      <c r="K184" s="2"/>
      <c r="L184" s="2"/>
      <c r="M184" s="2"/>
      <c r="N184" s="2"/>
      <c r="O184" s="2"/>
      <c r="P184" s="2"/>
      <c r="Q184" s="2"/>
      <c r="R184" s="2"/>
      <c r="S184" s="2"/>
      <c r="T184" s="2"/>
      <c r="U184" s="2"/>
      <c r="V184" s="2"/>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46" ht="15.5" x14ac:dyDescent="0.35">
      <c r="A185" s="259"/>
      <c r="B185" s="729"/>
      <c r="C185" s="730"/>
      <c r="D185" s="731"/>
      <c r="E185" s="283"/>
      <c r="F185" s="276"/>
      <c r="G185" s="284"/>
      <c r="H185" s="290">
        <f t="shared" si="17"/>
        <v>0</v>
      </c>
      <c r="I185" s="3"/>
      <c r="J185" s="3"/>
      <c r="K185" s="2"/>
      <c r="L185" s="2"/>
      <c r="M185" s="2"/>
      <c r="N185" s="2"/>
      <c r="O185" s="2"/>
      <c r="P185" s="2"/>
      <c r="Q185" s="2"/>
      <c r="R185" s="2"/>
      <c r="S185" s="2"/>
      <c r="T185" s="2"/>
      <c r="U185" s="2"/>
      <c r="V185" s="2"/>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row>
    <row r="186" spans="1:46" ht="15.5" x14ac:dyDescent="0.35">
      <c r="A186" s="259"/>
      <c r="B186" s="729"/>
      <c r="C186" s="730"/>
      <c r="D186" s="731"/>
      <c r="E186" s="283"/>
      <c r="F186" s="276"/>
      <c r="G186" s="284"/>
      <c r="H186" s="290">
        <f t="shared" si="17"/>
        <v>0</v>
      </c>
      <c r="I186" s="3"/>
      <c r="J186" s="3"/>
      <c r="K186" s="2"/>
      <c r="L186" s="2"/>
      <c r="M186" s="2"/>
      <c r="N186" s="2"/>
      <c r="O186" s="2"/>
      <c r="P186" s="2"/>
      <c r="Q186" s="2"/>
      <c r="R186" s="2"/>
      <c r="S186" s="2"/>
      <c r="T186" s="2"/>
      <c r="U186" s="2"/>
      <c r="V186" s="2"/>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row>
    <row r="187" spans="1:46" ht="15.5" x14ac:dyDescent="0.35">
      <c r="A187" s="259"/>
      <c r="B187" s="729"/>
      <c r="C187" s="730"/>
      <c r="D187" s="731"/>
      <c r="E187" s="283"/>
      <c r="F187" s="276"/>
      <c r="G187" s="284"/>
      <c r="H187" s="290">
        <f t="shared" si="17"/>
        <v>0</v>
      </c>
      <c r="I187" s="3"/>
      <c r="J187" s="3"/>
      <c r="K187" s="2"/>
      <c r="L187" s="2"/>
      <c r="M187" s="2"/>
      <c r="N187" s="2"/>
      <c r="O187" s="2"/>
      <c r="P187" s="2"/>
      <c r="Q187" s="2"/>
      <c r="R187" s="2"/>
      <c r="S187" s="2"/>
      <c r="T187" s="2"/>
      <c r="U187" s="2"/>
      <c r="V187" s="2"/>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row>
    <row r="188" spans="1:46" ht="15.5" x14ac:dyDescent="0.35">
      <c r="A188" s="259"/>
      <c r="B188" s="729"/>
      <c r="C188" s="730"/>
      <c r="D188" s="731"/>
      <c r="E188" s="283"/>
      <c r="F188" s="276"/>
      <c r="G188" s="284"/>
      <c r="H188" s="290">
        <f t="shared" si="17"/>
        <v>0</v>
      </c>
      <c r="I188" s="3"/>
      <c r="J188" s="3"/>
      <c r="K188" s="2"/>
      <c r="L188" s="2"/>
      <c r="M188" s="2"/>
      <c r="N188" s="2"/>
      <c r="O188" s="2"/>
      <c r="P188" s="2"/>
      <c r="Q188" s="2"/>
      <c r="R188" s="2"/>
      <c r="S188" s="2"/>
      <c r="T188" s="2"/>
      <c r="U188" s="2"/>
      <c r="V188" s="2"/>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row>
    <row r="189" spans="1:46" ht="15.5" x14ac:dyDescent="0.35">
      <c r="A189" s="259"/>
      <c r="B189" s="729"/>
      <c r="C189" s="730"/>
      <c r="D189" s="731"/>
      <c r="E189" s="283"/>
      <c r="F189" s="276"/>
      <c r="G189" s="284"/>
      <c r="H189" s="290">
        <f t="shared" si="17"/>
        <v>0</v>
      </c>
      <c r="I189" s="3"/>
      <c r="J189" s="3"/>
      <c r="K189" s="2"/>
      <c r="L189" s="2"/>
      <c r="M189" s="2"/>
      <c r="N189" s="2"/>
      <c r="O189" s="2"/>
      <c r="P189" s="2"/>
      <c r="Q189" s="2"/>
      <c r="R189" s="2"/>
      <c r="S189" s="2"/>
      <c r="T189" s="2"/>
      <c r="U189" s="2"/>
      <c r="V189" s="2"/>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row>
    <row r="190" spans="1:46" ht="15.5" x14ac:dyDescent="0.35">
      <c r="A190" s="259"/>
      <c r="B190" s="729"/>
      <c r="C190" s="730"/>
      <c r="D190" s="731"/>
      <c r="E190" s="283"/>
      <c r="F190" s="276"/>
      <c r="G190" s="284"/>
      <c r="H190" s="290">
        <f t="shared" si="17"/>
        <v>0</v>
      </c>
      <c r="I190" s="3"/>
      <c r="J190" s="3"/>
      <c r="K190" s="2"/>
      <c r="L190" s="2"/>
      <c r="M190" s="2"/>
      <c r="N190" s="2"/>
      <c r="O190" s="2"/>
      <c r="P190" s="2"/>
      <c r="Q190" s="2"/>
      <c r="R190" s="2"/>
      <c r="S190" s="2"/>
      <c r="T190" s="2"/>
      <c r="U190" s="2"/>
      <c r="V190" s="2"/>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row>
    <row r="191" spans="1:46" ht="15.5" x14ac:dyDescent="0.35">
      <c r="A191" s="259"/>
      <c r="B191" s="729"/>
      <c r="C191" s="730"/>
      <c r="D191" s="731"/>
      <c r="E191" s="283"/>
      <c r="F191" s="276"/>
      <c r="G191" s="284"/>
      <c r="H191" s="290">
        <f t="shared" si="17"/>
        <v>0</v>
      </c>
      <c r="I191" s="3"/>
      <c r="J191" s="3"/>
      <c r="K191" s="2"/>
      <c r="L191" s="2"/>
      <c r="M191" s="2"/>
      <c r="N191" s="2"/>
      <c r="O191" s="2"/>
      <c r="P191" s="2"/>
      <c r="Q191" s="2"/>
      <c r="R191" s="2"/>
      <c r="S191" s="2"/>
      <c r="T191" s="2"/>
      <c r="U191" s="2"/>
      <c r="V191" s="2"/>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row>
    <row r="192" spans="1:46" ht="15.5" x14ac:dyDescent="0.35">
      <c r="A192" s="259"/>
      <c r="B192" s="729"/>
      <c r="C192" s="730"/>
      <c r="D192" s="731"/>
      <c r="E192" s="283"/>
      <c r="F192" s="276"/>
      <c r="G192" s="284"/>
      <c r="H192" s="290">
        <f t="shared" si="17"/>
        <v>0</v>
      </c>
      <c r="I192" s="3"/>
      <c r="J192" s="3"/>
      <c r="K192" s="2"/>
      <c r="L192" s="2"/>
      <c r="M192" s="2"/>
      <c r="N192" s="2"/>
      <c r="O192" s="2"/>
      <c r="P192" s="2"/>
      <c r="Q192" s="2"/>
      <c r="R192" s="2"/>
      <c r="S192" s="2"/>
      <c r="T192" s="2"/>
      <c r="U192" s="2"/>
      <c r="V192" s="2"/>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row>
    <row r="193" spans="1:46" ht="15.5" x14ac:dyDescent="0.35">
      <c r="A193" s="259"/>
      <c r="B193" s="729"/>
      <c r="C193" s="730"/>
      <c r="D193" s="731"/>
      <c r="E193" s="283"/>
      <c r="F193" s="276"/>
      <c r="G193" s="284"/>
      <c r="H193" s="290">
        <f t="shared" si="17"/>
        <v>0</v>
      </c>
      <c r="I193" s="3"/>
      <c r="J193" s="3"/>
      <c r="K193" s="2"/>
      <c r="L193" s="2"/>
      <c r="M193" s="2"/>
      <c r="N193" s="2"/>
      <c r="O193" s="2"/>
      <c r="P193" s="2"/>
      <c r="Q193" s="2"/>
      <c r="R193" s="2"/>
      <c r="S193" s="2"/>
      <c r="T193" s="2"/>
      <c r="U193" s="2"/>
      <c r="V193" s="2"/>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row>
    <row r="194" spans="1:46" ht="15.5" x14ac:dyDescent="0.35">
      <c r="A194" s="259"/>
      <c r="B194" s="729"/>
      <c r="C194" s="730"/>
      <c r="D194" s="731"/>
      <c r="E194" s="283"/>
      <c r="F194" s="276"/>
      <c r="G194" s="284"/>
      <c r="H194" s="290">
        <f t="shared" si="17"/>
        <v>0</v>
      </c>
      <c r="I194" s="3"/>
      <c r="J194" s="3"/>
      <c r="K194" s="2"/>
      <c r="L194" s="2"/>
      <c r="M194" s="2"/>
      <c r="N194" s="2"/>
      <c r="O194" s="2"/>
      <c r="P194" s="2"/>
      <c r="Q194" s="2"/>
      <c r="R194" s="2"/>
      <c r="S194" s="2"/>
      <c r="T194" s="2"/>
      <c r="U194" s="2"/>
      <c r="V194" s="2"/>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row>
    <row r="195" spans="1:46" ht="15.5" x14ac:dyDescent="0.35">
      <c r="A195" s="259"/>
      <c r="B195" s="729"/>
      <c r="C195" s="730"/>
      <c r="D195" s="731"/>
      <c r="E195" s="283"/>
      <c r="F195" s="276"/>
      <c r="G195" s="284"/>
      <c r="H195" s="290">
        <f t="shared" si="17"/>
        <v>0</v>
      </c>
      <c r="I195" s="3"/>
      <c r="J195" s="3"/>
      <c r="K195" s="2"/>
      <c r="L195" s="2"/>
      <c r="M195" s="2"/>
      <c r="N195" s="2"/>
      <c r="O195" s="2"/>
      <c r="P195" s="2"/>
      <c r="Q195" s="2"/>
      <c r="R195" s="2"/>
      <c r="S195" s="2"/>
      <c r="T195" s="2"/>
      <c r="U195" s="2"/>
      <c r="V195" s="2"/>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row>
    <row r="196" spans="1:46" ht="15.5" x14ac:dyDescent="0.35">
      <c r="A196" s="259"/>
      <c r="B196" s="729"/>
      <c r="C196" s="730"/>
      <c r="D196" s="731"/>
      <c r="E196" s="283"/>
      <c r="F196" s="276"/>
      <c r="G196" s="284"/>
      <c r="H196" s="290">
        <f t="shared" si="17"/>
        <v>0</v>
      </c>
      <c r="I196" s="3"/>
      <c r="J196" s="3"/>
      <c r="K196" s="2"/>
      <c r="L196" s="2"/>
      <c r="M196" s="2"/>
      <c r="N196" s="2"/>
      <c r="O196" s="2"/>
      <c r="P196" s="2"/>
      <c r="Q196" s="2"/>
      <c r="R196" s="2"/>
      <c r="S196" s="2"/>
      <c r="T196" s="2"/>
      <c r="U196" s="2"/>
      <c r="V196" s="2"/>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row>
    <row r="197" spans="1:46" ht="15.5" x14ac:dyDescent="0.35">
      <c r="A197" s="259"/>
      <c r="B197" s="729"/>
      <c r="C197" s="730"/>
      <c r="D197" s="731"/>
      <c r="E197" s="283"/>
      <c r="F197" s="276"/>
      <c r="G197" s="284"/>
      <c r="H197" s="290">
        <f t="shared" si="17"/>
        <v>0</v>
      </c>
      <c r="I197" s="3"/>
      <c r="J197" s="3"/>
      <c r="K197" s="2"/>
      <c r="L197" s="2"/>
      <c r="M197" s="2"/>
      <c r="N197" s="2"/>
      <c r="O197" s="2"/>
      <c r="P197" s="2"/>
      <c r="Q197" s="2"/>
      <c r="R197" s="2"/>
      <c r="S197" s="2"/>
      <c r="T197" s="2"/>
      <c r="U197" s="2"/>
      <c r="V197" s="2"/>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row>
    <row r="198" spans="1:46" ht="15.5" x14ac:dyDescent="0.35">
      <c r="A198" s="259"/>
      <c r="B198" s="729"/>
      <c r="C198" s="730"/>
      <c r="D198" s="731"/>
      <c r="E198" s="283"/>
      <c r="F198" s="276"/>
      <c r="G198" s="284"/>
      <c r="H198" s="290">
        <f t="shared" si="17"/>
        <v>0</v>
      </c>
      <c r="I198" s="3"/>
      <c r="J198" s="3"/>
      <c r="K198" s="2"/>
      <c r="L198" s="2"/>
      <c r="M198" s="2"/>
      <c r="N198" s="2"/>
      <c r="O198" s="2"/>
      <c r="P198" s="2"/>
      <c r="Q198" s="2"/>
      <c r="R198" s="2"/>
      <c r="S198" s="2"/>
      <c r="T198" s="2"/>
      <c r="U198" s="2"/>
      <c r="V198" s="2"/>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ht="15.5" x14ac:dyDescent="0.35">
      <c r="A199" s="259"/>
      <c r="B199" s="729"/>
      <c r="C199" s="730"/>
      <c r="D199" s="731"/>
      <c r="E199" s="283"/>
      <c r="F199" s="276"/>
      <c r="G199" s="284"/>
      <c r="H199" s="290">
        <f t="shared" si="17"/>
        <v>0</v>
      </c>
      <c r="I199" s="3"/>
      <c r="J199" s="3"/>
      <c r="K199" s="2"/>
      <c r="L199" s="2"/>
      <c r="M199" s="2"/>
      <c r="N199" s="2"/>
      <c r="O199" s="2"/>
      <c r="P199" s="2"/>
      <c r="Q199" s="2"/>
      <c r="R199" s="2"/>
      <c r="S199" s="2"/>
      <c r="T199" s="2"/>
      <c r="U199" s="2"/>
      <c r="V199" s="2"/>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ht="15.5" hidden="1" outlineLevel="1" x14ac:dyDescent="0.35">
      <c r="A200" s="259"/>
      <c r="B200" s="729"/>
      <c r="C200" s="730"/>
      <c r="D200" s="731"/>
      <c r="E200" s="283"/>
      <c r="F200" s="276"/>
      <c r="G200" s="284"/>
      <c r="H200" s="290">
        <f t="shared" si="17"/>
        <v>0</v>
      </c>
      <c r="I200" s="3"/>
      <c r="J200" s="3"/>
      <c r="K200" s="2"/>
      <c r="L200" s="2"/>
      <c r="M200" s="2"/>
      <c r="N200" s="2"/>
      <c r="O200" s="2"/>
      <c r="P200" s="2"/>
      <c r="Q200" s="2"/>
      <c r="R200" s="2"/>
      <c r="S200" s="2"/>
      <c r="T200" s="2"/>
      <c r="U200" s="2"/>
      <c r="V200" s="2"/>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ht="15.5" hidden="1" outlineLevel="1" x14ac:dyDescent="0.35">
      <c r="A201" s="259"/>
      <c r="B201" s="729"/>
      <c r="C201" s="730"/>
      <c r="D201" s="731"/>
      <c r="E201" s="283"/>
      <c r="F201" s="276"/>
      <c r="G201" s="284"/>
      <c r="H201" s="290">
        <f t="shared" si="17"/>
        <v>0</v>
      </c>
      <c r="I201" s="3"/>
      <c r="J201" s="3"/>
      <c r="K201" s="2"/>
      <c r="L201" s="2"/>
      <c r="M201" s="2"/>
      <c r="N201" s="2"/>
      <c r="O201" s="2"/>
      <c r="P201" s="2"/>
      <c r="Q201" s="2"/>
      <c r="R201" s="2"/>
      <c r="S201" s="2"/>
      <c r="T201" s="2"/>
      <c r="U201" s="2"/>
      <c r="V201" s="2"/>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ht="15.5" hidden="1" outlineLevel="1" x14ac:dyDescent="0.35">
      <c r="A202" s="259"/>
      <c r="B202" s="729"/>
      <c r="C202" s="730"/>
      <c r="D202" s="731"/>
      <c r="E202" s="283"/>
      <c r="F202" s="276"/>
      <c r="G202" s="284"/>
      <c r="H202" s="290">
        <f t="shared" si="17"/>
        <v>0</v>
      </c>
      <c r="I202" s="3"/>
      <c r="J202" s="3"/>
      <c r="K202" s="2"/>
      <c r="L202" s="2"/>
      <c r="M202" s="2"/>
      <c r="N202" s="2"/>
      <c r="O202" s="2"/>
      <c r="P202" s="2"/>
      <c r="Q202" s="2"/>
      <c r="R202" s="2"/>
      <c r="S202" s="2"/>
      <c r="T202" s="2"/>
      <c r="U202" s="2"/>
      <c r="V202" s="2"/>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ht="15.5" hidden="1" outlineLevel="1" x14ac:dyDescent="0.35">
      <c r="A203" s="259"/>
      <c r="B203" s="729"/>
      <c r="C203" s="730"/>
      <c r="D203" s="731"/>
      <c r="E203" s="283"/>
      <c r="F203" s="276"/>
      <c r="G203" s="284"/>
      <c r="H203" s="290">
        <f t="shared" si="17"/>
        <v>0</v>
      </c>
      <c r="I203" s="3"/>
      <c r="J203" s="3"/>
      <c r="K203" s="2"/>
      <c r="L203" s="2"/>
      <c r="M203" s="2"/>
      <c r="N203" s="2"/>
      <c r="O203" s="2"/>
      <c r="P203" s="2"/>
      <c r="Q203" s="2"/>
      <c r="R203" s="2"/>
      <c r="S203" s="2"/>
      <c r="T203" s="2"/>
      <c r="U203" s="2"/>
      <c r="V203" s="2"/>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ht="15.5" hidden="1" outlineLevel="1" x14ac:dyDescent="0.35">
      <c r="A204" s="259"/>
      <c r="B204" s="729"/>
      <c r="C204" s="730"/>
      <c r="D204" s="731"/>
      <c r="E204" s="283"/>
      <c r="F204" s="276"/>
      <c r="G204" s="284"/>
      <c r="H204" s="290">
        <f t="shared" si="17"/>
        <v>0</v>
      </c>
      <c r="I204" s="3"/>
      <c r="J204" s="3"/>
      <c r="K204" s="2"/>
      <c r="L204" s="2"/>
      <c r="M204" s="2"/>
      <c r="N204" s="2"/>
      <c r="O204" s="2"/>
      <c r="P204" s="2"/>
      <c r="Q204" s="2"/>
      <c r="R204" s="2"/>
      <c r="S204" s="2"/>
      <c r="T204" s="2"/>
      <c r="U204" s="2"/>
      <c r="V204" s="2"/>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ht="15.5" hidden="1" outlineLevel="1" x14ac:dyDescent="0.35">
      <c r="A205" s="259"/>
      <c r="B205" s="729"/>
      <c r="C205" s="730"/>
      <c r="D205" s="731"/>
      <c r="E205" s="283"/>
      <c r="F205" s="276"/>
      <c r="G205" s="284"/>
      <c r="H205" s="290">
        <f t="shared" si="17"/>
        <v>0</v>
      </c>
      <c r="I205" s="3"/>
      <c r="J205" s="3"/>
      <c r="K205" s="2"/>
      <c r="L205" s="2"/>
      <c r="M205" s="2"/>
      <c r="N205" s="2"/>
      <c r="O205" s="2"/>
      <c r="P205" s="2"/>
      <c r="Q205" s="2"/>
      <c r="R205" s="2"/>
      <c r="S205" s="2"/>
      <c r="T205" s="2"/>
      <c r="U205" s="2"/>
      <c r="V205" s="2"/>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ht="15.5" hidden="1" outlineLevel="1" x14ac:dyDescent="0.35">
      <c r="A206" s="259"/>
      <c r="B206" s="729"/>
      <c r="C206" s="730"/>
      <c r="D206" s="731"/>
      <c r="E206" s="283"/>
      <c r="F206" s="276"/>
      <c r="G206" s="284"/>
      <c r="H206" s="290">
        <f t="shared" si="17"/>
        <v>0</v>
      </c>
      <c r="I206" s="3"/>
      <c r="J206" s="3"/>
      <c r="K206" s="2"/>
      <c r="L206" s="2"/>
      <c r="M206" s="2"/>
      <c r="N206" s="2"/>
      <c r="O206" s="2"/>
      <c r="P206" s="2"/>
      <c r="Q206" s="2"/>
      <c r="R206" s="2"/>
      <c r="S206" s="2"/>
      <c r="T206" s="2"/>
      <c r="U206" s="2"/>
      <c r="V206" s="2"/>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ht="15.5" hidden="1" outlineLevel="1" x14ac:dyDescent="0.35">
      <c r="A207" s="259"/>
      <c r="B207" s="729"/>
      <c r="C207" s="730"/>
      <c r="D207" s="731"/>
      <c r="E207" s="283"/>
      <c r="F207" s="276"/>
      <c r="G207" s="284"/>
      <c r="H207" s="290">
        <f t="shared" si="17"/>
        <v>0</v>
      </c>
      <c r="I207" s="3"/>
      <c r="J207" s="3"/>
      <c r="K207" s="2"/>
      <c r="L207" s="2"/>
      <c r="M207" s="2"/>
      <c r="N207" s="2"/>
      <c r="O207" s="2"/>
      <c r="P207" s="2"/>
      <c r="Q207" s="2"/>
      <c r="R207" s="2"/>
      <c r="S207" s="2"/>
      <c r="T207" s="2"/>
      <c r="U207" s="2"/>
      <c r="V207" s="2"/>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ht="15.5" hidden="1" outlineLevel="1" x14ac:dyDescent="0.35">
      <c r="A208" s="259"/>
      <c r="B208" s="729"/>
      <c r="C208" s="730"/>
      <c r="D208" s="731"/>
      <c r="E208" s="283"/>
      <c r="F208" s="276"/>
      <c r="G208" s="284"/>
      <c r="H208" s="290">
        <f t="shared" si="17"/>
        <v>0</v>
      </c>
      <c r="I208" s="3"/>
      <c r="J208" s="3"/>
      <c r="K208" s="2"/>
      <c r="L208" s="2"/>
      <c r="M208" s="2"/>
      <c r="N208" s="2"/>
      <c r="O208" s="2"/>
      <c r="P208" s="2"/>
      <c r="Q208" s="2"/>
      <c r="R208" s="2"/>
      <c r="S208" s="2"/>
      <c r="T208" s="2"/>
      <c r="U208" s="2"/>
      <c r="V208" s="2"/>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46" ht="15.5" hidden="1" outlineLevel="1" x14ac:dyDescent="0.35">
      <c r="A209" s="259"/>
      <c r="B209" s="729"/>
      <c r="C209" s="730"/>
      <c r="D209" s="731"/>
      <c r="E209" s="283"/>
      <c r="F209" s="276"/>
      <c r="G209" s="284"/>
      <c r="H209" s="290">
        <f t="shared" si="17"/>
        <v>0</v>
      </c>
      <c r="I209" s="3"/>
      <c r="J209" s="3"/>
      <c r="K209" s="2"/>
      <c r="L209" s="2"/>
      <c r="M209" s="2"/>
      <c r="N209" s="2"/>
      <c r="O209" s="2"/>
      <c r="P209" s="2"/>
      <c r="Q209" s="2"/>
      <c r="R209" s="2"/>
      <c r="S209" s="2"/>
      <c r="T209" s="2"/>
      <c r="U209" s="2"/>
      <c r="V209" s="2"/>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46" ht="15.5" hidden="1" outlineLevel="1" x14ac:dyDescent="0.35">
      <c r="A210" s="259"/>
      <c r="B210" s="729"/>
      <c r="C210" s="730"/>
      <c r="D210" s="731"/>
      <c r="E210" s="283"/>
      <c r="F210" s="276"/>
      <c r="G210" s="284"/>
      <c r="H210" s="290">
        <f t="shared" si="17"/>
        <v>0</v>
      </c>
      <c r="I210" s="3"/>
      <c r="J210" s="3"/>
      <c r="K210" s="2"/>
      <c r="L210" s="2"/>
      <c r="M210" s="2"/>
      <c r="N210" s="2"/>
      <c r="O210" s="2"/>
      <c r="P210" s="2"/>
      <c r="Q210" s="2"/>
      <c r="R210" s="2"/>
      <c r="S210" s="2"/>
      <c r="T210" s="2"/>
      <c r="U210" s="2"/>
      <c r="V210" s="2"/>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46" ht="15.5" hidden="1" outlineLevel="1" x14ac:dyDescent="0.35">
      <c r="A211" s="259"/>
      <c r="B211" s="729"/>
      <c r="C211" s="730"/>
      <c r="D211" s="731"/>
      <c r="E211" s="283"/>
      <c r="F211" s="276"/>
      <c r="G211" s="284"/>
      <c r="H211" s="290">
        <f t="shared" si="17"/>
        <v>0</v>
      </c>
      <c r="I211" s="3"/>
      <c r="J211" s="3"/>
      <c r="K211" s="2"/>
      <c r="L211" s="2"/>
      <c r="M211" s="2"/>
      <c r="N211" s="2"/>
      <c r="O211" s="2"/>
      <c r="P211" s="2"/>
      <c r="Q211" s="2"/>
      <c r="R211" s="2"/>
      <c r="S211" s="2"/>
      <c r="T211" s="2"/>
      <c r="U211" s="2"/>
      <c r="V211" s="2"/>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46" ht="15.5" hidden="1" outlineLevel="1" x14ac:dyDescent="0.35">
      <c r="A212" s="259"/>
      <c r="B212" s="729"/>
      <c r="C212" s="730"/>
      <c r="D212" s="731"/>
      <c r="E212" s="283"/>
      <c r="F212" s="276"/>
      <c r="G212" s="284"/>
      <c r="H212" s="290">
        <f t="shared" si="17"/>
        <v>0</v>
      </c>
      <c r="I212" s="3"/>
      <c r="J212" s="3"/>
      <c r="K212" s="2"/>
      <c r="L212" s="2"/>
      <c r="M212" s="2"/>
      <c r="N212" s="2"/>
      <c r="O212" s="2"/>
      <c r="P212" s="2"/>
      <c r="Q212" s="2"/>
      <c r="R212" s="2"/>
      <c r="S212" s="2"/>
      <c r="T212" s="2"/>
      <c r="U212" s="2"/>
      <c r="V212" s="2"/>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46" ht="15.5" hidden="1" outlineLevel="1" x14ac:dyDescent="0.35">
      <c r="A213" s="259"/>
      <c r="B213" s="729"/>
      <c r="C213" s="730"/>
      <c r="D213" s="731"/>
      <c r="E213" s="283"/>
      <c r="F213" s="276"/>
      <c r="G213" s="284"/>
      <c r="H213" s="290">
        <f t="shared" si="17"/>
        <v>0</v>
      </c>
      <c r="I213" s="3"/>
      <c r="J213" s="3"/>
      <c r="K213" s="2"/>
      <c r="L213" s="2"/>
      <c r="M213" s="2"/>
      <c r="N213" s="2"/>
      <c r="O213" s="2"/>
      <c r="P213" s="2"/>
      <c r="Q213" s="2"/>
      <c r="R213" s="2"/>
      <c r="S213" s="2"/>
      <c r="T213" s="2"/>
      <c r="U213" s="2"/>
      <c r="V213" s="2"/>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46" ht="15.5" hidden="1" outlineLevel="1" x14ac:dyDescent="0.35">
      <c r="A214" s="259"/>
      <c r="B214" s="729"/>
      <c r="C214" s="730"/>
      <c r="D214" s="731"/>
      <c r="E214" s="283"/>
      <c r="F214" s="276"/>
      <c r="G214" s="284"/>
      <c r="H214" s="290">
        <f t="shared" si="17"/>
        <v>0</v>
      </c>
      <c r="I214" s="3"/>
      <c r="J214" s="3"/>
      <c r="K214" s="2"/>
      <c r="L214" s="2"/>
      <c r="M214" s="2"/>
      <c r="N214" s="2"/>
      <c r="O214" s="2"/>
      <c r="P214" s="2"/>
      <c r="Q214" s="2"/>
      <c r="R214" s="2"/>
      <c r="S214" s="2"/>
      <c r="T214" s="2"/>
      <c r="U214" s="2"/>
      <c r="V214" s="2"/>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46" ht="15.5" hidden="1" outlineLevel="1" x14ac:dyDescent="0.35">
      <c r="A215" s="259"/>
      <c r="B215" s="729"/>
      <c r="C215" s="730"/>
      <c r="D215" s="731"/>
      <c r="E215" s="283"/>
      <c r="F215" s="276"/>
      <c r="G215" s="284"/>
      <c r="H215" s="290">
        <f t="shared" si="17"/>
        <v>0</v>
      </c>
      <c r="I215" s="3"/>
      <c r="J215" s="3"/>
      <c r="K215" s="2"/>
      <c r="L215" s="2"/>
      <c r="M215" s="2"/>
      <c r="N215" s="2"/>
      <c r="O215" s="2"/>
      <c r="P215" s="2"/>
      <c r="Q215" s="2"/>
      <c r="R215" s="2"/>
      <c r="S215" s="2"/>
      <c r="T215" s="2"/>
      <c r="U215" s="2"/>
      <c r="V215" s="2"/>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46" ht="15.5" hidden="1" outlineLevel="1" x14ac:dyDescent="0.35">
      <c r="A216" s="259"/>
      <c r="B216" s="729"/>
      <c r="C216" s="730"/>
      <c r="D216" s="731"/>
      <c r="E216" s="283"/>
      <c r="F216" s="276"/>
      <c r="G216" s="284"/>
      <c r="H216" s="290">
        <f t="shared" si="17"/>
        <v>0</v>
      </c>
      <c r="I216" s="3"/>
      <c r="J216" s="3"/>
      <c r="K216" s="2"/>
      <c r="L216" s="2"/>
      <c r="M216" s="2"/>
      <c r="N216" s="2"/>
      <c r="O216" s="2"/>
      <c r="P216" s="2"/>
      <c r="Q216" s="2"/>
      <c r="R216" s="2"/>
      <c r="S216" s="2"/>
      <c r="T216" s="2"/>
      <c r="U216" s="2"/>
      <c r="V216" s="2"/>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46" ht="15.5" hidden="1" outlineLevel="1" x14ac:dyDescent="0.35">
      <c r="A217" s="259"/>
      <c r="B217" s="729"/>
      <c r="C217" s="730"/>
      <c r="D217" s="731"/>
      <c r="E217" s="283"/>
      <c r="F217" s="276"/>
      <c r="G217" s="284"/>
      <c r="H217" s="290">
        <f t="shared" si="17"/>
        <v>0</v>
      </c>
      <c r="I217" s="3"/>
      <c r="J217" s="3"/>
      <c r="K217" s="2"/>
      <c r="L217" s="2"/>
      <c r="M217" s="2"/>
      <c r="N217" s="2"/>
      <c r="O217" s="2"/>
      <c r="P217" s="2"/>
      <c r="Q217" s="2"/>
      <c r="R217" s="2"/>
      <c r="S217" s="2"/>
      <c r="T217" s="2"/>
      <c r="U217" s="2"/>
      <c r="V217" s="2"/>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46" ht="15.5" hidden="1" outlineLevel="1" x14ac:dyDescent="0.35">
      <c r="A218" s="259"/>
      <c r="B218" s="729"/>
      <c r="C218" s="730"/>
      <c r="D218" s="731"/>
      <c r="E218" s="283"/>
      <c r="F218" s="276"/>
      <c r="G218" s="284"/>
      <c r="H218" s="290">
        <f t="shared" si="17"/>
        <v>0</v>
      </c>
      <c r="I218" s="3"/>
      <c r="J218" s="3"/>
      <c r="K218" s="2"/>
      <c r="L218" s="2"/>
      <c r="M218" s="2"/>
      <c r="N218" s="2"/>
      <c r="O218" s="2"/>
      <c r="P218" s="2"/>
      <c r="Q218" s="2"/>
      <c r="R218" s="2"/>
      <c r="S218" s="2"/>
      <c r="T218" s="2"/>
      <c r="U218" s="2"/>
      <c r="V218" s="2"/>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46" ht="15.5" hidden="1" outlineLevel="1" x14ac:dyDescent="0.35">
      <c r="A219" s="259"/>
      <c r="B219" s="729"/>
      <c r="C219" s="730"/>
      <c r="D219" s="731"/>
      <c r="E219" s="283"/>
      <c r="F219" s="276"/>
      <c r="G219" s="284"/>
      <c r="H219" s="290">
        <f t="shared" si="17"/>
        <v>0</v>
      </c>
      <c r="I219" s="3"/>
      <c r="J219" s="3"/>
      <c r="K219" s="2"/>
      <c r="L219" s="2"/>
      <c r="M219" s="2"/>
      <c r="N219" s="2"/>
      <c r="O219" s="2"/>
      <c r="P219" s="2"/>
      <c r="Q219" s="2"/>
      <c r="R219" s="2"/>
      <c r="S219" s="2"/>
      <c r="T219" s="2"/>
      <c r="U219" s="2"/>
      <c r="V219" s="2"/>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46" ht="15.5" hidden="1" outlineLevel="1" x14ac:dyDescent="0.35">
      <c r="A220" s="259"/>
      <c r="B220" s="729"/>
      <c r="C220" s="730"/>
      <c r="D220" s="731"/>
      <c r="E220" s="283"/>
      <c r="F220" s="276"/>
      <c r="G220" s="284"/>
      <c r="H220" s="290">
        <f t="shared" si="17"/>
        <v>0</v>
      </c>
      <c r="K220" s="2"/>
      <c r="L220" s="2"/>
      <c r="M220" s="2"/>
      <c r="N220" s="2"/>
      <c r="O220" s="2"/>
      <c r="P220" s="2"/>
      <c r="Q220" s="2"/>
      <c r="R220" s="2"/>
      <c r="S220" s="2"/>
      <c r="T220" s="2"/>
      <c r="U220" s="2"/>
      <c r="V220" s="2"/>
    </row>
    <row r="221" spans="1:46" ht="15.5" hidden="1" outlineLevel="1" x14ac:dyDescent="0.35">
      <c r="A221" s="259"/>
      <c r="B221" s="729"/>
      <c r="C221" s="730"/>
      <c r="D221" s="731"/>
      <c r="E221" s="283"/>
      <c r="F221" s="276"/>
      <c r="G221" s="284"/>
      <c r="H221" s="290">
        <f t="shared" si="17"/>
        <v>0</v>
      </c>
      <c r="K221" s="2"/>
      <c r="L221" s="2"/>
      <c r="M221" s="2"/>
      <c r="N221" s="2"/>
      <c r="O221" s="2"/>
      <c r="P221" s="2"/>
      <c r="Q221" s="2"/>
      <c r="R221" s="2"/>
      <c r="S221" s="2"/>
      <c r="T221" s="2"/>
      <c r="U221" s="2"/>
      <c r="V221" s="2"/>
    </row>
    <row r="222" spans="1:46" ht="15.5" hidden="1" outlineLevel="1" x14ac:dyDescent="0.35">
      <c r="A222" s="259"/>
      <c r="B222" s="729"/>
      <c r="C222" s="730"/>
      <c r="D222" s="731"/>
      <c r="E222" s="283"/>
      <c r="F222" s="276"/>
      <c r="G222" s="284"/>
      <c r="H222" s="290">
        <f t="shared" si="17"/>
        <v>0</v>
      </c>
      <c r="K222" s="2"/>
      <c r="L222" s="2"/>
      <c r="M222" s="2"/>
      <c r="N222" s="2"/>
      <c r="O222" s="2"/>
      <c r="P222" s="2"/>
      <c r="Q222" s="2"/>
      <c r="R222" s="2"/>
      <c r="S222" s="2"/>
      <c r="T222" s="2"/>
      <c r="U222" s="2"/>
      <c r="V222" s="2"/>
    </row>
    <row r="223" spans="1:46" ht="15.5" hidden="1" outlineLevel="1" x14ac:dyDescent="0.35">
      <c r="A223" s="259"/>
      <c r="B223" s="729"/>
      <c r="C223" s="730"/>
      <c r="D223" s="731"/>
      <c r="E223" s="283"/>
      <c r="F223" s="276"/>
      <c r="G223" s="284"/>
      <c r="H223" s="290">
        <f t="shared" si="17"/>
        <v>0</v>
      </c>
      <c r="K223" s="2"/>
      <c r="L223" s="2"/>
      <c r="M223" s="2"/>
      <c r="N223" s="2"/>
      <c r="O223" s="2"/>
      <c r="P223" s="2"/>
      <c r="Q223" s="2"/>
      <c r="R223" s="2"/>
      <c r="S223" s="2"/>
      <c r="T223" s="2"/>
      <c r="U223" s="2"/>
      <c r="V223" s="2"/>
    </row>
    <row r="224" spans="1:46" ht="15.5" hidden="1" outlineLevel="1" x14ac:dyDescent="0.35">
      <c r="A224" s="259"/>
      <c r="B224" s="729"/>
      <c r="C224" s="730"/>
      <c r="D224" s="731"/>
      <c r="E224" s="283"/>
      <c r="F224" s="276"/>
      <c r="G224" s="284"/>
      <c r="H224" s="290">
        <f t="shared" si="17"/>
        <v>0</v>
      </c>
      <c r="K224" s="2"/>
      <c r="L224" s="2"/>
      <c r="M224" s="2"/>
      <c r="N224" s="2"/>
      <c r="O224" s="2"/>
      <c r="P224" s="2"/>
      <c r="Q224" s="2"/>
      <c r="R224" s="2"/>
      <c r="S224" s="2"/>
      <c r="T224" s="2"/>
      <c r="U224" s="2"/>
      <c r="V224" s="2"/>
    </row>
    <row r="225" spans="1:46" ht="15.5" hidden="1" outlineLevel="1" x14ac:dyDescent="0.35">
      <c r="A225" s="259"/>
      <c r="B225" s="729"/>
      <c r="C225" s="730"/>
      <c r="D225" s="731"/>
      <c r="E225" s="283"/>
      <c r="F225" s="276"/>
      <c r="G225" s="284"/>
      <c r="H225" s="290">
        <f t="shared" si="17"/>
        <v>0</v>
      </c>
      <c r="K225" s="2"/>
      <c r="L225" s="2"/>
      <c r="M225" s="2"/>
      <c r="N225" s="2"/>
      <c r="O225" s="2"/>
      <c r="P225" s="2"/>
      <c r="Q225" s="2"/>
      <c r="R225" s="2"/>
      <c r="S225" s="2"/>
      <c r="T225" s="2"/>
      <c r="U225" s="2"/>
      <c r="V225" s="2"/>
    </row>
    <row r="226" spans="1:46" ht="15.5" hidden="1" outlineLevel="1" x14ac:dyDescent="0.35">
      <c r="A226" s="259"/>
      <c r="B226" s="729"/>
      <c r="C226" s="730"/>
      <c r="D226" s="731"/>
      <c r="E226" s="283"/>
      <c r="F226" s="276"/>
      <c r="G226" s="284"/>
      <c r="H226" s="290">
        <f t="shared" si="17"/>
        <v>0</v>
      </c>
      <c r="K226" s="2"/>
      <c r="L226" s="2"/>
      <c r="M226" s="2"/>
      <c r="N226" s="2"/>
      <c r="O226" s="2"/>
      <c r="P226" s="2"/>
      <c r="Q226" s="2"/>
      <c r="R226" s="2"/>
      <c r="S226" s="2"/>
      <c r="T226" s="2"/>
      <c r="U226" s="2"/>
      <c r="V226" s="2"/>
    </row>
    <row r="227" spans="1:46" ht="16" collapsed="1" thickBot="1" x14ac:dyDescent="0.4">
      <c r="A227" s="262"/>
      <c r="B227" s="263"/>
      <c r="C227" s="263"/>
      <c r="D227" s="263"/>
      <c r="E227" s="263"/>
      <c r="F227" s="263"/>
      <c r="G227" s="286"/>
      <c r="H227" s="291"/>
      <c r="K227" s="2"/>
      <c r="L227" s="2"/>
      <c r="M227" s="2"/>
      <c r="N227" s="2"/>
      <c r="O227" s="2"/>
      <c r="P227" s="2"/>
      <c r="Q227" s="2"/>
      <c r="R227" s="2"/>
      <c r="S227" s="2"/>
      <c r="T227" s="2"/>
      <c r="U227" s="2"/>
      <c r="V227" s="2"/>
    </row>
    <row r="228" spans="1:46" ht="16.5" thickTop="1" thickBot="1" x14ac:dyDescent="0.4">
      <c r="A228" s="288"/>
      <c r="B228" s="288"/>
      <c r="C228" s="288"/>
      <c r="D228" s="746" t="s">
        <v>1104</v>
      </c>
      <c r="E228" s="747"/>
      <c r="F228" s="748"/>
      <c r="G228" s="269">
        <f>SUM(G180:G226)</f>
        <v>0</v>
      </c>
      <c r="H228" s="270">
        <f>SUM(H180:H227)</f>
        <v>0</v>
      </c>
      <c r="K228" s="2"/>
      <c r="L228" s="2"/>
      <c r="M228" s="2"/>
      <c r="N228" s="2"/>
      <c r="O228" s="2"/>
      <c r="P228" s="2"/>
      <c r="Q228" s="2"/>
      <c r="R228" s="2"/>
      <c r="S228" s="2"/>
      <c r="T228" s="2"/>
      <c r="U228" s="2"/>
      <c r="V228" s="2"/>
    </row>
    <row r="229" spans="1:46" ht="16.5" thickTop="1" thickBot="1" x14ac:dyDescent="0.4">
      <c r="A229" s="271"/>
      <c r="B229" s="271"/>
      <c r="C229" s="271"/>
      <c r="D229" s="749"/>
      <c r="E229" s="750"/>
      <c r="F229" s="751"/>
      <c r="G229" s="736">
        <f>+G228+H228</f>
        <v>0</v>
      </c>
      <c r="H229" s="737"/>
      <c r="K229" s="2"/>
      <c r="L229" s="2"/>
      <c r="M229" s="2"/>
      <c r="N229" s="2"/>
      <c r="O229" s="2"/>
      <c r="P229" s="2"/>
      <c r="Q229" s="2"/>
      <c r="R229" s="2"/>
      <c r="S229" s="2"/>
      <c r="T229" s="2"/>
      <c r="U229" s="2"/>
      <c r="V229" s="2"/>
    </row>
    <row r="230" spans="1:46" ht="15.5" x14ac:dyDescent="0.35">
      <c r="A230" s="268"/>
      <c r="B230" s="268"/>
      <c r="C230" s="268"/>
      <c r="D230" s="268"/>
      <c r="E230" s="268"/>
      <c r="F230" s="268"/>
      <c r="G230" s="268"/>
      <c r="H230" s="268"/>
      <c r="K230" s="2"/>
      <c r="L230" s="2"/>
      <c r="M230" s="2"/>
      <c r="N230" s="2"/>
      <c r="O230" s="2"/>
      <c r="P230" s="2"/>
      <c r="Q230" s="2"/>
      <c r="R230" s="2"/>
      <c r="S230" s="2"/>
      <c r="T230" s="2"/>
      <c r="U230" s="2"/>
      <c r="V230" s="2"/>
    </row>
    <row r="231" spans="1:46" ht="16" thickBot="1" x14ac:dyDescent="0.4">
      <c r="A231" s="271"/>
      <c r="B231" s="271"/>
      <c r="C231" s="271"/>
      <c r="D231" s="271"/>
      <c r="E231" s="271"/>
      <c r="F231" s="268"/>
      <c r="G231" s="268"/>
      <c r="H231" s="271"/>
      <c r="I231" s="3"/>
      <c r="J231" s="3"/>
      <c r="K231" s="2"/>
      <c r="L231" s="2"/>
      <c r="M231" s="2"/>
      <c r="N231" s="2"/>
      <c r="O231" s="2"/>
      <c r="P231" s="2"/>
      <c r="Q231" s="2"/>
      <c r="R231" s="2"/>
      <c r="S231" s="2"/>
      <c r="T231" s="2"/>
      <c r="U231" s="2"/>
      <c r="V231" s="2"/>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3"/>
      <c r="K232" s="2"/>
      <c r="L232" s="2"/>
      <c r="M232" s="2"/>
      <c r="N232" s="2"/>
      <c r="O232" s="2"/>
      <c r="P232" s="2"/>
      <c r="Q232" s="2"/>
      <c r="R232" s="2"/>
      <c r="S232" s="2"/>
      <c r="T232" s="2"/>
      <c r="U232" s="2"/>
      <c r="V232" s="2"/>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row>
    <row r="233" spans="1:46" ht="32" thickTop="1" thickBot="1" x14ac:dyDescent="0.4">
      <c r="A233" s="247" t="s">
        <v>1228</v>
      </c>
      <c r="B233" s="743" t="s">
        <v>1107</v>
      </c>
      <c r="C233" s="744"/>
      <c r="D233" s="745"/>
      <c r="E233" s="250" t="s">
        <v>1108</v>
      </c>
      <c r="F233" s="251" t="s">
        <v>1109</v>
      </c>
      <c r="G233" s="742"/>
      <c r="H233" s="252">
        <v>0.25</v>
      </c>
      <c r="I233" s="3"/>
      <c r="J233" s="3"/>
      <c r="K233" s="2"/>
      <c r="L233" s="2"/>
      <c r="M233" s="2"/>
      <c r="N233" s="2"/>
      <c r="O233" s="2"/>
      <c r="P233" s="2"/>
      <c r="Q233" s="2"/>
      <c r="R233" s="2"/>
      <c r="S233" s="2"/>
      <c r="T233" s="2"/>
      <c r="U233" s="2"/>
      <c r="V233" s="2"/>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row>
    <row r="234" spans="1:46" ht="16" thickTop="1" x14ac:dyDescent="0.35">
      <c r="A234" s="253"/>
      <c r="B234" s="732"/>
      <c r="C234" s="733"/>
      <c r="D234" s="734"/>
      <c r="E234" s="275"/>
      <c r="F234" s="276"/>
      <c r="G234" s="277"/>
      <c r="H234" s="290">
        <f>+G234*0.25</f>
        <v>0</v>
      </c>
      <c r="I234" s="3"/>
      <c r="J234" s="3"/>
      <c r="K234" s="2"/>
      <c r="L234" s="2"/>
      <c r="M234" s="2"/>
      <c r="N234" s="2"/>
      <c r="O234" s="2"/>
      <c r="P234" s="2"/>
      <c r="Q234" s="2"/>
      <c r="R234" s="2"/>
      <c r="S234" s="2"/>
      <c r="T234" s="2"/>
      <c r="U234" s="2"/>
      <c r="V234" s="2"/>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row>
    <row r="235" spans="1:46" ht="15.5" x14ac:dyDescent="0.35">
      <c r="A235" s="259"/>
      <c r="B235" s="729"/>
      <c r="C235" s="730"/>
      <c r="D235" s="731"/>
      <c r="E235" s="283"/>
      <c r="F235" s="276"/>
      <c r="G235" s="284"/>
      <c r="H235" s="290">
        <f t="shared" ref="H235:H260" si="18">+G235*0.25</f>
        <v>0</v>
      </c>
      <c r="I235" s="3"/>
      <c r="J235" s="3"/>
      <c r="K235" s="2"/>
      <c r="L235" s="2"/>
      <c r="M235" s="2"/>
      <c r="N235" s="2"/>
      <c r="O235" s="2"/>
      <c r="P235" s="2"/>
      <c r="Q235" s="2"/>
      <c r="R235" s="2"/>
      <c r="S235" s="2"/>
      <c r="T235" s="2"/>
      <c r="U235" s="2"/>
      <c r="V235" s="2"/>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row>
    <row r="236" spans="1:46" ht="15.5" x14ac:dyDescent="0.35">
      <c r="A236" s="259"/>
      <c r="B236" s="729"/>
      <c r="C236" s="730"/>
      <c r="D236" s="731"/>
      <c r="E236" s="283"/>
      <c r="F236" s="276"/>
      <c r="G236" s="284"/>
      <c r="H236" s="290">
        <f t="shared" si="18"/>
        <v>0</v>
      </c>
      <c r="I236" s="3"/>
      <c r="J236" s="3"/>
      <c r="K236" s="2"/>
      <c r="L236" s="2"/>
      <c r="M236" s="2"/>
      <c r="N236" s="2"/>
      <c r="O236" s="2"/>
      <c r="P236" s="2"/>
      <c r="Q236" s="2"/>
      <c r="R236" s="2"/>
      <c r="S236" s="2"/>
      <c r="T236" s="2"/>
      <c r="U236" s="2"/>
      <c r="V236" s="2"/>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row>
    <row r="237" spans="1:46" ht="15.5" x14ac:dyDescent="0.35">
      <c r="A237" s="259"/>
      <c r="B237" s="729"/>
      <c r="C237" s="730"/>
      <c r="D237" s="731"/>
      <c r="E237" s="283"/>
      <c r="F237" s="276"/>
      <c r="G237" s="284"/>
      <c r="H237" s="290">
        <f t="shared" si="18"/>
        <v>0</v>
      </c>
      <c r="I237" s="3"/>
      <c r="J237" s="3"/>
      <c r="K237" s="2"/>
      <c r="L237" s="2"/>
      <c r="M237" s="2"/>
      <c r="N237" s="2"/>
      <c r="O237" s="2"/>
      <c r="P237" s="2"/>
      <c r="Q237" s="2"/>
      <c r="R237" s="2"/>
      <c r="S237" s="2"/>
      <c r="T237" s="2"/>
      <c r="U237" s="2"/>
      <c r="V237" s="2"/>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row>
    <row r="238" spans="1:46" ht="15.5" x14ac:dyDescent="0.35">
      <c r="A238" s="259"/>
      <c r="B238" s="729"/>
      <c r="C238" s="730"/>
      <c r="D238" s="731"/>
      <c r="E238" s="283"/>
      <c r="F238" s="276"/>
      <c r="G238" s="284"/>
      <c r="H238" s="290">
        <f t="shared" si="18"/>
        <v>0</v>
      </c>
      <c r="I238" s="3"/>
      <c r="J238" s="3"/>
      <c r="K238" s="2"/>
      <c r="L238" s="2"/>
      <c r="M238" s="2"/>
      <c r="N238" s="2"/>
      <c r="O238" s="2"/>
      <c r="P238" s="2"/>
      <c r="Q238" s="2"/>
      <c r="R238" s="2"/>
      <c r="S238" s="2"/>
      <c r="T238" s="2"/>
      <c r="U238" s="2"/>
      <c r="V238" s="2"/>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row>
    <row r="239" spans="1:46" ht="15.5" x14ac:dyDescent="0.35">
      <c r="A239" s="259"/>
      <c r="B239" s="729"/>
      <c r="C239" s="730"/>
      <c r="D239" s="731"/>
      <c r="E239" s="283"/>
      <c r="F239" s="276"/>
      <c r="G239" s="284"/>
      <c r="H239" s="290">
        <f t="shared" si="18"/>
        <v>0</v>
      </c>
      <c r="I239" s="3"/>
      <c r="J239" s="3"/>
      <c r="K239" s="2"/>
      <c r="L239" s="2"/>
      <c r="M239" s="2"/>
      <c r="N239" s="2"/>
      <c r="O239" s="2"/>
      <c r="P239" s="2"/>
      <c r="Q239" s="2"/>
      <c r="R239" s="2"/>
      <c r="S239" s="2"/>
      <c r="T239" s="2"/>
      <c r="U239" s="2"/>
      <c r="V239" s="2"/>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row>
    <row r="240" spans="1:46" ht="15.5" x14ac:dyDescent="0.35">
      <c r="A240" s="259"/>
      <c r="B240" s="729"/>
      <c r="C240" s="730"/>
      <c r="D240" s="731"/>
      <c r="E240" s="283"/>
      <c r="F240" s="276"/>
      <c r="G240" s="284"/>
      <c r="H240" s="290">
        <f t="shared" si="18"/>
        <v>0</v>
      </c>
      <c r="I240" s="3"/>
      <c r="J240" s="3"/>
      <c r="K240" s="2"/>
      <c r="L240" s="2"/>
      <c r="M240" s="2"/>
      <c r="N240" s="2"/>
      <c r="O240" s="2"/>
      <c r="P240" s="2"/>
      <c r="Q240" s="2"/>
      <c r="R240" s="2"/>
      <c r="S240" s="2"/>
      <c r="T240" s="2"/>
      <c r="U240" s="2"/>
      <c r="V240" s="2"/>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row>
    <row r="241" spans="1:46" ht="15.5" x14ac:dyDescent="0.35">
      <c r="A241" s="259"/>
      <c r="B241" s="729"/>
      <c r="C241" s="730"/>
      <c r="D241" s="731"/>
      <c r="E241" s="283"/>
      <c r="F241" s="276"/>
      <c r="G241" s="284"/>
      <c r="H241" s="290">
        <f t="shared" si="18"/>
        <v>0</v>
      </c>
      <c r="I241" s="3"/>
      <c r="J241" s="3"/>
      <c r="K241" s="2"/>
      <c r="L241" s="2"/>
      <c r="M241" s="2"/>
      <c r="N241" s="2"/>
      <c r="O241" s="2"/>
      <c r="P241" s="2"/>
      <c r="Q241" s="2"/>
      <c r="R241" s="2"/>
      <c r="S241" s="2"/>
      <c r="T241" s="2"/>
      <c r="U241" s="2"/>
      <c r="V241" s="2"/>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row>
    <row r="242" spans="1:46" ht="15.5" x14ac:dyDescent="0.35">
      <c r="A242" s="259"/>
      <c r="B242" s="729"/>
      <c r="C242" s="730"/>
      <c r="D242" s="731"/>
      <c r="E242" s="283"/>
      <c r="F242" s="276"/>
      <c r="G242" s="284"/>
      <c r="H242" s="290">
        <f t="shared" si="18"/>
        <v>0</v>
      </c>
      <c r="I242" s="3"/>
      <c r="J242" s="3"/>
      <c r="K242" s="2"/>
      <c r="L242" s="2"/>
      <c r="M242" s="2"/>
      <c r="N242" s="2"/>
      <c r="O242" s="2"/>
      <c r="P242" s="2"/>
      <c r="Q242" s="2"/>
      <c r="R242" s="2"/>
      <c r="S242" s="2"/>
      <c r="T242" s="2"/>
      <c r="U242" s="2"/>
      <c r="V242" s="2"/>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row>
    <row r="243" spans="1:46" ht="15.5" x14ac:dyDescent="0.35">
      <c r="A243" s="259"/>
      <c r="B243" s="729"/>
      <c r="C243" s="730"/>
      <c r="D243" s="731"/>
      <c r="E243" s="283"/>
      <c r="F243" s="276"/>
      <c r="G243" s="284"/>
      <c r="H243" s="290">
        <f t="shared" si="18"/>
        <v>0</v>
      </c>
      <c r="I243" s="3"/>
      <c r="J243" s="3"/>
      <c r="K243" s="2"/>
      <c r="L243" s="2"/>
      <c r="M243" s="2"/>
      <c r="N243" s="2"/>
      <c r="O243" s="2"/>
      <c r="P243" s="2"/>
      <c r="Q243" s="2"/>
      <c r="R243" s="2"/>
      <c r="S243" s="2"/>
      <c r="T243" s="2"/>
      <c r="U243" s="2"/>
      <c r="V243" s="2"/>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row>
    <row r="244" spans="1:46" ht="15.5" x14ac:dyDescent="0.35">
      <c r="A244" s="259"/>
      <c r="B244" s="729"/>
      <c r="C244" s="730"/>
      <c r="D244" s="731"/>
      <c r="E244" s="283"/>
      <c r="F244" s="276"/>
      <c r="G244" s="284"/>
      <c r="H244" s="290">
        <f t="shared" si="18"/>
        <v>0</v>
      </c>
      <c r="I244" s="3"/>
      <c r="J244" s="3"/>
      <c r="K244" s="2"/>
      <c r="L244" s="2"/>
      <c r="M244" s="2"/>
      <c r="N244" s="2"/>
      <c r="O244" s="2"/>
      <c r="P244" s="2"/>
      <c r="Q244" s="2"/>
      <c r="R244" s="2"/>
      <c r="S244" s="2"/>
      <c r="T244" s="2"/>
      <c r="U244" s="2"/>
      <c r="V244" s="2"/>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row>
    <row r="245" spans="1:46" ht="15.5" hidden="1" outlineLevel="1" x14ac:dyDescent="0.35">
      <c r="A245" s="259"/>
      <c r="B245" s="729"/>
      <c r="C245" s="730"/>
      <c r="D245" s="731"/>
      <c r="E245" s="283"/>
      <c r="F245" s="276"/>
      <c r="G245" s="284"/>
      <c r="H245" s="290">
        <f t="shared" si="18"/>
        <v>0</v>
      </c>
      <c r="I245" s="3"/>
      <c r="J245" s="3"/>
      <c r="K245" s="2"/>
      <c r="L245" s="2"/>
      <c r="M245" s="2"/>
      <c r="N245" s="2"/>
      <c r="O245" s="2"/>
      <c r="P245" s="2"/>
      <c r="Q245" s="2"/>
      <c r="R245" s="2"/>
      <c r="S245" s="2"/>
      <c r="T245" s="2"/>
      <c r="U245" s="2"/>
      <c r="V245" s="2"/>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row>
    <row r="246" spans="1:46" ht="15.5" hidden="1" outlineLevel="1" x14ac:dyDescent="0.35">
      <c r="A246" s="259"/>
      <c r="B246" s="729"/>
      <c r="C246" s="730"/>
      <c r="D246" s="731"/>
      <c r="E246" s="283"/>
      <c r="F246" s="276"/>
      <c r="G246" s="284"/>
      <c r="H246" s="290">
        <f t="shared" si="18"/>
        <v>0</v>
      </c>
      <c r="I246" s="3"/>
      <c r="J246" s="3"/>
      <c r="K246" s="2"/>
      <c r="L246" s="2"/>
      <c r="M246" s="2"/>
      <c r="N246" s="2"/>
      <c r="O246" s="2"/>
      <c r="P246" s="2"/>
      <c r="Q246" s="2"/>
      <c r="R246" s="2"/>
      <c r="S246" s="2"/>
      <c r="T246" s="2"/>
      <c r="U246" s="2"/>
      <c r="V246" s="2"/>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row>
    <row r="247" spans="1:46" ht="15.5" hidden="1" outlineLevel="1" x14ac:dyDescent="0.35">
      <c r="A247" s="259"/>
      <c r="B247" s="729"/>
      <c r="C247" s="730"/>
      <c r="D247" s="731"/>
      <c r="E247" s="283"/>
      <c r="F247" s="276"/>
      <c r="G247" s="284"/>
      <c r="H247" s="290">
        <f t="shared" si="18"/>
        <v>0</v>
      </c>
      <c r="I247" s="3"/>
      <c r="J247" s="3"/>
      <c r="K247" s="2"/>
      <c r="L247" s="2"/>
      <c r="M247" s="2"/>
      <c r="N247" s="2"/>
      <c r="O247" s="2"/>
      <c r="P247" s="2"/>
      <c r="Q247" s="2"/>
      <c r="R247" s="2"/>
      <c r="S247" s="2"/>
      <c r="T247" s="2"/>
      <c r="U247" s="2"/>
      <c r="V247" s="2"/>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row>
    <row r="248" spans="1:46" ht="15.5" hidden="1" outlineLevel="1" x14ac:dyDescent="0.35">
      <c r="A248" s="259"/>
      <c r="B248" s="729"/>
      <c r="C248" s="730"/>
      <c r="D248" s="735"/>
      <c r="E248" s="283"/>
      <c r="F248" s="276"/>
      <c r="G248" s="284"/>
      <c r="H248" s="290">
        <f t="shared" si="18"/>
        <v>0</v>
      </c>
      <c r="I248" s="3"/>
      <c r="J248" s="3"/>
      <c r="K248" s="2"/>
      <c r="L248" s="2"/>
      <c r="M248" s="2"/>
      <c r="N248" s="2"/>
      <c r="O248" s="2"/>
      <c r="P248" s="2"/>
      <c r="Q248" s="2"/>
      <c r="R248" s="2"/>
      <c r="S248" s="2"/>
      <c r="T248" s="2"/>
      <c r="U248" s="2"/>
      <c r="V248" s="2"/>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row>
    <row r="249" spans="1:46" ht="15.5" hidden="1" outlineLevel="1" x14ac:dyDescent="0.35">
      <c r="A249" s="259"/>
      <c r="B249" s="729"/>
      <c r="C249" s="730"/>
      <c r="D249" s="731"/>
      <c r="E249" s="283"/>
      <c r="F249" s="276"/>
      <c r="G249" s="284"/>
      <c r="H249" s="290">
        <f t="shared" si="18"/>
        <v>0</v>
      </c>
      <c r="I249" s="3"/>
      <c r="J249" s="3"/>
      <c r="K249" s="2"/>
      <c r="L249" s="2"/>
      <c r="M249" s="2"/>
      <c r="N249" s="2"/>
      <c r="O249" s="2"/>
      <c r="P249" s="2"/>
      <c r="Q249" s="2"/>
      <c r="R249" s="2"/>
      <c r="S249" s="2"/>
      <c r="T249" s="2"/>
      <c r="U249" s="2"/>
      <c r="V249" s="2"/>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row>
    <row r="250" spans="1:46" ht="15.5" hidden="1" outlineLevel="1" x14ac:dyDescent="0.35">
      <c r="A250" s="259"/>
      <c r="B250" s="729"/>
      <c r="C250" s="730"/>
      <c r="D250" s="731"/>
      <c r="E250" s="283"/>
      <c r="F250" s="276"/>
      <c r="G250" s="284"/>
      <c r="H250" s="290">
        <f t="shared" si="18"/>
        <v>0</v>
      </c>
      <c r="I250" s="3"/>
      <c r="J250" s="3"/>
      <c r="K250" s="2"/>
      <c r="L250" s="2"/>
      <c r="M250" s="2"/>
      <c r="N250" s="2"/>
      <c r="O250" s="2"/>
      <c r="P250" s="2"/>
      <c r="Q250" s="2"/>
      <c r="R250" s="2"/>
      <c r="S250" s="2"/>
      <c r="T250" s="2"/>
      <c r="U250" s="2"/>
      <c r="V250" s="2"/>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row>
    <row r="251" spans="1:46" ht="15.5" hidden="1" outlineLevel="1" x14ac:dyDescent="0.35">
      <c r="A251" s="259"/>
      <c r="B251" s="729"/>
      <c r="C251" s="730"/>
      <c r="D251" s="731"/>
      <c r="E251" s="283"/>
      <c r="F251" s="276"/>
      <c r="G251" s="284"/>
      <c r="H251" s="290">
        <f t="shared" si="18"/>
        <v>0</v>
      </c>
      <c r="I251" s="3"/>
      <c r="J251" s="3"/>
      <c r="K251" s="2"/>
      <c r="L251" s="2"/>
      <c r="M251" s="2"/>
      <c r="N251" s="2"/>
      <c r="O251" s="2"/>
      <c r="P251" s="2"/>
      <c r="Q251" s="2"/>
      <c r="R251" s="2"/>
      <c r="S251" s="2"/>
      <c r="T251" s="2"/>
      <c r="U251" s="2"/>
      <c r="V251" s="2"/>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row>
    <row r="252" spans="1:46" ht="15.5" hidden="1" outlineLevel="1" x14ac:dyDescent="0.35">
      <c r="A252" s="259"/>
      <c r="B252" s="729"/>
      <c r="C252" s="730"/>
      <c r="D252" s="731"/>
      <c r="E252" s="283"/>
      <c r="F252" s="276"/>
      <c r="G252" s="284"/>
      <c r="H252" s="290">
        <f t="shared" si="18"/>
        <v>0</v>
      </c>
      <c r="I252" s="3"/>
      <c r="J252" s="3"/>
      <c r="K252" s="2"/>
      <c r="L252" s="2"/>
      <c r="M252" s="2"/>
      <c r="N252" s="2"/>
      <c r="O252" s="2"/>
      <c r="P252" s="2"/>
      <c r="Q252" s="2"/>
      <c r="R252" s="2"/>
      <c r="S252" s="2"/>
      <c r="T252" s="2"/>
      <c r="U252" s="2"/>
      <c r="V252" s="2"/>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row>
    <row r="253" spans="1:46" ht="15.5" hidden="1" outlineLevel="1" x14ac:dyDescent="0.35">
      <c r="A253" s="259"/>
      <c r="B253" s="729"/>
      <c r="C253" s="730"/>
      <c r="D253" s="731"/>
      <c r="E253" s="283"/>
      <c r="F253" s="276"/>
      <c r="G253" s="284"/>
      <c r="H253" s="290">
        <f t="shared" si="18"/>
        <v>0</v>
      </c>
      <c r="I253" s="3"/>
      <c r="J253" s="3"/>
      <c r="K253" s="2"/>
      <c r="L253" s="2"/>
      <c r="M253" s="2"/>
      <c r="N253" s="2"/>
      <c r="O253" s="2"/>
      <c r="P253" s="2"/>
      <c r="Q253" s="2"/>
      <c r="R253" s="2"/>
      <c r="S253" s="2"/>
      <c r="T253" s="2"/>
      <c r="U253" s="2"/>
      <c r="V253" s="2"/>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row>
    <row r="254" spans="1:46" ht="15.5" hidden="1" outlineLevel="1" x14ac:dyDescent="0.35">
      <c r="A254" s="259"/>
      <c r="B254" s="729"/>
      <c r="C254" s="730"/>
      <c r="D254" s="731"/>
      <c r="E254" s="283"/>
      <c r="F254" s="276"/>
      <c r="G254" s="284"/>
      <c r="H254" s="290">
        <f t="shared" si="18"/>
        <v>0</v>
      </c>
      <c r="K254" s="2"/>
      <c r="L254" s="2"/>
      <c r="M254" s="2"/>
      <c r="N254" s="2"/>
      <c r="O254" s="2"/>
      <c r="P254" s="2"/>
      <c r="Q254" s="2"/>
      <c r="R254" s="2"/>
      <c r="S254" s="2"/>
      <c r="T254" s="2"/>
      <c r="U254" s="2"/>
      <c r="V254" s="2"/>
    </row>
    <row r="255" spans="1:46" ht="15.5" hidden="1" outlineLevel="1" x14ac:dyDescent="0.35">
      <c r="A255" s="259"/>
      <c r="B255" s="729"/>
      <c r="C255" s="730"/>
      <c r="D255" s="731"/>
      <c r="E255" s="283"/>
      <c r="F255" s="276"/>
      <c r="G255" s="284"/>
      <c r="H255" s="290">
        <f t="shared" si="18"/>
        <v>0</v>
      </c>
      <c r="K255" s="2"/>
      <c r="L255" s="2"/>
      <c r="M255" s="2"/>
      <c r="N255" s="2"/>
      <c r="O255" s="2"/>
      <c r="P255" s="2"/>
      <c r="Q255" s="2"/>
      <c r="R255" s="2"/>
      <c r="S255" s="2"/>
      <c r="T255" s="2"/>
      <c r="U255" s="2"/>
      <c r="V255" s="2"/>
    </row>
    <row r="256" spans="1:46" ht="15.5" hidden="1" outlineLevel="1" x14ac:dyDescent="0.35">
      <c r="A256" s="259"/>
      <c r="B256" s="729"/>
      <c r="C256" s="730"/>
      <c r="D256" s="731"/>
      <c r="E256" s="283"/>
      <c r="F256" s="276"/>
      <c r="G256" s="284"/>
      <c r="H256" s="290">
        <f t="shared" si="18"/>
        <v>0</v>
      </c>
      <c r="K256" s="2"/>
      <c r="L256" s="2"/>
      <c r="M256" s="2"/>
      <c r="N256" s="2"/>
      <c r="O256" s="2"/>
      <c r="P256" s="2"/>
      <c r="Q256" s="2"/>
      <c r="R256" s="2"/>
      <c r="S256" s="2"/>
      <c r="T256" s="2"/>
      <c r="U256" s="2"/>
      <c r="V256" s="2"/>
    </row>
    <row r="257" spans="1:46" ht="15.5" hidden="1" outlineLevel="1" x14ac:dyDescent="0.35">
      <c r="A257" s="259"/>
      <c r="B257" s="729"/>
      <c r="C257" s="730"/>
      <c r="D257" s="731"/>
      <c r="E257" s="283"/>
      <c r="F257" s="276"/>
      <c r="G257" s="284"/>
      <c r="H257" s="290">
        <f t="shared" si="18"/>
        <v>0</v>
      </c>
      <c r="K257" s="2"/>
      <c r="L257" s="2"/>
      <c r="M257" s="2"/>
      <c r="N257" s="2"/>
      <c r="O257" s="2"/>
      <c r="P257" s="2"/>
      <c r="Q257" s="2"/>
      <c r="R257" s="2"/>
      <c r="S257" s="2"/>
      <c r="T257" s="2"/>
      <c r="U257" s="2"/>
      <c r="V257" s="2"/>
    </row>
    <row r="258" spans="1:46" ht="15.5" hidden="1" outlineLevel="1" x14ac:dyDescent="0.35">
      <c r="A258" s="259"/>
      <c r="B258" s="729"/>
      <c r="C258" s="730"/>
      <c r="D258" s="731"/>
      <c r="E258" s="283"/>
      <c r="F258" s="276"/>
      <c r="G258" s="284"/>
      <c r="H258" s="290">
        <f t="shared" si="18"/>
        <v>0</v>
      </c>
      <c r="K258" s="2"/>
      <c r="L258" s="2"/>
      <c r="M258" s="2"/>
      <c r="N258" s="2"/>
      <c r="O258" s="2"/>
      <c r="P258" s="2"/>
      <c r="Q258" s="2"/>
      <c r="R258" s="2"/>
      <c r="S258" s="2"/>
      <c r="T258" s="2"/>
      <c r="U258" s="2"/>
      <c r="V258" s="2"/>
    </row>
    <row r="259" spans="1:46" ht="15.5" hidden="1" outlineLevel="1" x14ac:dyDescent="0.35">
      <c r="A259" s="259"/>
      <c r="B259" s="729"/>
      <c r="C259" s="730"/>
      <c r="D259" s="731"/>
      <c r="E259" s="283"/>
      <c r="F259" s="276"/>
      <c r="G259" s="284"/>
      <c r="H259" s="290">
        <f t="shared" si="18"/>
        <v>0</v>
      </c>
      <c r="K259" s="2"/>
      <c r="L259" s="2"/>
      <c r="M259" s="2"/>
      <c r="N259" s="2"/>
      <c r="O259" s="2"/>
      <c r="P259" s="2"/>
      <c r="Q259" s="2"/>
      <c r="R259" s="2"/>
      <c r="S259" s="2"/>
      <c r="T259" s="2"/>
      <c r="U259" s="2"/>
      <c r="V259" s="2"/>
    </row>
    <row r="260" spans="1:46" ht="15.5" hidden="1" outlineLevel="1" x14ac:dyDescent="0.35">
      <c r="A260" s="259"/>
      <c r="B260" s="729"/>
      <c r="C260" s="730"/>
      <c r="D260" s="731"/>
      <c r="E260" s="283"/>
      <c r="F260" s="276"/>
      <c r="G260" s="284"/>
      <c r="H260" s="290">
        <f t="shared" si="18"/>
        <v>0</v>
      </c>
      <c r="K260" s="2"/>
      <c r="L260" s="2"/>
      <c r="M260" s="2"/>
      <c r="N260" s="2"/>
      <c r="O260" s="2"/>
      <c r="P260" s="2"/>
      <c r="Q260" s="2"/>
      <c r="R260" s="2"/>
      <c r="S260" s="2"/>
      <c r="T260" s="2"/>
      <c r="U260" s="2"/>
      <c r="V260" s="2"/>
    </row>
    <row r="261" spans="1:46" ht="16" collapsed="1" thickBot="1" x14ac:dyDescent="0.4">
      <c r="A261" s="262"/>
      <c r="B261" s="263"/>
      <c r="C261" s="263"/>
      <c r="D261" s="263"/>
      <c r="E261" s="263"/>
      <c r="F261" s="263"/>
      <c r="G261" s="286"/>
      <c r="H261" s="291"/>
      <c r="K261" s="2"/>
      <c r="L261" s="2"/>
      <c r="M261" s="2"/>
      <c r="N261" s="2"/>
      <c r="O261" s="2"/>
      <c r="P261" s="2"/>
      <c r="Q261" s="2"/>
      <c r="R261" s="2"/>
      <c r="S261" s="2"/>
      <c r="T261" s="2"/>
      <c r="U261" s="2"/>
      <c r="V261" s="2"/>
    </row>
    <row r="262" spans="1:46" ht="16.5" thickTop="1" thickBot="1" x14ac:dyDescent="0.4">
      <c r="A262" s="288"/>
      <c r="B262" s="288"/>
      <c r="C262" s="288"/>
      <c r="D262" s="746" t="s">
        <v>1104</v>
      </c>
      <c r="E262" s="747"/>
      <c r="F262" s="748"/>
      <c r="G262" s="269">
        <f>SUM(G234:G260)</f>
        <v>0</v>
      </c>
      <c r="H262" s="270">
        <f>SUM(H234:H261)</f>
        <v>0</v>
      </c>
      <c r="K262" s="2"/>
      <c r="L262" s="2"/>
      <c r="M262" s="2"/>
      <c r="N262" s="2"/>
      <c r="O262" s="2"/>
      <c r="P262" s="2"/>
      <c r="Q262" s="2"/>
      <c r="R262" s="2"/>
      <c r="S262" s="2"/>
      <c r="T262" s="2"/>
      <c r="U262" s="2"/>
      <c r="V262" s="2"/>
    </row>
    <row r="263" spans="1:46" ht="16.5" thickTop="1" thickBot="1" x14ac:dyDescent="0.4">
      <c r="A263" s="271"/>
      <c r="B263" s="271"/>
      <c r="C263" s="271"/>
      <c r="D263" s="749"/>
      <c r="E263" s="750"/>
      <c r="F263" s="751"/>
      <c r="G263" s="736">
        <f>+G262+H262</f>
        <v>0</v>
      </c>
      <c r="H263" s="737"/>
      <c r="K263" s="2"/>
      <c r="L263" s="2"/>
      <c r="M263" s="2"/>
      <c r="N263" s="2"/>
      <c r="O263" s="2"/>
      <c r="P263" s="2"/>
      <c r="Q263" s="2"/>
      <c r="R263" s="2"/>
      <c r="S263" s="2"/>
      <c r="T263" s="2"/>
      <c r="U263" s="2"/>
      <c r="V263" s="2"/>
    </row>
    <row r="264" spans="1:46" ht="16" thickBot="1" x14ac:dyDescent="0.4">
      <c r="A264" s="271"/>
      <c r="B264" s="271"/>
      <c r="C264" s="271"/>
      <c r="D264" s="271"/>
      <c r="E264" s="271"/>
      <c r="F264" s="268"/>
      <c r="G264" s="268"/>
      <c r="H264" s="271"/>
      <c r="I264" s="3"/>
      <c r="J264" s="3"/>
      <c r="K264" s="2"/>
      <c r="L264" s="2"/>
      <c r="M264" s="2"/>
      <c r="N264" s="2"/>
      <c r="O264" s="2"/>
      <c r="P264" s="2"/>
      <c r="Q264" s="2"/>
      <c r="R264" s="2"/>
      <c r="S264" s="2"/>
      <c r="T264" s="2"/>
      <c r="U264" s="2"/>
      <c r="V264" s="2"/>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738" t="s">
        <v>1172</v>
      </c>
      <c r="B265" s="739"/>
      <c r="C265" s="739"/>
      <c r="D265" s="739"/>
      <c r="E265" s="739"/>
      <c r="F265" s="740"/>
      <c r="G265" s="741" t="s">
        <v>1224</v>
      </c>
      <c r="H265" s="246" t="s">
        <v>1186</v>
      </c>
      <c r="I265" s="3"/>
      <c r="J265" s="3"/>
      <c r="K265" s="2"/>
      <c r="L265" s="2"/>
      <c r="M265" s="2"/>
      <c r="N265" s="2"/>
      <c r="O265" s="2"/>
      <c r="P265" s="2"/>
      <c r="Q265" s="2"/>
      <c r="R265" s="2"/>
      <c r="S265" s="2"/>
      <c r="T265" s="2"/>
      <c r="U265" s="2"/>
      <c r="V265" s="2"/>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row>
    <row r="266" spans="1:46" ht="32" thickTop="1" thickBot="1" x14ac:dyDescent="0.4">
      <c r="A266" s="247" t="s">
        <v>1228</v>
      </c>
      <c r="B266" s="743" t="s">
        <v>1107</v>
      </c>
      <c r="C266" s="744"/>
      <c r="D266" s="745"/>
      <c r="E266" s="250" t="s">
        <v>1108</v>
      </c>
      <c r="F266" s="251" t="s">
        <v>1109</v>
      </c>
      <c r="G266" s="742"/>
      <c r="H266" s="252">
        <v>0.25</v>
      </c>
      <c r="I266" s="3"/>
      <c r="J266" s="3"/>
      <c r="K266" s="2"/>
      <c r="L266" s="2"/>
      <c r="M266" s="2"/>
      <c r="N266" s="2"/>
      <c r="O266" s="2"/>
      <c r="P266" s="2"/>
      <c r="Q266" s="2"/>
      <c r="R266" s="2"/>
      <c r="S266" s="2"/>
      <c r="T266" s="2"/>
      <c r="U266" s="2"/>
      <c r="V266" s="2"/>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row>
    <row r="267" spans="1:46" ht="16" thickTop="1" x14ac:dyDescent="0.35">
      <c r="A267" s="253"/>
      <c r="B267" s="732"/>
      <c r="C267" s="733"/>
      <c r="D267" s="734"/>
      <c r="E267" s="275"/>
      <c r="F267" s="276"/>
      <c r="G267" s="277"/>
      <c r="H267" s="290">
        <f>+G267*0.25</f>
        <v>0</v>
      </c>
      <c r="I267" s="3"/>
      <c r="J267" s="3"/>
      <c r="K267" s="2"/>
      <c r="L267" s="2"/>
      <c r="M267" s="2"/>
      <c r="N267" s="2"/>
      <c r="O267" s="2"/>
      <c r="P267" s="2"/>
      <c r="Q267" s="2"/>
      <c r="R267" s="2"/>
      <c r="S267" s="2"/>
      <c r="T267" s="2"/>
      <c r="U267" s="2"/>
      <c r="V267" s="2"/>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row>
    <row r="268" spans="1:46" ht="15.5" x14ac:dyDescent="0.35">
      <c r="A268" s="258"/>
      <c r="B268" s="732"/>
      <c r="C268" s="733"/>
      <c r="D268" s="734"/>
      <c r="E268" s="275"/>
      <c r="F268" s="276"/>
      <c r="G268" s="279"/>
      <c r="H268" s="290">
        <f t="shared" ref="H268:H304" si="19">+G268*0.25</f>
        <v>0</v>
      </c>
      <c r="I268" s="3"/>
      <c r="J268" s="3"/>
      <c r="K268" s="2"/>
      <c r="L268" s="2"/>
      <c r="M268" s="2"/>
      <c r="N268" s="2"/>
      <c r="O268" s="2"/>
      <c r="P268" s="2"/>
      <c r="Q268" s="2"/>
      <c r="R268" s="2"/>
      <c r="S268" s="2"/>
      <c r="T268" s="2"/>
      <c r="U268" s="2"/>
      <c r="V268" s="2"/>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row>
    <row r="269" spans="1:46" ht="15.5" x14ac:dyDescent="0.35">
      <c r="A269" s="258"/>
      <c r="B269" s="732"/>
      <c r="C269" s="733"/>
      <c r="D269" s="734"/>
      <c r="E269" s="275"/>
      <c r="F269" s="276"/>
      <c r="G269" s="279"/>
      <c r="H269" s="290">
        <f t="shared" si="19"/>
        <v>0</v>
      </c>
      <c r="I269" s="3"/>
      <c r="J269" s="3"/>
      <c r="K269" s="2"/>
      <c r="L269" s="2"/>
      <c r="M269" s="2"/>
      <c r="N269" s="2"/>
      <c r="O269" s="2"/>
      <c r="P269" s="2"/>
      <c r="Q269" s="2"/>
      <c r="R269" s="2"/>
      <c r="S269" s="2"/>
      <c r="T269" s="2"/>
      <c r="U269" s="2"/>
      <c r="V269" s="2"/>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row>
    <row r="270" spans="1:46" ht="15.5" x14ac:dyDescent="0.35">
      <c r="A270" s="258"/>
      <c r="B270" s="732"/>
      <c r="C270" s="733"/>
      <c r="D270" s="734"/>
      <c r="E270" s="275"/>
      <c r="F270" s="276"/>
      <c r="G270" s="279"/>
      <c r="H270" s="290">
        <f t="shared" si="19"/>
        <v>0</v>
      </c>
      <c r="I270" s="3"/>
      <c r="J270" s="3"/>
      <c r="K270" s="2"/>
      <c r="L270" s="2"/>
      <c r="M270" s="2"/>
      <c r="N270" s="2"/>
      <c r="O270" s="2"/>
      <c r="P270" s="2"/>
      <c r="Q270" s="2"/>
      <c r="R270" s="2"/>
      <c r="S270" s="2"/>
      <c r="T270" s="2"/>
      <c r="U270" s="2"/>
      <c r="V270" s="2"/>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row>
    <row r="271" spans="1:46" ht="15.5" x14ac:dyDescent="0.35">
      <c r="A271" s="258"/>
      <c r="B271" s="732"/>
      <c r="C271" s="733"/>
      <c r="D271" s="734"/>
      <c r="E271" s="275"/>
      <c r="F271" s="276"/>
      <c r="G271" s="279"/>
      <c r="H271" s="290">
        <f t="shared" si="19"/>
        <v>0</v>
      </c>
      <c r="I271" s="3"/>
      <c r="J271" s="3"/>
      <c r="K271" s="2"/>
      <c r="L271" s="2"/>
      <c r="M271" s="2"/>
      <c r="N271" s="2"/>
      <c r="O271" s="2"/>
      <c r="P271" s="2"/>
      <c r="Q271" s="2"/>
      <c r="R271" s="2"/>
      <c r="S271" s="2"/>
      <c r="T271" s="2"/>
      <c r="U271" s="2"/>
      <c r="V271" s="2"/>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row>
    <row r="272" spans="1:46" ht="15.5" x14ac:dyDescent="0.35">
      <c r="A272" s="258"/>
      <c r="B272" s="732"/>
      <c r="C272" s="733"/>
      <c r="D272" s="734"/>
      <c r="E272" s="275"/>
      <c r="F272" s="276"/>
      <c r="G272" s="279"/>
      <c r="H272" s="290">
        <f t="shared" si="19"/>
        <v>0</v>
      </c>
      <c r="I272" s="3"/>
      <c r="J272" s="3"/>
      <c r="K272" s="2"/>
      <c r="L272" s="2"/>
      <c r="M272" s="2"/>
      <c r="N272" s="2"/>
      <c r="O272" s="2"/>
      <c r="P272" s="2"/>
      <c r="Q272" s="2"/>
      <c r="R272" s="2"/>
      <c r="S272" s="2"/>
      <c r="T272" s="2"/>
      <c r="U272" s="2"/>
      <c r="V272" s="2"/>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row>
    <row r="273" spans="1:46" ht="15.5" x14ac:dyDescent="0.35">
      <c r="A273" s="258"/>
      <c r="B273" s="732"/>
      <c r="C273" s="733"/>
      <c r="D273" s="734"/>
      <c r="E273" s="275"/>
      <c r="F273" s="276"/>
      <c r="G273" s="279"/>
      <c r="H273" s="290">
        <f t="shared" si="19"/>
        <v>0</v>
      </c>
      <c r="I273" s="3"/>
      <c r="J273" s="3"/>
      <c r="K273" s="2"/>
      <c r="L273" s="2"/>
      <c r="M273" s="2"/>
      <c r="N273" s="2"/>
      <c r="O273" s="2"/>
      <c r="P273" s="2"/>
      <c r="Q273" s="2"/>
      <c r="R273" s="2"/>
      <c r="S273" s="2"/>
      <c r="T273" s="2"/>
      <c r="U273" s="2"/>
      <c r="V273" s="2"/>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row>
    <row r="274" spans="1:46" ht="15.5" x14ac:dyDescent="0.35">
      <c r="A274" s="258"/>
      <c r="B274" s="732"/>
      <c r="C274" s="733"/>
      <c r="D274" s="734"/>
      <c r="E274" s="275"/>
      <c r="F274" s="276"/>
      <c r="G274" s="279"/>
      <c r="H274" s="290">
        <f t="shared" si="19"/>
        <v>0</v>
      </c>
      <c r="I274" s="3"/>
      <c r="J274" s="3"/>
      <c r="K274" s="2"/>
      <c r="L274" s="2"/>
      <c r="M274" s="2"/>
      <c r="N274" s="2"/>
      <c r="O274" s="2"/>
      <c r="P274" s="2"/>
      <c r="Q274" s="2"/>
      <c r="R274" s="2"/>
      <c r="S274" s="2"/>
      <c r="T274" s="2"/>
      <c r="U274" s="2"/>
      <c r="V274" s="2"/>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row>
    <row r="275" spans="1:46" ht="15.5" x14ac:dyDescent="0.35">
      <c r="A275" s="258"/>
      <c r="B275" s="732"/>
      <c r="C275" s="733"/>
      <c r="D275" s="734"/>
      <c r="E275" s="275"/>
      <c r="F275" s="276"/>
      <c r="G275" s="279"/>
      <c r="H275" s="290">
        <f t="shared" si="19"/>
        <v>0</v>
      </c>
      <c r="I275" s="3"/>
      <c r="J275" s="3"/>
      <c r="K275" s="2"/>
      <c r="L275" s="2"/>
      <c r="M275" s="2"/>
      <c r="N275" s="2"/>
      <c r="O275" s="2"/>
      <c r="P275" s="2"/>
      <c r="Q275" s="2"/>
      <c r="R275" s="2"/>
      <c r="S275" s="2"/>
      <c r="T275" s="2"/>
      <c r="U275" s="2"/>
      <c r="V275" s="2"/>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row>
    <row r="276" spans="1:46" ht="15.5" x14ac:dyDescent="0.35">
      <c r="A276" s="258"/>
      <c r="B276" s="732"/>
      <c r="C276" s="733"/>
      <c r="D276" s="734"/>
      <c r="E276" s="275"/>
      <c r="F276" s="276"/>
      <c r="G276" s="279"/>
      <c r="H276" s="290">
        <f t="shared" si="19"/>
        <v>0</v>
      </c>
      <c r="I276" s="3"/>
      <c r="J276" s="3"/>
      <c r="K276" s="2"/>
      <c r="L276" s="2"/>
      <c r="M276" s="2"/>
      <c r="N276" s="2"/>
      <c r="O276" s="2"/>
      <c r="P276" s="2"/>
      <c r="Q276" s="2"/>
      <c r="R276" s="2"/>
      <c r="S276" s="2"/>
      <c r="T276" s="2"/>
      <c r="U276" s="2"/>
      <c r="V276" s="2"/>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row>
    <row r="277" spans="1:46" ht="15.5" x14ac:dyDescent="0.35">
      <c r="A277" s="258"/>
      <c r="B277" s="732"/>
      <c r="C277" s="733"/>
      <c r="D277" s="734"/>
      <c r="E277" s="275"/>
      <c r="F277" s="276"/>
      <c r="G277" s="279"/>
      <c r="H277" s="290">
        <f t="shared" si="19"/>
        <v>0</v>
      </c>
      <c r="I277" s="3"/>
      <c r="J277" s="3"/>
      <c r="K277" s="2"/>
      <c r="L277" s="2"/>
      <c r="M277" s="2"/>
      <c r="N277" s="2"/>
      <c r="O277" s="2"/>
      <c r="P277" s="2"/>
      <c r="Q277" s="2"/>
      <c r="R277" s="2"/>
      <c r="S277" s="2"/>
      <c r="T277" s="2"/>
      <c r="U277" s="2"/>
      <c r="V277" s="2"/>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row>
    <row r="278" spans="1:46" ht="15.5" x14ac:dyDescent="0.35">
      <c r="A278" s="258"/>
      <c r="B278" s="732"/>
      <c r="C278" s="733"/>
      <c r="D278" s="734"/>
      <c r="E278" s="275"/>
      <c r="F278" s="276"/>
      <c r="G278" s="279"/>
      <c r="H278" s="290">
        <f t="shared" si="19"/>
        <v>0</v>
      </c>
      <c r="I278" s="3"/>
      <c r="J278" s="3"/>
      <c r="K278" s="2"/>
      <c r="L278" s="2"/>
      <c r="M278" s="2"/>
      <c r="N278" s="2"/>
      <c r="O278" s="2"/>
      <c r="P278" s="2"/>
      <c r="Q278" s="2"/>
      <c r="R278" s="2"/>
      <c r="S278" s="2"/>
      <c r="T278" s="2"/>
      <c r="U278" s="2"/>
      <c r="V278" s="2"/>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row>
    <row r="279" spans="1:46" ht="15.5" x14ac:dyDescent="0.35">
      <c r="A279" s="258"/>
      <c r="B279" s="732"/>
      <c r="C279" s="733"/>
      <c r="D279" s="734"/>
      <c r="E279" s="275"/>
      <c r="F279" s="276"/>
      <c r="G279" s="279"/>
      <c r="H279" s="290">
        <f t="shared" si="19"/>
        <v>0</v>
      </c>
      <c r="I279" s="3"/>
      <c r="J279" s="3"/>
      <c r="K279" s="2"/>
      <c r="L279" s="2"/>
      <c r="M279" s="2"/>
      <c r="N279" s="2"/>
      <c r="O279" s="2"/>
      <c r="P279" s="2"/>
      <c r="Q279" s="2"/>
      <c r="R279" s="2"/>
      <c r="S279" s="2"/>
      <c r="T279" s="2"/>
      <c r="U279" s="2"/>
      <c r="V279" s="2"/>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row>
    <row r="280" spans="1:46" ht="15.5" x14ac:dyDescent="0.35">
      <c r="A280" s="258"/>
      <c r="B280" s="732"/>
      <c r="C280" s="733"/>
      <c r="D280" s="734"/>
      <c r="E280" s="275"/>
      <c r="F280" s="276"/>
      <c r="G280" s="279"/>
      <c r="H280" s="290">
        <f t="shared" si="19"/>
        <v>0</v>
      </c>
      <c r="I280" s="3"/>
      <c r="J280" s="3"/>
      <c r="K280" s="2"/>
      <c r="L280" s="2"/>
      <c r="M280" s="2"/>
      <c r="N280" s="2"/>
      <c r="O280" s="2"/>
      <c r="P280" s="2"/>
      <c r="Q280" s="2"/>
      <c r="R280" s="2"/>
      <c r="S280" s="2"/>
      <c r="T280" s="2"/>
      <c r="U280" s="2"/>
      <c r="V280" s="2"/>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row>
    <row r="281" spans="1:46" ht="15.5" x14ac:dyDescent="0.35">
      <c r="A281" s="258"/>
      <c r="B281" s="732"/>
      <c r="C281" s="733"/>
      <c r="D281" s="734"/>
      <c r="E281" s="275"/>
      <c r="F281" s="276"/>
      <c r="G281" s="279"/>
      <c r="H281" s="290">
        <f t="shared" si="19"/>
        <v>0</v>
      </c>
      <c r="I281" s="3"/>
      <c r="J281" s="3"/>
      <c r="K281" s="2"/>
      <c r="L281" s="2"/>
      <c r="M281" s="2"/>
      <c r="N281" s="2"/>
      <c r="O281" s="2"/>
      <c r="P281" s="2"/>
      <c r="Q281" s="2"/>
      <c r="R281" s="2"/>
      <c r="S281" s="2"/>
      <c r="T281" s="2"/>
      <c r="U281" s="2"/>
      <c r="V281" s="2"/>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row>
    <row r="282" spans="1:46" ht="15.5" x14ac:dyDescent="0.35">
      <c r="A282" s="258"/>
      <c r="B282" s="732"/>
      <c r="C282" s="733"/>
      <c r="D282" s="734"/>
      <c r="E282" s="275"/>
      <c r="F282" s="276"/>
      <c r="G282" s="279"/>
      <c r="H282" s="290">
        <f t="shared" si="19"/>
        <v>0</v>
      </c>
      <c r="I282" s="3"/>
      <c r="J282" s="3"/>
      <c r="K282" s="2"/>
      <c r="L282" s="2"/>
      <c r="M282" s="2"/>
      <c r="N282" s="2"/>
      <c r="O282" s="2"/>
      <c r="P282" s="2"/>
      <c r="Q282" s="2"/>
      <c r="R282" s="2"/>
      <c r="S282" s="2"/>
      <c r="T282" s="2"/>
      <c r="U282" s="2"/>
      <c r="V282" s="2"/>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row>
    <row r="283" spans="1:46" ht="15.5" x14ac:dyDescent="0.35">
      <c r="A283" s="258"/>
      <c r="B283" s="732"/>
      <c r="C283" s="733"/>
      <c r="D283" s="734"/>
      <c r="E283" s="275"/>
      <c r="F283" s="276"/>
      <c r="G283" s="279"/>
      <c r="H283" s="290">
        <f t="shared" si="19"/>
        <v>0</v>
      </c>
      <c r="I283" s="3"/>
      <c r="J283" s="3"/>
      <c r="K283" s="2"/>
      <c r="L283" s="2"/>
      <c r="M283" s="2"/>
      <c r="N283" s="2"/>
      <c r="O283" s="2"/>
      <c r="P283" s="2"/>
      <c r="Q283" s="2"/>
      <c r="R283" s="2"/>
      <c r="S283" s="2"/>
      <c r="T283" s="2"/>
      <c r="U283" s="2"/>
      <c r="V283" s="2"/>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row>
    <row r="284" spans="1:46" ht="15.5" x14ac:dyDescent="0.35">
      <c r="A284" s="258"/>
      <c r="B284" s="732"/>
      <c r="C284" s="733"/>
      <c r="D284" s="734"/>
      <c r="E284" s="275"/>
      <c r="F284" s="276"/>
      <c r="G284" s="279"/>
      <c r="H284" s="290">
        <f t="shared" si="19"/>
        <v>0</v>
      </c>
      <c r="I284" s="3"/>
      <c r="J284" s="3"/>
      <c r="K284" s="2"/>
      <c r="L284" s="2"/>
      <c r="M284" s="2"/>
      <c r="N284" s="2"/>
      <c r="O284" s="2"/>
      <c r="P284" s="2"/>
      <c r="Q284" s="2"/>
      <c r="R284" s="2"/>
      <c r="S284" s="2"/>
      <c r="T284" s="2"/>
      <c r="U284" s="2"/>
      <c r="V284" s="2"/>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row>
    <row r="285" spans="1:46" ht="15.5" hidden="1" outlineLevel="1" x14ac:dyDescent="0.35">
      <c r="A285" s="258"/>
      <c r="B285" s="732"/>
      <c r="C285" s="733"/>
      <c r="D285" s="734"/>
      <c r="E285" s="275"/>
      <c r="F285" s="276"/>
      <c r="G285" s="279"/>
      <c r="H285" s="290">
        <f t="shared" si="19"/>
        <v>0</v>
      </c>
      <c r="I285" s="3"/>
      <c r="J285" s="3"/>
      <c r="K285" s="2"/>
      <c r="L285" s="2"/>
      <c r="M285" s="2"/>
      <c r="N285" s="2"/>
      <c r="O285" s="2"/>
      <c r="P285" s="2"/>
      <c r="Q285" s="2"/>
      <c r="R285" s="2"/>
      <c r="S285" s="2"/>
      <c r="T285" s="2"/>
      <c r="U285" s="2"/>
      <c r="V285" s="2"/>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row>
    <row r="286" spans="1:46" ht="15.5" hidden="1" outlineLevel="1" x14ac:dyDescent="0.35">
      <c r="A286" s="258"/>
      <c r="B286" s="732"/>
      <c r="C286" s="733"/>
      <c r="D286" s="734"/>
      <c r="E286" s="275"/>
      <c r="F286" s="276"/>
      <c r="G286" s="279"/>
      <c r="H286" s="290">
        <f t="shared" si="19"/>
        <v>0</v>
      </c>
      <c r="I286" s="3"/>
      <c r="J286" s="3"/>
      <c r="K286" s="2"/>
      <c r="L286" s="2"/>
      <c r="M286" s="2"/>
      <c r="N286" s="2"/>
      <c r="O286" s="2"/>
      <c r="P286" s="2"/>
      <c r="Q286" s="2"/>
      <c r="R286" s="2"/>
      <c r="S286" s="2"/>
      <c r="T286" s="2"/>
      <c r="U286" s="2"/>
      <c r="V286" s="2"/>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row>
    <row r="287" spans="1:46" ht="15.5" hidden="1" outlineLevel="1" x14ac:dyDescent="0.35">
      <c r="A287" s="258"/>
      <c r="B287" s="732"/>
      <c r="C287" s="733"/>
      <c r="D287" s="734"/>
      <c r="E287" s="275"/>
      <c r="F287" s="276"/>
      <c r="G287" s="279"/>
      <c r="H287" s="290">
        <f t="shared" si="19"/>
        <v>0</v>
      </c>
      <c r="I287" s="3"/>
      <c r="J287" s="3"/>
      <c r="K287" s="2"/>
      <c r="L287" s="2"/>
      <c r="M287" s="2"/>
      <c r="N287" s="2"/>
      <c r="O287" s="2"/>
      <c r="P287" s="2"/>
      <c r="Q287" s="2"/>
      <c r="R287" s="2"/>
      <c r="S287" s="2"/>
      <c r="T287" s="2"/>
      <c r="U287" s="2"/>
      <c r="V287" s="2"/>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row>
    <row r="288" spans="1:46" ht="15.5" hidden="1" outlineLevel="1" x14ac:dyDescent="0.35">
      <c r="A288" s="258"/>
      <c r="B288" s="732"/>
      <c r="C288" s="733"/>
      <c r="D288" s="734"/>
      <c r="E288" s="275"/>
      <c r="F288" s="276"/>
      <c r="G288" s="279"/>
      <c r="H288" s="290">
        <f t="shared" si="19"/>
        <v>0</v>
      </c>
      <c r="I288" s="3"/>
      <c r="J288" s="3"/>
      <c r="K288" s="2"/>
      <c r="L288" s="2"/>
      <c r="M288" s="2"/>
      <c r="N288" s="2"/>
      <c r="O288" s="2"/>
      <c r="P288" s="2"/>
      <c r="Q288" s="2"/>
      <c r="R288" s="2"/>
      <c r="S288" s="2"/>
      <c r="T288" s="2"/>
      <c r="U288" s="2"/>
      <c r="V288" s="2"/>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row>
    <row r="289" spans="1:46" ht="15.5" hidden="1" outlineLevel="1" x14ac:dyDescent="0.35">
      <c r="A289" s="258"/>
      <c r="B289" s="732"/>
      <c r="C289" s="733"/>
      <c r="D289" s="734"/>
      <c r="E289" s="275"/>
      <c r="F289" s="276"/>
      <c r="G289" s="279"/>
      <c r="H289" s="290">
        <f t="shared" si="19"/>
        <v>0</v>
      </c>
      <c r="I289" s="3"/>
      <c r="J289" s="3"/>
      <c r="K289" s="2"/>
      <c r="L289" s="2"/>
      <c r="M289" s="2"/>
      <c r="N289" s="2"/>
      <c r="O289" s="2"/>
      <c r="P289" s="2"/>
      <c r="Q289" s="2"/>
      <c r="R289" s="2"/>
      <c r="S289" s="2"/>
      <c r="T289" s="2"/>
      <c r="U289" s="2"/>
      <c r="V289" s="2"/>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row>
    <row r="290" spans="1:46" ht="15.5" hidden="1" outlineLevel="1" x14ac:dyDescent="0.35">
      <c r="A290" s="258"/>
      <c r="B290" s="732"/>
      <c r="C290" s="733"/>
      <c r="D290" s="734"/>
      <c r="E290" s="275"/>
      <c r="F290" s="276"/>
      <c r="G290" s="279"/>
      <c r="H290" s="290">
        <f t="shared" si="19"/>
        <v>0</v>
      </c>
      <c r="I290" s="3"/>
      <c r="J290" s="3"/>
      <c r="K290" s="2"/>
      <c r="L290" s="2"/>
      <c r="M290" s="2"/>
      <c r="N290" s="2"/>
      <c r="O290" s="2"/>
      <c r="P290" s="2"/>
      <c r="Q290" s="2"/>
      <c r="R290" s="2"/>
      <c r="S290" s="2"/>
      <c r="T290" s="2"/>
      <c r="U290" s="2"/>
      <c r="V290" s="2"/>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row>
    <row r="291" spans="1:46" ht="15.5" hidden="1" outlineLevel="1" x14ac:dyDescent="0.35">
      <c r="A291" s="258"/>
      <c r="B291" s="732"/>
      <c r="C291" s="733"/>
      <c r="D291" s="734"/>
      <c r="E291" s="275"/>
      <c r="F291" s="276"/>
      <c r="G291" s="279"/>
      <c r="H291" s="290">
        <f t="shared" si="19"/>
        <v>0</v>
      </c>
      <c r="I291" s="3"/>
      <c r="J291" s="3"/>
      <c r="K291" s="2"/>
      <c r="L291" s="2"/>
      <c r="M291" s="2"/>
      <c r="N291" s="2"/>
      <c r="O291" s="2"/>
      <c r="P291" s="2"/>
      <c r="Q291" s="2"/>
      <c r="R291" s="2"/>
      <c r="S291" s="2"/>
      <c r="T291" s="2"/>
      <c r="U291" s="2"/>
      <c r="V291" s="2"/>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row>
    <row r="292" spans="1:46" ht="15.5" hidden="1" outlineLevel="1" x14ac:dyDescent="0.35">
      <c r="A292" s="258"/>
      <c r="B292" s="732"/>
      <c r="C292" s="733"/>
      <c r="D292" s="734"/>
      <c r="E292" s="275"/>
      <c r="F292" s="276"/>
      <c r="G292" s="279"/>
      <c r="H292" s="290">
        <f t="shared" si="19"/>
        <v>0</v>
      </c>
      <c r="I292" s="3"/>
      <c r="J292" s="3"/>
      <c r="K292" s="2"/>
      <c r="L292" s="2"/>
      <c r="M292" s="2"/>
      <c r="N292" s="2"/>
      <c r="O292" s="2"/>
      <c r="P292" s="2"/>
      <c r="Q292" s="2"/>
      <c r="R292" s="2"/>
      <c r="S292" s="2"/>
      <c r="T292" s="2"/>
      <c r="U292" s="2"/>
      <c r="V292" s="2"/>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row>
    <row r="293" spans="1:46" ht="15.5" hidden="1" outlineLevel="1" x14ac:dyDescent="0.35">
      <c r="A293" s="258"/>
      <c r="B293" s="732"/>
      <c r="C293" s="733"/>
      <c r="D293" s="734"/>
      <c r="E293" s="275"/>
      <c r="F293" s="276"/>
      <c r="G293" s="279"/>
      <c r="H293" s="290">
        <f t="shared" si="19"/>
        <v>0</v>
      </c>
      <c r="I293" s="3"/>
      <c r="J293" s="3"/>
      <c r="K293" s="2"/>
      <c r="L293" s="2"/>
      <c r="M293" s="2"/>
      <c r="N293" s="2"/>
      <c r="O293" s="2"/>
      <c r="P293" s="2"/>
      <c r="Q293" s="2"/>
      <c r="R293" s="2"/>
      <c r="S293" s="2"/>
      <c r="T293" s="2"/>
      <c r="U293" s="2"/>
      <c r="V293" s="2"/>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row>
    <row r="294" spans="1:46" ht="15.5" hidden="1" outlineLevel="1" x14ac:dyDescent="0.35">
      <c r="A294" s="258"/>
      <c r="B294" s="732"/>
      <c r="C294" s="733"/>
      <c r="D294" s="734"/>
      <c r="E294" s="275"/>
      <c r="F294" s="276"/>
      <c r="G294" s="279"/>
      <c r="H294" s="290">
        <f t="shared" si="19"/>
        <v>0</v>
      </c>
      <c r="I294" s="3"/>
      <c r="J294" s="3"/>
      <c r="K294" s="2"/>
      <c r="L294" s="2"/>
      <c r="M294" s="2"/>
      <c r="N294" s="2"/>
      <c r="O294" s="2"/>
      <c r="P294" s="2"/>
      <c r="Q294" s="2"/>
      <c r="R294" s="2"/>
      <c r="S294" s="2"/>
      <c r="T294" s="2"/>
      <c r="U294" s="2"/>
      <c r="V294" s="2"/>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row>
    <row r="295" spans="1:46" ht="15.5" hidden="1" outlineLevel="1" x14ac:dyDescent="0.35">
      <c r="A295" s="258"/>
      <c r="B295" s="732"/>
      <c r="C295" s="733"/>
      <c r="D295" s="734"/>
      <c r="E295" s="275"/>
      <c r="F295" s="276"/>
      <c r="G295" s="279"/>
      <c r="H295" s="290">
        <f t="shared" si="19"/>
        <v>0</v>
      </c>
      <c r="I295" s="3"/>
      <c r="J295" s="3"/>
      <c r="K295" s="2"/>
      <c r="L295" s="2"/>
      <c r="M295" s="2"/>
      <c r="N295" s="2"/>
      <c r="O295" s="2"/>
      <c r="P295" s="2"/>
      <c r="Q295" s="2"/>
      <c r="R295" s="2"/>
      <c r="S295" s="2"/>
      <c r="T295" s="2"/>
      <c r="U295" s="2"/>
      <c r="V295" s="2"/>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row>
    <row r="296" spans="1:46" ht="15.5" hidden="1" outlineLevel="1" x14ac:dyDescent="0.35">
      <c r="A296" s="258"/>
      <c r="B296" s="732"/>
      <c r="C296" s="733"/>
      <c r="D296" s="734"/>
      <c r="E296" s="275"/>
      <c r="F296" s="276"/>
      <c r="G296" s="279"/>
      <c r="H296" s="290">
        <f t="shared" si="19"/>
        <v>0</v>
      </c>
      <c r="I296" s="3"/>
      <c r="J296" s="3"/>
      <c r="K296" s="2"/>
      <c r="L296" s="2"/>
      <c r="M296" s="2"/>
      <c r="N296" s="2"/>
      <c r="O296" s="2"/>
      <c r="P296" s="2"/>
      <c r="Q296" s="2"/>
      <c r="R296" s="2"/>
      <c r="S296" s="2"/>
      <c r="T296" s="2"/>
      <c r="U296" s="2"/>
      <c r="V296" s="2"/>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row>
    <row r="297" spans="1:46" ht="15.5" hidden="1" outlineLevel="1" x14ac:dyDescent="0.35">
      <c r="A297" s="258"/>
      <c r="B297" s="732"/>
      <c r="C297" s="733"/>
      <c r="D297" s="734"/>
      <c r="E297" s="275"/>
      <c r="F297" s="276"/>
      <c r="G297" s="279"/>
      <c r="H297" s="290">
        <f t="shared" si="19"/>
        <v>0</v>
      </c>
      <c r="I297" s="3"/>
      <c r="J297" s="3"/>
      <c r="K297" s="2"/>
      <c r="L297" s="2"/>
      <c r="M297" s="2"/>
      <c r="N297" s="2"/>
      <c r="O297" s="2"/>
      <c r="P297" s="2"/>
      <c r="Q297" s="2"/>
      <c r="R297" s="2"/>
      <c r="S297" s="2"/>
      <c r="T297" s="2"/>
      <c r="U297" s="2"/>
      <c r="V297" s="2"/>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row>
    <row r="298" spans="1:46" ht="15.5" hidden="1" outlineLevel="1" x14ac:dyDescent="0.35">
      <c r="A298" s="258"/>
      <c r="B298" s="732"/>
      <c r="C298" s="733"/>
      <c r="D298" s="734"/>
      <c r="E298" s="275"/>
      <c r="F298" s="276"/>
      <c r="G298" s="279"/>
      <c r="H298" s="290">
        <f t="shared" si="19"/>
        <v>0</v>
      </c>
      <c r="I298" s="3"/>
      <c r="J298" s="3"/>
      <c r="K298" s="2"/>
      <c r="L298" s="2"/>
      <c r="M298" s="2"/>
      <c r="N298" s="2"/>
      <c r="O298" s="2"/>
      <c r="P298" s="2"/>
      <c r="Q298" s="2"/>
      <c r="R298" s="2"/>
      <c r="S298" s="2"/>
      <c r="T298" s="2"/>
      <c r="U298" s="2"/>
      <c r="V298" s="2"/>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row>
    <row r="299" spans="1:46" ht="15.5" hidden="1" outlineLevel="1" x14ac:dyDescent="0.35">
      <c r="A299" s="258"/>
      <c r="B299" s="732"/>
      <c r="C299" s="733"/>
      <c r="D299" s="734"/>
      <c r="E299" s="275"/>
      <c r="F299" s="276"/>
      <c r="G299" s="279"/>
      <c r="H299" s="290">
        <f t="shared" si="19"/>
        <v>0</v>
      </c>
      <c r="I299" s="3"/>
      <c r="J299" s="3"/>
      <c r="K299" s="2"/>
      <c r="L299" s="2"/>
      <c r="M299" s="2"/>
      <c r="N299" s="2"/>
      <c r="O299" s="2"/>
      <c r="P299" s="2"/>
      <c r="Q299" s="2"/>
      <c r="R299" s="2"/>
      <c r="S299" s="2"/>
      <c r="T299" s="2"/>
      <c r="U299" s="2"/>
      <c r="V299" s="2"/>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row>
    <row r="300" spans="1:46" ht="15.5" hidden="1" outlineLevel="1" x14ac:dyDescent="0.35">
      <c r="A300" s="258"/>
      <c r="B300" s="732"/>
      <c r="C300" s="733"/>
      <c r="D300" s="734"/>
      <c r="E300" s="275"/>
      <c r="F300" s="276"/>
      <c r="G300" s="279"/>
      <c r="H300" s="290">
        <f t="shared" si="19"/>
        <v>0</v>
      </c>
      <c r="I300" s="3"/>
      <c r="J300" s="3"/>
      <c r="K300" s="2"/>
      <c r="L300" s="2"/>
      <c r="M300" s="2"/>
      <c r="N300" s="2"/>
      <c r="O300" s="2"/>
      <c r="P300" s="2"/>
      <c r="Q300" s="2"/>
      <c r="R300" s="2"/>
      <c r="S300" s="2"/>
      <c r="T300" s="2"/>
      <c r="U300" s="2"/>
      <c r="V300" s="2"/>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row>
    <row r="301" spans="1:46" ht="15.5" hidden="1" outlineLevel="1" x14ac:dyDescent="0.35">
      <c r="A301" s="258"/>
      <c r="B301" s="732"/>
      <c r="C301" s="733"/>
      <c r="D301" s="734"/>
      <c r="E301" s="275"/>
      <c r="F301" s="276"/>
      <c r="G301" s="279"/>
      <c r="H301" s="290">
        <f t="shared" si="19"/>
        <v>0</v>
      </c>
      <c r="I301" s="3"/>
      <c r="J301" s="3"/>
      <c r="K301" s="2"/>
      <c r="L301" s="2"/>
      <c r="M301" s="2"/>
      <c r="N301" s="2"/>
      <c r="O301" s="2"/>
      <c r="P301" s="2"/>
      <c r="Q301" s="2"/>
      <c r="R301" s="2"/>
      <c r="S301" s="2"/>
      <c r="T301" s="2"/>
      <c r="U301" s="2"/>
      <c r="V301" s="2"/>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row>
    <row r="302" spans="1:46" ht="15.5" hidden="1" outlineLevel="1" x14ac:dyDescent="0.35">
      <c r="A302" s="258"/>
      <c r="B302" s="732"/>
      <c r="C302" s="733"/>
      <c r="D302" s="734"/>
      <c r="E302" s="275"/>
      <c r="F302" s="276"/>
      <c r="G302" s="279"/>
      <c r="H302" s="290">
        <f t="shared" si="19"/>
        <v>0</v>
      </c>
      <c r="I302" s="3"/>
      <c r="J302" s="3"/>
      <c r="K302" s="2"/>
      <c r="L302" s="2"/>
      <c r="M302" s="2"/>
      <c r="N302" s="2"/>
      <c r="O302" s="2"/>
      <c r="P302" s="2"/>
      <c r="Q302" s="2"/>
      <c r="R302" s="2"/>
      <c r="S302" s="2"/>
      <c r="T302" s="2"/>
      <c r="U302" s="2"/>
      <c r="V302" s="2"/>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row>
    <row r="303" spans="1:46" ht="15.5" hidden="1" outlineLevel="1" x14ac:dyDescent="0.35">
      <c r="A303" s="258"/>
      <c r="B303" s="732"/>
      <c r="C303" s="733"/>
      <c r="D303" s="734"/>
      <c r="E303" s="275"/>
      <c r="F303" s="276"/>
      <c r="G303" s="279"/>
      <c r="H303" s="290">
        <f t="shared" si="19"/>
        <v>0</v>
      </c>
      <c r="I303" s="3"/>
      <c r="J303" s="3"/>
      <c r="K303" s="2"/>
      <c r="L303" s="2"/>
      <c r="M303" s="2"/>
      <c r="N303" s="2"/>
      <c r="O303" s="2"/>
      <c r="P303" s="2"/>
      <c r="Q303" s="2"/>
      <c r="R303" s="2"/>
      <c r="S303" s="2"/>
      <c r="T303" s="2"/>
      <c r="U303" s="2"/>
      <c r="V303" s="2"/>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row>
    <row r="304" spans="1:46" ht="15.5" hidden="1" outlineLevel="1" x14ac:dyDescent="0.35">
      <c r="A304" s="258"/>
      <c r="B304" s="732"/>
      <c r="C304" s="733"/>
      <c r="D304" s="734"/>
      <c r="E304" s="275"/>
      <c r="F304" s="276"/>
      <c r="G304" s="279"/>
      <c r="H304" s="290">
        <f t="shared" si="19"/>
        <v>0</v>
      </c>
      <c r="I304" s="3"/>
      <c r="J304" s="3"/>
      <c r="K304" s="2"/>
      <c r="L304" s="2"/>
      <c r="M304" s="2"/>
      <c r="N304" s="2"/>
      <c r="O304" s="2"/>
      <c r="P304" s="2"/>
      <c r="Q304" s="2"/>
      <c r="R304" s="2"/>
      <c r="S304" s="2"/>
      <c r="T304" s="2"/>
      <c r="U304" s="2"/>
      <c r="V304" s="2"/>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row>
    <row r="305" spans="1:46" ht="15.5" hidden="1" outlineLevel="1" x14ac:dyDescent="0.35">
      <c r="A305" s="259"/>
      <c r="B305" s="729"/>
      <c r="C305" s="730"/>
      <c r="D305" s="731"/>
      <c r="E305" s="283"/>
      <c r="F305" s="276"/>
      <c r="G305" s="284"/>
      <c r="H305" s="290">
        <f t="shared" ref="H305:H313" si="20">+G305*0.25</f>
        <v>0</v>
      </c>
      <c r="I305" s="3"/>
      <c r="J305" s="3"/>
      <c r="K305" s="2"/>
      <c r="L305" s="2"/>
      <c r="M305" s="2"/>
      <c r="N305" s="2"/>
      <c r="O305" s="2"/>
      <c r="P305" s="2"/>
      <c r="Q305" s="2"/>
      <c r="R305" s="2"/>
      <c r="S305" s="2"/>
      <c r="T305" s="2"/>
      <c r="U305" s="2"/>
      <c r="V305" s="2"/>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row>
    <row r="306" spans="1:46" ht="15.5" hidden="1" outlineLevel="1" x14ac:dyDescent="0.35">
      <c r="A306" s="259"/>
      <c r="B306" s="729"/>
      <c r="C306" s="730"/>
      <c r="D306" s="731"/>
      <c r="E306" s="283"/>
      <c r="F306" s="276"/>
      <c r="G306" s="284"/>
      <c r="H306" s="290">
        <f t="shared" si="20"/>
        <v>0</v>
      </c>
      <c r="I306" s="3"/>
      <c r="J306" s="3"/>
      <c r="K306" s="2"/>
      <c r="L306" s="2"/>
      <c r="M306" s="2"/>
      <c r="N306" s="2"/>
      <c r="O306" s="2"/>
      <c r="P306" s="2"/>
      <c r="Q306" s="2"/>
      <c r="R306" s="2"/>
      <c r="S306" s="2"/>
      <c r="T306" s="2"/>
      <c r="U306" s="2"/>
      <c r="V306" s="2"/>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row>
    <row r="307" spans="1:46" ht="15.5" hidden="1" outlineLevel="1" x14ac:dyDescent="0.35">
      <c r="A307" s="259"/>
      <c r="B307" s="729"/>
      <c r="C307" s="730"/>
      <c r="D307" s="731"/>
      <c r="E307" s="283"/>
      <c r="F307" s="276"/>
      <c r="G307" s="284"/>
      <c r="H307" s="290">
        <f t="shared" si="20"/>
        <v>0</v>
      </c>
      <c r="K307" s="2"/>
      <c r="L307" s="2"/>
      <c r="M307" s="2"/>
      <c r="N307" s="2"/>
      <c r="O307" s="2"/>
      <c r="P307" s="2"/>
      <c r="Q307" s="2"/>
      <c r="R307" s="2"/>
      <c r="S307" s="2"/>
      <c r="T307" s="2"/>
      <c r="U307" s="2"/>
      <c r="V307" s="2"/>
    </row>
    <row r="308" spans="1:46" ht="15.5" hidden="1" outlineLevel="1" x14ac:dyDescent="0.35">
      <c r="A308" s="259"/>
      <c r="B308" s="729"/>
      <c r="C308" s="730"/>
      <c r="D308" s="731"/>
      <c r="E308" s="283"/>
      <c r="F308" s="276"/>
      <c r="G308" s="284"/>
      <c r="H308" s="290">
        <f t="shared" si="20"/>
        <v>0</v>
      </c>
      <c r="K308" s="2"/>
      <c r="L308" s="2"/>
      <c r="M308" s="2"/>
      <c r="N308" s="2"/>
      <c r="O308" s="2"/>
      <c r="P308" s="2"/>
      <c r="Q308" s="2"/>
      <c r="R308" s="2"/>
      <c r="S308" s="2"/>
      <c r="T308" s="2"/>
      <c r="U308" s="2"/>
      <c r="V308" s="2"/>
    </row>
    <row r="309" spans="1:46" ht="15.5" hidden="1" outlineLevel="1" x14ac:dyDescent="0.35">
      <c r="A309" s="259"/>
      <c r="B309" s="729"/>
      <c r="C309" s="730"/>
      <c r="D309" s="731"/>
      <c r="E309" s="283"/>
      <c r="F309" s="276"/>
      <c r="G309" s="284"/>
      <c r="H309" s="290">
        <f t="shared" si="20"/>
        <v>0</v>
      </c>
      <c r="K309" s="2"/>
      <c r="L309" s="2"/>
      <c r="M309" s="2"/>
      <c r="N309" s="2"/>
      <c r="O309" s="2"/>
      <c r="P309" s="2"/>
      <c r="Q309" s="2"/>
      <c r="R309" s="2"/>
      <c r="S309" s="2"/>
      <c r="T309" s="2"/>
      <c r="U309" s="2"/>
      <c r="V309" s="2"/>
    </row>
    <row r="310" spans="1:46" ht="15.5" hidden="1" outlineLevel="1" x14ac:dyDescent="0.35">
      <c r="A310" s="259"/>
      <c r="B310" s="729"/>
      <c r="C310" s="730"/>
      <c r="D310" s="731"/>
      <c r="E310" s="283"/>
      <c r="F310" s="276"/>
      <c r="G310" s="284"/>
      <c r="H310" s="290">
        <f t="shared" si="20"/>
        <v>0</v>
      </c>
      <c r="K310" s="2"/>
      <c r="L310" s="2"/>
      <c r="M310" s="2"/>
      <c r="N310" s="2"/>
      <c r="O310" s="2"/>
      <c r="P310" s="2"/>
      <c r="Q310" s="2"/>
      <c r="R310" s="2"/>
      <c r="S310" s="2"/>
      <c r="T310" s="2"/>
      <c r="U310" s="2"/>
      <c r="V310" s="2"/>
    </row>
    <row r="311" spans="1:46" ht="15.5" hidden="1" outlineLevel="1" x14ac:dyDescent="0.35">
      <c r="A311" s="259"/>
      <c r="B311" s="729"/>
      <c r="C311" s="730"/>
      <c r="D311" s="731"/>
      <c r="E311" s="283"/>
      <c r="F311" s="276"/>
      <c r="G311" s="284"/>
      <c r="H311" s="290">
        <f t="shared" si="20"/>
        <v>0</v>
      </c>
      <c r="K311" s="2"/>
      <c r="L311" s="2"/>
      <c r="M311" s="2"/>
      <c r="N311" s="2"/>
      <c r="O311" s="2"/>
      <c r="P311" s="2"/>
      <c r="Q311" s="2"/>
      <c r="R311" s="2"/>
      <c r="S311" s="2"/>
      <c r="T311" s="2"/>
      <c r="U311" s="2"/>
      <c r="V311" s="2"/>
    </row>
    <row r="312" spans="1:46" ht="15.5" hidden="1" outlineLevel="1" x14ac:dyDescent="0.35">
      <c r="A312" s="259"/>
      <c r="B312" s="729"/>
      <c r="C312" s="730"/>
      <c r="D312" s="731"/>
      <c r="E312" s="283"/>
      <c r="F312" s="276"/>
      <c r="G312" s="284"/>
      <c r="H312" s="290">
        <f t="shared" si="20"/>
        <v>0</v>
      </c>
      <c r="K312" s="2"/>
      <c r="L312" s="2"/>
      <c r="M312" s="2"/>
      <c r="N312" s="2"/>
      <c r="O312" s="2"/>
      <c r="P312" s="2"/>
      <c r="Q312" s="2"/>
      <c r="R312" s="2"/>
      <c r="S312" s="2"/>
      <c r="T312" s="2"/>
      <c r="U312" s="2"/>
      <c r="V312" s="2"/>
    </row>
    <row r="313" spans="1:46" ht="15.5" hidden="1" outlineLevel="1" x14ac:dyDescent="0.35">
      <c r="A313" s="259"/>
      <c r="B313" s="729"/>
      <c r="C313" s="730"/>
      <c r="D313" s="731"/>
      <c r="E313" s="283"/>
      <c r="F313" s="276"/>
      <c r="G313" s="284"/>
      <c r="H313" s="290">
        <f t="shared" si="20"/>
        <v>0</v>
      </c>
      <c r="K313" s="2"/>
      <c r="L313" s="2"/>
      <c r="M313" s="2"/>
      <c r="N313" s="2"/>
      <c r="O313" s="2"/>
      <c r="P313" s="2"/>
      <c r="Q313" s="2"/>
      <c r="R313" s="2"/>
      <c r="S313" s="2"/>
      <c r="T313" s="2"/>
      <c r="U313" s="2"/>
      <c r="V313" s="2"/>
    </row>
    <row r="314" spans="1:46" ht="16" collapsed="1" thickBot="1" x14ac:dyDescent="0.4">
      <c r="A314" s="262"/>
      <c r="B314" s="263"/>
      <c r="C314" s="263"/>
      <c r="D314" s="263"/>
      <c r="E314" s="263"/>
      <c r="F314" s="263"/>
      <c r="G314" s="286"/>
      <c r="H314" s="291"/>
      <c r="K314" s="2"/>
      <c r="L314" s="2"/>
      <c r="M314" s="2"/>
      <c r="N314" s="2"/>
      <c r="O314" s="2"/>
      <c r="P314" s="2"/>
      <c r="Q314" s="2"/>
      <c r="R314" s="2"/>
      <c r="S314" s="2"/>
      <c r="T314" s="2"/>
      <c r="U314" s="2"/>
      <c r="V314" s="2"/>
    </row>
    <row r="315" spans="1:46" ht="16.5" thickTop="1" thickBot="1" x14ac:dyDescent="0.4">
      <c r="A315" s="288"/>
      <c r="B315" s="288"/>
      <c r="C315" s="288"/>
      <c r="D315" s="746" t="s">
        <v>1104</v>
      </c>
      <c r="E315" s="747"/>
      <c r="F315" s="748"/>
      <c r="G315" s="269">
        <f>SUM(G267:G313)</f>
        <v>0</v>
      </c>
      <c r="H315" s="270">
        <f>SUM(H267:H314)</f>
        <v>0</v>
      </c>
      <c r="K315" s="2"/>
      <c r="L315" s="2"/>
      <c r="M315" s="2"/>
      <c r="N315" s="2"/>
      <c r="O315" s="2"/>
      <c r="P315" s="2"/>
      <c r="Q315" s="2"/>
      <c r="R315" s="2"/>
      <c r="S315" s="2"/>
      <c r="T315" s="2"/>
      <c r="U315" s="2"/>
      <c r="V315" s="2"/>
    </row>
    <row r="316" spans="1:46" ht="16.5" thickTop="1" thickBot="1" x14ac:dyDescent="0.4">
      <c r="A316" s="271"/>
      <c r="B316" s="271"/>
      <c r="C316" s="271"/>
      <c r="D316" s="749"/>
      <c r="E316" s="750"/>
      <c r="F316" s="751"/>
      <c r="G316" s="736">
        <f>+G315+H315</f>
        <v>0</v>
      </c>
      <c r="H316" s="737"/>
      <c r="K316" s="2"/>
      <c r="L316" s="2"/>
      <c r="M316" s="2"/>
      <c r="N316" s="2"/>
      <c r="O316" s="2"/>
      <c r="P316" s="2"/>
      <c r="Q316" s="2"/>
      <c r="R316" s="2"/>
      <c r="S316" s="2"/>
      <c r="T316" s="2"/>
      <c r="U316" s="2"/>
      <c r="V316" s="2"/>
    </row>
    <row r="317" spans="1:46" ht="15.5" x14ac:dyDescent="0.35">
      <c r="A317" s="271"/>
      <c r="B317" s="271"/>
      <c r="C317" s="271"/>
      <c r="D317" s="292"/>
      <c r="E317" s="292"/>
      <c r="F317" s="292"/>
      <c r="G317" s="293"/>
      <c r="H317" s="294"/>
      <c r="K317" s="2"/>
      <c r="L317" s="2"/>
      <c r="M317" s="2"/>
      <c r="N317" s="2"/>
      <c r="O317" s="2"/>
      <c r="P317" s="2"/>
      <c r="Q317" s="2"/>
      <c r="R317" s="2"/>
      <c r="S317" s="2"/>
      <c r="T317" s="2"/>
      <c r="U317" s="2"/>
      <c r="V317" s="2"/>
    </row>
    <row r="318" spans="1:46" ht="16" thickBot="1" x14ac:dyDescent="0.4">
      <c r="A318" s="268"/>
      <c r="B318" s="268"/>
      <c r="C318" s="268"/>
      <c r="D318" s="268"/>
      <c r="E318" s="268"/>
      <c r="F318" s="268"/>
      <c r="G318" s="268"/>
      <c r="H318" s="268"/>
      <c r="K318" s="2"/>
      <c r="L318" s="2"/>
      <c r="M318" s="2"/>
      <c r="N318" s="2"/>
      <c r="O318" s="2"/>
      <c r="P318" s="2"/>
      <c r="Q318" s="2"/>
      <c r="R318" s="2"/>
      <c r="S318" s="2"/>
      <c r="T318" s="2"/>
      <c r="U318" s="2"/>
      <c r="V318" s="2"/>
    </row>
    <row r="319" spans="1:46" ht="19" thickTop="1" thickBot="1" x14ac:dyDescent="0.4">
      <c r="A319" s="738" t="s">
        <v>1392</v>
      </c>
      <c r="B319" s="739"/>
      <c r="C319" s="739"/>
      <c r="D319" s="739"/>
      <c r="E319" s="739"/>
      <c r="F319" s="740"/>
      <c r="G319" s="741" t="s">
        <v>1224</v>
      </c>
      <c r="H319" s="295" t="s">
        <v>1186</v>
      </c>
      <c r="I319" s="3"/>
      <c r="J319" s="3"/>
      <c r="K319" s="2"/>
      <c r="L319" s="2"/>
      <c r="M319" s="2"/>
      <c r="N319" s="2"/>
      <c r="O319" s="2"/>
      <c r="P319" s="2"/>
      <c r="Q319" s="2"/>
      <c r="R319" s="2"/>
      <c r="S319" s="2"/>
      <c r="T319" s="2"/>
      <c r="U319" s="2"/>
      <c r="V319" s="2"/>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row>
    <row r="320" spans="1:46" ht="32" thickTop="1" thickBot="1" x14ac:dyDescent="0.4">
      <c r="A320" s="247" t="s">
        <v>1228</v>
      </c>
      <c r="B320" s="743" t="s">
        <v>1107</v>
      </c>
      <c r="C320" s="744"/>
      <c r="D320" s="745"/>
      <c r="E320" s="250" t="s">
        <v>1108</v>
      </c>
      <c r="F320" s="251" t="s">
        <v>1109</v>
      </c>
      <c r="G320" s="742"/>
      <c r="H320" s="278"/>
      <c r="I320" s="3"/>
      <c r="J320" s="3"/>
      <c r="K320" s="2"/>
      <c r="L320" s="2"/>
      <c r="M320" s="2"/>
      <c r="N320" s="2"/>
      <c r="O320" s="2"/>
      <c r="P320" s="2"/>
      <c r="Q320" s="2"/>
      <c r="R320" s="2"/>
      <c r="S320" s="2"/>
      <c r="T320" s="2"/>
      <c r="U320" s="2"/>
      <c r="V320" s="2"/>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row>
    <row r="321" spans="1:46" ht="16" thickTop="1" x14ac:dyDescent="0.35">
      <c r="A321" s="253"/>
      <c r="B321" s="732"/>
      <c r="C321" s="733"/>
      <c r="D321" s="734"/>
      <c r="E321" s="275"/>
      <c r="F321" s="276"/>
      <c r="G321" s="277"/>
      <c r="H321" s="278"/>
      <c r="I321" s="3"/>
      <c r="J321" s="3"/>
      <c r="K321" s="2"/>
      <c r="L321" s="2"/>
      <c r="M321" s="2"/>
      <c r="N321" s="2"/>
      <c r="O321" s="2"/>
      <c r="P321" s="2"/>
      <c r="Q321" s="2"/>
      <c r="R321" s="2"/>
      <c r="S321" s="2"/>
      <c r="T321" s="2"/>
      <c r="U321" s="2"/>
      <c r="V321" s="2"/>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row>
    <row r="322" spans="1:46" ht="15.5" x14ac:dyDescent="0.35">
      <c r="A322" s="259"/>
      <c r="B322" s="729"/>
      <c r="C322" s="730"/>
      <c r="D322" s="731"/>
      <c r="E322" s="283"/>
      <c r="F322" s="276"/>
      <c r="G322" s="284"/>
      <c r="H322" s="278"/>
      <c r="I322" s="3"/>
      <c r="J322" s="3"/>
      <c r="K322" s="2"/>
      <c r="L322" s="2"/>
      <c r="M322" s="2"/>
      <c r="N322" s="2"/>
      <c r="O322" s="2"/>
      <c r="P322" s="2"/>
      <c r="Q322" s="2"/>
      <c r="R322" s="2"/>
      <c r="S322" s="2"/>
      <c r="T322" s="2"/>
      <c r="U322" s="2"/>
      <c r="V322" s="2"/>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row>
    <row r="323" spans="1:46" ht="15.5" x14ac:dyDescent="0.35">
      <c r="A323" s="259"/>
      <c r="B323" s="280"/>
      <c r="C323" s="281"/>
      <c r="D323" s="282"/>
      <c r="E323" s="283"/>
      <c r="F323" s="276"/>
      <c r="G323" s="284"/>
      <c r="H323" s="278"/>
      <c r="I323" s="3"/>
      <c r="J323" s="3"/>
      <c r="K323" s="2"/>
      <c r="L323" s="2"/>
      <c r="M323" s="2"/>
      <c r="N323" s="2"/>
      <c r="O323" s="2"/>
      <c r="P323" s="2"/>
      <c r="Q323" s="2"/>
      <c r="R323" s="2"/>
      <c r="S323" s="2"/>
      <c r="T323" s="2"/>
      <c r="U323" s="2"/>
      <c r="V323" s="2"/>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row>
    <row r="324" spans="1:46" ht="15.5" x14ac:dyDescent="0.35">
      <c r="A324" s="259"/>
      <c r="B324" s="280"/>
      <c r="C324" s="281"/>
      <c r="D324" s="282"/>
      <c r="E324" s="283"/>
      <c r="F324" s="276"/>
      <c r="G324" s="284"/>
      <c r="H324" s="278"/>
      <c r="I324" s="3"/>
      <c r="J324" s="3"/>
      <c r="K324" s="2"/>
      <c r="L324" s="2"/>
      <c r="M324" s="2"/>
      <c r="N324" s="2"/>
      <c r="O324" s="2"/>
      <c r="P324" s="2"/>
      <c r="Q324" s="2"/>
      <c r="R324" s="2"/>
      <c r="S324" s="2"/>
      <c r="T324" s="2"/>
      <c r="U324" s="2"/>
      <c r="V324" s="2"/>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row>
    <row r="325" spans="1:46" ht="15.5" x14ac:dyDescent="0.35">
      <c r="A325" s="259"/>
      <c r="B325" s="280"/>
      <c r="C325" s="281"/>
      <c r="D325" s="282"/>
      <c r="E325" s="283"/>
      <c r="F325" s="276"/>
      <c r="G325" s="284"/>
      <c r="H325" s="278"/>
      <c r="I325" s="3"/>
      <c r="J325" s="3"/>
      <c r="K325" s="2"/>
      <c r="L325" s="2"/>
      <c r="M325" s="2"/>
      <c r="N325" s="2"/>
      <c r="O325" s="2"/>
      <c r="P325" s="2"/>
      <c r="Q325" s="2"/>
      <c r="R325" s="2"/>
      <c r="S325" s="2"/>
      <c r="T325" s="2"/>
      <c r="U325" s="2"/>
      <c r="V325" s="2"/>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row>
    <row r="326" spans="1:46" ht="15.5" x14ac:dyDescent="0.35">
      <c r="A326" s="259"/>
      <c r="B326" s="280"/>
      <c r="C326" s="281"/>
      <c r="D326" s="282"/>
      <c r="E326" s="283"/>
      <c r="F326" s="276"/>
      <c r="G326" s="284"/>
      <c r="H326" s="278"/>
      <c r="I326" s="3"/>
      <c r="J326" s="3"/>
      <c r="K326" s="2"/>
      <c r="L326" s="2"/>
      <c r="M326" s="2"/>
      <c r="N326" s="2"/>
      <c r="O326" s="2"/>
      <c r="P326" s="2"/>
      <c r="Q326" s="2"/>
      <c r="R326" s="2"/>
      <c r="S326" s="2"/>
      <c r="T326" s="2"/>
      <c r="U326" s="2"/>
      <c r="V326" s="2"/>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row>
    <row r="327" spans="1:46" ht="15.5" x14ac:dyDescent="0.35">
      <c r="A327" s="259"/>
      <c r="B327" s="280"/>
      <c r="C327" s="281"/>
      <c r="D327" s="282"/>
      <c r="E327" s="283"/>
      <c r="F327" s="276"/>
      <c r="G327" s="284"/>
      <c r="H327" s="278"/>
      <c r="I327" s="3"/>
      <c r="J327" s="3"/>
      <c r="K327" s="2"/>
      <c r="L327" s="2"/>
      <c r="M327" s="2"/>
      <c r="N327" s="2"/>
      <c r="O327" s="2"/>
      <c r="P327" s="2"/>
      <c r="Q327" s="2"/>
      <c r="R327" s="2"/>
      <c r="S327" s="2"/>
      <c r="T327" s="2"/>
      <c r="U327" s="2"/>
      <c r="V327" s="2"/>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row>
    <row r="328" spans="1:46" ht="15.5" hidden="1" outlineLevel="1" x14ac:dyDescent="0.35">
      <c r="A328" s="259"/>
      <c r="B328" s="729"/>
      <c r="C328" s="730"/>
      <c r="D328" s="731"/>
      <c r="E328" s="283"/>
      <c r="F328" s="276"/>
      <c r="G328" s="284"/>
      <c r="H328" s="278"/>
      <c r="I328" s="3"/>
      <c r="J328" s="3"/>
      <c r="K328" s="2"/>
      <c r="L328" s="2"/>
      <c r="M328" s="2"/>
      <c r="N328" s="2"/>
      <c r="O328" s="2"/>
      <c r="P328" s="2"/>
      <c r="Q328" s="2"/>
      <c r="R328" s="2"/>
      <c r="S328" s="2"/>
      <c r="T328" s="2"/>
      <c r="U328" s="2"/>
      <c r="V328" s="2"/>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row>
    <row r="329" spans="1:46" ht="15.5" hidden="1" outlineLevel="1" x14ac:dyDescent="0.35">
      <c r="A329" s="259"/>
      <c r="B329" s="729"/>
      <c r="C329" s="730"/>
      <c r="D329" s="731"/>
      <c r="E329" s="283"/>
      <c r="F329" s="276"/>
      <c r="G329" s="284"/>
      <c r="H329" s="278"/>
      <c r="I329" s="3"/>
      <c r="J329" s="3"/>
      <c r="K329" s="2"/>
      <c r="L329" s="2"/>
      <c r="M329" s="2"/>
      <c r="N329" s="2"/>
      <c r="O329" s="2"/>
      <c r="P329" s="2"/>
      <c r="Q329" s="2"/>
      <c r="R329" s="2"/>
      <c r="S329" s="2"/>
      <c r="T329" s="2"/>
      <c r="U329" s="2"/>
      <c r="V329" s="2"/>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row>
    <row r="330" spans="1:46" ht="15.5" hidden="1" outlineLevel="1" x14ac:dyDescent="0.35">
      <c r="A330" s="259"/>
      <c r="B330" s="729"/>
      <c r="C330" s="730"/>
      <c r="D330" s="731"/>
      <c r="E330" s="283"/>
      <c r="F330" s="276"/>
      <c r="G330" s="284"/>
      <c r="H330" s="278"/>
      <c r="I330" s="3"/>
      <c r="J330" s="3"/>
      <c r="K330" s="2"/>
      <c r="L330" s="2"/>
      <c r="M330" s="2"/>
      <c r="N330" s="2"/>
      <c r="O330" s="2"/>
      <c r="P330" s="2"/>
      <c r="Q330" s="2"/>
      <c r="R330" s="2"/>
      <c r="S330" s="2"/>
      <c r="T330" s="2"/>
      <c r="U330" s="2"/>
      <c r="V330" s="2"/>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row>
    <row r="331" spans="1:46" ht="15.5" hidden="1" outlineLevel="1" x14ac:dyDescent="0.35">
      <c r="A331" s="259"/>
      <c r="B331" s="729"/>
      <c r="C331" s="730"/>
      <c r="D331" s="731"/>
      <c r="E331" s="283"/>
      <c r="F331" s="276"/>
      <c r="G331" s="284"/>
      <c r="H331" s="278"/>
      <c r="I331" s="3"/>
      <c r="J331" s="3"/>
      <c r="K331" s="2"/>
      <c r="L331" s="2"/>
      <c r="M331" s="2"/>
      <c r="N331" s="2"/>
      <c r="O331" s="2"/>
      <c r="P331" s="2"/>
      <c r="Q331" s="2"/>
      <c r="R331" s="2"/>
      <c r="S331" s="2"/>
      <c r="T331" s="2"/>
      <c r="U331" s="2"/>
      <c r="V331" s="2"/>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row>
    <row r="332" spans="1:46" ht="15.5" hidden="1" outlineLevel="1" x14ac:dyDescent="0.35">
      <c r="A332" s="259"/>
      <c r="B332" s="729"/>
      <c r="C332" s="730"/>
      <c r="D332" s="731"/>
      <c r="E332" s="283"/>
      <c r="F332" s="276"/>
      <c r="G332" s="284"/>
      <c r="H332" s="278"/>
      <c r="I332" s="3"/>
      <c r="J332" s="3"/>
      <c r="K332" s="2"/>
      <c r="L332" s="2"/>
      <c r="M332" s="2"/>
      <c r="N332" s="2"/>
      <c r="O332" s="2"/>
      <c r="P332" s="2"/>
      <c r="Q332" s="2"/>
      <c r="R332" s="2"/>
      <c r="S332" s="2"/>
      <c r="T332" s="2"/>
      <c r="U332" s="2"/>
      <c r="V332" s="2"/>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row>
    <row r="333" spans="1:46" ht="15.5" hidden="1" outlineLevel="1" x14ac:dyDescent="0.35">
      <c r="A333" s="259"/>
      <c r="B333" s="729"/>
      <c r="C333" s="730"/>
      <c r="D333" s="731"/>
      <c r="E333" s="283"/>
      <c r="F333" s="276"/>
      <c r="G333" s="284"/>
      <c r="H333" s="278"/>
      <c r="I333" s="3"/>
      <c r="J333" s="3"/>
      <c r="K333" s="2"/>
      <c r="L333" s="2"/>
      <c r="M333" s="2"/>
      <c r="N333" s="2"/>
      <c r="O333" s="2"/>
      <c r="P333" s="2"/>
      <c r="Q333" s="2"/>
      <c r="R333" s="2"/>
      <c r="S333" s="2"/>
      <c r="T333" s="2"/>
      <c r="U333" s="2"/>
      <c r="V333" s="2"/>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row>
    <row r="334" spans="1:46" ht="15.5" hidden="1" outlineLevel="1" x14ac:dyDescent="0.35">
      <c r="A334" s="259"/>
      <c r="B334" s="729"/>
      <c r="C334" s="730"/>
      <c r="D334" s="731"/>
      <c r="E334" s="283"/>
      <c r="F334" s="276"/>
      <c r="G334" s="284"/>
      <c r="H334" s="278"/>
      <c r="K334" s="2"/>
      <c r="L334" s="2"/>
      <c r="M334" s="2"/>
      <c r="N334" s="2"/>
      <c r="O334" s="2"/>
      <c r="P334" s="2"/>
      <c r="Q334" s="2"/>
      <c r="R334" s="2"/>
      <c r="S334" s="2"/>
      <c r="T334" s="2"/>
      <c r="U334" s="2"/>
      <c r="V334" s="2"/>
    </row>
    <row r="335" spans="1:46" ht="15.5" hidden="1" outlineLevel="1" x14ac:dyDescent="0.35">
      <c r="A335" s="259"/>
      <c r="B335" s="729"/>
      <c r="C335" s="730"/>
      <c r="D335" s="731"/>
      <c r="E335" s="283"/>
      <c r="F335" s="276"/>
      <c r="G335" s="284"/>
      <c r="H335" s="278"/>
      <c r="K335" s="2"/>
      <c r="L335" s="2"/>
      <c r="M335" s="2"/>
      <c r="N335" s="2"/>
      <c r="O335" s="2"/>
      <c r="P335" s="2"/>
      <c r="Q335" s="2"/>
      <c r="R335" s="2"/>
      <c r="S335" s="2"/>
      <c r="T335" s="2"/>
      <c r="U335" s="2"/>
      <c r="V335" s="2"/>
    </row>
    <row r="336" spans="1:46" ht="15.5" hidden="1" outlineLevel="1" x14ac:dyDescent="0.35">
      <c r="A336" s="259"/>
      <c r="B336" s="729"/>
      <c r="C336" s="730"/>
      <c r="D336" s="731"/>
      <c r="E336" s="283"/>
      <c r="F336" s="276"/>
      <c r="G336" s="284"/>
      <c r="H336" s="278"/>
      <c r="K336" s="2"/>
      <c r="L336" s="2"/>
      <c r="M336" s="2"/>
      <c r="N336" s="2"/>
      <c r="O336" s="2"/>
      <c r="P336" s="2"/>
      <c r="Q336" s="2"/>
      <c r="R336" s="2"/>
      <c r="S336" s="2"/>
      <c r="T336" s="2"/>
      <c r="U336" s="2"/>
      <c r="V336" s="2"/>
    </row>
    <row r="337" spans="1:22" ht="15.5" hidden="1" outlineLevel="1" x14ac:dyDescent="0.35">
      <c r="A337" s="259"/>
      <c r="B337" s="729"/>
      <c r="C337" s="730"/>
      <c r="D337" s="731"/>
      <c r="E337" s="283"/>
      <c r="F337" s="276"/>
      <c r="G337" s="284"/>
      <c r="H337" s="278"/>
      <c r="K337" s="2"/>
      <c r="L337" s="2"/>
      <c r="M337" s="2"/>
      <c r="N337" s="2"/>
      <c r="O337" s="2"/>
      <c r="P337" s="2"/>
      <c r="Q337" s="2"/>
      <c r="R337" s="2"/>
      <c r="S337" s="2"/>
      <c r="T337" s="2"/>
      <c r="U337" s="2"/>
      <c r="V337" s="2"/>
    </row>
    <row r="338" spans="1:22" ht="15.5" hidden="1" outlineLevel="1" x14ac:dyDescent="0.35">
      <c r="A338" s="259"/>
      <c r="B338" s="729"/>
      <c r="C338" s="730"/>
      <c r="D338" s="731"/>
      <c r="E338" s="283"/>
      <c r="F338" s="276"/>
      <c r="G338" s="284"/>
      <c r="H338" s="278"/>
      <c r="K338" s="2"/>
      <c r="L338" s="2"/>
      <c r="M338" s="2"/>
      <c r="N338" s="2"/>
      <c r="O338" s="2"/>
      <c r="P338" s="2"/>
      <c r="Q338" s="2"/>
      <c r="R338" s="2"/>
      <c r="S338" s="2"/>
      <c r="T338" s="2"/>
      <c r="U338" s="2"/>
      <c r="V338" s="2"/>
    </row>
    <row r="339" spans="1:22" ht="15.5" hidden="1" outlineLevel="1" x14ac:dyDescent="0.35">
      <c r="A339" s="259"/>
      <c r="B339" s="729"/>
      <c r="C339" s="730"/>
      <c r="D339" s="731"/>
      <c r="E339" s="283"/>
      <c r="F339" s="276"/>
      <c r="G339" s="284"/>
      <c r="H339" s="278"/>
      <c r="K339" s="2"/>
      <c r="L339" s="2"/>
      <c r="M339" s="2"/>
      <c r="N339" s="2"/>
      <c r="O339" s="2"/>
      <c r="P339" s="2"/>
      <c r="Q339" s="2"/>
      <c r="R339" s="2"/>
      <c r="S339" s="2"/>
      <c r="T339" s="2"/>
      <c r="U339" s="2"/>
      <c r="V339" s="2"/>
    </row>
    <row r="340" spans="1:22" ht="15.5" hidden="1" outlineLevel="1" x14ac:dyDescent="0.35">
      <c r="A340" s="259"/>
      <c r="B340" s="729"/>
      <c r="C340" s="730"/>
      <c r="D340" s="731"/>
      <c r="E340" s="283"/>
      <c r="F340" s="276"/>
      <c r="G340" s="284"/>
      <c r="H340" s="278"/>
      <c r="K340" s="2"/>
      <c r="L340" s="2"/>
      <c r="M340" s="2"/>
      <c r="N340" s="2"/>
      <c r="O340" s="2"/>
      <c r="P340" s="2"/>
      <c r="Q340" s="2"/>
      <c r="R340" s="2"/>
      <c r="S340" s="2"/>
      <c r="T340" s="2"/>
      <c r="U340" s="2"/>
      <c r="V340" s="2"/>
    </row>
    <row r="341" spans="1:22" ht="16" collapsed="1" thickBot="1" x14ac:dyDescent="0.4">
      <c r="A341" s="262"/>
      <c r="B341" s="263"/>
      <c r="C341" s="263"/>
      <c r="D341" s="263"/>
      <c r="E341" s="263"/>
      <c r="F341" s="263"/>
      <c r="G341" s="286"/>
      <c r="H341" s="278"/>
      <c r="K341" s="2"/>
      <c r="L341" s="2"/>
      <c r="M341" s="2"/>
      <c r="N341" s="2"/>
      <c r="O341" s="2"/>
      <c r="P341" s="2"/>
      <c r="Q341" s="2"/>
      <c r="R341" s="2"/>
      <c r="S341" s="2"/>
      <c r="T341" s="2"/>
      <c r="U341" s="2"/>
      <c r="V341" s="2"/>
    </row>
    <row r="342" spans="1:22" ht="16.5" thickTop="1" thickBot="1" x14ac:dyDescent="0.4">
      <c r="A342" s="288"/>
      <c r="B342" s="288"/>
      <c r="C342" s="288"/>
      <c r="D342" s="746" t="s">
        <v>1104</v>
      </c>
      <c r="E342" s="747"/>
      <c r="F342" s="748"/>
      <c r="G342" s="269">
        <f>SUM(G321:G340)</f>
        <v>0</v>
      </c>
      <c r="H342" s="296"/>
      <c r="K342" s="2"/>
      <c r="L342" s="2"/>
      <c r="M342" s="2"/>
      <c r="N342" s="2"/>
      <c r="O342" s="2"/>
      <c r="P342" s="2"/>
      <c r="Q342" s="2"/>
      <c r="R342" s="2"/>
      <c r="S342" s="2"/>
      <c r="T342" s="2"/>
      <c r="U342" s="2"/>
      <c r="V342" s="2"/>
    </row>
    <row r="343" spans="1:22" ht="16.5" thickTop="1" thickBot="1" x14ac:dyDescent="0.4">
      <c r="A343" s="271"/>
      <c r="B343" s="271"/>
      <c r="C343" s="271"/>
      <c r="D343" s="749"/>
      <c r="E343" s="750"/>
      <c r="F343" s="751"/>
      <c r="G343" s="736">
        <f>+G342+H342</f>
        <v>0</v>
      </c>
      <c r="H343" s="737"/>
      <c r="K343" s="2"/>
      <c r="L343" s="2"/>
      <c r="M343" s="2"/>
      <c r="N343" s="2"/>
      <c r="O343" s="2"/>
      <c r="P343" s="2"/>
      <c r="Q343" s="2"/>
      <c r="R343" s="2"/>
      <c r="S343" s="2"/>
      <c r="T343" s="2"/>
      <c r="U343" s="2"/>
      <c r="V343" s="2"/>
    </row>
    <row r="344" spans="1:22" ht="15.5" x14ac:dyDescent="0.35">
      <c r="A344" s="67"/>
      <c r="B344" s="67"/>
      <c r="C344" s="67"/>
      <c r="D344" s="67"/>
      <c r="E344" s="67"/>
      <c r="F344" s="67"/>
      <c r="G344" s="67"/>
      <c r="H344" s="67"/>
      <c r="I344" s="67"/>
      <c r="J344" s="67"/>
      <c r="K344" s="68"/>
      <c r="L344" s="68"/>
      <c r="M344" s="68"/>
      <c r="N344" s="68"/>
      <c r="O344" s="68"/>
      <c r="P344" s="68"/>
      <c r="Q344" s="68"/>
      <c r="R344" s="68"/>
      <c r="S344" s="68"/>
      <c r="T344" s="68"/>
      <c r="U344" s="68"/>
      <c r="V344" s="68"/>
    </row>
    <row r="345" spans="1:22" x14ac:dyDescent="0.3">
      <c r="A345" s="67"/>
      <c r="B345" s="67"/>
      <c r="C345" s="67"/>
      <c r="D345" s="67"/>
      <c r="E345" s="67"/>
      <c r="F345" s="67"/>
      <c r="G345" s="67"/>
      <c r="H345" s="67"/>
      <c r="I345" s="67"/>
      <c r="J345" s="67"/>
      <c r="K345" s="67"/>
      <c r="L345" s="67"/>
      <c r="M345" s="67"/>
      <c r="N345" s="67"/>
      <c r="O345" s="67"/>
      <c r="P345" s="67"/>
      <c r="Q345" s="67"/>
      <c r="R345" s="67"/>
      <c r="S345" s="67"/>
      <c r="T345" s="67"/>
      <c r="U345" s="67"/>
      <c r="V345" s="67"/>
    </row>
    <row r="346" spans="1:22" x14ac:dyDescent="0.3">
      <c r="A346" s="67"/>
      <c r="B346" s="67"/>
      <c r="C346" s="67"/>
      <c r="D346" s="67"/>
      <c r="E346" s="67"/>
      <c r="F346" s="67"/>
      <c r="G346" s="67"/>
      <c r="H346" s="67"/>
      <c r="I346" s="67"/>
      <c r="J346" s="67"/>
      <c r="K346" s="67"/>
      <c r="L346" s="67"/>
      <c r="M346" s="67"/>
      <c r="N346" s="67"/>
      <c r="O346" s="67"/>
      <c r="P346" s="67"/>
      <c r="Q346" s="67"/>
      <c r="R346" s="67"/>
      <c r="S346" s="67"/>
      <c r="T346" s="67"/>
      <c r="U346" s="67"/>
      <c r="V346" s="67"/>
    </row>
    <row r="347" spans="1:22" ht="18.5" x14ac:dyDescent="0.3">
      <c r="A347" s="765"/>
      <c r="B347" s="765"/>
      <c r="C347" s="765"/>
      <c r="D347" s="765"/>
      <c r="E347" s="765"/>
      <c r="F347" s="765"/>
      <c r="G347" s="766"/>
      <c r="H347" s="767"/>
      <c r="I347" s="67"/>
      <c r="J347" s="67"/>
      <c r="K347" s="67"/>
      <c r="L347" s="67"/>
      <c r="M347" s="67"/>
      <c r="N347" s="67"/>
      <c r="O347" s="67"/>
      <c r="P347" s="67"/>
      <c r="Q347" s="67"/>
      <c r="R347" s="67"/>
      <c r="S347" s="67"/>
      <c r="T347" s="67"/>
      <c r="U347" s="67"/>
      <c r="V347" s="67"/>
    </row>
    <row r="348" spans="1:22" ht="15.5" x14ac:dyDescent="0.3">
      <c r="A348" s="113"/>
      <c r="B348" s="766"/>
      <c r="C348" s="766"/>
      <c r="D348" s="768"/>
      <c r="E348" s="114"/>
      <c r="F348" s="114"/>
      <c r="G348" s="766"/>
      <c r="H348" s="767"/>
      <c r="I348" s="67"/>
      <c r="J348" s="67"/>
      <c r="K348" s="67"/>
      <c r="L348" s="67"/>
      <c r="M348" s="67"/>
      <c r="N348" s="67"/>
      <c r="O348" s="67"/>
      <c r="P348" s="67"/>
      <c r="Q348" s="67"/>
      <c r="R348" s="67"/>
      <c r="S348" s="67"/>
      <c r="T348" s="67"/>
      <c r="U348" s="67"/>
      <c r="V348" s="67"/>
    </row>
    <row r="349" spans="1:22" ht="15.5" x14ac:dyDescent="0.3">
      <c r="A349" s="115"/>
      <c r="B349" s="769"/>
      <c r="C349" s="769"/>
      <c r="D349" s="770"/>
      <c r="E349" s="118"/>
      <c r="F349" s="119"/>
      <c r="G349" s="120"/>
      <c r="H349" s="121"/>
      <c r="I349" s="67"/>
      <c r="J349" s="67"/>
      <c r="K349" s="67"/>
      <c r="L349" s="67"/>
      <c r="M349" s="67"/>
      <c r="N349" s="67"/>
      <c r="O349" s="67"/>
      <c r="P349" s="67"/>
      <c r="Q349" s="67"/>
      <c r="R349" s="67"/>
      <c r="S349" s="67"/>
      <c r="T349" s="67"/>
      <c r="U349" s="67"/>
      <c r="V349" s="67"/>
    </row>
    <row r="350" spans="1:22" ht="15.5" x14ac:dyDescent="0.3">
      <c r="A350" s="115"/>
      <c r="B350" s="116"/>
      <c r="C350" s="116"/>
      <c r="D350" s="117"/>
      <c r="E350" s="118"/>
      <c r="F350" s="119"/>
      <c r="G350" s="120"/>
      <c r="H350" s="121"/>
      <c r="I350" s="67"/>
      <c r="J350" s="67"/>
      <c r="K350" s="67"/>
      <c r="L350" s="67"/>
      <c r="M350" s="67"/>
      <c r="N350" s="67"/>
      <c r="O350" s="67"/>
      <c r="P350" s="67"/>
      <c r="Q350" s="67"/>
      <c r="R350" s="67"/>
      <c r="S350" s="67"/>
      <c r="T350" s="67"/>
      <c r="U350" s="67"/>
      <c r="V350" s="67"/>
    </row>
    <row r="351" spans="1:22" ht="15.5" x14ac:dyDescent="0.3">
      <c r="A351" s="115"/>
      <c r="B351" s="116"/>
      <c r="C351" s="116"/>
      <c r="D351" s="117"/>
      <c r="E351" s="118"/>
      <c r="F351" s="119"/>
      <c r="G351" s="120"/>
      <c r="H351" s="121"/>
      <c r="I351" s="67"/>
      <c r="J351" s="67"/>
      <c r="K351" s="67"/>
      <c r="L351" s="67"/>
      <c r="M351" s="67"/>
      <c r="N351" s="67"/>
      <c r="O351" s="67"/>
      <c r="P351" s="67"/>
      <c r="Q351" s="67"/>
      <c r="R351" s="67"/>
      <c r="S351" s="67"/>
      <c r="T351" s="67"/>
      <c r="U351" s="67"/>
      <c r="V351" s="67"/>
    </row>
    <row r="352" spans="1:22" ht="15.5" x14ac:dyDescent="0.3">
      <c r="A352" s="115"/>
      <c r="B352" s="116"/>
      <c r="C352" s="116"/>
      <c r="D352" s="117"/>
      <c r="E352" s="118"/>
      <c r="F352" s="119"/>
      <c r="G352" s="120"/>
      <c r="H352" s="121"/>
      <c r="I352" s="67"/>
      <c r="J352" s="67"/>
      <c r="K352" s="67"/>
      <c r="L352" s="67"/>
      <c r="M352" s="67"/>
      <c r="N352" s="67"/>
      <c r="O352" s="67"/>
      <c r="P352" s="67"/>
      <c r="Q352" s="67"/>
      <c r="R352" s="67"/>
      <c r="S352" s="67"/>
      <c r="T352" s="67"/>
      <c r="U352" s="67"/>
      <c r="V352" s="67"/>
    </row>
    <row r="353" spans="1:22" ht="15.5" x14ac:dyDescent="0.3">
      <c r="A353" s="115"/>
      <c r="B353" s="116"/>
      <c r="C353" s="116"/>
      <c r="D353" s="117"/>
      <c r="E353" s="118"/>
      <c r="F353" s="119"/>
      <c r="G353" s="120"/>
      <c r="H353" s="121"/>
      <c r="I353" s="67"/>
      <c r="J353" s="67"/>
      <c r="K353" s="67"/>
      <c r="L353" s="67"/>
      <c r="M353" s="67"/>
      <c r="N353" s="67"/>
      <c r="O353" s="67"/>
      <c r="P353" s="67"/>
      <c r="Q353" s="67"/>
      <c r="R353" s="67"/>
      <c r="S353" s="67"/>
      <c r="T353" s="67"/>
      <c r="U353" s="67"/>
      <c r="V353" s="67"/>
    </row>
    <row r="354" spans="1:22" ht="15.5" x14ac:dyDescent="0.3">
      <c r="A354" s="115"/>
      <c r="B354" s="769"/>
      <c r="C354" s="769"/>
      <c r="D354" s="770"/>
      <c r="E354" s="118"/>
      <c r="F354" s="119"/>
      <c r="G354" s="120"/>
      <c r="H354" s="121"/>
      <c r="I354" s="67"/>
      <c r="J354" s="67"/>
      <c r="K354" s="67"/>
      <c r="L354" s="67"/>
      <c r="M354" s="67"/>
      <c r="N354" s="67"/>
      <c r="O354" s="67"/>
      <c r="P354" s="67"/>
      <c r="Q354" s="67"/>
      <c r="R354" s="67"/>
      <c r="S354" s="67"/>
      <c r="T354" s="67"/>
      <c r="U354" s="67"/>
      <c r="V354" s="67"/>
    </row>
    <row r="355" spans="1:22" ht="15.5" x14ac:dyDescent="0.3">
      <c r="A355" s="115"/>
      <c r="B355" s="769"/>
      <c r="C355" s="769"/>
      <c r="D355" s="770"/>
      <c r="E355" s="118"/>
      <c r="F355" s="119"/>
      <c r="G355" s="120"/>
      <c r="H355" s="121"/>
      <c r="I355" s="67"/>
      <c r="J355" s="67"/>
      <c r="K355" s="67"/>
      <c r="L355" s="67"/>
      <c r="M355" s="67"/>
      <c r="N355" s="67"/>
      <c r="O355" s="67"/>
      <c r="P355" s="67"/>
      <c r="Q355" s="67"/>
      <c r="R355" s="67"/>
      <c r="S355" s="67"/>
      <c r="T355" s="67"/>
      <c r="U355" s="67"/>
      <c r="V355" s="67"/>
    </row>
    <row r="356" spans="1:22" ht="15.5" x14ac:dyDescent="0.3">
      <c r="A356" s="115"/>
      <c r="B356" s="769"/>
      <c r="C356" s="769"/>
      <c r="D356" s="770"/>
      <c r="E356" s="118"/>
      <c r="F356" s="119"/>
      <c r="G356" s="120"/>
      <c r="H356" s="121"/>
      <c r="I356" s="67"/>
      <c r="J356" s="67"/>
      <c r="K356" s="67"/>
      <c r="L356" s="67"/>
      <c r="M356" s="67"/>
      <c r="N356" s="67"/>
      <c r="O356" s="67"/>
      <c r="P356" s="67"/>
      <c r="Q356" s="67"/>
      <c r="R356" s="67"/>
      <c r="S356" s="67"/>
      <c r="T356" s="67"/>
      <c r="U356" s="67"/>
      <c r="V356" s="67"/>
    </row>
    <row r="357" spans="1:22" ht="15.5" x14ac:dyDescent="0.3">
      <c r="A357" s="120"/>
      <c r="B357" s="120"/>
      <c r="C357" s="120"/>
      <c r="D357" s="120"/>
      <c r="E357" s="120"/>
      <c r="F357" s="120"/>
      <c r="G357" s="120"/>
      <c r="H357" s="121"/>
      <c r="I357" s="67"/>
      <c r="J357" s="67"/>
      <c r="K357" s="67"/>
      <c r="L357" s="67"/>
      <c r="M357" s="67"/>
      <c r="N357" s="67"/>
      <c r="O357" s="67"/>
      <c r="P357" s="67"/>
      <c r="Q357" s="67"/>
      <c r="R357" s="67"/>
      <c r="S357" s="67"/>
      <c r="T357" s="67"/>
      <c r="U357" s="67"/>
      <c r="V357" s="67"/>
    </row>
    <row r="358" spans="1:22" ht="15.5" x14ac:dyDescent="0.35">
      <c r="A358" s="72"/>
      <c r="B358" s="72"/>
      <c r="C358" s="72"/>
      <c r="D358" s="771"/>
      <c r="E358" s="771"/>
      <c r="F358" s="771"/>
      <c r="G358" s="122"/>
      <c r="H358" s="123"/>
      <c r="I358" s="67"/>
      <c r="J358" s="67"/>
      <c r="K358" s="67"/>
      <c r="L358" s="67"/>
      <c r="M358" s="67"/>
      <c r="N358" s="67"/>
      <c r="O358" s="67"/>
      <c r="P358" s="67"/>
      <c r="Q358" s="67"/>
      <c r="R358" s="67"/>
      <c r="S358" s="67"/>
      <c r="T358" s="67"/>
      <c r="U358" s="67"/>
      <c r="V358" s="67"/>
    </row>
    <row r="359" spans="1:22" ht="15.5" x14ac:dyDescent="0.35">
      <c r="A359" s="66"/>
      <c r="B359" s="66"/>
      <c r="C359" s="66"/>
      <c r="D359" s="771"/>
      <c r="E359" s="771"/>
      <c r="F359" s="771"/>
      <c r="G359" s="772"/>
      <c r="H359" s="773"/>
      <c r="I359" s="67"/>
      <c r="J359" s="67"/>
      <c r="K359" s="67"/>
      <c r="L359" s="67"/>
      <c r="M359" s="67"/>
      <c r="N359" s="67"/>
      <c r="O359" s="67"/>
      <c r="P359" s="67"/>
      <c r="Q359" s="67"/>
      <c r="R359" s="67"/>
      <c r="S359" s="67"/>
      <c r="T359" s="67"/>
      <c r="U359" s="67"/>
      <c r="V359" s="67"/>
    </row>
    <row r="360" spans="1:22"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row>
    <row r="361" spans="1:22"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row>
    <row r="362" spans="1:22"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row>
    <row r="363" spans="1:22"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row>
    <row r="364" spans="1:22"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row>
    <row r="365" spans="1:22"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row>
    <row r="366" spans="1:22"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row>
    <row r="367" spans="1:22"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row>
    <row r="368" spans="1:22"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row>
    <row r="369" spans="1:22"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row>
    <row r="370" spans="1:22"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row>
    <row r="371" spans="1:22"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row>
    <row r="372" spans="1:22"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row>
    <row r="373" spans="1:22"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row>
    <row r="374" spans="1:22" x14ac:dyDescent="0.3">
      <c r="A374" s="67"/>
      <c r="B374" s="67"/>
      <c r="C374" s="67"/>
      <c r="D374" s="67"/>
      <c r="E374" s="67"/>
      <c r="F374" s="67"/>
      <c r="G374" s="67"/>
      <c r="H374" s="67"/>
      <c r="I374" s="71"/>
      <c r="J374" s="71"/>
      <c r="K374" s="67"/>
      <c r="L374" s="67"/>
      <c r="M374" s="67"/>
      <c r="N374" s="67"/>
      <c r="O374" s="67"/>
      <c r="P374" s="67"/>
      <c r="Q374" s="67"/>
      <c r="R374" s="67"/>
      <c r="S374" s="67"/>
      <c r="T374" s="67"/>
      <c r="U374" s="67"/>
      <c r="V374" s="67"/>
    </row>
    <row r="375" spans="1:22"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row>
    <row r="376" spans="1:22"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row>
    <row r="377" spans="1:22"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row>
    <row r="378" spans="1:22" x14ac:dyDescent="0.3">
      <c r="A378" s="67"/>
      <c r="B378" s="67"/>
      <c r="C378" s="67"/>
      <c r="D378" s="67"/>
      <c r="E378" s="67"/>
      <c r="F378" s="67"/>
      <c r="G378" s="67"/>
      <c r="H378" s="67"/>
    </row>
    <row r="379" spans="1:22" x14ac:dyDescent="0.3">
      <c r="A379" s="67"/>
      <c r="B379" s="67"/>
      <c r="C379" s="67"/>
      <c r="D379" s="67"/>
      <c r="E379" s="67"/>
      <c r="F379" s="67"/>
      <c r="G379" s="67"/>
      <c r="H379" s="67"/>
    </row>
    <row r="380" spans="1:22" x14ac:dyDescent="0.3">
      <c r="A380" s="67"/>
      <c r="B380" s="67"/>
      <c r="C380" s="67"/>
      <c r="D380" s="67"/>
      <c r="E380" s="67"/>
      <c r="F380" s="67"/>
      <c r="G380" s="67"/>
      <c r="H380" s="67"/>
    </row>
    <row r="381" spans="1:22" x14ac:dyDescent="0.3">
      <c r="A381" s="67"/>
      <c r="B381" s="67"/>
      <c r="C381" s="67"/>
      <c r="D381" s="67"/>
      <c r="E381" s="67"/>
      <c r="F381" s="67"/>
      <c r="G381" s="67"/>
      <c r="H381" s="67"/>
    </row>
    <row r="382" spans="1:22" x14ac:dyDescent="0.3">
      <c r="A382" s="67"/>
      <c r="B382" s="67"/>
      <c r="C382" s="67"/>
      <c r="D382" s="67"/>
      <c r="E382" s="67"/>
      <c r="F382" s="67"/>
      <c r="G382" s="67"/>
      <c r="H382" s="67"/>
    </row>
    <row r="383" spans="1:22" x14ac:dyDescent="0.3">
      <c r="A383" s="67"/>
      <c r="B383" s="67"/>
      <c r="C383" s="67"/>
      <c r="D383" s="67"/>
      <c r="E383" s="67"/>
      <c r="F383" s="67"/>
      <c r="G383" s="67"/>
      <c r="H383" s="67"/>
    </row>
    <row r="384" spans="1:22" x14ac:dyDescent="0.3">
      <c r="A384" s="67"/>
      <c r="B384" s="67"/>
      <c r="C384" s="67"/>
      <c r="D384" s="67"/>
      <c r="E384" s="67"/>
      <c r="F384" s="67"/>
      <c r="G384" s="67"/>
      <c r="H384" s="67"/>
    </row>
    <row r="385" spans="1:8" x14ac:dyDescent="0.3">
      <c r="A385" s="67"/>
      <c r="B385" s="67"/>
      <c r="C385" s="67"/>
      <c r="D385" s="67"/>
      <c r="E385" s="67"/>
      <c r="F385" s="67"/>
      <c r="G385" s="67"/>
      <c r="H385" s="67"/>
    </row>
    <row r="386" spans="1:8" x14ac:dyDescent="0.3">
      <c r="A386" s="67"/>
      <c r="B386" s="67"/>
      <c r="C386" s="67"/>
      <c r="D386" s="67"/>
      <c r="E386" s="67"/>
      <c r="F386" s="67"/>
      <c r="G386" s="67"/>
      <c r="H386" s="67"/>
    </row>
    <row r="387" spans="1:8" x14ac:dyDescent="0.3">
      <c r="A387" s="67"/>
      <c r="B387" s="67"/>
      <c r="C387" s="67"/>
      <c r="D387" s="67"/>
      <c r="E387" s="67"/>
      <c r="F387" s="67"/>
      <c r="G387" s="67"/>
      <c r="H387" s="67"/>
    </row>
    <row r="388" spans="1:8" ht="15.5" x14ac:dyDescent="0.35">
      <c r="A388" s="69"/>
      <c r="B388" s="70"/>
      <c r="C388" s="70"/>
      <c r="D388" s="71"/>
      <c r="E388" s="71"/>
      <c r="F388" s="71"/>
      <c r="G388" s="71"/>
      <c r="H388" s="71"/>
    </row>
    <row r="389" spans="1:8" x14ac:dyDescent="0.3">
      <c r="A389" s="67"/>
      <c r="B389" s="67"/>
      <c r="C389" s="67"/>
      <c r="D389" s="67"/>
      <c r="E389" s="67"/>
      <c r="F389" s="67"/>
      <c r="G389" s="67"/>
      <c r="H389" s="67"/>
    </row>
    <row r="390" spans="1:8" x14ac:dyDescent="0.3">
      <c r="A390" s="67"/>
      <c r="B390" s="67"/>
      <c r="C390" s="67"/>
      <c r="D390" s="67"/>
      <c r="E390" s="67"/>
      <c r="F390" s="67"/>
      <c r="G390" s="67"/>
      <c r="H390" s="67"/>
    </row>
    <row r="391" spans="1:8" x14ac:dyDescent="0.3">
      <c r="A391" s="67"/>
      <c r="B391" s="67"/>
      <c r="C391" s="67"/>
      <c r="D391" s="67"/>
      <c r="E391" s="67"/>
      <c r="F391" s="67"/>
      <c r="G391" s="67"/>
      <c r="H391" s="67"/>
    </row>
  </sheetData>
  <sheetProtection algorithmName="SHA-512" hashValue="Vlt+gjvso/ASsTuTBpyIIjAMkvNzmL6r2aqhMXgLIpothBQ/CicGPsOGG4+oHiVGiWM6gczhnTdNs4zyvqJqJQ==" saltValue="/O3Gq6OC4V0hLNxwXUVTFg==" spinCount="100000" sheet="1" formatRows="0"/>
  <mergeCells count="188">
    <mergeCell ref="B292:D292"/>
    <mergeCell ref="B293:D293"/>
    <mergeCell ref="B294:D294"/>
    <mergeCell ref="B295:D295"/>
    <mergeCell ref="B296:D296"/>
    <mergeCell ref="B297:D297"/>
    <mergeCell ref="B298:D298"/>
    <mergeCell ref="B283:D283"/>
    <mergeCell ref="B284:D284"/>
    <mergeCell ref="B285:D285"/>
    <mergeCell ref="B286:D286"/>
    <mergeCell ref="B287:D287"/>
    <mergeCell ref="B288:D288"/>
    <mergeCell ref="B289:D289"/>
    <mergeCell ref="B290:D290"/>
    <mergeCell ref="B291:D291"/>
    <mergeCell ref="B274:D274"/>
    <mergeCell ref="B275:D275"/>
    <mergeCell ref="B276:D276"/>
    <mergeCell ref="B277:D277"/>
    <mergeCell ref="B278:D278"/>
    <mergeCell ref="B279:D279"/>
    <mergeCell ref="B280:D280"/>
    <mergeCell ref="B281:D281"/>
    <mergeCell ref="B282:D282"/>
    <mergeCell ref="B242:D242"/>
    <mergeCell ref="B243:D243"/>
    <mergeCell ref="B244:D244"/>
    <mergeCell ref="B245:D245"/>
    <mergeCell ref="B269:D269"/>
    <mergeCell ref="B270:D270"/>
    <mergeCell ref="B271:D271"/>
    <mergeCell ref="B272:D272"/>
    <mergeCell ref="B273:D273"/>
    <mergeCell ref="B246:D246"/>
    <mergeCell ref="B209:D209"/>
    <mergeCell ref="B210:D210"/>
    <mergeCell ref="B211:D211"/>
    <mergeCell ref="B236:D236"/>
    <mergeCell ref="B237:D237"/>
    <mergeCell ref="B238:D238"/>
    <mergeCell ref="B239:D239"/>
    <mergeCell ref="B240:D240"/>
    <mergeCell ref="B241:D241"/>
    <mergeCell ref="B217:D217"/>
    <mergeCell ref="B218:D218"/>
    <mergeCell ref="B200:D200"/>
    <mergeCell ref="B201:D201"/>
    <mergeCell ref="B202:D202"/>
    <mergeCell ref="B203:D203"/>
    <mergeCell ref="B204:D204"/>
    <mergeCell ref="B205:D205"/>
    <mergeCell ref="B206:D206"/>
    <mergeCell ref="B207:D207"/>
    <mergeCell ref="B208:D208"/>
    <mergeCell ref="B191:D191"/>
    <mergeCell ref="B192:D192"/>
    <mergeCell ref="B193:D193"/>
    <mergeCell ref="B194:D194"/>
    <mergeCell ref="B195:D195"/>
    <mergeCell ref="B196:D196"/>
    <mergeCell ref="B197:D197"/>
    <mergeCell ref="B198:D198"/>
    <mergeCell ref="B199:D199"/>
    <mergeCell ref="B182:D182"/>
    <mergeCell ref="B183:D183"/>
    <mergeCell ref="B184:D184"/>
    <mergeCell ref="B185:D185"/>
    <mergeCell ref="B186:D186"/>
    <mergeCell ref="B187:D187"/>
    <mergeCell ref="B188:D188"/>
    <mergeCell ref="B189:D189"/>
    <mergeCell ref="B190:D190"/>
    <mergeCell ref="A347:F347"/>
    <mergeCell ref="G347:G348"/>
    <mergeCell ref="H347:H348"/>
    <mergeCell ref="B348:D348"/>
    <mergeCell ref="B349:D349"/>
    <mergeCell ref="B354:D354"/>
    <mergeCell ref="B355:D355"/>
    <mergeCell ref="B356:D356"/>
    <mergeCell ref="D358:F359"/>
    <mergeCell ref="G359:H359"/>
    <mergeCell ref="D155:F155"/>
    <mergeCell ref="G155:H155"/>
    <mergeCell ref="A178:F178"/>
    <mergeCell ref="G178:G179"/>
    <mergeCell ref="B179:D179"/>
    <mergeCell ref="G175:H175"/>
    <mergeCell ref="A1:H1"/>
    <mergeCell ref="A2:F2"/>
    <mergeCell ref="G2:G3"/>
    <mergeCell ref="E152:E153"/>
    <mergeCell ref="F152:F153"/>
    <mergeCell ref="G153:H153"/>
    <mergeCell ref="B340:D340"/>
    <mergeCell ref="D342:F343"/>
    <mergeCell ref="G343:H343"/>
    <mergeCell ref="A232:F232"/>
    <mergeCell ref="G232:G233"/>
    <mergeCell ref="B233:D233"/>
    <mergeCell ref="B234:D234"/>
    <mergeCell ref="B339:D339"/>
    <mergeCell ref="G319:G320"/>
    <mergeCell ref="B334:D334"/>
    <mergeCell ref="B335:D335"/>
    <mergeCell ref="B336:D336"/>
    <mergeCell ref="B337:D337"/>
    <mergeCell ref="B338:D338"/>
    <mergeCell ref="A319:F319"/>
    <mergeCell ref="B320:D320"/>
    <mergeCell ref="B321:D321"/>
    <mergeCell ref="B322:D322"/>
    <mergeCell ref="B333:D333"/>
    <mergeCell ref="B235:D235"/>
    <mergeCell ref="B253:D253"/>
    <mergeCell ref="B254:D254"/>
    <mergeCell ref="B255:D255"/>
    <mergeCell ref="B256:D256"/>
    <mergeCell ref="G229:H229"/>
    <mergeCell ref="A158:F158"/>
    <mergeCell ref="G158:G159"/>
    <mergeCell ref="H158:H159"/>
    <mergeCell ref="D174:F175"/>
    <mergeCell ref="B172:D172"/>
    <mergeCell ref="B225:D225"/>
    <mergeCell ref="B180:D180"/>
    <mergeCell ref="B181:D181"/>
    <mergeCell ref="B219:D219"/>
    <mergeCell ref="B220:D220"/>
    <mergeCell ref="B221:D221"/>
    <mergeCell ref="B212:D212"/>
    <mergeCell ref="B213:D213"/>
    <mergeCell ref="B214:D214"/>
    <mergeCell ref="B226:D226"/>
    <mergeCell ref="B159:D159"/>
    <mergeCell ref="B160:D160"/>
    <mergeCell ref="B170:D170"/>
    <mergeCell ref="B171:D171"/>
    <mergeCell ref="B222:D222"/>
    <mergeCell ref="B223:D223"/>
    <mergeCell ref="B224:D224"/>
    <mergeCell ref="D228:F229"/>
    <mergeCell ref="G316:H316"/>
    <mergeCell ref="B310:D310"/>
    <mergeCell ref="B311:D311"/>
    <mergeCell ref="B312:D312"/>
    <mergeCell ref="B313:D313"/>
    <mergeCell ref="D315:F316"/>
    <mergeCell ref="B305:D305"/>
    <mergeCell ref="B306:D306"/>
    <mergeCell ref="B307:D307"/>
    <mergeCell ref="B308:D308"/>
    <mergeCell ref="B309:D309"/>
    <mergeCell ref="G263:H263"/>
    <mergeCell ref="A265:F265"/>
    <mergeCell ref="G265:G266"/>
    <mergeCell ref="B266:D266"/>
    <mergeCell ref="B267:D267"/>
    <mergeCell ref="B257:D257"/>
    <mergeCell ref="B258:D258"/>
    <mergeCell ref="B259:D259"/>
    <mergeCell ref="B260:D260"/>
    <mergeCell ref="D262:F263"/>
    <mergeCell ref="B330:D330"/>
    <mergeCell ref="B331:D331"/>
    <mergeCell ref="B332:D332"/>
    <mergeCell ref="B166:D166"/>
    <mergeCell ref="B167:D167"/>
    <mergeCell ref="B168:D168"/>
    <mergeCell ref="B169:D169"/>
    <mergeCell ref="B302:D302"/>
    <mergeCell ref="B303:D303"/>
    <mergeCell ref="B304:D304"/>
    <mergeCell ref="B328:D328"/>
    <mergeCell ref="B329:D329"/>
    <mergeCell ref="B252:D252"/>
    <mergeCell ref="B268:D268"/>
    <mergeCell ref="B299:D299"/>
    <mergeCell ref="B300:D300"/>
    <mergeCell ref="B301:D301"/>
    <mergeCell ref="B247:D247"/>
    <mergeCell ref="B248:D248"/>
    <mergeCell ref="B249:D249"/>
    <mergeCell ref="B250:D250"/>
    <mergeCell ref="B251:D251"/>
    <mergeCell ref="B215:D215"/>
    <mergeCell ref="B216:D216"/>
  </mergeCells>
  <phoneticPr fontId="20" type="noConversion"/>
  <pageMargins left="0.7" right="0.7" top="0.75" bottom="0.75" header="0.3" footer="0.3"/>
  <headerFooter>
    <oddHeader>&amp;R&amp;"Calibri"&amp;8&amp;K000000 Begränsad delning&amp;1#_x000D_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C2E372D-DB84-4F6D-AD66-6C046BD2DB24}">
          <x14:formula1>
            <xm:f>Summary!$AF$4:$AF$14</xm:f>
          </x14:formula1>
          <xm:sqref>E4:E150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B5F9-BBF1-42A2-BDA0-6F22B2661268}">
  <sheetPr codeName="Blad11">
    <tabColor rgb="FFE3EDE8"/>
  </sheetPr>
  <dimension ref="A1:AT377"/>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3" style="1" customWidth="1"/>
    <col min="7" max="8" width="13.25" style="1" customWidth="1"/>
    <col min="9" max="9" width="11" style="1" hidden="1" customWidth="1"/>
    <col min="10" max="10" width="0" style="1" hidden="1" customWidth="1"/>
    <col min="11" max="11" width="11" style="1" hidden="1" customWidth="1"/>
    <col min="12" max="14" width="0" style="1" hidden="1" customWidth="1"/>
    <col min="15" max="16384" width="11" style="1"/>
  </cols>
  <sheetData>
    <row r="1" spans="1:45" ht="36" customHeight="1" thickBot="1" x14ac:dyDescent="0.4">
      <c r="A1" s="760" t="str">
        <f>CONCATENATE(TEXT(Period_sum!D9,)," ",TEXT(Period_sum!E9,"ÅÅÅÅ-MM-DD")," - ",TEXT(Period_sum!F9,"ÅÅÅÅ-MM-DD"))</f>
        <v>M7-M12 Report 2023-01-01 - 2023-06-30</v>
      </c>
      <c r="B1" s="760"/>
      <c r="C1" s="760"/>
      <c r="D1" s="760"/>
      <c r="E1" s="760"/>
      <c r="F1" s="760"/>
      <c r="G1" s="760"/>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38" t="s">
        <v>49</v>
      </c>
      <c r="B2" s="739"/>
      <c r="C2" s="739"/>
      <c r="D2" s="739"/>
      <c r="E2" s="739"/>
      <c r="F2" s="740"/>
      <c r="G2" s="741" t="s">
        <v>1224</v>
      </c>
      <c r="H2" s="246" t="s">
        <v>1186</v>
      </c>
      <c r="J2" s="2"/>
      <c r="K2" s="2"/>
      <c r="L2" s="2"/>
      <c r="M2" s="2"/>
      <c r="N2" s="2"/>
      <c r="O2" s="2"/>
      <c r="P2" s="2"/>
      <c r="Q2" s="2"/>
      <c r="R2" s="2"/>
      <c r="S2" s="2"/>
      <c r="T2" s="2"/>
      <c r="U2" s="2"/>
      <c r="V2" s="67"/>
      <c r="W2" s="67"/>
      <c r="X2" s="67"/>
      <c r="Y2" s="67"/>
      <c r="Z2" s="67"/>
    </row>
    <row r="3" spans="1:45" s="297" customFormat="1" ht="29" thickTop="1" thickBot="1" x14ac:dyDescent="0.4">
      <c r="A3" s="602" t="s">
        <v>1218</v>
      </c>
      <c r="B3" s="603" t="s">
        <v>1099</v>
      </c>
      <c r="C3" s="604" t="s">
        <v>1229</v>
      </c>
      <c r="D3" s="605" t="s">
        <v>1220</v>
      </c>
      <c r="E3" s="605" t="s">
        <v>1102</v>
      </c>
      <c r="F3" s="606" t="s">
        <v>1123</v>
      </c>
      <c r="G3" s="742"/>
      <c r="H3" s="607">
        <v>0.25</v>
      </c>
      <c r="I3" s="7"/>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09"/>
      <c r="B4" s="610"/>
      <c r="C4" s="610"/>
      <c r="D4" s="611"/>
      <c r="E4" s="612"/>
      <c r="F4" s="613">
        <f>D4/8/(215/12)</f>
        <v>0</v>
      </c>
      <c r="G4" s="614">
        <f>+D4*C4</f>
        <v>0</v>
      </c>
      <c r="H4" s="614">
        <f>G4*0.25</f>
        <v>0</v>
      </c>
      <c r="I4" s="8" t="str">
        <f>LEFT($A$1,6)</f>
        <v>M7-M12</v>
      </c>
      <c r="J4" s="608" t="str">
        <f>IF(E4&lt;&gt;0,E4," ")</f>
        <v xml:space="preserve"> </v>
      </c>
      <c r="K4" s="608"/>
      <c r="L4" s="608"/>
      <c r="M4" s="608" t="str">
        <f>CONCATENATE(A4," ",B4," ",I4," ",J4," ",C4," ",D4," ",F4," ",G4)</f>
        <v xml:space="preserve">  M7-M12     0 0</v>
      </c>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15"/>
      <c r="B5" s="616"/>
      <c r="C5" s="616"/>
      <c r="D5" s="617"/>
      <c r="E5" s="612"/>
      <c r="F5" s="613">
        <f t="shared" ref="F5:F150" si="0">D5/8/(215/12)</f>
        <v>0</v>
      </c>
      <c r="G5" s="614">
        <f t="shared" ref="G5:G150" si="1">+D5*C5</f>
        <v>0</v>
      </c>
      <c r="H5" s="614">
        <f t="shared" ref="H5:H150" si="2">G5*0.25</f>
        <v>0</v>
      </c>
      <c r="I5" s="8" t="str">
        <f t="shared" ref="I5:I150" si="3">LEFT($A$1,6)</f>
        <v>M7-M12</v>
      </c>
      <c r="J5" s="608" t="str">
        <f t="shared" ref="J5:J150" si="4">IF(E5&lt;&gt;0,E5," ")</f>
        <v xml:space="preserve"> </v>
      </c>
      <c r="K5" s="608"/>
      <c r="L5" s="608"/>
      <c r="M5" s="608" t="str">
        <f t="shared" ref="M5:M150" si="5">CONCATENATE(A5," ",B5," ",I5," ",J5," ",C5," ",D5," ",F5," ",G5)</f>
        <v xml:space="preserve">  M7-M12     0 0</v>
      </c>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15"/>
      <c r="B6" s="616"/>
      <c r="C6" s="616"/>
      <c r="D6" s="617"/>
      <c r="E6" s="612"/>
      <c r="F6" s="613">
        <f t="shared" si="0"/>
        <v>0</v>
      </c>
      <c r="G6" s="614">
        <f t="shared" si="1"/>
        <v>0</v>
      </c>
      <c r="H6" s="614">
        <f t="shared" si="2"/>
        <v>0</v>
      </c>
      <c r="I6" s="8" t="str">
        <f t="shared" si="3"/>
        <v>M7-M12</v>
      </c>
      <c r="J6" s="608" t="str">
        <f t="shared" si="4"/>
        <v xml:space="preserve"> </v>
      </c>
      <c r="K6" s="608"/>
      <c r="L6" s="608"/>
      <c r="M6" s="608" t="str">
        <f t="shared" si="5"/>
        <v xml:space="preserve">  M7-M12     0 0</v>
      </c>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15"/>
      <c r="B7" s="616"/>
      <c r="C7" s="616"/>
      <c r="D7" s="617"/>
      <c r="E7" s="612"/>
      <c r="F7" s="613">
        <f t="shared" si="0"/>
        <v>0</v>
      </c>
      <c r="G7" s="614">
        <f t="shared" si="1"/>
        <v>0</v>
      </c>
      <c r="H7" s="614">
        <f>G7*0.25</f>
        <v>0</v>
      </c>
      <c r="I7" s="8" t="str">
        <f t="shared" si="3"/>
        <v>M7-M12</v>
      </c>
      <c r="J7" s="608" t="str">
        <f t="shared" si="4"/>
        <v xml:space="preserve"> </v>
      </c>
      <c r="K7" s="608"/>
      <c r="L7" s="608"/>
      <c r="M7" s="608" t="str">
        <f t="shared" si="5"/>
        <v xml:space="preserve">  M7-M12     0 0</v>
      </c>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15"/>
      <c r="B8" s="616"/>
      <c r="C8" s="616"/>
      <c r="D8" s="617"/>
      <c r="E8" s="612"/>
      <c r="F8" s="613">
        <f t="shared" si="0"/>
        <v>0</v>
      </c>
      <c r="G8" s="614">
        <f t="shared" si="1"/>
        <v>0</v>
      </c>
      <c r="H8" s="614">
        <f t="shared" si="2"/>
        <v>0</v>
      </c>
      <c r="I8" s="8" t="str">
        <f t="shared" si="3"/>
        <v>M7-M12</v>
      </c>
      <c r="J8" s="608" t="str">
        <f t="shared" si="4"/>
        <v xml:space="preserve"> </v>
      </c>
      <c r="K8" s="608"/>
      <c r="L8" s="608"/>
      <c r="M8" s="608" t="str">
        <f t="shared" si="5"/>
        <v xml:space="preserve">  M7-M12     0 0</v>
      </c>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15"/>
      <c r="B9" s="616"/>
      <c r="C9" s="616"/>
      <c r="D9" s="617"/>
      <c r="E9" s="612"/>
      <c r="F9" s="613">
        <f t="shared" si="0"/>
        <v>0</v>
      </c>
      <c r="G9" s="614">
        <f t="shared" si="1"/>
        <v>0</v>
      </c>
      <c r="H9" s="614">
        <f t="shared" si="2"/>
        <v>0</v>
      </c>
      <c r="I9" s="8" t="str">
        <f t="shared" si="3"/>
        <v>M7-M12</v>
      </c>
      <c r="J9" s="608" t="str">
        <f t="shared" si="4"/>
        <v xml:space="preserve"> </v>
      </c>
      <c r="K9" s="608"/>
      <c r="L9" s="608"/>
      <c r="M9" s="608" t="str">
        <f t="shared" si="5"/>
        <v xml:space="preserve">  M7-M12     0 0</v>
      </c>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15"/>
      <c r="B10" s="616"/>
      <c r="C10" s="616"/>
      <c r="D10" s="617"/>
      <c r="E10" s="612"/>
      <c r="F10" s="613">
        <f t="shared" si="0"/>
        <v>0</v>
      </c>
      <c r="G10" s="614">
        <f t="shared" si="1"/>
        <v>0</v>
      </c>
      <c r="H10" s="614">
        <f t="shared" si="2"/>
        <v>0</v>
      </c>
      <c r="I10" s="8" t="str">
        <f t="shared" si="3"/>
        <v>M7-M12</v>
      </c>
      <c r="J10" s="608" t="str">
        <f t="shared" si="4"/>
        <v xml:space="preserve"> </v>
      </c>
      <c r="K10" s="608"/>
      <c r="L10" s="608"/>
      <c r="M10" s="608" t="str">
        <f t="shared" si="5"/>
        <v xml:space="preserve">  M7-M12     0 0</v>
      </c>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15"/>
      <c r="B11" s="616"/>
      <c r="C11" s="616"/>
      <c r="D11" s="617"/>
      <c r="E11" s="612"/>
      <c r="F11" s="613">
        <f t="shared" si="0"/>
        <v>0</v>
      </c>
      <c r="G11" s="614">
        <f t="shared" si="1"/>
        <v>0</v>
      </c>
      <c r="H11" s="614">
        <f t="shared" si="2"/>
        <v>0</v>
      </c>
      <c r="I11" s="8" t="str">
        <f t="shared" si="3"/>
        <v>M7-M12</v>
      </c>
      <c r="J11" s="608" t="str">
        <f t="shared" si="4"/>
        <v xml:space="preserve"> </v>
      </c>
      <c r="K11" s="608"/>
      <c r="L11" s="608"/>
      <c r="M11" s="608" t="str">
        <f t="shared" si="5"/>
        <v xml:space="preserve">  M7-M12     0 0</v>
      </c>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15"/>
      <c r="B12" s="616"/>
      <c r="C12" s="616"/>
      <c r="D12" s="617"/>
      <c r="E12" s="612"/>
      <c r="F12" s="613">
        <f t="shared" ref="F12:F115" si="6">D12/8/(215/12)</f>
        <v>0</v>
      </c>
      <c r="G12" s="614">
        <f t="shared" ref="G12:G115" si="7">+D12*C12</f>
        <v>0</v>
      </c>
      <c r="H12" s="614">
        <f t="shared" ref="H12:H115" si="8">G12*0.25</f>
        <v>0</v>
      </c>
      <c r="I12" s="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15"/>
      <c r="B13" s="616"/>
      <c r="C13" s="616"/>
      <c r="D13" s="617"/>
      <c r="E13" s="612"/>
      <c r="F13" s="613">
        <f t="shared" si="6"/>
        <v>0</v>
      </c>
      <c r="G13" s="614">
        <f t="shared" si="7"/>
        <v>0</v>
      </c>
      <c r="H13" s="614">
        <f t="shared" si="8"/>
        <v>0</v>
      </c>
      <c r="I13" s="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15"/>
      <c r="B14" s="616"/>
      <c r="C14" s="616"/>
      <c r="D14" s="617"/>
      <c r="E14" s="612"/>
      <c r="F14" s="613">
        <f t="shared" si="6"/>
        <v>0</v>
      </c>
      <c r="G14" s="614">
        <f t="shared" si="7"/>
        <v>0</v>
      </c>
      <c r="H14" s="614">
        <f t="shared" si="8"/>
        <v>0</v>
      </c>
      <c r="I14" s="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15"/>
      <c r="B15" s="616"/>
      <c r="C15" s="616"/>
      <c r="D15" s="617"/>
      <c r="E15" s="612"/>
      <c r="F15" s="613">
        <f t="shared" si="6"/>
        <v>0</v>
      </c>
      <c r="G15" s="614">
        <f t="shared" si="7"/>
        <v>0</v>
      </c>
      <c r="H15" s="614">
        <f t="shared" si="8"/>
        <v>0</v>
      </c>
      <c r="I15" s="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15"/>
      <c r="B16" s="616"/>
      <c r="C16" s="616"/>
      <c r="D16" s="617"/>
      <c r="E16" s="612"/>
      <c r="F16" s="613">
        <f t="shared" si="6"/>
        <v>0</v>
      </c>
      <c r="G16" s="614">
        <f t="shared" si="7"/>
        <v>0</v>
      </c>
      <c r="H16" s="614">
        <f t="shared" si="8"/>
        <v>0</v>
      </c>
      <c r="I16" s="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15"/>
      <c r="B17" s="616"/>
      <c r="C17" s="616"/>
      <c r="D17" s="617"/>
      <c r="E17" s="612"/>
      <c r="F17" s="613">
        <f t="shared" si="6"/>
        <v>0</v>
      </c>
      <c r="G17" s="614">
        <f t="shared" si="7"/>
        <v>0</v>
      </c>
      <c r="H17" s="614">
        <f t="shared" si="8"/>
        <v>0</v>
      </c>
      <c r="I17" s="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15"/>
      <c r="B18" s="616"/>
      <c r="C18" s="616"/>
      <c r="D18" s="617"/>
      <c r="E18" s="612"/>
      <c r="F18" s="613">
        <f t="shared" si="6"/>
        <v>0</v>
      </c>
      <c r="G18" s="614">
        <f t="shared" si="7"/>
        <v>0</v>
      </c>
      <c r="H18" s="614">
        <f t="shared" si="8"/>
        <v>0</v>
      </c>
      <c r="I18" s="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15"/>
      <c r="B19" s="616"/>
      <c r="C19" s="616"/>
      <c r="D19" s="617"/>
      <c r="E19" s="612"/>
      <c r="F19" s="613">
        <f t="shared" si="6"/>
        <v>0</v>
      </c>
      <c r="G19" s="614">
        <f t="shared" si="7"/>
        <v>0</v>
      </c>
      <c r="H19" s="614">
        <f t="shared" si="8"/>
        <v>0</v>
      </c>
      <c r="I19" s="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15"/>
      <c r="B20" s="616"/>
      <c r="C20" s="616"/>
      <c r="D20" s="617"/>
      <c r="E20" s="612"/>
      <c r="F20" s="613">
        <f t="shared" si="6"/>
        <v>0</v>
      </c>
      <c r="G20" s="614">
        <f t="shared" si="7"/>
        <v>0</v>
      </c>
      <c r="H20" s="614">
        <f t="shared" si="8"/>
        <v>0</v>
      </c>
      <c r="I20" s="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15"/>
      <c r="B21" s="616"/>
      <c r="C21" s="616"/>
      <c r="D21" s="617"/>
      <c r="E21" s="612"/>
      <c r="F21" s="613">
        <f t="shared" si="6"/>
        <v>0</v>
      </c>
      <c r="G21" s="614">
        <f t="shared" si="7"/>
        <v>0</v>
      </c>
      <c r="H21" s="614">
        <f t="shared" si="8"/>
        <v>0</v>
      </c>
      <c r="I21" s="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15"/>
      <c r="B22" s="616"/>
      <c r="C22" s="616"/>
      <c r="D22" s="617"/>
      <c r="E22" s="612"/>
      <c r="F22" s="613">
        <f t="shared" si="6"/>
        <v>0</v>
      </c>
      <c r="G22" s="614">
        <f t="shared" si="7"/>
        <v>0</v>
      </c>
      <c r="H22" s="614">
        <f t="shared" si="8"/>
        <v>0</v>
      </c>
      <c r="I22" s="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15"/>
      <c r="B23" s="616"/>
      <c r="C23" s="616"/>
      <c r="D23" s="617"/>
      <c r="E23" s="612"/>
      <c r="F23" s="613">
        <f t="shared" si="6"/>
        <v>0</v>
      </c>
      <c r="G23" s="614">
        <f t="shared" si="7"/>
        <v>0</v>
      </c>
      <c r="H23" s="614">
        <f t="shared" si="8"/>
        <v>0</v>
      </c>
      <c r="I23" s="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15"/>
      <c r="B24" s="616"/>
      <c r="C24" s="616"/>
      <c r="D24" s="617"/>
      <c r="E24" s="612"/>
      <c r="F24" s="613">
        <f t="shared" si="6"/>
        <v>0</v>
      </c>
      <c r="G24" s="614">
        <f t="shared" si="7"/>
        <v>0</v>
      </c>
      <c r="H24" s="614">
        <f t="shared" si="8"/>
        <v>0</v>
      </c>
      <c r="I24" s="8"/>
      <c r="J24" s="608"/>
      <c r="K24" s="608"/>
      <c r="L24" s="608"/>
      <c r="M24" s="608"/>
      <c r="N24" s="608"/>
      <c r="O24" s="608"/>
      <c r="P24" s="608"/>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15"/>
      <c r="B25" s="616"/>
      <c r="C25" s="616"/>
      <c r="D25" s="617"/>
      <c r="E25" s="612"/>
      <c r="F25" s="613">
        <f t="shared" si="6"/>
        <v>0</v>
      </c>
      <c r="G25" s="614">
        <f t="shared" si="7"/>
        <v>0</v>
      </c>
      <c r="H25" s="614">
        <f t="shared" si="8"/>
        <v>0</v>
      </c>
      <c r="I25" s="8"/>
      <c r="J25" s="608"/>
      <c r="K25" s="608"/>
      <c r="L25" s="608"/>
      <c r="M25" s="608"/>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15"/>
      <c r="B26" s="616"/>
      <c r="C26" s="616"/>
      <c r="D26" s="617"/>
      <c r="E26" s="612"/>
      <c r="F26" s="613">
        <f t="shared" si="6"/>
        <v>0</v>
      </c>
      <c r="G26" s="614">
        <f t="shared" si="7"/>
        <v>0</v>
      </c>
      <c r="H26" s="614">
        <f t="shared" si="8"/>
        <v>0</v>
      </c>
      <c r="I26" s="8"/>
      <c r="J26" s="608"/>
      <c r="K26" s="608"/>
      <c r="L26" s="608"/>
      <c r="M26" s="608"/>
      <c r="N26" s="608"/>
      <c r="O26" s="608"/>
      <c r="P26" s="608"/>
      <c r="Q26" s="608"/>
      <c r="R26" s="608"/>
      <c r="S26" s="608"/>
      <c r="T26" s="608"/>
      <c r="U26" s="608"/>
      <c r="V26" s="608"/>
      <c r="W26" s="608"/>
      <c r="X26" s="608"/>
      <c r="Y26" s="608"/>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15"/>
      <c r="B27" s="616"/>
      <c r="C27" s="616"/>
      <c r="D27" s="617"/>
      <c r="E27" s="612"/>
      <c r="F27" s="613">
        <f t="shared" si="6"/>
        <v>0</v>
      </c>
      <c r="G27" s="614">
        <f t="shared" si="7"/>
        <v>0</v>
      </c>
      <c r="H27" s="614">
        <f t="shared" si="8"/>
        <v>0</v>
      </c>
      <c r="I27" s="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15"/>
      <c r="B28" s="616"/>
      <c r="C28" s="616"/>
      <c r="D28" s="617"/>
      <c r="E28" s="612"/>
      <c r="F28" s="613">
        <f t="shared" si="6"/>
        <v>0</v>
      </c>
      <c r="G28" s="614">
        <f t="shared" si="7"/>
        <v>0</v>
      </c>
      <c r="H28" s="614">
        <f t="shared" si="8"/>
        <v>0</v>
      </c>
      <c r="I28" s="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15"/>
      <c r="B29" s="616"/>
      <c r="C29" s="616"/>
      <c r="D29" s="617"/>
      <c r="E29" s="612"/>
      <c r="F29" s="613">
        <f t="shared" si="6"/>
        <v>0</v>
      </c>
      <c r="G29" s="614">
        <f t="shared" si="7"/>
        <v>0</v>
      </c>
      <c r="H29" s="614">
        <f t="shared" si="8"/>
        <v>0</v>
      </c>
      <c r="I29" s="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15"/>
      <c r="B30" s="616"/>
      <c r="C30" s="616"/>
      <c r="D30" s="617"/>
      <c r="E30" s="612"/>
      <c r="F30" s="613">
        <f t="shared" si="6"/>
        <v>0</v>
      </c>
      <c r="G30" s="614">
        <f t="shared" si="7"/>
        <v>0</v>
      </c>
      <c r="H30" s="614">
        <f t="shared" si="8"/>
        <v>0</v>
      </c>
      <c r="I30" s="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15"/>
      <c r="B31" s="616"/>
      <c r="C31" s="616"/>
      <c r="D31" s="617"/>
      <c r="E31" s="612"/>
      <c r="F31" s="613">
        <f t="shared" si="6"/>
        <v>0</v>
      </c>
      <c r="G31" s="614">
        <f t="shared" si="7"/>
        <v>0</v>
      </c>
      <c r="H31" s="614">
        <f t="shared" si="8"/>
        <v>0</v>
      </c>
      <c r="I31" s="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15"/>
      <c r="B32" s="616"/>
      <c r="C32" s="616"/>
      <c r="D32" s="617"/>
      <c r="E32" s="612"/>
      <c r="F32" s="613">
        <f t="shared" si="6"/>
        <v>0</v>
      </c>
      <c r="G32" s="614">
        <f t="shared" si="7"/>
        <v>0</v>
      </c>
      <c r="H32" s="614">
        <f t="shared" si="8"/>
        <v>0</v>
      </c>
      <c r="I32" s="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15"/>
      <c r="B33" s="616"/>
      <c r="C33" s="616"/>
      <c r="D33" s="617"/>
      <c r="E33" s="612"/>
      <c r="F33" s="613">
        <f t="shared" si="6"/>
        <v>0</v>
      </c>
      <c r="G33" s="614">
        <f t="shared" si="7"/>
        <v>0</v>
      </c>
      <c r="H33" s="614">
        <f t="shared" si="8"/>
        <v>0</v>
      </c>
      <c r="I33" s="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15"/>
      <c r="B34" s="616"/>
      <c r="C34" s="616"/>
      <c r="D34" s="617"/>
      <c r="E34" s="612"/>
      <c r="F34" s="613">
        <f t="shared" si="6"/>
        <v>0</v>
      </c>
      <c r="G34" s="614">
        <f t="shared" si="7"/>
        <v>0</v>
      </c>
      <c r="H34" s="614">
        <f t="shared" si="8"/>
        <v>0</v>
      </c>
      <c r="I34" s="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15"/>
      <c r="B35" s="616"/>
      <c r="C35" s="616"/>
      <c r="D35" s="617"/>
      <c r="E35" s="612"/>
      <c r="F35" s="613">
        <f t="shared" si="6"/>
        <v>0</v>
      </c>
      <c r="G35" s="614">
        <f t="shared" si="7"/>
        <v>0</v>
      </c>
      <c r="H35" s="614">
        <f t="shared" si="8"/>
        <v>0</v>
      </c>
      <c r="I35" s="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15"/>
      <c r="B36" s="616"/>
      <c r="C36" s="616"/>
      <c r="D36" s="617"/>
      <c r="E36" s="612"/>
      <c r="F36" s="613">
        <f t="shared" si="6"/>
        <v>0</v>
      </c>
      <c r="G36" s="614">
        <f t="shared" si="7"/>
        <v>0</v>
      </c>
      <c r="H36" s="614">
        <f t="shared" si="8"/>
        <v>0</v>
      </c>
      <c r="I36" s="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15"/>
      <c r="B37" s="616"/>
      <c r="C37" s="616"/>
      <c r="D37" s="617"/>
      <c r="E37" s="612"/>
      <c r="F37" s="613">
        <f t="shared" si="6"/>
        <v>0</v>
      </c>
      <c r="G37" s="614">
        <f t="shared" si="7"/>
        <v>0</v>
      </c>
      <c r="H37" s="614">
        <f t="shared" si="8"/>
        <v>0</v>
      </c>
      <c r="I37" s="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15"/>
      <c r="B38" s="616"/>
      <c r="C38" s="616"/>
      <c r="D38" s="617"/>
      <c r="E38" s="612"/>
      <c r="F38" s="613">
        <f t="shared" si="6"/>
        <v>0</v>
      </c>
      <c r="G38" s="614">
        <f t="shared" si="7"/>
        <v>0</v>
      </c>
      <c r="H38" s="614">
        <f t="shared" si="8"/>
        <v>0</v>
      </c>
      <c r="I38" s="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15"/>
      <c r="B39" s="616"/>
      <c r="C39" s="616"/>
      <c r="D39" s="617"/>
      <c r="E39" s="612"/>
      <c r="F39" s="613">
        <f t="shared" si="6"/>
        <v>0</v>
      </c>
      <c r="G39" s="614">
        <f t="shared" si="7"/>
        <v>0</v>
      </c>
      <c r="H39" s="614">
        <f t="shared" si="8"/>
        <v>0</v>
      </c>
      <c r="I39" s="8"/>
      <c r="J39" s="608"/>
      <c r="K39" s="608"/>
      <c r="L39" s="608"/>
      <c r="M39" s="608"/>
      <c r="N39" s="608"/>
      <c r="O39" s="608"/>
      <c r="P39" s="608"/>
      <c r="Q39" s="608"/>
      <c r="R39" s="608"/>
      <c r="S39" s="608"/>
      <c r="T39" s="608"/>
      <c r="U39" s="608"/>
      <c r="V39" s="608"/>
      <c r="W39" s="608"/>
      <c r="X39" s="608"/>
      <c r="Y39" s="608"/>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15"/>
      <c r="B40" s="616"/>
      <c r="C40" s="616"/>
      <c r="D40" s="617"/>
      <c r="E40" s="612"/>
      <c r="F40" s="613">
        <f t="shared" ref="F40:F79" si="9">D40/8/(215/12)</f>
        <v>0</v>
      </c>
      <c r="G40" s="614">
        <f t="shared" ref="G40:G79" si="10">+D40*C40</f>
        <v>0</v>
      </c>
      <c r="H40" s="614">
        <f t="shared" ref="H40:H79" si="11">G40*0.25</f>
        <v>0</v>
      </c>
      <c r="I40" s="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15"/>
      <c r="B41" s="616"/>
      <c r="C41" s="616"/>
      <c r="D41" s="617"/>
      <c r="E41" s="612"/>
      <c r="F41" s="613">
        <f t="shared" si="9"/>
        <v>0</v>
      </c>
      <c r="G41" s="614">
        <f t="shared" si="10"/>
        <v>0</v>
      </c>
      <c r="H41" s="614">
        <f t="shared" si="11"/>
        <v>0</v>
      </c>
      <c r="I41" s="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15"/>
      <c r="B42" s="616"/>
      <c r="C42" s="616"/>
      <c r="D42" s="617"/>
      <c r="E42" s="612"/>
      <c r="F42" s="613">
        <f t="shared" si="9"/>
        <v>0</v>
      </c>
      <c r="G42" s="614">
        <f t="shared" si="10"/>
        <v>0</v>
      </c>
      <c r="H42" s="614">
        <f t="shared" si="11"/>
        <v>0</v>
      </c>
      <c r="I42" s="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15"/>
      <c r="B43" s="616"/>
      <c r="C43" s="616"/>
      <c r="D43" s="617"/>
      <c r="E43" s="612"/>
      <c r="F43" s="613">
        <f t="shared" si="9"/>
        <v>0</v>
      </c>
      <c r="G43" s="614">
        <f t="shared" si="10"/>
        <v>0</v>
      </c>
      <c r="H43" s="614">
        <f t="shared" si="11"/>
        <v>0</v>
      </c>
      <c r="I43" s="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15"/>
      <c r="B44" s="616"/>
      <c r="C44" s="616"/>
      <c r="D44" s="617"/>
      <c r="E44" s="612"/>
      <c r="F44" s="613">
        <f t="shared" si="9"/>
        <v>0</v>
      </c>
      <c r="G44" s="614">
        <f t="shared" si="10"/>
        <v>0</v>
      </c>
      <c r="H44" s="614">
        <f t="shared" si="11"/>
        <v>0</v>
      </c>
      <c r="I44" s="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15"/>
      <c r="B45" s="616"/>
      <c r="C45" s="616"/>
      <c r="D45" s="617"/>
      <c r="E45" s="612"/>
      <c r="F45" s="613">
        <f t="shared" si="9"/>
        <v>0</v>
      </c>
      <c r="G45" s="614">
        <f t="shared" si="10"/>
        <v>0</v>
      </c>
      <c r="H45" s="614">
        <f t="shared" si="11"/>
        <v>0</v>
      </c>
      <c r="I45" s="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15"/>
      <c r="B46" s="616"/>
      <c r="C46" s="616"/>
      <c r="D46" s="617"/>
      <c r="E46" s="612"/>
      <c r="F46" s="613">
        <f t="shared" si="9"/>
        <v>0</v>
      </c>
      <c r="G46" s="614">
        <f t="shared" si="10"/>
        <v>0</v>
      </c>
      <c r="H46" s="614">
        <f t="shared" si="11"/>
        <v>0</v>
      </c>
      <c r="I46" s="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15"/>
      <c r="B47" s="616"/>
      <c r="C47" s="616"/>
      <c r="D47" s="617"/>
      <c r="E47" s="612"/>
      <c r="F47" s="613">
        <f t="shared" si="9"/>
        <v>0</v>
      </c>
      <c r="G47" s="614">
        <f t="shared" si="10"/>
        <v>0</v>
      </c>
      <c r="H47" s="614">
        <f t="shared" si="11"/>
        <v>0</v>
      </c>
      <c r="I47" s="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15"/>
      <c r="B48" s="616"/>
      <c r="C48" s="616"/>
      <c r="D48" s="617"/>
      <c r="E48" s="612"/>
      <c r="F48" s="613">
        <f t="shared" si="9"/>
        <v>0</v>
      </c>
      <c r="G48" s="614">
        <f t="shared" si="10"/>
        <v>0</v>
      </c>
      <c r="H48" s="614">
        <f t="shared" si="11"/>
        <v>0</v>
      </c>
      <c r="I48" s="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15"/>
      <c r="B49" s="616"/>
      <c r="C49" s="616"/>
      <c r="D49" s="617"/>
      <c r="E49" s="612"/>
      <c r="F49" s="613">
        <f t="shared" si="9"/>
        <v>0</v>
      </c>
      <c r="G49" s="614">
        <f t="shared" si="10"/>
        <v>0</v>
      </c>
      <c r="H49" s="614">
        <f t="shared" si="11"/>
        <v>0</v>
      </c>
      <c r="I49" s="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15"/>
      <c r="B50" s="616"/>
      <c r="C50" s="616"/>
      <c r="D50" s="617"/>
      <c r="E50" s="612"/>
      <c r="F50" s="613">
        <f t="shared" si="9"/>
        <v>0</v>
      </c>
      <c r="G50" s="614">
        <f t="shared" si="10"/>
        <v>0</v>
      </c>
      <c r="H50" s="614">
        <f t="shared" si="11"/>
        <v>0</v>
      </c>
      <c r="I50" s="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15"/>
      <c r="B51" s="616"/>
      <c r="C51" s="616"/>
      <c r="D51" s="617"/>
      <c r="E51" s="612"/>
      <c r="F51" s="613">
        <f t="shared" si="9"/>
        <v>0</v>
      </c>
      <c r="G51" s="614">
        <f t="shared" si="10"/>
        <v>0</v>
      </c>
      <c r="H51" s="614">
        <f t="shared" si="11"/>
        <v>0</v>
      </c>
      <c r="I51" s="8"/>
      <c r="J51" s="608"/>
      <c r="K51" s="608"/>
      <c r="L51" s="608"/>
      <c r="M51" s="608"/>
      <c r="N51" s="608"/>
      <c r="O51" s="608"/>
      <c r="P51" s="608"/>
      <c r="Q51" s="608"/>
      <c r="R51" s="608"/>
      <c r="S51" s="608"/>
      <c r="T51" s="608"/>
      <c r="U51" s="608"/>
      <c r="V51" s="608"/>
      <c r="W51" s="608"/>
      <c r="X51" s="608"/>
      <c r="Y51" s="608"/>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15"/>
      <c r="B52" s="616"/>
      <c r="C52" s="616"/>
      <c r="D52" s="617"/>
      <c r="E52" s="612"/>
      <c r="F52" s="613">
        <f t="shared" si="9"/>
        <v>0</v>
      </c>
      <c r="G52" s="614">
        <f t="shared" si="10"/>
        <v>0</v>
      </c>
      <c r="H52" s="614">
        <f t="shared" si="11"/>
        <v>0</v>
      </c>
      <c r="I52" s="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15"/>
      <c r="B53" s="616"/>
      <c r="C53" s="616"/>
      <c r="D53" s="617"/>
      <c r="E53" s="612"/>
      <c r="F53" s="613">
        <f t="shared" si="9"/>
        <v>0</v>
      </c>
      <c r="G53" s="614">
        <f t="shared" si="10"/>
        <v>0</v>
      </c>
      <c r="H53" s="614">
        <f t="shared" si="11"/>
        <v>0</v>
      </c>
      <c r="I53" s="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15"/>
      <c r="B54" s="616"/>
      <c r="C54" s="616"/>
      <c r="D54" s="617"/>
      <c r="E54" s="612"/>
      <c r="F54" s="613">
        <f t="shared" si="9"/>
        <v>0</v>
      </c>
      <c r="G54" s="614">
        <f t="shared" si="10"/>
        <v>0</v>
      </c>
      <c r="H54" s="614">
        <f t="shared" si="11"/>
        <v>0</v>
      </c>
      <c r="I54" s="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15"/>
      <c r="B55" s="616"/>
      <c r="C55" s="616"/>
      <c r="D55" s="617"/>
      <c r="E55" s="612"/>
      <c r="F55" s="613">
        <f t="shared" si="9"/>
        <v>0</v>
      </c>
      <c r="G55" s="614">
        <f t="shared" si="10"/>
        <v>0</v>
      </c>
      <c r="H55" s="614">
        <f t="shared" si="11"/>
        <v>0</v>
      </c>
      <c r="I55" s="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15"/>
      <c r="B56" s="616"/>
      <c r="C56" s="616"/>
      <c r="D56" s="617"/>
      <c r="E56" s="612"/>
      <c r="F56" s="613">
        <f t="shared" si="9"/>
        <v>0</v>
      </c>
      <c r="G56" s="614">
        <f t="shared" si="10"/>
        <v>0</v>
      </c>
      <c r="H56" s="614">
        <f t="shared" si="11"/>
        <v>0</v>
      </c>
      <c r="I56" s="8"/>
      <c r="J56" s="608"/>
      <c r="K56" s="608"/>
      <c r="L56" s="608"/>
      <c r="M56" s="608"/>
      <c r="N56" s="608"/>
      <c r="O56" s="608"/>
      <c r="P56" s="608"/>
      <c r="Q56" s="608"/>
      <c r="R56" s="608"/>
      <c r="S56" s="608"/>
      <c r="T56" s="608"/>
      <c r="U56" s="608"/>
      <c r="V56" s="608"/>
      <c r="W56" s="608"/>
      <c r="X56" s="608"/>
      <c r="Y56" s="608"/>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15"/>
      <c r="B57" s="616"/>
      <c r="C57" s="616"/>
      <c r="D57" s="617"/>
      <c r="E57" s="612"/>
      <c r="F57" s="613">
        <f t="shared" si="9"/>
        <v>0</v>
      </c>
      <c r="G57" s="614">
        <f t="shared" si="10"/>
        <v>0</v>
      </c>
      <c r="H57" s="614">
        <f t="shared" si="11"/>
        <v>0</v>
      </c>
      <c r="I57" s="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15"/>
      <c r="B58" s="616"/>
      <c r="C58" s="616"/>
      <c r="D58" s="617"/>
      <c r="E58" s="612"/>
      <c r="F58" s="613">
        <f t="shared" si="9"/>
        <v>0</v>
      </c>
      <c r="G58" s="614">
        <f t="shared" si="10"/>
        <v>0</v>
      </c>
      <c r="H58" s="614">
        <f t="shared" si="11"/>
        <v>0</v>
      </c>
      <c r="I58" s="8"/>
      <c r="J58" s="608"/>
      <c r="K58" s="608"/>
      <c r="L58" s="608"/>
      <c r="M58" s="608"/>
      <c r="N58" s="608"/>
      <c r="O58" s="608"/>
      <c r="P58" s="608"/>
      <c r="Q58" s="608"/>
      <c r="R58" s="608"/>
      <c r="S58" s="608"/>
      <c r="T58" s="608"/>
      <c r="U58" s="608"/>
      <c r="V58" s="608"/>
      <c r="W58" s="608"/>
      <c r="X58" s="608"/>
      <c r="Y58" s="608"/>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15"/>
      <c r="B59" s="616"/>
      <c r="C59" s="616"/>
      <c r="D59" s="617"/>
      <c r="E59" s="612"/>
      <c r="F59" s="613">
        <f t="shared" si="9"/>
        <v>0</v>
      </c>
      <c r="G59" s="614">
        <f t="shared" si="10"/>
        <v>0</v>
      </c>
      <c r="H59" s="614">
        <f t="shared" si="11"/>
        <v>0</v>
      </c>
      <c r="I59" s="8"/>
      <c r="J59" s="608"/>
      <c r="K59" s="608"/>
      <c r="L59" s="608"/>
      <c r="M59" s="608"/>
      <c r="N59" s="608"/>
      <c r="O59" s="608"/>
      <c r="P59" s="608"/>
      <c r="Q59" s="608"/>
      <c r="R59" s="608"/>
      <c r="S59" s="608"/>
      <c r="T59" s="608"/>
      <c r="U59" s="608"/>
      <c r="V59" s="608"/>
      <c r="W59" s="608"/>
      <c r="X59" s="608"/>
      <c r="Y59" s="608"/>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15"/>
      <c r="B60" s="616"/>
      <c r="C60" s="616"/>
      <c r="D60" s="617"/>
      <c r="E60" s="612"/>
      <c r="F60" s="613">
        <f t="shared" si="9"/>
        <v>0</v>
      </c>
      <c r="G60" s="614">
        <f t="shared" si="10"/>
        <v>0</v>
      </c>
      <c r="H60" s="614">
        <f t="shared" si="11"/>
        <v>0</v>
      </c>
      <c r="I60" s="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15"/>
      <c r="B61" s="616"/>
      <c r="C61" s="616"/>
      <c r="D61" s="617"/>
      <c r="E61" s="612"/>
      <c r="F61" s="613">
        <f t="shared" si="9"/>
        <v>0</v>
      </c>
      <c r="G61" s="614">
        <f t="shared" si="10"/>
        <v>0</v>
      </c>
      <c r="H61" s="614">
        <f t="shared" si="11"/>
        <v>0</v>
      </c>
      <c r="I61" s="8"/>
      <c r="J61" s="608"/>
      <c r="K61" s="608"/>
      <c r="L61" s="608"/>
      <c r="M61" s="608"/>
      <c r="N61" s="608"/>
      <c r="O61" s="608"/>
      <c r="P61" s="608"/>
      <c r="Q61" s="608"/>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15"/>
      <c r="B62" s="616"/>
      <c r="C62" s="616"/>
      <c r="D62" s="617"/>
      <c r="E62" s="612"/>
      <c r="F62" s="613">
        <f t="shared" si="9"/>
        <v>0</v>
      </c>
      <c r="G62" s="614">
        <f t="shared" si="10"/>
        <v>0</v>
      </c>
      <c r="H62" s="614">
        <f t="shared" si="11"/>
        <v>0</v>
      </c>
      <c r="I62" s="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15"/>
      <c r="B63" s="616"/>
      <c r="C63" s="616"/>
      <c r="D63" s="617"/>
      <c r="E63" s="612"/>
      <c r="F63" s="613">
        <f t="shared" si="9"/>
        <v>0</v>
      </c>
      <c r="G63" s="614">
        <f t="shared" si="10"/>
        <v>0</v>
      </c>
      <c r="H63" s="614">
        <f t="shared" si="11"/>
        <v>0</v>
      </c>
      <c r="I63" s="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15"/>
      <c r="B64" s="616"/>
      <c r="C64" s="616"/>
      <c r="D64" s="617"/>
      <c r="E64" s="612"/>
      <c r="F64" s="613">
        <f t="shared" si="9"/>
        <v>0</v>
      </c>
      <c r="G64" s="614">
        <f t="shared" si="10"/>
        <v>0</v>
      </c>
      <c r="H64" s="614">
        <f t="shared" si="11"/>
        <v>0</v>
      </c>
      <c r="I64" s="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15"/>
      <c r="B65" s="616"/>
      <c r="C65" s="616"/>
      <c r="D65" s="617"/>
      <c r="E65" s="612"/>
      <c r="F65" s="613">
        <f t="shared" si="9"/>
        <v>0</v>
      </c>
      <c r="G65" s="614">
        <f t="shared" si="10"/>
        <v>0</v>
      </c>
      <c r="H65" s="614">
        <f t="shared" si="11"/>
        <v>0</v>
      </c>
      <c r="I65" s="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15"/>
      <c r="B66" s="616"/>
      <c r="C66" s="616"/>
      <c r="D66" s="617"/>
      <c r="E66" s="612"/>
      <c r="F66" s="613">
        <f t="shared" si="9"/>
        <v>0</v>
      </c>
      <c r="G66" s="614">
        <f t="shared" si="10"/>
        <v>0</v>
      </c>
      <c r="H66" s="614">
        <f t="shared" si="11"/>
        <v>0</v>
      </c>
      <c r="I66" s="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15"/>
      <c r="B67" s="616"/>
      <c r="C67" s="616"/>
      <c r="D67" s="617"/>
      <c r="E67" s="612"/>
      <c r="F67" s="613">
        <f t="shared" si="9"/>
        <v>0</v>
      </c>
      <c r="G67" s="614">
        <f t="shared" si="10"/>
        <v>0</v>
      </c>
      <c r="H67" s="614">
        <f t="shared" si="11"/>
        <v>0</v>
      </c>
      <c r="I67" s="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15"/>
      <c r="B68" s="616"/>
      <c r="C68" s="616"/>
      <c r="D68" s="617"/>
      <c r="E68" s="612"/>
      <c r="F68" s="613">
        <f t="shared" si="9"/>
        <v>0</v>
      </c>
      <c r="G68" s="614">
        <f t="shared" si="10"/>
        <v>0</v>
      </c>
      <c r="H68" s="614">
        <f t="shared" si="11"/>
        <v>0</v>
      </c>
      <c r="I68" s="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15"/>
      <c r="B69" s="616"/>
      <c r="C69" s="616"/>
      <c r="D69" s="617"/>
      <c r="E69" s="612"/>
      <c r="F69" s="613">
        <f t="shared" si="9"/>
        <v>0</v>
      </c>
      <c r="G69" s="614">
        <f t="shared" si="10"/>
        <v>0</v>
      </c>
      <c r="H69" s="614">
        <f t="shared" si="11"/>
        <v>0</v>
      </c>
      <c r="I69" s="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15"/>
      <c r="B70" s="616"/>
      <c r="C70" s="616"/>
      <c r="D70" s="617"/>
      <c r="E70" s="612"/>
      <c r="F70" s="613">
        <f t="shared" si="9"/>
        <v>0</v>
      </c>
      <c r="G70" s="614">
        <f t="shared" si="10"/>
        <v>0</v>
      </c>
      <c r="H70" s="614">
        <f t="shared" si="11"/>
        <v>0</v>
      </c>
      <c r="I70" s="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15"/>
      <c r="B71" s="616"/>
      <c r="C71" s="616"/>
      <c r="D71" s="617"/>
      <c r="E71" s="612"/>
      <c r="F71" s="613">
        <f t="shared" si="9"/>
        <v>0</v>
      </c>
      <c r="G71" s="614">
        <f t="shared" si="10"/>
        <v>0</v>
      </c>
      <c r="H71" s="614">
        <f t="shared" si="11"/>
        <v>0</v>
      </c>
      <c r="I71" s="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15"/>
      <c r="B72" s="616"/>
      <c r="C72" s="616"/>
      <c r="D72" s="617"/>
      <c r="E72" s="612"/>
      <c r="F72" s="613">
        <f t="shared" si="9"/>
        <v>0</v>
      </c>
      <c r="G72" s="614">
        <f t="shared" si="10"/>
        <v>0</v>
      </c>
      <c r="H72" s="614">
        <f t="shared" si="11"/>
        <v>0</v>
      </c>
      <c r="I72" s="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15"/>
      <c r="B73" s="616"/>
      <c r="C73" s="616"/>
      <c r="D73" s="617"/>
      <c r="E73" s="612"/>
      <c r="F73" s="613">
        <f t="shared" si="9"/>
        <v>0</v>
      </c>
      <c r="G73" s="614">
        <f t="shared" si="10"/>
        <v>0</v>
      </c>
      <c r="H73" s="614">
        <f t="shared" si="11"/>
        <v>0</v>
      </c>
      <c r="I73" s="8"/>
      <c r="J73" s="608"/>
      <c r="K73" s="608"/>
      <c r="L73" s="608"/>
      <c r="M73" s="608"/>
      <c r="N73" s="608"/>
      <c r="O73" s="608"/>
      <c r="P73" s="608"/>
      <c r="Q73" s="608"/>
      <c r="R73" s="608"/>
      <c r="S73" s="608"/>
      <c r="T73" s="608"/>
      <c r="U73" s="608"/>
      <c r="V73" s="608"/>
      <c r="W73" s="608"/>
      <c r="X73" s="608"/>
      <c r="Y73" s="608"/>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15"/>
      <c r="B74" s="616"/>
      <c r="C74" s="616"/>
      <c r="D74" s="617"/>
      <c r="E74" s="612"/>
      <c r="F74" s="613">
        <f t="shared" si="9"/>
        <v>0</v>
      </c>
      <c r="G74" s="614">
        <f t="shared" si="10"/>
        <v>0</v>
      </c>
      <c r="H74" s="614">
        <f t="shared" si="11"/>
        <v>0</v>
      </c>
      <c r="I74" s="8"/>
      <c r="J74" s="608"/>
      <c r="K74" s="608"/>
      <c r="L74" s="608"/>
      <c r="M74" s="608"/>
      <c r="N74" s="608"/>
      <c r="O74" s="608"/>
      <c r="P74" s="608"/>
      <c r="Q74" s="608"/>
      <c r="R74" s="608"/>
      <c r="S74" s="608"/>
      <c r="T74" s="608"/>
      <c r="U74" s="608"/>
      <c r="V74" s="608"/>
      <c r="W74" s="608"/>
      <c r="X74" s="608"/>
      <c r="Y74" s="608"/>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15"/>
      <c r="B75" s="616"/>
      <c r="C75" s="616"/>
      <c r="D75" s="617"/>
      <c r="E75" s="612"/>
      <c r="F75" s="613">
        <f t="shared" si="9"/>
        <v>0</v>
      </c>
      <c r="G75" s="614">
        <f t="shared" si="10"/>
        <v>0</v>
      </c>
      <c r="H75" s="614">
        <f t="shared" si="11"/>
        <v>0</v>
      </c>
      <c r="I75" s="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15"/>
      <c r="B76" s="616"/>
      <c r="C76" s="616"/>
      <c r="D76" s="617"/>
      <c r="E76" s="612"/>
      <c r="F76" s="613">
        <f t="shared" si="9"/>
        <v>0</v>
      </c>
      <c r="G76" s="614">
        <f t="shared" si="10"/>
        <v>0</v>
      </c>
      <c r="H76" s="614">
        <f t="shared" si="11"/>
        <v>0</v>
      </c>
      <c r="I76" s="8"/>
      <c r="J76" s="608"/>
      <c r="K76" s="608"/>
      <c r="L76" s="608"/>
      <c r="M76" s="608"/>
      <c r="N76" s="608"/>
      <c r="O76" s="608"/>
      <c r="P76" s="608"/>
      <c r="Q76" s="608"/>
      <c r="R76" s="608"/>
      <c r="S76" s="608"/>
      <c r="T76" s="608"/>
      <c r="U76" s="608"/>
      <c r="V76" s="608"/>
      <c r="W76" s="608"/>
      <c r="X76" s="608"/>
      <c r="Y76" s="608"/>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15"/>
      <c r="B77" s="616"/>
      <c r="C77" s="616"/>
      <c r="D77" s="617"/>
      <c r="E77" s="612"/>
      <c r="F77" s="613">
        <f t="shared" si="9"/>
        <v>0</v>
      </c>
      <c r="G77" s="614">
        <f t="shared" si="10"/>
        <v>0</v>
      </c>
      <c r="H77" s="614">
        <f t="shared" si="11"/>
        <v>0</v>
      </c>
      <c r="I77" s="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15"/>
      <c r="B78" s="616"/>
      <c r="C78" s="616"/>
      <c r="D78" s="617"/>
      <c r="E78" s="612"/>
      <c r="F78" s="613">
        <f t="shared" si="9"/>
        <v>0</v>
      </c>
      <c r="G78" s="614">
        <f t="shared" si="10"/>
        <v>0</v>
      </c>
      <c r="H78" s="614">
        <f t="shared" si="11"/>
        <v>0</v>
      </c>
      <c r="I78" s="8"/>
      <c r="J78" s="608"/>
      <c r="K78" s="608"/>
      <c r="L78" s="608"/>
      <c r="M78" s="608"/>
      <c r="N78" s="608"/>
      <c r="O78" s="608"/>
      <c r="P78" s="608"/>
      <c r="Q78" s="608"/>
      <c r="R78" s="608"/>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15"/>
      <c r="B79" s="616"/>
      <c r="C79" s="616"/>
      <c r="D79" s="617"/>
      <c r="E79" s="612"/>
      <c r="F79" s="613">
        <f t="shared" si="9"/>
        <v>0</v>
      </c>
      <c r="G79" s="614">
        <f t="shared" si="10"/>
        <v>0</v>
      </c>
      <c r="H79" s="614">
        <f t="shared" si="11"/>
        <v>0</v>
      </c>
      <c r="I79" s="8"/>
      <c r="J79" s="608"/>
      <c r="K79" s="608"/>
      <c r="L79" s="608"/>
      <c r="M79" s="608"/>
      <c r="N79" s="608"/>
      <c r="O79" s="608"/>
      <c r="P79" s="608"/>
      <c r="Q79" s="608"/>
      <c r="R79" s="608"/>
      <c r="S79" s="608"/>
      <c r="T79" s="608"/>
      <c r="U79" s="608"/>
      <c r="V79" s="608"/>
      <c r="W79" s="608"/>
      <c r="X79" s="608"/>
      <c r="Y79" s="608"/>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15"/>
      <c r="B80" s="616"/>
      <c r="C80" s="616"/>
      <c r="D80" s="617"/>
      <c r="E80" s="612"/>
      <c r="F80" s="613">
        <f t="shared" si="6"/>
        <v>0</v>
      </c>
      <c r="G80" s="614">
        <f t="shared" si="7"/>
        <v>0</v>
      </c>
      <c r="H80" s="614">
        <f t="shared" si="8"/>
        <v>0</v>
      </c>
      <c r="I80" s="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15"/>
      <c r="B81" s="616"/>
      <c r="C81" s="616"/>
      <c r="D81" s="617"/>
      <c r="E81" s="612"/>
      <c r="F81" s="613">
        <f t="shared" si="6"/>
        <v>0</v>
      </c>
      <c r="G81" s="614">
        <f t="shared" si="7"/>
        <v>0</v>
      </c>
      <c r="H81" s="614">
        <f t="shared" si="8"/>
        <v>0</v>
      </c>
      <c r="I81" s="8"/>
      <c r="J81" s="608"/>
      <c r="K81" s="608"/>
      <c r="L81" s="608"/>
      <c r="M81" s="608"/>
      <c r="N81" s="608"/>
      <c r="O81" s="608"/>
      <c r="P81" s="608"/>
      <c r="Q81" s="608"/>
      <c r="R81" s="608"/>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15"/>
      <c r="B82" s="616"/>
      <c r="C82" s="616"/>
      <c r="D82" s="617"/>
      <c r="E82" s="612"/>
      <c r="F82" s="613">
        <f t="shared" si="6"/>
        <v>0</v>
      </c>
      <c r="G82" s="614">
        <f t="shared" si="7"/>
        <v>0</v>
      </c>
      <c r="H82" s="614">
        <f t="shared" si="8"/>
        <v>0</v>
      </c>
      <c r="I82" s="8"/>
      <c r="J82" s="608"/>
      <c r="K82" s="608"/>
      <c r="L82" s="608"/>
      <c r="M82" s="608"/>
      <c r="N82" s="608"/>
      <c r="O82" s="608"/>
      <c r="P82" s="608"/>
      <c r="Q82" s="608"/>
      <c r="R82" s="608"/>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15"/>
      <c r="B83" s="616"/>
      <c r="C83" s="616"/>
      <c r="D83" s="617"/>
      <c r="E83" s="612"/>
      <c r="F83" s="613">
        <f t="shared" si="6"/>
        <v>0</v>
      </c>
      <c r="G83" s="614">
        <f t="shared" si="7"/>
        <v>0</v>
      </c>
      <c r="H83" s="614">
        <f t="shared" si="8"/>
        <v>0</v>
      </c>
      <c r="I83" s="8"/>
      <c r="J83" s="608"/>
      <c r="K83" s="608"/>
      <c r="L83" s="608"/>
      <c r="M83" s="608"/>
      <c r="N83" s="608"/>
      <c r="O83" s="608"/>
      <c r="P83" s="608"/>
      <c r="Q83" s="608"/>
      <c r="R83" s="608"/>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15"/>
      <c r="B84" s="616"/>
      <c r="C84" s="616"/>
      <c r="D84" s="617"/>
      <c r="E84" s="612"/>
      <c r="F84" s="613">
        <f t="shared" si="6"/>
        <v>0</v>
      </c>
      <c r="G84" s="614">
        <f t="shared" si="7"/>
        <v>0</v>
      </c>
      <c r="H84" s="614">
        <f t="shared" si="8"/>
        <v>0</v>
      </c>
      <c r="I84" s="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15"/>
      <c r="B85" s="616"/>
      <c r="C85" s="616"/>
      <c r="D85" s="617"/>
      <c r="E85" s="612"/>
      <c r="F85" s="613">
        <f t="shared" si="6"/>
        <v>0</v>
      </c>
      <c r="G85" s="614">
        <f t="shared" si="7"/>
        <v>0</v>
      </c>
      <c r="H85" s="614">
        <f t="shared" si="8"/>
        <v>0</v>
      </c>
      <c r="I85" s="8"/>
      <c r="J85" s="608"/>
      <c r="K85" s="608"/>
      <c r="L85" s="608"/>
      <c r="M85" s="608"/>
      <c r="N85" s="608"/>
      <c r="O85" s="608"/>
      <c r="P85" s="608"/>
      <c r="Q85" s="608"/>
      <c r="R85" s="608"/>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15"/>
      <c r="B86" s="616"/>
      <c r="C86" s="616"/>
      <c r="D86" s="617"/>
      <c r="E86" s="612"/>
      <c r="F86" s="613">
        <f t="shared" si="6"/>
        <v>0</v>
      </c>
      <c r="G86" s="614">
        <f t="shared" si="7"/>
        <v>0</v>
      </c>
      <c r="H86" s="614">
        <f t="shared" si="8"/>
        <v>0</v>
      </c>
      <c r="I86" s="8"/>
      <c r="J86" s="608"/>
      <c r="K86" s="608"/>
      <c r="L86" s="608"/>
      <c r="M86" s="608"/>
      <c r="N86" s="608"/>
      <c r="O86" s="608"/>
      <c r="P86" s="608"/>
      <c r="Q86" s="608"/>
      <c r="R86" s="608"/>
      <c r="S86" s="608"/>
      <c r="T86" s="608"/>
      <c r="U86" s="608"/>
      <c r="V86" s="608"/>
      <c r="W86" s="608"/>
      <c r="X86" s="608"/>
      <c r="Y86" s="608"/>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15"/>
      <c r="B87" s="616"/>
      <c r="C87" s="616"/>
      <c r="D87" s="617"/>
      <c r="E87" s="612"/>
      <c r="F87" s="613">
        <f t="shared" si="6"/>
        <v>0</v>
      </c>
      <c r="G87" s="614">
        <f t="shared" si="7"/>
        <v>0</v>
      </c>
      <c r="H87" s="614">
        <f t="shared" si="8"/>
        <v>0</v>
      </c>
      <c r="I87" s="8"/>
      <c r="J87" s="608"/>
      <c r="K87" s="608"/>
      <c r="L87" s="608"/>
      <c r="M87" s="608"/>
      <c r="N87" s="608"/>
      <c r="O87" s="608"/>
      <c r="P87" s="608"/>
      <c r="Q87" s="608"/>
      <c r="R87" s="608"/>
      <c r="S87" s="608"/>
      <c r="T87" s="608"/>
      <c r="U87" s="608"/>
      <c r="V87" s="608"/>
      <c r="W87" s="608"/>
      <c r="X87" s="608"/>
      <c r="Y87" s="608"/>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15"/>
      <c r="B88" s="616"/>
      <c r="C88" s="616"/>
      <c r="D88" s="617"/>
      <c r="E88" s="612"/>
      <c r="F88" s="613">
        <f t="shared" si="6"/>
        <v>0</v>
      </c>
      <c r="G88" s="614">
        <f t="shared" si="7"/>
        <v>0</v>
      </c>
      <c r="H88" s="614">
        <f t="shared" si="8"/>
        <v>0</v>
      </c>
      <c r="I88" s="8"/>
      <c r="J88" s="608"/>
      <c r="K88" s="608"/>
      <c r="L88" s="608"/>
      <c r="M88" s="608"/>
      <c r="N88" s="608"/>
      <c r="O88" s="608"/>
      <c r="P88" s="608"/>
      <c r="Q88" s="608"/>
      <c r="R88" s="608"/>
      <c r="S88" s="608"/>
      <c r="T88" s="608"/>
      <c r="U88" s="608"/>
      <c r="V88" s="608"/>
      <c r="W88" s="608"/>
      <c r="X88" s="608"/>
      <c r="Y88" s="608"/>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15"/>
      <c r="B89" s="616"/>
      <c r="C89" s="616"/>
      <c r="D89" s="617"/>
      <c r="E89" s="612"/>
      <c r="F89" s="613">
        <f t="shared" si="6"/>
        <v>0</v>
      </c>
      <c r="G89" s="614">
        <f t="shared" si="7"/>
        <v>0</v>
      </c>
      <c r="H89" s="614">
        <f t="shared" si="8"/>
        <v>0</v>
      </c>
      <c r="I89" s="8"/>
      <c r="J89" s="608"/>
      <c r="K89" s="608"/>
      <c r="L89" s="608"/>
      <c r="M89" s="608"/>
      <c r="N89" s="608"/>
      <c r="O89" s="608"/>
      <c r="P89" s="608"/>
      <c r="Q89" s="608"/>
      <c r="R89" s="608"/>
      <c r="S89" s="608"/>
      <c r="T89" s="608"/>
      <c r="U89" s="608"/>
      <c r="V89" s="608"/>
      <c r="W89" s="608"/>
      <c r="X89" s="608"/>
      <c r="Y89" s="608"/>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15"/>
      <c r="B90" s="616"/>
      <c r="C90" s="616"/>
      <c r="D90" s="617"/>
      <c r="E90" s="612"/>
      <c r="F90" s="613">
        <f t="shared" si="6"/>
        <v>0</v>
      </c>
      <c r="G90" s="614">
        <f t="shared" si="7"/>
        <v>0</v>
      </c>
      <c r="H90" s="614">
        <f t="shared" si="8"/>
        <v>0</v>
      </c>
      <c r="I90" s="8"/>
      <c r="J90" s="608"/>
      <c r="K90" s="608"/>
      <c r="L90" s="608"/>
      <c r="M90" s="608"/>
      <c r="N90" s="608"/>
      <c r="O90" s="608"/>
      <c r="P90" s="608"/>
      <c r="Q90" s="608"/>
      <c r="R90" s="608"/>
      <c r="S90" s="608"/>
      <c r="T90" s="608"/>
      <c r="U90" s="608"/>
      <c r="V90" s="608"/>
      <c r="W90" s="608"/>
      <c r="X90" s="608"/>
      <c r="Y90" s="608"/>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15"/>
      <c r="B91" s="616"/>
      <c r="C91" s="616"/>
      <c r="D91" s="617"/>
      <c r="E91" s="612"/>
      <c r="F91" s="613">
        <f t="shared" si="6"/>
        <v>0</v>
      </c>
      <c r="G91" s="614">
        <f t="shared" si="7"/>
        <v>0</v>
      </c>
      <c r="H91" s="614">
        <f t="shared" si="8"/>
        <v>0</v>
      </c>
      <c r="I91" s="8"/>
      <c r="J91" s="608"/>
      <c r="K91" s="608"/>
      <c r="L91" s="608"/>
      <c r="M91" s="608"/>
      <c r="N91" s="608"/>
      <c r="O91" s="608"/>
      <c r="P91" s="608"/>
      <c r="Q91" s="608"/>
      <c r="R91" s="608"/>
      <c r="S91" s="608"/>
      <c r="T91" s="608"/>
      <c r="U91" s="608"/>
      <c r="V91" s="608"/>
      <c r="W91" s="608"/>
      <c r="X91" s="608"/>
      <c r="Y91" s="608"/>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15"/>
      <c r="B92" s="616"/>
      <c r="C92" s="616"/>
      <c r="D92" s="617"/>
      <c r="E92" s="612"/>
      <c r="F92" s="613">
        <f t="shared" si="6"/>
        <v>0</v>
      </c>
      <c r="G92" s="614">
        <f t="shared" si="7"/>
        <v>0</v>
      </c>
      <c r="H92" s="614">
        <f t="shared" si="8"/>
        <v>0</v>
      </c>
      <c r="I92" s="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15"/>
      <c r="B93" s="616"/>
      <c r="C93" s="616"/>
      <c r="D93" s="617"/>
      <c r="E93" s="612"/>
      <c r="F93" s="613">
        <f t="shared" si="6"/>
        <v>0</v>
      </c>
      <c r="G93" s="614">
        <f t="shared" si="7"/>
        <v>0</v>
      </c>
      <c r="H93" s="614">
        <f t="shared" si="8"/>
        <v>0</v>
      </c>
      <c r="I93" s="8"/>
      <c r="J93" s="608"/>
      <c r="K93" s="608"/>
      <c r="L93" s="608"/>
      <c r="M93" s="608"/>
      <c r="N93" s="608"/>
      <c r="O93" s="608"/>
      <c r="P93" s="608"/>
      <c r="Q93" s="608"/>
      <c r="R93" s="608"/>
      <c r="S93" s="608"/>
      <c r="T93" s="608"/>
      <c r="U93" s="608"/>
      <c r="V93" s="608"/>
      <c r="W93" s="608"/>
      <c r="X93" s="608"/>
      <c r="Y93" s="608"/>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15"/>
      <c r="B94" s="616"/>
      <c r="C94" s="616"/>
      <c r="D94" s="617"/>
      <c r="E94" s="612"/>
      <c r="F94" s="613">
        <f t="shared" si="6"/>
        <v>0</v>
      </c>
      <c r="G94" s="614">
        <f t="shared" si="7"/>
        <v>0</v>
      </c>
      <c r="H94" s="614">
        <f t="shared" si="8"/>
        <v>0</v>
      </c>
      <c r="I94" s="8"/>
      <c r="J94" s="608"/>
      <c r="K94" s="608"/>
      <c r="L94" s="608"/>
      <c r="M94" s="608"/>
      <c r="N94" s="608"/>
      <c r="O94" s="608"/>
      <c r="P94" s="608"/>
      <c r="Q94" s="608"/>
      <c r="R94" s="608"/>
      <c r="S94" s="608"/>
      <c r="T94" s="608"/>
      <c r="U94" s="608"/>
      <c r="V94" s="608"/>
      <c r="W94" s="608"/>
      <c r="X94" s="608"/>
      <c r="Y94" s="608"/>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15"/>
      <c r="B95" s="616"/>
      <c r="C95" s="616"/>
      <c r="D95" s="617"/>
      <c r="E95" s="612"/>
      <c r="F95" s="613">
        <f t="shared" si="6"/>
        <v>0</v>
      </c>
      <c r="G95" s="614">
        <f t="shared" si="7"/>
        <v>0</v>
      </c>
      <c r="H95" s="614">
        <f t="shared" si="8"/>
        <v>0</v>
      </c>
      <c r="I95" s="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15"/>
      <c r="B96" s="616"/>
      <c r="C96" s="616"/>
      <c r="D96" s="617"/>
      <c r="E96" s="612"/>
      <c r="F96" s="613">
        <f t="shared" si="6"/>
        <v>0</v>
      </c>
      <c r="G96" s="614">
        <f t="shared" si="7"/>
        <v>0</v>
      </c>
      <c r="H96" s="614">
        <f t="shared" si="8"/>
        <v>0</v>
      </c>
      <c r="I96" s="8"/>
      <c r="J96" s="608"/>
      <c r="K96" s="608"/>
      <c r="L96" s="608"/>
      <c r="M96" s="608"/>
      <c r="N96" s="608"/>
      <c r="O96" s="608"/>
      <c r="P96" s="608"/>
      <c r="Q96" s="608"/>
      <c r="R96" s="608"/>
      <c r="S96" s="608"/>
      <c r="T96" s="608"/>
      <c r="U96" s="608"/>
      <c r="V96" s="608"/>
      <c r="W96" s="608"/>
      <c r="X96" s="608"/>
      <c r="Y96" s="608"/>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15"/>
      <c r="B97" s="616"/>
      <c r="C97" s="616"/>
      <c r="D97" s="617"/>
      <c r="E97" s="612"/>
      <c r="F97" s="613">
        <f t="shared" si="6"/>
        <v>0</v>
      </c>
      <c r="G97" s="614">
        <f t="shared" si="7"/>
        <v>0</v>
      </c>
      <c r="H97" s="614">
        <f t="shared" si="8"/>
        <v>0</v>
      </c>
      <c r="I97" s="8"/>
      <c r="J97" s="608"/>
      <c r="K97" s="608"/>
      <c r="L97" s="608"/>
      <c r="M97" s="608"/>
      <c r="N97" s="608"/>
      <c r="O97" s="608"/>
      <c r="P97" s="608"/>
      <c r="Q97" s="608"/>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15"/>
      <c r="B98" s="616"/>
      <c r="C98" s="616"/>
      <c r="D98" s="617"/>
      <c r="E98" s="612"/>
      <c r="F98" s="613">
        <f t="shared" si="6"/>
        <v>0</v>
      </c>
      <c r="G98" s="614">
        <f t="shared" si="7"/>
        <v>0</v>
      </c>
      <c r="H98" s="614">
        <f t="shared" si="8"/>
        <v>0</v>
      </c>
      <c r="I98" s="8"/>
      <c r="J98" s="608"/>
      <c r="K98" s="608"/>
      <c r="L98" s="608"/>
      <c r="M98" s="608"/>
      <c r="N98" s="608"/>
      <c r="O98" s="608"/>
      <c r="P98" s="608"/>
      <c r="Q98" s="608"/>
      <c r="R98" s="608"/>
      <c r="S98" s="608"/>
      <c r="T98" s="608"/>
      <c r="U98" s="608"/>
      <c r="V98" s="608"/>
      <c r="W98" s="608"/>
      <c r="X98" s="608"/>
      <c r="Y98" s="608"/>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15"/>
      <c r="B99" s="616"/>
      <c r="C99" s="616"/>
      <c r="D99" s="617"/>
      <c r="E99" s="612"/>
      <c r="F99" s="613">
        <f t="shared" si="6"/>
        <v>0</v>
      </c>
      <c r="G99" s="614">
        <f t="shared" si="7"/>
        <v>0</v>
      </c>
      <c r="H99" s="614">
        <f t="shared" si="8"/>
        <v>0</v>
      </c>
      <c r="I99" s="8"/>
      <c r="J99" s="608"/>
      <c r="K99" s="608"/>
      <c r="L99" s="608"/>
      <c r="M99" s="608"/>
      <c r="N99" s="608"/>
      <c r="O99" s="608"/>
      <c r="P99" s="608"/>
      <c r="Q99" s="608"/>
      <c r="R99" s="608"/>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15"/>
      <c r="B100" s="616"/>
      <c r="C100" s="616"/>
      <c r="D100" s="617"/>
      <c r="E100" s="612"/>
      <c r="F100" s="613">
        <f t="shared" si="6"/>
        <v>0</v>
      </c>
      <c r="G100" s="614">
        <f t="shared" si="7"/>
        <v>0</v>
      </c>
      <c r="H100" s="614">
        <f t="shared" si="8"/>
        <v>0</v>
      </c>
      <c r="I100" s="8"/>
      <c r="J100" s="608"/>
      <c r="K100" s="608"/>
      <c r="L100" s="608"/>
      <c r="M100" s="608"/>
      <c r="N100" s="608"/>
      <c r="O100" s="608"/>
      <c r="P100" s="608"/>
      <c r="Q100" s="608"/>
      <c r="R100" s="608"/>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15"/>
      <c r="B101" s="616"/>
      <c r="C101" s="616"/>
      <c r="D101" s="617"/>
      <c r="E101" s="612"/>
      <c r="F101" s="613">
        <f t="shared" si="6"/>
        <v>0</v>
      </c>
      <c r="G101" s="614">
        <f t="shared" si="7"/>
        <v>0</v>
      </c>
      <c r="H101" s="614">
        <f t="shared" si="8"/>
        <v>0</v>
      </c>
      <c r="I101" s="8"/>
      <c r="J101" s="608"/>
      <c r="K101" s="608"/>
      <c r="L101" s="608"/>
      <c r="M101" s="608"/>
      <c r="N101" s="608"/>
      <c r="O101" s="608"/>
      <c r="P101" s="608"/>
      <c r="Q101" s="608"/>
      <c r="R101" s="608"/>
      <c r="S101" s="608"/>
      <c r="T101" s="608"/>
      <c r="U101" s="608"/>
      <c r="V101" s="608"/>
      <c r="W101" s="608"/>
      <c r="X101" s="608"/>
      <c r="Y101" s="608"/>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15"/>
      <c r="B102" s="616"/>
      <c r="C102" s="616"/>
      <c r="D102" s="617"/>
      <c r="E102" s="612"/>
      <c r="F102" s="613">
        <f t="shared" si="6"/>
        <v>0</v>
      </c>
      <c r="G102" s="614">
        <f t="shared" si="7"/>
        <v>0</v>
      </c>
      <c r="H102" s="614">
        <f t="shared" si="8"/>
        <v>0</v>
      </c>
      <c r="I102" s="8"/>
      <c r="J102" s="608"/>
      <c r="K102" s="608"/>
      <c r="L102" s="608"/>
      <c r="M102" s="608"/>
      <c r="N102" s="608"/>
      <c r="O102" s="608"/>
      <c r="P102" s="608"/>
      <c r="Q102" s="608"/>
      <c r="R102" s="608"/>
      <c r="S102" s="608"/>
      <c r="T102" s="608"/>
      <c r="U102" s="608"/>
      <c r="V102" s="608"/>
      <c r="W102" s="608"/>
      <c r="X102" s="608"/>
      <c r="Y102" s="608"/>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15"/>
      <c r="B103" s="616"/>
      <c r="C103" s="616"/>
      <c r="D103" s="617"/>
      <c r="E103" s="612"/>
      <c r="F103" s="613">
        <f t="shared" si="6"/>
        <v>0</v>
      </c>
      <c r="G103" s="614">
        <f t="shared" si="7"/>
        <v>0</v>
      </c>
      <c r="H103" s="614">
        <f t="shared" si="8"/>
        <v>0</v>
      </c>
      <c r="I103" s="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15"/>
      <c r="B104" s="616"/>
      <c r="C104" s="616"/>
      <c r="D104" s="617"/>
      <c r="E104" s="612"/>
      <c r="F104" s="613">
        <f t="shared" si="6"/>
        <v>0</v>
      </c>
      <c r="G104" s="614">
        <f t="shared" si="7"/>
        <v>0</v>
      </c>
      <c r="H104" s="614">
        <f t="shared" si="8"/>
        <v>0</v>
      </c>
      <c r="I104" s="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15"/>
      <c r="B105" s="616"/>
      <c r="C105" s="616"/>
      <c r="D105" s="617"/>
      <c r="E105" s="612"/>
      <c r="F105" s="613">
        <f t="shared" si="6"/>
        <v>0</v>
      </c>
      <c r="G105" s="614">
        <f t="shared" si="7"/>
        <v>0</v>
      </c>
      <c r="H105" s="614">
        <f t="shared" si="8"/>
        <v>0</v>
      </c>
      <c r="I105" s="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15"/>
      <c r="B106" s="616"/>
      <c r="C106" s="616"/>
      <c r="D106" s="617"/>
      <c r="E106" s="612"/>
      <c r="F106" s="613">
        <f t="shared" si="6"/>
        <v>0</v>
      </c>
      <c r="G106" s="614">
        <f t="shared" si="7"/>
        <v>0</v>
      </c>
      <c r="H106" s="614">
        <f t="shared" si="8"/>
        <v>0</v>
      </c>
      <c r="I106" s="8"/>
      <c r="J106" s="608"/>
      <c r="K106" s="608"/>
      <c r="L106" s="608"/>
      <c r="M106" s="608"/>
      <c r="N106" s="608"/>
      <c r="O106" s="608"/>
      <c r="P106" s="608"/>
      <c r="Q106" s="608"/>
      <c r="R106" s="608"/>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15"/>
      <c r="B107" s="616"/>
      <c r="C107" s="616"/>
      <c r="D107" s="617"/>
      <c r="E107" s="612"/>
      <c r="F107" s="613">
        <f t="shared" si="6"/>
        <v>0</v>
      </c>
      <c r="G107" s="614">
        <f t="shared" si="7"/>
        <v>0</v>
      </c>
      <c r="H107" s="614">
        <f t="shared" si="8"/>
        <v>0</v>
      </c>
      <c r="I107" s="8"/>
      <c r="J107" s="608"/>
      <c r="K107" s="608"/>
      <c r="L107" s="608"/>
      <c r="M107" s="608"/>
      <c r="N107" s="608"/>
      <c r="O107" s="608"/>
      <c r="P107" s="608"/>
      <c r="Q107" s="608"/>
      <c r="R107" s="608"/>
      <c r="S107" s="608"/>
      <c r="T107" s="608"/>
      <c r="U107" s="608"/>
      <c r="V107" s="608"/>
      <c r="W107" s="608"/>
      <c r="X107" s="608"/>
      <c r="Y107" s="608"/>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15"/>
      <c r="B108" s="616"/>
      <c r="C108" s="616"/>
      <c r="D108" s="617"/>
      <c r="E108" s="612"/>
      <c r="F108" s="613">
        <f t="shared" si="6"/>
        <v>0</v>
      </c>
      <c r="G108" s="614">
        <f t="shared" si="7"/>
        <v>0</v>
      </c>
      <c r="H108" s="614">
        <f t="shared" si="8"/>
        <v>0</v>
      </c>
      <c r="I108" s="8"/>
      <c r="J108" s="608"/>
      <c r="K108" s="608"/>
      <c r="L108" s="608"/>
      <c r="M108" s="608"/>
      <c r="N108" s="608"/>
      <c r="O108" s="608"/>
      <c r="P108" s="608"/>
      <c r="Q108" s="608"/>
      <c r="R108" s="608"/>
      <c r="S108" s="608"/>
      <c r="T108" s="608"/>
      <c r="U108" s="608"/>
      <c r="V108" s="608"/>
      <c r="W108" s="608"/>
      <c r="X108" s="608"/>
      <c r="Y108" s="608"/>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15"/>
      <c r="B109" s="616"/>
      <c r="C109" s="616"/>
      <c r="D109" s="617"/>
      <c r="E109" s="612"/>
      <c r="F109" s="613">
        <f t="shared" si="6"/>
        <v>0</v>
      </c>
      <c r="G109" s="614">
        <f t="shared" si="7"/>
        <v>0</v>
      </c>
      <c r="H109" s="614">
        <f t="shared" si="8"/>
        <v>0</v>
      </c>
      <c r="I109" s="8"/>
      <c r="J109" s="608"/>
      <c r="K109" s="608"/>
      <c r="L109" s="608"/>
      <c r="M109" s="608"/>
      <c r="N109" s="608"/>
      <c r="O109" s="608"/>
      <c r="P109" s="608"/>
      <c r="Q109" s="608"/>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15"/>
      <c r="B110" s="616"/>
      <c r="C110" s="616"/>
      <c r="D110" s="617"/>
      <c r="E110" s="612"/>
      <c r="F110" s="613">
        <f t="shared" si="6"/>
        <v>0</v>
      </c>
      <c r="G110" s="614">
        <f t="shared" si="7"/>
        <v>0</v>
      </c>
      <c r="H110" s="614">
        <f t="shared" si="8"/>
        <v>0</v>
      </c>
      <c r="I110" s="8"/>
      <c r="J110" s="608"/>
      <c r="K110" s="608"/>
      <c r="L110" s="608"/>
      <c r="M110" s="608"/>
      <c r="N110" s="608"/>
      <c r="O110" s="608"/>
      <c r="P110" s="608"/>
      <c r="Q110" s="608"/>
      <c r="R110" s="608"/>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15"/>
      <c r="B111" s="616"/>
      <c r="C111" s="616"/>
      <c r="D111" s="617"/>
      <c r="E111" s="612"/>
      <c r="F111" s="613">
        <f t="shared" si="6"/>
        <v>0</v>
      </c>
      <c r="G111" s="614">
        <f t="shared" si="7"/>
        <v>0</v>
      </c>
      <c r="H111" s="614">
        <f t="shared" si="8"/>
        <v>0</v>
      </c>
      <c r="I111" s="8"/>
      <c r="J111" s="608"/>
      <c r="K111" s="608"/>
      <c r="L111" s="608"/>
      <c r="M111" s="608"/>
      <c r="N111" s="608"/>
      <c r="O111" s="608"/>
      <c r="P111" s="608"/>
      <c r="Q111" s="608"/>
      <c r="R111" s="608"/>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15"/>
      <c r="B112" s="616"/>
      <c r="C112" s="616"/>
      <c r="D112" s="617"/>
      <c r="E112" s="612"/>
      <c r="F112" s="613">
        <f t="shared" si="6"/>
        <v>0</v>
      </c>
      <c r="G112" s="614">
        <f t="shared" si="7"/>
        <v>0</v>
      </c>
      <c r="H112" s="614">
        <f t="shared" si="8"/>
        <v>0</v>
      </c>
      <c r="I112" s="8"/>
      <c r="J112" s="608"/>
      <c r="K112" s="608"/>
      <c r="L112" s="608"/>
      <c r="M112" s="608"/>
      <c r="N112" s="608"/>
      <c r="O112" s="608"/>
      <c r="P112" s="608"/>
      <c r="Q112" s="608"/>
      <c r="R112" s="608"/>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15"/>
      <c r="B113" s="616"/>
      <c r="C113" s="616"/>
      <c r="D113" s="617"/>
      <c r="E113" s="612"/>
      <c r="F113" s="613">
        <f t="shared" si="6"/>
        <v>0</v>
      </c>
      <c r="G113" s="614">
        <f t="shared" si="7"/>
        <v>0</v>
      </c>
      <c r="H113" s="614">
        <f t="shared" si="8"/>
        <v>0</v>
      </c>
      <c r="I113" s="8"/>
      <c r="J113" s="608"/>
      <c r="K113" s="608"/>
      <c r="L113" s="608"/>
      <c r="M113" s="608"/>
      <c r="N113" s="608"/>
      <c r="O113" s="608"/>
      <c r="P113" s="608"/>
      <c r="Q113" s="608"/>
      <c r="R113" s="608"/>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15"/>
      <c r="B114" s="616"/>
      <c r="C114" s="616"/>
      <c r="D114" s="617"/>
      <c r="E114" s="612"/>
      <c r="F114" s="613">
        <f t="shared" si="6"/>
        <v>0</v>
      </c>
      <c r="G114" s="614">
        <f t="shared" si="7"/>
        <v>0</v>
      </c>
      <c r="H114" s="614">
        <f t="shared" si="8"/>
        <v>0</v>
      </c>
      <c r="I114" s="8"/>
      <c r="J114" s="608"/>
      <c r="K114" s="608"/>
      <c r="L114" s="608"/>
      <c r="M114" s="608"/>
      <c r="N114" s="608"/>
      <c r="O114" s="608"/>
      <c r="P114" s="608"/>
      <c r="Q114" s="608"/>
      <c r="R114" s="608"/>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15"/>
      <c r="B115" s="616"/>
      <c r="C115" s="616"/>
      <c r="D115" s="617"/>
      <c r="E115" s="612"/>
      <c r="F115" s="613">
        <f t="shared" si="6"/>
        <v>0</v>
      </c>
      <c r="G115" s="614">
        <f t="shared" si="7"/>
        <v>0</v>
      </c>
      <c r="H115" s="614">
        <f t="shared" si="8"/>
        <v>0</v>
      </c>
      <c r="I115" s="8"/>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15"/>
      <c r="B116" s="616"/>
      <c r="C116" s="616"/>
      <c r="D116" s="617"/>
      <c r="E116" s="612"/>
      <c r="F116" s="613">
        <f t="shared" ref="F116:F118" si="12">D116/8/(215/12)</f>
        <v>0</v>
      </c>
      <c r="G116" s="614">
        <f t="shared" ref="G116:G118" si="13">+D116*C116</f>
        <v>0</v>
      </c>
      <c r="H116" s="614">
        <f t="shared" ref="H116:H118" si="14">G116*0.25</f>
        <v>0</v>
      </c>
      <c r="I116" s="8"/>
      <c r="J116" s="608"/>
      <c r="K116" s="608"/>
      <c r="L116" s="608"/>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15"/>
      <c r="B117" s="616"/>
      <c r="C117" s="616"/>
      <c r="D117" s="617"/>
      <c r="E117" s="612"/>
      <c r="F117" s="613">
        <f t="shared" si="12"/>
        <v>0</v>
      </c>
      <c r="G117" s="614">
        <f t="shared" si="13"/>
        <v>0</v>
      </c>
      <c r="H117" s="614">
        <f t="shared" si="14"/>
        <v>0</v>
      </c>
      <c r="I117" s="8"/>
      <c r="J117" s="608"/>
      <c r="K117" s="608"/>
      <c r="L117" s="608"/>
      <c r="M117" s="608"/>
      <c r="N117" s="608"/>
      <c r="O117" s="608"/>
      <c r="P117" s="608"/>
      <c r="Q117" s="608"/>
      <c r="R117" s="608"/>
      <c r="S117" s="608"/>
      <c r="T117" s="608"/>
      <c r="U117" s="608"/>
      <c r="V117" s="608"/>
      <c r="W117" s="608"/>
      <c r="X117" s="608"/>
      <c r="Y117" s="608"/>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15"/>
      <c r="B118" s="616"/>
      <c r="C118" s="616"/>
      <c r="D118" s="617"/>
      <c r="E118" s="612"/>
      <c r="F118" s="613">
        <f t="shared" si="12"/>
        <v>0</v>
      </c>
      <c r="G118" s="614">
        <f t="shared" si="13"/>
        <v>0</v>
      </c>
      <c r="H118" s="614">
        <f t="shared" si="14"/>
        <v>0</v>
      </c>
      <c r="I118" s="8"/>
      <c r="J118" s="608"/>
      <c r="K118" s="608"/>
      <c r="L118" s="608"/>
      <c r="M118" s="608"/>
      <c r="N118" s="608"/>
      <c r="O118" s="608"/>
      <c r="P118" s="608"/>
      <c r="Q118" s="608"/>
      <c r="R118" s="608"/>
      <c r="S118" s="608"/>
      <c r="T118" s="608"/>
      <c r="U118" s="608"/>
      <c r="V118" s="608"/>
      <c r="W118" s="608"/>
      <c r="X118" s="608"/>
      <c r="Y118" s="608"/>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15"/>
      <c r="B119" s="616"/>
      <c r="C119" s="616"/>
      <c r="D119" s="617"/>
      <c r="E119" s="612"/>
      <c r="F119" s="613">
        <f t="shared" si="0"/>
        <v>0</v>
      </c>
      <c r="G119" s="614">
        <f t="shared" si="1"/>
        <v>0</v>
      </c>
      <c r="H119" s="614">
        <f t="shared" si="2"/>
        <v>0</v>
      </c>
      <c r="I119" s="8" t="str">
        <f t="shared" si="3"/>
        <v>M7-M12</v>
      </c>
      <c r="J119" s="608" t="str">
        <f t="shared" si="4"/>
        <v xml:space="preserve"> </v>
      </c>
      <c r="K119" s="608"/>
      <c r="L119" s="608"/>
      <c r="M119" s="608" t="str">
        <f t="shared" si="5"/>
        <v xml:space="preserve">  M7-M12     0 0</v>
      </c>
      <c r="N119" s="608"/>
      <c r="O119" s="608"/>
      <c r="P119" s="608"/>
      <c r="Q119" s="608"/>
      <c r="R119" s="608"/>
      <c r="S119" s="608"/>
      <c r="T119" s="608"/>
      <c r="U119" s="608"/>
      <c r="V119" s="608"/>
      <c r="W119" s="608"/>
      <c r="X119" s="608"/>
      <c r="Y119" s="608"/>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12"/>
      <c r="F120" s="613">
        <f t="shared" si="0"/>
        <v>0</v>
      </c>
      <c r="G120" s="614">
        <f t="shared" si="1"/>
        <v>0</v>
      </c>
      <c r="H120" s="614">
        <f t="shared" si="2"/>
        <v>0</v>
      </c>
      <c r="I120" s="8" t="str">
        <f t="shared" si="3"/>
        <v>M7-M12</v>
      </c>
      <c r="J120" s="608" t="str">
        <f t="shared" si="4"/>
        <v xml:space="preserve"> </v>
      </c>
      <c r="K120" s="608"/>
      <c r="L120" s="608"/>
      <c r="M120" s="608" t="str">
        <f t="shared" si="5"/>
        <v xml:space="preserve">  M7-M12     0 0</v>
      </c>
      <c r="N120" s="608"/>
      <c r="O120" s="608"/>
      <c r="P120" s="608"/>
      <c r="Q120" s="608"/>
      <c r="R120" s="608"/>
      <c r="S120" s="608"/>
      <c r="T120" s="608"/>
      <c r="U120" s="608"/>
      <c r="V120" s="608"/>
      <c r="W120" s="608"/>
      <c r="X120" s="608"/>
      <c r="Y120" s="608"/>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12"/>
      <c r="F121" s="613">
        <f t="shared" si="0"/>
        <v>0</v>
      </c>
      <c r="G121" s="614">
        <f t="shared" si="1"/>
        <v>0</v>
      </c>
      <c r="H121" s="614">
        <f t="shared" si="2"/>
        <v>0</v>
      </c>
      <c r="I121" s="8" t="str">
        <f t="shared" si="3"/>
        <v>M7-M12</v>
      </c>
      <c r="J121" s="608" t="str">
        <f t="shared" si="4"/>
        <v xml:space="preserve"> </v>
      </c>
      <c r="K121" s="608"/>
      <c r="L121" s="608"/>
      <c r="M121" s="608" t="str">
        <f t="shared" si="5"/>
        <v xml:space="preserve">  M7-M12     0 0</v>
      </c>
      <c r="N121" s="608"/>
      <c r="O121" s="608"/>
      <c r="P121" s="608"/>
      <c r="Q121" s="608"/>
      <c r="R121" s="608"/>
      <c r="S121" s="608"/>
      <c r="T121" s="608"/>
      <c r="U121" s="608"/>
      <c r="V121" s="608"/>
      <c r="W121" s="608"/>
      <c r="X121" s="608"/>
      <c r="Y121" s="608"/>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12"/>
      <c r="F122" s="613">
        <f t="shared" si="0"/>
        <v>0</v>
      </c>
      <c r="G122" s="614">
        <f t="shared" si="1"/>
        <v>0</v>
      </c>
      <c r="H122" s="614">
        <f t="shared" si="2"/>
        <v>0</v>
      </c>
      <c r="I122" s="8" t="str">
        <f t="shared" si="3"/>
        <v>M7-M12</v>
      </c>
      <c r="J122" s="608" t="str">
        <f t="shared" si="4"/>
        <v xml:space="preserve"> </v>
      </c>
      <c r="K122" s="608"/>
      <c r="L122" s="608"/>
      <c r="M122" s="608" t="str">
        <f t="shared" si="5"/>
        <v xml:space="preserve">  M7-M12     0 0</v>
      </c>
      <c r="N122" s="608"/>
      <c r="O122" s="608"/>
      <c r="P122" s="608"/>
      <c r="Q122" s="608"/>
      <c r="R122" s="608"/>
      <c r="S122" s="608"/>
      <c r="T122" s="608"/>
      <c r="U122" s="608"/>
      <c r="V122" s="608"/>
      <c r="W122" s="608"/>
      <c r="X122" s="608"/>
      <c r="Y122" s="608"/>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12"/>
      <c r="F123" s="613">
        <f t="shared" si="0"/>
        <v>0</v>
      </c>
      <c r="G123" s="614">
        <f t="shared" si="1"/>
        <v>0</v>
      </c>
      <c r="H123" s="614">
        <f t="shared" si="2"/>
        <v>0</v>
      </c>
      <c r="I123" s="8" t="str">
        <f t="shared" si="3"/>
        <v>M7-M12</v>
      </c>
      <c r="J123" s="608" t="str">
        <f t="shared" si="4"/>
        <v xml:space="preserve"> </v>
      </c>
      <c r="K123" s="608"/>
      <c r="L123" s="608"/>
      <c r="M123" s="608" t="str">
        <f t="shared" si="5"/>
        <v xml:space="preserve">  M7-M12     0 0</v>
      </c>
      <c r="N123" s="608"/>
      <c r="O123" s="608"/>
      <c r="P123" s="608"/>
      <c r="Q123" s="608"/>
      <c r="R123" s="608"/>
      <c r="S123" s="608"/>
      <c r="T123" s="608"/>
      <c r="U123" s="608"/>
      <c r="V123" s="608"/>
      <c r="W123" s="608"/>
      <c r="X123" s="608"/>
      <c r="Y123" s="608"/>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12"/>
      <c r="F124" s="613">
        <f t="shared" si="0"/>
        <v>0</v>
      </c>
      <c r="G124" s="614">
        <f t="shared" si="1"/>
        <v>0</v>
      </c>
      <c r="H124" s="614">
        <f t="shared" si="2"/>
        <v>0</v>
      </c>
      <c r="I124" s="8" t="str">
        <f t="shared" si="3"/>
        <v>M7-M12</v>
      </c>
      <c r="J124" s="608" t="str">
        <f t="shared" si="4"/>
        <v xml:space="preserve"> </v>
      </c>
      <c r="K124" s="608"/>
      <c r="L124" s="608"/>
      <c r="M124" s="608" t="str">
        <f t="shared" si="5"/>
        <v xml:space="preserve">  M7-M12     0 0</v>
      </c>
      <c r="N124" s="608"/>
      <c r="O124" s="608"/>
      <c r="P124" s="608"/>
      <c r="Q124" s="608"/>
      <c r="R124" s="608"/>
      <c r="S124" s="608"/>
      <c r="T124" s="608"/>
      <c r="U124" s="608"/>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12"/>
      <c r="F125" s="613">
        <f t="shared" si="0"/>
        <v>0</v>
      </c>
      <c r="G125" s="614">
        <f t="shared" si="1"/>
        <v>0</v>
      </c>
      <c r="H125" s="614">
        <f t="shared" si="2"/>
        <v>0</v>
      </c>
      <c r="I125" s="8" t="str">
        <f t="shared" si="3"/>
        <v>M7-M12</v>
      </c>
      <c r="J125" s="608" t="str">
        <f t="shared" si="4"/>
        <v xml:space="preserve"> </v>
      </c>
      <c r="K125" s="608"/>
      <c r="L125" s="608"/>
      <c r="M125" s="608" t="str">
        <f t="shared" si="5"/>
        <v xml:space="preserve">  M7-M12     0 0</v>
      </c>
      <c r="N125" s="608"/>
      <c r="O125" s="608"/>
      <c r="P125" s="608"/>
      <c r="Q125" s="608"/>
      <c r="R125" s="608"/>
      <c r="S125" s="608"/>
      <c r="T125" s="608"/>
      <c r="U125" s="608"/>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12"/>
      <c r="F126" s="613">
        <f t="shared" si="0"/>
        <v>0</v>
      </c>
      <c r="G126" s="614">
        <f t="shared" si="1"/>
        <v>0</v>
      </c>
      <c r="H126" s="614">
        <f t="shared" si="2"/>
        <v>0</v>
      </c>
      <c r="I126" s="8" t="str">
        <f t="shared" si="3"/>
        <v>M7-M12</v>
      </c>
      <c r="J126" s="608" t="str">
        <f t="shared" si="4"/>
        <v xml:space="preserve"> </v>
      </c>
      <c r="K126" s="608"/>
      <c r="L126" s="608"/>
      <c r="M126" s="608" t="str">
        <f t="shared" si="5"/>
        <v xml:space="preserve">  M7-M12     0 0</v>
      </c>
      <c r="N126" s="608"/>
      <c r="O126" s="608"/>
      <c r="P126" s="608"/>
      <c r="Q126" s="608"/>
      <c r="R126" s="608"/>
      <c r="S126" s="608"/>
      <c r="T126" s="608"/>
      <c r="U126" s="608"/>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12"/>
      <c r="F127" s="613">
        <f t="shared" si="0"/>
        <v>0</v>
      </c>
      <c r="G127" s="614">
        <f t="shared" si="1"/>
        <v>0</v>
      </c>
      <c r="H127" s="614">
        <f t="shared" si="2"/>
        <v>0</v>
      </c>
      <c r="I127" s="8" t="str">
        <f t="shared" si="3"/>
        <v>M7-M12</v>
      </c>
      <c r="J127" s="608" t="str">
        <f t="shared" si="4"/>
        <v xml:space="preserve"> </v>
      </c>
      <c r="K127" s="608"/>
      <c r="L127" s="608"/>
      <c r="M127" s="608" t="str">
        <f t="shared" si="5"/>
        <v xml:space="preserve">  M7-M12     0 0</v>
      </c>
      <c r="N127" s="608"/>
      <c r="O127" s="608"/>
      <c r="P127" s="608"/>
      <c r="Q127" s="608"/>
      <c r="R127" s="608"/>
      <c r="S127" s="608"/>
      <c r="T127" s="608"/>
      <c r="U127" s="608"/>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12"/>
      <c r="F128" s="613">
        <f t="shared" si="0"/>
        <v>0</v>
      </c>
      <c r="G128" s="614">
        <f t="shared" si="1"/>
        <v>0</v>
      </c>
      <c r="H128" s="614">
        <f t="shared" si="2"/>
        <v>0</v>
      </c>
      <c r="I128" s="8" t="str">
        <f t="shared" si="3"/>
        <v>M7-M12</v>
      </c>
      <c r="J128" s="608" t="str">
        <f t="shared" si="4"/>
        <v xml:space="preserve"> </v>
      </c>
      <c r="K128" s="608"/>
      <c r="L128" s="608"/>
      <c r="M128" s="608" t="str">
        <f t="shared" si="5"/>
        <v xml:space="preserve">  M7-M12     0 0</v>
      </c>
      <c r="N128" s="608"/>
      <c r="O128" s="608"/>
      <c r="P128" s="608"/>
      <c r="Q128" s="608"/>
      <c r="R128" s="608"/>
      <c r="S128" s="608"/>
      <c r="T128" s="608"/>
      <c r="U128" s="608"/>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12"/>
      <c r="F129" s="613">
        <f t="shared" si="0"/>
        <v>0</v>
      </c>
      <c r="G129" s="614">
        <f t="shared" si="1"/>
        <v>0</v>
      </c>
      <c r="H129" s="614">
        <f t="shared" si="2"/>
        <v>0</v>
      </c>
      <c r="I129" s="8" t="str">
        <f t="shared" si="3"/>
        <v>M7-M12</v>
      </c>
      <c r="J129" s="608" t="str">
        <f t="shared" si="4"/>
        <v xml:space="preserve"> </v>
      </c>
      <c r="K129" s="608"/>
      <c r="L129" s="608"/>
      <c r="M129" s="608" t="str">
        <f t="shared" si="5"/>
        <v xml:space="preserve">  M7-M12     0 0</v>
      </c>
      <c r="N129" s="608"/>
      <c r="O129" s="608"/>
      <c r="P129" s="608"/>
      <c r="Q129" s="608"/>
      <c r="R129" s="608"/>
      <c r="S129" s="608"/>
      <c r="T129" s="608"/>
      <c r="U129" s="608"/>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 hidden="1" customHeight="1" outlineLevel="1" x14ac:dyDescent="0.35">
      <c r="A130" s="615"/>
      <c r="B130" s="616"/>
      <c r="C130" s="616"/>
      <c r="D130" s="617"/>
      <c r="E130" s="612"/>
      <c r="F130" s="613">
        <f t="shared" si="0"/>
        <v>0</v>
      </c>
      <c r="G130" s="614">
        <f t="shared" si="1"/>
        <v>0</v>
      </c>
      <c r="H130" s="614">
        <f t="shared" si="2"/>
        <v>0</v>
      </c>
      <c r="I130" s="8" t="str">
        <f t="shared" si="3"/>
        <v>M7-M12</v>
      </c>
      <c r="J130" s="608" t="str">
        <f t="shared" si="4"/>
        <v xml:space="preserve"> </v>
      </c>
      <c r="K130" s="608"/>
      <c r="L130" s="608"/>
      <c r="M130" s="608" t="str">
        <f t="shared" si="5"/>
        <v xml:space="preserve">  M7-M12     0 0</v>
      </c>
      <c r="N130" s="608"/>
      <c r="O130" s="608"/>
      <c r="P130" s="608"/>
      <c r="Q130" s="608"/>
      <c r="R130" s="608"/>
      <c r="S130" s="608"/>
      <c r="T130" s="608"/>
      <c r="U130" s="608"/>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 hidden="1" customHeight="1" outlineLevel="1" x14ac:dyDescent="0.35">
      <c r="A131" s="615"/>
      <c r="B131" s="616"/>
      <c r="C131" s="616"/>
      <c r="D131" s="617"/>
      <c r="E131" s="612"/>
      <c r="F131" s="613">
        <f t="shared" ref="F131:F140" si="15">D131/8/(215/12)</f>
        <v>0</v>
      </c>
      <c r="G131" s="614">
        <f t="shared" ref="G131:G140" si="16">+D131*C131</f>
        <v>0</v>
      </c>
      <c r="H131" s="614">
        <f t="shared" ref="H131:H140" si="17">G131*0.25</f>
        <v>0</v>
      </c>
      <c r="I131" s="8"/>
      <c r="J131" s="608"/>
      <c r="K131" s="608"/>
      <c r="L131" s="608"/>
      <c r="M131" s="608"/>
      <c r="N131" s="608"/>
      <c r="O131" s="608"/>
      <c r="P131" s="608"/>
      <c r="Q131" s="608"/>
      <c r="R131" s="608"/>
      <c r="S131" s="608"/>
      <c r="T131" s="608"/>
      <c r="U131" s="608"/>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 hidden="1" customHeight="1" outlineLevel="1" x14ac:dyDescent="0.35">
      <c r="A132" s="615"/>
      <c r="B132" s="616"/>
      <c r="C132" s="616"/>
      <c r="D132" s="617"/>
      <c r="E132" s="612"/>
      <c r="F132" s="613">
        <f t="shared" si="15"/>
        <v>0</v>
      </c>
      <c r="G132" s="614">
        <f t="shared" si="16"/>
        <v>0</v>
      </c>
      <c r="H132" s="614">
        <f t="shared" si="17"/>
        <v>0</v>
      </c>
      <c r="I132" s="8"/>
      <c r="J132" s="608"/>
      <c r="K132" s="608"/>
      <c r="L132" s="608"/>
      <c r="M132" s="608"/>
      <c r="N132" s="608"/>
      <c r="O132" s="608"/>
      <c r="P132" s="608"/>
      <c r="Q132" s="608"/>
      <c r="R132" s="608"/>
      <c r="S132" s="608"/>
      <c r="T132" s="608"/>
      <c r="U132" s="608"/>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 hidden="1" customHeight="1" outlineLevel="1" x14ac:dyDescent="0.35">
      <c r="A133" s="615"/>
      <c r="B133" s="616"/>
      <c r="C133" s="616"/>
      <c r="D133" s="617"/>
      <c r="E133" s="612"/>
      <c r="F133" s="613">
        <f t="shared" si="15"/>
        <v>0</v>
      </c>
      <c r="G133" s="614">
        <f t="shared" si="16"/>
        <v>0</v>
      </c>
      <c r="H133" s="614">
        <f t="shared" si="17"/>
        <v>0</v>
      </c>
      <c r="I133" s="8"/>
      <c r="J133" s="608"/>
      <c r="K133" s="608"/>
      <c r="L133" s="608"/>
      <c r="M133" s="608"/>
      <c r="N133" s="608"/>
      <c r="O133" s="608"/>
      <c r="P133" s="608"/>
      <c r="Q133" s="608"/>
      <c r="R133" s="608"/>
      <c r="S133" s="608"/>
      <c r="T133" s="608"/>
      <c r="U133" s="608"/>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 hidden="1" customHeight="1" outlineLevel="1" x14ac:dyDescent="0.35">
      <c r="A134" s="615"/>
      <c r="B134" s="616"/>
      <c r="C134" s="616"/>
      <c r="D134" s="617"/>
      <c r="E134" s="612"/>
      <c r="F134" s="613">
        <f t="shared" si="15"/>
        <v>0</v>
      </c>
      <c r="G134" s="614">
        <f t="shared" si="16"/>
        <v>0</v>
      </c>
      <c r="H134" s="614">
        <f t="shared" si="17"/>
        <v>0</v>
      </c>
      <c r="I134" s="8"/>
      <c r="J134" s="608"/>
      <c r="K134" s="608"/>
      <c r="L134" s="608"/>
      <c r="M134" s="608"/>
      <c r="N134" s="608"/>
      <c r="O134" s="608"/>
      <c r="P134" s="608"/>
      <c r="Q134" s="608"/>
      <c r="R134" s="608"/>
      <c r="S134" s="608"/>
      <c r="T134" s="608"/>
      <c r="U134" s="608"/>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 hidden="1" customHeight="1" outlineLevel="1" x14ac:dyDescent="0.35">
      <c r="A135" s="615"/>
      <c r="B135" s="616"/>
      <c r="C135" s="616"/>
      <c r="D135" s="617"/>
      <c r="E135" s="612"/>
      <c r="F135" s="613">
        <f t="shared" si="15"/>
        <v>0</v>
      </c>
      <c r="G135" s="614">
        <f t="shared" si="16"/>
        <v>0</v>
      </c>
      <c r="H135" s="614">
        <f t="shared" si="17"/>
        <v>0</v>
      </c>
      <c r="I135" s="8"/>
      <c r="J135" s="608"/>
      <c r="K135" s="608"/>
      <c r="L135" s="608"/>
      <c r="M135" s="608"/>
      <c r="N135" s="608"/>
      <c r="O135" s="608"/>
      <c r="P135" s="608"/>
      <c r="Q135" s="608"/>
      <c r="R135" s="608"/>
      <c r="S135" s="608"/>
      <c r="T135" s="608"/>
      <c r="U135" s="608"/>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 hidden="1" customHeight="1" outlineLevel="1" x14ac:dyDescent="0.35">
      <c r="A136" s="615"/>
      <c r="B136" s="616"/>
      <c r="C136" s="616"/>
      <c r="D136" s="617"/>
      <c r="E136" s="612"/>
      <c r="F136" s="613">
        <f t="shared" si="15"/>
        <v>0</v>
      </c>
      <c r="G136" s="614">
        <f t="shared" si="16"/>
        <v>0</v>
      </c>
      <c r="H136" s="614">
        <f t="shared" si="17"/>
        <v>0</v>
      </c>
      <c r="I136" s="8"/>
      <c r="J136" s="608"/>
      <c r="K136" s="608"/>
      <c r="L136" s="608"/>
      <c r="M136" s="608"/>
      <c r="N136" s="608"/>
      <c r="O136" s="608"/>
      <c r="P136" s="608"/>
      <c r="Q136" s="608"/>
      <c r="R136" s="608"/>
      <c r="S136" s="608"/>
      <c r="T136" s="608"/>
      <c r="U136" s="608"/>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 hidden="1" customHeight="1" outlineLevel="1" x14ac:dyDescent="0.35">
      <c r="A137" s="615"/>
      <c r="B137" s="616"/>
      <c r="C137" s="616"/>
      <c r="D137" s="617"/>
      <c r="E137" s="612"/>
      <c r="F137" s="613">
        <f t="shared" si="15"/>
        <v>0</v>
      </c>
      <c r="G137" s="614">
        <f t="shared" si="16"/>
        <v>0</v>
      </c>
      <c r="H137" s="614">
        <f t="shared" si="17"/>
        <v>0</v>
      </c>
      <c r="I137" s="8"/>
      <c r="J137" s="608"/>
      <c r="K137" s="608"/>
      <c r="L137" s="608"/>
      <c r="M137" s="608"/>
      <c r="N137" s="608"/>
      <c r="O137" s="608"/>
      <c r="P137" s="608"/>
      <c r="Q137" s="608"/>
      <c r="R137" s="608"/>
      <c r="S137" s="608"/>
      <c r="T137" s="608"/>
      <c r="U137" s="608"/>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 hidden="1" customHeight="1" outlineLevel="1" x14ac:dyDescent="0.35">
      <c r="A138" s="615"/>
      <c r="B138" s="616"/>
      <c r="C138" s="616"/>
      <c r="D138" s="617"/>
      <c r="E138" s="612"/>
      <c r="F138" s="613">
        <f t="shared" si="15"/>
        <v>0</v>
      </c>
      <c r="G138" s="614">
        <f t="shared" si="16"/>
        <v>0</v>
      </c>
      <c r="H138" s="614">
        <f t="shared" si="17"/>
        <v>0</v>
      </c>
      <c r="I138" s="8"/>
      <c r="J138" s="608"/>
      <c r="K138" s="608"/>
      <c r="L138" s="608"/>
      <c r="M138" s="608"/>
      <c r="N138" s="608"/>
      <c r="O138" s="608"/>
      <c r="P138" s="608"/>
      <c r="Q138" s="608"/>
      <c r="R138" s="608"/>
      <c r="S138" s="608"/>
      <c r="T138" s="608"/>
      <c r="U138" s="608"/>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 hidden="1" customHeight="1" outlineLevel="1" x14ac:dyDescent="0.35">
      <c r="A139" s="615"/>
      <c r="B139" s="616"/>
      <c r="C139" s="616"/>
      <c r="D139" s="617"/>
      <c r="E139" s="612"/>
      <c r="F139" s="613">
        <f t="shared" si="15"/>
        <v>0</v>
      </c>
      <c r="G139" s="614">
        <f t="shared" si="16"/>
        <v>0</v>
      </c>
      <c r="H139" s="614">
        <f t="shared" si="17"/>
        <v>0</v>
      </c>
      <c r="I139" s="8"/>
      <c r="J139" s="608"/>
      <c r="K139" s="608"/>
      <c r="L139" s="608"/>
      <c r="M139" s="608"/>
      <c r="N139" s="608"/>
      <c r="O139" s="608"/>
      <c r="P139" s="608"/>
      <c r="Q139" s="608"/>
      <c r="R139" s="608"/>
      <c r="S139" s="608"/>
      <c r="T139" s="608"/>
      <c r="U139" s="608"/>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 hidden="1" customHeight="1" outlineLevel="1" x14ac:dyDescent="0.35">
      <c r="A140" s="615"/>
      <c r="B140" s="616"/>
      <c r="C140" s="616"/>
      <c r="D140" s="617"/>
      <c r="E140" s="612"/>
      <c r="F140" s="613">
        <f t="shared" si="15"/>
        <v>0</v>
      </c>
      <c r="G140" s="614">
        <f t="shared" si="16"/>
        <v>0</v>
      </c>
      <c r="H140" s="614">
        <f t="shared" si="17"/>
        <v>0</v>
      </c>
      <c r="I140" s="8"/>
      <c r="J140" s="608"/>
      <c r="K140" s="608"/>
      <c r="L140" s="608"/>
      <c r="M140" s="608"/>
      <c r="N140" s="608"/>
      <c r="O140" s="608"/>
      <c r="P140" s="608"/>
      <c r="Q140" s="608"/>
      <c r="R140" s="608"/>
      <c r="S140" s="608"/>
      <c r="T140" s="608"/>
      <c r="U140" s="608"/>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12"/>
      <c r="F141" s="613">
        <f t="shared" si="0"/>
        <v>0</v>
      </c>
      <c r="G141" s="614">
        <f t="shared" si="1"/>
        <v>0</v>
      </c>
      <c r="H141" s="614">
        <f t="shared" si="2"/>
        <v>0</v>
      </c>
      <c r="I141" s="8" t="str">
        <f t="shared" si="3"/>
        <v>M7-M12</v>
      </c>
      <c r="J141" s="608" t="str">
        <f t="shared" si="4"/>
        <v xml:space="preserve"> </v>
      </c>
      <c r="K141" s="608"/>
      <c r="L141" s="608"/>
      <c r="M141" s="608" t="str">
        <f t="shared" si="5"/>
        <v xml:space="preserve">  M7-M12     0 0</v>
      </c>
      <c r="N141" s="608"/>
      <c r="O141" s="608"/>
      <c r="P141" s="608"/>
      <c r="Q141" s="608"/>
      <c r="R141" s="608"/>
      <c r="S141" s="608"/>
      <c r="T141" s="608"/>
      <c r="U141" s="608"/>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12"/>
      <c r="F142" s="613">
        <f t="shared" si="0"/>
        <v>0</v>
      </c>
      <c r="G142" s="614">
        <f t="shared" si="1"/>
        <v>0</v>
      </c>
      <c r="H142" s="614">
        <f t="shared" si="2"/>
        <v>0</v>
      </c>
      <c r="I142" s="8" t="str">
        <f t="shared" si="3"/>
        <v>M7-M12</v>
      </c>
      <c r="J142" s="608" t="str">
        <f t="shared" si="4"/>
        <v xml:space="preserve"> </v>
      </c>
      <c r="K142" s="608"/>
      <c r="L142" s="608"/>
      <c r="M142" s="608" t="str">
        <f t="shared" si="5"/>
        <v xml:space="preserve">  M7-M12     0 0</v>
      </c>
      <c r="N142" s="608"/>
      <c r="O142" s="608"/>
      <c r="P142" s="608"/>
      <c r="Q142" s="608"/>
      <c r="R142" s="608"/>
      <c r="S142" s="608"/>
      <c r="T142" s="608"/>
      <c r="U142" s="608"/>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12"/>
      <c r="F143" s="613">
        <f t="shared" si="0"/>
        <v>0</v>
      </c>
      <c r="G143" s="614">
        <f t="shared" si="1"/>
        <v>0</v>
      </c>
      <c r="H143" s="614">
        <f t="shared" si="2"/>
        <v>0</v>
      </c>
      <c r="I143" s="8" t="str">
        <f t="shared" si="3"/>
        <v>M7-M12</v>
      </c>
      <c r="J143" s="608" t="str">
        <f t="shared" si="4"/>
        <v xml:space="preserve"> </v>
      </c>
      <c r="K143" s="608"/>
      <c r="L143" s="608"/>
      <c r="M143" s="608" t="str">
        <f t="shared" si="5"/>
        <v xml:space="preserve">  M7-M12     0 0</v>
      </c>
      <c r="N143" s="608"/>
      <c r="O143" s="608"/>
      <c r="P143" s="608"/>
      <c r="Q143" s="608"/>
      <c r="R143" s="608"/>
      <c r="S143" s="608"/>
      <c r="T143" s="608"/>
      <c r="U143" s="608"/>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12"/>
      <c r="F144" s="613">
        <f t="shared" si="0"/>
        <v>0</v>
      </c>
      <c r="G144" s="614">
        <f t="shared" si="1"/>
        <v>0</v>
      </c>
      <c r="H144" s="614">
        <f t="shared" si="2"/>
        <v>0</v>
      </c>
      <c r="I144" s="8" t="str">
        <f t="shared" si="3"/>
        <v>M7-M12</v>
      </c>
      <c r="J144" s="608" t="str">
        <f t="shared" si="4"/>
        <v xml:space="preserve"> </v>
      </c>
      <c r="K144" s="608"/>
      <c r="L144" s="608"/>
      <c r="M144" s="608" t="str">
        <f t="shared" si="5"/>
        <v xml:space="preserve">  M7-M12     0 0</v>
      </c>
      <c r="N144" s="608"/>
      <c r="O144" s="608"/>
      <c r="P144" s="608"/>
      <c r="Q144" s="608"/>
      <c r="R144" s="608"/>
      <c r="S144" s="608"/>
      <c r="T144" s="608"/>
      <c r="U144" s="608"/>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12"/>
      <c r="F145" s="613">
        <f t="shared" si="0"/>
        <v>0</v>
      </c>
      <c r="G145" s="614">
        <f t="shared" si="1"/>
        <v>0</v>
      </c>
      <c r="H145" s="614">
        <f t="shared" si="2"/>
        <v>0</v>
      </c>
      <c r="I145" s="8" t="str">
        <f t="shared" si="3"/>
        <v>M7-M12</v>
      </c>
      <c r="J145" s="608" t="str">
        <f t="shared" si="4"/>
        <v xml:space="preserve"> </v>
      </c>
      <c r="K145" s="608"/>
      <c r="L145" s="608"/>
      <c r="M145" s="608" t="str">
        <f t="shared" si="5"/>
        <v xml:space="preserve">  M7-M12     0 0</v>
      </c>
      <c r="N145" s="608"/>
      <c r="O145" s="608"/>
      <c r="P145" s="608"/>
      <c r="Q145" s="608"/>
      <c r="R145" s="608"/>
      <c r="S145" s="608"/>
      <c r="T145" s="608"/>
      <c r="U145" s="608"/>
      <c r="V145" s="268"/>
      <c r="W145" s="268"/>
      <c r="X145" s="268"/>
      <c r="Y145" s="268"/>
    </row>
    <row r="146" spans="1:25" s="297" customFormat="1" ht="14.5" hidden="1" outlineLevel="1" x14ac:dyDescent="0.35">
      <c r="A146" s="615"/>
      <c r="B146" s="616"/>
      <c r="C146" s="616"/>
      <c r="D146" s="617"/>
      <c r="E146" s="612"/>
      <c r="F146" s="613">
        <f t="shared" si="0"/>
        <v>0</v>
      </c>
      <c r="G146" s="614">
        <f t="shared" si="1"/>
        <v>0</v>
      </c>
      <c r="H146" s="614">
        <f t="shared" si="2"/>
        <v>0</v>
      </c>
      <c r="I146" s="8" t="str">
        <f t="shared" si="3"/>
        <v>M7-M12</v>
      </c>
      <c r="J146" s="608" t="str">
        <f t="shared" si="4"/>
        <v xml:space="preserve"> </v>
      </c>
      <c r="K146" s="608"/>
      <c r="L146" s="608"/>
      <c r="M146" s="608" t="str">
        <f t="shared" si="5"/>
        <v xml:space="preserve">  M7-M12     0 0</v>
      </c>
      <c r="N146" s="608"/>
      <c r="O146" s="608"/>
      <c r="P146" s="608"/>
      <c r="Q146" s="608"/>
      <c r="R146" s="608"/>
      <c r="S146" s="608"/>
      <c r="T146" s="608"/>
      <c r="U146" s="608"/>
      <c r="V146" s="268"/>
      <c r="W146" s="268"/>
      <c r="X146" s="268"/>
      <c r="Y146" s="268"/>
    </row>
    <row r="147" spans="1:25" s="297" customFormat="1" ht="14.5" hidden="1" outlineLevel="1" x14ac:dyDescent="0.35">
      <c r="A147" s="615"/>
      <c r="B147" s="616"/>
      <c r="C147" s="616"/>
      <c r="D147" s="617"/>
      <c r="E147" s="612"/>
      <c r="F147" s="613">
        <f t="shared" si="0"/>
        <v>0</v>
      </c>
      <c r="G147" s="614">
        <f t="shared" si="1"/>
        <v>0</v>
      </c>
      <c r="H147" s="614">
        <f t="shared" si="2"/>
        <v>0</v>
      </c>
      <c r="I147" s="8" t="str">
        <f t="shared" si="3"/>
        <v>M7-M12</v>
      </c>
      <c r="J147" s="608" t="str">
        <f t="shared" si="4"/>
        <v xml:space="preserve"> </v>
      </c>
      <c r="K147" s="608"/>
      <c r="L147" s="608"/>
      <c r="M147" s="608" t="str">
        <f t="shared" si="5"/>
        <v xml:space="preserve">  M7-M12     0 0</v>
      </c>
      <c r="N147" s="608"/>
      <c r="O147" s="608"/>
      <c r="P147" s="608"/>
      <c r="Q147" s="608"/>
      <c r="R147" s="608"/>
      <c r="S147" s="608"/>
      <c r="T147" s="608"/>
      <c r="U147" s="608"/>
      <c r="V147" s="268"/>
      <c r="W147" s="268"/>
      <c r="X147" s="268"/>
      <c r="Y147" s="268"/>
    </row>
    <row r="148" spans="1:25" s="297" customFormat="1" ht="14.5" hidden="1" outlineLevel="1" x14ac:dyDescent="0.35">
      <c r="A148" s="615"/>
      <c r="B148" s="616"/>
      <c r="C148" s="616"/>
      <c r="D148" s="617"/>
      <c r="E148" s="612"/>
      <c r="F148" s="613">
        <f t="shared" si="0"/>
        <v>0</v>
      </c>
      <c r="G148" s="614">
        <f t="shared" si="1"/>
        <v>0</v>
      </c>
      <c r="H148" s="614">
        <f t="shared" si="2"/>
        <v>0</v>
      </c>
      <c r="I148" s="8" t="str">
        <f t="shared" si="3"/>
        <v>M7-M12</v>
      </c>
      <c r="J148" s="608" t="str">
        <f t="shared" si="4"/>
        <v xml:space="preserve"> </v>
      </c>
      <c r="K148" s="608"/>
      <c r="L148" s="608"/>
      <c r="M148" s="608" t="str">
        <f t="shared" si="5"/>
        <v xml:space="preserve">  M7-M12     0 0</v>
      </c>
      <c r="N148" s="608"/>
      <c r="O148" s="608"/>
      <c r="P148" s="608"/>
      <c r="Q148" s="608"/>
      <c r="R148" s="608"/>
      <c r="S148" s="608"/>
      <c r="T148" s="608"/>
      <c r="U148" s="608"/>
      <c r="V148" s="268"/>
      <c r="W148" s="268"/>
      <c r="X148" s="268"/>
      <c r="Y148" s="268"/>
    </row>
    <row r="149" spans="1:25" s="297" customFormat="1" ht="14.5" hidden="1" outlineLevel="1" x14ac:dyDescent="0.35">
      <c r="A149" s="615"/>
      <c r="B149" s="616"/>
      <c r="C149" s="616"/>
      <c r="D149" s="617"/>
      <c r="E149" s="612"/>
      <c r="F149" s="613">
        <f t="shared" si="0"/>
        <v>0</v>
      </c>
      <c r="G149" s="614">
        <f t="shared" si="1"/>
        <v>0</v>
      </c>
      <c r="H149" s="614">
        <f t="shared" si="2"/>
        <v>0</v>
      </c>
      <c r="I149" s="8" t="str">
        <f t="shared" si="3"/>
        <v>M7-M12</v>
      </c>
      <c r="J149" s="608" t="str">
        <f t="shared" si="4"/>
        <v xml:space="preserve"> </v>
      </c>
      <c r="K149" s="608"/>
      <c r="L149" s="608"/>
      <c r="M149" s="608" t="str">
        <f t="shared" si="5"/>
        <v xml:space="preserve">  M7-M12     0 0</v>
      </c>
      <c r="N149" s="608"/>
      <c r="O149" s="608"/>
      <c r="P149" s="608"/>
      <c r="Q149" s="608"/>
      <c r="R149" s="608"/>
      <c r="S149" s="608"/>
      <c r="T149" s="608"/>
      <c r="U149" s="608"/>
      <c r="V149" s="268"/>
      <c r="W149" s="268"/>
      <c r="X149" s="268"/>
      <c r="Y149" s="268"/>
    </row>
    <row r="150" spans="1:25" s="297" customFormat="1" ht="14.5" hidden="1" outlineLevel="1" x14ac:dyDescent="0.35">
      <c r="A150" s="615"/>
      <c r="B150" s="616"/>
      <c r="C150" s="616"/>
      <c r="D150" s="617"/>
      <c r="E150" s="612"/>
      <c r="F150" s="613">
        <f t="shared" si="0"/>
        <v>0</v>
      </c>
      <c r="G150" s="614">
        <f t="shared" si="1"/>
        <v>0</v>
      </c>
      <c r="H150" s="614">
        <f t="shared" si="2"/>
        <v>0</v>
      </c>
      <c r="I150" s="8" t="str">
        <f t="shared" si="3"/>
        <v>M7-M12</v>
      </c>
      <c r="J150" s="608" t="str">
        <f t="shared" si="4"/>
        <v xml:space="preserve"> </v>
      </c>
      <c r="K150" s="608"/>
      <c r="L150" s="608"/>
      <c r="M150" s="608" t="str">
        <f t="shared" si="5"/>
        <v xml:space="preserve">  M7-M12     0 0</v>
      </c>
      <c r="N150" s="608"/>
      <c r="O150" s="608"/>
      <c r="P150" s="608"/>
      <c r="Q150" s="608"/>
      <c r="R150" s="608"/>
      <c r="S150" s="608"/>
      <c r="T150" s="608"/>
      <c r="U150" s="608"/>
      <c r="V150" s="268"/>
      <c r="W150" s="268"/>
      <c r="X150" s="268"/>
      <c r="Y150" s="268"/>
    </row>
    <row r="151" spans="1:25" s="297" customFormat="1" ht="15" collapsed="1" thickBot="1" x14ac:dyDescent="0.4">
      <c r="A151" s="628"/>
      <c r="B151" s="629"/>
      <c r="C151" s="629"/>
      <c r="D151" s="629"/>
      <c r="E151" s="629"/>
      <c r="F151" s="630"/>
      <c r="G151" s="638"/>
      <c r="H151" s="639"/>
      <c r="I151" s="7"/>
      <c r="J151" s="608"/>
      <c r="K151" s="608"/>
      <c r="L151" s="608"/>
      <c r="M151" s="608"/>
      <c r="N151" s="608"/>
      <c r="O151" s="608"/>
      <c r="P151" s="608"/>
      <c r="Q151" s="608"/>
      <c r="R151" s="608"/>
      <c r="S151" s="608"/>
      <c r="T151" s="608"/>
      <c r="U151" s="608"/>
      <c r="V151" s="268"/>
      <c r="W151" s="268"/>
      <c r="X151" s="268"/>
      <c r="Y151" s="268"/>
    </row>
    <row r="152" spans="1:25" ht="16.5" thickTop="1" thickBot="1" x14ac:dyDescent="0.4">
      <c r="A152" s="288"/>
      <c r="B152" s="288"/>
      <c r="C152" s="288"/>
      <c r="D152" s="297"/>
      <c r="E152" s="761" t="s">
        <v>1104</v>
      </c>
      <c r="F152" s="763">
        <f>SUM(F4:F150)</f>
        <v>0</v>
      </c>
      <c r="G152" s="269">
        <f>SUM(G4:G150)</f>
        <v>0</v>
      </c>
      <c r="H152" s="270">
        <f>SUM(H4:H150)</f>
        <v>0</v>
      </c>
      <c r="J152" s="2"/>
      <c r="K152" s="2"/>
      <c r="L152" s="2"/>
      <c r="M152" s="2"/>
      <c r="N152" s="2"/>
      <c r="O152" s="2"/>
      <c r="P152" s="2"/>
      <c r="Q152" s="2"/>
      <c r="R152" s="2"/>
      <c r="S152" s="2"/>
      <c r="T152" s="2"/>
      <c r="U152" s="2"/>
      <c r="V152" s="67"/>
      <c r="W152" s="67"/>
      <c r="X152" s="67"/>
      <c r="Y152" s="67"/>
    </row>
    <row r="153" spans="1:25" ht="16.5" thickTop="1" thickBot="1" x14ac:dyDescent="0.4">
      <c r="A153" s="271"/>
      <c r="B153" s="271"/>
      <c r="C153" s="271"/>
      <c r="D153" s="268"/>
      <c r="E153" s="762"/>
      <c r="F153" s="764"/>
      <c r="G153" s="736">
        <f>+G152+H152</f>
        <v>0</v>
      </c>
      <c r="H153" s="737"/>
      <c r="J153" s="2"/>
      <c r="K153" s="2"/>
      <c r="L153" s="2"/>
      <c r="M153" s="2"/>
      <c r="N153" s="2"/>
      <c r="O153" s="2"/>
      <c r="P153" s="2"/>
      <c r="Q153" s="2"/>
      <c r="R153" s="2"/>
      <c r="S153" s="2"/>
      <c r="T153" s="2"/>
      <c r="U153" s="2"/>
      <c r="V153" s="67"/>
      <c r="W153" s="67"/>
      <c r="X153" s="67"/>
      <c r="Y153" s="67"/>
    </row>
    <row r="154" spans="1:25" ht="16" thickBot="1" x14ac:dyDescent="0.4">
      <c r="A154" s="271"/>
      <c r="B154" s="271"/>
      <c r="C154" s="271"/>
      <c r="D154" s="271"/>
      <c r="E154" s="271"/>
      <c r="F154" s="271"/>
      <c r="G154" s="271"/>
      <c r="H154" s="271"/>
      <c r="I154" s="2"/>
      <c r="J154" s="2"/>
      <c r="K154" s="2"/>
      <c r="L154" s="2"/>
      <c r="M154" s="2"/>
      <c r="N154" s="2"/>
      <c r="O154" s="2"/>
      <c r="P154" s="2"/>
      <c r="Q154" s="2"/>
      <c r="R154" s="2"/>
      <c r="S154" s="2"/>
      <c r="T154" s="2"/>
      <c r="U154" s="2"/>
      <c r="V154" s="67"/>
      <c r="W154" s="67"/>
      <c r="X154" s="67"/>
      <c r="Y154" s="67"/>
    </row>
    <row r="155" spans="1:25" ht="16.5" thickTop="1" thickBot="1" x14ac:dyDescent="0.4">
      <c r="A155" s="271"/>
      <c r="B155" s="271"/>
      <c r="C155" s="271"/>
      <c r="D155" s="756" t="s">
        <v>1105</v>
      </c>
      <c r="E155" s="757"/>
      <c r="F155" s="757"/>
      <c r="G155" s="758" t="e">
        <f>G152/F152</f>
        <v>#DIV/0!</v>
      </c>
      <c r="H155" s="759"/>
      <c r="I155" s="2"/>
      <c r="J155" s="2"/>
      <c r="K155" s="2"/>
      <c r="L155" s="2"/>
      <c r="M155" s="2"/>
      <c r="N155" s="2"/>
      <c r="O155" s="2"/>
      <c r="P155" s="2"/>
      <c r="Q155" s="2"/>
      <c r="R155" s="2"/>
      <c r="S155" s="2"/>
      <c r="T155" s="2"/>
      <c r="U155" s="2"/>
      <c r="V155" s="67"/>
      <c r="W155" s="67"/>
      <c r="X155" s="67"/>
      <c r="Y155" s="67"/>
    </row>
    <row r="156" spans="1:25" ht="16" thickTop="1" x14ac:dyDescent="0.35">
      <c r="A156" s="271"/>
      <c r="B156" s="271"/>
      <c r="C156" s="271"/>
      <c r="D156" s="271"/>
      <c r="E156" s="271"/>
      <c r="F156" s="271"/>
      <c r="G156" s="271"/>
      <c r="H156" s="271"/>
      <c r="I156" s="3"/>
      <c r="J156" s="2"/>
      <c r="K156" s="2"/>
      <c r="L156" s="2"/>
      <c r="M156" s="2"/>
      <c r="N156" s="2"/>
      <c r="O156" s="2"/>
      <c r="P156" s="2"/>
      <c r="Q156" s="2"/>
      <c r="R156" s="2"/>
      <c r="S156" s="2"/>
      <c r="T156" s="2"/>
      <c r="U156" s="2"/>
      <c r="V156" s="67"/>
      <c r="W156" s="67"/>
      <c r="X156" s="67"/>
      <c r="Y156" s="67"/>
    </row>
    <row r="157" spans="1:25" ht="14.5" thickBot="1" x14ac:dyDescent="0.35">
      <c r="A157" s="268"/>
      <c r="B157" s="268"/>
      <c r="C157" s="268"/>
      <c r="D157" s="268"/>
      <c r="E157" s="268"/>
      <c r="F157" s="268"/>
      <c r="G157" s="268"/>
      <c r="H157" s="268"/>
      <c r="O157" s="67"/>
      <c r="P157" s="67"/>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1221</v>
      </c>
      <c r="H158" s="779" t="s">
        <v>1186</v>
      </c>
      <c r="O158" s="67"/>
      <c r="P158" s="67"/>
      <c r="Q158" s="67"/>
      <c r="R158" s="67"/>
      <c r="S158" s="67"/>
      <c r="T158" s="67"/>
      <c r="U158" s="67"/>
      <c r="V158" s="67"/>
      <c r="W158" s="67"/>
      <c r="X158" s="67"/>
      <c r="Y158" s="67"/>
    </row>
    <row r="159" spans="1:25" s="297" customFormat="1" ht="29" thickTop="1" thickBot="1" x14ac:dyDescent="0.35">
      <c r="A159" s="602" t="s">
        <v>1226</v>
      </c>
      <c r="B159" s="778" t="s">
        <v>1107</v>
      </c>
      <c r="C159" s="781"/>
      <c r="D159" s="755"/>
      <c r="E159" s="605" t="s">
        <v>1108</v>
      </c>
      <c r="F159" s="606" t="s">
        <v>1227</v>
      </c>
      <c r="G159" s="742"/>
      <c r="H159" s="780"/>
      <c r="O159" s="268"/>
      <c r="P159" s="268"/>
      <c r="Q159" s="268"/>
      <c r="R159" s="268"/>
      <c r="S159" s="268"/>
      <c r="T159" s="268"/>
      <c r="U159" s="268"/>
      <c r="V159" s="268"/>
      <c r="W159" s="268"/>
      <c r="X159" s="268"/>
      <c r="Y159" s="268"/>
    </row>
    <row r="160" spans="1:25" s="297" customFormat="1" ht="14.5" thickTop="1" x14ac:dyDescent="0.3">
      <c r="A160" s="618"/>
      <c r="B160" s="776"/>
      <c r="C160" s="777"/>
      <c r="D160" s="734"/>
      <c r="E160" s="621"/>
      <c r="F160" s="612"/>
      <c r="G160" s="622"/>
      <c r="H160" s="623"/>
      <c r="O160" s="268"/>
      <c r="P160" s="268"/>
      <c r="Q160" s="268"/>
      <c r="R160" s="268"/>
      <c r="S160" s="268"/>
      <c r="T160" s="268"/>
      <c r="U160" s="268"/>
      <c r="V160" s="268"/>
      <c r="W160" s="268"/>
      <c r="X160" s="268"/>
      <c r="Y160" s="268"/>
    </row>
    <row r="161" spans="1:25" s="297" customFormat="1" x14ac:dyDescent="0.3">
      <c r="A161" s="624"/>
      <c r="B161" s="776"/>
      <c r="C161" s="777"/>
      <c r="D161" s="734"/>
      <c r="E161" s="621"/>
      <c r="F161" s="612"/>
      <c r="G161" s="625"/>
      <c r="H161" s="623"/>
      <c r="O161" s="268"/>
      <c r="P161" s="268"/>
      <c r="Q161" s="268"/>
      <c r="R161" s="268"/>
      <c r="S161" s="268"/>
      <c r="T161" s="268"/>
      <c r="U161" s="268"/>
      <c r="V161" s="268"/>
      <c r="W161" s="268"/>
      <c r="X161" s="268"/>
      <c r="Y161" s="268"/>
    </row>
    <row r="162" spans="1:25" s="297" customFormat="1" x14ac:dyDescent="0.3">
      <c r="A162" s="624"/>
      <c r="B162" s="776"/>
      <c r="C162" s="777"/>
      <c r="D162" s="734"/>
      <c r="E162" s="621"/>
      <c r="F162" s="612"/>
      <c r="G162" s="625"/>
      <c r="H162" s="623"/>
      <c r="O162" s="268"/>
      <c r="P162" s="268"/>
      <c r="Q162" s="268"/>
      <c r="R162" s="268"/>
      <c r="S162" s="268"/>
      <c r="T162" s="268"/>
      <c r="U162" s="268"/>
      <c r="V162" s="268"/>
      <c r="W162" s="268"/>
      <c r="X162" s="268"/>
      <c r="Y162" s="268"/>
    </row>
    <row r="163" spans="1:25" s="297" customFormat="1" x14ac:dyDescent="0.3">
      <c r="A163" s="624"/>
      <c r="B163" s="776"/>
      <c r="C163" s="777"/>
      <c r="D163" s="734"/>
      <c r="E163" s="621"/>
      <c r="F163" s="612"/>
      <c r="G163" s="625"/>
      <c r="H163" s="623"/>
      <c r="O163" s="268"/>
      <c r="P163" s="268"/>
      <c r="Q163" s="268"/>
      <c r="R163" s="268"/>
      <c r="S163" s="268"/>
      <c r="T163" s="268"/>
      <c r="U163" s="268"/>
      <c r="V163" s="268"/>
      <c r="W163" s="268"/>
      <c r="X163" s="268"/>
      <c r="Y163" s="268"/>
    </row>
    <row r="164" spans="1:25" s="297" customFormat="1" x14ac:dyDescent="0.3">
      <c r="A164" s="624"/>
      <c r="B164" s="776"/>
      <c r="C164" s="777"/>
      <c r="D164" s="734"/>
      <c r="E164" s="621"/>
      <c r="F164" s="612"/>
      <c r="G164" s="625"/>
      <c r="H164" s="623"/>
      <c r="O164" s="268"/>
      <c r="P164" s="268"/>
      <c r="Q164" s="268"/>
      <c r="R164" s="268"/>
      <c r="S164" s="268"/>
      <c r="T164" s="268"/>
      <c r="U164" s="268"/>
      <c r="V164" s="268"/>
      <c r="W164" s="268"/>
      <c r="X164" s="268"/>
      <c r="Y164" s="268"/>
    </row>
    <row r="165" spans="1:25" s="297" customFormat="1" x14ac:dyDescent="0.3">
      <c r="A165" s="624"/>
      <c r="B165" s="776"/>
      <c r="C165" s="777"/>
      <c r="D165" s="734"/>
      <c r="E165" s="621"/>
      <c r="F165" s="612"/>
      <c r="G165" s="625"/>
      <c r="H165" s="623"/>
      <c r="O165" s="268"/>
      <c r="P165" s="268"/>
      <c r="Q165" s="268"/>
      <c r="R165" s="268"/>
      <c r="S165" s="268"/>
      <c r="T165" s="268"/>
      <c r="U165" s="268"/>
      <c r="V165" s="268"/>
      <c r="W165" s="268"/>
      <c r="X165" s="268"/>
      <c r="Y165" s="268"/>
    </row>
    <row r="166" spans="1:25" s="297" customFormat="1" x14ac:dyDescent="0.3">
      <c r="A166" s="624"/>
      <c r="B166" s="776"/>
      <c r="C166" s="777"/>
      <c r="D166" s="734"/>
      <c r="E166" s="621"/>
      <c r="F166" s="612"/>
      <c r="G166" s="625"/>
      <c r="H166" s="623"/>
      <c r="O166" s="268"/>
      <c r="P166" s="268"/>
      <c r="Q166" s="268"/>
      <c r="R166" s="268"/>
      <c r="S166" s="268"/>
      <c r="T166" s="268"/>
      <c r="U166" s="268"/>
      <c r="V166" s="268"/>
      <c r="W166" s="268"/>
      <c r="X166" s="268"/>
      <c r="Y166" s="268"/>
    </row>
    <row r="167" spans="1:25" s="297" customFormat="1" hidden="1" outlineLevel="1" x14ac:dyDescent="0.3">
      <c r="A167" s="624"/>
      <c r="B167" s="776"/>
      <c r="C167" s="777"/>
      <c r="D167" s="734"/>
      <c r="E167" s="621"/>
      <c r="F167" s="612"/>
      <c r="G167" s="625"/>
      <c r="H167" s="623"/>
      <c r="O167" s="268"/>
      <c r="P167" s="268"/>
      <c r="Q167" s="268"/>
      <c r="R167" s="268"/>
      <c r="S167" s="268"/>
      <c r="T167" s="268"/>
      <c r="U167" s="268"/>
      <c r="V167" s="268"/>
      <c r="W167" s="268"/>
      <c r="X167" s="268"/>
      <c r="Y167" s="268"/>
    </row>
    <row r="168" spans="1:25" s="297" customFormat="1" hidden="1" outlineLevel="1" x14ac:dyDescent="0.3">
      <c r="A168" s="624"/>
      <c r="B168" s="776"/>
      <c r="C168" s="777"/>
      <c r="D168" s="734"/>
      <c r="E168" s="621"/>
      <c r="F168" s="612"/>
      <c r="G168" s="625"/>
      <c r="H168" s="623"/>
      <c r="O168" s="268"/>
      <c r="P168" s="268"/>
      <c r="Q168" s="268"/>
      <c r="R168" s="268"/>
      <c r="S168" s="268"/>
      <c r="T168" s="268"/>
      <c r="U168" s="268"/>
      <c r="V168" s="268"/>
      <c r="W168" s="268"/>
      <c r="X168" s="268"/>
      <c r="Y168" s="268"/>
    </row>
    <row r="169" spans="1:25" s="297" customFormat="1" hidden="1" outlineLevel="1" x14ac:dyDescent="0.3">
      <c r="A169" s="624"/>
      <c r="B169" s="776"/>
      <c r="C169" s="777"/>
      <c r="D169" s="734"/>
      <c r="E169" s="621"/>
      <c r="F169" s="612"/>
      <c r="G169" s="625"/>
      <c r="H169" s="623"/>
      <c r="O169" s="268"/>
      <c r="P169" s="268"/>
      <c r="Q169" s="268"/>
      <c r="R169" s="268"/>
      <c r="S169" s="268"/>
      <c r="T169" s="268"/>
      <c r="U169" s="268"/>
      <c r="V169" s="268"/>
      <c r="W169" s="268"/>
      <c r="X169" s="268"/>
      <c r="Y169" s="268"/>
    </row>
    <row r="170" spans="1:25" s="297" customFormat="1" hidden="1" outlineLevel="1" x14ac:dyDescent="0.3">
      <c r="A170" s="624"/>
      <c r="B170" s="774"/>
      <c r="C170" s="775"/>
      <c r="D170" s="731"/>
      <c r="E170" s="626"/>
      <c r="F170" s="612"/>
      <c r="G170" s="627"/>
      <c r="H170" s="623"/>
      <c r="O170" s="268"/>
      <c r="P170" s="268"/>
      <c r="Q170" s="268"/>
      <c r="R170" s="268"/>
      <c r="S170" s="268"/>
      <c r="T170" s="268"/>
      <c r="U170" s="268"/>
      <c r="V170" s="268"/>
      <c r="W170" s="268"/>
      <c r="X170" s="268"/>
      <c r="Y170" s="268"/>
    </row>
    <row r="171" spans="1:25" s="297" customFormat="1" hidden="1" outlineLevel="1" x14ac:dyDescent="0.3">
      <c r="A171" s="615"/>
      <c r="B171" s="774"/>
      <c r="C171" s="775"/>
      <c r="D171" s="731"/>
      <c r="E171" s="626"/>
      <c r="F171" s="612"/>
      <c r="G171" s="627"/>
      <c r="H171" s="623"/>
      <c r="O171" s="268"/>
      <c r="P171" s="268"/>
      <c r="Q171" s="268"/>
      <c r="R171" s="268"/>
      <c r="S171" s="268"/>
      <c r="T171" s="268"/>
      <c r="U171" s="268"/>
      <c r="V171" s="268"/>
      <c r="W171" s="268"/>
      <c r="X171" s="268"/>
      <c r="Y171" s="268"/>
    </row>
    <row r="172" spans="1:25" s="297" customFormat="1" hidden="1" outlineLevel="1" x14ac:dyDescent="0.3">
      <c r="A172" s="615"/>
      <c r="B172" s="774"/>
      <c r="C172" s="775"/>
      <c r="D172" s="731"/>
      <c r="E172" s="626"/>
      <c r="F172" s="612"/>
      <c r="G172" s="627"/>
      <c r="H172" s="623"/>
      <c r="O172" s="268"/>
      <c r="P172" s="268"/>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0"/>
      <c r="G173" s="631"/>
      <c r="H173" s="632"/>
      <c r="O173" s="268"/>
      <c r="P173" s="268"/>
      <c r="Q173" s="268"/>
      <c r="R173" s="268"/>
      <c r="S173" s="268"/>
      <c r="T173" s="268"/>
      <c r="U173" s="268"/>
      <c r="V173" s="268"/>
      <c r="W173" s="268"/>
      <c r="X173" s="268"/>
      <c r="Y173" s="268"/>
    </row>
    <row r="174" spans="1:25" ht="16.5" thickTop="1" thickBot="1" x14ac:dyDescent="0.4">
      <c r="A174" s="288"/>
      <c r="B174" s="288"/>
      <c r="C174" s="288"/>
      <c r="D174" s="746" t="s">
        <v>1104</v>
      </c>
      <c r="E174" s="747"/>
      <c r="F174" s="748"/>
      <c r="G174" s="269">
        <f>SUM(G160:G172)</f>
        <v>0</v>
      </c>
      <c r="H174" s="289"/>
      <c r="O174" s="67"/>
      <c r="P174" s="67"/>
      <c r="Q174" s="67"/>
      <c r="R174" s="67"/>
      <c r="S174" s="67"/>
      <c r="T174" s="67"/>
      <c r="U174" s="67"/>
      <c r="V174" s="67"/>
      <c r="W174" s="67"/>
      <c r="X174" s="67"/>
      <c r="Y174" s="67"/>
    </row>
    <row r="175" spans="1:25" ht="16.5" thickTop="1" thickBot="1" x14ac:dyDescent="0.4">
      <c r="A175" s="271"/>
      <c r="B175" s="271"/>
      <c r="C175" s="271"/>
      <c r="D175" s="749"/>
      <c r="E175" s="750"/>
      <c r="F175" s="751"/>
      <c r="G175" s="736">
        <f>+G174</f>
        <v>0</v>
      </c>
      <c r="H175" s="737"/>
      <c r="O175" s="67"/>
      <c r="P175" s="67"/>
      <c r="Q175" s="67"/>
      <c r="R175" s="67"/>
      <c r="S175" s="67"/>
      <c r="T175" s="67"/>
      <c r="U175" s="67"/>
      <c r="V175" s="67"/>
      <c r="W175" s="67"/>
      <c r="X175" s="67"/>
      <c r="Y175" s="67"/>
    </row>
    <row r="176" spans="1:25" ht="15.5" x14ac:dyDescent="0.35">
      <c r="A176" s="271"/>
      <c r="B176" s="271"/>
      <c r="C176" s="271"/>
      <c r="D176" s="271"/>
      <c r="E176" s="271"/>
      <c r="F176" s="271"/>
      <c r="G176" s="271"/>
      <c r="H176" s="271"/>
      <c r="I176" s="3"/>
      <c r="J176" s="2"/>
      <c r="K176" s="2"/>
      <c r="L176" s="2"/>
      <c r="M176" s="2"/>
      <c r="N176" s="2"/>
      <c r="O176" s="68"/>
      <c r="P176" s="68"/>
      <c r="Q176" s="68"/>
      <c r="R176" s="68"/>
      <c r="S176" s="68"/>
      <c r="T176" s="68"/>
      <c r="U176" s="68"/>
      <c r="V176" s="67"/>
      <c r="W176" s="67"/>
      <c r="X176" s="67"/>
      <c r="Y176" s="67"/>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3"/>
      <c r="K178" s="2"/>
      <c r="L178" s="2"/>
      <c r="M178" s="2"/>
      <c r="N178" s="2"/>
      <c r="O178" s="2"/>
      <c r="P178" s="2"/>
      <c r="Q178" s="2"/>
      <c r="R178" s="2"/>
      <c r="S178" s="2"/>
      <c r="T178" s="2"/>
      <c r="U178" s="2"/>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4"/>
      <c r="K179" s="608"/>
      <c r="L179" s="608"/>
      <c r="M179" s="608"/>
      <c r="N179" s="608"/>
      <c r="O179" s="608"/>
      <c r="P179" s="608"/>
      <c r="Q179" s="608"/>
      <c r="R179" s="608"/>
      <c r="S179" s="608"/>
      <c r="T179" s="608"/>
      <c r="U179" s="608"/>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33">
        <f>+G180*0.25</f>
        <v>0</v>
      </c>
      <c r="I180" s="634"/>
      <c r="J180" s="634"/>
      <c r="K180" s="608"/>
      <c r="L180" s="608"/>
      <c r="M180" s="608"/>
      <c r="N180" s="608"/>
      <c r="O180" s="608"/>
      <c r="P180" s="608"/>
      <c r="Q180" s="608"/>
      <c r="R180" s="608"/>
      <c r="S180" s="608"/>
      <c r="T180" s="608"/>
      <c r="U180" s="608"/>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33">
        <f t="shared" ref="H181:H226" si="18">+G181*0.25</f>
        <v>0</v>
      </c>
      <c r="I181" s="634"/>
      <c r="J181" s="634"/>
      <c r="K181" s="608"/>
      <c r="L181" s="608"/>
      <c r="M181" s="608"/>
      <c r="N181" s="608"/>
      <c r="O181" s="608"/>
      <c r="P181" s="608"/>
      <c r="Q181" s="608"/>
      <c r="R181" s="608"/>
      <c r="S181" s="608"/>
      <c r="T181" s="608"/>
      <c r="U181" s="608"/>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33">
        <f t="shared" si="18"/>
        <v>0</v>
      </c>
      <c r="I182" s="634"/>
      <c r="J182" s="634"/>
      <c r="K182" s="608"/>
      <c r="L182" s="608"/>
      <c r="M182" s="608"/>
      <c r="N182" s="608"/>
      <c r="O182" s="608"/>
      <c r="P182" s="608"/>
      <c r="Q182" s="608"/>
      <c r="R182" s="608"/>
      <c r="S182" s="608"/>
      <c r="T182" s="608"/>
      <c r="U182" s="608"/>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33">
        <f t="shared" si="18"/>
        <v>0</v>
      </c>
      <c r="I183" s="634"/>
      <c r="J183" s="634"/>
      <c r="K183" s="608"/>
      <c r="L183" s="608"/>
      <c r="M183" s="608"/>
      <c r="N183" s="608"/>
      <c r="O183" s="608"/>
      <c r="P183" s="608"/>
      <c r="Q183" s="608"/>
      <c r="R183" s="608"/>
      <c r="S183" s="608"/>
      <c r="T183" s="608"/>
      <c r="U183" s="608"/>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33">
        <f t="shared" si="18"/>
        <v>0</v>
      </c>
      <c r="I184" s="634"/>
      <c r="J184" s="634"/>
      <c r="K184" s="608"/>
      <c r="L184" s="608"/>
      <c r="M184" s="608"/>
      <c r="N184" s="608"/>
      <c r="O184" s="608"/>
      <c r="P184" s="608"/>
      <c r="Q184" s="608"/>
      <c r="R184" s="608"/>
      <c r="S184" s="608"/>
      <c r="T184" s="608"/>
      <c r="U184" s="608"/>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33">
        <f t="shared" si="18"/>
        <v>0</v>
      </c>
      <c r="I185" s="634"/>
      <c r="J185" s="634"/>
      <c r="K185" s="608"/>
      <c r="L185" s="608"/>
      <c r="M185" s="608"/>
      <c r="N185" s="608"/>
      <c r="O185" s="608"/>
      <c r="P185" s="608"/>
      <c r="Q185" s="608"/>
      <c r="R185" s="608"/>
      <c r="S185" s="608"/>
      <c r="T185" s="608"/>
      <c r="U185" s="608"/>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33">
        <f t="shared" si="18"/>
        <v>0</v>
      </c>
      <c r="I186" s="634"/>
      <c r="J186" s="634"/>
      <c r="K186" s="608"/>
      <c r="L186" s="608"/>
      <c r="M186" s="608"/>
      <c r="N186" s="608"/>
      <c r="O186" s="608"/>
      <c r="P186" s="608"/>
      <c r="Q186" s="608"/>
      <c r="R186" s="608"/>
      <c r="S186" s="608"/>
      <c r="T186" s="608"/>
      <c r="U186" s="608"/>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33">
        <f t="shared" si="18"/>
        <v>0</v>
      </c>
      <c r="I187" s="634"/>
      <c r="J187" s="634"/>
      <c r="K187" s="608"/>
      <c r="L187" s="608"/>
      <c r="M187" s="608"/>
      <c r="N187" s="608"/>
      <c r="O187" s="608"/>
      <c r="P187" s="608"/>
      <c r="Q187" s="608"/>
      <c r="R187" s="608"/>
      <c r="S187" s="608"/>
      <c r="T187" s="608"/>
      <c r="U187" s="608"/>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33">
        <f t="shared" si="18"/>
        <v>0</v>
      </c>
      <c r="I188" s="634"/>
      <c r="J188" s="634"/>
      <c r="K188" s="608"/>
      <c r="L188" s="608"/>
      <c r="M188" s="608"/>
      <c r="N188" s="608"/>
      <c r="O188" s="608"/>
      <c r="P188" s="608"/>
      <c r="Q188" s="608"/>
      <c r="R188" s="608"/>
      <c r="S188" s="608"/>
      <c r="T188" s="608"/>
      <c r="U188" s="608"/>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33">
        <f t="shared" si="18"/>
        <v>0</v>
      </c>
      <c r="I189" s="634"/>
      <c r="J189" s="634"/>
      <c r="K189" s="608"/>
      <c r="L189" s="608"/>
      <c r="M189" s="608"/>
      <c r="N189" s="608"/>
      <c r="O189" s="608"/>
      <c r="P189" s="608"/>
      <c r="Q189" s="608"/>
      <c r="R189" s="608"/>
      <c r="S189" s="608"/>
      <c r="T189" s="608"/>
      <c r="U189" s="608"/>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33">
        <f t="shared" si="18"/>
        <v>0</v>
      </c>
      <c r="I190" s="634"/>
      <c r="J190" s="634"/>
      <c r="K190" s="608"/>
      <c r="L190" s="608"/>
      <c r="M190" s="608"/>
      <c r="N190" s="608"/>
      <c r="O190" s="608"/>
      <c r="P190" s="608"/>
      <c r="Q190" s="608"/>
      <c r="R190" s="608"/>
      <c r="S190" s="608"/>
      <c r="T190" s="608"/>
      <c r="U190" s="608"/>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33">
        <f t="shared" si="18"/>
        <v>0</v>
      </c>
      <c r="I191" s="634"/>
      <c r="J191" s="634"/>
      <c r="K191" s="608"/>
      <c r="L191" s="608"/>
      <c r="M191" s="608"/>
      <c r="N191" s="608"/>
      <c r="O191" s="608"/>
      <c r="P191" s="608"/>
      <c r="Q191" s="608"/>
      <c r="R191" s="608"/>
      <c r="S191" s="608"/>
      <c r="T191" s="608"/>
      <c r="U191" s="608"/>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33">
        <f t="shared" si="18"/>
        <v>0</v>
      </c>
      <c r="I192" s="634"/>
      <c r="J192" s="634"/>
      <c r="K192" s="608"/>
      <c r="L192" s="608"/>
      <c r="M192" s="608"/>
      <c r="N192" s="608"/>
      <c r="O192" s="608"/>
      <c r="P192" s="608"/>
      <c r="Q192" s="608"/>
      <c r="R192" s="608"/>
      <c r="S192" s="608"/>
      <c r="T192" s="608"/>
      <c r="U192" s="608"/>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33">
        <f t="shared" si="18"/>
        <v>0</v>
      </c>
      <c r="I193" s="634"/>
      <c r="J193" s="634"/>
      <c r="K193" s="608"/>
      <c r="L193" s="608"/>
      <c r="M193" s="608"/>
      <c r="N193" s="608"/>
      <c r="O193" s="608"/>
      <c r="P193" s="608"/>
      <c r="Q193" s="608"/>
      <c r="R193" s="608"/>
      <c r="S193" s="608"/>
      <c r="T193" s="608"/>
      <c r="U193" s="608"/>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33">
        <f t="shared" si="18"/>
        <v>0</v>
      </c>
      <c r="I194" s="634"/>
      <c r="J194" s="634"/>
      <c r="K194" s="608"/>
      <c r="L194" s="608"/>
      <c r="M194" s="608"/>
      <c r="N194" s="608"/>
      <c r="O194" s="608"/>
      <c r="P194" s="608"/>
      <c r="Q194" s="608"/>
      <c r="R194" s="608"/>
      <c r="S194" s="608"/>
      <c r="T194" s="608"/>
      <c r="U194" s="608"/>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33">
        <f t="shared" si="18"/>
        <v>0</v>
      </c>
      <c r="I195" s="634"/>
      <c r="J195" s="634"/>
      <c r="K195" s="608"/>
      <c r="L195" s="608"/>
      <c r="M195" s="608"/>
      <c r="N195" s="608"/>
      <c r="O195" s="608"/>
      <c r="P195" s="608"/>
      <c r="Q195" s="608"/>
      <c r="R195" s="608"/>
      <c r="S195" s="608"/>
      <c r="T195" s="608"/>
      <c r="U195" s="608"/>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33">
        <f t="shared" si="18"/>
        <v>0</v>
      </c>
      <c r="I196" s="634"/>
      <c r="J196" s="634"/>
      <c r="K196" s="608"/>
      <c r="L196" s="608"/>
      <c r="M196" s="608"/>
      <c r="N196" s="608"/>
      <c r="O196" s="608"/>
      <c r="P196" s="608"/>
      <c r="Q196" s="608"/>
      <c r="R196" s="608"/>
      <c r="S196" s="608"/>
      <c r="T196" s="608"/>
      <c r="U196" s="608"/>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33">
        <f t="shared" si="18"/>
        <v>0</v>
      </c>
      <c r="I197" s="634"/>
      <c r="J197" s="634"/>
      <c r="K197" s="608"/>
      <c r="L197" s="608"/>
      <c r="M197" s="608"/>
      <c r="N197" s="608"/>
      <c r="O197" s="608"/>
      <c r="P197" s="608"/>
      <c r="Q197" s="608"/>
      <c r="R197" s="608"/>
      <c r="S197" s="608"/>
      <c r="T197" s="608"/>
      <c r="U197" s="608"/>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33">
        <f t="shared" si="18"/>
        <v>0</v>
      </c>
      <c r="I198" s="634"/>
      <c r="J198" s="634"/>
      <c r="K198" s="608"/>
      <c r="L198" s="608"/>
      <c r="M198" s="608"/>
      <c r="N198" s="608"/>
      <c r="O198" s="608"/>
      <c r="P198" s="608"/>
      <c r="Q198" s="608"/>
      <c r="R198" s="608"/>
      <c r="S198" s="608"/>
      <c r="T198" s="608"/>
      <c r="U198" s="608"/>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33">
        <f t="shared" si="18"/>
        <v>0</v>
      </c>
      <c r="I199" s="634"/>
      <c r="J199" s="634"/>
      <c r="K199" s="608"/>
      <c r="L199" s="608"/>
      <c r="M199" s="608"/>
      <c r="N199" s="608"/>
      <c r="O199" s="608"/>
      <c r="P199" s="608"/>
      <c r="Q199" s="608"/>
      <c r="R199" s="608"/>
      <c r="S199" s="608"/>
      <c r="T199" s="608"/>
      <c r="U199" s="608"/>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33">
        <f t="shared" si="18"/>
        <v>0</v>
      </c>
      <c r="I200" s="634"/>
      <c r="J200" s="634"/>
      <c r="K200" s="608"/>
      <c r="L200" s="608"/>
      <c r="M200" s="608"/>
      <c r="N200" s="608"/>
      <c r="O200" s="608"/>
      <c r="P200" s="608"/>
      <c r="Q200" s="608"/>
      <c r="R200" s="608"/>
      <c r="S200" s="608"/>
      <c r="T200" s="608"/>
      <c r="U200" s="608"/>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33">
        <f t="shared" si="18"/>
        <v>0</v>
      </c>
      <c r="I201" s="634"/>
      <c r="J201" s="634"/>
      <c r="K201" s="608"/>
      <c r="L201" s="608"/>
      <c r="M201" s="608"/>
      <c r="N201" s="608"/>
      <c r="O201" s="608"/>
      <c r="P201" s="608"/>
      <c r="Q201" s="608"/>
      <c r="R201" s="608"/>
      <c r="S201" s="608"/>
      <c r="T201" s="608"/>
      <c r="U201" s="608"/>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33">
        <f t="shared" si="18"/>
        <v>0</v>
      </c>
      <c r="I202" s="634"/>
      <c r="J202" s="634"/>
      <c r="K202" s="608"/>
      <c r="L202" s="608"/>
      <c r="M202" s="608"/>
      <c r="N202" s="608"/>
      <c r="O202" s="608"/>
      <c r="P202" s="608"/>
      <c r="Q202" s="608"/>
      <c r="R202" s="608"/>
      <c r="S202" s="608"/>
      <c r="T202" s="608"/>
      <c r="U202" s="608"/>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33">
        <f t="shared" si="18"/>
        <v>0</v>
      </c>
      <c r="I203" s="634"/>
      <c r="J203" s="634"/>
      <c r="K203" s="608"/>
      <c r="L203" s="608"/>
      <c r="M203" s="608"/>
      <c r="N203" s="608"/>
      <c r="O203" s="608"/>
      <c r="P203" s="608"/>
      <c r="Q203" s="608"/>
      <c r="R203" s="608"/>
      <c r="S203" s="608"/>
      <c r="T203" s="608"/>
      <c r="U203" s="608"/>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33">
        <f t="shared" si="18"/>
        <v>0</v>
      </c>
      <c r="I204" s="634"/>
      <c r="J204" s="634"/>
      <c r="K204" s="608"/>
      <c r="L204" s="608"/>
      <c r="M204" s="608"/>
      <c r="N204" s="608"/>
      <c r="O204" s="608"/>
      <c r="P204" s="608"/>
      <c r="Q204" s="608"/>
      <c r="R204" s="608"/>
      <c r="S204" s="608"/>
      <c r="T204" s="608"/>
      <c r="U204" s="608"/>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33">
        <f t="shared" si="18"/>
        <v>0</v>
      </c>
      <c r="I205" s="634"/>
      <c r="J205" s="634"/>
      <c r="K205" s="608"/>
      <c r="L205" s="608"/>
      <c r="M205" s="608"/>
      <c r="N205" s="608"/>
      <c r="O205" s="608"/>
      <c r="P205" s="608"/>
      <c r="Q205" s="608"/>
      <c r="R205" s="608"/>
      <c r="S205" s="608"/>
      <c r="T205" s="608"/>
      <c r="U205" s="608"/>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33">
        <f t="shared" si="18"/>
        <v>0</v>
      </c>
      <c r="I206" s="634"/>
      <c r="J206" s="634"/>
      <c r="K206" s="608"/>
      <c r="L206" s="608"/>
      <c r="M206" s="608"/>
      <c r="N206" s="608"/>
      <c r="O206" s="608"/>
      <c r="P206" s="608"/>
      <c r="Q206" s="608"/>
      <c r="R206" s="608"/>
      <c r="S206" s="608"/>
      <c r="T206" s="608"/>
      <c r="U206" s="608"/>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33">
        <f t="shared" si="18"/>
        <v>0</v>
      </c>
      <c r="I207" s="634"/>
      <c r="J207" s="634"/>
      <c r="K207" s="608"/>
      <c r="L207" s="608"/>
      <c r="M207" s="608"/>
      <c r="N207" s="608"/>
      <c r="O207" s="608"/>
      <c r="P207" s="608"/>
      <c r="Q207" s="608"/>
      <c r="R207" s="608"/>
      <c r="S207" s="608"/>
      <c r="T207" s="608"/>
      <c r="U207" s="608"/>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33">
        <f t="shared" si="18"/>
        <v>0</v>
      </c>
      <c r="I208" s="634"/>
      <c r="J208" s="634"/>
      <c r="K208" s="608"/>
      <c r="L208" s="608"/>
      <c r="M208" s="608"/>
      <c r="N208" s="608"/>
      <c r="O208" s="608"/>
      <c r="P208" s="608"/>
      <c r="Q208" s="608"/>
      <c r="R208" s="608"/>
      <c r="S208" s="608"/>
      <c r="T208" s="608"/>
      <c r="U208" s="608"/>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33">
        <f t="shared" si="18"/>
        <v>0</v>
      </c>
      <c r="I209" s="634"/>
      <c r="J209" s="634"/>
      <c r="K209" s="608"/>
      <c r="L209" s="608"/>
      <c r="M209" s="608"/>
      <c r="N209" s="608"/>
      <c r="O209" s="608"/>
      <c r="P209" s="608"/>
      <c r="Q209" s="608"/>
      <c r="R209" s="608"/>
      <c r="S209" s="608"/>
      <c r="T209" s="608"/>
      <c r="U209" s="608"/>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33">
        <f t="shared" si="18"/>
        <v>0</v>
      </c>
      <c r="I210" s="634"/>
      <c r="J210" s="634"/>
      <c r="K210" s="608"/>
      <c r="L210" s="608"/>
      <c r="M210" s="608"/>
      <c r="N210" s="608"/>
      <c r="O210" s="608"/>
      <c r="P210" s="608"/>
      <c r="Q210" s="608"/>
      <c r="R210" s="608"/>
      <c r="S210" s="608"/>
      <c r="T210" s="608"/>
      <c r="U210" s="608"/>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33">
        <f t="shared" si="18"/>
        <v>0</v>
      </c>
      <c r="I211" s="634"/>
      <c r="J211" s="634"/>
      <c r="K211" s="608"/>
      <c r="L211" s="608"/>
      <c r="M211" s="608"/>
      <c r="N211" s="608"/>
      <c r="O211" s="608"/>
      <c r="P211" s="608"/>
      <c r="Q211" s="608"/>
      <c r="R211" s="608"/>
      <c r="S211" s="608"/>
      <c r="T211" s="608"/>
      <c r="U211" s="608"/>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33">
        <f t="shared" si="18"/>
        <v>0</v>
      </c>
      <c r="I212" s="634"/>
      <c r="J212" s="634"/>
      <c r="K212" s="608"/>
      <c r="L212" s="608"/>
      <c r="M212" s="608"/>
      <c r="N212" s="608"/>
      <c r="O212" s="608"/>
      <c r="P212" s="608"/>
      <c r="Q212" s="608"/>
      <c r="R212" s="608"/>
      <c r="S212" s="608"/>
      <c r="T212" s="608"/>
      <c r="U212" s="608"/>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33">
        <f t="shared" ref="H213:H219" si="19">+G213*0.25</f>
        <v>0</v>
      </c>
      <c r="I213" s="634"/>
      <c r="J213" s="634"/>
      <c r="K213" s="608"/>
      <c r="L213" s="608"/>
      <c r="M213" s="608"/>
      <c r="N213" s="608"/>
      <c r="O213" s="608"/>
      <c r="P213" s="608"/>
      <c r="Q213" s="608"/>
      <c r="R213" s="608"/>
      <c r="S213" s="608"/>
      <c r="T213" s="608"/>
      <c r="U213" s="608"/>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33">
        <f t="shared" si="19"/>
        <v>0</v>
      </c>
      <c r="I214" s="634"/>
      <c r="J214" s="634"/>
      <c r="K214" s="608"/>
      <c r="L214" s="608"/>
      <c r="M214" s="608"/>
      <c r="N214" s="608"/>
      <c r="O214" s="608"/>
      <c r="P214" s="608"/>
      <c r="Q214" s="608"/>
      <c r="R214" s="608"/>
      <c r="S214" s="608"/>
      <c r="T214" s="608"/>
      <c r="U214" s="608"/>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33">
        <f t="shared" si="19"/>
        <v>0</v>
      </c>
      <c r="I215" s="634"/>
      <c r="J215" s="634"/>
      <c r="K215" s="608"/>
      <c r="L215" s="608"/>
      <c r="M215" s="608"/>
      <c r="N215" s="608"/>
      <c r="O215" s="608"/>
      <c r="P215" s="608"/>
      <c r="Q215" s="608"/>
      <c r="R215" s="608"/>
      <c r="S215" s="608"/>
      <c r="T215" s="608"/>
      <c r="U215" s="608"/>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33">
        <f t="shared" si="19"/>
        <v>0</v>
      </c>
      <c r="I216" s="634"/>
      <c r="J216" s="634"/>
      <c r="K216" s="608"/>
      <c r="L216" s="608"/>
      <c r="M216" s="608"/>
      <c r="N216" s="608"/>
      <c r="O216" s="608"/>
      <c r="P216" s="608"/>
      <c r="Q216" s="608"/>
      <c r="R216" s="608"/>
      <c r="S216" s="608"/>
      <c r="T216" s="608"/>
      <c r="U216" s="608"/>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33">
        <f t="shared" si="19"/>
        <v>0</v>
      </c>
      <c r="I217" s="634"/>
      <c r="J217" s="634"/>
      <c r="K217" s="608"/>
      <c r="L217" s="608"/>
      <c r="M217" s="608"/>
      <c r="N217" s="608"/>
      <c r="O217" s="608"/>
      <c r="P217" s="608"/>
      <c r="Q217" s="608"/>
      <c r="R217" s="608"/>
      <c r="S217" s="608"/>
      <c r="T217" s="608"/>
      <c r="U217" s="608"/>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33">
        <f t="shared" si="19"/>
        <v>0</v>
      </c>
      <c r="I218" s="634"/>
      <c r="J218" s="634"/>
      <c r="K218" s="608"/>
      <c r="L218" s="608"/>
      <c r="M218" s="608"/>
      <c r="N218" s="608"/>
      <c r="O218" s="608"/>
      <c r="P218" s="608"/>
      <c r="Q218" s="608"/>
      <c r="R218" s="608"/>
      <c r="S218" s="608"/>
      <c r="T218" s="608"/>
      <c r="U218" s="608"/>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33">
        <f t="shared" si="19"/>
        <v>0</v>
      </c>
      <c r="I219" s="634"/>
      <c r="J219" s="634"/>
      <c r="K219" s="608"/>
      <c r="L219" s="608"/>
      <c r="M219" s="608"/>
      <c r="N219" s="608"/>
      <c r="O219" s="608"/>
      <c r="P219" s="608"/>
      <c r="Q219" s="608"/>
      <c r="R219" s="608"/>
      <c r="S219" s="608"/>
      <c r="T219" s="608"/>
      <c r="U219" s="608"/>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33">
        <f t="shared" si="18"/>
        <v>0</v>
      </c>
      <c r="K220" s="608"/>
      <c r="L220" s="608"/>
      <c r="M220" s="608"/>
      <c r="N220" s="608"/>
      <c r="O220" s="608"/>
      <c r="P220" s="608"/>
      <c r="Q220" s="608"/>
      <c r="R220" s="608"/>
      <c r="S220" s="608"/>
      <c r="T220" s="608"/>
      <c r="U220" s="608"/>
      <c r="V220" s="635"/>
      <c r="W220" s="268"/>
      <c r="X220" s="268"/>
      <c r="Y220" s="268"/>
    </row>
    <row r="221" spans="1:46" s="297" customFormat="1" ht="14.5" hidden="1" outlineLevel="1" x14ac:dyDescent="0.35">
      <c r="A221" s="615"/>
      <c r="B221" s="774"/>
      <c r="C221" s="775"/>
      <c r="D221" s="731"/>
      <c r="E221" s="626"/>
      <c r="F221" s="612"/>
      <c r="G221" s="627"/>
      <c r="H221" s="633">
        <f t="shared" si="18"/>
        <v>0</v>
      </c>
      <c r="K221" s="608"/>
      <c r="L221" s="608"/>
      <c r="M221" s="608"/>
      <c r="N221" s="608"/>
      <c r="O221" s="608"/>
      <c r="P221" s="608"/>
      <c r="Q221" s="608"/>
      <c r="R221" s="608"/>
      <c r="S221" s="608"/>
      <c r="T221" s="608"/>
      <c r="U221" s="608"/>
      <c r="V221" s="635"/>
      <c r="W221" s="268"/>
      <c r="X221" s="268"/>
      <c r="Y221" s="268"/>
    </row>
    <row r="222" spans="1:46" s="297" customFormat="1" ht="14.5" hidden="1" outlineLevel="1" x14ac:dyDescent="0.35">
      <c r="A222" s="615"/>
      <c r="B222" s="774"/>
      <c r="C222" s="775"/>
      <c r="D222" s="731"/>
      <c r="E222" s="626"/>
      <c r="F222" s="612"/>
      <c r="G222" s="627"/>
      <c r="H222" s="633">
        <f t="shared" si="18"/>
        <v>0</v>
      </c>
      <c r="K222" s="608"/>
      <c r="L222" s="608"/>
      <c r="M222" s="608"/>
      <c r="N222" s="608"/>
      <c r="O222" s="608"/>
      <c r="P222" s="608"/>
      <c r="Q222" s="608"/>
      <c r="R222" s="608"/>
      <c r="S222" s="608"/>
      <c r="T222" s="608"/>
      <c r="U222" s="608"/>
      <c r="V222" s="635"/>
      <c r="W222" s="268"/>
      <c r="X222" s="268"/>
      <c r="Y222" s="268"/>
    </row>
    <row r="223" spans="1:46" s="297" customFormat="1" ht="14.5" hidden="1" outlineLevel="1" x14ac:dyDescent="0.35">
      <c r="A223" s="615"/>
      <c r="B223" s="774"/>
      <c r="C223" s="775"/>
      <c r="D223" s="731"/>
      <c r="E223" s="626"/>
      <c r="F223" s="612"/>
      <c r="G223" s="627"/>
      <c r="H223" s="633">
        <f t="shared" si="18"/>
        <v>0</v>
      </c>
      <c r="K223" s="608"/>
      <c r="L223" s="608"/>
      <c r="M223" s="608"/>
      <c r="N223" s="608"/>
      <c r="O223" s="608"/>
      <c r="P223" s="608"/>
      <c r="Q223" s="608"/>
      <c r="R223" s="608"/>
      <c r="S223" s="608"/>
      <c r="T223" s="608"/>
      <c r="U223" s="608"/>
      <c r="V223" s="635"/>
      <c r="W223" s="268"/>
      <c r="X223" s="268"/>
      <c r="Y223" s="268"/>
    </row>
    <row r="224" spans="1:46" s="297" customFormat="1" ht="14.5" hidden="1" outlineLevel="1" x14ac:dyDescent="0.35">
      <c r="A224" s="615"/>
      <c r="B224" s="774"/>
      <c r="C224" s="775"/>
      <c r="D224" s="731"/>
      <c r="E224" s="626"/>
      <c r="F224" s="612"/>
      <c r="G224" s="627"/>
      <c r="H224" s="633">
        <f t="shared" si="18"/>
        <v>0</v>
      </c>
      <c r="K224" s="608"/>
      <c r="L224" s="608"/>
      <c r="M224" s="608"/>
      <c r="N224" s="608"/>
      <c r="O224" s="608"/>
      <c r="P224" s="608"/>
      <c r="Q224" s="608"/>
      <c r="R224" s="608"/>
      <c r="S224" s="608"/>
      <c r="T224" s="608"/>
      <c r="U224" s="608"/>
      <c r="V224" s="635"/>
      <c r="W224" s="268"/>
      <c r="X224" s="268"/>
      <c r="Y224" s="268"/>
    </row>
    <row r="225" spans="1:46" s="297" customFormat="1" ht="14.5" hidden="1" outlineLevel="1" x14ac:dyDescent="0.35">
      <c r="A225" s="615"/>
      <c r="B225" s="774"/>
      <c r="C225" s="775"/>
      <c r="D225" s="731"/>
      <c r="E225" s="626"/>
      <c r="F225" s="612"/>
      <c r="G225" s="627"/>
      <c r="H225" s="633">
        <f t="shared" si="18"/>
        <v>0</v>
      </c>
      <c r="K225" s="608"/>
      <c r="L225" s="608"/>
      <c r="M225" s="608"/>
      <c r="N225" s="608"/>
      <c r="O225" s="608"/>
      <c r="P225" s="608"/>
      <c r="Q225" s="608"/>
      <c r="R225" s="608"/>
      <c r="S225" s="608"/>
      <c r="T225" s="608"/>
      <c r="U225" s="608"/>
      <c r="V225" s="635"/>
      <c r="W225" s="268"/>
      <c r="X225" s="268"/>
      <c r="Y225" s="268"/>
    </row>
    <row r="226" spans="1:46" s="297" customFormat="1" ht="14.5" hidden="1" outlineLevel="1" x14ac:dyDescent="0.35">
      <c r="A226" s="615"/>
      <c r="B226" s="774"/>
      <c r="C226" s="775"/>
      <c r="D226" s="731"/>
      <c r="E226" s="626"/>
      <c r="F226" s="612"/>
      <c r="G226" s="627"/>
      <c r="H226" s="633">
        <f t="shared" si="18"/>
        <v>0</v>
      </c>
      <c r="K226" s="608"/>
      <c r="L226" s="608"/>
      <c r="M226" s="608"/>
      <c r="N226" s="608"/>
      <c r="O226" s="608"/>
      <c r="P226" s="608"/>
      <c r="Q226" s="608"/>
      <c r="R226" s="608"/>
      <c r="S226" s="608"/>
      <c r="T226" s="608"/>
      <c r="U226" s="608"/>
      <c r="V226" s="635"/>
      <c r="W226" s="268"/>
      <c r="X226" s="268"/>
      <c r="Y226" s="268"/>
    </row>
    <row r="227" spans="1:46" s="297" customFormat="1" ht="15" collapsed="1" thickBot="1" x14ac:dyDescent="0.4">
      <c r="A227" s="628"/>
      <c r="B227" s="629"/>
      <c r="C227" s="629"/>
      <c r="D227" s="629"/>
      <c r="E227" s="629"/>
      <c r="F227" s="629"/>
      <c r="G227" s="631"/>
      <c r="H227" s="637"/>
      <c r="K227" s="608"/>
      <c r="L227" s="608"/>
      <c r="M227" s="608"/>
      <c r="N227" s="608"/>
      <c r="O227" s="608"/>
      <c r="P227" s="608"/>
      <c r="Q227" s="608"/>
      <c r="R227" s="608"/>
      <c r="S227" s="608"/>
      <c r="T227" s="608"/>
      <c r="U227" s="608"/>
      <c r="V227" s="635"/>
      <c r="W227" s="268"/>
      <c r="X227" s="268"/>
      <c r="Y227" s="268"/>
    </row>
    <row r="228" spans="1:46" ht="16.5" thickTop="1" thickBot="1" x14ac:dyDescent="0.4">
      <c r="A228" s="288"/>
      <c r="B228" s="288"/>
      <c r="C228" s="288"/>
      <c r="D228" s="746" t="s">
        <v>1104</v>
      </c>
      <c r="E228" s="747"/>
      <c r="F228" s="748"/>
      <c r="G228" s="269">
        <f>SUM(G180:G226)</f>
        <v>0</v>
      </c>
      <c r="H228" s="270">
        <f>SUM(H180:H227)</f>
        <v>0</v>
      </c>
      <c r="K228" s="2"/>
      <c r="L228" s="2"/>
      <c r="M228" s="2"/>
      <c r="N228" s="2"/>
      <c r="O228" s="2"/>
      <c r="P228" s="2"/>
      <c r="Q228" s="2"/>
      <c r="R228" s="2"/>
      <c r="S228" s="2"/>
      <c r="T228" s="2"/>
      <c r="U228" s="2"/>
      <c r="V228" s="68"/>
      <c r="W228" s="67"/>
      <c r="X228" s="67"/>
      <c r="Y228" s="67"/>
    </row>
    <row r="229" spans="1:46" ht="16.5" thickTop="1" thickBot="1" x14ac:dyDescent="0.4">
      <c r="A229" s="271"/>
      <c r="B229" s="271"/>
      <c r="C229" s="271"/>
      <c r="D229" s="749"/>
      <c r="E229" s="750"/>
      <c r="F229" s="751"/>
      <c r="G229" s="736">
        <f>+G228+H228</f>
        <v>0</v>
      </c>
      <c r="H229" s="737"/>
      <c r="K229" s="2"/>
      <c r="L229" s="2"/>
      <c r="M229" s="2"/>
      <c r="N229" s="2"/>
      <c r="O229" s="2"/>
      <c r="P229" s="2"/>
      <c r="Q229" s="2"/>
      <c r="R229" s="2"/>
      <c r="S229" s="2"/>
      <c r="T229" s="2"/>
      <c r="U229" s="2"/>
      <c r="V229" s="68"/>
      <c r="W229" s="67"/>
      <c r="X229" s="67"/>
      <c r="Y229" s="67"/>
    </row>
    <row r="230" spans="1:46" ht="15.5" x14ac:dyDescent="0.35">
      <c r="A230" s="268"/>
      <c r="B230" s="268"/>
      <c r="C230" s="268"/>
      <c r="D230" s="268"/>
      <c r="E230" s="268"/>
      <c r="F230" s="268"/>
      <c r="G230" s="268"/>
      <c r="H230" s="268"/>
      <c r="K230" s="2"/>
      <c r="L230" s="2"/>
      <c r="M230" s="2"/>
      <c r="N230" s="2"/>
      <c r="O230" s="2"/>
      <c r="P230" s="2"/>
      <c r="Q230" s="2"/>
      <c r="R230" s="2"/>
      <c r="S230" s="2"/>
      <c r="T230" s="2"/>
      <c r="U230" s="2"/>
      <c r="V230" s="68"/>
      <c r="W230" s="67"/>
      <c r="X230" s="67"/>
      <c r="Y230" s="67"/>
    </row>
    <row r="231" spans="1:46" ht="16" thickBot="1" x14ac:dyDescent="0.4">
      <c r="A231" s="271"/>
      <c r="B231" s="271"/>
      <c r="C231" s="271"/>
      <c r="D231" s="271"/>
      <c r="E231" s="271"/>
      <c r="F231" s="268"/>
      <c r="G231" s="268"/>
      <c r="H231" s="271"/>
      <c r="I231" s="3"/>
      <c r="J231" s="3"/>
      <c r="K231" s="2"/>
      <c r="L231" s="2"/>
      <c r="M231" s="2"/>
      <c r="N231" s="2"/>
      <c r="O231" s="2"/>
      <c r="P231" s="2"/>
      <c r="Q231" s="2"/>
      <c r="R231" s="2"/>
      <c r="S231" s="2"/>
      <c r="T231" s="2"/>
      <c r="U231" s="2"/>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3"/>
      <c r="K232" s="2"/>
      <c r="L232" s="2"/>
      <c r="M232" s="2"/>
      <c r="N232" s="2"/>
      <c r="O232" s="2"/>
      <c r="P232" s="2"/>
      <c r="Q232" s="2"/>
      <c r="R232" s="2"/>
      <c r="S232" s="2"/>
      <c r="T232" s="2"/>
      <c r="U232" s="2"/>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4"/>
      <c r="K233" s="608"/>
      <c r="L233" s="608"/>
      <c r="M233" s="608"/>
      <c r="N233" s="608"/>
      <c r="O233" s="608"/>
      <c r="P233" s="608"/>
      <c r="Q233" s="608"/>
      <c r="R233" s="608"/>
      <c r="S233" s="608"/>
      <c r="T233" s="608"/>
      <c r="U233" s="608"/>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33">
        <f>+G234*0.25</f>
        <v>0</v>
      </c>
      <c r="I234" s="634"/>
      <c r="J234" s="634"/>
      <c r="K234" s="608"/>
      <c r="L234" s="608"/>
      <c r="M234" s="608"/>
      <c r="N234" s="608"/>
      <c r="O234" s="608"/>
      <c r="P234" s="608"/>
      <c r="Q234" s="608"/>
      <c r="R234" s="608"/>
      <c r="S234" s="608"/>
      <c r="T234" s="608"/>
      <c r="U234" s="608"/>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33">
        <f t="shared" ref="H235:H260" si="20">+G235*0.25</f>
        <v>0</v>
      </c>
      <c r="I235" s="634"/>
      <c r="J235" s="634"/>
      <c r="K235" s="608"/>
      <c r="L235" s="608"/>
      <c r="M235" s="608"/>
      <c r="N235" s="608"/>
      <c r="O235" s="608"/>
      <c r="P235" s="608"/>
      <c r="Q235" s="608"/>
      <c r="R235" s="608"/>
      <c r="S235" s="608"/>
      <c r="T235" s="608"/>
      <c r="U235" s="608"/>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33">
        <f t="shared" si="20"/>
        <v>0</v>
      </c>
      <c r="I236" s="634"/>
      <c r="J236" s="634"/>
      <c r="K236" s="608"/>
      <c r="L236" s="608"/>
      <c r="M236" s="608"/>
      <c r="N236" s="608"/>
      <c r="O236" s="608"/>
      <c r="P236" s="608"/>
      <c r="Q236" s="608"/>
      <c r="R236" s="608"/>
      <c r="S236" s="608"/>
      <c r="T236" s="608"/>
      <c r="U236" s="608"/>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33">
        <f t="shared" si="20"/>
        <v>0</v>
      </c>
      <c r="I237" s="634"/>
      <c r="J237" s="634"/>
      <c r="K237" s="608"/>
      <c r="L237" s="608"/>
      <c r="M237" s="608"/>
      <c r="N237" s="608"/>
      <c r="O237" s="608"/>
      <c r="P237" s="608"/>
      <c r="Q237" s="608"/>
      <c r="R237" s="608"/>
      <c r="S237" s="608"/>
      <c r="T237" s="608"/>
      <c r="U237" s="608"/>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33">
        <f t="shared" si="20"/>
        <v>0</v>
      </c>
      <c r="I238" s="634"/>
      <c r="J238" s="634"/>
      <c r="K238" s="608"/>
      <c r="L238" s="608"/>
      <c r="M238" s="608"/>
      <c r="N238" s="608"/>
      <c r="O238" s="608"/>
      <c r="P238" s="608"/>
      <c r="Q238" s="608"/>
      <c r="R238" s="608"/>
      <c r="S238" s="608"/>
      <c r="T238" s="608"/>
      <c r="U238" s="608"/>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33">
        <f t="shared" si="20"/>
        <v>0</v>
      </c>
      <c r="I239" s="634"/>
      <c r="J239" s="634"/>
      <c r="K239" s="608"/>
      <c r="L239" s="608"/>
      <c r="M239" s="608"/>
      <c r="N239" s="608"/>
      <c r="O239" s="608"/>
      <c r="P239" s="608"/>
      <c r="Q239" s="608"/>
      <c r="R239" s="608"/>
      <c r="S239" s="608"/>
      <c r="T239" s="608"/>
      <c r="U239" s="608"/>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33">
        <f t="shared" si="20"/>
        <v>0</v>
      </c>
      <c r="I240" s="634"/>
      <c r="J240" s="634"/>
      <c r="K240" s="608"/>
      <c r="L240" s="608"/>
      <c r="M240" s="608"/>
      <c r="N240" s="608"/>
      <c r="O240" s="608"/>
      <c r="P240" s="608"/>
      <c r="Q240" s="608"/>
      <c r="R240" s="608"/>
      <c r="S240" s="608"/>
      <c r="T240" s="608"/>
      <c r="U240" s="608"/>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33">
        <f t="shared" si="20"/>
        <v>0</v>
      </c>
      <c r="I241" s="634"/>
      <c r="J241" s="634"/>
      <c r="K241" s="608"/>
      <c r="L241" s="608"/>
      <c r="M241" s="608"/>
      <c r="N241" s="608"/>
      <c r="O241" s="608"/>
      <c r="P241" s="608"/>
      <c r="Q241" s="608"/>
      <c r="R241" s="608"/>
      <c r="S241" s="608"/>
      <c r="T241" s="608"/>
      <c r="U241" s="608"/>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33">
        <f t="shared" si="20"/>
        <v>0</v>
      </c>
      <c r="I242" s="634"/>
      <c r="J242" s="634"/>
      <c r="K242" s="608"/>
      <c r="L242" s="608"/>
      <c r="M242" s="608"/>
      <c r="N242" s="608"/>
      <c r="O242" s="608"/>
      <c r="P242" s="608"/>
      <c r="Q242" s="608"/>
      <c r="R242" s="608"/>
      <c r="S242" s="608"/>
      <c r="T242" s="608"/>
      <c r="U242" s="608"/>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33">
        <f t="shared" si="20"/>
        <v>0</v>
      </c>
      <c r="I243" s="634"/>
      <c r="J243" s="634"/>
      <c r="K243" s="608"/>
      <c r="L243" s="608"/>
      <c r="M243" s="608"/>
      <c r="N243" s="608"/>
      <c r="O243" s="608"/>
      <c r="P243" s="608"/>
      <c r="Q243" s="608"/>
      <c r="R243" s="608"/>
      <c r="S243" s="608"/>
      <c r="T243" s="608"/>
      <c r="U243" s="608"/>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33">
        <f t="shared" si="20"/>
        <v>0</v>
      </c>
      <c r="I244" s="634"/>
      <c r="J244" s="634"/>
      <c r="K244" s="608"/>
      <c r="L244" s="608"/>
      <c r="M244" s="608"/>
      <c r="N244" s="608"/>
      <c r="O244" s="608"/>
      <c r="P244" s="608"/>
      <c r="Q244" s="608"/>
      <c r="R244" s="608"/>
      <c r="S244" s="608"/>
      <c r="T244" s="608"/>
      <c r="U244" s="608"/>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33">
        <f t="shared" si="20"/>
        <v>0</v>
      </c>
      <c r="I245" s="634"/>
      <c r="J245" s="634"/>
      <c r="K245" s="608"/>
      <c r="L245" s="608"/>
      <c r="M245" s="608"/>
      <c r="N245" s="608"/>
      <c r="O245" s="608"/>
      <c r="P245" s="608"/>
      <c r="Q245" s="608"/>
      <c r="R245" s="608"/>
      <c r="S245" s="608"/>
      <c r="T245" s="608"/>
      <c r="U245" s="608"/>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33">
        <f t="shared" si="20"/>
        <v>0</v>
      </c>
      <c r="I246" s="634"/>
      <c r="J246" s="634"/>
      <c r="K246" s="608"/>
      <c r="L246" s="608"/>
      <c r="M246" s="608"/>
      <c r="N246" s="608"/>
      <c r="O246" s="608"/>
      <c r="P246" s="608"/>
      <c r="Q246" s="608"/>
      <c r="R246" s="608"/>
      <c r="S246" s="608"/>
      <c r="T246" s="608"/>
      <c r="U246" s="608"/>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33">
        <f t="shared" si="20"/>
        <v>0</v>
      </c>
      <c r="I247" s="634"/>
      <c r="J247" s="634"/>
      <c r="K247" s="608"/>
      <c r="L247" s="608"/>
      <c r="M247" s="608"/>
      <c r="N247" s="608"/>
      <c r="O247" s="608"/>
      <c r="P247" s="608"/>
      <c r="Q247" s="608"/>
      <c r="R247" s="608"/>
      <c r="S247" s="608"/>
      <c r="T247" s="608"/>
      <c r="U247" s="608"/>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33">
        <f t="shared" si="20"/>
        <v>0</v>
      </c>
      <c r="I248" s="634"/>
      <c r="J248" s="634"/>
      <c r="K248" s="608"/>
      <c r="L248" s="608"/>
      <c r="M248" s="608"/>
      <c r="N248" s="608"/>
      <c r="O248" s="608"/>
      <c r="P248" s="608"/>
      <c r="Q248" s="608"/>
      <c r="R248" s="608"/>
      <c r="S248" s="608"/>
      <c r="T248" s="608"/>
      <c r="U248" s="608"/>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33">
        <f t="shared" si="20"/>
        <v>0</v>
      </c>
      <c r="I249" s="634"/>
      <c r="J249" s="634"/>
      <c r="K249" s="608"/>
      <c r="L249" s="608"/>
      <c r="M249" s="608"/>
      <c r="N249" s="608"/>
      <c r="O249" s="608"/>
      <c r="P249" s="608"/>
      <c r="Q249" s="608"/>
      <c r="R249" s="608"/>
      <c r="S249" s="608"/>
      <c r="T249" s="608"/>
      <c r="U249" s="608"/>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33">
        <f t="shared" si="20"/>
        <v>0</v>
      </c>
      <c r="I250" s="634"/>
      <c r="J250" s="634"/>
      <c r="K250" s="608"/>
      <c r="L250" s="608"/>
      <c r="M250" s="608"/>
      <c r="N250" s="608"/>
      <c r="O250" s="608"/>
      <c r="P250" s="608"/>
      <c r="Q250" s="608"/>
      <c r="R250" s="608"/>
      <c r="S250" s="608"/>
      <c r="T250" s="608"/>
      <c r="U250" s="608"/>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33">
        <f t="shared" si="20"/>
        <v>0</v>
      </c>
      <c r="I251" s="634"/>
      <c r="J251" s="634"/>
      <c r="K251" s="608"/>
      <c r="L251" s="608"/>
      <c r="M251" s="608"/>
      <c r="N251" s="608"/>
      <c r="O251" s="608"/>
      <c r="P251" s="608"/>
      <c r="Q251" s="608"/>
      <c r="R251" s="608"/>
      <c r="S251" s="608"/>
      <c r="T251" s="608"/>
      <c r="U251" s="608"/>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33">
        <f t="shared" si="20"/>
        <v>0</v>
      </c>
      <c r="I252" s="634"/>
      <c r="J252" s="634"/>
      <c r="K252" s="608"/>
      <c r="L252" s="608"/>
      <c r="M252" s="608"/>
      <c r="N252" s="608"/>
      <c r="O252" s="608"/>
      <c r="P252" s="608"/>
      <c r="Q252" s="608"/>
      <c r="R252" s="608"/>
      <c r="S252" s="608"/>
      <c r="T252" s="608"/>
      <c r="U252" s="608"/>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33">
        <f t="shared" si="20"/>
        <v>0</v>
      </c>
      <c r="I253" s="634"/>
      <c r="J253" s="634"/>
      <c r="K253" s="608"/>
      <c r="L253" s="608"/>
      <c r="M253" s="608"/>
      <c r="N253" s="608"/>
      <c r="O253" s="608"/>
      <c r="P253" s="608"/>
      <c r="Q253" s="608"/>
      <c r="R253" s="608"/>
      <c r="S253" s="608"/>
      <c r="T253" s="608"/>
      <c r="U253" s="608"/>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33">
        <f t="shared" si="20"/>
        <v>0</v>
      </c>
      <c r="K254" s="608"/>
      <c r="L254" s="608"/>
      <c r="M254" s="608"/>
      <c r="N254" s="608"/>
      <c r="O254" s="608"/>
      <c r="P254" s="608"/>
      <c r="Q254" s="608"/>
      <c r="R254" s="608"/>
      <c r="S254" s="608"/>
      <c r="T254" s="608"/>
      <c r="U254" s="608"/>
      <c r="V254" s="635"/>
      <c r="W254" s="268"/>
      <c r="X254" s="268"/>
      <c r="Y254" s="268"/>
    </row>
    <row r="255" spans="1:46" s="297" customFormat="1" ht="14.5" hidden="1" outlineLevel="1" x14ac:dyDescent="0.35">
      <c r="A255" s="615"/>
      <c r="B255" s="774"/>
      <c r="C255" s="775"/>
      <c r="D255" s="731"/>
      <c r="E255" s="626"/>
      <c r="F255" s="612"/>
      <c r="G255" s="627"/>
      <c r="H255" s="633">
        <f t="shared" si="20"/>
        <v>0</v>
      </c>
      <c r="K255" s="608"/>
      <c r="L255" s="608"/>
      <c r="M255" s="608"/>
      <c r="N255" s="608"/>
      <c r="O255" s="608"/>
      <c r="P255" s="608"/>
      <c r="Q255" s="608"/>
      <c r="R255" s="608"/>
      <c r="S255" s="608"/>
      <c r="T255" s="608"/>
      <c r="U255" s="608"/>
      <c r="V255" s="635"/>
      <c r="W255" s="268"/>
      <c r="X255" s="268"/>
      <c r="Y255" s="268"/>
    </row>
    <row r="256" spans="1:46" s="297" customFormat="1" ht="14.5" hidden="1" outlineLevel="1" x14ac:dyDescent="0.35">
      <c r="A256" s="615"/>
      <c r="B256" s="774"/>
      <c r="C256" s="775"/>
      <c r="D256" s="731"/>
      <c r="E256" s="626"/>
      <c r="F256" s="612"/>
      <c r="G256" s="627"/>
      <c r="H256" s="633">
        <f t="shared" si="20"/>
        <v>0</v>
      </c>
      <c r="K256" s="608"/>
      <c r="L256" s="608"/>
      <c r="M256" s="608"/>
      <c r="N256" s="608"/>
      <c r="O256" s="608"/>
      <c r="P256" s="608"/>
      <c r="Q256" s="608"/>
      <c r="R256" s="608"/>
      <c r="S256" s="608"/>
      <c r="T256" s="608"/>
      <c r="U256" s="608"/>
      <c r="V256" s="635"/>
      <c r="W256" s="268"/>
      <c r="X256" s="268"/>
      <c r="Y256" s="268"/>
    </row>
    <row r="257" spans="1:46" s="297" customFormat="1" ht="14.5" hidden="1" outlineLevel="1" x14ac:dyDescent="0.35">
      <c r="A257" s="615"/>
      <c r="B257" s="774"/>
      <c r="C257" s="775"/>
      <c r="D257" s="731"/>
      <c r="E257" s="626"/>
      <c r="F257" s="612"/>
      <c r="G257" s="627"/>
      <c r="H257" s="633">
        <f t="shared" si="20"/>
        <v>0</v>
      </c>
      <c r="K257" s="608"/>
      <c r="L257" s="608"/>
      <c r="M257" s="608"/>
      <c r="N257" s="608"/>
      <c r="O257" s="608"/>
      <c r="P257" s="608"/>
      <c r="Q257" s="608"/>
      <c r="R257" s="608"/>
      <c r="S257" s="608"/>
      <c r="T257" s="608"/>
      <c r="U257" s="608"/>
      <c r="V257" s="635"/>
      <c r="W257" s="268"/>
      <c r="X257" s="268"/>
      <c r="Y257" s="268"/>
    </row>
    <row r="258" spans="1:46" s="297" customFormat="1" ht="14.5" hidden="1" outlineLevel="1" x14ac:dyDescent="0.35">
      <c r="A258" s="615"/>
      <c r="B258" s="774"/>
      <c r="C258" s="775"/>
      <c r="D258" s="731"/>
      <c r="E258" s="626"/>
      <c r="F258" s="612"/>
      <c r="G258" s="627"/>
      <c r="H258" s="633">
        <f t="shared" si="20"/>
        <v>0</v>
      </c>
      <c r="K258" s="608"/>
      <c r="L258" s="608"/>
      <c r="M258" s="608"/>
      <c r="N258" s="608"/>
      <c r="O258" s="608"/>
      <c r="P258" s="608"/>
      <c r="Q258" s="608"/>
      <c r="R258" s="608"/>
      <c r="S258" s="608"/>
      <c r="T258" s="608"/>
      <c r="U258" s="608"/>
      <c r="V258" s="635"/>
      <c r="W258" s="268"/>
      <c r="X258" s="268"/>
      <c r="Y258" s="268"/>
    </row>
    <row r="259" spans="1:46" s="297" customFormat="1" ht="14.5" hidden="1" outlineLevel="1" x14ac:dyDescent="0.35">
      <c r="A259" s="615"/>
      <c r="B259" s="774"/>
      <c r="C259" s="775"/>
      <c r="D259" s="731"/>
      <c r="E259" s="626"/>
      <c r="F259" s="612"/>
      <c r="G259" s="627"/>
      <c r="H259" s="633">
        <f t="shared" si="20"/>
        <v>0</v>
      </c>
      <c r="K259" s="608"/>
      <c r="L259" s="608"/>
      <c r="M259" s="608"/>
      <c r="N259" s="608"/>
      <c r="O259" s="608"/>
      <c r="P259" s="608"/>
      <c r="Q259" s="608"/>
      <c r="R259" s="608"/>
      <c r="S259" s="608"/>
      <c r="T259" s="608"/>
      <c r="U259" s="608"/>
      <c r="V259" s="635"/>
      <c r="W259" s="268"/>
      <c r="X259" s="268"/>
      <c r="Y259" s="268"/>
    </row>
    <row r="260" spans="1:46" s="297" customFormat="1" ht="14.5" hidden="1" outlineLevel="1" x14ac:dyDescent="0.35">
      <c r="A260" s="615"/>
      <c r="B260" s="774"/>
      <c r="C260" s="775"/>
      <c r="D260" s="731"/>
      <c r="E260" s="626"/>
      <c r="F260" s="612"/>
      <c r="G260" s="627"/>
      <c r="H260" s="633">
        <f t="shared" si="20"/>
        <v>0</v>
      </c>
      <c r="K260" s="608"/>
      <c r="L260" s="608"/>
      <c r="M260" s="608"/>
      <c r="N260" s="608"/>
      <c r="O260" s="608"/>
      <c r="P260" s="608"/>
      <c r="Q260" s="608"/>
      <c r="R260" s="608"/>
      <c r="S260" s="608"/>
      <c r="T260" s="608"/>
      <c r="U260" s="608"/>
      <c r="V260" s="635"/>
      <c r="W260" s="268"/>
      <c r="X260" s="268"/>
      <c r="Y260" s="268"/>
    </row>
    <row r="261" spans="1:46" s="297" customFormat="1" ht="15" collapsed="1" thickBot="1" x14ac:dyDescent="0.4">
      <c r="A261" s="628"/>
      <c r="B261" s="629"/>
      <c r="C261" s="629"/>
      <c r="D261" s="629"/>
      <c r="E261" s="629"/>
      <c r="F261" s="629"/>
      <c r="G261" s="631"/>
      <c r="H261" s="637"/>
      <c r="K261" s="608"/>
      <c r="L261" s="608"/>
      <c r="M261" s="608"/>
      <c r="N261" s="608"/>
      <c r="O261" s="608"/>
      <c r="P261" s="608"/>
      <c r="Q261" s="608"/>
      <c r="R261" s="608"/>
      <c r="S261" s="608"/>
      <c r="T261" s="608"/>
      <c r="U261" s="608"/>
      <c r="V261" s="635"/>
      <c r="W261" s="268"/>
      <c r="X261" s="268"/>
      <c r="Y261" s="268"/>
    </row>
    <row r="262" spans="1:46" ht="16.5" thickTop="1" thickBot="1" x14ac:dyDescent="0.4">
      <c r="A262" s="288"/>
      <c r="B262" s="288"/>
      <c r="C262" s="288"/>
      <c r="D262" s="746" t="s">
        <v>1104</v>
      </c>
      <c r="E262" s="747"/>
      <c r="F262" s="748"/>
      <c r="G262" s="269">
        <f>SUM(G234:G260)</f>
        <v>0</v>
      </c>
      <c r="H262" s="270">
        <f>SUM(H234:H261)</f>
        <v>0</v>
      </c>
      <c r="K262" s="2"/>
      <c r="L262" s="2"/>
      <c r="M262" s="2"/>
      <c r="N262" s="2"/>
      <c r="O262" s="2"/>
      <c r="P262" s="2"/>
      <c r="Q262" s="2"/>
      <c r="R262" s="2"/>
      <c r="S262" s="2"/>
      <c r="T262" s="2"/>
      <c r="U262" s="2"/>
      <c r="V262" s="68"/>
      <c r="W262" s="67"/>
      <c r="X262" s="67"/>
      <c r="Y262" s="67"/>
    </row>
    <row r="263" spans="1:46" ht="16.5" thickTop="1" thickBot="1" x14ac:dyDescent="0.4">
      <c r="A263" s="271"/>
      <c r="B263" s="271"/>
      <c r="C263" s="271"/>
      <c r="D263" s="749"/>
      <c r="E263" s="750"/>
      <c r="F263" s="751"/>
      <c r="G263" s="736">
        <f>+G262+H262</f>
        <v>0</v>
      </c>
      <c r="H263" s="737"/>
      <c r="K263" s="2"/>
      <c r="L263" s="2"/>
      <c r="M263" s="2"/>
      <c r="N263" s="2"/>
      <c r="O263" s="2"/>
      <c r="P263" s="2"/>
      <c r="Q263" s="2"/>
      <c r="R263" s="2"/>
      <c r="S263" s="2"/>
      <c r="T263" s="2"/>
      <c r="U263" s="2"/>
      <c r="V263" s="68"/>
      <c r="W263" s="67"/>
      <c r="X263" s="67"/>
      <c r="Y263" s="67"/>
    </row>
    <row r="264" spans="1:46" ht="16" thickBot="1" x14ac:dyDescent="0.4">
      <c r="A264" s="271"/>
      <c r="B264" s="271"/>
      <c r="C264" s="271"/>
      <c r="D264" s="271"/>
      <c r="E264" s="271"/>
      <c r="F264" s="268"/>
      <c r="G264" s="268"/>
      <c r="H264" s="271"/>
      <c r="I264" s="3"/>
      <c r="J264" s="3"/>
      <c r="K264" s="2"/>
      <c r="L264" s="2"/>
      <c r="M264" s="2"/>
      <c r="N264" s="2"/>
      <c r="O264" s="2"/>
      <c r="P264" s="2"/>
      <c r="Q264" s="2"/>
      <c r="R264" s="2"/>
      <c r="S264" s="2"/>
      <c r="T264" s="2"/>
      <c r="U264" s="2"/>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738" t="s">
        <v>1172</v>
      </c>
      <c r="B265" s="739"/>
      <c r="C265" s="739"/>
      <c r="D265" s="739"/>
      <c r="E265" s="739"/>
      <c r="F265" s="740"/>
      <c r="G265" s="741" t="s">
        <v>1224</v>
      </c>
      <c r="H265" s="246" t="s">
        <v>1186</v>
      </c>
      <c r="I265" s="3"/>
      <c r="J265" s="3"/>
      <c r="K265" s="2"/>
      <c r="L265" s="2"/>
      <c r="M265" s="2"/>
      <c r="N265" s="2"/>
      <c r="O265" s="2"/>
      <c r="P265" s="2"/>
      <c r="Q265" s="2"/>
      <c r="R265" s="2"/>
      <c r="S265" s="2"/>
      <c r="T265" s="2"/>
      <c r="U265" s="2"/>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4"/>
      <c r="K266" s="608"/>
      <c r="L266" s="608"/>
      <c r="M266" s="608"/>
      <c r="N266" s="608"/>
      <c r="O266" s="608"/>
      <c r="P266" s="608"/>
      <c r="Q266" s="608"/>
      <c r="R266" s="608"/>
      <c r="S266" s="608"/>
      <c r="T266" s="608"/>
      <c r="U266" s="608"/>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33">
        <f>+G267*0.25</f>
        <v>0</v>
      </c>
      <c r="I267" s="634"/>
      <c r="J267" s="634"/>
      <c r="K267" s="608"/>
      <c r="L267" s="608"/>
      <c r="M267" s="608"/>
      <c r="N267" s="608"/>
      <c r="O267" s="608"/>
      <c r="P267" s="608"/>
      <c r="Q267" s="608"/>
      <c r="R267" s="608"/>
      <c r="S267" s="608"/>
      <c r="T267" s="608"/>
      <c r="U267" s="608"/>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33">
        <f t="shared" ref="H268:H313" si="21">+G268*0.25</f>
        <v>0</v>
      </c>
      <c r="I268" s="634"/>
      <c r="J268" s="634"/>
      <c r="K268" s="608"/>
      <c r="L268" s="608"/>
      <c r="M268" s="608"/>
      <c r="N268" s="608"/>
      <c r="O268" s="608"/>
      <c r="P268" s="608"/>
      <c r="Q268" s="608"/>
      <c r="R268" s="608"/>
      <c r="S268" s="608"/>
      <c r="T268" s="608"/>
      <c r="U268" s="608"/>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33">
        <f t="shared" si="21"/>
        <v>0</v>
      </c>
      <c r="I269" s="634"/>
      <c r="J269" s="634"/>
      <c r="K269" s="608"/>
      <c r="L269" s="608"/>
      <c r="M269" s="608"/>
      <c r="N269" s="608"/>
      <c r="O269" s="608"/>
      <c r="P269" s="608"/>
      <c r="Q269" s="608"/>
      <c r="R269" s="608"/>
      <c r="S269" s="608"/>
      <c r="T269" s="608"/>
      <c r="U269" s="608"/>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33">
        <f t="shared" si="21"/>
        <v>0</v>
      </c>
      <c r="I270" s="634"/>
      <c r="J270" s="634"/>
      <c r="K270" s="608"/>
      <c r="L270" s="608"/>
      <c r="M270" s="608"/>
      <c r="N270" s="608"/>
      <c r="O270" s="608"/>
      <c r="P270" s="608"/>
      <c r="Q270" s="608"/>
      <c r="R270" s="608"/>
      <c r="S270" s="608"/>
      <c r="T270" s="608"/>
      <c r="U270" s="608"/>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33">
        <f t="shared" si="21"/>
        <v>0</v>
      </c>
      <c r="I271" s="634"/>
      <c r="J271" s="634"/>
      <c r="K271" s="608"/>
      <c r="L271" s="608"/>
      <c r="M271" s="608"/>
      <c r="N271" s="608"/>
      <c r="O271" s="608"/>
      <c r="P271" s="608"/>
      <c r="Q271" s="608"/>
      <c r="R271" s="608"/>
      <c r="S271" s="608"/>
      <c r="T271" s="608"/>
      <c r="U271" s="608"/>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33">
        <f t="shared" si="21"/>
        <v>0</v>
      </c>
      <c r="I272" s="634"/>
      <c r="J272" s="634"/>
      <c r="K272" s="608"/>
      <c r="L272" s="608"/>
      <c r="M272" s="608"/>
      <c r="N272" s="608"/>
      <c r="O272" s="608"/>
      <c r="P272" s="608"/>
      <c r="Q272" s="608"/>
      <c r="R272" s="608"/>
      <c r="S272" s="608"/>
      <c r="T272" s="608"/>
      <c r="U272" s="608"/>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33">
        <f t="shared" si="21"/>
        <v>0</v>
      </c>
      <c r="I273" s="634"/>
      <c r="J273" s="634"/>
      <c r="K273" s="608"/>
      <c r="L273" s="608"/>
      <c r="M273" s="608"/>
      <c r="N273" s="608"/>
      <c r="O273" s="608"/>
      <c r="P273" s="608"/>
      <c r="Q273" s="608"/>
      <c r="R273" s="608"/>
      <c r="S273" s="608"/>
      <c r="T273" s="608"/>
      <c r="U273" s="608"/>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33">
        <f t="shared" si="21"/>
        <v>0</v>
      </c>
      <c r="I274" s="634"/>
      <c r="J274" s="634"/>
      <c r="K274" s="608"/>
      <c r="L274" s="608"/>
      <c r="M274" s="608"/>
      <c r="N274" s="608"/>
      <c r="O274" s="608"/>
      <c r="P274" s="608"/>
      <c r="Q274" s="608"/>
      <c r="R274" s="608"/>
      <c r="S274" s="608"/>
      <c r="T274" s="608"/>
      <c r="U274" s="608"/>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33">
        <f t="shared" si="21"/>
        <v>0</v>
      </c>
      <c r="I275" s="634"/>
      <c r="J275" s="634"/>
      <c r="K275" s="608"/>
      <c r="L275" s="608"/>
      <c r="M275" s="608"/>
      <c r="N275" s="608"/>
      <c r="O275" s="608"/>
      <c r="P275" s="608"/>
      <c r="Q275" s="608"/>
      <c r="R275" s="608"/>
      <c r="S275" s="608"/>
      <c r="T275" s="608"/>
      <c r="U275" s="608"/>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33">
        <f t="shared" si="21"/>
        <v>0</v>
      </c>
      <c r="I276" s="634"/>
      <c r="J276" s="634"/>
      <c r="K276" s="608"/>
      <c r="L276" s="608"/>
      <c r="M276" s="608"/>
      <c r="N276" s="608"/>
      <c r="O276" s="608"/>
      <c r="P276" s="608"/>
      <c r="Q276" s="608"/>
      <c r="R276" s="608"/>
      <c r="S276" s="608"/>
      <c r="T276" s="608"/>
      <c r="U276" s="608"/>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33">
        <f t="shared" si="21"/>
        <v>0</v>
      </c>
      <c r="I277" s="634"/>
      <c r="J277" s="634"/>
      <c r="K277" s="608"/>
      <c r="L277" s="608"/>
      <c r="M277" s="608"/>
      <c r="N277" s="608"/>
      <c r="O277" s="608"/>
      <c r="P277" s="608"/>
      <c r="Q277" s="608"/>
      <c r="R277" s="608"/>
      <c r="S277" s="608"/>
      <c r="T277" s="608"/>
      <c r="U277" s="608"/>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33">
        <f t="shared" si="21"/>
        <v>0</v>
      </c>
      <c r="I278" s="634"/>
      <c r="J278" s="634"/>
      <c r="K278" s="608"/>
      <c r="L278" s="608"/>
      <c r="M278" s="608"/>
      <c r="N278" s="608"/>
      <c r="O278" s="608"/>
      <c r="P278" s="608"/>
      <c r="Q278" s="608"/>
      <c r="R278" s="608"/>
      <c r="S278" s="608"/>
      <c r="T278" s="608"/>
      <c r="U278" s="608"/>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33">
        <f t="shared" si="21"/>
        <v>0</v>
      </c>
      <c r="I279" s="634"/>
      <c r="J279" s="634"/>
      <c r="K279" s="608"/>
      <c r="L279" s="608"/>
      <c r="M279" s="608"/>
      <c r="N279" s="608"/>
      <c r="O279" s="608"/>
      <c r="P279" s="608"/>
      <c r="Q279" s="608"/>
      <c r="R279" s="608"/>
      <c r="S279" s="608"/>
      <c r="T279" s="608"/>
      <c r="U279" s="608"/>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33">
        <f t="shared" si="21"/>
        <v>0</v>
      </c>
      <c r="I280" s="634"/>
      <c r="J280" s="634"/>
      <c r="K280" s="608"/>
      <c r="L280" s="608"/>
      <c r="M280" s="608"/>
      <c r="N280" s="608"/>
      <c r="O280" s="608"/>
      <c r="P280" s="608"/>
      <c r="Q280" s="608"/>
      <c r="R280" s="608"/>
      <c r="S280" s="608"/>
      <c r="T280" s="608"/>
      <c r="U280" s="608"/>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33">
        <f t="shared" si="21"/>
        <v>0</v>
      </c>
      <c r="I281" s="634"/>
      <c r="J281" s="634"/>
      <c r="K281" s="608"/>
      <c r="L281" s="608"/>
      <c r="M281" s="608"/>
      <c r="N281" s="608"/>
      <c r="O281" s="608"/>
      <c r="P281" s="608"/>
      <c r="Q281" s="608"/>
      <c r="R281" s="608"/>
      <c r="S281" s="608"/>
      <c r="T281" s="608"/>
      <c r="U281" s="608"/>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33">
        <f t="shared" si="21"/>
        <v>0</v>
      </c>
      <c r="I282" s="634"/>
      <c r="J282" s="634"/>
      <c r="K282" s="608"/>
      <c r="L282" s="608"/>
      <c r="M282" s="608"/>
      <c r="N282" s="608"/>
      <c r="O282" s="608"/>
      <c r="P282" s="608"/>
      <c r="Q282" s="608"/>
      <c r="R282" s="608"/>
      <c r="S282" s="608"/>
      <c r="T282" s="608"/>
      <c r="U282" s="608"/>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33">
        <f t="shared" si="21"/>
        <v>0</v>
      </c>
      <c r="I283" s="634"/>
      <c r="J283" s="634"/>
      <c r="K283" s="608"/>
      <c r="L283" s="608"/>
      <c r="M283" s="608"/>
      <c r="N283" s="608"/>
      <c r="O283" s="608"/>
      <c r="P283" s="608"/>
      <c r="Q283" s="608"/>
      <c r="R283" s="608"/>
      <c r="S283" s="608"/>
      <c r="T283" s="608"/>
      <c r="U283" s="608"/>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33">
        <f t="shared" si="21"/>
        <v>0</v>
      </c>
      <c r="I284" s="634"/>
      <c r="J284" s="634"/>
      <c r="K284" s="608"/>
      <c r="L284" s="608"/>
      <c r="M284" s="608"/>
      <c r="N284" s="608"/>
      <c r="O284" s="608"/>
      <c r="P284" s="608"/>
      <c r="Q284" s="608"/>
      <c r="R284" s="608"/>
      <c r="S284" s="608"/>
      <c r="T284" s="608"/>
      <c r="U284" s="608"/>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33">
        <f t="shared" si="21"/>
        <v>0</v>
      </c>
      <c r="I285" s="634"/>
      <c r="J285" s="634"/>
      <c r="K285" s="608"/>
      <c r="L285" s="608"/>
      <c r="M285" s="608"/>
      <c r="N285" s="608"/>
      <c r="O285" s="608"/>
      <c r="P285" s="608"/>
      <c r="Q285" s="608"/>
      <c r="R285" s="608"/>
      <c r="S285" s="608"/>
      <c r="T285" s="608"/>
      <c r="U285" s="608"/>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33">
        <f t="shared" si="21"/>
        <v>0</v>
      </c>
      <c r="I286" s="634"/>
      <c r="J286" s="634"/>
      <c r="K286" s="608"/>
      <c r="L286" s="608"/>
      <c r="M286" s="608"/>
      <c r="N286" s="608"/>
      <c r="O286" s="608"/>
      <c r="P286" s="608"/>
      <c r="Q286" s="608"/>
      <c r="R286" s="608"/>
      <c r="S286" s="608"/>
      <c r="T286" s="608"/>
      <c r="U286" s="608"/>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33">
        <f t="shared" si="21"/>
        <v>0</v>
      </c>
      <c r="I287" s="634"/>
      <c r="J287" s="634"/>
      <c r="K287" s="608"/>
      <c r="L287" s="608"/>
      <c r="M287" s="608"/>
      <c r="N287" s="608"/>
      <c r="O287" s="608"/>
      <c r="P287" s="608"/>
      <c r="Q287" s="608"/>
      <c r="R287" s="608"/>
      <c r="S287" s="608"/>
      <c r="T287" s="608"/>
      <c r="U287" s="608"/>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33">
        <f t="shared" si="21"/>
        <v>0</v>
      </c>
      <c r="I288" s="634"/>
      <c r="J288" s="634"/>
      <c r="K288" s="608"/>
      <c r="L288" s="608"/>
      <c r="M288" s="608"/>
      <c r="N288" s="608"/>
      <c r="O288" s="608"/>
      <c r="P288" s="608"/>
      <c r="Q288" s="608"/>
      <c r="R288" s="608"/>
      <c r="S288" s="608"/>
      <c r="T288" s="608"/>
      <c r="U288" s="608"/>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33">
        <f t="shared" si="21"/>
        <v>0</v>
      </c>
      <c r="I289" s="634"/>
      <c r="J289" s="634"/>
      <c r="K289" s="608"/>
      <c r="L289" s="608"/>
      <c r="M289" s="608"/>
      <c r="N289" s="608"/>
      <c r="O289" s="608"/>
      <c r="P289" s="608"/>
      <c r="Q289" s="608"/>
      <c r="R289" s="608"/>
      <c r="S289" s="608"/>
      <c r="T289" s="608"/>
      <c r="U289" s="608"/>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33">
        <f t="shared" si="21"/>
        <v>0</v>
      </c>
      <c r="I290" s="634"/>
      <c r="J290" s="634"/>
      <c r="K290" s="608"/>
      <c r="L290" s="608"/>
      <c r="M290" s="608"/>
      <c r="N290" s="608"/>
      <c r="O290" s="608"/>
      <c r="P290" s="608"/>
      <c r="Q290" s="608"/>
      <c r="R290" s="608"/>
      <c r="S290" s="608"/>
      <c r="T290" s="608"/>
      <c r="U290" s="608"/>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33">
        <f t="shared" si="21"/>
        <v>0</v>
      </c>
      <c r="I291" s="634"/>
      <c r="J291" s="634"/>
      <c r="K291" s="608"/>
      <c r="L291" s="608"/>
      <c r="M291" s="608"/>
      <c r="N291" s="608"/>
      <c r="O291" s="608"/>
      <c r="P291" s="608"/>
      <c r="Q291" s="608"/>
      <c r="R291" s="608"/>
      <c r="S291" s="608"/>
      <c r="T291" s="608"/>
      <c r="U291" s="608"/>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33">
        <f t="shared" si="21"/>
        <v>0</v>
      </c>
      <c r="I292" s="634"/>
      <c r="J292" s="634"/>
      <c r="K292" s="608"/>
      <c r="L292" s="608"/>
      <c r="M292" s="608"/>
      <c r="N292" s="608"/>
      <c r="O292" s="608"/>
      <c r="P292" s="608"/>
      <c r="Q292" s="608"/>
      <c r="R292" s="608"/>
      <c r="S292" s="608"/>
      <c r="T292" s="608"/>
      <c r="U292" s="608"/>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33">
        <f t="shared" si="21"/>
        <v>0</v>
      </c>
      <c r="I293" s="634"/>
      <c r="J293" s="634"/>
      <c r="K293" s="608"/>
      <c r="L293" s="608"/>
      <c r="M293" s="608"/>
      <c r="N293" s="608"/>
      <c r="O293" s="608"/>
      <c r="P293" s="608"/>
      <c r="Q293" s="608"/>
      <c r="R293" s="608"/>
      <c r="S293" s="608"/>
      <c r="T293" s="608"/>
      <c r="U293" s="608"/>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33">
        <f t="shared" si="21"/>
        <v>0</v>
      </c>
      <c r="I294" s="634"/>
      <c r="J294" s="634"/>
      <c r="K294" s="608"/>
      <c r="L294" s="608"/>
      <c r="M294" s="608"/>
      <c r="N294" s="608"/>
      <c r="O294" s="608"/>
      <c r="P294" s="608"/>
      <c r="Q294" s="608"/>
      <c r="R294" s="608"/>
      <c r="S294" s="608"/>
      <c r="T294" s="608"/>
      <c r="U294" s="608"/>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33">
        <f t="shared" si="21"/>
        <v>0</v>
      </c>
      <c r="I295" s="634"/>
      <c r="J295" s="634"/>
      <c r="K295" s="608"/>
      <c r="L295" s="608"/>
      <c r="M295" s="608"/>
      <c r="N295" s="608"/>
      <c r="O295" s="608"/>
      <c r="P295" s="608"/>
      <c r="Q295" s="608"/>
      <c r="R295" s="608"/>
      <c r="S295" s="608"/>
      <c r="T295" s="608"/>
      <c r="U295" s="608"/>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33">
        <f t="shared" si="21"/>
        <v>0</v>
      </c>
      <c r="I296" s="634"/>
      <c r="J296" s="634"/>
      <c r="K296" s="608"/>
      <c r="L296" s="608"/>
      <c r="M296" s="608"/>
      <c r="N296" s="608"/>
      <c r="O296" s="608"/>
      <c r="P296" s="608"/>
      <c r="Q296" s="608"/>
      <c r="R296" s="608"/>
      <c r="S296" s="608"/>
      <c r="T296" s="608"/>
      <c r="U296" s="608"/>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33">
        <f t="shared" si="21"/>
        <v>0</v>
      </c>
      <c r="I297" s="634"/>
      <c r="J297" s="634"/>
      <c r="K297" s="608"/>
      <c r="L297" s="608"/>
      <c r="M297" s="608"/>
      <c r="N297" s="608"/>
      <c r="O297" s="608"/>
      <c r="P297" s="608"/>
      <c r="Q297" s="608"/>
      <c r="R297" s="608"/>
      <c r="S297" s="608"/>
      <c r="T297" s="608"/>
      <c r="U297" s="608"/>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33">
        <f t="shared" si="21"/>
        <v>0</v>
      </c>
      <c r="I298" s="634"/>
      <c r="J298" s="634"/>
      <c r="K298" s="608"/>
      <c r="L298" s="608"/>
      <c r="M298" s="608"/>
      <c r="N298" s="608"/>
      <c r="O298" s="608"/>
      <c r="P298" s="608"/>
      <c r="Q298" s="608"/>
      <c r="R298" s="608"/>
      <c r="S298" s="608"/>
      <c r="T298" s="608"/>
      <c r="U298" s="608"/>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33">
        <f t="shared" si="21"/>
        <v>0</v>
      </c>
      <c r="I299" s="634"/>
      <c r="J299" s="634"/>
      <c r="K299" s="608"/>
      <c r="L299" s="608"/>
      <c r="M299" s="608"/>
      <c r="N299" s="608"/>
      <c r="O299" s="608"/>
      <c r="P299" s="608"/>
      <c r="Q299" s="608"/>
      <c r="R299" s="608"/>
      <c r="S299" s="608"/>
      <c r="T299" s="608"/>
      <c r="U299" s="608"/>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33">
        <f t="shared" si="21"/>
        <v>0</v>
      </c>
      <c r="I300" s="634"/>
      <c r="J300" s="634"/>
      <c r="K300" s="608"/>
      <c r="L300" s="608"/>
      <c r="M300" s="608"/>
      <c r="N300" s="608"/>
      <c r="O300" s="608"/>
      <c r="P300" s="608"/>
      <c r="Q300" s="608"/>
      <c r="R300" s="608"/>
      <c r="S300" s="608"/>
      <c r="T300" s="608"/>
      <c r="U300" s="608"/>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33">
        <f t="shared" si="21"/>
        <v>0</v>
      </c>
      <c r="I301" s="634"/>
      <c r="J301" s="634"/>
      <c r="K301" s="608"/>
      <c r="L301" s="608"/>
      <c r="M301" s="608"/>
      <c r="N301" s="608"/>
      <c r="O301" s="608"/>
      <c r="P301" s="608"/>
      <c r="Q301" s="608"/>
      <c r="R301" s="608"/>
      <c r="S301" s="608"/>
      <c r="T301" s="608"/>
      <c r="U301" s="608"/>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33">
        <f t="shared" si="21"/>
        <v>0</v>
      </c>
      <c r="I302" s="634"/>
      <c r="J302" s="634"/>
      <c r="K302" s="608"/>
      <c r="L302" s="608"/>
      <c r="M302" s="608"/>
      <c r="N302" s="608"/>
      <c r="O302" s="608"/>
      <c r="P302" s="608"/>
      <c r="Q302" s="608"/>
      <c r="R302" s="608"/>
      <c r="S302" s="608"/>
      <c r="T302" s="608"/>
      <c r="U302" s="608"/>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33">
        <f t="shared" si="21"/>
        <v>0</v>
      </c>
      <c r="I303" s="634"/>
      <c r="J303" s="634"/>
      <c r="K303" s="608"/>
      <c r="L303" s="608"/>
      <c r="M303" s="608"/>
      <c r="N303" s="608"/>
      <c r="O303" s="608"/>
      <c r="P303" s="608"/>
      <c r="Q303" s="608"/>
      <c r="R303" s="608"/>
      <c r="S303" s="608"/>
      <c r="T303" s="608"/>
      <c r="U303" s="608"/>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33">
        <f t="shared" si="21"/>
        <v>0</v>
      </c>
      <c r="I304" s="634"/>
      <c r="J304" s="634"/>
      <c r="K304" s="608"/>
      <c r="L304" s="608"/>
      <c r="M304" s="608"/>
      <c r="N304" s="608"/>
      <c r="O304" s="608"/>
      <c r="P304" s="608"/>
      <c r="Q304" s="608"/>
      <c r="R304" s="608"/>
      <c r="S304" s="608"/>
      <c r="T304" s="608"/>
      <c r="U304" s="608"/>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33">
        <f t="shared" si="21"/>
        <v>0</v>
      </c>
      <c r="I305" s="634"/>
      <c r="J305" s="634"/>
      <c r="K305" s="608"/>
      <c r="L305" s="608"/>
      <c r="M305" s="608"/>
      <c r="N305" s="608"/>
      <c r="O305" s="608"/>
      <c r="P305" s="608"/>
      <c r="Q305" s="608"/>
      <c r="R305" s="608"/>
      <c r="S305" s="608"/>
      <c r="T305" s="608"/>
      <c r="U305" s="608"/>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33">
        <f t="shared" si="21"/>
        <v>0</v>
      </c>
      <c r="I306" s="634"/>
      <c r="J306" s="634"/>
      <c r="K306" s="608"/>
      <c r="L306" s="608"/>
      <c r="M306" s="608"/>
      <c r="N306" s="608"/>
      <c r="O306" s="608"/>
      <c r="P306" s="608"/>
      <c r="Q306" s="608"/>
      <c r="R306" s="608"/>
      <c r="S306" s="608"/>
      <c r="T306" s="608"/>
      <c r="U306" s="608"/>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33">
        <f t="shared" si="21"/>
        <v>0</v>
      </c>
      <c r="K307" s="608"/>
      <c r="L307" s="608"/>
      <c r="M307" s="608"/>
      <c r="N307" s="608"/>
      <c r="O307" s="608"/>
      <c r="P307" s="608"/>
      <c r="Q307" s="608"/>
      <c r="R307" s="608"/>
      <c r="S307" s="608"/>
      <c r="T307" s="608"/>
      <c r="U307" s="608"/>
      <c r="V307" s="635"/>
      <c r="W307" s="268"/>
      <c r="X307" s="268"/>
      <c r="Y307" s="268"/>
    </row>
    <row r="308" spans="1:46" s="297" customFormat="1" ht="14.5" hidden="1" outlineLevel="1" x14ac:dyDescent="0.35">
      <c r="A308" s="615"/>
      <c r="B308" s="774"/>
      <c r="C308" s="775"/>
      <c r="D308" s="731"/>
      <c r="E308" s="626"/>
      <c r="F308" s="612"/>
      <c r="G308" s="627"/>
      <c r="H308" s="633">
        <f t="shared" si="21"/>
        <v>0</v>
      </c>
      <c r="K308" s="608"/>
      <c r="L308" s="608"/>
      <c r="M308" s="608"/>
      <c r="N308" s="608"/>
      <c r="O308" s="608"/>
      <c r="P308" s="608"/>
      <c r="Q308" s="608"/>
      <c r="R308" s="608"/>
      <c r="S308" s="608"/>
      <c r="T308" s="608"/>
      <c r="U308" s="608"/>
      <c r="V308" s="635"/>
      <c r="W308" s="268"/>
      <c r="X308" s="268"/>
      <c r="Y308" s="268"/>
    </row>
    <row r="309" spans="1:46" s="297" customFormat="1" ht="14.5" hidden="1" outlineLevel="1" x14ac:dyDescent="0.35">
      <c r="A309" s="615"/>
      <c r="B309" s="774"/>
      <c r="C309" s="775"/>
      <c r="D309" s="731"/>
      <c r="E309" s="626"/>
      <c r="F309" s="612"/>
      <c r="G309" s="627"/>
      <c r="H309" s="633">
        <f t="shared" si="21"/>
        <v>0</v>
      </c>
      <c r="K309" s="608"/>
      <c r="L309" s="608"/>
      <c r="M309" s="608"/>
      <c r="N309" s="608"/>
      <c r="O309" s="608"/>
      <c r="P309" s="608"/>
      <c r="Q309" s="608"/>
      <c r="R309" s="608"/>
      <c r="S309" s="608"/>
      <c r="T309" s="608"/>
      <c r="U309" s="608"/>
      <c r="V309" s="635"/>
      <c r="W309" s="268"/>
      <c r="X309" s="268"/>
      <c r="Y309" s="268"/>
    </row>
    <row r="310" spans="1:46" s="297" customFormat="1" ht="14.5" hidden="1" outlineLevel="1" x14ac:dyDescent="0.35">
      <c r="A310" s="615"/>
      <c r="B310" s="774"/>
      <c r="C310" s="775"/>
      <c r="D310" s="731"/>
      <c r="E310" s="626"/>
      <c r="F310" s="612"/>
      <c r="G310" s="627"/>
      <c r="H310" s="633">
        <f t="shared" si="21"/>
        <v>0</v>
      </c>
      <c r="K310" s="608"/>
      <c r="L310" s="608"/>
      <c r="M310" s="608"/>
      <c r="N310" s="608"/>
      <c r="O310" s="608"/>
      <c r="P310" s="608"/>
      <c r="Q310" s="608"/>
      <c r="R310" s="608"/>
      <c r="S310" s="608"/>
      <c r="T310" s="608"/>
      <c r="U310" s="608"/>
      <c r="V310" s="635"/>
      <c r="W310" s="268"/>
      <c r="X310" s="268"/>
      <c r="Y310" s="268"/>
    </row>
    <row r="311" spans="1:46" s="297" customFormat="1" ht="14.5" hidden="1" outlineLevel="1" x14ac:dyDescent="0.35">
      <c r="A311" s="615"/>
      <c r="B311" s="774"/>
      <c r="C311" s="775"/>
      <c r="D311" s="731"/>
      <c r="E311" s="626"/>
      <c r="F311" s="612"/>
      <c r="G311" s="627"/>
      <c r="H311" s="633">
        <f t="shared" si="21"/>
        <v>0</v>
      </c>
      <c r="K311" s="608"/>
      <c r="L311" s="608"/>
      <c r="M311" s="608"/>
      <c r="N311" s="608"/>
      <c r="O311" s="608"/>
      <c r="P311" s="608"/>
      <c r="Q311" s="608"/>
      <c r="R311" s="608"/>
      <c r="S311" s="608"/>
      <c r="T311" s="608"/>
      <c r="U311" s="608"/>
      <c r="V311" s="635"/>
      <c r="W311" s="268"/>
      <c r="X311" s="268"/>
      <c r="Y311" s="268"/>
    </row>
    <row r="312" spans="1:46" s="297" customFormat="1" ht="14.5" hidden="1" outlineLevel="1" x14ac:dyDescent="0.35">
      <c r="A312" s="615"/>
      <c r="B312" s="774"/>
      <c r="C312" s="775"/>
      <c r="D312" s="731"/>
      <c r="E312" s="626"/>
      <c r="F312" s="612"/>
      <c r="G312" s="627"/>
      <c r="H312" s="633">
        <f t="shared" si="21"/>
        <v>0</v>
      </c>
      <c r="K312" s="608"/>
      <c r="L312" s="608"/>
      <c r="M312" s="608"/>
      <c r="N312" s="608"/>
      <c r="O312" s="608"/>
      <c r="P312" s="608"/>
      <c r="Q312" s="608"/>
      <c r="R312" s="608"/>
      <c r="S312" s="608"/>
      <c r="T312" s="608"/>
      <c r="U312" s="608"/>
      <c r="V312" s="635"/>
      <c r="W312" s="268"/>
      <c r="X312" s="268"/>
      <c r="Y312" s="268"/>
    </row>
    <row r="313" spans="1:46" s="297" customFormat="1" ht="14.5" hidden="1" outlineLevel="1" x14ac:dyDescent="0.35">
      <c r="A313" s="615"/>
      <c r="B313" s="774"/>
      <c r="C313" s="775"/>
      <c r="D313" s="731"/>
      <c r="E313" s="626"/>
      <c r="F313" s="612"/>
      <c r="G313" s="627"/>
      <c r="H313" s="633">
        <f t="shared" si="21"/>
        <v>0</v>
      </c>
      <c r="K313" s="608"/>
      <c r="L313" s="608"/>
      <c r="M313" s="608"/>
      <c r="N313" s="608"/>
      <c r="O313" s="608"/>
      <c r="P313" s="608"/>
      <c r="Q313" s="608"/>
      <c r="R313" s="608"/>
      <c r="S313" s="608"/>
      <c r="T313" s="608"/>
      <c r="U313" s="608"/>
      <c r="V313" s="635"/>
      <c r="W313" s="268"/>
      <c r="X313" s="268"/>
      <c r="Y313" s="268"/>
    </row>
    <row r="314" spans="1:46" s="297" customFormat="1" ht="15" collapsed="1" thickBot="1" x14ac:dyDescent="0.4">
      <c r="A314" s="628"/>
      <c r="B314" s="629"/>
      <c r="C314" s="629"/>
      <c r="D314" s="629"/>
      <c r="E314" s="629"/>
      <c r="F314" s="629"/>
      <c r="G314" s="631"/>
      <c r="H314" s="637"/>
      <c r="K314" s="608"/>
      <c r="L314" s="608"/>
      <c r="M314" s="608"/>
      <c r="N314" s="608"/>
      <c r="O314" s="608"/>
      <c r="P314" s="608"/>
      <c r="Q314" s="608"/>
      <c r="R314" s="608"/>
      <c r="S314" s="608"/>
      <c r="T314" s="608"/>
      <c r="U314" s="608"/>
      <c r="V314" s="635"/>
      <c r="W314" s="268"/>
      <c r="X314" s="268"/>
      <c r="Y314" s="268"/>
    </row>
    <row r="315" spans="1:46" ht="16.5" thickTop="1" thickBot="1" x14ac:dyDescent="0.4">
      <c r="A315" s="288"/>
      <c r="B315" s="288"/>
      <c r="C315" s="288"/>
      <c r="D315" s="746" t="s">
        <v>1104</v>
      </c>
      <c r="E315" s="747"/>
      <c r="F315" s="748"/>
      <c r="G315" s="269">
        <f>SUM(G267:G313)</f>
        <v>0</v>
      </c>
      <c r="H315" s="270">
        <f>SUM(H267:H314)</f>
        <v>0</v>
      </c>
      <c r="K315" s="2"/>
      <c r="L315" s="2"/>
      <c r="M315" s="2"/>
      <c r="N315" s="2"/>
      <c r="O315" s="2"/>
      <c r="P315" s="2"/>
      <c r="Q315" s="2"/>
      <c r="R315" s="2"/>
      <c r="S315" s="2"/>
      <c r="T315" s="2"/>
      <c r="U315" s="2"/>
      <c r="V315" s="68"/>
      <c r="W315" s="67"/>
      <c r="X315" s="67"/>
      <c r="Y315" s="67"/>
    </row>
    <row r="316" spans="1:46" ht="16.5" thickTop="1" thickBot="1" x14ac:dyDescent="0.4">
      <c r="A316" s="271"/>
      <c r="B316" s="271"/>
      <c r="C316" s="271"/>
      <c r="D316" s="749"/>
      <c r="E316" s="750"/>
      <c r="F316" s="751"/>
      <c r="G316" s="736">
        <f>+G315+H315</f>
        <v>0</v>
      </c>
      <c r="H316" s="737"/>
      <c r="K316" s="2"/>
      <c r="L316" s="2"/>
      <c r="M316" s="2"/>
      <c r="N316" s="2"/>
      <c r="O316" s="2"/>
      <c r="P316" s="2"/>
      <c r="Q316" s="2"/>
      <c r="R316" s="2"/>
      <c r="S316" s="2"/>
      <c r="T316" s="2"/>
      <c r="U316" s="2"/>
      <c r="V316" s="68"/>
      <c r="W316" s="67"/>
      <c r="X316" s="67"/>
      <c r="Y316" s="67"/>
    </row>
    <row r="317" spans="1:46" ht="15.5" x14ac:dyDescent="0.35">
      <c r="A317" s="271"/>
      <c r="B317" s="271"/>
      <c r="C317" s="271"/>
      <c r="D317" s="271"/>
      <c r="E317" s="271"/>
      <c r="F317" s="268"/>
      <c r="G317" s="268"/>
      <c r="H317" s="271"/>
      <c r="I317" s="3"/>
      <c r="J317" s="3"/>
      <c r="K317" s="2"/>
      <c r="L317" s="2"/>
      <c r="M317" s="2"/>
      <c r="N317" s="2"/>
      <c r="O317" s="2"/>
      <c r="P317" s="2"/>
      <c r="Q317" s="2"/>
      <c r="R317" s="2"/>
      <c r="S317" s="2"/>
      <c r="T317" s="2"/>
      <c r="U317" s="2"/>
      <c r="V317" s="68"/>
      <c r="W317" s="66"/>
      <c r="X317" s="66"/>
      <c r="Y317" s="66"/>
      <c r="Z317" s="3"/>
      <c r="AA317" s="3"/>
      <c r="AB317" s="3"/>
      <c r="AC317" s="3"/>
      <c r="AD317" s="3"/>
      <c r="AE317" s="3"/>
      <c r="AF317" s="3"/>
      <c r="AG317" s="3"/>
      <c r="AH317" s="3"/>
      <c r="AI317" s="3"/>
      <c r="AJ317" s="3"/>
      <c r="AK317" s="3"/>
      <c r="AL317" s="3"/>
      <c r="AM317" s="3"/>
      <c r="AN317" s="3"/>
      <c r="AO317" s="3"/>
      <c r="AP317" s="3"/>
      <c r="AQ317" s="3"/>
      <c r="AR317" s="3"/>
      <c r="AS317" s="3"/>
      <c r="AT317" s="3"/>
    </row>
    <row r="318" spans="1:46" ht="14.5" thickBot="1" x14ac:dyDescent="0.35">
      <c r="A318" s="268"/>
      <c r="B318" s="268"/>
      <c r="C318" s="268"/>
      <c r="D318" s="268"/>
      <c r="E318" s="268"/>
      <c r="F318" s="268"/>
      <c r="G318" s="268"/>
      <c r="H318" s="268"/>
      <c r="O318" s="67"/>
      <c r="P318" s="67"/>
      <c r="Q318" s="67"/>
      <c r="R318" s="67"/>
      <c r="S318" s="67"/>
      <c r="T318" s="67"/>
      <c r="U318" s="67"/>
      <c r="V318" s="67"/>
      <c r="W318" s="67"/>
      <c r="X318" s="67"/>
      <c r="Y318" s="67"/>
    </row>
    <row r="319" spans="1:46" ht="29.5" customHeight="1" thickTop="1" thickBot="1" x14ac:dyDescent="0.4">
      <c r="A319" s="738" t="s">
        <v>1392</v>
      </c>
      <c r="B319" s="739"/>
      <c r="C319" s="739"/>
      <c r="D319" s="739"/>
      <c r="E319" s="739"/>
      <c r="F319" s="740"/>
      <c r="G319" s="741" t="s">
        <v>1224</v>
      </c>
      <c r="H319" s="779" t="s">
        <v>1186</v>
      </c>
      <c r="I319" s="3"/>
      <c r="O319" s="67"/>
      <c r="P319" s="67"/>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O320" s="268"/>
      <c r="P320" s="268"/>
      <c r="Q320" s="268"/>
      <c r="R320" s="268"/>
      <c r="S320" s="268"/>
      <c r="T320" s="268"/>
      <c r="U320" s="268"/>
      <c r="V320" s="268"/>
      <c r="W320" s="268"/>
      <c r="X320" s="268"/>
      <c r="Y320" s="268"/>
    </row>
    <row r="321" spans="1:25" s="297" customFormat="1" ht="15" thickTop="1" x14ac:dyDescent="0.35">
      <c r="A321" s="618"/>
      <c r="B321" s="776"/>
      <c r="C321" s="777"/>
      <c r="D321" s="734"/>
      <c r="E321" s="621"/>
      <c r="F321" s="612"/>
      <c r="G321" s="622"/>
      <c r="H321" s="623"/>
      <c r="I321" s="634"/>
      <c r="O321" s="268"/>
      <c r="P321" s="268"/>
      <c r="Q321" s="268"/>
      <c r="R321" s="268"/>
      <c r="S321" s="268"/>
      <c r="T321" s="268"/>
      <c r="U321" s="268"/>
      <c r="V321" s="268"/>
      <c r="W321" s="268"/>
      <c r="X321" s="268"/>
      <c r="Y321" s="268"/>
    </row>
    <row r="322" spans="1:25" s="297" customFormat="1" ht="14.5" x14ac:dyDescent="0.35">
      <c r="A322" s="615"/>
      <c r="B322" s="774"/>
      <c r="C322" s="775"/>
      <c r="D322" s="731"/>
      <c r="E322" s="626"/>
      <c r="F322" s="612"/>
      <c r="G322" s="627"/>
      <c r="H322" s="623"/>
      <c r="I322" s="634"/>
      <c r="O322" s="268"/>
      <c r="P322" s="268"/>
      <c r="Q322" s="268"/>
      <c r="R322" s="268"/>
      <c r="S322" s="268"/>
      <c r="T322" s="268"/>
      <c r="U322" s="268"/>
      <c r="V322" s="268"/>
      <c r="W322" s="268"/>
      <c r="X322" s="268"/>
      <c r="Y322" s="268"/>
    </row>
    <row r="323" spans="1:25" s="297" customFormat="1" ht="14.5" x14ac:dyDescent="0.35">
      <c r="A323" s="615"/>
      <c r="B323" s="774"/>
      <c r="C323" s="775"/>
      <c r="D323" s="731"/>
      <c r="E323" s="626"/>
      <c r="F323" s="612"/>
      <c r="G323" s="627"/>
      <c r="H323" s="623"/>
      <c r="I323" s="634"/>
      <c r="O323" s="268"/>
      <c r="P323" s="268"/>
      <c r="Q323" s="268"/>
      <c r="R323" s="268"/>
      <c r="S323" s="268"/>
      <c r="T323" s="268"/>
      <c r="U323" s="268"/>
      <c r="V323" s="268"/>
      <c r="W323" s="268"/>
      <c r="X323" s="268"/>
      <c r="Y323" s="268"/>
    </row>
    <row r="324" spans="1:25" s="297" customFormat="1" ht="14.5" x14ac:dyDescent="0.35">
      <c r="A324" s="615"/>
      <c r="B324" s="774"/>
      <c r="C324" s="775"/>
      <c r="D324" s="731"/>
      <c r="E324" s="626"/>
      <c r="F324" s="612"/>
      <c r="G324" s="627"/>
      <c r="H324" s="623"/>
      <c r="I324" s="634"/>
      <c r="O324" s="268"/>
      <c r="P324" s="268"/>
      <c r="Q324" s="268"/>
      <c r="R324" s="268"/>
      <c r="S324" s="268"/>
      <c r="T324" s="268"/>
      <c r="U324" s="268"/>
      <c r="V324" s="268"/>
      <c r="W324" s="268"/>
      <c r="X324" s="268"/>
      <c r="Y324" s="268"/>
    </row>
    <row r="325" spans="1:25" s="297" customFormat="1" ht="14.5" x14ac:dyDescent="0.35">
      <c r="A325" s="615"/>
      <c r="B325" s="774"/>
      <c r="C325" s="775"/>
      <c r="D325" s="731"/>
      <c r="E325" s="626"/>
      <c r="F325" s="612"/>
      <c r="G325" s="627"/>
      <c r="H325" s="623"/>
      <c r="I325" s="634"/>
      <c r="O325" s="268"/>
      <c r="P325" s="268"/>
      <c r="Q325" s="268"/>
      <c r="R325" s="268"/>
      <c r="S325" s="268"/>
      <c r="T325" s="268"/>
      <c r="U325" s="268"/>
      <c r="V325" s="268"/>
      <c r="W325" s="268"/>
      <c r="X325" s="268"/>
      <c r="Y325" s="268"/>
    </row>
    <row r="326" spans="1:25" s="297" customFormat="1" ht="14.5" x14ac:dyDescent="0.35">
      <c r="A326" s="615"/>
      <c r="B326" s="774"/>
      <c r="C326" s="775"/>
      <c r="D326" s="731"/>
      <c r="E326" s="626"/>
      <c r="F326" s="612"/>
      <c r="G326" s="627"/>
      <c r="H326" s="623"/>
      <c r="I326" s="634"/>
      <c r="O326" s="268"/>
      <c r="P326" s="268"/>
      <c r="Q326" s="268"/>
      <c r="R326" s="268"/>
      <c r="S326" s="268"/>
      <c r="T326" s="268"/>
      <c r="U326" s="268"/>
      <c r="V326" s="268"/>
      <c r="W326" s="268"/>
      <c r="X326" s="268"/>
      <c r="Y326" s="268"/>
    </row>
    <row r="327" spans="1:25" s="297" customFormat="1" ht="14.5" x14ac:dyDescent="0.35">
      <c r="A327" s="615"/>
      <c r="B327" s="774"/>
      <c r="C327" s="775"/>
      <c r="D327" s="731"/>
      <c r="E327" s="626"/>
      <c r="F327" s="612"/>
      <c r="G327" s="627"/>
      <c r="H327" s="623"/>
      <c r="I327" s="634"/>
      <c r="O327" s="268"/>
      <c r="P327" s="268"/>
      <c r="Q327" s="268"/>
      <c r="R327" s="268"/>
      <c r="S327" s="268"/>
      <c r="T327" s="268"/>
      <c r="U327" s="268"/>
      <c r="V327" s="268"/>
      <c r="W327" s="268"/>
      <c r="X327" s="268"/>
      <c r="Y327" s="268"/>
    </row>
    <row r="328" spans="1:25" s="297" customFormat="1" ht="14.5" hidden="1" outlineLevel="1" x14ac:dyDescent="0.35">
      <c r="A328" s="615"/>
      <c r="B328" s="774"/>
      <c r="C328" s="775"/>
      <c r="D328" s="731"/>
      <c r="E328" s="626"/>
      <c r="F328" s="612"/>
      <c r="G328" s="627"/>
      <c r="H328" s="623"/>
      <c r="I328" s="634"/>
      <c r="O328" s="268"/>
      <c r="P328" s="268"/>
      <c r="Q328" s="268"/>
      <c r="R328" s="268"/>
      <c r="S328" s="268"/>
      <c r="T328" s="268"/>
      <c r="U328" s="268"/>
      <c r="V328" s="268"/>
      <c r="W328" s="268"/>
      <c r="X328" s="268"/>
      <c r="Y328" s="268"/>
    </row>
    <row r="329" spans="1:25" s="297" customFormat="1" ht="14.5" hidden="1" outlineLevel="1" x14ac:dyDescent="0.35">
      <c r="A329" s="615"/>
      <c r="B329" s="774"/>
      <c r="C329" s="775"/>
      <c r="D329" s="731"/>
      <c r="E329" s="626"/>
      <c r="F329" s="612"/>
      <c r="G329" s="627"/>
      <c r="H329" s="623"/>
      <c r="I329" s="634"/>
      <c r="O329" s="268"/>
      <c r="P329" s="268"/>
      <c r="Q329" s="268"/>
      <c r="R329" s="268"/>
      <c r="S329" s="268"/>
      <c r="T329" s="268"/>
      <c r="U329" s="268"/>
      <c r="V329" s="268"/>
      <c r="W329" s="268"/>
      <c r="X329" s="268"/>
      <c r="Y329" s="268"/>
    </row>
    <row r="330" spans="1:25" s="297" customFormat="1" ht="14.5" hidden="1" outlineLevel="1" x14ac:dyDescent="0.35">
      <c r="A330" s="615"/>
      <c r="B330" s="774"/>
      <c r="C330" s="775"/>
      <c r="D330" s="731"/>
      <c r="E330" s="626"/>
      <c r="F330" s="612"/>
      <c r="G330" s="627"/>
      <c r="H330" s="623"/>
      <c r="I330" s="634"/>
      <c r="O330" s="268"/>
      <c r="P330" s="268"/>
      <c r="Q330" s="268"/>
      <c r="R330" s="268"/>
      <c r="S330" s="268"/>
      <c r="T330" s="268"/>
      <c r="U330" s="268"/>
      <c r="V330" s="268"/>
      <c r="W330" s="268"/>
      <c r="X330" s="268"/>
      <c r="Y330" s="268"/>
    </row>
    <row r="331" spans="1:25" s="297" customFormat="1" ht="14.5" hidden="1" outlineLevel="1" x14ac:dyDescent="0.35">
      <c r="A331" s="615"/>
      <c r="B331" s="774"/>
      <c r="C331" s="775"/>
      <c r="D331" s="731"/>
      <c r="E331" s="626"/>
      <c r="F331" s="612"/>
      <c r="G331" s="627"/>
      <c r="H331" s="623"/>
      <c r="I331" s="634"/>
      <c r="O331" s="268"/>
      <c r="P331" s="268"/>
      <c r="Q331" s="268"/>
      <c r="R331" s="268"/>
      <c r="S331" s="268"/>
      <c r="T331" s="268"/>
      <c r="U331" s="268"/>
      <c r="V331" s="268"/>
      <c r="W331" s="268"/>
      <c r="X331" s="268"/>
      <c r="Y331" s="268"/>
    </row>
    <row r="332" spans="1:25" s="297" customFormat="1" ht="14.5" hidden="1" outlineLevel="1" x14ac:dyDescent="0.35">
      <c r="A332" s="615"/>
      <c r="B332" s="774"/>
      <c r="C332" s="775"/>
      <c r="D332" s="731"/>
      <c r="E332" s="626"/>
      <c r="F332" s="612"/>
      <c r="G332" s="627"/>
      <c r="H332" s="623"/>
      <c r="I332" s="634"/>
      <c r="O332" s="268"/>
      <c r="P332" s="268"/>
      <c r="Q332" s="268"/>
      <c r="R332" s="268"/>
      <c r="S332" s="268"/>
      <c r="T332" s="268"/>
      <c r="U332" s="268"/>
      <c r="V332" s="268"/>
      <c r="W332" s="268"/>
      <c r="X332" s="268"/>
      <c r="Y332" s="268"/>
    </row>
    <row r="333" spans="1:25" s="297" customFormat="1" ht="14.5" hidden="1" outlineLevel="1" x14ac:dyDescent="0.35">
      <c r="A333" s="615"/>
      <c r="B333" s="774"/>
      <c r="C333" s="775"/>
      <c r="D333" s="731"/>
      <c r="E333" s="626"/>
      <c r="F333" s="612"/>
      <c r="G333" s="627"/>
      <c r="H333" s="623"/>
      <c r="I333" s="634"/>
      <c r="O333" s="268"/>
      <c r="P333" s="268"/>
      <c r="Q333" s="268"/>
      <c r="R333" s="268"/>
      <c r="S333" s="268"/>
      <c r="T333" s="268"/>
      <c r="U333" s="268"/>
      <c r="V333" s="268"/>
      <c r="W333" s="268"/>
      <c r="X333" s="268"/>
      <c r="Y333" s="268"/>
    </row>
    <row r="334" spans="1:25" s="297" customFormat="1" hidden="1" outlineLevel="1" x14ac:dyDescent="0.3">
      <c r="A334" s="615"/>
      <c r="B334" s="774"/>
      <c r="C334" s="775"/>
      <c r="D334" s="731"/>
      <c r="E334" s="626"/>
      <c r="F334" s="612"/>
      <c r="G334" s="627"/>
      <c r="H334" s="623"/>
      <c r="O334" s="268"/>
      <c r="P334" s="268"/>
      <c r="Q334" s="268"/>
      <c r="R334" s="268"/>
      <c r="S334" s="268"/>
      <c r="T334" s="268"/>
      <c r="U334" s="268"/>
      <c r="V334" s="268"/>
      <c r="W334" s="268"/>
      <c r="X334" s="268"/>
      <c r="Y334" s="268"/>
    </row>
    <row r="335" spans="1:25" s="297" customFormat="1" hidden="1" outlineLevel="1" x14ac:dyDescent="0.3">
      <c r="A335" s="615"/>
      <c r="B335" s="774"/>
      <c r="C335" s="775"/>
      <c r="D335" s="731"/>
      <c r="E335" s="626"/>
      <c r="F335" s="612"/>
      <c r="G335" s="627"/>
      <c r="H335" s="623"/>
      <c r="O335" s="268"/>
      <c r="P335" s="268"/>
      <c r="Q335" s="268"/>
      <c r="R335" s="268"/>
      <c r="S335" s="268"/>
      <c r="T335" s="268"/>
      <c r="U335" s="268"/>
      <c r="V335" s="268"/>
      <c r="W335" s="268"/>
      <c r="X335" s="268"/>
      <c r="Y335" s="268"/>
    </row>
    <row r="336" spans="1:25" s="297" customFormat="1" hidden="1" outlineLevel="1" x14ac:dyDescent="0.3">
      <c r="A336" s="615"/>
      <c r="B336" s="774"/>
      <c r="C336" s="775"/>
      <c r="D336" s="731"/>
      <c r="E336" s="626"/>
      <c r="F336" s="612"/>
      <c r="G336" s="627"/>
      <c r="H336" s="623"/>
      <c r="O336" s="268"/>
      <c r="P336" s="268"/>
      <c r="Q336" s="268"/>
      <c r="R336" s="268"/>
      <c r="S336" s="268"/>
      <c r="T336" s="268"/>
      <c r="U336" s="268"/>
      <c r="V336" s="268"/>
      <c r="W336" s="268"/>
      <c r="X336" s="268"/>
      <c r="Y336" s="268"/>
    </row>
    <row r="337" spans="1:25" s="297" customFormat="1" hidden="1" outlineLevel="1" x14ac:dyDescent="0.3">
      <c r="A337" s="615"/>
      <c r="B337" s="774"/>
      <c r="C337" s="775"/>
      <c r="D337" s="731"/>
      <c r="E337" s="626"/>
      <c r="F337" s="612"/>
      <c r="G337" s="627"/>
      <c r="H337" s="623"/>
      <c r="O337" s="268"/>
      <c r="P337" s="268"/>
      <c r="Q337" s="268"/>
      <c r="R337" s="268"/>
      <c r="S337" s="268"/>
      <c r="T337" s="268"/>
      <c r="U337" s="268"/>
      <c r="V337" s="268"/>
      <c r="W337" s="268"/>
      <c r="X337" s="268"/>
      <c r="Y337" s="268"/>
    </row>
    <row r="338" spans="1:25" s="297" customFormat="1" hidden="1" outlineLevel="1" x14ac:dyDescent="0.3">
      <c r="A338" s="615"/>
      <c r="B338" s="774"/>
      <c r="C338" s="775"/>
      <c r="D338" s="731"/>
      <c r="E338" s="626"/>
      <c r="F338" s="612"/>
      <c r="G338" s="627"/>
      <c r="H338" s="623"/>
      <c r="O338" s="268"/>
      <c r="P338" s="268"/>
      <c r="Q338" s="268"/>
      <c r="R338" s="268"/>
      <c r="S338" s="268"/>
      <c r="T338" s="268"/>
      <c r="U338" s="268"/>
      <c r="V338" s="268"/>
      <c r="W338" s="268"/>
      <c r="X338" s="268"/>
      <c r="Y338" s="268"/>
    </row>
    <row r="339" spans="1:25" s="297" customFormat="1" hidden="1" outlineLevel="1" x14ac:dyDescent="0.3">
      <c r="A339" s="615"/>
      <c r="B339" s="774"/>
      <c r="C339" s="775"/>
      <c r="D339" s="731"/>
      <c r="E339" s="626"/>
      <c r="F339" s="612"/>
      <c r="G339" s="627"/>
      <c r="H339" s="623"/>
      <c r="O339" s="268"/>
      <c r="P339" s="268"/>
      <c r="Q339" s="268"/>
      <c r="R339" s="268"/>
      <c r="S339" s="268"/>
      <c r="T339" s="268"/>
      <c r="U339" s="268"/>
      <c r="V339" s="268"/>
      <c r="W339" s="268"/>
      <c r="X339" s="268"/>
      <c r="Y339" s="268"/>
    </row>
    <row r="340" spans="1:25" s="297" customFormat="1" hidden="1" outlineLevel="1" x14ac:dyDescent="0.3">
      <c r="A340" s="615"/>
      <c r="B340" s="774"/>
      <c r="C340" s="775"/>
      <c r="D340" s="731"/>
      <c r="E340" s="626"/>
      <c r="F340" s="612"/>
      <c r="G340" s="627"/>
      <c r="H340" s="623"/>
      <c r="O340" s="268"/>
      <c r="P340" s="268"/>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1"/>
      <c r="H341" s="632"/>
      <c r="O341" s="268"/>
      <c r="P341" s="268"/>
      <c r="Q341" s="268"/>
      <c r="R341" s="268"/>
      <c r="S341" s="268"/>
      <c r="T341" s="268"/>
      <c r="U341" s="268"/>
      <c r="V341" s="268"/>
      <c r="W341" s="268"/>
      <c r="X341" s="268"/>
      <c r="Y341" s="268"/>
    </row>
    <row r="342" spans="1:25" ht="16.5" thickTop="1" thickBot="1" x14ac:dyDescent="0.4">
      <c r="A342" s="288"/>
      <c r="B342" s="288"/>
      <c r="C342" s="288"/>
      <c r="D342" s="746" t="s">
        <v>1104</v>
      </c>
      <c r="E342" s="747"/>
      <c r="F342" s="748"/>
      <c r="G342" s="269">
        <f>SUM(G321:G340)</f>
        <v>0</v>
      </c>
      <c r="H342" s="289"/>
      <c r="O342" s="67"/>
      <c r="P342" s="67"/>
      <c r="Q342" s="67"/>
      <c r="R342" s="67"/>
      <c r="S342" s="67"/>
      <c r="T342" s="67"/>
      <c r="U342" s="67"/>
      <c r="V342" s="67"/>
      <c r="W342" s="67"/>
      <c r="X342" s="67"/>
      <c r="Y342" s="67"/>
    </row>
    <row r="343" spans="1:25" ht="16.5" thickTop="1" thickBot="1" x14ac:dyDescent="0.4">
      <c r="A343" s="271"/>
      <c r="B343" s="271"/>
      <c r="C343" s="271"/>
      <c r="D343" s="749"/>
      <c r="E343" s="750"/>
      <c r="F343" s="751"/>
      <c r="G343" s="736">
        <f>+G342+H342</f>
        <v>0</v>
      </c>
      <c r="H343" s="737"/>
      <c r="O343" s="67"/>
      <c r="P343" s="67"/>
      <c r="Q343" s="67"/>
      <c r="R343" s="67"/>
      <c r="S343" s="67"/>
      <c r="T343" s="67"/>
      <c r="U343" s="67"/>
      <c r="V343" s="67"/>
      <c r="W343" s="67"/>
      <c r="X343" s="67"/>
      <c r="Y343" s="67"/>
    </row>
    <row r="344" spans="1:25" x14ac:dyDescent="0.3">
      <c r="A344" s="268"/>
      <c r="B344" s="268"/>
      <c r="C344" s="268"/>
      <c r="D344" s="268"/>
      <c r="E344" s="268"/>
      <c r="F344" s="268"/>
      <c r="G344" s="268"/>
      <c r="H344" s="268"/>
      <c r="I344" s="67"/>
      <c r="J344" s="67"/>
      <c r="K344" s="67"/>
      <c r="L344" s="67"/>
      <c r="M344" s="67"/>
      <c r="N344" s="67"/>
      <c r="O344" s="67"/>
      <c r="P344" s="67"/>
      <c r="Q344" s="67"/>
      <c r="R344" s="67"/>
      <c r="S344" s="67"/>
      <c r="T344" s="67"/>
      <c r="U344" s="67"/>
      <c r="V344" s="67"/>
      <c r="W344" s="67"/>
      <c r="X344" s="67"/>
      <c r="Y344" s="67"/>
    </row>
    <row r="345" spans="1:25" x14ac:dyDescent="0.3">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row>
    <row r="346" spans="1:25" x14ac:dyDescent="0.3">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row>
    <row r="347" spans="1:25" x14ac:dyDescent="0.3">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row>
    <row r="348" spans="1:25" x14ac:dyDescent="0.3">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sheetData>
  <sheetProtection algorithmName="SHA-512" hashValue="oSIkWSdtFGk5JjZTiw0A6w50CWZJnWx7XhrKaFZQN14ieJpgD16TZYdB70iRlZlrkz6YWQYajWnwrxidfewkcQ==" saltValue="gAxQtE7WRqNpRKuElQ0KSw==" spinCount="100000" sheet="1" formatRows="0"/>
  <mergeCells count="189">
    <mergeCell ref="B325:D325"/>
    <mergeCell ref="B326:D326"/>
    <mergeCell ref="B327:D327"/>
    <mergeCell ref="B328:D328"/>
    <mergeCell ref="B329:D329"/>
    <mergeCell ref="B245:D245"/>
    <mergeCell ref="B290:D290"/>
    <mergeCell ref="B291:D291"/>
    <mergeCell ref="B292:D292"/>
    <mergeCell ref="B293:D293"/>
    <mergeCell ref="B294:D294"/>
    <mergeCell ref="B295:D295"/>
    <mergeCell ref="B296:D296"/>
    <mergeCell ref="B297:D297"/>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36:D236"/>
    <mergeCell ref="B237:D237"/>
    <mergeCell ref="B238:D238"/>
    <mergeCell ref="B239:D239"/>
    <mergeCell ref="B240:D240"/>
    <mergeCell ref="B241:D241"/>
    <mergeCell ref="B242:D242"/>
    <mergeCell ref="B243:D243"/>
    <mergeCell ref="B244:D244"/>
    <mergeCell ref="B210:D210"/>
    <mergeCell ref="B211:D211"/>
    <mergeCell ref="B190:D190"/>
    <mergeCell ref="B191:D191"/>
    <mergeCell ref="B192:D192"/>
    <mergeCell ref="B193:D193"/>
    <mergeCell ref="B194:D194"/>
    <mergeCell ref="B195:D195"/>
    <mergeCell ref="B196:D196"/>
    <mergeCell ref="B197:D197"/>
    <mergeCell ref="B198:D198"/>
    <mergeCell ref="B199:D199"/>
    <mergeCell ref="B200:D200"/>
    <mergeCell ref="B201:D201"/>
    <mergeCell ref="B202:D202"/>
    <mergeCell ref="B165:D165"/>
    <mergeCell ref="B182:D182"/>
    <mergeCell ref="B203:D203"/>
    <mergeCell ref="B204:D204"/>
    <mergeCell ref="B205:D205"/>
    <mergeCell ref="B206:D206"/>
    <mergeCell ref="B207:D207"/>
    <mergeCell ref="B208:D208"/>
    <mergeCell ref="B209:D209"/>
    <mergeCell ref="B189:D189"/>
    <mergeCell ref="B183:D183"/>
    <mergeCell ref="B184:D184"/>
    <mergeCell ref="B185:D185"/>
    <mergeCell ref="B186:D186"/>
    <mergeCell ref="B187:D187"/>
    <mergeCell ref="B188:D188"/>
    <mergeCell ref="A1:G1"/>
    <mergeCell ref="A2:F2"/>
    <mergeCell ref="G2:G3"/>
    <mergeCell ref="E152:E153"/>
    <mergeCell ref="F152:F153"/>
    <mergeCell ref="G153:H153"/>
    <mergeCell ref="D155:F155"/>
    <mergeCell ref="G155:H155"/>
    <mergeCell ref="A178:F178"/>
    <mergeCell ref="G178:G179"/>
    <mergeCell ref="B179:D179"/>
    <mergeCell ref="G175:H175"/>
    <mergeCell ref="B166:D166"/>
    <mergeCell ref="B167:D167"/>
    <mergeCell ref="B170:D170"/>
    <mergeCell ref="B171:D171"/>
    <mergeCell ref="B172:D172"/>
    <mergeCell ref="D174:F175"/>
    <mergeCell ref="B168:D168"/>
    <mergeCell ref="B169:D169"/>
    <mergeCell ref="B161:D161"/>
    <mergeCell ref="B162:D162"/>
    <mergeCell ref="B163:D163"/>
    <mergeCell ref="B164:D164"/>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3:D323"/>
    <mergeCell ref="B334:D334"/>
    <mergeCell ref="B335:D335"/>
    <mergeCell ref="B223:D223"/>
    <mergeCell ref="B224:D224"/>
    <mergeCell ref="G229:H229"/>
    <mergeCell ref="A232:F232"/>
    <mergeCell ref="G232:G233"/>
    <mergeCell ref="B233:D233"/>
    <mergeCell ref="H319:H320"/>
    <mergeCell ref="B160:D160"/>
    <mergeCell ref="A319:F319"/>
    <mergeCell ref="G319:G320"/>
    <mergeCell ref="B320:D320"/>
    <mergeCell ref="B180:D180"/>
    <mergeCell ref="B181:D181"/>
    <mergeCell ref="B212:D212"/>
    <mergeCell ref="B220:D220"/>
    <mergeCell ref="B221:D221"/>
    <mergeCell ref="B222:D222"/>
    <mergeCell ref="B225:D225"/>
    <mergeCell ref="G263:H263"/>
    <mergeCell ref="A265:F265"/>
    <mergeCell ref="G265:G266"/>
    <mergeCell ref="B266:D266"/>
    <mergeCell ref="B256:D256"/>
    <mergeCell ref="B257:D257"/>
    <mergeCell ref="B258:D258"/>
    <mergeCell ref="B259:D259"/>
    <mergeCell ref="B260:D260"/>
    <mergeCell ref="B213:D213"/>
    <mergeCell ref="B214:D214"/>
    <mergeCell ref="B215:D215"/>
    <mergeCell ref="D315:F316"/>
    <mergeCell ref="G316:H316"/>
    <mergeCell ref="B309:D309"/>
    <mergeCell ref="B310:D310"/>
    <mergeCell ref="B311:D311"/>
    <mergeCell ref="B312:D312"/>
    <mergeCell ref="B313:D313"/>
    <mergeCell ref="B267:D267"/>
    <mergeCell ref="B268:D268"/>
    <mergeCell ref="B289:D289"/>
    <mergeCell ref="B307:D307"/>
    <mergeCell ref="B308:D308"/>
    <mergeCell ref="B300:D300"/>
    <mergeCell ref="B301:D301"/>
    <mergeCell ref="B302:D302"/>
    <mergeCell ref="B303:D303"/>
    <mergeCell ref="B304:D304"/>
    <mergeCell ref="B305:D305"/>
    <mergeCell ref="B306:D306"/>
    <mergeCell ref="B298:D298"/>
    <mergeCell ref="B299:D299"/>
    <mergeCell ref="B284:D284"/>
    <mergeCell ref="B285:D285"/>
    <mergeCell ref="B286:D286"/>
    <mergeCell ref="B287:D287"/>
    <mergeCell ref="B288:D288"/>
    <mergeCell ref="B324:D324"/>
    <mergeCell ref="B330:D330"/>
    <mergeCell ref="B331:D331"/>
    <mergeCell ref="B332:D332"/>
    <mergeCell ref="B333:D333"/>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A2FF228-DEA8-4D10-9234-0E8F6A8237BB}">
          <x14:formula1>
            <xm:f>Summary!$AF$4:$AF$14</xm:f>
          </x14:formula1>
          <xm:sqref>E4:E150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FA0D3-296A-43F3-AAD8-AEAE82134FC7}">
  <sheetPr codeName="Blad12">
    <tabColor rgb="FFE3EDE8"/>
  </sheetPr>
  <dimension ref="A1:AT377"/>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8" width="13.25" style="1" customWidth="1"/>
    <col min="9" max="9" width="11" style="1" hidden="1" customWidth="1"/>
    <col min="10" max="10" width="0" style="1" hidden="1" customWidth="1"/>
    <col min="11" max="11" width="11" style="1" hidden="1" customWidth="1"/>
    <col min="12" max="12" width="0" style="1" hidden="1" customWidth="1"/>
    <col min="13" max="16384" width="11" style="1"/>
  </cols>
  <sheetData>
    <row r="1" spans="1:45" ht="36" customHeight="1" thickBot="1" x14ac:dyDescent="0.4">
      <c r="A1" s="760" t="str">
        <f>CONCATENATE(TEXT(Period_sum!D10,)," ",TEXT(Period_sum!E10,"ÅÅÅÅ-MM-DD")," - ",TEXT(Period_sum!F10,"ÅÅÅÅ-MM-DD"))</f>
        <v>M13-M18 Report 2023-07-01 - 2023-12-31</v>
      </c>
      <c r="B1" s="760"/>
      <c r="C1" s="760"/>
      <c r="D1" s="760"/>
      <c r="E1" s="760"/>
      <c r="F1" s="760"/>
      <c r="G1" s="760"/>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38" t="s">
        <v>49</v>
      </c>
      <c r="B2" s="739"/>
      <c r="C2" s="739"/>
      <c r="D2" s="739"/>
      <c r="E2" s="739"/>
      <c r="F2" s="740"/>
      <c r="G2" s="741" t="s">
        <v>1224</v>
      </c>
      <c r="H2" s="246" t="s">
        <v>1186</v>
      </c>
      <c r="J2" s="2"/>
      <c r="K2" s="2"/>
      <c r="L2" s="2"/>
      <c r="M2" s="2"/>
      <c r="N2" s="2"/>
      <c r="O2" s="2"/>
      <c r="P2" s="2"/>
      <c r="Q2" s="2"/>
      <c r="R2" s="2"/>
      <c r="S2" s="2"/>
      <c r="T2" s="2"/>
      <c r="U2" s="2"/>
    </row>
    <row r="3" spans="1:45" s="297" customFormat="1" ht="32" customHeight="1" thickTop="1" thickBot="1" x14ac:dyDescent="0.4">
      <c r="A3" s="602" t="s">
        <v>1218</v>
      </c>
      <c r="B3" s="603" t="s">
        <v>1099</v>
      </c>
      <c r="C3" s="604" t="s">
        <v>1229</v>
      </c>
      <c r="D3" s="605" t="s">
        <v>1220</v>
      </c>
      <c r="E3" s="605" t="s">
        <v>1102</v>
      </c>
      <c r="F3" s="606" t="s">
        <v>1103</v>
      </c>
      <c r="G3" s="742"/>
      <c r="H3" s="607">
        <v>0.25</v>
      </c>
      <c r="I3" s="7"/>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40"/>
      <c r="B4" s="641"/>
      <c r="C4" s="641"/>
      <c r="D4" s="642"/>
      <c r="E4" s="643"/>
      <c r="F4" s="613">
        <f>D4/8/(215/12)</f>
        <v>0</v>
      </c>
      <c r="G4" s="614">
        <f>+D4*C4</f>
        <v>0</v>
      </c>
      <c r="H4" s="614">
        <f>G4*0.25</f>
        <v>0</v>
      </c>
      <c r="I4" s="8" t="str">
        <f>LEFT($A$1,7)</f>
        <v>M13-M18</v>
      </c>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44"/>
      <c r="B5" s="645"/>
      <c r="C5" s="645"/>
      <c r="D5" s="646"/>
      <c r="E5" s="643"/>
      <c r="F5" s="613">
        <f t="shared" ref="F5:F108" si="0">D5/8/(215/12)</f>
        <v>0</v>
      </c>
      <c r="G5" s="614">
        <f t="shared" ref="G5:G108" si="1">+D5*C5</f>
        <v>0</v>
      </c>
      <c r="H5" s="614">
        <f t="shared" ref="H5:H108" si="2">G5*0.25</f>
        <v>0</v>
      </c>
      <c r="I5" s="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44"/>
      <c r="B6" s="645"/>
      <c r="C6" s="645"/>
      <c r="D6" s="646"/>
      <c r="E6" s="643"/>
      <c r="F6" s="613">
        <f t="shared" si="0"/>
        <v>0</v>
      </c>
      <c r="G6" s="614">
        <f t="shared" si="1"/>
        <v>0</v>
      </c>
      <c r="H6" s="614">
        <f t="shared" si="2"/>
        <v>0</v>
      </c>
      <c r="I6" s="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44"/>
      <c r="B7" s="645"/>
      <c r="C7" s="645"/>
      <c r="D7" s="646"/>
      <c r="E7" s="643"/>
      <c r="F7" s="613">
        <f t="shared" si="0"/>
        <v>0</v>
      </c>
      <c r="G7" s="614">
        <f t="shared" si="1"/>
        <v>0</v>
      </c>
      <c r="H7" s="614">
        <f t="shared" si="2"/>
        <v>0</v>
      </c>
      <c r="I7" s="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44"/>
      <c r="B8" s="645"/>
      <c r="C8" s="645"/>
      <c r="D8" s="646"/>
      <c r="E8" s="643"/>
      <c r="F8" s="613">
        <f t="shared" si="0"/>
        <v>0</v>
      </c>
      <c r="G8" s="614">
        <f t="shared" si="1"/>
        <v>0</v>
      </c>
      <c r="H8" s="614">
        <f t="shared" si="2"/>
        <v>0</v>
      </c>
      <c r="I8" s="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44"/>
      <c r="B9" s="645"/>
      <c r="C9" s="645"/>
      <c r="D9" s="646"/>
      <c r="E9" s="643"/>
      <c r="F9" s="613">
        <f t="shared" si="0"/>
        <v>0</v>
      </c>
      <c r="G9" s="614">
        <f t="shared" si="1"/>
        <v>0</v>
      </c>
      <c r="H9" s="614">
        <f t="shared" si="2"/>
        <v>0</v>
      </c>
      <c r="I9" s="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44"/>
      <c r="B10" s="645"/>
      <c r="C10" s="645"/>
      <c r="D10" s="646"/>
      <c r="E10" s="643"/>
      <c r="F10" s="613">
        <f t="shared" si="0"/>
        <v>0</v>
      </c>
      <c r="G10" s="614">
        <f t="shared" si="1"/>
        <v>0</v>
      </c>
      <c r="H10" s="614">
        <f t="shared" si="2"/>
        <v>0</v>
      </c>
      <c r="I10" s="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44"/>
      <c r="B11" s="645"/>
      <c r="C11" s="645"/>
      <c r="D11" s="646"/>
      <c r="E11" s="643"/>
      <c r="F11" s="613">
        <f t="shared" si="0"/>
        <v>0</v>
      </c>
      <c r="G11" s="614">
        <f t="shared" si="1"/>
        <v>0</v>
      </c>
      <c r="H11" s="614">
        <f t="shared" si="2"/>
        <v>0</v>
      </c>
      <c r="I11" s="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44"/>
      <c r="B12" s="645"/>
      <c r="C12" s="645"/>
      <c r="D12" s="646"/>
      <c r="E12" s="643"/>
      <c r="F12" s="613">
        <f t="shared" si="0"/>
        <v>0</v>
      </c>
      <c r="G12" s="614">
        <f t="shared" si="1"/>
        <v>0</v>
      </c>
      <c r="H12" s="614">
        <f t="shared" si="2"/>
        <v>0</v>
      </c>
      <c r="I12" s="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44"/>
      <c r="B13" s="645"/>
      <c r="C13" s="645"/>
      <c r="D13" s="646"/>
      <c r="E13" s="643"/>
      <c r="F13" s="613">
        <f t="shared" si="0"/>
        <v>0</v>
      </c>
      <c r="G13" s="614">
        <f t="shared" si="1"/>
        <v>0</v>
      </c>
      <c r="H13" s="614">
        <f t="shared" si="2"/>
        <v>0</v>
      </c>
      <c r="I13" s="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44"/>
      <c r="B14" s="645"/>
      <c r="C14" s="645"/>
      <c r="D14" s="646"/>
      <c r="E14" s="643"/>
      <c r="F14" s="613">
        <f t="shared" si="0"/>
        <v>0</v>
      </c>
      <c r="G14" s="614">
        <f t="shared" si="1"/>
        <v>0</v>
      </c>
      <c r="H14" s="614">
        <f t="shared" si="2"/>
        <v>0</v>
      </c>
      <c r="I14" s="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44"/>
      <c r="B15" s="645"/>
      <c r="C15" s="645"/>
      <c r="D15" s="646"/>
      <c r="E15" s="643"/>
      <c r="F15" s="613">
        <f t="shared" si="0"/>
        <v>0</v>
      </c>
      <c r="G15" s="614">
        <f t="shared" si="1"/>
        <v>0</v>
      </c>
      <c r="H15" s="614">
        <f t="shared" si="2"/>
        <v>0</v>
      </c>
      <c r="I15" s="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44"/>
      <c r="B16" s="645"/>
      <c r="C16" s="645"/>
      <c r="D16" s="646"/>
      <c r="E16" s="643"/>
      <c r="F16" s="613">
        <f t="shared" si="0"/>
        <v>0</v>
      </c>
      <c r="G16" s="614">
        <f t="shared" si="1"/>
        <v>0</v>
      </c>
      <c r="H16" s="614">
        <f t="shared" si="2"/>
        <v>0</v>
      </c>
      <c r="I16" s="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44"/>
      <c r="B17" s="645"/>
      <c r="C17" s="645"/>
      <c r="D17" s="646"/>
      <c r="E17" s="643"/>
      <c r="F17" s="613">
        <f t="shared" si="0"/>
        <v>0</v>
      </c>
      <c r="G17" s="614">
        <f t="shared" si="1"/>
        <v>0</v>
      </c>
      <c r="H17" s="614">
        <f t="shared" si="2"/>
        <v>0</v>
      </c>
      <c r="I17" s="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44"/>
      <c r="B18" s="645"/>
      <c r="C18" s="645"/>
      <c r="D18" s="646"/>
      <c r="E18" s="643"/>
      <c r="F18" s="613">
        <f t="shared" si="0"/>
        <v>0</v>
      </c>
      <c r="G18" s="614">
        <f t="shared" si="1"/>
        <v>0</v>
      </c>
      <c r="H18" s="614">
        <f t="shared" si="2"/>
        <v>0</v>
      </c>
      <c r="I18" s="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44"/>
      <c r="B19" s="645"/>
      <c r="C19" s="645"/>
      <c r="D19" s="646"/>
      <c r="E19" s="643"/>
      <c r="F19" s="613">
        <f t="shared" si="0"/>
        <v>0</v>
      </c>
      <c r="G19" s="614">
        <f t="shared" si="1"/>
        <v>0</v>
      </c>
      <c r="H19" s="614">
        <f t="shared" si="2"/>
        <v>0</v>
      </c>
      <c r="I19" s="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44"/>
      <c r="B20" s="645"/>
      <c r="C20" s="645"/>
      <c r="D20" s="646"/>
      <c r="E20" s="643"/>
      <c r="F20" s="613">
        <f t="shared" si="0"/>
        <v>0</v>
      </c>
      <c r="G20" s="614">
        <f t="shared" si="1"/>
        <v>0</v>
      </c>
      <c r="H20" s="614">
        <f t="shared" si="2"/>
        <v>0</v>
      </c>
      <c r="I20" s="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44"/>
      <c r="B21" s="645"/>
      <c r="C21" s="645"/>
      <c r="D21" s="646"/>
      <c r="E21" s="643"/>
      <c r="F21" s="613">
        <f t="shared" si="0"/>
        <v>0</v>
      </c>
      <c r="G21" s="614">
        <f t="shared" si="1"/>
        <v>0</v>
      </c>
      <c r="H21" s="614">
        <f t="shared" si="2"/>
        <v>0</v>
      </c>
      <c r="I21" s="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44"/>
      <c r="B22" s="645"/>
      <c r="C22" s="645"/>
      <c r="D22" s="646"/>
      <c r="E22" s="643"/>
      <c r="F22" s="613">
        <f t="shared" si="0"/>
        <v>0</v>
      </c>
      <c r="G22" s="614">
        <f t="shared" si="1"/>
        <v>0</v>
      </c>
      <c r="H22" s="614">
        <f t="shared" si="2"/>
        <v>0</v>
      </c>
      <c r="I22" s="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44"/>
      <c r="B23" s="645"/>
      <c r="C23" s="645"/>
      <c r="D23" s="646"/>
      <c r="E23" s="643"/>
      <c r="F23" s="613">
        <f t="shared" si="0"/>
        <v>0</v>
      </c>
      <c r="G23" s="614">
        <f t="shared" si="1"/>
        <v>0</v>
      </c>
      <c r="H23" s="614">
        <f t="shared" si="2"/>
        <v>0</v>
      </c>
      <c r="I23" s="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44"/>
      <c r="B24" s="645"/>
      <c r="C24" s="645"/>
      <c r="D24" s="646"/>
      <c r="E24" s="643"/>
      <c r="F24" s="613">
        <f t="shared" si="0"/>
        <v>0</v>
      </c>
      <c r="G24" s="614">
        <f t="shared" si="1"/>
        <v>0</v>
      </c>
      <c r="H24" s="614">
        <f t="shared" si="2"/>
        <v>0</v>
      </c>
      <c r="I24" s="8"/>
      <c r="J24" s="608"/>
      <c r="K24" s="608"/>
      <c r="L24" s="608"/>
      <c r="M24" s="608"/>
      <c r="N24" s="608"/>
      <c r="O24" s="608"/>
      <c r="P24" s="608"/>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44"/>
      <c r="B25" s="645"/>
      <c r="C25" s="645"/>
      <c r="D25" s="646"/>
      <c r="E25" s="643"/>
      <c r="F25" s="613">
        <f t="shared" si="0"/>
        <v>0</v>
      </c>
      <c r="G25" s="614">
        <f t="shared" si="1"/>
        <v>0</v>
      </c>
      <c r="H25" s="614">
        <f t="shared" si="2"/>
        <v>0</v>
      </c>
      <c r="I25" s="8"/>
      <c r="J25" s="608"/>
      <c r="K25" s="608"/>
      <c r="L25" s="608"/>
      <c r="M25" s="608"/>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44"/>
      <c r="B26" s="645"/>
      <c r="C26" s="645"/>
      <c r="D26" s="646"/>
      <c r="E26" s="643"/>
      <c r="F26" s="613">
        <f t="shared" si="0"/>
        <v>0</v>
      </c>
      <c r="G26" s="614">
        <f t="shared" si="1"/>
        <v>0</v>
      </c>
      <c r="H26" s="614">
        <f t="shared" si="2"/>
        <v>0</v>
      </c>
      <c r="I26" s="8"/>
      <c r="J26" s="608"/>
      <c r="K26" s="608"/>
      <c r="L26" s="608"/>
      <c r="M26" s="608"/>
      <c r="N26" s="608"/>
      <c r="O26" s="608"/>
      <c r="P26" s="608"/>
      <c r="Q26" s="608"/>
      <c r="R26" s="608"/>
      <c r="S26" s="608"/>
      <c r="T26" s="608"/>
      <c r="U26" s="608"/>
      <c r="V26" s="608"/>
      <c r="W26" s="608"/>
      <c r="X26" s="608"/>
      <c r="Y26" s="608"/>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44"/>
      <c r="B27" s="645"/>
      <c r="C27" s="645"/>
      <c r="D27" s="646"/>
      <c r="E27" s="643"/>
      <c r="F27" s="613">
        <f t="shared" si="0"/>
        <v>0</v>
      </c>
      <c r="G27" s="614">
        <f t="shared" si="1"/>
        <v>0</v>
      </c>
      <c r="H27" s="614">
        <f t="shared" si="2"/>
        <v>0</v>
      </c>
      <c r="I27" s="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44"/>
      <c r="B28" s="645"/>
      <c r="C28" s="645"/>
      <c r="D28" s="646"/>
      <c r="E28" s="643"/>
      <c r="F28" s="613">
        <f t="shared" si="0"/>
        <v>0</v>
      </c>
      <c r="G28" s="614">
        <f t="shared" si="1"/>
        <v>0</v>
      </c>
      <c r="H28" s="614">
        <f t="shared" si="2"/>
        <v>0</v>
      </c>
      <c r="I28" s="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44"/>
      <c r="B29" s="645"/>
      <c r="C29" s="645"/>
      <c r="D29" s="646"/>
      <c r="E29" s="643"/>
      <c r="F29" s="613">
        <f t="shared" si="0"/>
        <v>0</v>
      </c>
      <c r="G29" s="614">
        <f t="shared" si="1"/>
        <v>0</v>
      </c>
      <c r="H29" s="614">
        <f t="shared" si="2"/>
        <v>0</v>
      </c>
      <c r="I29" s="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44"/>
      <c r="B30" s="645"/>
      <c r="C30" s="645"/>
      <c r="D30" s="646"/>
      <c r="E30" s="643"/>
      <c r="F30" s="613">
        <f t="shared" si="0"/>
        <v>0</v>
      </c>
      <c r="G30" s="614">
        <f t="shared" si="1"/>
        <v>0</v>
      </c>
      <c r="H30" s="614">
        <f t="shared" si="2"/>
        <v>0</v>
      </c>
      <c r="I30" s="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44"/>
      <c r="B31" s="645"/>
      <c r="C31" s="645"/>
      <c r="D31" s="646"/>
      <c r="E31" s="643"/>
      <c r="F31" s="613">
        <f t="shared" si="0"/>
        <v>0</v>
      </c>
      <c r="G31" s="614">
        <f t="shared" si="1"/>
        <v>0</v>
      </c>
      <c r="H31" s="614">
        <f t="shared" si="2"/>
        <v>0</v>
      </c>
      <c r="I31" s="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44"/>
      <c r="B32" s="645"/>
      <c r="C32" s="645"/>
      <c r="D32" s="646"/>
      <c r="E32" s="643"/>
      <c r="F32" s="613">
        <f t="shared" si="0"/>
        <v>0</v>
      </c>
      <c r="G32" s="614">
        <f t="shared" si="1"/>
        <v>0</v>
      </c>
      <c r="H32" s="614">
        <f t="shared" si="2"/>
        <v>0</v>
      </c>
      <c r="I32" s="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44"/>
      <c r="B33" s="645"/>
      <c r="C33" s="645"/>
      <c r="D33" s="646"/>
      <c r="E33" s="643"/>
      <c r="F33" s="613">
        <f t="shared" si="0"/>
        <v>0</v>
      </c>
      <c r="G33" s="614">
        <f t="shared" si="1"/>
        <v>0</v>
      </c>
      <c r="H33" s="614">
        <f t="shared" si="2"/>
        <v>0</v>
      </c>
      <c r="I33" s="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44"/>
      <c r="B34" s="645"/>
      <c r="C34" s="645"/>
      <c r="D34" s="646"/>
      <c r="E34" s="643"/>
      <c r="F34" s="613">
        <f t="shared" si="0"/>
        <v>0</v>
      </c>
      <c r="G34" s="614">
        <f t="shared" si="1"/>
        <v>0</v>
      </c>
      <c r="H34" s="614">
        <f t="shared" si="2"/>
        <v>0</v>
      </c>
      <c r="I34" s="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44"/>
      <c r="B35" s="645"/>
      <c r="C35" s="645"/>
      <c r="D35" s="646"/>
      <c r="E35" s="643"/>
      <c r="F35" s="613">
        <f t="shared" si="0"/>
        <v>0</v>
      </c>
      <c r="G35" s="614">
        <f t="shared" si="1"/>
        <v>0</v>
      </c>
      <c r="H35" s="614">
        <f t="shared" si="2"/>
        <v>0</v>
      </c>
      <c r="I35" s="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44"/>
      <c r="B36" s="645"/>
      <c r="C36" s="645"/>
      <c r="D36" s="646"/>
      <c r="E36" s="643"/>
      <c r="F36" s="613">
        <f t="shared" si="0"/>
        <v>0</v>
      </c>
      <c r="G36" s="614">
        <f t="shared" si="1"/>
        <v>0</v>
      </c>
      <c r="H36" s="614">
        <f t="shared" si="2"/>
        <v>0</v>
      </c>
      <c r="I36" s="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44"/>
      <c r="B37" s="645"/>
      <c r="C37" s="645"/>
      <c r="D37" s="646"/>
      <c r="E37" s="643"/>
      <c r="F37" s="613">
        <f t="shared" si="0"/>
        <v>0</v>
      </c>
      <c r="G37" s="614">
        <f t="shared" si="1"/>
        <v>0</v>
      </c>
      <c r="H37" s="614">
        <f t="shared" si="2"/>
        <v>0</v>
      </c>
      <c r="I37" s="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44"/>
      <c r="B38" s="645"/>
      <c r="C38" s="645"/>
      <c r="D38" s="646"/>
      <c r="E38" s="643"/>
      <c r="F38" s="613">
        <f t="shared" si="0"/>
        <v>0</v>
      </c>
      <c r="G38" s="614">
        <f t="shared" si="1"/>
        <v>0</v>
      </c>
      <c r="H38" s="614">
        <f t="shared" si="2"/>
        <v>0</v>
      </c>
      <c r="I38" s="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44"/>
      <c r="B39" s="645"/>
      <c r="C39" s="645"/>
      <c r="D39" s="646"/>
      <c r="E39" s="643"/>
      <c r="F39" s="613">
        <f t="shared" si="0"/>
        <v>0</v>
      </c>
      <c r="G39" s="614">
        <f t="shared" si="1"/>
        <v>0</v>
      </c>
      <c r="H39" s="614">
        <f t="shared" si="2"/>
        <v>0</v>
      </c>
      <c r="I39" s="8"/>
      <c r="J39" s="608"/>
      <c r="K39" s="608"/>
      <c r="L39" s="608"/>
      <c r="M39" s="608"/>
      <c r="N39" s="608"/>
      <c r="O39" s="608"/>
      <c r="P39" s="608"/>
      <c r="Q39" s="608"/>
      <c r="R39" s="608"/>
      <c r="S39" s="608"/>
      <c r="T39" s="608"/>
      <c r="U39" s="608"/>
      <c r="V39" s="608"/>
      <c r="W39" s="608"/>
      <c r="X39" s="608"/>
      <c r="Y39" s="608"/>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44"/>
      <c r="B40" s="645"/>
      <c r="C40" s="645"/>
      <c r="D40" s="646"/>
      <c r="E40" s="643"/>
      <c r="F40" s="613">
        <f t="shared" ref="F40:F79" si="3">D40/8/(215/12)</f>
        <v>0</v>
      </c>
      <c r="G40" s="614">
        <f t="shared" ref="G40:G79" si="4">+D40*C40</f>
        <v>0</v>
      </c>
      <c r="H40" s="614">
        <f t="shared" ref="H40:H79" si="5">G40*0.25</f>
        <v>0</v>
      </c>
      <c r="I40" s="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44"/>
      <c r="B41" s="645"/>
      <c r="C41" s="645"/>
      <c r="D41" s="646"/>
      <c r="E41" s="643"/>
      <c r="F41" s="613">
        <f t="shared" si="3"/>
        <v>0</v>
      </c>
      <c r="G41" s="614">
        <f t="shared" si="4"/>
        <v>0</v>
      </c>
      <c r="H41" s="614">
        <f t="shared" si="5"/>
        <v>0</v>
      </c>
      <c r="I41" s="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44"/>
      <c r="B42" s="645"/>
      <c r="C42" s="645"/>
      <c r="D42" s="646"/>
      <c r="E42" s="643"/>
      <c r="F42" s="613">
        <f t="shared" si="3"/>
        <v>0</v>
      </c>
      <c r="G42" s="614">
        <f t="shared" si="4"/>
        <v>0</v>
      </c>
      <c r="H42" s="614">
        <f t="shared" si="5"/>
        <v>0</v>
      </c>
      <c r="I42" s="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44"/>
      <c r="B43" s="645"/>
      <c r="C43" s="645"/>
      <c r="D43" s="646"/>
      <c r="E43" s="643"/>
      <c r="F43" s="613">
        <f t="shared" si="3"/>
        <v>0</v>
      </c>
      <c r="G43" s="614">
        <f t="shared" si="4"/>
        <v>0</v>
      </c>
      <c r="H43" s="614">
        <f t="shared" si="5"/>
        <v>0</v>
      </c>
      <c r="I43" s="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44"/>
      <c r="B44" s="645"/>
      <c r="C44" s="645"/>
      <c r="D44" s="646"/>
      <c r="E44" s="643"/>
      <c r="F44" s="613">
        <f t="shared" si="3"/>
        <v>0</v>
      </c>
      <c r="G44" s="614">
        <f t="shared" si="4"/>
        <v>0</v>
      </c>
      <c r="H44" s="614">
        <f t="shared" si="5"/>
        <v>0</v>
      </c>
      <c r="I44" s="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44"/>
      <c r="B45" s="645"/>
      <c r="C45" s="645"/>
      <c r="D45" s="646"/>
      <c r="E45" s="643"/>
      <c r="F45" s="613">
        <f t="shared" si="3"/>
        <v>0</v>
      </c>
      <c r="G45" s="614">
        <f t="shared" si="4"/>
        <v>0</v>
      </c>
      <c r="H45" s="614">
        <f t="shared" si="5"/>
        <v>0</v>
      </c>
      <c r="I45" s="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44"/>
      <c r="B46" s="645"/>
      <c r="C46" s="645"/>
      <c r="D46" s="646"/>
      <c r="E46" s="643"/>
      <c r="F46" s="613">
        <f t="shared" si="3"/>
        <v>0</v>
      </c>
      <c r="G46" s="614">
        <f t="shared" si="4"/>
        <v>0</v>
      </c>
      <c r="H46" s="614">
        <f t="shared" si="5"/>
        <v>0</v>
      </c>
      <c r="I46" s="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44"/>
      <c r="B47" s="645"/>
      <c r="C47" s="645"/>
      <c r="D47" s="646"/>
      <c r="E47" s="643"/>
      <c r="F47" s="613">
        <f t="shared" si="3"/>
        <v>0</v>
      </c>
      <c r="G47" s="614">
        <f t="shared" si="4"/>
        <v>0</v>
      </c>
      <c r="H47" s="614">
        <f t="shared" si="5"/>
        <v>0</v>
      </c>
      <c r="I47" s="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44"/>
      <c r="B48" s="645"/>
      <c r="C48" s="645"/>
      <c r="D48" s="646"/>
      <c r="E48" s="643"/>
      <c r="F48" s="613">
        <f t="shared" si="3"/>
        <v>0</v>
      </c>
      <c r="G48" s="614">
        <f t="shared" si="4"/>
        <v>0</v>
      </c>
      <c r="H48" s="614">
        <f t="shared" si="5"/>
        <v>0</v>
      </c>
      <c r="I48" s="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44"/>
      <c r="B49" s="645"/>
      <c r="C49" s="645"/>
      <c r="D49" s="646"/>
      <c r="E49" s="643"/>
      <c r="F49" s="613">
        <f t="shared" si="3"/>
        <v>0</v>
      </c>
      <c r="G49" s="614">
        <f t="shared" si="4"/>
        <v>0</v>
      </c>
      <c r="H49" s="614">
        <f t="shared" si="5"/>
        <v>0</v>
      </c>
      <c r="I49" s="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44"/>
      <c r="B50" s="645"/>
      <c r="C50" s="645"/>
      <c r="D50" s="646"/>
      <c r="E50" s="643"/>
      <c r="F50" s="613">
        <f t="shared" si="3"/>
        <v>0</v>
      </c>
      <c r="G50" s="614">
        <f t="shared" si="4"/>
        <v>0</v>
      </c>
      <c r="H50" s="614">
        <f t="shared" si="5"/>
        <v>0</v>
      </c>
      <c r="I50" s="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44"/>
      <c r="B51" s="645"/>
      <c r="C51" s="645"/>
      <c r="D51" s="646"/>
      <c r="E51" s="643"/>
      <c r="F51" s="613">
        <f t="shared" si="3"/>
        <v>0</v>
      </c>
      <c r="G51" s="614">
        <f t="shared" si="4"/>
        <v>0</v>
      </c>
      <c r="H51" s="614">
        <f t="shared" si="5"/>
        <v>0</v>
      </c>
      <c r="I51" s="8"/>
      <c r="J51" s="608"/>
      <c r="K51" s="608"/>
      <c r="L51" s="608"/>
      <c r="M51" s="608"/>
      <c r="N51" s="608"/>
      <c r="O51" s="608"/>
      <c r="P51" s="608"/>
      <c r="Q51" s="608"/>
      <c r="R51" s="608"/>
      <c r="S51" s="608"/>
      <c r="T51" s="608"/>
      <c r="U51" s="608"/>
      <c r="V51" s="608"/>
      <c r="W51" s="608"/>
      <c r="X51" s="608"/>
      <c r="Y51" s="608"/>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44"/>
      <c r="B52" s="645"/>
      <c r="C52" s="645"/>
      <c r="D52" s="646"/>
      <c r="E52" s="643"/>
      <c r="F52" s="613">
        <f t="shared" si="3"/>
        <v>0</v>
      </c>
      <c r="G52" s="614">
        <f t="shared" si="4"/>
        <v>0</v>
      </c>
      <c r="H52" s="614">
        <f t="shared" si="5"/>
        <v>0</v>
      </c>
      <c r="I52" s="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44"/>
      <c r="B53" s="645"/>
      <c r="C53" s="645"/>
      <c r="D53" s="646"/>
      <c r="E53" s="643"/>
      <c r="F53" s="613">
        <f t="shared" si="3"/>
        <v>0</v>
      </c>
      <c r="G53" s="614">
        <f t="shared" si="4"/>
        <v>0</v>
      </c>
      <c r="H53" s="614">
        <f t="shared" si="5"/>
        <v>0</v>
      </c>
      <c r="I53" s="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44"/>
      <c r="B54" s="645"/>
      <c r="C54" s="645"/>
      <c r="D54" s="646"/>
      <c r="E54" s="643"/>
      <c r="F54" s="613">
        <f t="shared" si="3"/>
        <v>0</v>
      </c>
      <c r="G54" s="614">
        <f t="shared" si="4"/>
        <v>0</v>
      </c>
      <c r="H54" s="614">
        <f t="shared" si="5"/>
        <v>0</v>
      </c>
      <c r="I54" s="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44"/>
      <c r="B55" s="645"/>
      <c r="C55" s="645"/>
      <c r="D55" s="646"/>
      <c r="E55" s="643"/>
      <c r="F55" s="613">
        <f t="shared" si="3"/>
        <v>0</v>
      </c>
      <c r="G55" s="614">
        <f t="shared" si="4"/>
        <v>0</v>
      </c>
      <c r="H55" s="614">
        <f t="shared" si="5"/>
        <v>0</v>
      </c>
      <c r="I55" s="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44"/>
      <c r="B56" s="645"/>
      <c r="C56" s="645"/>
      <c r="D56" s="646"/>
      <c r="E56" s="643"/>
      <c r="F56" s="613">
        <f t="shared" si="3"/>
        <v>0</v>
      </c>
      <c r="G56" s="614">
        <f t="shared" si="4"/>
        <v>0</v>
      </c>
      <c r="H56" s="614">
        <f t="shared" si="5"/>
        <v>0</v>
      </c>
      <c r="I56" s="8"/>
      <c r="J56" s="608"/>
      <c r="K56" s="608"/>
      <c r="L56" s="608"/>
      <c r="M56" s="608"/>
      <c r="N56" s="608"/>
      <c r="O56" s="608"/>
      <c r="P56" s="608"/>
      <c r="Q56" s="608"/>
      <c r="R56" s="608"/>
      <c r="S56" s="608"/>
      <c r="T56" s="608"/>
      <c r="U56" s="608"/>
      <c r="V56" s="608"/>
      <c r="W56" s="608"/>
      <c r="X56" s="608"/>
      <c r="Y56" s="608"/>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44"/>
      <c r="B57" s="645"/>
      <c r="C57" s="645"/>
      <c r="D57" s="646"/>
      <c r="E57" s="643"/>
      <c r="F57" s="613">
        <f t="shared" si="3"/>
        <v>0</v>
      </c>
      <c r="G57" s="614">
        <f t="shared" si="4"/>
        <v>0</v>
      </c>
      <c r="H57" s="614">
        <f t="shared" si="5"/>
        <v>0</v>
      </c>
      <c r="I57" s="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44"/>
      <c r="B58" s="645"/>
      <c r="C58" s="645"/>
      <c r="D58" s="646"/>
      <c r="E58" s="643"/>
      <c r="F58" s="613">
        <f t="shared" si="3"/>
        <v>0</v>
      </c>
      <c r="G58" s="614">
        <f t="shared" si="4"/>
        <v>0</v>
      </c>
      <c r="H58" s="614">
        <f t="shared" si="5"/>
        <v>0</v>
      </c>
      <c r="I58" s="8"/>
      <c r="J58" s="608"/>
      <c r="K58" s="608"/>
      <c r="L58" s="608"/>
      <c r="M58" s="608"/>
      <c r="N58" s="608"/>
      <c r="O58" s="608"/>
      <c r="P58" s="608"/>
      <c r="Q58" s="608"/>
      <c r="R58" s="608"/>
      <c r="S58" s="608"/>
      <c r="T58" s="608"/>
      <c r="U58" s="608"/>
      <c r="V58" s="608"/>
      <c r="W58" s="608"/>
      <c r="X58" s="608"/>
      <c r="Y58" s="608"/>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44"/>
      <c r="B59" s="645"/>
      <c r="C59" s="645"/>
      <c r="D59" s="646"/>
      <c r="E59" s="643"/>
      <c r="F59" s="613">
        <f t="shared" si="3"/>
        <v>0</v>
      </c>
      <c r="G59" s="614">
        <f t="shared" si="4"/>
        <v>0</v>
      </c>
      <c r="H59" s="614">
        <f t="shared" si="5"/>
        <v>0</v>
      </c>
      <c r="I59" s="8"/>
      <c r="J59" s="608"/>
      <c r="K59" s="608"/>
      <c r="L59" s="608"/>
      <c r="M59" s="608"/>
      <c r="N59" s="608"/>
      <c r="O59" s="608"/>
      <c r="P59" s="608"/>
      <c r="Q59" s="608"/>
      <c r="R59" s="608"/>
      <c r="S59" s="608"/>
      <c r="T59" s="608"/>
      <c r="U59" s="608"/>
      <c r="V59" s="608"/>
      <c r="W59" s="608"/>
      <c r="X59" s="608"/>
      <c r="Y59" s="608"/>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44"/>
      <c r="B60" s="645"/>
      <c r="C60" s="645"/>
      <c r="D60" s="646"/>
      <c r="E60" s="643"/>
      <c r="F60" s="613">
        <f t="shared" si="3"/>
        <v>0</v>
      </c>
      <c r="G60" s="614">
        <f t="shared" si="4"/>
        <v>0</v>
      </c>
      <c r="H60" s="614">
        <f t="shared" si="5"/>
        <v>0</v>
      </c>
      <c r="I60" s="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44"/>
      <c r="B61" s="645"/>
      <c r="C61" s="645"/>
      <c r="D61" s="646"/>
      <c r="E61" s="643"/>
      <c r="F61" s="613">
        <f t="shared" si="3"/>
        <v>0</v>
      </c>
      <c r="G61" s="614">
        <f t="shared" si="4"/>
        <v>0</v>
      </c>
      <c r="H61" s="614">
        <f t="shared" si="5"/>
        <v>0</v>
      </c>
      <c r="I61" s="8"/>
      <c r="J61" s="608"/>
      <c r="K61" s="608"/>
      <c r="L61" s="608"/>
      <c r="M61" s="608"/>
      <c r="N61" s="608"/>
      <c r="O61" s="608"/>
      <c r="P61" s="608"/>
      <c r="Q61" s="608"/>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44"/>
      <c r="B62" s="645"/>
      <c r="C62" s="645"/>
      <c r="D62" s="646"/>
      <c r="E62" s="643"/>
      <c r="F62" s="613">
        <f t="shared" si="3"/>
        <v>0</v>
      </c>
      <c r="G62" s="614">
        <f t="shared" si="4"/>
        <v>0</v>
      </c>
      <c r="H62" s="614">
        <f t="shared" si="5"/>
        <v>0</v>
      </c>
      <c r="I62" s="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44"/>
      <c r="B63" s="645"/>
      <c r="C63" s="645"/>
      <c r="D63" s="646"/>
      <c r="E63" s="643"/>
      <c r="F63" s="613">
        <f t="shared" si="3"/>
        <v>0</v>
      </c>
      <c r="G63" s="614">
        <f t="shared" si="4"/>
        <v>0</v>
      </c>
      <c r="H63" s="614">
        <f t="shared" si="5"/>
        <v>0</v>
      </c>
      <c r="I63" s="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44"/>
      <c r="B64" s="645"/>
      <c r="C64" s="645"/>
      <c r="D64" s="646"/>
      <c r="E64" s="643"/>
      <c r="F64" s="613">
        <f t="shared" si="3"/>
        <v>0</v>
      </c>
      <c r="G64" s="614">
        <f t="shared" si="4"/>
        <v>0</v>
      </c>
      <c r="H64" s="614">
        <f t="shared" si="5"/>
        <v>0</v>
      </c>
      <c r="I64" s="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44"/>
      <c r="B65" s="645"/>
      <c r="C65" s="645"/>
      <c r="D65" s="646"/>
      <c r="E65" s="643"/>
      <c r="F65" s="613">
        <f t="shared" si="3"/>
        <v>0</v>
      </c>
      <c r="G65" s="614">
        <f t="shared" si="4"/>
        <v>0</v>
      </c>
      <c r="H65" s="614">
        <f t="shared" si="5"/>
        <v>0</v>
      </c>
      <c r="I65" s="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44"/>
      <c r="B66" s="645"/>
      <c r="C66" s="645"/>
      <c r="D66" s="646"/>
      <c r="E66" s="643"/>
      <c r="F66" s="613">
        <f t="shared" si="3"/>
        <v>0</v>
      </c>
      <c r="G66" s="614">
        <f t="shared" si="4"/>
        <v>0</v>
      </c>
      <c r="H66" s="614">
        <f t="shared" si="5"/>
        <v>0</v>
      </c>
      <c r="I66" s="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44"/>
      <c r="B67" s="645"/>
      <c r="C67" s="645"/>
      <c r="D67" s="646"/>
      <c r="E67" s="643"/>
      <c r="F67" s="613">
        <f t="shared" si="3"/>
        <v>0</v>
      </c>
      <c r="G67" s="614">
        <f t="shared" si="4"/>
        <v>0</v>
      </c>
      <c r="H67" s="614">
        <f t="shared" si="5"/>
        <v>0</v>
      </c>
      <c r="I67" s="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44"/>
      <c r="B68" s="645"/>
      <c r="C68" s="645"/>
      <c r="D68" s="646"/>
      <c r="E68" s="643"/>
      <c r="F68" s="613">
        <f t="shared" si="3"/>
        <v>0</v>
      </c>
      <c r="G68" s="614">
        <f t="shared" si="4"/>
        <v>0</v>
      </c>
      <c r="H68" s="614">
        <f t="shared" si="5"/>
        <v>0</v>
      </c>
      <c r="I68" s="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44"/>
      <c r="B69" s="645"/>
      <c r="C69" s="645"/>
      <c r="D69" s="646"/>
      <c r="E69" s="643"/>
      <c r="F69" s="613">
        <f t="shared" si="3"/>
        <v>0</v>
      </c>
      <c r="G69" s="614">
        <f t="shared" si="4"/>
        <v>0</v>
      </c>
      <c r="H69" s="614">
        <f t="shared" si="5"/>
        <v>0</v>
      </c>
      <c r="I69" s="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44"/>
      <c r="B70" s="645"/>
      <c r="C70" s="645"/>
      <c r="D70" s="646"/>
      <c r="E70" s="643"/>
      <c r="F70" s="613">
        <f t="shared" si="3"/>
        <v>0</v>
      </c>
      <c r="G70" s="614">
        <f t="shared" si="4"/>
        <v>0</v>
      </c>
      <c r="H70" s="614">
        <f t="shared" si="5"/>
        <v>0</v>
      </c>
      <c r="I70" s="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44"/>
      <c r="B71" s="645"/>
      <c r="C71" s="645"/>
      <c r="D71" s="646"/>
      <c r="E71" s="643"/>
      <c r="F71" s="613">
        <f t="shared" si="3"/>
        <v>0</v>
      </c>
      <c r="G71" s="614">
        <f t="shared" si="4"/>
        <v>0</v>
      </c>
      <c r="H71" s="614">
        <f t="shared" si="5"/>
        <v>0</v>
      </c>
      <c r="I71" s="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44"/>
      <c r="B72" s="645"/>
      <c r="C72" s="645"/>
      <c r="D72" s="646"/>
      <c r="E72" s="643"/>
      <c r="F72" s="613">
        <f t="shared" si="3"/>
        <v>0</v>
      </c>
      <c r="G72" s="614">
        <f t="shared" si="4"/>
        <v>0</v>
      </c>
      <c r="H72" s="614">
        <f t="shared" si="5"/>
        <v>0</v>
      </c>
      <c r="I72" s="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44"/>
      <c r="B73" s="645"/>
      <c r="C73" s="645"/>
      <c r="D73" s="646"/>
      <c r="E73" s="643"/>
      <c r="F73" s="613">
        <f t="shared" si="3"/>
        <v>0</v>
      </c>
      <c r="G73" s="614">
        <f t="shared" si="4"/>
        <v>0</v>
      </c>
      <c r="H73" s="614">
        <f t="shared" si="5"/>
        <v>0</v>
      </c>
      <c r="I73" s="8"/>
      <c r="J73" s="608"/>
      <c r="K73" s="608"/>
      <c r="L73" s="608"/>
      <c r="M73" s="608"/>
      <c r="N73" s="608"/>
      <c r="O73" s="608"/>
      <c r="P73" s="608"/>
      <c r="Q73" s="608"/>
      <c r="R73" s="608"/>
      <c r="S73" s="608"/>
      <c r="T73" s="608"/>
      <c r="U73" s="608"/>
      <c r="V73" s="608"/>
      <c r="W73" s="608"/>
      <c r="X73" s="608"/>
      <c r="Y73" s="608"/>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44"/>
      <c r="B74" s="645"/>
      <c r="C74" s="645"/>
      <c r="D74" s="646"/>
      <c r="E74" s="643"/>
      <c r="F74" s="613">
        <f t="shared" si="3"/>
        <v>0</v>
      </c>
      <c r="G74" s="614">
        <f t="shared" si="4"/>
        <v>0</v>
      </c>
      <c r="H74" s="614">
        <f t="shared" si="5"/>
        <v>0</v>
      </c>
      <c r="I74" s="8"/>
      <c r="J74" s="608"/>
      <c r="K74" s="608"/>
      <c r="L74" s="608"/>
      <c r="M74" s="608"/>
      <c r="N74" s="608"/>
      <c r="O74" s="608"/>
      <c r="P74" s="608"/>
      <c r="Q74" s="608"/>
      <c r="R74" s="608"/>
      <c r="S74" s="608"/>
      <c r="T74" s="608"/>
      <c r="U74" s="608"/>
      <c r="V74" s="608"/>
      <c r="W74" s="608"/>
      <c r="X74" s="608"/>
      <c r="Y74" s="608"/>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44"/>
      <c r="B75" s="645"/>
      <c r="C75" s="645"/>
      <c r="D75" s="646"/>
      <c r="E75" s="643"/>
      <c r="F75" s="613">
        <f t="shared" si="3"/>
        <v>0</v>
      </c>
      <c r="G75" s="614">
        <f t="shared" si="4"/>
        <v>0</v>
      </c>
      <c r="H75" s="614">
        <f t="shared" si="5"/>
        <v>0</v>
      </c>
      <c r="I75" s="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44"/>
      <c r="B76" s="645"/>
      <c r="C76" s="645"/>
      <c r="D76" s="646"/>
      <c r="E76" s="643"/>
      <c r="F76" s="613">
        <f t="shared" si="3"/>
        <v>0</v>
      </c>
      <c r="G76" s="614">
        <f t="shared" si="4"/>
        <v>0</v>
      </c>
      <c r="H76" s="614">
        <f t="shared" si="5"/>
        <v>0</v>
      </c>
      <c r="I76" s="8"/>
      <c r="J76" s="608"/>
      <c r="K76" s="608"/>
      <c r="L76" s="608"/>
      <c r="M76" s="608"/>
      <c r="N76" s="608"/>
      <c r="O76" s="608"/>
      <c r="P76" s="608"/>
      <c r="Q76" s="608"/>
      <c r="R76" s="608"/>
      <c r="S76" s="608"/>
      <c r="T76" s="608"/>
      <c r="U76" s="608"/>
      <c r="V76" s="608"/>
      <c r="W76" s="608"/>
      <c r="X76" s="608"/>
      <c r="Y76" s="608"/>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44"/>
      <c r="B77" s="645"/>
      <c r="C77" s="645"/>
      <c r="D77" s="646"/>
      <c r="E77" s="643"/>
      <c r="F77" s="613">
        <f t="shared" si="3"/>
        <v>0</v>
      </c>
      <c r="G77" s="614">
        <f t="shared" si="4"/>
        <v>0</v>
      </c>
      <c r="H77" s="614">
        <f t="shared" si="5"/>
        <v>0</v>
      </c>
      <c r="I77" s="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44"/>
      <c r="B78" s="645"/>
      <c r="C78" s="645"/>
      <c r="D78" s="646"/>
      <c r="E78" s="643"/>
      <c r="F78" s="613">
        <f t="shared" si="3"/>
        <v>0</v>
      </c>
      <c r="G78" s="614">
        <f t="shared" si="4"/>
        <v>0</v>
      </c>
      <c r="H78" s="614">
        <f t="shared" si="5"/>
        <v>0</v>
      </c>
      <c r="I78" s="8"/>
      <c r="J78" s="608"/>
      <c r="K78" s="608"/>
      <c r="L78" s="608"/>
      <c r="M78" s="608"/>
      <c r="N78" s="608"/>
      <c r="O78" s="608"/>
      <c r="P78" s="608"/>
      <c r="Q78" s="608"/>
      <c r="R78" s="608"/>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44"/>
      <c r="B79" s="645"/>
      <c r="C79" s="645"/>
      <c r="D79" s="646"/>
      <c r="E79" s="643"/>
      <c r="F79" s="613">
        <f t="shared" si="3"/>
        <v>0</v>
      </c>
      <c r="G79" s="614">
        <f t="shared" si="4"/>
        <v>0</v>
      </c>
      <c r="H79" s="614">
        <f t="shared" si="5"/>
        <v>0</v>
      </c>
      <c r="I79" s="8"/>
      <c r="J79" s="608"/>
      <c r="K79" s="608"/>
      <c r="L79" s="608"/>
      <c r="M79" s="608"/>
      <c r="N79" s="608"/>
      <c r="O79" s="608"/>
      <c r="P79" s="608"/>
      <c r="Q79" s="608"/>
      <c r="R79" s="608"/>
      <c r="S79" s="608"/>
      <c r="T79" s="608"/>
      <c r="U79" s="608"/>
      <c r="V79" s="608"/>
      <c r="W79" s="608"/>
      <c r="X79" s="608"/>
      <c r="Y79" s="608"/>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44"/>
      <c r="B80" s="645"/>
      <c r="C80" s="645"/>
      <c r="D80" s="646"/>
      <c r="E80" s="643"/>
      <c r="F80" s="613">
        <f t="shared" si="0"/>
        <v>0</v>
      </c>
      <c r="G80" s="614">
        <f t="shared" si="1"/>
        <v>0</v>
      </c>
      <c r="H80" s="614">
        <f t="shared" si="2"/>
        <v>0</v>
      </c>
      <c r="I80" s="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44"/>
      <c r="B81" s="645"/>
      <c r="C81" s="645"/>
      <c r="D81" s="646"/>
      <c r="E81" s="643"/>
      <c r="F81" s="613">
        <f t="shared" si="0"/>
        <v>0</v>
      </c>
      <c r="G81" s="614">
        <f t="shared" si="1"/>
        <v>0</v>
      </c>
      <c r="H81" s="614">
        <f t="shared" si="2"/>
        <v>0</v>
      </c>
      <c r="I81" s="8"/>
      <c r="J81" s="608"/>
      <c r="K81" s="608"/>
      <c r="L81" s="608"/>
      <c r="M81" s="608"/>
      <c r="N81" s="608"/>
      <c r="O81" s="608"/>
      <c r="P81" s="608"/>
      <c r="Q81" s="608"/>
      <c r="R81" s="608"/>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44"/>
      <c r="B82" s="645"/>
      <c r="C82" s="645"/>
      <c r="D82" s="646"/>
      <c r="E82" s="643"/>
      <c r="F82" s="613">
        <f t="shared" si="0"/>
        <v>0</v>
      </c>
      <c r="G82" s="614">
        <f t="shared" si="1"/>
        <v>0</v>
      </c>
      <c r="H82" s="614">
        <f t="shared" si="2"/>
        <v>0</v>
      </c>
      <c r="I82" s="8"/>
      <c r="J82" s="608"/>
      <c r="K82" s="608"/>
      <c r="L82" s="608"/>
      <c r="M82" s="608"/>
      <c r="N82" s="608"/>
      <c r="O82" s="608"/>
      <c r="P82" s="608"/>
      <c r="Q82" s="608"/>
      <c r="R82" s="608"/>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44"/>
      <c r="B83" s="645"/>
      <c r="C83" s="645"/>
      <c r="D83" s="646"/>
      <c r="E83" s="643"/>
      <c r="F83" s="613">
        <f t="shared" si="0"/>
        <v>0</v>
      </c>
      <c r="G83" s="614">
        <f t="shared" si="1"/>
        <v>0</v>
      </c>
      <c r="H83" s="614">
        <f t="shared" si="2"/>
        <v>0</v>
      </c>
      <c r="I83" s="8"/>
      <c r="J83" s="608"/>
      <c r="K83" s="608"/>
      <c r="L83" s="608"/>
      <c r="M83" s="608"/>
      <c r="N83" s="608"/>
      <c r="O83" s="608"/>
      <c r="P83" s="608"/>
      <c r="Q83" s="608"/>
      <c r="R83" s="608"/>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44"/>
      <c r="B84" s="645"/>
      <c r="C84" s="645"/>
      <c r="D84" s="646"/>
      <c r="E84" s="643"/>
      <c r="F84" s="613">
        <f t="shared" si="0"/>
        <v>0</v>
      </c>
      <c r="G84" s="614">
        <f t="shared" si="1"/>
        <v>0</v>
      </c>
      <c r="H84" s="614">
        <f t="shared" si="2"/>
        <v>0</v>
      </c>
      <c r="I84" s="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44"/>
      <c r="B85" s="645"/>
      <c r="C85" s="645"/>
      <c r="D85" s="646"/>
      <c r="E85" s="643"/>
      <c r="F85" s="613">
        <f t="shared" si="0"/>
        <v>0</v>
      </c>
      <c r="G85" s="614">
        <f t="shared" si="1"/>
        <v>0</v>
      </c>
      <c r="H85" s="614">
        <f t="shared" si="2"/>
        <v>0</v>
      </c>
      <c r="I85" s="8"/>
      <c r="J85" s="608"/>
      <c r="K85" s="608"/>
      <c r="L85" s="608"/>
      <c r="M85" s="608"/>
      <c r="N85" s="608"/>
      <c r="O85" s="608"/>
      <c r="P85" s="608"/>
      <c r="Q85" s="608"/>
      <c r="R85" s="608"/>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44"/>
      <c r="B86" s="645"/>
      <c r="C86" s="645"/>
      <c r="D86" s="646"/>
      <c r="E86" s="643"/>
      <c r="F86" s="613">
        <f t="shared" si="0"/>
        <v>0</v>
      </c>
      <c r="G86" s="614">
        <f t="shared" si="1"/>
        <v>0</v>
      </c>
      <c r="H86" s="614">
        <f t="shared" si="2"/>
        <v>0</v>
      </c>
      <c r="I86" s="8"/>
      <c r="J86" s="608"/>
      <c r="K86" s="608"/>
      <c r="L86" s="608"/>
      <c r="M86" s="608"/>
      <c r="N86" s="608"/>
      <c r="O86" s="608"/>
      <c r="P86" s="608"/>
      <c r="Q86" s="608"/>
      <c r="R86" s="608"/>
      <c r="S86" s="608"/>
      <c r="T86" s="608"/>
      <c r="U86" s="608"/>
      <c r="V86" s="608"/>
      <c r="W86" s="608"/>
      <c r="X86" s="608"/>
      <c r="Y86" s="608"/>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44"/>
      <c r="B87" s="645"/>
      <c r="C87" s="645"/>
      <c r="D87" s="646"/>
      <c r="E87" s="643"/>
      <c r="F87" s="613">
        <f t="shared" si="0"/>
        <v>0</v>
      </c>
      <c r="G87" s="614">
        <f t="shared" si="1"/>
        <v>0</v>
      </c>
      <c r="H87" s="614">
        <f t="shared" si="2"/>
        <v>0</v>
      </c>
      <c r="I87" s="8"/>
      <c r="J87" s="608"/>
      <c r="K87" s="608"/>
      <c r="L87" s="608"/>
      <c r="M87" s="608"/>
      <c r="N87" s="608"/>
      <c r="O87" s="608"/>
      <c r="P87" s="608"/>
      <c r="Q87" s="608"/>
      <c r="R87" s="608"/>
      <c r="S87" s="608"/>
      <c r="T87" s="608"/>
      <c r="U87" s="608"/>
      <c r="V87" s="608"/>
      <c r="W87" s="608"/>
      <c r="X87" s="608"/>
      <c r="Y87" s="608"/>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44"/>
      <c r="B88" s="645"/>
      <c r="C88" s="645"/>
      <c r="D88" s="646"/>
      <c r="E88" s="643"/>
      <c r="F88" s="613">
        <f t="shared" si="0"/>
        <v>0</v>
      </c>
      <c r="G88" s="614">
        <f t="shared" si="1"/>
        <v>0</v>
      </c>
      <c r="H88" s="614">
        <f t="shared" si="2"/>
        <v>0</v>
      </c>
      <c r="I88" s="8"/>
      <c r="J88" s="608"/>
      <c r="K88" s="608"/>
      <c r="L88" s="608"/>
      <c r="M88" s="608"/>
      <c r="N88" s="608"/>
      <c r="O88" s="608"/>
      <c r="P88" s="608"/>
      <c r="Q88" s="608"/>
      <c r="R88" s="608"/>
      <c r="S88" s="608"/>
      <c r="T88" s="608"/>
      <c r="U88" s="608"/>
      <c r="V88" s="608"/>
      <c r="W88" s="608"/>
      <c r="X88" s="608"/>
      <c r="Y88" s="608"/>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44"/>
      <c r="B89" s="645"/>
      <c r="C89" s="645"/>
      <c r="D89" s="646"/>
      <c r="E89" s="643"/>
      <c r="F89" s="613">
        <f t="shared" si="0"/>
        <v>0</v>
      </c>
      <c r="G89" s="614">
        <f t="shared" si="1"/>
        <v>0</v>
      </c>
      <c r="H89" s="614">
        <f t="shared" si="2"/>
        <v>0</v>
      </c>
      <c r="I89" s="8"/>
      <c r="J89" s="608"/>
      <c r="K89" s="608"/>
      <c r="L89" s="608"/>
      <c r="M89" s="608"/>
      <c r="N89" s="608"/>
      <c r="O89" s="608"/>
      <c r="P89" s="608"/>
      <c r="Q89" s="608"/>
      <c r="R89" s="608"/>
      <c r="S89" s="608"/>
      <c r="T89" s="608"/>
      <c r="U89" s="608"/>
      <c r="V89" s="608"/>
      <c r="W89" s="608"/>
      <c r="X89" s="608"/>
      <c r="Y89" s="608"/>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44"/>
      <c r="B90" s="645"/>
      <c r="C90" s="645"/>
      <c r="D90" s="646"/>
      <c r="E90" s="643"/>
      <c r="F90" s="613">
        <f t="shared" si="0"/>
        <v>0</v>
      </c>
      <c r="G90" s="614">
        <f t="shared" si="1"/>
        <v>0</v>
      </c>
      <c r="H90" s="614">
        <f t="shared" si="2"/>
        <v>0</v>
      </c>
      <c r="I90" s="8"/>
      <c r="J90" s="608"/>
      <c r="K90" s="608"/>
      <c r="L90" s="608"/>
      <c r="M90" s="608"/>
      <c r="N90" s="608"/>
      <c r="O90" s="608"/>
      <c r="P90" s="608"/>
      <c r="Q90" s="608"/>
      <c r="R90" s="608"/>
      <c r="S90" s="608"/>
      <c r="T90" s="608"/>
      <c r="U90" s="608"/>
      <c r="V90" s="608"/>
      <c r="W90" s="608"/>
      <c r="X90" s="608"/>
      <c r="Y90" s="608"/>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44"/>
      <c r="B91" s="645"/>
      <c r="C91" s="645"/>
      <c r="D91" s="646"/>
      <c r="E91" s="643"/>
      <c r="F91" s="613">
        <f t="shared" si="0"/>
        <v>0</v>
      </c>
      <c r="G91" s="614">
        <f t="shared" si="1"/>
        <v>0</v>
      </c>
      <c r="H91" s="614">
        <f t="shared" si="2"/>
        <v>0</v>
      </c>
      <c r="I91" s="8"/>
      <c r="J91" s="608"/>
      <c r="K91" s="608"/>
      <c r="L91" s="608"/>
      <c r="M91" s="608"/>
      <c r="N91" s="608"/>
      <c r="O91" s="608"/>
      <c r="P91" s="608"/>
      <c r="Q91" s="608"/>
      <c r="R91" s="608"/>
      <c r="S91" s="608"/>
      <c r="T91" s="608"/>
      <c r="U91" s="608"/>
      <c r="V91" s="608"/>
      <c r="W91" s="608"/>
      <c r="X91" s="608"/>
      <c r="Y91" s="608"/>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44"/>
      <c r="B92" s="645"/>
      <c r="C92" s="645"/>
      <c r="D92" s="646"/>
      <c r="E92" s="643"/>
      <c r="F92" s="613">
        <f t="shared" si="0"/>
        <v>0</v>
      </c>
      <c r="G92" s="614">
        <f t="shared" si="1"/>
        <v>0</v>
      </c>
      <c r="H92" s="614">
        <f t="shared" si="2"/>
        <v>0</v>
      </c>
      <c r="I92" s="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44"/>
      <c r="B93" s="645"/>
      <c r="C93" s="645"/>
      <c r="D93" s="646"/>
      <c r="E93" s="643"/>
      <c r="F93" s="613">
        <f t="shared" si="0"/>
        <v>0</v>
      </c>
      <c r="G93" s="614">
        <f t="shared" si="1"/>
        <v>0</v>
      </c>
      <c r="H93" s="614">
        <f t="shared" si="2"/>
        <v>0</v>
      </c>
      <c r="I93" s="8"/>
      <c r="J93" s="608"/>
      <c r="K93" s="608"/>
      <c r="L93" s="608"/>
      <c r="M93" s="608"/>
      <c r="N93" s="608"/>
      <c r="O93" s="608"/>
      <c r="P93" s="608"/>
      <c r="Q93" s="608"/>
      <c r="R93" s="608"/>
      <c r="S93" s="608"/>
      <c r="T93" s="608"/>
      <c r="U93" s="608"/>
      <c r="V93" s="608"/>
      <c r="W93" s="608"/>
      <c r="X93" s="608"/>
      <c r="Y93" s="608"/>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44"/>
      <c r="B94" s="645"/>
      <c r="C94" s="645"/>
      <c r="D94" s="646"/>
      <c r="E94" s="643"/>
      <c r="F94" s="613">
        <f t="shared" si="0"/>
        <v>0</v>
      </c>
      <c r="G94" s="614">
        <f t="shared" si="1"/>
        <v>0</v>
      </c>
      <c r="H94" s="614">
        <f t="shared" si="2"/>
        <v>0</v>
      </c>
      <c r="I94" s="8"/>
      <c r="J94" s="608"/>
      <c r="K94" s="608"/>
      <c r="L94" s="608"/>
      <c r="M94" s="608"/>
      <c r="N94" s="608"/>
      <c r="O94" s="608"/>
      <c r="P94" s="608"/>
      <c r="Q94" s="608"/>
      <c r="R94" s="608"/>
      <c r="S94" s="608"/>
      <c r="T94" s="608"/>
      <c r="U94" s="608"/>
      <c r="V94" s="608"/>
      <c r="W94" s="608"/>
      <c r="X94" s="608"/>
      <c r="Y94" s="608"/>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44"/>
      <c r="B95" s="645"/>
      <c r="C95" s="645"/>
      <c r="D95" s="646"/>
      <c r="E95" s="643"/>
      <c r="F95" s="613">
        <f t="shared" si="0"/>
        <v>0</v>
      </c>
      <c r="G95" s="614">
        <f t="shared" si="1"/>
        <v>0</v>
      </c>
      <c r="H95" s="614">
        <f t="shared" si="2"/>
        <v>0</v>
      </c>
      <c r="I95" s="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44"/>
      <c r="B96" s="645"/>
      <c r="C96" s="645"/>
      <c r="D96" s="646"/>
      <c r="E96" s="643"/>
      <c r="F96" s="613">
        <f t="shared" si="0"/>
        <v>0</v>
      </c>
      <c r="G96" s="614">
        <f t="shared" si="1"/>
        <v>0</v>
      </c>
      <c r="H96" s="614">
        <f t="shared" si="2"/>
        <v>0</v>
      </c>
      <c r="I96" s="8"/>
      <c r="J96" s="608"/>
      <c r="K96" s="608"/>
      <c r="L96" s="608"/>
      <c r="M96" s="608"/>
      <c r="N96" s="608"/>
      <c r="O96" s="608"/>
      <c r="P96" s="608"/>
      <c r="Q96" s="608"/>
      <c r="R96" s="608"/>
      <c r="S96" s="608"/>
      <c r="T96" s="608"/>
      <c r="U96" s="608"/>
      <c r="V96" s="608"/>
      <c r="W96" s="608"/>
      <c r="X96" s="608"/>
      <c r="Y96" s="608"/>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44"/>
      <c r="B97" s="645"/>
      <c r="C97" s="645"/>
      <c r="D97" s="646"/>
      <c r="E97" s="643"/>
      <c r="F97" s="613">
        <f t="shared" si="0"/>
        <v>0</v>
      </c>
      <c r="G97" s="614">
        <f t="shared" si="1"/>
        <v>0</v>
      </c>
      <c r="H97" s="614">
        <f t="shared" si="2"/>
        <v>0</v>
      </c>
      <c r="I97" s="8"/>
      <c r="J97" s="608"/>
      <c r="K97" s="608"/>
      <c r="L97" s="608"/>
      <c r="M97" s="608"/>
      <c r="N97" s="608"/>
      <c r="O97" s="608"/>
      <c r="P97" s="608"/>
      <c r="Q97" s="608"/>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44"/>
      <c r="B98" s="645"/>
      <c r="C98" s="645"/>
      <c r="D98" s="646"/>
      <c r="E98" s="643"/>
      <c r="F98" s="613">
        <f t="shared" si="0"/>
        <v>0</v>
      </c>
      <c r="G98" s="614">
        <f t="shared" si="1"/>
        <v>0</v>
      </c>
      <c r="H98" s="614">
        <f t="shared" si="2"/>
        <v>0</v>
      </c>
      <c r="I98" s="8"/>
      <c r="J98" s="608"/>
      <c r="K98" s="608"/>
      <c r="L98" s="608"/>
      <c r="M98" s="608"/>
      <c r="N98" s="608"/>
      <c r="O98" s="608"/>
      <c r="P98" s="608"/>
      <c r="Q98" s="608"/>
      <c r="R98" s="608"/>
      <c r="S98" s="608"/>
      <c r="T98" s="608"/>
      <c r="U98" s="608"/>
      <c r="V98" s="608"/>
      <c r="W98" s="608"/>
      <c r="X98" s="608"/>
      <c r="Y98" s="608"/>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44"/>
      <c r="B99" s="645"/>
      <c r="C99" s="645"/>
      <c r="D99" s="646"/>
      <c r="E99" s="643"/>
      <c r="F99" s="613">
        <f t="shared" si="0"/>
        <v>0</v>
      </c>
      <c r="G99" s="614">
        <f t="shared" si="1"/>
        <v>0</v>
      </c>
      <c r="H99" s="614">
        <f t="shared" si="2"/>
        <v>0</v>
      </c>
      <c r="I99" s="8"/>
      <c r="J99" s="608"/>
      <c r="K99" s="608"/>
      <c r="L99" s="608"/>
      <c r="M99" s="608"/>
      <c r="N99" s="608"/>
      <c r="O99" s="608"/>
      <c r="P99" s="608"/>
      <c r="Q99" s="608"/>
      <c r="R99" s="608"/>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44"/>
      <c r="B100" s="645"/>
      <c r="C100" s="645"/>
      <c r="D100" s="646"/>
      <c r="E100" s="643"/>
      <c r="F100" s="613">
        <f t="shared" si="0"/>
        <v>0</v>
      </c>
      <c r="G100" s="614">
        <f t="shared" si="1"/>
        <v>0</v>
      </c>
      <c r="H100" s="614">
        <f t="shared" si="2"/>
        <v>0</v>
      </c>
      <c r="I100" s="8"/>
      <c r="J100" s="608"/>
      <c r="K100" s="608"/>
      <c r="L100" s="608"/>
      <c r="M100" s="608"/>
      <c r="N100" s="608"/>
      <c r="O100" s="608"/>
      <c r="P100" s="608"/>
      <c r="Q100" s="608"/>
      <c r="R100" s="608"/>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44"/>
      <c r="B101" s="645"/>
      <c r="C101" s="645"/>
      <c r="D101" s="646"/>
      <c r="E101" s="643"/>
      <c r="F101" s="613">
        <f t="shared" si="0"/>
        <v>0</v>
      </c>
      <c r="G101" s="614">
        <f t="shared" si="1"/>
        <v>0</v>
      </c>
      <c r="H101" s="614">
        <f t="shared" si="2"/>
        <v>0</v>
      </c>
      <c r="I101" s="8"/>
      <c r="J101" s="608"/>
      <c r="K101" s="608"/>
      <c r="L101" s="608"/>
      <c r="M101" s="608"/>
      <c r="N101" s="608"/>
      <c r="O101" s="608"/>
      <c r="P101" s="608"/>
      <c r="Q101" s="608"/>
      <c r="R101" s="608"/>
      <c r="S101" s="608"/>
      <c r="T101" s="608"/>
      <c r="U101" s="608"/>
      <c r="V101" s="608"/>
      <c r="W101" s="608"/>
      <c r="X101" s="608"/>
      <c r="Y101" s="608"/>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44"/>
      <c r="B102" s="645"/>
      <c r="C102" s="645"/>
      <c r="D102" s="646"/>
      <c r="E102" s="643"/>
      <c r="F102" s="613">
        <f t="shared" si="0"/>
        <v>0</v>
      </c>
      <c r="G102" s="614">
        <f t="shared" si="1"/>
        <v>0</v>
      </c>
      <c r="H102" s="614">
        <f t="shared" si="2"/>
        <v>0</v>
      </c>
      <c r="I102" s="8"/>
      <c r="J102" s="608"/>
      <c r="K102" s="608"/>
      <c r="L102" s="608"/>
      <c r="M102" s="608"/>
      <c r="N102" s="608"/>
      <c r="O102" s="608"/>
      <c r="P102" s="608"/>
      <c r="Q102" s="608"/>
      <c r="R102" s="608"/>
      <c r="S102" s="608"/>
      <c r="T102" s="608"/>
      <c r="U102" s="608"/>
      <c r="V102" s="608"/>
      <c r="W102" s="608"/>
      <c r="X102" s="608"/>
      <c r="Y102" s="608"/>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44"/>
      <c r="B103" s="645"/>
      <c r="C103" s="645"/>
      <c r="D103" s="646"/>
      <c r="E103" s="643"/>
      <c r="F103" s="613">
        <f t="shared" si="0"/>
        <v>0</v>
      </c>
      <c r="G103" s="614">
        <f t="shared" si="1"/>
        <v>0</v>
      </c>
      <c r="H103" s="614">
        <f t="shared" si="2"/>
        <v>0</v>
      </c>
      <c r="I103" s="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44"/>
      <c r="B104" s="645"/>
      <c r="C104" s="645"/>
      <c r="D104" s="646"/>
      <c r="E104" s="643"/>
      <c r="F104" s="613">
        <f t="shared" si="0"/>
        <v>0</v>
      </c>
      <c r="G104" s="614">
        <f t="shared" si="1"/>
        <v>0</v>
      </c>
      <c r="H104" s="614">
        <f t="shared" si="2"/>
        <v>0</v>
      </c>
      <c r="I104" s="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44"/>
      <c r="B105" s="645"/>
      <c r="C105" s="645"/>
      <c r="D105" s="646"/>
      <c r="E105" s="643"/>
      <c r="F105" s="613">
        <f t="shared" si="0"/>
        <v>0</v>
      </c>
      <c r="G105" s="614">
        <f t="shared" si="1"/>
        <v>0</v>
      </c>
      <c r="H105" s="614">
        <f t="shared" si="2"/>
        <v>0</v>
      </c>
      <c r="I105" s="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44"/>
      <c r="B106" s="645"/>
      <c r="C106" s="645"/>
      <c r="D106" s="646"/>
      <c r="E106" s="643"/>
      <c r="F106" s="613">
        <f t="shared" si="0"/>
        <v>0</v>
      </c>
      <c r="G106" s="614">
        <f t="shared" si="1"/>
        <v>0</v>
      </c>
      <c r="H106" s="614">
        <f t="shared" si="2"/>
        <v>0</v>
      </c>
      <c r="I106" s="8"/>
      <c r="J106" s="608"/>
      <c r="K106" s="608"/>
      <c r="L106" s="608"/>
      <c r="M106" s="608"/>
      <c r="N106" s="608"/>
      <c r="O106" s="608"/>
      <c r="P106" s="608"/>
      <c r="Q106" s="608"/>
      <c r="R106" s="608"/>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44"/>
      <c r="B107" s="645"/>
      <c r="C107" s="645"/>
      <c r="D107" s="646"/>
      <c r="E107" s="643"/>
      <c r="F107" s="613">
        <f t="shared" si="0"/>
        <v>0</v>
      </c>
      <c r="G107" s="614">
        <f t="shared" si="1"/>
        <v>0</v>
      </c>
      <c r="H107" s="614">
        <f t="shared" si="2"/>
        <v>0</v>
      </c>
      <c r="I107" s="8"/>
      <c r="J107" s="608"/>
      <c r="K107" s="608"/>
      <c r="L107" s="608"/>
      <c r="M107" s="608"/>
      <c r="N107" s="608"/>
      <c r="O107" s="608"/>
      <c r="P107" s="608"/>
      <c r="Q107" s="608"/>
      <c r="R107" s="608"/>
      <c r="S107" s="608"/>
      <c r="T107" s="608"/>
      <c r="U107" s="608"/>
      <c r="V107" s="608"/>
      <c r="W107" s="608"/>
      <c r="X107" s="608"/>
      <c r="Y107" s="608"/>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44"/>
      <c r="B108" s="645"/>
      <c r="C108" s="645"/>
      <c r="D108" s="646"/>
      <c r="E108" s="643"/>
      <c r="F108" s="613">
        <f t="shared" si="0"/>
        <v>0</v>
      </c>
      <c r="G108" s="614">
        <f t="shared" si="1"/>
        <v>0</v>
      </c>
      <c r="H108" s="614">
        <f t="shared" si="2"/>
        <v>0</v>
      </c>
      <c r="I108" s="8"/>
      <c r="J108" s="608"/>
      <c r="K108" s="608"/>
      <c r="L108" s="608"/>
      <c r="M108" s="608"/>
      <c r="N108" s="608"/>
      <c r="O108" s="608"/>
      <c r="P108" s="608"/>
      <c r="Q108" s="608"/>
      <c r="R108" s="608"/>
      <c r="S108" s="608"/>
      <c r="T108" s="608"/>
      <c r="U108" s="608"/>
      <c r="V108" s="608"/>
      <c r="W108" s="608"/>
      <c r="X108" s="608"/>
      <c r="Y108" s="608"/>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44"/>
      <c r="B109" s="645"/>
      <c r="C109" s="645"/>
      <c r="D109" s="646"/>
      <c r="E109" s="643"/>
      <c r="F109" s="613">
        <f t="shared" ref="F109:F111" si="6">D109/8/(215/12)</f>
        <v>0</v>
      </c>
      <c r="G109" s="614">
        <f t="shared" ref="G109:G111" si="7">+D109*C109</f>
        <v>0</v>
      </c>
      <c r="H109" s="614">
        <f t="shared" ref="H109:H111" si="8">G109*0.25</f>
        <v>0</v>
      </c>
      <c r="I109" s="8"/>
      <c r="J109" s="608"/>
      <c r="K109" s="608"/>
      <c r="L109" s="608"/>
      <c r="M109" s="608"/>
      <c r="N109" s="608"/>
      <c r="O109" s="608"/>
      <c r="P109" s="608"/>
      <c r="Q109" s="608"/>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44"/>
      <c r="B110" s="645"/>
      <c r="C110" s="645"/>
      <c r="D110" s="646"/>
      <c r="E110" s="643"/>
      <c r="F110" s="613">
        <f t="shared" si="6"/>
        <v>0</v>
      </c>
      <c r="G110" s="614">
        <f t="shared" si="7"/>
        <v>0</v>
      </c>
      <c r="H110" s="614">
        <f t="shared" si="8"/>
        <v>0</v>
      </c>
      <c r="I110" s="8"/>
      <c r="J110" s="608"/>
      <c r="K110" s="608"/>
      <c r="L110" s="608"/>
      <c r="M110" s="608"/>
      <c r="N110" s="608"/>
      <c r="O110" s="608"/>
      <c r="P110" s="608"/>
      <c r="Q110" s="608"/>
      <c r="R110" s="608"/>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44"/>
      <c r="B111" s="645"/>
      <c r="C111" s="645"/>
      <c r="D111" s="646"/>
      <c r="E111" s="643"/>
      <c r="F111" s="613">
        <f t="shared" si="6"/>
        <v>0</v>
      </c>
      <c r="G111" s="614">
        <f t="shared" si="7"/>
        <v>0</v>
      </c>
      <c r="H111" s="614">
        <f t="shared" si="8"/>
        <v>0</v>
      </c>
      <c r="I111" s="8"/>
      <c r="J111" s="608"/>
      <c r="K111" s="608"/>
      <c r="L111" s="608"/>
      <c r="M111" s="608"/>
      <c r="N111" s="608"/>
      <c r="O111" s="608"/>
      <c r="P111" s="608"/>
      <c r="Q111" s="608"/>
      <c r="R111" s="608"/>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47"/>
      <c r="B112" s="648"/>
      <c r="C112" s="648"/>
      <c r="D112" s="649"/>
      <c r="E112" s="643"/>
      <c r="F112" s="613">
        <f t="shared" ref="F112:F150" si="9">D112/8/(215/12)</f>
        <v>0</v>
      </c>
      <c r="G112" s="614">
        <f t="shared" ref="G112:G150" si="10">+D112*C112</f>
        <v>0</v>
      </c>
      <c r="H112" s="614">
        <f t="shared" ref="H112:H150" si="11">G112*0.25</f>
        <v>0</v>
      </c>
      <c r="I112" s="8" t="str">
        <f t="shared" ref="I112:I150" si="12">LEFT($A$1,7)</f>
        <v>M13-M18</v>
      </c>
      <c r="J112" s="608"/>
      <c r="K112" s="608"/>
      <c r="L112" s="608"/>
      <c r="M112" s="608"/>
      <c r="N112" s="608"/>
      <c r="O112" s="608"/>
      <c r="P112" s="608"/>
      <c r="Q112" s="608"/>
      <c r="R112" s="608"/>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47"/>
      <c r="B113" s="648"/>
      <c r="C113" s="648"/>
      <c r="D113" s="649"/>
      <c r="E113" s="643"/>
      <c r="F113" s="613">
        <f t="shared" si="9"/>
        <v>0</v>
      </c>
      <c r="G113" s="614">
        <f t="shared" si="10"/>
        <v>0</v>
      </c>
      <c r="H113" s="614">
        <f t="shared" si="11"/>
        <v>0</v>
      </c>
      <c r="I113" s="8" t="str">
        <f t="shared" si="12"/>
        <v>M13-M18</v>
      </c>
      <c r="J113" s="608"/>
      <c r="K113" s="608"/>
      <c r="L113" s="608"/>
      <c r="M113" s="608"/>
      <c r="N113" s="608"/>
      <c r="O113" s="608"/>
      <c r="P113" s="608"/>
      <c r="Q113" s="608"/>
      <c r="R113" s="608"/>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47"/>
      <c r="B114" s="648"/>
      <c r="C114" s="648"/>
      <c r="D114" s="649"/>
      <c r="E114" s="643"/>
      <c r="F114" s="613">
        <f t="shared" si="9"/>
        <v>0</v>
      </c>
      <c r="G114" s="614">
        <f t="shared" si="10"/>
        <v>0</v>
      </c>
      <c r="H114" s="614">
        <f>G114*0.25</f>
        <v>0</v>
      </c>
      <c r="I114" s="8" t="str">
        <f t="shared" si="12"/>
        <v>M13-M18</v>
      </c>
      <c r="J114" s="608"/>
      <c r="K114" s="608"/>
      <c r="L114" s="608"/>
      <c r="M114" s="608"/>
      <c r="N114" s="608"/>
      <c r="O114" s="608"/>
      <c r="P114" s="608"/>
      <c r="Q114" s="608"/>
      <c r="R114" s="608"/>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47"/>
      <c r="B115" s="648"/>
      <c r="C115" s="648"/>
      <c r="D115" s="649"/>
      <c r="E115" s="643"/>
      <c r="F115" s="613">
        <f t="shared" si="9"/>
        <v>0</v>
      </c>
      <c r="G115" s="614">
        <f t="shared" si="10"/>
        <v>0</v>
      </c>
      <c r="H115" s="614">
        <f t="shared" si="11"/>
        <v>0</v>
      </c>
      <c r="I115" s="8" t="str">
        <f t="shared" si="12"/>
        <v>M13-M18</v>
      </c>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47"/>
      <c r="B116" s="648"/>
      <c r="C116" s="648"/>
      <c r="D116" s="649"/>
      <c r="E116" s="643"/>
      <c r="F116" s="613">
        <f t="shared" si="9"/>
        <v>0</v>
      </c>
      <c r="G116" s="614">
        <f t="shared" si="10"/>
        <v>0</v>
      </c>
      <c r="H116" s="614">
        <f t="shared" si="11"/>
        <v>0</v>
      </c>
      <c r="I116" s="8" t="str">
        <f t="shared" si="12"/>
        <v>M13-M18</v>
      </c>
      <c r="J116" s="608"/>
      <c r="K116" s="608"/>
      <c r="L116" s="608"/>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47"/>
      <c r="B117" s="648"/>
      <c r="C117" s="648"/>
      <c r="D117" s="649"/>
      <c r="E117" s="643"/>
      <c r="F117" s="613">
        <f t="shared" si="9"/>
        <v>0</v>
      </c>
      <c r="G117" s="614">
        <f t="shared" si="10"/>
        <v>0</v>
      </c>
      <c r="H117" s="614">
        <f t="shared" si="11"/>
        <v>0</v>
      </c>
      <c r="I117" s="8" t="str">
        <f t="shared" si="12"/>
        <v>M13-M18</v>
      </c>
      <c r="J117" s="608"/>
      <c r="K117" s="608"/>
      <c r="L117" s="608"/>
      <c r="M117" s="608"/>
      <c r="N117" s="608"/>
      <c r="O117" s="608"/>
      <c r="P117" s="608"/>
      <c r="Q117" s="608"/>
      <c r="R117" s="608"/>
      <c r="S117" s="608"/>
      <c r="T117" s="608"/>
      <c r="U117" s="608"/>
      <c r="V117" s="608"/>
      <c r="W117" s="608"/>
      <c r="X117" s="608"/>
      <c r="Y117" s="608"/>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47"/>
      <c r="B118" s="648"/>
      <c r="C118" s="648"/>
      <c r="D118" s="649"/>
      <c r="E118" s="643"/>
      <c r="F118" s="613">
        <f t="shared" si="9"/>
        <v>0</v>
      </c>
      <c r="G118" s="614">
        <f t="shared" si="10"/>
        <v>0</v>
      </c>
      <c r="H118" s="614">
        <f t="shared" si="11"/>
        <v>0</v>
      </c>
      <c r="I118" s="8" t="str">
        <f t="shared" si="12"/>
        <v>M13-M18</v>
      </c>
      <c r="J118" s="608"/>
      <c r="K118" s="608"/>
      <c r="L118" s="608"/>
      <c r="M118" s="608"/>
      <c r="N118" s="608"/>
      <c r="O118" s="608"/>
      <c r="P118" s="608"/>
      <c r="Q118" s="608"/>
      <c r="R118" s="608"/>
      <c r="S118" s="608"/>
      <c r="T118" s="608"/>
      <c r="U118" s="608"/>
      <c r="V118" s="608"/>
      <c r="W118" s="608"/>
      <c r="X118" s="608"/>
      <c r="Y118" s="608"/>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24"/>
      <c r="B119" s="650"/>
      <c r="C119" s="650"/>
      <c r="D119" s="651"/>
      <c r="E119" s="643"/>
      <c r="F119" s="613">
        <f t="shared" si="9"/>
        <v>0</v>
      </c>
      <c r="G119" s="614">
        <f t="shared" si="10"/>
        <v>0</v>
      </c>
      <c r="H119" s="614">
        <f t="shared" si="11"/>
        <v>0</v>
      </c>
      <c r="I119" s="8" t="str">
        <f t="shared" si="12"/>
        <v>M13-M18</v>
      </c>
      <c r="J119" s="608"/>
      <c r="K119" s="608"/>
      <c r="L119" s="608"/>
      <c r="M119" s="608"/>
      <c r="N119" s="608"/>
      <c r="O119" s="608"/>
      <c r="P119" s="608"/>
      <c r="Q119" s="608"/>
      <c r="R119" s="608"/>
      <c r="S119" s="608"/>
      <c r="T119" s="608"/>
      <c r="U119" s="608"/>
      <c r="V119" s="608"/>
      <c r="W119" s="608"/>
      <c r="X119" s="608"/>
      <c r="Y119" s="608"/>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43"/>
      <c r="F120" s="613">
        <f t="shared" si="9"/>
        <v>0</v>
      </c>
      <c r="G120" s="614">
        <f t="shared" si="10"/>
        <v>0</v>
      </c>
      <c r="H120" s="614">
        <f t="shared" si="11"/>
        <v>0</v>
      </c>
      <c r="I120" s="8" t="str">
        <f t="shared" si="12"/>
        <v>M13-M18</v>
      </c>
      <c r="J120" s="608"/>
      <c r="K120" s="608"/>
      <c r="L120" s="608"/>
      <c r="M120" s="608"/>
      <c r="N120" s="608"/>
      <c r="O120" s="608"/>
      <c r="P120" s="608"/>
      <c r="Q120" s="608"/>
      <c r="R120" s="608"/>
      <c r="S120" s="608"/>
      <c r="T120" s="608"/>
      <c r="U120" s="608"/>
      <c r="V120" s="608"/>
      <c r="W120" s="608"/>
      <c r="X120" s="608"/>
      <c r="Y120" s="608"/>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43"/>
      <c r="F121" s="613">
        <f t="shared" si="9"/>
        <v>0</v>
      </c>
      <c r="G121" s="614">
        <f t="shared" si="10"/>
        <v>0</v>
      </c>
      <c r="H121" s="614">
        <f t="shared" si="11"/>
        <v>0</v>
      </c>
      <c r="I121" s="8" t="str">
        <f t="shared" si="12"/>
        <v>M13-M18</v>
      </c>
      <c r="J121" s="608"/>
      <c r="K121" s="608"/>
      <c r="L121" s="608"/>
      <c r="M121" s="608"/>
      <c r="N121" s="608"/>
      <c r="O121" s="608"/>
      <c r="P121" s="608"/>
      <c r="Q121" s="608"/>
      <c r="R121" s="608"/>
      <c r="S121" s="608"/>
      <c r="T121" s="608"/>
      <c r="U121" s="608"/>
      <c r="V121" s="608"/>
      <c r="W121" s="608"/>
      <c r="X121" s="608"/>
      <c r="Y121" s="608"/>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43"/>
      <c r="F122" s="613">
        <f t="shared" si="9"/>
        <v>0</v>
      </c>
      <c r="G122" s="614">
        <f t="shared" si="10"/>
        <v>0</v>
      </c>
      <c r="H122" s="614">
        <f t="shared" si="11"/>
        <v>0</v>
      </c>
      <c r="I122" s="8" t="str">
        <f t="shared" si="12"/>
        <v>M13-M18</v>
      </c>
      <c r="J122" s="608"/>
      <c r="K122" s="608"/>
      <c r="L122" s="608"/>
      <c r="M122" s="608"/>
      <c r="N122" s="608"/>
      <c r="O122" s="608"/>
      <c r="P122" s="608"/>
      <c r="Q122" s="608"/>
      <c r="R122" s="608"/>
      <c r="S122" s="608"/>
      <c r="T122" s="608"/>
      <c r="U122" s="608"/>
      <c r="V122" s="635"/>
      <c r="W122" s="635"/>
      <c r="X122" s="635"/>
      <c r="Y122" s="635"/>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43"/>
      <c r="F123" s="613">
        <f t="shared" si="9"/>
        <v>0</v>
      </c>
      <c r="G123" s="614">
        <f t="shared" si="10"/>
        <v>0</v>
      </c>
      <c r="H123" s="614">
        <f t="shared" si="11"/>
        <v>0</v>
      </c>
      <c r="I123" s="8" t="str">
        <f t="shared" si="12"/>
        <v>M13-M18</v>
      </c>
      <c r="J123" s="608"/>
      <c r="K123" s="608"/>
      <c r="L123" s="608"/>
      <c r="M123" s="608"/>
      <c r="N123" s="608"/>
      <c r="O123" s="608"/>
      <c r="P123" s="608"/>
      <c r="Q123" s="608"/>
      <c r="R123" s="608"/>
      <c r="S123" s="608"/>
      <c r="T123" s="608"/>
      <c r="U123" s="608"/>
      <c r="V123" s="635"/>
      <c r="W123" s="635"/>
      <c r="X123" s="635"/>
      <c r="Y123" s="635"/>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43"/>
      <c r="F124" s="613">
        <f t="shared" si="9"/>
        <v>0</v>
      </c>
      <c r="G124" s="614">
        <f t="shared" si="10"/>
        <v>0</v>
      </c>
      <c r="H124" s="614">
        <f t="shared" si="11"/>
        <v>0</v>
      </c>
      <c r="I124" s="8" t="str">
        <f t="shared" si="12"/>
        <v>M13-M18</v>
      </c>
      <c r="J124" s="608"/>
      <c r="K124" s="608"/>
      <c r="L124" s="608"/>
      <c r="M124" s="608"/>
      <c r="N124" s="608"/>
      <c r="O124" s="608"/>
      <c r="P124" s="608"/>
      <c r="Q124" s="608"/>
      <c r="R124" s="608"/>
      <c r="S124" s="608"/>
      <c r="T124" s="608"/>
      <c r="U124" s="608"/>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43"/>
      <c r="F125" s="613">
        <f t="shared" si="9"/>
        <v>0</v>
      </c>
      <c r="G125" s="614">
        <f t="shared" si="10"/>
        <v>0</v>
      </c>
      <c r="H125" s="614">
        <f t="shared" si="11"/>
        <v>0</v>
      </c>
      <c r="I125" s="8" t="str">
        <f t="shared" si="12"/>
        <v>M13-M18</v>
      </c>
      <c r="J125" s="608"/>
      <c r="K125" s="608"/>
      <c r="L125" s="608"/>
      <c r="M125" s="608"/>
      <c r="N125" s="608"/>
      <c r="O125" s="608"/>
      <c r="P125" s="608"/>
      <c r="Q125" s="608"/>
      <c r="R125" s="608"/>
      <c r="S125" s="608"/>
      <c r="T125" s="608"/>
      <c r="U125" s="608"/>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43"/>
      <c r="F126" s="613">
        <f t="shared" si="9"/>
        <v>0</v>
      </c>
      <c r="G126" s="614">
        <f t="shared" si="10"/>
        <v>0</v>
      </c>
      <c r="H126" s="614">
        <f t="shared" si="11"/>
        <v>0</v>
      </c>
      <c r="I126" s="8" t="str">
        <f t="shared" si="12"/>
        <v>M13-M18</v>
      </c>
      <c r="J126" s="608"/>
      <c r="K126" s="608"/>
      <c r="L126" s="608"/>
      <c r="M126" s="608"/>
      <c r="N126" s="608"/>
      <c r="O126" s="608"/>
      <c r="P126" s="608"/>
      <c r="Q126" s="608"/>
      <c r="R126" s="608"/>
      <c r="S126" s="608"/>
      <c r="T126" s="608"/>
      <c r="U126" s="608"/>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43"/>
      <c r="F127" s="613">
        <f t="shared" si="9"/>
        <v>0</v>
      </c>
      <c r="G127" s="614">
        <f t="shared" si="10"/>
        <v>0</v>
      </c>
      <c r="H127" s="614">
        <f t="shared" si="11"/>
        <v>0</v>
      </c>
      <c r="I127" s="8" t="str">
        <f t="shared" si="12"/>
        <v>M13-M18</v>
      </c>
      <c r="J127" s="608"/>
      <c r="K127" s="608"/>
      <c r="L127" s="608"/>
      <c r="M127" s="608"/>
      <c r="N127" s="608"/>
      <c r="O127" s="608"/>
      <c r="P127" s="608"/>
      <c r="Q127" s="608"/>
      <c r="R127" s="608"/>
      <c r="S127" s="608"/>
      <c r="T127" s="608"/>
      <c r="U127" s="608"/>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43"/>
      <c r="F128" s="613">
        <f t="shared" si="9"/>
        <v>0</v>
      </c>
      <c r="G128" s="614">
        <f t="shared" si="10"/>
        <v>0</v>
      </c>
      <c r="H128" s="614">
        <f t="shared" si="11"/>
        <v>0</v>
      </c>
      <c r="I128" s="8" t="str">
        <f t="shared" si="12"/>
        <v>M13-M18</v>
      </c>
      <c r="J128" s="608"/>
      <c r="K128" s="608"/>
      <c r="L128" s="608"/>
      <c r="M128" s="608"/>
      <c r="N128" s="608"/>
      <c r="O128" s="608"/>
      <c r="P128" s="608"/>
      <c r="Q128" s="608"/>
      <c r="R128" s="608"/>
      <c r="S128" s="608"/>
      <c r="T128" s="608"/>
      <c r="U128" s="608"/>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43"/>
      <c r="F129" s="613">
        <f t="shared" si="9"/>
        <v>0</v>
      </c>
      <c r="G129" s="614">
        <f t="shared" si="10"/>
        <v>0</v>
      </c>
      <c r="H129" s="614">
        <f t="shared" si="11"/>
        <v>0</v>
      </c>
      <c r="I129" s="8" t="str">
        <f t="shared" si="12"/>
        <v>M13-M18</v>
      </c>
      <c r="J129" s="608"/>
      <c r="K129" s="608"/>
      <c r="L129" s="608"/>
      <c r="M129" s="608"/>
      <c r="N129" s="608"/>
      <c r="O129" s="608"/>
      <c r="P129" s="608"/>
      <c r="Q129" s="608"/>
      <c r="R129" s="608"/>
      <c r="S129" s="608"/>
      <c r="T129" s="608"/>
      <c r="U129" s="608"/>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 hidden="1" customHeight="1" outlineLevel="1" x14ac:dyDescent="0.35">
      <c r="A130" s="615"/>
      <c r="B130" s="616"/>
      <c r="C130" s="616"/>
      <c r="D130" s="617"/>
      <c r="E130" s="643"/>
      <c r="F130" s="613">
        <f t="shared" si="9"/>
        <v>0</v>
      </c>
      <c r="G130" s="614">
        <f t="shared" si="10"/>
        <v>0</v>
      </c>
      <c r="H130" s="614">
        <f t="shared" si="11"/>
        <v>0</v>
      </c>
      <c r="I130" s="8" t="str">
        <f t="shared" si="12"/>
        <v>M13-M18</v>
      </c>
      <c r="J130" s="608"/>
      <c r="K130" s="608"/>
      <c r="L130" s="608"/>
      <c r="M130" s="608"/>
      <c r="N130" s="608"/>
      <c r="O130" s="608"/>
      <c r="P130" s="608"/>
      <c r="Q130" s="608"/>
      <c r="R130" s="608"/>
      <c r="S130" s="608"/>
      <c r="T130" s="608"/>
      <c r="U130" s="608"/>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 hidden="1" customHeight="1" outlineLevel="1" x14ac:dyDescent="0.35">
      <c r="A131" s="615"/>
      <c r="B131" s="616"/>
      <c r="C131" s="616"/>
      <c r="D131" s="617"/>
      <c r="E131" s="643"/>
      <c r="F131" s="613">
        <f t="shared" ref="F131:F140" si="13">D131/8/(215/12)</f>
        <v>0</v>
      </c>
      <c r="G131" s="614">
        <f t="shared" ref="G131:G140" si="14">+D131*C131</f>
        <v>0</v>
      </c>
      <c r="H131" s="614">
        <f t="shared" ref="H131:H140" si="15">G131*0.25</f>
        <v>0</v>
      </c>
      <c r="I131" s="8"/>
      <c r="J131" s="608"/>
      <c r="K131" s="608"/>
      <c r="L131" s="608"/>
      <c r="M131" s="608"/>
      <c r="N131" s="608"/>
      <c r="O131" s="608"/>
      <c r="P131" s="608"/>
      <c r="Q131" s="608"/>
      <c r="R131" s="608"/>
      <c r="S131" s="608"/>
      <c r="T131" s="608"/>
      <c r="U131" s="608"/>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 hidden="1" customHeight="1" outlineLevel="1" x14ac:dyDescent="0.35">
      <c r="A132" s="615"/>
      <c r="B132" s="616"/>
      <c r="C132" s="616"/>
      <c r="D132" s="617"/>
      <c r="E132" s="643"/>
      <c r="F132" s="613">
        <f t="shared" si="13"/>
        <v>0</v>
      </c>
      <c r="G132" s="614">
        <f t="shared" si="14"/>
        <v>0</v>
      </c>
      <c r="H132" s="614">
        <f t="shared" si="15"/>
        <v>0</v>
      </c>
      <c r="I132" s="8"/>
      <c r="J132" s="608"/>
      <c r="K132" s="608"/>
      <c r="L132" s="608"/>
      <c r="M132" s="608"/>
      <c r="N132" s="608"/>
      <c r="O132" s="608"/>
      <c r="P132" s="608"/>
      <c r="Q132" s="608"/>
      <c r="R132" s="608"/>
      <c r="S132" s="608"/>
      <c r="T132" s="608"/>
      <c r="U132" s="608"/>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 hidden="1" customHeight="1" outlineLevel="1" x14ac:dyDescent="0.35">
      <c r="A133" s="615"/>
      <c r="B133" s="616"/>
      <c r="C133" s="616"/>
      <c r="D133" s="617"/>
      <c r="E133" s="643"/>
      <c r="F133" s="613">
        <f t="shared" si="13"/>
        <v>0</v>
      </c>
      <c r="G133" s="614">
        <f t="shared" si="14"/>
        <v>0</v>
      </c>
      <c r="H133" s="614">
        <f t="shared" si="15"/>
        <v>0</v>
      </c>
      <c r="I133" s="8"/>
      <c r="J133" s="608"/>
      <c r="K133" s="608"/>
      <c r="L133" s="608"/>
      <c r="M133" s="608"/>
      <c r="N133" s="608"/>
      <c r="O133" s="608"/>
      <c r="P133" s="608"/>
      <c r="Q133" s="608"/>
      <c r="R133" s="608"/>
      <c r="S133" s="608"/>
      <c r="T133" s="608"/>
      <c r="U133" s="608"/>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 hidden="1" customHeight="1" outlineLevel="1" x14ac:dyDescent="0.35">
      <c r="A134" s="615"/>
      <c r="B134" s="616"/>
      <c r="C134" s="616"/>
      <c r="D134" s="617"/>
      <c r="E134" s="643"/>
      <c r="F134" s="613">
        <f t="shared" si="13"/>
        <v>0</v>
      </c>
      <c r="G134" s="614">
        <f t="shared" si="14"/>
        <v>0</v>
      </c>
      <c r="H134" s="614">
        <f t="shared" si="15"/>
        <v>0</v>
      </c>
      <c r="I134" s="8"/>
      <c r="J134" s="608"/>
      <c r="K134" s="608"/>
      <c r="L134" s="608"/>
      <c r="M134" s="608"/>
      <c r="N134" s="608"/>
      <c r="O134" s="608"/>
      <c r="P134" s="608"/>
      <c r="Q134" s="608"/>
      <c r="R134" s="608"/>
      <c r="S134" s="608"/>
      <c r="T134" s="608"/>
      <c r="U134" s="608"/>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 hidden="1" customHeight="1" outlineLevel="1" x14ac:dyDescent="0.35">
      <c r="A135" s="615"/>
      <c r="B135" s="616"/>
      <c r="C135" s="616"/>
      <c r="D135" s="617"/>
      <c r="E135" s="643"/>
      <c r="F135" s="613">
        <f t="shared" si="13"/>
        <v>0</v>
      </c>
      <c r="G135" s="614">
        <f t="shared" si="14"/>
        <v>0</v>
      </c>
      <c r="H135" s="614">
        <f t="shared" si="15"/>
        <v>0</v>
      </c>
      <c r="I135" s="8"/>
      <c r="J135" s="608"/>
      <c r="K135" s="608"/>
      <c r="L135" s="608"/>
      <c r="M135" s="608"/>
      <c r="N135" s="608"/>
      <c r="O135" s="608"/>
      <c r="P135" s="608"/>
      <c r="Q135" s="608"/>
      <c r="R135" s="608"/>
      <c r="S135" s="608"/>
      <c r="T135" s="608"/>
      <c r="U135" s="608"/>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 hidden="1" customHeight="1" outlineLevel="1" x14ac:dyDescent="0.35">
      <c r="A136" s="615"/>
      <c r="B136" s="616"/>
      <c r="C136" s="616"/>
      <c r="D136" s="617"/>
      <c r="E136" s="643"/>
      <c r="F136" s="613">
        <f t="shared" si="13"/>
        <v>0</v>
      </c>
      <c r="G136" s="614">
        <f t="shared" si="14"/>
        <v>0</v>
      </c>
      <c r="H136" s="614">
        <f t="shared" si="15"/>
        <v>0</v>
      </c>
      <c r="I136" s="8"/>
      <c r="J136" s="608"/>
      <c r="K136" s="608"/>
      <c r="L136" s="608"/>
      <c r="M136" s="608"/>
      <c r="N136" s="608"/>
      <c r="O136" s="608"/>
      <c r="P136" s="608"/>
      <c r="Q136" s="608"/>
      <c r="R136" s="608"/>
      <c r="S136" s="608"/>
      <c r="T136" s="608"/>
      <c r="U136" s="608"/>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 hidden="1" customHeight="1" outlineLevel="1" x14ac:dyDescent="0.35">
      <c r="A137" s="615"/>
      <c r="B137" s="616"/>
      <c r="C137" s="616"/>
      <c r="D137" s="617"/>
      <c r="E137" s="643"/>
      <c r="F137" s="613">
        <f t="shared" si="13"/>
        <v>0</v>
      </c>
      <c r="G137" s="614">
        <f t="shared" si="14"/>
        <v>0</v>
      </c>
      <c r="H137" s="614">
        <f t="shared" si="15"/>
        <v>0</v>
      </c>
      <c r="I137" s="8"/>
      <c r="J137" s="608"/>
      <c r="K137" s="608"/>
      <c r="L137" s="608"/>
      <c r="M137" s="608"/>
      <c r="N137" s="608"/>
      <c r="O137" s="608"/>
      <c r="P137" s="608"/>
      <c r="Q137" s="608"/>
      <c r="R137" s="608"/>
      <c r="S137" s="608"/>
      <c r="T137" s="608"/>
      <c r="U137" s="608"/>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 hidden="1" customHeight="1" outlineLevel="1" x14ac:dyDescent="0.35">
      <c r="A138" s="615"/>
      <c r="B138" s="616"/>
      <c r="C138" s="616"/>
      <c r="D138" s="617"/>
      <c r="E138" s="643"/>
      <c r="F138" s="613">
        <f t="shared" si="13"/>
        <v>0</v>
      </c>
      <c r="G138" s="614">
        <f t="shared" si="14"/>
        <v>0</v>
      </c>
      <c r="H138" s="614">
        <f t="shared" si="15"/>
        <v>0</v>
      </c>
      <c r="I138" s="8"/>
      <c r="J138" s="608"/>
      <c r="K138" s="608"/>
      <c r="L138" s="608"/>
      <c r="M138" s="608"/>
      <c r="N138" s="608"/>
      <c r="O138" s="608"/>
      <c r="P138" s="608"/>
      <c r="Q138" s="608"/>
      <c r="R138" s="608"/>
      <c r="S138" s="608"/>
      <c r="T138" s="608"/>
      <c r="U138" s="608"/>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 hidden="1" customHeight="1" outlineLevel="1" x14ac:dyDescent="0.35">
      <c r="A139" s="615"/>
      <c r="B139" s="616"/>
      <c r="C139" s="616"/>
      <c r="D139" s="617"/>
      <c r="E139" s="643"/>
      <c r="F139" s="613">
        <f t="shared" si="13"/>
        <v>0</v>
      </c>
      <c r="G139" s="614">
        <f t="shared" si="14"/>
        <v>0</v>
      </c>
      <c r="H139" s="614">
        <f t="shared" si="15"/>
        <v>0</v>
      </c>
      <c r="I139" s="8"/>
      <c r="J139" s="608"/>
      <c r="K139" s="608"/>
      <c r="L139" s="608"/>
      <c r="M139" s="608"/>
      <c r="N139" s="608"/>
      <c r="O139" s="608"/>
      <c r="P139" s="608"/>
      <c r="Q139" s="608"/>
      <c r="R139" s="608"/>
      <c r="S139" s="608"/>
      <c r="T139" s="608"/>
      <c r="U139" s="608"/>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 hidden="1" customHeight="1" outlineLevel="1" x14ac:dyDescent="0.35">
      <c r="A140" s="615"/>
      <c r="B140" s="616"/>
      <c r="C140" s="616"/>
      <c r="D140" s="617"/>
      <c r="E140" s="643"/>
      <c r="F140" s="613">
        <f t="shared" si="13"/>
        <v>0</v>
      </c>
      <c r="G140" s="614">
        <f t="shared" si="14"/>
        <v>0</v>
      </c>
      <c r="H140" s="614">
        <f t="shared" si="15"/>
        <v>0</v>
      </c>
      <c r="I140" s="8"/>
      <c r="J140" s="608"/>
      <c r="K140" s="608"/>
      <c r="L140" s="608"/>
      <c r="M140" s="608"/>
      <c r="N140" s="608"/>
      <c r="O140" s="608"/>
      <c r="P140" s="608"/>
      <c r="Q140" s="608"/>
      <c r="R140" s="608"/>
      <c r="S140" s="608"/>
      <c r="T140" s="608"/>
      <c r="U140" s="608"/>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43"/>
      <c r="F141" s="613">
        <f t="shared" si="9"/>
        <v>0</v>
      </c>
      <c r="G141" s="614">
        <f t="shared" si="10"/>
        <v>0</v>
      </c>
      <c r="H141" s="614">
        <f t="shared" si="11"/>
        <v>0</v>
      </c>
      <c r="I141" s="8" t="str">
        <f t="shared" si="12"/>
        <v>M13-M18</v>
      </c>
      <c r="J141" s="608"/>
      <c r="K141" s="608"/>
      <c r="L141" s="608"/>
      <c r="M141" s="608"/>
      <c r="N141" s="608"/>
      <c r="O141" s="608"/>
      <c r="P141" s="608"/>
      <c r="Q141" s="608"/>
      <c r="R141" s="608"/>
      <c r="S141" s="608"/>
      <c r="T141" s="608"/>
      <c r="U141" s="608"/>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43"/>
      <c r="F142" s="613">
        <f t="shared" si="9"/>
        <v>0</v>
      </c>
      <c r="G142" s="614">
        <f t="shared" si="10"/>
        <v>0</v>
      </c>
      <c r="H142" s="614">
        <f t="shared" si="11"/>
        <v>0</v>
      </c>
      <c r="I142" s="8" t="str">
        <f t="shared" si="12"/>
        <v>M13-M18</v>
      </c>
      <c r="J142" s="608"/>
      <c r="K142" s="608"/>
      <c r="L142" s="608"/>
      <c r="M142" s="608"/>
      <c r="N142" s="608"/>
      <c r="O142" s="608"/>
      <c r="P142" s="608"/>
      <c r="Q142" s="608"/>
      <c r="R142" s="608"/>
      <c r="S142" s="608"/>
      <c r="T142" s="608"/>
      <c r="U142" s="608"/>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43"/>
      <c r="F143" s="613">
        <f t="shared" si="9"/>
        <v>0</v>
      </c>
      <c r="G143" s="614">
        <f t="shared" si="10"/>
        <v>0</v>
      </c>
      <c r="H143" s="614">
        <f t="shared" si="11"/>
        <v>0</v>
      </c>
      <c r="I143" s="8" t="str">
        <f t="shared" si="12"/>
        <v>M13-M18</v>
      </c>
      <c r="J143" s="608"/>
      <c r="K143" s="608"/>
      <c r="L143" s="608"/>
      <c r="M143" s="608"/>
      <c r="N143" s="608"/>
      <c r="O143" s="608"/>
      <c r="P143" s="608"/>
      <c r="Q143" s="608"/>
      <c r="R143" s="608"/>
      <c r="S143" s="608"/>
      <c r="T143" s="608"/>
      <c r="U143" s="608"/>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43"/>
      <c r="F144" s="613">
        <f t="shared" si="9"/>
        <v>0</v>
      </c>
      <c r="G144" s="614">
        <f t="shared" si="10"/>
        <v>0</v>
      </c>
      <c r="H144" s="614">
        <f t="shared" si="11"/>
        <v>0</v>
      </c>
      <c r="I144" s="8" t="str">
        <f t="shared" si="12"/>
        <v>M13-M18</v>
      </c>
      <c r="J144" s="608"/>
      <c r="K144" s="608"/>
      <c r="L144" s="608"/>
      <c r="M144" s="608"/>
      <c r="N144" s="608"/>
      <c r="O144" s="608"/>
      <c r="P144" s="608"/>
      <c r="Q144" s="608"/>
      <c r="R144" s="608"/>
      <c r="S144" s="608"/>
      <c r="T144" s="608"/>
      <c r="U144" s="608"/>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43"/>
      <c r="F145" s="613">
        <f t="shared" si="9"/>
        <v>0</v>
      </c>
      <c r="G145" s="614">
        <f t="shared" si="10"/>
        <v>0</v>
      </c>
      <c r="H145" s="614">
        <f t="shared" si="11"/>
        <v>0</v>
      </c>
      <c r="I145" s="8" t="str">
        <f t="shared" si="12"/>
        <v>M13-M18</v>
      </c>
      <c r="J145" s="608"/>
      <c r="K145" s="608"/>
      <c r="L145" s="608"/>
      <c r="M145" s="608"/>
      <c r="N145" s="608"/>
      <c r="O145" s="608"/>
      <c r="P145" s="608"/>
      <c r="Q145" s="608"/>
      <c r="R145" s="608"/>
      <c r="S145" s="608"/>
      <c r="T145" s="608"/>
      <c r="U145" s="608"/>
      <c r="V145" s="268"/>
      <c r="W145" s="268"/>
      <c r="X145" s="268"/>
      <c r="Y145" s="268"/>
    </row>
    <row r="146" spans="1:25" s="297" customFormat="1" ht="14.5" hidden="1" outlineLevel="1" x14ac:dyDescent="0.35">
      <c r="A146" s="615"/>
      <c r="B146" s="616"/>
      <c r="C146" s="616"/>
      <c r="D146" s="617"/>
      <c r="E146" s="643"/>
      <c r="F146" s="613">
        <f t="shared" si="9"/>
        <v>0</v>
      </c>
      <c r="G146" s="614">
        <f t="shared" si="10"/>
        <v>0</v>
      </c>
      <c r="H146" s="614">
        <f t="shared" si="11"/>
        <v>0</v>
      </c>
      <c r="I146" s="8" t="str">
        <f t="shared" si="12"/>
        <v>M13-M18</v>
      </c>
      <c r="J146" s="608"/>
      <c r="K146" s="608"/>
      <c r="L146" s="608"/>
      <c r="M146" s="608"/>
      <c r="N146" s="608"/>
      <c r="O146" s="608"/>
      <c r="P146" s="608"/>
      <c r="Q146" s="608"/>
      <c r="R146" s="608"/>
      <c r="S146" s="608"/>
      <c r="T146" s="608"/>
      <c r="U146" s="608"/>
      <c r="V146" s="268"/>
      <c r="W146" s="268"/>
      <c r="X146" s="268"/>
      <c r="Y146" s="268"/>
    </row>
    <row r="147" spans="1:25" s="297" customFormat="1" ht="14.5" hidden="1" outlineLevel="1" x14ac:dyDescent="0.35">
      <c r="A147" s="615"/>
      <c r="B147" s="616"/>
      <c r="C147" s="616"/>
      <c r="D147" s="617"/>
      <c r="E147" s="643"/>
      <c r="F147" s="613">
        <f t="shared" si="9"/>
        <v>0</v>
      </c>
      <c r="G147" s="614">
        <f t="shared" si="10"/>
        <v>0</v>
      </c>
      <c r="H147" s="614">
        <f t="shared" si="11"/>
        <v>0</v>
      </c>
      <c r="I147" s="8" t="str">
        <f t="shared" si="12"/>
        <v>M13-M18</v>
      </c>
      <c r="J147" s="608"/>
      <c r="K147" s="608"/>
      <c r="L147" s="608"/>
      <c r="M147" s="608"/>
      <c r="N147" s="608"/>
      <c r="O147" s="608"/>
      <c r="P147" s="608"/>
      <c r="Q147" s="608"/>
      <c r="R147" s="608"/>
      <c r="S147" s="608"/>
      <c r="T147" s="608"/>
      <c r="U147" s="608"/>
      <c r="V147" s="268"/>
      <c r="W147" s="268"/>
      <c r="X147" s="268"/>
      <c r="Y147" s="268"/>
    </row>
    <row r="148" spans="1:25" s="297" customFormat="1" ht="14.5" hidden="1" outlineLevel="1" x14ac:dyDescent="0.35">
      <c r="A148" s="615"/>
      <c r="B148" s="616"/>
      <c r="C148" s="616"/>
      <c r="D148" s="617"/>
      <c r="E148" s="643"/>
      <c r="F148" s="613">
        <f t="shared" si="9"/>
        <v>0</v>
      </c>
      <c r="G148" s="614">
        <f t="shared" si="10"/>
        <v>0</v>
      </c>
      <c r="H148" s="614">
        <f t="shared" si="11"/>
        <v>0</v>
      </c>
      <c r="I148" s="8" t="str">
        <f t="shared" si="12"/>
        <v>M13-M18</v>
      </c>
      <c r="J148" s="608"/>
      <c r="K148" s="608"/>
      <c r="L148" s="608"/>
      <c r="M148" s="608"/>
      <c r="N148" s="608"/>
      <c r="O148" s="608"/>
      <c r="P148" s="608"/>
      <c r="Q148" s="608"/>
      <c r="R148" s="608"/>
      <c r="S148" s="608"/>
      <c r="T148" s="608"/>
      <c r="U148" s="608"/>
      <c r="V148" s="268"/>
      <c r="W148" s="268"/>
      <c r="X148" s="268"/>
      <c r="Y148" s="268"/>
    </row>
    <row r="149" spans="1:25" s="297" customFormat="1" ht="14.5" hidden="1" outlineLevel="1" x14ac:dyDescent="0.35">
      <c r="A149" s="615"/>
      <c r="B149" s="616"/>
      <c r="C149" s="616"/>
      <c r="D149" s="617"/>
      <c r="E149" s="643"/>
      <c r="F149" s="613">
        <f t="shared" si="9"/>
        <v>0</v>
      </c>
      <c r="G149" s="614">
        <f t="shared" si="10"/>
        <v>0</v>
      </c>
      <c r="H149" s="614">
        <f t="shared" si="11"/>
        <v>0</v>
      </c>
      <c r="I149" s="8" t="str">
        <f t="shared" si="12"/>
        <v>M13-M18</v>
      </c>
      <c r="J149" s="608"/>
      <c r="K149" s="608"/>
      <c r="L149" s="608"/>
      <c r="M149" s="608"/>
      <c r="N149" s="608"/>
      <c r="O149" s="608"/>
      <c r="P149" s="608"/>
      <c r="Q149" s="608"/>
      <c r="R149" s="608"/>
      <c r="S149" s="608"/>
      <c r="T149" s="608"/>
      <c r="U149" s="608"/>
      <c r="V149" s="268"/>
      <c r="W149" s="268"/>
      <c r="X149" s="268"/>
      <c r="Y149" s="268"/>
    </row>
    <row r="150" spans="1:25" s="297" customFormat="1" ht="14.5" hidden="1" outlineLevel="1" x14ac:dyDescent="0.35">
      <c r="A150" s="615"/>
      <c r="B150" s="616"/>
      <c r="C150" s="616"/>
      <c r="D150" s="617"/>
      <c r="E150" s="643"/>
      <c r="F150" s="613">
        <f t="shared" si="9"/>
        <v>0</v>
      </c>
      <c r="G150" s="614">
        <f t="shared" si="10"/>
        <v>0</v>
      </c>
      <c r="H150" s="614">
        <f t="shared" si="11"/>
        <v>0</v>
      </c>
      <c r="I150" s="8" t="str">
        <f t="shared" si="12"/>
        <v>M13-M18</v>
      </c>
      <c r="J150" s="608"/>
      <c r="K150" s="608"/>
      <c r="L150" s="608"/>
      <c r="M150" s="608"/>
      <c r="N150" s="608"/>
      <c r="O150" s="608"/>
      <c r="P150" s="608"/>
      <c r="Q150" s="608"/>
      <c r="R150" s="608"/>
      <c r="S150" s="608"/>
      <c r="T150" s="608"/>
      <c r="U150" s="608"/>
      <c r="V150" s="268"/>
      <c r="W150" s="268"/>
      <c r="X150" s="268"/>
      <c r="Y150" s="268"/>
    </row>
    <row r="151" spans="1:25" s="297" customFormat="1" ht="15" collapsed="1" thickBot="1" x14ac:dyDescent="0.4">
      <c r="A151" s="628"/>
      <c r="B151" s="629"/>
      <c r="C151" s="629"/>
      <c r="D151" s="629"/>
      <c r="E151" s="629"/>
      <c r="F151" s="652"/>
      <c r="G151" s="638"/>
      <c r="H151" s="639"/>
      <c r="I151" s="7"/>
      <c r="J151" s="608"/>
      <c r="K151" s="608"/>
      <c r="L151" s="608"/>
      <c r="M151" s="608"/>
      <c r="N151" s="608"/>
      <c r="O151" s="608"/>
      <c r="P151" s="608"/>
      <c r="Q151" s="608"/>
      <c r="R151" s="608"/>
      <c r="S151" s="608"/>
      <c r="T151" s="608"/>
      <c r="U151" s="608"/>
      <c r="V151" s="268"/>
      <c r="W151" s="268"/>
      <c r="X151" s="268"/>
      <c r="Y151" s="268"/>
    </row>
    <row r="152" spans="1:25" ht="16.5" thickTop="1" thickBot="1" x14ac:dyDescent="0.4">
      <c r="A152" s="288"/>
      <c r="B152" s="288"/>
      <c r="C152" s="288"/>
      <c r="D152" s="297"/>
      <c r="E152" s="761" t="s">
        <v>1104</v>
      </c>
      <c r="F152" s="763">
        <f>SUM(F4:F150)</f>
        <v>0</v>
      </c>
      <c r="G152" s="269">
        <f>SUM(G4:G150)</f>
        <v>0</v>
      </c>
      <c r="H152" s="270">
        <f>SUM(H4:H150)</f>
        <v>0</v>
      </c>
      <c r="J152" s="2"/>
      <c r="K152" s="2"/>
      <c r="L152" s="2"/>
      <c r="M152" s="2"/>
      <c r="N152" s="2"/>
      <c r="O152" s="2"/>
      <c r="P152" s="2"/>
      <c r="Q152" s="2"/>
      <c r="R152" s="2"/>
      <c r="S152" s="2"/>
      <c r="T152" s="2"/>
      <c r="U152" s="2"/>
      <c r="V152" s="67"/>
      <c r="W152" s="67"/>
      <c r="X152" s="67"/>
      <c r="Y152" s="67"/>
    </row>
    <row r="153" spans="1:25" ht="16.5" thickTop="1" thickBot="1" x14ac:dyDescent="0.4">
      <c r="A153" s="271"/>
      <c r="B153" s="271"/>
      <c r="C153" s="271"/>
      <c r="D153" s="268"/>
      <c r="E153" s="762"/>
      <c r="F153" s="764"/>
      <c r="G153" s="736">
        <f>+G152+H152</f>
        <v>0</v>
      </c>
      <c r="H153" s="737"/>
      <c r="J153" s="2"/>
      <c r="K153" s="2"/>
      <c r="L153" s="2"/>
      <c r="M153" s="2"/>
      <c r="N153" s="2"/>
      <c r="O153" s="2"/>
      <c r="P153" s="2"/>
      <c r="Q153" s="2"/>
      <c r="R153" s="2"/>
      <c r="S153" s="2"/>
      <c r="T153" s="2"/>
      <c r="U153" s="2"/>
      <c r="V153" s="67"/>
      <c r="W153" s="67"/>
      <c r="X153" s="67"/>
      <c r="Y153" s="67"/>
    </row>
    <row r="154" spans="1:25" ht="16" thickBot="1" x14ac:dyDescent="0.4">
      <c r="A154" s="271"/>
      <c r="B154" s="271"/>
      <c r="C154" s="271"/>
      <c r="D154" s="271"/>
      <c r="E154" s="298"/>
      <c r="F154" s="298"/>
      <c r="G154" s="298"/>
      <c r="H154" s="298"/>
      <c r="I154" s="2"/>
      <c r="J154" s="2"/>
      <c r="K154" s="2"/>
      <c r="L154" s="2"/>
      <c r="M154" s="2"/>
      <c r="N154" s="2"/>
      <c r="O154" s="2"/>
      <c r="P154" s="2"/>
      <c r="Q154" s="2"/>
      <c r="R154" s="2"/>
      <c r="S154" s="2"/>
      <c r="T154" s="2"/>
      <c r="U154" s="2"/>
      <c r="V154" s="67"/>
      <c r="W154" s="67"/>
      <c r="X154" s="67"/>
      <c r="Y154" s="67"/>
    </row>
    <row r="155" spans="1:25" ht="16.5" thickTop="1" thickBot="1" x14ac:dyDescent="0.4">
      <c r="A155" s="271"/>
      <c r="B155" s="271"/>
      <c r="C155" s="271"/>
      <c r="D155" s="756" t="s">
        <v>1105</v>
      </c>
      <c r="E155" s="757"/>
      <c r="F155" s="757"/>
      <c r="G155" s="758" t="e">
        <f>G152/F152</f>
        <v>#DIV/0!</v>
      </c>
      <c r="H155" s="759"/>
      <c r="I155" s="2"/>
      <c r="J155" s="2"/>
      <c r="K155" s="2"/>
      <c r="L155" s="2"/>
      <c r="M155" s="2"/>
      <c r="N155" s="2"/>
      <c r="O155" s="2"/>
      <c r="P155" s="2"/>
      <c r="Q155" s="2"/>
      <c r="R155" s="2"/>
      <c r="S155" s="2"/>
      <c r="T155" s="2"/>
      <c r="U155" s="2"/>
      <c r="V155" s="67"/>
      <c r="W155" s="67"/>
      <c r="X155" s="67"/>
      <c r="Y155" s="67"/>
    </row>
    <row r="156" spans="1:25" ht="16" thickTop="1" x14ac:dyDescent="0.35">
      <c r="A156" s="271"/>
      <c r="B156" s="271"/>
      <c r="C156" s="271"/>
      <c r="D156" s="271"/>
      <c r="E156" s="271"/>
      <c r="F156" s="271"/>
      <c r="G156" s="271"/>
      <c r="H156" s="271"/>
      <c r="I156" s="3"/>
      <c r="J156" s="2"/>
      <c r="K156" s="2"/>
      <c r="L156" s="2"/>
      <c r="M156" s="68"/>
      <c r="N156" s="68"/>
      <c r="O156" s="68"/>
      <c r="P156" s="68"/>
      <c r="Q156" s="68"/>
      <c r="R156" s="68"/>
      <c r="S156" s="68"/>
      <c r="T156" s="68"/>
      <c r="U156" s="68"/>
      <c r="V156" s="67"/>
      <c r="W156" s="67"/>
      <c r="X156" s="67"/>
      <c r="Y156" s="67"/>
    </row>
    <row r="157" spans="1:25" ht="14.5" thickBot="1" x14ac:dyDescent="0.35">
      <c r="A157" s="268"/>
      <c r="B157" s="268"/>
      <c r="C157" s="268"/>
      <c r="D157" s="268"/>
      <c r="E157" s="268"/>
      <c r="F157" s="268"/>
      <c r="G157" s="268"/>
      <c r="H157" s="268"/>
      <c r="M157" s="67"/>
      <c r="N157" s="67"/>
      <c r="O157" s="67"/>
      <c r="P157" s="67"/>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1111</v>
      </c>
      <c r="H158" s="779" t="s">
        <v>1097</v>
      </c>
      <c r="M158" s="67"/>
      <c r="N158" s="67"/>
      <c r="O158" s="67"/>
      <c r="P158" s="67"/>
      <c r="Q158" s="67"/>
      <c r="R158" s="67"/>
      <c r="S158" s="67"/>
      <c r="T158" s="67"/>
      <c r="U158" s="67"/>
      <c r="V158" s="67"/>
      <c r="W158" s="67"/>
      <c r="X158" s="67"/>
      <c r="Y158" s="67"/>
    </row>
    <row r="159" spans="1:25" s="297" customFormat="1" ht="29" thickTop="1" thickBot="1" x14ac:dyDescent="0.35">
      <c r="A159" s="602" t="s">
        <v>1226</v>
      </c>
      <c r="B159" s="778" t="s">
        <v>1112</v>
      </c>
      <c r="C159" s="781"/>
      <c r="D159" s="755"/>
      <c r="E159" s="605" t="s">
        <v>1108</v>
      </c>
      <c r="F159" s="606" t="s">
        <v>1113</v>
      </c>
      <c r="G159" s="742"/>
      <c r="H159" s="780"/>
      <c r="M159" s="268"/>
      <c r="N159" s="268"/>
      <c r="O159" s="268"/>
      <c r="P159" s="268"/>
      <c r="Q159" s="268"/>
      <c r="R159" s="268"/>
      <c r="S159" s="268"/>
      <c r="T159" s="268"/>
      <c r="U159" s="268"/>
      <c r="V159" s="268"/>
      <c r="W159" s="268"/>
      <c r="X159" s="268"/>
      <c r="Y159" s="268"/>
    </row>
    <row r="160" spans="1:25" s="297" customFormat="1" ht="14.5" thickTop="1" x14ac:dyDescent="0.3">
      <c r="A160" s="618"/>
      <c r="B160" s="776"/>
      <c r="C160" s="777"/>
      <c r="D160" s="734"/>
      <c r="E160" s="621"/>
      <c r="F160" s="612"/>
      <c r="G160" s="622"/>
      <c r="H160" s="653"/>
      <c r="M160" s="268"/>
      <c r="N160" s="268"/>
      <c r="O160" s="268"/>
      <c r="P160" s="268"/>
      <c r="Q160" s="268"/>
      <c r="R160" s="268"/>
      <c r="S160" s="268"/>
      <c r="T160" s="268"/>
      <c r="U160" s="268"/>
      <c r="V160" s="268"/>
      <c r="W160" s="268"/>
      <c r="X160" s="268"/>
      <c r="Y160" s="268"/>
    </row>
    <row r="161" spans="1:25" s="297" customFormat="1" x14ac:dyDescent="0.3">
      <c r="A161" s="624"/>
      <c r="B161" s="776"/>
      <c r="C161" s="777"/>
      <c r="D161" s="734"/>
      <c r="E161" s="621"/>
      <c r="F161" s="612"/>
      <c r="G161" s="625"/>
      <c r="H161" s="653"/>
      <c r="M161" s="268"/>
      <c r="N161" s="268"/>
      <c r="O161" s="268"/>
      <c r="P161" s="268"/>
      <c r="Q161" s="268"/>
      <c r="R161" s="268"/>
      <c r="S161" s="268"/>
      <c r="T161" s="268"/>
      <c r="U161" s="268"/>
      <c r="V161" s="268"/>
      <c r="W161" s="268"/>
      <c r="X161" s="268"/>
      <c r="Y161" s="268"/>
    </row>
    <row r="162" spans="1:25" s="297" customFormat="1" x14ac:dyDescent="0.3">
      <c r="A162" s="624"/>
      <c r="B162" s="776"/>
      <c r="C162" s="777"/>
      <c r="D162" s="734"/>
      <c r="E162" s="621"/>
      <c r="F162" s="612"/>
      <c r="G162" s="625"/>
      <c r="H162" s="653"/>
      <c r="M162" s="268"/>
      <c r="N162" s="268"/>
      <c r="O162" s="268"/>
      <c r="P162" s="268"/>
      <c r="Q162" s="268"/>
      <c r="R162" s="268"/>
      <c r="S162" s="268"/>
      <c r="T162" s="268"/>
      <c r="U162" s="268"/>
      <c r="V162" s="268"/>
      <c r="W162" s="268"/>
      <c r="X162" s="268"/>
      <c r="Y162" s="268"/>
    </row>
    <row r="163" spans="1:25" s="297" customFormat="1" x14ac:dyDescent="0.3">
      <c r="A163" s="624"/>
      <c r="B163" s="776"/>
      <c r="C163" s="777"/>
      <c r="D163" s="734"/>
      <c r="E163" s="621"/>
      <c r="F163" s="612"/>
      <c r="G163" s="625"/>
      <c r="H163" s="653"/>
      <c r="M163" s="268"/>
      <c r="N163" s="268"/>
      <c r="O163" s="268"/>
      <c r="P163" s="268"/>
      <c r="Q163" s="268"/>
      <c r="R163" s="268"/>
      <c r="S163" s="268"/>
      <c r="T163" s="268"/>
      <c r="U163" s="268"/>
      <c r="V163" s="268"/>
      <c r="W163" s="268"/>
      <c r="X163" s="268"/>
      <c r="Y163" s="268"/>
    </row>
    <row r="164" spans="1:25" s="297" customFormat="1" x14ac:dyDescent="0.3">
      <c r="A164" s="624"/>
      <c r="B164" s="776"/>
      <c r="C164" s="777"/>
      <c r="D164" s="734"/>
      <c r="E164" s="621"/>
      <c r="F164" s="612"/>
      <c r="G164" s="625"/>
      <c r="H164" s="653"/>
      <c r="M164" s="268"/>
      <c r="N164" s="268"/>
      <c r="O164" s="268"/>
      <c r="P164" s="268"/>
      <c r="Q164" s="268"/>
      <c r="R164" s="268"/>
      <c r="S164" s="268"/>
      <c r="T164" s="268"/>
      <c r="U164" s="268"/>
      <c r="V164" s="268"/>
      <c r="W164" s="268"/>
      <c r="X164" s="268"/>
      <c r="Y164" s="268"/>
    </row>
    <row r="165" spans="1:25" s="297" customFormat="1" x14ac:dyDescent="0.3">
      <c r="A165" s="624"/>
      <c r="B165" s="776"/>
      <c r="C165" s="777"/>
      <c r="D165" s="734"/>
      <c r="E165" s="621"/>
      <c r="F165" s="612"/>
      <c r="G165" s="625"/>
      <c r="H165" s="653"/>
      <c r="M165" s="268"/>
      <c r="N165" s="268"/>
      <c r="O165" s="268"/>
      <c r="P165" s="268"/>
      <c r="Q165" s="268"/>
      <c r="R165" s="268"/>
      <c r="S165" s="268"/>
      <c r="T165" s="268"/>
      <c r="U165" s="268"/>
      <c r="V165" s="268"/>
      <c r="W165" s="268"/>
      <c r="X165" s="268"/>
      <c r="Y165" s="268"/>
    </row>
    <row r="166" spans="1:25" s="297" customFormat="1" x14ac:dyDescent="0.3">
      <c r="A166" s="624"/>
      <c r="B166" s="776"/>
      <c r="C166" s="777"/>
      <c r="D166" s="734"/>
      <c r="E166" s="621"/>
      <c r="F166" s="612"/>
      <c r="G166" s="625"/>
      <c r="H166" s="653"/>
      <c r="M166" s="268"/>
      <c r="N166" s="268"/>
      <c r="O166" s="268"/>
      <c r="P166" s="268"/>
      <c r="Q166" s="268"/>
      <c r="R166" s="268"/>
      <c r="S166" s="268"/>
      <c r="T166" s="268"/>
      <c r="U166" s="268"/>
      <c r="V166" s="268"/>
      <c r="W166" s="268"/>
      <c r="X166" s="268"/>
      <c r="Y166" s="268"/>
    </row>
    <row r="167" spans="1:25" s="297" customFormat="1" hidden="1" outlineLevel="1" x14ac:dyDescent="0.3">
      <c r="A167" s="624"/>
      <c r="B167" s="776"/>
      <c r="C167" s="777"/>
      <c r="D167" s="734"/>
      <c r="E167" s="621"/>
      <c r="F167" s="612"/>
      <c r="G167" s="625"/>
      <c r="H167" s="653"/>
      <c r="M167" s="268"/>
      <c r="N167" s="268"/>
      <c r="O167" s="268"/>
      <c r="P167" s="268"/>
      <c r="Q167" s="268"/>
      <c r="R167" s="268"/>
      <c r="S167" s="268"/>
      <c r="T167" s="268"/>
      <c r="U167" s="268"/>
      <c r="V167" s="268"/>
      <c r="W167" s="268"/>
      <c r="X167" s="268"/>
      <c r="Y167" s="268"/>
    </row>
    <row r="168" spans="1:25" s="297" customFormat="1" hidden="1" outlineLevel="1" x14ac:dyDescent="0.3">
      <c r="A168" s="624"/>
      <c r="B168" s="776"/>
      <c r="C168" s="777"/>
      <c r="D168" s="734"/>
      <c r="E168" s="621"/>
      <c r="F168" s="612"/>
      <c r="G168" s="625"/>
      <c r="H168" s="653"/>
      <c r="M168" s="268"/>
      <c r="N168" s="268"/>
      <c r="O168" s="268"/>
      <c r="P168" s="268"/>
      <c r="Q168" s="268"/>
      <c r="R168" s="268"/>
      <c r="S168" s="268"/>
      <c r="T168" s="268"/>
      <c r="U168" s="268"/>
      <c r="V168" s="268"/>
      <c r="W168" s="268"/>
      <c r="X168" s="268"/>
      <c r="Y168" s="268"/>
    </row>
    <row r="169" spans="1:25" s="297" customFormat="1" hidden="1" outlineLevel="1" x14ac:dyDescent="0.3">
      <c r="A169" s="624"/>
      <c r="B169" s="776"/>
      <c r="C169" s="777"/>
      <c r="D169" s="734"/>
      <c r="E169" s="621"/>
      <c r="F169" s="612"/>
      <c r="G169" s="625"/>
      <c r="H169" s="653"/>
      <c r="M169" s="268"/>
      <c r="N169" s="268"/>
      <c r="O169" s="268"/>
      <c r="P169" s="268"/>
      <c r="Q169" s="268"/>
      <c r="R169" s="268"/>
      <c r="S169" s="268"/>
      <c r="T169" s="268"/>
      <c r="U169" s="268"/>
      <c r="V169" s="268"/>
      <c r="W169" s="268"/>
      <c r="X169" s="268"/>
      <c r="Y169" s="268"/>
    </row>
    <row r="170" spans="1:25" s="297" customFormat="1" hidden="1" outlineLevel="1" x14ac:dyDescent="0.3">
      <c r="A170" s="615"/>
      <c r="B170" s="774"/>
      <c r="C170" s="775"/>
      <c r="D170" s="731"/>
      <c r="E170" s="626"/>
      <c r="F170" s="612"/>
      <c r="G170" s="627"/>
      <c r="H170" s="653"/>
      <c r="M170" s="268"/>
      <c r="N170" s="268"/>
      <c r="O170" s="268"/>
      <c r="P170" s="268"/>
      <c r="Q170" s="268"/>
      <c r="R170" s="268"/>
      <c r="S170" s="268"/>
      <c r="T170" s="268"/>
      <c r="U170" s="268"/>
      <c r="V170" s="268"/>
      <c r="W170" s="268"/>
      <c r="X170" s="268"/>
      <c r="Y170" s="268"/>
    </row>
    <row r="171" spans="1:25" s="297" customFormat="1" hidden="1" outlineLevel="1" x14ac:dyDescent="0.3">
      <c r="A171" s="615"/>
      <c r="B171" s="774"/>
      <c r="C171" s="775"/>
      <c r="D171" s="731"/>
      <c r="E171" s="626"/>
      <c r="F171" s="612"/>
      <c r="G171" s="627"/>
      <c r="H171" s="653"/>
      <c r="M171" s="268"/>
      <c r="N171" s="268"/>
      <c r="O171" s="268"/>
      <c r="P171" s="268"/>
      <c r="Q171" s="268"/>
      <c r="R171" s="268"/>
      <c r="S171" s="268"/>
      <c r="T171" s="268"/>
      <c r="U171" s="268"/>
      <c r="V171" s="268"/>
      <c r="W171" s="268"/>
      <c r="X171" s="268"/>
      <c r="Y171" s="268"/>
    </row>
    <row r="172" spans="1:25" s="297" customFormat="1" hidden="1" outlineLevel="1" x14ac:dyDescent="0.3">
      <c r="A172" s="615"/>
      <c r="B172" s="774"/>
      <c r="C172" s="775"/>
      <c r="D172" s="731"/>
      <c r="E172" s="626"/>
      <c r="F172" s="612"/>
      <c r="G172" s="627"/>
      <c r="H172" s="653"/>
      <c r="M172" s="268"/>
      <c r="N172" s="268"/>
      <c r="O172" s="268"/>
      <c r="P172" s="268"/>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1"/>
      <c r="G173" s="638"/>
      <c r="H173" s="654"/>
      <c r="M173" s="268"/>
      <c r="N173" s="268"/>
      <c r="O173" s="268"/>
      <c r="P173" s="268"/>
      <c r="Q173" s="268"/>
      <c r="R173" s="268"/>
      <c r="S173" s="268"/>
      <c r="T173" s="268"/>
      <c r="U173" s="268"/>
      <c r="V173" s="268"/>
      <c r="W173" s="268"/>
      <c r="X173" s="268"/>
      <c r="Y173" s="268"/>
    </row>
    <row r="174" spans="1:25" ht="16.5" thickTop="1" thickBot="1" x14ac:dyDescent="0.4">
      <c r="A174" s="288"/>
      <c r="B174" s="288"/>
      <c r="C174" s="288"/>
      <c r="D174" s="746" t="s">
        <v>1104</v>
      </c>
      <c r="E174" s="747"/>
      <c r="F174" s="748"/>
      <c r="G174" s="269">
        <f>SUM(G160:G172)</f>
        <v>0</v>
      </c>
      <c r="H174" s="289"/>
      <c r="M174" s="67"/>
      <c r="N174" s="67"/>
      <c r="O174" s="67"/>
      <c r="P174" s="67"/>
      <c r="Q174" s="67"/>
      <c r="R174" s="67"/>
      <c r="S174" s="67"/>
      <c r="T174" s="67"/>
      <c r="U174" s="67"/>
      <c r="V174" s="67"/>
      <c r="W174" s="67"/>
      <c r="X174" s="67"/>
      <c r="Y174" s="67"/>
    </row>
    <row r="175" spans="1:25" ht="16.5" thickTop="1" thickBot="1" x14ac:dyDescent="0.4">
      <c r="A175" s="271"/>
      <c r="B175" s="271"/>
      <c r="C175" s="271"/>
      <c r="D175" s="749"/>
      <c r="E175" s="750"/>
      <c r="F175" s="751"/>
      <c r="G175" s="736">
        <f>+G174</f>
        <v>0</v>
      </c>
      <c r="H175" s="737"/>
      <c r="M175" s="67"/>
      <c r="N175" s="67"/>
      <c r="O175" s="67"/>
      <c r="P175" s="67"/>
      <c r="Q175" s="67"/>
      <c r="R175" s="67"/>
      <c r="S175" s="67"/>
      <c r="T175" s="67"/>
      <c r="U175" s="67"/>
      <c r="V175" s="67"/>
      <c r="W175" s="67"/>
      <c r="X175" s="67"/>
      <c r="Y175" s="67"/>
    </row>
    <row r="176" spans="1:25" ht="15.5" x14ac:dyDescent="0.35">
      <c r="A176" s="271"/>
      <c r="B176" s="271"/>
      <c r="C176" s="271"/>
      <c r="D176" s="292"/>
      <c r="E176" s="292"/>
      <c r="F176" s="292"/>
      <c r="G176" s="293"/>
      <c r="H176" s="294"/>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3"/>
      <c r="K177" s="2"/>
      <c r="L177" s="2"/>
      <c r="M177" s="2"/>
      <c r="N177" s="2"/>
      <c r="O177" s="2"/>
      <c r="P177" s="2"/>
      <c r="Q177" s="2"/>
      <c r="R177" s="2"/>
      <c r="S177" s="2"/>
      <c r="T177" s="2"/>
      <c r="U177" s="2"/>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3"/>
      <c r="K178" s="2"/>
      <c r="L178" s="2"/>
      <c r="M178" s="2"/>
      <c r="N178" s="2"/>
      <c r="O178" s="2"/>
      <c r="P178" s="2"/>
      <c r="Q178" s="2"/>
      <c r="R178" s="2"/>
      <c r="S178" s="2"/>
      <c r="T178" s="2"/>
      <c r="U178" s="2"/>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4"/>
      <c r="K179" s="608"/>
      <c r="L179" s="608"/>
      <c r="M179" s="608"/>
      <c r="N179" s="608"/>
      <c r="O179" s="608"/>
      <c r="P179" s="608"/>
      <c r="Q179" s="608"/>
      <c r="R179" s="608"/>
      <c r="S179" s="608"/>
      <c r="T179" s="608"/>
      <c r="U179" s="608"/>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33">
        <f>+G180*0.25</f>
        <v>0</v>
      </c>
      <c r="I180" s="634"/>
      <c r="J180" s="634"/>
      <c r="K180" s="608"/>
      <c r="L180" s="608"/>
      <c r="M180" s="608"/>
      <c r="N180" s="608"/>
      <c r="O180" s="608"/>
      <c r="P180" s="608"/>
      <c r="Q180" s="608"/>
      <c r="R180" s="608"/>
      <c r="S180" s="608"/>
      <c r="T180" s="608"/>
      <c r="U180" s="608"/>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33">
        <f t="shared" ref="H181:H226" si="16">+G181*0.25</f>
        <v>0</v>
      </c>
      <c r="I181" s="634"/>
      <c r="J181" s="634"/>
      <c r="K181" s="608"/>
      <c r="L181" s="608"/>
      <c r="M181" s="608"/>
      <c r="N181" s="608"/>
      <c r="O181" s="608"/>
      <c r="P181" s="608"/>
      <c r="Q181" s="608"/>
      <c r="R181" s="608"/>
      <c r="S181" s="608"/>
      <c r="T181" s="608"/>
      <c r="U181" s="608"/>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33">
        <f t="shared" si="16"/>
        <v>0</v>
      </c>
      <c r="I182" s="634"/>
      <c r="J182" s="634"/>
      <c r="K182" s="608"/>
      <c r="L182" s="608"/>
      <c r="M182" s="608"/>
      <c r="N182" s="608"/>
      <c r="O182" s="608"/>
      <c r="P182" s="608"/>
      <c r="Q182" s="608"/>
      <c r="R182" s="608"/>
      <c r="S182" s="608"/>
      <c r="T182" s="608"/>
      <c r="U182" s="608"/>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33">
        <f t="shared" si="16"/>
        <v>0</v>
      </c>
      <c r="I183" s="634"/>
      <c r="J183" s="634"/>
      <c r="K183" s="608"/>
      <c r="L183" s="608"/>
      <c r="M183" s="608"/>
      <c r="N183" s="608"/>
      <c r="O183" s="608"/>
      <c r="P183" s="608"/>
      <c r="Q183" s="608"/>
      <c r="R183" s="608"/>
      <c r="S183" s="608"/>
      <c r="T183" s="608"/>
      <c r="U183" s="608"/>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33">
        <f t="shared" si="16"/>
        <v>0</v>
      </c>
      <c r="I184" s="634"/>
      <c r="J184" s="634"/>
      <c r="K184" s="608"/>
      <c r="L184" s="608"/>
      <c r="M184" s="608"/>
      <c r="N184" s="608"/>
      <c r="O184" s="608"/>
      <c r="P184" s="608"/>
      <c r="Q184" s="608"/>
      <c r="R184" s="608"/>
      <c r="S184" s="608"/>
      <c r="T184" s="608"/>
      <c r="U184" s="608"/>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33">
        <f t="shared" si="16"/>
        <v>0</v>
      </c>
      <c r="I185" s="634"/>
      <c r="J185" s="634"/>
      <c r="K185" s="608"/>
      <c r="L185" s="608"/>
      <c r="M185" s="608"/>
      <c r="N185" s="608"/>
      <c r="O185" s="608"/>
      <c r="P185" s="608"/>
      <c r="Q185" s="608"/>
      <c r="R185" s="608"/>
      <c r="S185" s="608"/>
      <c r="T185" s="608"/>
      <c r="U185" s="608"/>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33">
        <f t="shared" si="16"/>
        <v>0</v>
      </c>
      <c r="I186" s="634"/>
      <c r="J186" s="634"/>
      <c r="K186" s="608"/>
      <c r="L186" s="608"/>
      <c r="M186" s="608"/>
      <c r="N186" s="608"/>
      <c r="O186" s="608"/>
      <c r="P186" s="608"/>
      <c r="Q186" s="608"/>
      <c r="R186" s="608"/>
      <c r="S186" s="608"/>
      <c r="T186" s="608"/>
      <c r="U186" s="608"/>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33">
        <f t="shared" si="16"/>
        <v>0</v>
      </c>
      <c r="I187" s="634"/>
      <c r="J187" s="634"/>
      <c r="K187" s="608"/>
      <c r="L187" s="608"/>
      <c r="M187" s="608"/>
      <c r="N187" s="608"/>
      <c r="O187" s="608"/>
      <c r="P187" s="608"/>
      <c r="Q187" s="608"/>
      <c r="R187" s="608"/>
      <c r="S187" s="608"/>
      <c r="T187" s="608"/>
      <c r="U187" s="608"/>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33">
        <f t="shared" si="16"/>
        <v>0</v>
      </c>
      <c r="I188" s="634"/>
      <c r="J188" s="634"/>
      <c r="K188" s="608"/>
      <c r="L188" s="608"/>
      <c r="M188" s="608"/>
      <c r="N188" s="608"/>
      <c r="O188" s="608"/>
      <c r="P188" s="608"/>
      <c r="Q188" s="608"/>
      <c r="R188" s="608"/>
      <c r="S188" s="608"/>
      <c r="T188" s="608"/>
      <c r="U188" s="608"/>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33">
        <f t="shared" si="16"/>
        <v>0</v>
      </c>
      <c r="I189" s="634"/>
      <c r="J189" s="634"/>
      <c r="K189" s="608"/>
      <c r="L189" s="608"/>
      <c r="M189" s="608"/>
      <c r="N189" s="608"/>
      <c r="O189" s="608"/>
      <c r="P189" s="608"/>
      <c r="Q189" s="608"/>
      <c r="R189" s="608"/>
      <c r="S189" s="608"/>
      <c r="T189" s="608"/>
      <c r="U189" s="608"/>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33">
        <f t="shared" si="16"/>
        <v>0</v>
      </c>
      <c r="I190" s="634"/>
      <c r="J190" s="634"/>
      <c r="K190" s="608"/>
      <c r="L190" s="608"/>
      <c r="M190" s="608"/>
      <c r="N190" s="608"/>
      <c r="O190" s="608"/>
      <c r="P190" s="608"/>
      <c r="Q190" s="608"/>
      <c r="R190" s="608"/>
      <c r="S190" s="608"/>
      <c r="T190" s="608"/>
      <c r="U190" s="608"/>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33">
        <f t="shared" si="16"/>
        <v>0</v>
      </c>
      <c r="I191" s="634"/>
      <c r="J191" s="634"/>
      <c r="K191" s="608"/>
      <c r="L191" s="608"/>
      <c r="M191" s="608"/>
      <c r="N191" s="608"/>
      <c r="O191" s="608"/>
      <c r="P191" s="608"/>
      <c r="Q191" s="608"/>
      <c r="R191" s="608"/>
      <c r="S191" s="608"/>
      <c r="T191" s="608"/>
      <c r="U191" s="608"/>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33">
        <f t="shared" si="16"/>
        <v>0</v>
      </c>
      <c r="I192" s="634"/>
      <c r="J192" s="634"/>
      <c r="K192" s="608"/>
      <c r="L192" s="608"/>
      <c r="M192" s="608"/>
      <c r="N192" s="608"/>
      <c r="O192" s="608"/>
      <c r="P192" s="608"/>
      <c r="Q192" s="608"/>
      <c r="R192" s="608"/>
      <c r="S192" s="608"/>
      <c r="T192" s="608"/>
      <c r="U192" s="608"/>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33">
        <f t="shared" si="16"/>
        <v>0</v>
      </c>
      <c r="I193" s="634"/>
      <c r="J193" s="634"/>
      <c r="K193" s="608"/>
      <c r="L193" s="608"/>
      <c r="M193" s="608"/>
      <c r="N193" s="608"/>
      <c r="O193" s="608"/>
      <c r="P193" s="608"/>
      <c r="Q193" s="608"/>
      <c r="R193" s="608"/>
      <c r="S193" s="608"/>
      <c r="T193" s="608"/>
      <c r="U193" s="608"/>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33">
        <f t="shared" si="16"/>
        <v>0</v>
      </c>
      <c r="I194" s="634"/>
      <c r="J194" s="634"/>
      <c r="K194" s="608"/>
      <c r="L194" s="608"/>
      <c r="M194" s="608"/>
      <c r="N194" s="608"/>
      <c r="O194" s="608"/>
      <c r="P194" s="608"/>
      <c r="Q194" s="608"/>
      <c r="R194" s="608"/>
      <c r="S194" s="608"/>
      <c r="T194" s="608"/>
      <c r="U194" s="608"/>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33">
        <f t="shared" si="16"/>
        <v>0</v>
      </c>
      <c r="I195" s="634"/>
      <c r="J195" s="634"/>
      <c r="K195" s="608"/>
      <c r="L195" s="608"/>
      <c r="M195" s="608"/>
      <c r="N195" s="608"/>
      <c r="O195" s="608"/>
      <c r="P195" s="608"/>
      <c r="Q195" s="608"/>
      <c r="R195" s="608"/>
      <c r="S195" s="608"/>
      <c r="T195" s="608"/>
      <c r="U195" s="608"/>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33">
        <f t="shared" si="16"/>
        <v>0</v>
      </c>
      <c r="I196" s="634"/>
      <c r="J196" s="634"/>
      <c r="K196" s="608"/>
      <c r="L196" s="608"/>
      <c r="M196" s="608"/>
      <c r="N196" s="608"/>
      <c r="O196" s="608"/>
      <c r="P196" s="608"/>
      <c r="Q196" s="608"/>
      <c r="R196" s="608"/>
      <c r="S196" s="608"/>
      <c r="T196" s="608"/>
      <c r="U196" s="608"/>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33">
        <f t="shared" si="16"/>
        <v>0</v>
      </c>
      <c r="I197" s="634"/>
      <c r="J197" s="634"/>
      <c r="K197" s="608"/>
      <c r="L197" s="608"/>
      <c r="M197" s="608"/>
      <c r="N197" s="608"/>
      <c r="O197" s="608"/>
      <c r="P197" s="608"/>
      <c r="Q197" s="608"/>
      <c r="R197" s="608"/>
      <c r="S197" s="608"/>
      <c r="T197" s="608"/>
      <c r="U197" s="608"/>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33">
        <f t="shared" si="16"/>
        <v>0</v>
      </c>
      <c r="I198" s="634"/>
      <c r="J198" s="634"/>
      <c r="K198" s="608"/>
      <c r="L198" s="608"/>
      <c r="M198" s="608"/>
      <c r="N198" s="608"/>
      <c r="O198" s="608"/>
      <c r="P198" s="608"/>
      <c r="Q198" s="608"/>
      <c r="R198" s="608"/>
      <c r="S198" s="608"/>
      <c r="T198" s="608"/>
      <c r="U198" s="608"/>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33">
        <f t="shared" si="16"/>
        <v>0</v>
      </c>
      <c r="I199" s="634"/>
      <c r="J199" s="634"/>
      <c r="K199" s="608"/>
      <c r="L199" s="608"/>
      <c r="M199" s="608"/>
      <c r="N199" s="608"/>
      <c r="O199" s="608"/>
      <c r="P199" s="608"/>
      <c r="Q199" s="608"/>
      <c r="R199" s="608"/>
      <c r="S199" s="608"/>
      <c r="T199" s="608"/>
      <c r="U199" s="608"/>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33">
        <f t="shared" si="16"/>
        <v>0</v>
      </c>
      <c r="I200" s="634"/>
      <c r="J200" s="634"/>
      <c r="K200" s="608"/>
      <c r="L200" s="608"/>
      <c r="M200" s="608"/>
      <c r="N200" s="608"/>
      <c r="O200" s="608"/>
      <c r="P200" s="608"/>
      <c r="Q200" s="608"/>
      <c r="R200" s="608"/>
      <c r="S200" s="608"/>
      <c r="T200" s="608"/>
      <c r="U200" s="608"/>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33">
        <f t="shared" si="16"/>
        <v>0</v>
      </c>
      <c r="I201" s="634"/>
      <c r="J201" s="634"/>
      <c r="K201" s="608"/>
      <c r="L201" s="608"/>
      <c r="M201" s="608"/>
      <c r="N201" s="608"/>
      <c r="O201" s="608"/>
      <c r="P201" s="608"/>
      <c r="Q201" s="608"/>
      <c r="R201" s="608"/>
      <c r="S201" s="608"/>
      <c r="T201" s="608"/>
      <c r="U201" s="608"/>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33">
        <f t="shared" si="16"/>
        <v>0</v>
      </c>
      <c r="I202" s="634"/>
      <c r="J202" s="634"/>
      <c r="K202" s="608"/>
      <c r="L202" s="608"/>
      <c r="M202" s="608"/>
      <c r="N202" s="608"/>
      <c r="O202" s="608"/>
      <c r="P202" s="608"/>
      <c r="Q202" s="608"/>
      <c r="R202" s="608"/>
      <c r="S202" s="608"/>
      <c r="T202" s="608"/>
      <c r="U202" s="608"/>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33">
        <f t="shared" si="16"/>
        <v>0</v>
      </c>
      <c r="I203" s="634"/>
      <c r="J203" s="634"/>
      <c r="K203" s="608"/>
      <c r="L203" s="608"/>
      <c r="M203" s="608"/>
      <c r="N203" s="608"/>
      <c r="O203" s="608"/>
      <c r="P203" s="608"/>
      <c r="Q203" s="608"/>
      <c r="R203" s="608"/>
      <c r="S203" s="608"/>
      <c r="T203" s="608"/>
      <c r="U203" s="608"/>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33">
        <f t="shared" si="16"/>
        <v>0</v>
      </c>
      <c r="I204" s="634"/>
      <c r="J204" s="634"/>
      <c r="K204" s="608"/>
      <c r="L204" s="608"/>
      <c r="M204" s="608"/>
      <c r="N204" s="608"/>
      <c r="O204" s="608"/>
      <c r="P204" s="608"/>
      <c r="Q204" s="608"/>
      <c r="R204" s="608"/>
      <c r="S204" s="608"/>
      <c r="T204" s="608"/>
      <c r="U204" s="608"/>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33">
        <f t="shared" si="16"/>
        <v>0</v>
      </c>
      <c r="I205" s="634"/>
      <c r="J205" s="634"/>
      <c r="K205" s="608"/>
      <c r="L205" s="608"/>
      <c r="M205" s="608"/>
      <c r="N205" s="608"/>
      <c r="O205" s="608"/>
      <c r="P205" s="608"/>
      <c r="Q205" s="608"/>
      <c r="R205" s="608"/>
      <c r="S205" s="608"/>
      <c r="T205" s="608"/>
      <c r="U205" s="608"/>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33">
        <f t="shared" si="16"/>
        <v>0</v>
      </c>
      <c r="I206" s="634"/>
      <c r="J206" s="634"/>
      <c r="K206" s="608"/>
      <c r="L206" s="608"/>
      <c r="M206" s="608"/>
      <c r="N206" s="608"/>
      <c r="O206" s="608"/>
      <c r="P206" s="608"/>
      <c r="Q206" s="608"/>
      <c r="R206" s="608"/>
      <c r="S206" s="608"/>
      <c r="T206" s="608"/>
      <c r="U206" s="608"/>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33">
        <f t="shared" si="16"/>
        <v>0</v>
      </c>
      <c r="I207" s="634"/>
      <c r="J207" s="634"/>
      <c r="K207" s="608"/>
      <c r="L207" s="608"/>
      <c r="M207" s="608"/>
      <c r="N207" s="608"/>
      <c r="O207" s="608"/>
      <c r="P207" s="608"/>
      <c r="Q207" s="608"/>
      <c r="R207" s="608"/>
      <c r="S207" s="608"/>
      <c r="T207" s="608"/>
      <c r="U207" s="608"/>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33">
        <f t="shared" si="16"/>
        <v>0</v>
      </c>
      <c r="I208" s="634"/>
      <c r="J208" s="634"/>
      <c r="K208" s="608"/>
      <c r="L208" s="608"/>
      <c r="M208" s="608"/>
      <c r="N208" s="608"/>
      <c r="O208" s="608"/>
      <c r="P208" s="608"/>
      <c r="Q208" s="608"/>
      <c r="R208" s="608"/>
      <c r="S208" s="608"/>
      <c r="T208" s="608"/>
      <c r="U208" s="608"/>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33">
        <f t="shared" si="16"/>
        <v>0</v>
      </c>
      <c r="I209" s="634"/>
      <c r="J209" s="634"/>
      <c r="K209" s="608"/>
      <c r="L209" s="608"/>
      <c r="M209" s="608"/>
      <c r="N209" s="608"/>
      <c r="O209" s="608"/>
      <c r="P209" s="608"/>
      <c r="Q209" s="608"/>
      <c r="R209" s="608"/>
      <c r="S209" s="608"/>
      <c r="T209" s="608"/>
      <c r="U209" s="608"/>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33">
        <f t="shared" si="16"/>
        <v>0</v>
      </c>
      <c r="I210" s="634"/>
      <c r="J210" s="634"/>
      <c r="K210" s="608"/>
      <c r="L210" s="608"/>
      <c r="M210" s="608"/>
      <c r="N210" s="608"/>
      <c r="O210" s="608"/>
      <c r="P210" s="608"/>
      <c r="Q210" s="608"/>
      <c r="R210" s="608"/>
      <c r="S210" s="608"/>
      <c r="T210" s="608"/>
      <c r="U210" s="608"/>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33">
        <f t="shared" si="16"/>
        <v>0</v>
      </c>
      <c r="I211" s="634"/>
      <c r="J211" s="634"/>
      <c r="K211" s="608"/>
      <c r="L211" s="608"/>
      <c r="M211" s="608"/>
      <c r="N211" s="608"/>
      <c r="O211" s="608"/>
      <c r="P211" s="608"/>
      <c r="Q211" s="608"/>
      <c r="R211" s="608"/>
      <c r="S211" s="608"/>
      <c r="T211" s="608"/>
      <c r="U211" s="608"/>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33">
        <f t="shared" si="16"/>
        <v>0</v>
      </c>
      <c r="I212" s="634"/>
      <c r="J212" s="634"/>
      <c r="K212" s="608"/>
      <c r="L212" s="608"/>
      <c r="M212" s="608"/>
      <c r="N212" s="608"/>
      <c r="O212" s="608"/>
      <c r="P212" s="608"/>
      <c r="Q212" s="608"/>
      <c r="R212" s="608"/>
      <c r="S212" s="608"/>
      <c r="T212" s="608"/>
      <c r="U212" s="608"/>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33">
        <f t="shared" ref="H213:H219" si="17">+G213*0.25</f>
        <v>0</v>
      </c>
      <c r="I213" s="634"/>
      <c r="J213" s="634"/>
      <c r="K213" s="608"/>
      <c r="L213" s="608"/>
      <c r="M213" s="608"/>
      <c r="N213" s="608"/>
      <c r="O213" s="608"/>
      <c r="P213" s="608"/>
      <c r="Q213" s="608"/>
      <c r="R213" s="608"/>
      <c r="S213" s="608"/>
      <c r="T213" s="608"/>
      <c r="U213" s="608"/>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33">
        <f t="shared" si="17"/>
        <v>0</v>
      </c>
      <c r="I214" s="634"/>
      <c r="J214" s="634"/>
      <c r="K214" s="608"/>
      <c r="L214" s="608"/>
      <c r="M214" s="608"/>
      <c r="N214" s="608"/>
      <c r="O214" s="608"/>
      <c r="P214" s="608"/>
      <c r="Q214" s="608"/>
      <c r="R214" s="608"/>
      <c r="S214" s="608"/>
      <c r="T214" s="608"/>
      <c r="U214" s="608"/>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33">
        <f t="shared" si="17"/>
        <v>0</v>
      </c>
      <c r="I215" s="634"/>
      <c r="J215" s="634"/>
      <c r="K215" s="608"/>
      <c r="L215" s="608"/>
      <c r="M215" s="608"/>
      <c r="N215" s="608"/>
      <c r="O215" s="608"/>
      <c r="P215" s="608"/>
      <c r="Q215" s="608"/>
      <c r="R215" s="608"/>
      <c r="S215" s="608"/>
      <c r="T215" s="608"/>
      <c r="U215" s="608"/>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33">
        <f t="shared" si="17"/>
        <v>0</v>
      </c>
      <c r="I216" s="634"/>
      <c r="J216" s="634"/>
      <c r="K216" s="608"/>
      <c r="L216" s="608"/>
      <c r="M216" s="608"/>
      <c r="N216" s="608"/>
      <c r="O216" s="608"/>
      <c r="P216" s="608"/>
      <c r="Q216" s="608"/>
      <c r="R216" s="608"/>
      <c r="S216" s="608"/>
      <c r="T216" s="608"/>
      <c r="U216" s="608"/>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33">
        <f t="shared" si="17"/>
        <v>0</v>
      </c>
      <c r="I217" s="634"/>
      <c r="J217" s="634"/>
      <c r="K217" s="608"/>
      <c r="L217" s="608"/>
      <c r="M217" s="608"/>
      <c r="N217" s="608"/>
      <c r="O217" s="608"/>
      <c r="P217" s="608"/>
      <c r="Q217" s="608"/>
      <c r="R217" s="608"/>
      <c r="S217" s="608"/>
      <c r="T217" s="608"/>
      <c r="U217" s="608"/>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33">
        <f t="shared" si="17"/>
        <v>0</v>
      </c>
      <c r="I218" s="634"/>
      <c r="J218" s="634"/>
      <c r="K218" s="608"/>
      <c r="L218" s="608"/>
      <c r="M218" s="608"/>
      <c r="N218" s="608"/>
      <c r="O218" s="608"/>
      <c r="P218" s="608"/>
      <c r="Q218" s="608"/>
      <c r="R218" s="608"/>
      <c r="S218" s="608"/>
      <c r="T218" s="608"/>
      <c r="U218" s="608"/>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33">
        <f t="shared" si="17"/>
        <v>0</v>
      </c>
      <c r="I219" s="634"/>
      <c r="J219" s="634"/>
      <c r="K219" s="608"/>
      <c r="L219" s="608"/>
      <c r="M219" s="608"/>
      <c r="N219" s="608"/>
      <c r="O219" s="608"/>
      <c r="P219" s="608"/>
      <c r="Q219" s="608"/>
      <c r="R219" s="608"/>
      <c r="S219" s="608"/>
      <c r="T219" s="608"/>
      <c r="U219" s="608"/>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33">
        <f t="shared" si="16"/>
        <v>0</v>
      </c>
      <c r="K220" s="608"/>
      <c r="L220" s="608"/>
      <c r="M220" s="608"/>
      <c r="N220" s="608"/>
      <c r="O220" s="608"/>
      <c r="P220" s="608"/>
      <c r="Q220" s="608"/>
      <c r="R220" s="608"/>
      <c r="S220" s="608"/>
      <c r="T220" s="608"/>
      <c r="U220" s="608"/>
      <c r="V220" s="635"/>
      <c r="W220" s="268"/>
      <c r="X220" s="268"/>
      <c r="Y220" s="268"/>
    </row>
    <row r="221" spans="1:46" s="297" customFormat="1" ht="14.5" hidden="1" outlineLevel="1" x14ac:dyDescent="0.35">
      <c r="A221" s="615"/>
      <c r="B221" s="774"/>
      <c r="C221" s="775"/>
      <c r="D221" s="731"/>
      <c r="E221" s="626"/>
      <c r="F221" s="612"/>
      <c r="G221" s="627"/>
      <c r="H221" s="633">
        <f t="shared" si="16"/>
        <v>0</v>
      </c>
      <c r="K221" s="608"/>
      <c r="L221" s="608"/>
      <c r="M221" s="608"/>
      <c r="N221" s="608"/>
      <c r="O221" s="608"/>
      <c r="P221" s="608"/>
      <c r="Q221" s="608"/>
      <c r="R221" s="608"/>
      <c r="S221" s="608"/>
      <c r="T221" s="608"/>
      <c r="U221" s="608"/>
      <c r="V221" s="635"/>
      <c r="W221" s="268"/>
      <c r="X221" s="268"/>
      <c r="Y221" s="268"/>
    </row>
    <row r="222" spans="1:46" s="297" customFormat="1" ht="14.5" hidden="1" outlineLevel="1" x14ac:dyDescent="0.35">
      <c r="A222" s="615"/>
      <c r="B222" s="774"/>
      <c r="C222" s="775"/>
      <c r="D222" s="731"/>
      <c r="E222" s="626"/>
      <c r="F222" s="612"/>
      <c r="G222" s="627"/>
      <c r="H222" s="633">
        <f t="shared" si="16"/>
        <v>0</v>
      </c>
      <c r="K222" s="608"/>
      <c r="L222" s="608"/>
      <c r="M222" s="608"/>
      <c r="N222" s="608"/>
      <c r="O222" s="608"/>
      <c r="P222" s="608"/>
      <c r="Q222" s="608"/>
      <c r="R222" s="608"/>
      <c r="S222" s="608"/>
      <c r="T222" s="608"/>
      <c r="U222" s="608"/>
      <c r="V222" s="635"/>
      <c r="W222" s="268"/>
      <c r="X222" s="268"/>
      <c r="Y222" s="268"/>
    </row>
    <row r="223" spans="1:46" s="297" customFormat="1" ht="14.5" hidden="1" outlineLevel="1" x14ac:dyDescent="0.35">
      <c r="A223" s="615"/>
      <c r="B223" s="774"/>
      <c r="C223" s="775"/>
      <c r="D223" s="731"/>
      <c r="E223" s="626"/>
      <c r="F223" s="612"/>
      <c r="G223" s="627"/>
      <c r="H223" s="633">
        <f t="shared" si="16"/>
        <v>0</v>
      </c>
      <c r="K223" s="608"/>
      <c r="L223" s="608"/>
      <c r="M223" s="608"/>
      <c r="N223" s="608"/>
      <c r="O223" s="608"/>
      <c r="P223" s="608"/>
      <c r="Q223" s="608"/>
      <c r="R223" s="608"/>
      <c r="S223" s="608"/>
      <c r="T223" s="608"/>
      <c r="U223" s="608"/>
      <c r="V223" s="635"/>
      <c r="W223" s="268"/>
      <c r="X223" s="268"/>
      <c r="Y223" s="268"/>
    </row>
    <row r="224" spans="1:46" s="297" customFormat="1" ht="14.5" hidden="1" outlineLevel="1" x14ac:dyDescent="0.35">
      <c r="A224" s="615"/>
      <c r="B224" s="774"/>
      <c r="C224" s="775"/>
      <c r="D224" s="731"/>
      <c r="E224" s="626"/>
      <c r="F224" s="612"/>
      <c r="G224" s="627"/>
      <c r="H224" s="633">
        <f t="shared" si="16"/>
        <v>0</v>
      </c>
      <c r="K224" s="608"/>
      <c r="L224" s="608"/>
      <c r="M224" s="608"/>
      <c r="N224" s="608"/>
      <c r="O224" s="608"/>
      <c r="P224" s="608"/>
      <c r="Q224" s="608"/>
      <c r="R224" s="608"/>
      <c r="S224" s="608"/>
      <c r="T224" s="608"/>
      <c r="U224" s="608"/>
      <c r="V224" s="635"/>
      <c r="W224" s="268"/>
      <c r="X224" s="268"/>
      <c r="Y224" s="268"/>
    </row>
    <row r="225" spans="1:46" s="297" customFormat="1" ht="14.5" hidden="1" outlineLevel="1" x14ac:dyDescent="0.35">
      <c r="A225" s="615"/>
      <c r="B225" s="774"/>
      <c r="C225" s="775"/>
      <c r="D225" s="731"/>
      <c r="E225" s="626"/>
      <c r="F225" s="612"/>
      <c r="G225" s="627"/>
      <c r="H225" s="633">
        <f t="shared" si="16"/>
        <v>0</v>
      </c>
      <c r="K225" s="608"/>
      <c r="L225" s="608"/>
      <c r="M225" s="608"/>
      <c r="N225" s="608"/>
      <c r="O225" s="608"/>
      <c r="P225" s="608"/>
      <c r="Q225" s="608"/>
      <c r="R225" s="608"/>
      <c r="S225" s="608"/>
      <c r="T225" s="608"/>
      <c r="U225" s="608"/>
      <c r="V225" s="635"/>
      <c r="W225" s="268"/>
      <c r="X225" s="268"/>
      <c r="Y225" s="268"/>
    </row>
    <row r="226" spans="1:46" s="297" customFormat="1" ht="14.5" hidden="1" outlineLevel="1" x14ac:dyDescent="0.35">
      <c r="A226" s="615"/>
      <c r="B226" s="774"/>
      <c r="C226" s="775"/>
      <c r="D226" s="731"/>
      <c r="E226" s="626"/>
      <c r="F226" s="612"/>
      <c r="G226" s="627"/>
      <c r="H226" s="633">
        <f t="shared" si="16"/>
        <v>0</v>
      </c>
      <c r="K226" s="608"/>
      <c r="L226" s="608"/>
      <c r="M226" s="608"/>
      <c r="N226" s="608"/>
      <c r="O226" s="608"/>
      <c r="P226" s="608"/>
      <c r="Q226" s="608"/>
      <c r="R226" s="608"/>
      <c r="S226" s="608"/>
      <c r="T226" s="608"/>
      <c r="U226" s="608"/>
      <c r="V226" s="635"/>
      <c r="W226" s="268"/>
      <c r="X226" s="268"/>
      <c r="Y226" s="268"/>
    </row>
    <row r="227" spans="1:46" s="297" customFormat="1" ht="15" collapsed="1" thickBot="1" x14ac:dyDescent="0.4">
      <c r="A227" s="628"/>
      <c r="B227" s="629"/>
      <c r="C227" s="629"/>
      <c r="D227" s="629"/>
      <c r="E227" s="629"/>
      <c r="F227" s="629"/>
      <c r="G227" s="631"/>
      <c r="H227" s="637"/>
      <c r="K227" s="608"/>
      <c r="L227" s="608"/>
      <c r="M227" s="608"/>
      <c r="N227" s="608"/>
      <c r="O227" s="608"/>
      <c r="P227" s="608"/>
      <c r="Q227" s="608"/>
      <c r="R227" s="608"/>
      <c r="S227" s="608"/>
      <c r="T227" s="608"/>
      <c r="U227" s="608"/>
      <c r="V227" s="635"/>
      <c r="W227" s="268"/>
      <c r="X227" s="268"/>
      <c r="Y227" s="268"/>
    </row>
    <row r="228" spans="1:46" ht="16.5" thickTop="1" thickBot="1" x14ac:dyDescent="0.4">
      <c r="A228" s="288"/>
      <c r="B228" s="288"/>
      <c r="C228" s="288"/>
      <c r="D228" s="746" t="s">
        <v>1104</v>
      </c>
      <c r="E228" s="747"/>
      <c r="F228" s="748"/>
      <c r="G228" s="269">
        <f>SUM(G180:G226)</f>
        <v>0</v>
      </c>
      <c r="H228" s="270">
        <f>SUM(H180:H227)</f>
        <v>0</v>
      </c>
      <c r="K228" s="2"/>
      <c r="L228" s="2"/>
      <c r="M228" s="2"/>
      <c r="N228" s="2"/>
      <c r="O228" s="2"/>
      <c r="P228" s="2"/>
      <c r="Q228" s="2"/>
      <c r="R228" s="2"/>
      <c r="S228" s="2"/>
      <c r="T228" s="2"/>
      <c r="U228" s="2"/>
      <c r="V228" s="68"/>
      <c r="W228" s="67"/>
      <c r="X228" s="67"/>
      <c r="Y228" s="67"/>
    </row>
    <row r="229" spans="1:46" ht="16.5" thickTop="1" thickBot="1" x14ac:dyDescent="0.4">
      <c r="A229" s="271"/>
      <c r="B229" s="271"/>
      <c r="C229" s="271"/>
      <c r="D229" s="749"/>
      <c r="E229" s="750"/>
      <c r="F229" s="751"/>
      <c r="G229" s="736">
        <f>+G228+H228</f>
        <v>0</v>
      </c>
      <c r="H229" s="737"/>
      <c r="K229" s="2"/>
      <c r="L229" s="2"/>
      <c r="M229" s="2"/>
      <c r="N229" s="2"/>
      <c r="O229" s="2"/>
      <c r="P229" s="2"/>
      <c r="Q229" s="2"/>
      <c r="R229" s="2"/>
      <c r="S229" s="2"/>
      <c r="T229" s="2"/>
      <c r="U229" s="2"/>
      <c r="V229" s="68"/>
      <c r="W229" s="67"/>
      <c r="X229" s="67"/>
      <c r="Y229" s="67"/>
    </row>
    <row r="230" spans="1:46" ht="15.5" x14ac:dyDescent="0.35">
      <c r="A230" s="268"/>
      <c r="B230" s="268"/>
      <c r="C230" s="268"/>
      <c r="D230" s="268"/>
      <c r="E230" s="268"/>
      <c r="F230" s="268"/>
      <c r="G230" s="268"/>
      <c r="H230" s="268"/>
      <c r="K230" s="2"/>
      <c r="L230" s="2"/>
      <c r="M230" s="2"/>
      <c r="N230" s="2"/>
      <c r="O230" s="2"/>
      <c r="P230" s="2"/>
      <c r="Q230" s="2"/>
      <c r="R230" s="2"/>
      <c r="S230" s="2"/>
      <c r="T230" s="2"/>
      <c r="U230" s="2"/>
      <c r="V230" s="68"/>
      <c r="W230" s="67"/>
      <c r="X230" s="67"/>
      <c r="Y230" s="67"/>
    </row>
    <row r="231" spans="1:46" ht="16" thickBot="1" x14ac:dyDescent="0.4">
      <c r="A231" s="271"/>
      <c r="B231" s="271"/>
      <c r="C231" s="271"/>
      <c r="D231" s="271"/>
      <c r="E231" s="271"/>
      <c r="F231" s="268"/>
      <c r="G231" s="268"/>
      <c r="H231" s="271"/>
      <c r="I231" s="3"/>
      <c r="J231" s="3"/>
      <c r="K231" s="2"/>
      <c r="L231" s="2"/>
      <c r="M231" s="2"/>
      <c r="N231" s="2"/>
      <c r="O231" s="2"/>
      <c r="P231" s="2"/>
      <c r="Q231" s="2"/>
      <c r="R231" s="2"/>
      <c r="S231" s="2"/>
      <c r="T231" s="2"/>
      <c r="U231" s="2"/>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3"/>
      <c r="K232" s="2"/>
      <c r="L232" s="2"/>
      <c r="M232" s="2"/>
      <c r="N232" s="2"/>
      <c r="O232" s="2"/>
      <c r="P232" s="2"/>
      <c r="Q232" s="2"/>
      <c r="R232" s="2"/>
      <c r="S232" s="2"/>
      <c r="T232" s="2"/>
      <c r="U232" s="2"/>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ht="32" thickTop="1" thickBot="1" x14ac:dyDescent="0.4">
      <c r="A233" s="247" t="s">
        <v>1228</v>
      </c>
      <c r="B233" s="743" t="s">
        <v>1107</v>
      </c>
      <c r="C233" s="744"/>
      <c r="D233" s="745"/>
      <c r="E233" s="250" t="s">
        <v>1108</v>
      </c>
      <c r="F233" s="251" t="s">
        <v>1109</v>
      </c>
      <c r="G233" s="742"/>
      <c r="H233" s="252">
        <v>0.25</v>
      </c>
      <c r="I233" s="3"/>
      <c r="J233" s="3"/>
      <c r="K233" s="2"/>
      <c r="L233" s="2"/>
      <c r="M233" s="2"/>
      <c r="N233" s="2"/>
      <c r="O233" s="2"/>
      <c r="P233" s="2"/>
      <c r="Q233" s="2"/>
      <c r="R233" s="2"/>
      <c r="S233" s="2"/>
      <c r="T233" s="2"/>
      <c r="U233" s="2"/>
      <c r="V233" s="68"/>
      <c r="W233" s="66"/>
      <c r="X233" s="66"/>
      <c r="Y233" s="66"/>
      <c r="Z233" s="3"/>
      <c r="AA233" s="3"/>
      <c r="AB233" s="3"/>
      <c r="AC233" s="3"/>
      <c r="AD233" s="3"/>
      <c r="AE233" s="3"/>
      <c r="AF233" s="3"/>
      <c r="AG233" s="3"/>
      <c r="AH233" s="3"/>
      <c r="AI233" s="3"/>
      <c r="AJ233" s="3"/>
      <c r="AK233" s="3"/>
      <c r="AL233" s="3"/>
      <c r="AM233" s="3"/>
      <c r="AN233" s="3"/>
      <c r="AO233" s="3"/>
      <c r="AP233" s="3"/>
      <c r="AQ233" s="3"/>
      <c r="AR233" s="3"/>
      <c r="AS233" s="3"/>
      <c r="AT233" s="3"/>
    </row>
    <row r="234" spans="1:46" s="297" customFormat="1" ht="15" thickTop="1" x14ac:dyDescent="0.35">
      <c r="A234" s="618"/>
      <c r="B234" s="776"/>
      <c r="C234" s="777"/>
      <c r="D234" s="734"/>
      <c r="E234" s="621"/>
      <c r="F234" s="612"/>
      <c r="G234" s="622"/>
      <c r="H234" s="633">
        <f>+G234*0.25</f>
        <v>0</v>
      </c>
      <c r="I234" s="634"/>
      <c r="J234" s="634"/>
      <c r="K234" s="608"/>
      <c r="L234" s="608"/>
      <c r="M234" s="608"/>
      <c r="N234" s="608"/>
      <c r="O234" s="608"/>
      <c r="P234" s="608"/>
      <c r="Q234" s="608"/>
      <c r="R234" s="608"/>
      <c r="S234" s="608"/>
      <c r="T234" s="608"/>
      <c r="U234" s="608"/>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33">
        <f t="shared" ref="H235:H260" si="18">+G235*0.25</f>
        <v>0</v>
      </c>
      <c r="I235" s="634"/>
      <c r="J235" s="634"/>
      <c r="K235" s="608"/>
      <c r="L235" s="608"/>
      <c r="M235" s="608"/>
      <c r="N235" s="608"/>
      <c r="O235" s="608"/>
      <c r="P235" s="608"/>
      <c r="Q235" s="608"/>
      <c r="R235" s="608"/>
      <c r="S235" s="608"/>
      <c r="T235" s="608"/>
      <c r="U235" s="608"/>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33">
        <f t="shared" si="18"/>
        <v>0</v>
      </c>
      <c r="I236" s="634"/>
      <c r="J236" s="634"/>
      <c r="K236" s="608"/>
      <c r="L236" s="608"/>
      <c r="M236" s="608"/>
      <c r="N236" s="608"/>
      <c r="O236" s="608"/>
      <c r="P236" s="608"/>
      <c r="Q236" s="608"/>
      <c r="R236" s="608"/>
      <c r="S236" s="608"/>
      <c r="T236" s="608"/>
      <c r="U236" s="608"/>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33">
        <f t="shared" si="18"/>
        <v>0</v>
      </c>
      <c r="I237" s="634"/>
      <c r="J237" s="634"/>
      <c r="K237" s="608"/>
      <c r="L237" s="608"/>
      <c r="M237" s="608"/>
      <c r="N237" s="608"/>
      <c r="O237" s="608"/>
      <c r="P237" s="608"/>
      <c r="Q237" s="608"/>
      <c r="R237" s="608"/>
      <c r="S237" s="608"/>
      <c r="T237" s="608"/>
      <c r="U237" s="608"/>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33">
        <f t="shared" si="18"/>
        <v>0</v>
      </c>
      <c r="I238" s="634"/>
      <c r="J238" s="634"/>
      <c r="K238" s="608"/>
      <c r="L238" s="608"/>
      <c r="M238" s="608"/>
      <c r="N238" s="608"/>
      <c r="O238" s="608"/>
      <c r="P238" s="608"/>
      <c r="Q238" s="608"/>
      <c r="R238" s="608"/>
      <c r="S238" s="608"/>
      <c r="T238" s="608"/>
      <c r="U238" s="608"/>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33">
        <f t="shared" si="18"/>
        <v>0</v>
      </c>
      <c r="I239" s="634"/>
      <c r="J239" s="634"/>
      <c r="K239" s="608"/>
      <c r="L239" s="608"/>
      <c r="M239" s="608"/>
      <c r="N239" s="608"/>
      <c r="O239" s="608"/>
      <c r="P239" s="608"/>
      <c r="Q239" s="608"/>
      <c r="R239" s="608"/>
      <c r="S239" s="608"/>
      <c r="T239" s="608"/>
      <c r="U239" s="608"/>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33">
        <f t="shared" si="18"/>
        <v>0</v>
      </c>
      <c r="I240" s="634"/>
      <c r="J240" s="634"/>
      <c r="K240" s="608"/>
      <c r="L240" s="608"/>
      <c r="M240" s="608"/>
      <c r="N240" s="608"/>
      <c r="O240" s="608"/>
      <c r="P240" s="608"/>
      <c r="Q240" s="608"/>
      <c r="R240" s="608"/>
      <c r="S240" s="608"/>
      <c r="T240" s="608"/>
      <c r="U240" s="608"/>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33">
        <f t="shared" si="18"/>
        <v>0</v>
      </c>
      <c r="I241" s="634"/>
      <c r="J241" s="634"/>
      <c r="K241" s="608"/>
      <c r="L241" s="608"/>
      <c r="M241" s="608"/>
      <c r="N241" s="608"/>
      <c r="O241" s="608"/>
      <c r="P241" s="608"/>
      <c r="Q241" s="608"/>
      <c r="R241" s="608"/>
      <c r="S241" s="608"/>
      <c r="T241" s="608"/>
      <c r="U241" s="608"/>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33">
        <f t="shared" si="18"/>
        <v>0</v>
      </c>
      <c r="I242" s="634"/>
      <c r="J242" s="634"/>
      <c r="K242" s="608"/>
      <c r="L242" s="608"/>
      <c r="M242" s="608"/>
      <c r="N242" s="608"/>
      <c r="O242" s="608"/>
      <c r="P242" s="608"/>
      <c r="Q242" s="608"/>
      <c r="R242" s="608"/>
      <c r="S242" s="608"/>
      <c r="T242" s="608"/>
      <c r="U242" s="608"/>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33">
        <f t="shared" si="18"/>
        <v>0</v>
      </c>
      <c r="I243" s="634"/>
      <c r="J243" s="634"/>
      <c r="K243" s="608"/>
      <c r="L243" s="608"/>
      <c r="M243" s="608"/>
      <c r="N243" s="608"/>
      <c r="O243" s="608"/>
      <c r="P243" s="608"/>
      <c r="Q243" s="608"/>
      <c r="R243" s="608"/>
      <c r="S243" s="608"/>
      <c r="T243" s="608"/>
      <c r="U243" s="608"/>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33">
        <f t="shared" si="18"/>
        <v>0</v>
      </c>
      <c r="I244" s="634"/>
      <c r="J244" s="634"/>
      <c r="K244" s="608"/>
      <c r="L244" s="608"/>
      <c r="M244" s="608"/>
      <c r="N244" s="608"/>
      <c r="O244" s="608"/>
      <c r="P244" s="608"/>
      <c r="Q244" s="608"/>
      <c r="R244" s="608"/>
      <c r="S244" s="608"/>
      <c r="T244" s="608"/>
      <c r="U244" s="608"/>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33">
        <f t="shared" si="18"/>
        <v>0</v>
      </c>
      <c r="I245" s="634"/>
      <c r="J245" s="634"/>
      <c r="K245" s="608"/>
      <c r="L245" s="608"/>
      <c r="M245" s="608"/>
      <c r="N245" s="608"/>
      <c r="O245" s="608"/>
      <c r="P245" s="608"/>
      <c r="Q245" s="608"/>
      <c r="R245" s="608"/>
      <c r="S245" s="608"/>
      <c r="T245" s="608"/>
      <c r="U245" s="608"/>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33">
        <f t="shared" si="18"/>
        <v>0</v>
      </c>
      <c r="I246" s="634"/>
      <c r="J246" s="634"/>
      <c r="K246" s="608"/>
      <c r="L246" s="608"/>
      <c r="M246" s="608"/>
      <c r="N246" s="608"/>
      <c r="O246" s="608"/>
      <c r="P246" s="608"/>
      <c r="Q246" s="608"/>
      <c r="R246" s="608"/>
      <c r="S246" s="608"/>
      <c r="T246" s="608"/>
      <c r="U246" s="608"/>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33">
        <f t="shared" si="18"/>
        <v>0</v>
      </c>
      <c r="I247" s="634"/>
      <c r="J247" s="634"/>
      <c r="K247" s="608"/>
      <c r="L247" s="608"/>
      <c r="M247" s="608"/>
      <c r="N247" s="608"/>
      <c r="O247" s="608"/>
      <c r="P247" s="608"/>
      <c r="Q247" s="608"/>
      <c r="R247" s="608"/>
      <c r="S247" s="608"/>
      <c r="T247" s="608"/>
      <c r="U247" s="608"/>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33">
        <f t="shared" si="18"/>
        <v>0</v>
      </c>
      <c r="I248" s="634"/>
      <c r="J248" s="634"/>
      <c r="K248" s="608"/>
      <c r="L248" s="608"/>
      <c r="M248" s="608"/>
      <c r="N248" s="608"/>
      <c r="O248" s="608"/>
      <c r="P248" s="608"/>
      <c r="Q248" s="608"/>
      <c r="R248" s="608"/>
      <c r="S248" s="608"/>
      <c r="T248" s="608"/>
      <c r="U248" s="608"/>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33">
        <f t="shared" si="18"/>
        <v>0</v>
      </c>
      <c r="I249" s="634"/>
      <c r="J249" s="634"/>
      <c r="K249" s="608"/>
      <c r="L249" s="608"/>
      <c r="M249" s="608"/>
      <c r="N249" s="608"/>
      <c r="O249" s="608"/>
      <c r="P249" s="608"/>
      <c r="Q249" s="608"/>
      <c r="R249" s="608"/>
      <c r="S249" s="608"/>
      <c r="T249" s="608"/>
      <c r="U249" s="608"/>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33">
        <f t="shared" si="18"/>
        <v>0</v>
      </c>
      <c r="I250" s="634"/>
      <c r="J250" s="634"/>
      <c r="K250" s="608"/>
      <c r="L250" s="608"/>
      <c r="M250" s="608"/>
      <c r="N250" s="608"/>
      <c r="O250" s="608"/>
      <c r="P250" s="608"/>
      <c r="Q250" s="608"/>
      <c r="R250" s="608"/>
      <c r="S250" s="608"/>
      <c r="T250" s="608"/>
      <c r="U250" s="608"/>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33">
        <f t="shared" si="18"/>
        <v>0</v>
      </c>
      <c r="I251" s="634"/>
      <c r="J251" s="634"/>
      <c r="K251" s="608"/>
      <c r="L251" s="608"/>
      <c r="M251" s="608"/>
      <c r="N251" s="608"/>
      <c r="O251" s="608"/>
      <c r="P251" s="608"/>
      <c r="Q251" s="608"/>
      <c r="R251" s="608"/>
      <c r="S251" s="608"/>
      <c r="T251" s="608"/>
      <c r="U251" s="608"/>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33">
        <f t="shared" si="18"/>
        <v>0</v>
      </c>
      <c r="I252" s="634"/>
      <c r="J252" s="634"/>
      <c r="K252" s="608"/>
      <c r="L252" s="608"/>
      <c r="M252" s="608"/>
      <c r="N252" s="608"/>
      <c r="O252" s="608"/>
      <c r="P252" s="608"/>
      <c r="Q252" s="608"/>
      <c r="R252" s="608"/>
      <c r="S252" s="608"/>
      <c r="T252" s="608"/>
      <c r="U252" s="608"/>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33">
        <f t="shared" si="18"/>
        <v>0</v>
      </c>
      <c r="I253" s="634"/>
      <c r="J253" s="634"/>
      <c r="K253" s="608"/>
      <c r="L253" s="608"/>
      <c r="M253" s="608"/>
      <c r="N253" s="608"/>
      <c r="O253" s="608"/>
      <c r="P253" s="608"/>
      <c r="Q253" s="608"/>
      <c r="R253" s="608"/>
      <c r="S253" s="608"/>
      <c r="T253" s="608"/>
      <c r="U253" s="608"/>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33">
        <f t="shared" si="18"/>
        <v>0</v>
      </c>
      <c r="K254" s="608"/>
      <c r="L254" s="608"/>
      <c r="M254" s="608"/>
      <c r="N254" s="608"/>
      <c r="O254" s="608"/>
      <c r="P254" s="608"/>
      <c r="Q254" s="608"/>
      <c r="R254" s="608"/>
      <c r="S254" s="608"/>
      <c r="T254" s="608"/>
      <c r="U254" s="608"/>
      <c r="V254" s="635"/>
      <c r="W254" s="268"/>
      <c r="X254" s="268"/>
      <c r="Y254" s="268"/>
    </row>
    <row r="255" spans="1:46" s="297" customFormat="1" ht="14.5" hidden="1" outlineLevel="1" x14ac:dyDescent="0.35">
      <c r="A255" s="615"/>
      <c r="B255" s="774"/>
      <c r="C255" s="775"/>
      <c r="D255" s="731"/>
      <c r="E255" s="626"/>
      <c r="F255" s="612"/>
      <c r="G255" s="627"/>
      <c r="H255" s="633">
        <f t="shared" si="18"/>
        <v>0</v>
      </c>
      <c r="K255" s="608"/>
      <c r="L255" s="608"/>
      <c r="M255" s="608"/>
      <c r="N255" s="608"/>
      <c r="O255" s="608"/>
      <c r="P255" s="608"/>
      <c r="Q255" s="608"/>
      <c r="R255" s="608"/>
      <c r="S255" s="608"/>
      <c r="T255" s="608"/>
      <c r="U255" s="608"/>
      <c r="V255" s="635"/>
      <c r="W255" s="268"/>
      <c r="X255" s="268"/>
      <c r="Y255" s="268"/>
    </row>
    <row r="256" spans="1:46" s="297" customFormat="1" ht="14.5" hidden="1" outlineLevel="1" x14ac:dyDescent="0.35">
      <c r="A256" s="615"/>
      <c r="B256" s="774"/>
      <c r="C256" s="775"/>
      <c r="D256" s="731"/>
      <c r="E256" s="626"/>
      <c r="F256" s="612"/>
      <c r="G256" s="627"/>
      <c r="H256" s="633">
        <f t="shared" si="18"/>
        <v>0</v>
      </c>
      <c r="K256" s="608"/>
      <c r="L256" s="608"/>
      <c r="M256" s="608"/>
      <c r="N256" s="608"/>
      <c r="O256" s="608"/>
      <c r="P256" s="608"/>
      <c r="Q256" s="608"/>
      <c r="R256" s="608"/>
      <c r="S256" s="608"/>
      <c r="T256" s="608"/>
      <c r="U256" s="608"/>
      <c r="V256" s="635"/>
      <c r="W256" s="268"/>
      <c r="X256" s="268"/>
      <c r="Y256" s="268"/>
    </row>
    <row r="257" spans="1:46" s="297" customFormat="1" ht="14.5" hidden="1" outlineLevel="1" x14ac:dyDescent="0.35">
      <c r="A257" s="615"/>
      <c r="B257" s="774"/>
      <c r="C257" s="775"/>
      <c r="D257" s="731"/>
      <c r="E257" s="626"/>
      <c r="F257" s="612"/>
      <c r="G257" s="627"/>
      <c r="H257" s="633">
        <f t="shared" si="18"/>
        <v>0</v>
      </c>
      <c r="K257" s="608"/>
      <c r="L257" s="608"/>
      <c r="M257" s="608"/>
      <c r="N257" s="608"/>
      <c r="O257" s="608"/>
      <c r="P257" s="608"/>
      <c r="Q257" s="608"/>
      <c r="R257" s="608"/>
      <c r="S257" s="608"/>
      <c r="T257" s="608"/>
      <c r="U257" s="608"/>
      <c r="V257" s="635"/>
      <c r="W257" s="268"/>
      <c r="X257" s="268"/>
      <c r="Y257" s="268"/>
    </row>
    <row r="258" spans="1:46" s="297" customFormat="1" ht="14.5" hidden="1" outlineLevel="1" x14ac:dyDescent="0.35">
      <c r="A258" s="615"/>
      <c r="B258" s="774"/>
      <c r="C258" s="775"/>
      <c r="D258" s="731"/>
      <c r="E258" s="626"/>
      <c r="F258" s="612"/>
      <c r="G258" s="627"/>
      <c r="H258" s="633">
        <f t="shared" si="18"/>
        <v>0</v>
      </c>
      <c r="K258" s="608"/>
      <c r="L258" s="608"/>
      <c r="M258" s="608"/>
      <c r="N258" s="608"/>
      <c r="O258" s="608"/>
      <c r="P258" s="608"/>
      <c r="Q258" s="608"/>
      <c r="R258" s="608"/>
      <c r="S258" s="608"/>
      <c r="T258" s="608"/>
      <c r="U258" s="608"/>
      <c r="V258" s="635"/>
      <c r="W258" s="268"/>
      <c r="X258" s="268"/>
      <c r="Y258" s="268"/>
    </row>
    <row r="259" spans="1:46" s="297" customFormat="1" ht="14.5" hidden="1" outlineLevel="1" x14ac:dyDescent="0.35">
      <c r="A259" s="615"/>
      <c r="B259" s="774"/>
      <c r="C259" s="775"/>
      <c r="D259" s="731"/>
      <c r="E259" s="626"/>
      <c r="F259" s="612"/>
      <c r="G259" s="627"/>
      <c r="H259" s="633">
        <f t="shared" si="18"/>
        <v>0</v>
      </c>
      <c r="K259" s="608"/>
      <c r="L259" s="608"/>
      <c r="M259" s="608"/>
      <c r="N259" s="608"/>
      <c r="O259" s="608"/>
      <c r="P259" s="608"/>
      <c r="Q259" s="608"/>
      <c r="R259" s="608"/>
      <c r="S259" s="608"/>
      <c r="T259" s="608"/>
      <c r="U259" s="608"/>
      <c r="V259" s="635"/>
      <c r="W259" s="268"/>
      <c r="X259" s="268"/>
      <c r="Y259" s="268"/>
    </row>
    <row r="260" spans="1:46" s="297" customFormat="1" ht="14.5" hidden="1" outlineLevel="1" x14ac:dyDescent="0.35">
      <c r="A260" s="615"/>
      <c r="B260" s="774"/>
      <c r="C260" s="775"/>
      <c r="D260" s="731"/>
      <c r="E260" s="626"/>
      <c r="F260" s="612"/>
      <c r="G260" s="627"/>
      <c r="H260" s="633">
        <f t="shared" si="18"/>
        <v>0</v>
      </c>
      <c r="K260" s="608"/>
      <c r="L260" s="608"/>
      <c r="M260" s="608"/>
      <c r="N260" s="608"/>
      <c r="O260" s="608"/>
      <c r="P260" s="608"/>
      <c r="Q260" s="608"/>
      <c r="R260" s="608"/>
      <c r="S260" s="608"/>
      <c r="T260" s="608"/>
      <c r="U260" s="608"/>
      <c r="V260" s="635"/>
      <c r="W260" s="268"/>
      <c r="X260" s="268"/>
      <c r="Y260" s="268"/>
    </row>
    <row r="261" spans="1:46" s="297" customFormat="1" ht="15" collapsed="1" thickBot="1" x14ac:dyDescent="0.4">
      <c r="A261" s="628"/>
      <c r="B261" s="629"/>
      <c r="C261" s="629"/>
      <c r="D261" s="629"/>
      <c r="E261" s="629"/>
      <c r="F261" s="629"/>
      <c r="G261" s="631"/>
      <c r="H261" s="637"/>
      <c r="K261" s="608"/>
      <c r="L261" s="608"/>
      <c r="M261" s="608"/>
      <c r="N261" s="608"/>
      <c r="O261" s="608"/>
      <c r="P261" s="608"/>
      <c r="Q261" s="608"/>
      <c r="R261" s="608"/>
      <c r="S261" s="608"/>
      <c r="T261" s="608"/>
      <c r="U261" s="608"/>
      <c r="V261" s="635"/>
      <c r="W261" s="268"/>
      <c r="X261" s="268"/>
      <c r="Y261" s="268"/>
    </row>
    <row r="262" spans="1:46" ht="16.5" thickTop="1" thickBot="1" x14ac:dyDescent="0.4">
      <c r="A262" s="288"/>
      <c r="B262" s="288"/>
      <c r="C262" s="288"/>
      <c r="D262" s="746" t="s">
        <v>1104</v>
      </c>
      <c r="E262" s="747"/>
      <c r="F262" s="748"/>
      <c r="G262" s="269">
        <f>SUM(G234:G260)</f>
        <v>0</v>
      </c>
      <c r="H262" s="270">
        <f>SUM(H234:H261)</f>
        <v>0</v>
      </c>
      <c r="K262" s="2"/>
      <c r="L262" s="2"/>
      <c r="M262" s="2"/>
      <c r="N262" s="2"/>
      <c r="O262" s="2"/>
      <c r="P262" s="2"/>
      <c r="Q262" s="2"/>
      <c r="R262" s="2"/>
      <c r="S262" s="2"/>
      <c r="T262" s="2"/>
      <c r="U262" s="2"/>
      <c r="V262" s="68"/>
      <c r="W262" s="67"/>
      <c r="X262" s="67"/>
      <c r="Y262" s="67"/>
    </row>
    <row r="263" spans="1:46" ht="16.5" thickTop="1" thickBot="1" x14ac:dyDescent="0.4">
      <c r="A263" s="271"/>
      <c r="B263" s="271"/>
      <c r="C263" s="271"/>
      <c r="D263" s="749"/>
      <c r="E263" s="750"/>
      <c r="F263" s="751"/>
      <c r="G263" s="736">
        <f>+G262+H262</f>
        <v>0</v>
      </c>
      <c r="H263" s="737"/>
      <c r="K263" s="2"/>
      <c r="L263" s="2"/>
      <c r="M263" s="2"/>
      <c r="N263" s="2"/>
      <c r="O263" s="2"/>
      <c r="P263" s="2"/>
      <c r="Q263" s="2"/>
      <c r="R263" s="2"/>
      <c r="S263" s="2"/>
      <c r="T263" s="2"/>
      <c r="U263" s="2"/>
      <c r="V263" s="68"/>
      <c r="W263" s="67"/>
      <c r="X263" s="67"/>
      <c r="Y263" s="67"/>
    </row>
    <row r="264" spans="1:46" ht="16" thickBot="1" x14ac:dyDescent="0.4">
      <c r="A264" s="271"/>
      <c r="B264" s="271"/>
      <c r="C264" s="271"/>
      <c r="D264" s="271"/>
      <c r="E264" s="271"/>
      <c r="F264" s="268"/>
      <c r="G264" s="268"/>
      <c r="H264" s="271"/>
      <c r="I264" s="3"/>
      <c r="J264" s="3"/>
      <c r="K264" s="2"/>
      <c r="L264" s="2"/>
      <c r="M264" s="2"/>
      <c r="N264" s="2"/>
      <c r="O264" s="2"/>
      <c r="P264" s="2"/>
      <c r="Q264" s="2"/>
      <c r="R264" s="2"/>
      <c r="S264" s="2"/>
      <c r="T264" s="2"/>
      <c r="U264" s="2"/>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738" t="s">
        <v>1172</v>
      </c>
      <c r="B265" s="739"/>
      <c r="C265" s="739"/>
      <c r="D265" s="739"/>
      <c r="E265" s="739"/>
      <c r="F265" s="740"/>
      <c r="G265" s="741" t="s">
        <v>1224</v>
      </c>
      <c r="H265" s="246" t="s">
        <v>1186</v>
      </c>
      <c r="I265" s="3"/>
      <c r="J265" s="3"/>
      <c r="K265" s="2"/>
      <c r="L265" s="2"/>
      <c r="M265" s="2"/>
      <c r="N265" s="2"/>
      <c r="O265" s="2"/>
      <c r="P265" s="2"/>
      <c r="Q265" s="2"/>
      <c r="R265" s="2"/>
      <c r="S265" s="2"/>
      <c r="T265" s="2"/>
      <c r="U265" s="2"/>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4"/>
      <c r="K266" s="608"/>
      <c r="L266" s="608"/>
      <c r="M266" s="608"/>
      <c r="N266" s="608"/>
      <c r="O266" s="608"/>
      <c r="P266" s="608"/>
      <c r="Q266" s="608"/>
      <c r="R266" s="608"/>
      <c r="S266" s="608"/>
      <c r="T266" s="608"/>
      <c r="U266" s="608"/>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33">
        <f>+G267*0.25</f>
        <v>0</v>
      </c>
      <c r="I267" s="634"/>
      <c r="J267" s="634"/>
      <c r="K267" s="608"/>
      <c r="L267" s="608"/>
      <c r="M267" s="608"/>
      <c r="N267" s="608"/>
      <c r="O267" s="608"/>
      <c r="P267" s="608"/>
      <c r="Q267" s="608"/>
      <c r="R267" s="608"/>
      <c r="S267" s="608"/>
      <c r="T267" s="608"/>
      <c r="U267" s="608"/>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33">
        <f t="shared" ref="H268:H313" si="19">+G268*0.25</f>
        <v>0</v>
      </c>
      <c r="I268" s="634"/>
      <c r="J268" s="634"/>
      <c r="K268" s="608"/>
      <c r="L268" s="608"/>
      <c r="M268" s="608"/>
      <c r="N268" s="608"/>
      <c r="O268" s="608"/>
      <c r="P268" s="608"/>
      <c r="Q268" s="608"/>
      <c r="R268" s="608"/>
      <c r="S268" s="608"/>
      <c r="T268" s="608"/>
      <c r="U268" s="608"/>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33">
        <f t="shared" si="19"/>
        <v>0</v>
      </c>
      <c r="I269" s="634"/>
      <c r="J269" s="634"/>
      <c r="K269" s="608"/>
      <c r="L269" s="608"/>
      <c r="M269" s="608"/>
      <c r="N269" s="608"/>
      <c r="O269" s="608"/>
      <c r="P269" s="608"/>
      <c r="Q269" s="608"/>
      <c r="R269" s="608"/>
      <c r="S269" s="608"/>
      <c r="T269" s="608"/>
      <c r="U269" s="608"/>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33">
        <f t="shared" si="19"/>
        <v>0</v>
      </c>
      <c r="I270" s="634"/>
      <c r="J270" s="634"/>
      <c r="K270" s="608"/>
      <c r="L270" s="608"/>
      <c r="M270" s="608"/>
      <c r="N270" s="608"/>
      <c r="O270" s="608"/>
      <c r="P270" s="608"/>
      <c r="Q270" s="608"/>
      <c r="R270" s="608"/>
      <c r="S270" s="608"/>
      <c r="T270" s="608"/>
      <c r="U270" s="608"/>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33">
        <f t="shared" si="19"/>
        <v>0</v>
      </c>
      <c r="I271" s="634"/>
      <c r="J271" s="634"/>
      <c r="K271" s="608"/>
      <c r="L271" s="608"/>
      <c r="M271" s="608"/>
      <c r="N271" s="608"/>
      <c r="O271" s="608"/>
      <c r="P271" s="608"/>
      <c r="Q271" s="608"/>
      <c r="R271" s="608"/>
      <c r="S271" s="608"/>
      <c r="T271" s="608"/>
      <c r="U271" s="608"/>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33">
        <f t="shared" si="19"/>
        <v>0</v>
      </c>
      <c r="I272" s="634"/>
      <c r="J272" s="634"/>
      <c r="K272" s="608"/>
      <c r="L272" s="608"/>
      <c r="M272" s="608"/>
      <c r="N272" s="608"/>
      <c r="O272" s="608"/>
      <c r="P272" s="608"/>
      <c r="Q272" s="608"/>
      <c r="R272" s="608"/>
      <c r="S272" s="608"/>
      <c r="T272" s="608"/>
      <c r="U272" s="608"/>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33">
        <f t="shared" si="19"/>
        <v>0</v>
      </c>
      <c r="I273" s="634"/>
      <c r="J273" s="634"/>
      <c r="K273" s="608"/>
      <c r="L273" s="608"/>
      <c r="M273" s="608"/>
      <c r="N273" s="608"/>
      <c r="O273" s="608"/>
      <c r="P273" s="608"/>
      <c r="Q273" s="608"/>
      <c r="R273" s="608"/>
      <c r="S273" s="608"/>
      <c r="T273" s="608"/>
      <c r="U273" s="608"/>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33">
        <f t="shared" si="19"/>
        <v>0</v>
      </c>
      <c r="I274" s="634"/>
      <c r="J274" s="634"/>
      <c r="K274" s="608"/>
      <c r="L274" s="608"/>
      <c r="M274" s="608"/>
      <c r="N274" s="608"/>
      <c r="O274" s="608"/>
      <c r="P274" s="608"/>
      <c r="Q274" s="608"/>
      <c r="R274" s="608"/>
      <c r="S274" s="608"/>
      <c r="T274" s="608"/>
      <c r="U274" s="608"/>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33">
        <f t="shared" si="19"/>
        <v>0</v>
      </c>
      <c r="I275" s="634"/>
      <c r="J275" s="634"/>
      <c r="K275" s="608"/>
      <c r="L275" s="608"/>
      <c r="M275" s="608"/>
      <c r="N275" s="608"/>
      <c r="O275" s="608"/>
      <c r="P275" s="608"/>
      <c r="Q275" s="608"/>
      <c r="R275" s="608"/>
      <c r="S275" s="608"/>
      <c r="T275" s="608"/>
      <c r="U275" s="608"/>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33">
        <f t="shared" si="19"/>
        <v>0</v>
      </c>
      <c r="I276" s="634"/>
      <c r="J276" s="634"/>
      <c r="K276" s="608"/>
      <c r="L276" s="608"/>
      <c r="M276" s="608"/>
      <c r="N276" s="608"/>
      <c r="O276" s="608"/>
      <c r="P276" s="608"/>
      <c r="Q276" s="608"/>
      <c r="R276" s="608"/>
      <c r="S276" s="608"/>
      <c r="T276" s="608"/>
      <c r="U276" s="608"/>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33">
        <f t="shared" si="19"/>
        <v>0</v>
      </c>
      <c r="I277" s="634"/>
      <c r="J277" s="634"/>
      <c r="K277" s="608"/>
      <c r="L277" s="608"/>
      <c r="M277" s="608"/>
      <c r="N277" s="608"/>
      <c r="O277" s="608"/>
      <c r="P277" s="608"/>
      <c r="Q277" s="608"/>
      <c r="R277" s="608"/>
      <c r="S277" s="608"/>
      <c r="T277" s="608"/>
      <c r="U277" s="608"/>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33">
        <f t="shared" si="19"/>
        <v>0</v>
      </c>
      <c r="I278" s="634"/>
      <c r="J278" s="634"/>
      <c r="K278" s="608"/>
      <c r="L278" s="608"/>
      <c r="M278" s="608"/>
      <c r="N278" s="608"/>
      <c r="O278" s="608"/>
      <c r="P278" s="608"/>
      <c r="Q278" s="608"/>
      <c r="R278" s="608"/>
      <c r="S278" s="608"/>
      <c r="T278" s="608"/>
      <c r="U278" s="608"/>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33">
        <f t="shared" si="19"/>
        <v>0</v>
      </c>
      <c r="I279" s="634"/>
      <c r="J279" s="634"/>
      <c r="K279" s="608"/>
      <c r="L279" s="608"/>
      <c r="M279" s="608"/>
      <c r="N279" s="608"/>
      <c r="O279" s="608"/>
      <c r="P279" s="608"/>
      <c r="Q279" s="608"/>
      <c r="R279" s="608"/>
      <c r="S279" s="608"/>
      <c r="T279" s="608"/>
      <c r="U279" s="608"/>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33">
        <f t="shared" si="19"/>
        <v>0</v>
      </c>
      <c r="I280" s="634"/>
      <c r="J280" s="634"/>
      <c r="K280" s="608"/>
      <c r="L280" s="608"/>
      <c r="M280" s="608"/>
      <c r="N280" s="608"/>
      <c r="O280" s="608"/>
      <c r="P280" s="608"/>
      <c r="Q280" s="608"/>
      <c r="R280" s="608"/>
      <c r="S280" s="608"/>
      <c r="T280" s="608"/>
      <c r="U280" s="608"/>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33">
        <f t="shared" si="19"/>
        <v>0</v>
      </c>
      <c r="I281" s="634"/>
      <c r="J281" s="634"/>
      <c r="K281" s="608"/>
      <c r="L281" s="608"/>
      <c r="M281" s="608"/>
      <c r="N281" s="608"/>
      <c r="O281" s="608"/>
      <c r="P281" s="608"/>
      <c r="Q281" s="608"/>
      <c r="R281" s="608"/>
      <c r="S281" s="608"/>
      <c r="T281" s="608"/>
      <c r="U281" s="608"/>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33">
        <f t="shared" si="19"/>
        <v>0</v>
      </c>
      <c r="I282" s="634"/>
      <c r="J282" s="634"/>
      <c r="K282" s="608"/>
      <c r="L282" s="608"/>
      <c r="M282" s="608"/>
      <c r="N282" s="608"/>
      <c r="O282" s="608"/>
      <c r="P282" s="608"/>
      <c r="Q282" s="608"/>
      <c r="R282" s="608"/>
      <c r="S282" s="608"/>
      <c r="T282" s="608"/>
      <c r="U282" s="608"/>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33">
        <f t="shared" si="19"/>
        <v>0</v>
      </c>
      <c r="I283" s="634"/>
      <c r="J283" s="634"/>
      <c r="K283" s="608"/>
      <c r="L283" s="608"/>
      <c r="M283" s="608"/>
      <c r="N283" s="608"/>
      <c r="O283" s="608"/>
      <c r="P283" s="608"/>
      <c r="Q283" s="608"/>
      <c r="R283" s="608"/>
      <c r="S283" s="608"/>
      <c r="T283" s="608"/>
      <c r="U283" s="608"/>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33">
        <f t="shared" si="19"/>
        <v>0</v>
      </c>
      <c r="I284" s="634"/>
      <c r="J284" s="634"/>
      <c r="K284" s="608"/>
      <c r="L284" s="608"/>
      <c r="M284" s="608"/>
      <c r="N284" s="608"/>
      <c r="O284" s="608"/>
      <c r="P284" s="608"/>
      <c r="Q284" s="608"/>
      <c r="R284" s="608"/>
      <c r="S284" s="608"/>
      <c r="T284" s="608"/>
      <c r="U284" s="608"/>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33">
        <f t="shared" si="19"/>
        <v>0</v>
      </c>
      <c r="I285" s="634"/>
      <c r="J285" s="634"/>
      <c r="K285" s="608"/>
      <c r="L285" s="608"/>
      <c r="M285" s="608"/>
      <c r="N285" s="608"/>
      <c r="O285" s="608"/>
      <c r="P285" s="608"/>
      <c r="Q285" s="608"/>
      <c r="R285" s="608"/>
      <c r="S285" s="608"/>
      <c r="T285" s="608"/>
      <c r="U285" s="608"/>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33">
        <f t="shared" si="19"/>
        <v>0</v>
      </c>
      <c r="I286" s="634"/>
      <c r="J286" s="634"/>
      <c r="K286" s="608"/>
      <c r="L286" s="608"/>
      <c r="M286" s="608"/>
      <c r="N286" s="608"/>
      <c r="O286" s="608"/>
      <c r="P286" s="608"/>
      <c r="Q286" s="608"/>
      <c r="R286" s="608"/>
      <c r="S286" s="608"/>
      <c r="T286" s="608"/>
      <c r="U286" s="608"/>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33">
        <f t="shared" si="19"/>
        <v>0</v>
      </c>
      <c r="I287" s="634"/>
      <c r="J287" s="634"/>
      <c r="K287" s="608"/>
      <c r="L287" s="608"/>
      <c r="M287" s="608"/>
      <c r="N287" s="608"/>
      <c r="O287" s="608"/>
      <c r="P287" s="608"/>
      <c r="Q287" s="608"/>
      <c r="R287" s="608"/>
      <c r="S287" s="608"/>
      <c r="T287" s="608"/>
      <c r="U287" s="608"/>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33">
        <f t="shared" si="19"/>
        <v>0</v>
      </c>
      <c r="I288" s="634"/>
      <c r="J288" s="634"/>
      <c r="K288" s="608"/>
      <c r="L288" s="608"/>
      <c r="M288" s="608"/>
      <c r="N288" s="608"/>
      <c r="O288" s="608"/>
      <c r="P288" s="608"/>
      <c r="Q288" s="608"/>
      <c r="R288" s="608"/>
      <c r="S288" s="608"/>
      <c r="T288" s="608"/>
      <c r="U288" s="608"/>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33">
        <f t="shared" si="19"/>
        <v>0</v>
      </c>
      <c r="I289" s="634"/>
      <c r="J289" s="634"/>
      <c r="K289" s="608"/>
      <c r="L289" s="608"/>
      <c r="M289" s="608"/>
      <c r="N289" s="608"/>
      <c r="O289" s="608"/>
      <c r="P289" s="608"/>
      <c r="Q289" s="608"/>
      <c r="R289" s="608"/>
      <c r="S289" s="608"/>
      <c r="T289" s="608"/>
      <c r="U289" s="608"/>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33">
        <f t="shared" si="19"/>
        <v>0</v>
      </c>
      <c r="I290" s="634"/>
      <c r="J290" s="634"/>
      <c r="K290" s="608"/>
      <c r="L290" s="608"/>
      <c r="M290" s="608"/>
      <c r="N290" s="608"/>
      <c r="O290" s="608"/>
      <c r="P290" s="608"/>
      <c r="Q290" s="608"/>
      <c r="R290" s="608"/>
      <c r="S290" s="608"/>
      <c r="T290" s="608"/>
      <c r="U290" s="608"/>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33">
        <f t="shared" si="19"/>
        <v>0</v>
      </c>
      <c r="I291" s="634"/>
      <c r="J291" s="634"/>
      <c r="K291" s="608"/>
      <c r="L291" s="608"/>
      <c r="M291" s="608"/>
      <c r="N291" s="608"/>
      <c r="O291" s="608"/>
      <c r="P291" s="608"/>
      <c r="Q291" s="608"/>
      <c r="R291" s="608"/>
      <c r="S291" s="608"/>
      <c r="T291" s="608"/>
      <c r="U291" s="608"/>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33">
        <f t="shared" si="19"/>
        <v>0</v>
      </c>
      <c r="I292" s="634"/>
      <c r="J292" s="634"/>
      <c r="K292" s="608"/>
      <c r="L292" s="608"/>
      <c r="M292" s="608"/>
      <c r="N292" s="608"/>
      <c r="O292" s="608"/>
      <c r="P292" s="608"/>
      <c r="Q292" s="608"/>
      <c r="R292" s="608"/>
      <c r="S292" s="608"/>
      <c r="T292" s="608"/>
      <c r="U292" s="608"/>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33">
        <f t="shared" si="19"/>
        <v>0</v>
      </c>
      <c r="I293" s="634"/>
      <c r="J293" s="634"/>
      <c r="K293" s="608"/>
      <c r="L293" s="608"/>
      <c r="M293" s="608"/>
      <c r="N293" s="608"/>
      <c r="O293" s="608"/>
      <c r="P293" s="608"/>
      <c r="Q293" s="608"/>
      <c r="R293" s="608"/>
      <c r="S293" s="608"/>
      <c r="T293" s="608"/>
      <c r="U293" s="608"/>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33">
        <f t="shared" si="19"/>
        <v>0</v>
      </c>
      <c r="I294" s="634"/>
      <c r="J294" s="634"/>
      <c r="K294" s="608"/>
      <c r="L294" s="608"/>
      <c r="M294" s="608"/>
      <c r="N294" s="608"/>
      <c r="O294" s="608"/>
      <c r="P294" s="608"/>
      <c r="Q294" s="608"/>
      <c r="R294" s="608"/>
      <c r="S294" s="608"/>
      <c r="T294" s="608"/>
      <c r="U294" s="608"/>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33">
        <f t="shared" si="19"/>
        <v>0</v>
      </c>
      <c r="I295" s="634"/>
      <c r="J295" s="634"/>
      <c r="K295" s="608"/>
      <c r="L295" s="608"/>
      <c r="M295" s="608"/>
      <c r="N295" s="608"/>
      <c r="O295" s="608"/>
      <c r="P295" s="608"/>
      <c r="Q295" s="608"/>
      <c r="R295" s="608"/>
      <c r="S295" s="608"/>
      <c r="T295" s="608"/>
      <c r="U295" s="608"/>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33">
        <f t="shared" si="19"/>
        <v>0</v>
      </c>
      <c r="I296" s="634"/>
      <c r="J296" s="634"/>
      <c r="K296" s="608"/>
      <c r="L296" s="608"/>
      <c r="M296" s="608"/>
      <c r="N296" s="608"/>
      <c r="O296" s="608"/>
      <c r="P296" s="608"/>
      <c r="Q296" s="608"/>
      <c r="R296" s="608"/>
      <c r="S296" s="608"/>
      <c r="T296" s="608"/>
      <c r="U296" s="608"/>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33">
        <f t="shared" si="19"/>
        <v>0</v>
      </c>
      <c r="I297" s="634"/>
      <c r="J297" s="634"/>
      <c r="K297" s="608"/>
      <c r="L297" s="608"/>
      <c r="M297" s="608"/>
      <c r="N297" s="608"/>
      <c r="O297" s="608"/>
      <c r="P297" s="608"/>
      <c r="Q297" s="608"/>
      <c r="R297" s="608"/>
      <c r="S297" s="608"/>
      <c r="T297" s="608"/>
      <c r="U297" s="608"/>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33">
        <f t="shared" si="19"/>
        <v>0</v>
      </c>
      <c r="I298" s="634"/>
      <c r="J298" s="634"/>
      <c r="K298" s="608"/>
      <c r="L298" s="608"/>
      <c r="M298" s="608"/>
      <c r="N298" s="608"/>
      <c r="O298" s="608"/>
      <c r="P298" s="608"/>
      <c r="Q298" s="608"/>
      <c r="R298" s="608"/>
      <c r="S298" s="608"/>
      <c r="T298" s="608"/>
      <c r="U298" s="608"/>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33">
        <f t="shared" si="19"/>
        <v>0</v>
      </c>
      <c r="I299" s="634"/>
      <c r="J299" s="634"/>
      <c r="K299" s="608"/>
      <c r="L299" s="608"/>
      <c r="M299" s="608"/>
      <c r="N299" s="608"/>
      <c r="O299" s="608"/>
      <c r="P299" s="608"/>
      <c r="Q299" s="608"/>
      <c r="R299" s="608"/>
      <c r="S299" s="608"/>
      <c r="T299" s="608"/>
      <c r="U299" s="608"/>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33">
        <f t="shared" ref="H300:H306" si="20">+G300*0.25</f>
        <v>0</v>
      </c>
      <c r="I300" s="634"/>
      <c r="J300" s="634"/>
      <c r="K300" s="608"/>
      <c r="L300" s="608"/>
      <c r="M300" s="608"/>
      <c r="N300" s="608"/>
      <c r="O300" s="608"/>
      <c r="P300" s="608"/>
      <c r="Q300" s="608"/>
      <c r="R300" s="608"/>
      <c r="S300" s="608"/>
      <c r="T300" s="608"/>
      <c r="U300" s="608"/>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33">
        <f t="shared" si="20"/>
        <v>0</v>
      </c>
      <c r="I301" s="634"/>
      <c r="J301" s="634"/>
      <c r="K301" s="608"/>
      <c r="L301" s="608"/>
      <c r="M301" s="608"/>
      <c r="N301" s="608"/>
      <c r="O301" s="608"/>
      <c r="P301" s="608"/>
      <c r="Q301" s="608"/>
      <c r="R301" s="608"/>
      <c r="S301" s="608"/>
      <c r="T301" s="608"/>
      <c r="U301" s="608"/>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33">
        <f t="shared" si="20"/>
        <v>0</v>
      </c>
      <c r="I302" s="634"/>
      <c r="J302" s="634"/>
      <c r="K302" s="608"/>
      <c r="L302" s="608"/>
      <c r="M302" s="608"/>
      <c r="N302" s="608"/>
      <c r="O302" s="608"/>
      <c r="P302" s="608"/>
      <c r="Q302" s="608"/>
      <c r="R302" s="608"/>
      <c r="S302" s="608"/>
      <c r="T302" s="608"/>
      <c r="U302" s="608"/>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33">
        <f t="shared" si="20"/>
        <v>0</v>
      </c>
      <c r="I303" s="634"/>
      <c r="J303" s="634"/>
      <c r="K303" s="608"/>
      <c r="L303" s="608"/>
      <c r="M303" s="608"/>
      <c r="N303" s="608"/>
      <c r="O303" s="608"/>
      <c r="P303" s="608"/>
      <c r="Q303" s="608"/>
      <c r="R303" s="608"/>
      <c r="S303" s="608"/>
      <c r="T303" s="608"/>
      <c r="U303" s="608"/>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33">
        <f t="shared" si="20"/>
        <v>0</v>
      </c>
      <c r="I304" s="634"/>
      <c r="J304" s="634"/>
      <c r="K304" s="608"/>
      <c r="L304" s="608"/>
      <c r="M304" s="608"/>
      <c r="N304" s="608"/>
      <c r="O304" s="608"/>
      <c r="P304" s="608"/>
      <c r="Q304" s="608"/>
      <c r="R304" s="608"/>
      <c r="S304" s="608"/>
      <c r="T304" s="608"/>
      <c r="U304" s="608"/>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33">
        <f t="shared" si="20"/>
        <v>0</v>
      </c>
      <c r="I305" s="634"/>
      <c r="J305" s="634"/>
      <c r="K305" s="608"/>
      <c r="L305" s="608"/>
      <c r="M305" s="608"/>
      <c r="N305" s="608"/>
      <c r="O305" s="608"/>
      <c r="P305" s="608"/>
      <c r="Q305" s="608"/>
      <c r="R305" s="608"/>
      <c r="S305" s="608"/>
      <c r="T305" s="608"/>
      <c r="U305" s="608"/>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33">
        <f t="shared" si="20"/>
        <v>0</v>
      </c>
      <c r="I306" s="634"/>
      <c r="J306" s="634"/>
      <c r="K306" s="608"/>
      <c r="L306" s="608"/>
      <c r="M306" s="608"/>
      <c r="N306" s="608"/>
      <c r="O306" s="608"/>
      <c r="P306" s="608"/>
      <c r="Q306" s="608"/>
      <c r="R306" s="608"/>
      <c r="S306" s="608"/>
      <c r="T306" s="608"/>
      <c r="U306" s="608"/>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33">
        <f t="shared" si="19"/>
        <v>0</v>
      </c>
      <c r="K307" s="608"/>
      <c r="L307" s="608"/>
      <c r="M307" s="608"/>
      <c r="N307" s="608"/>
      <c r="O307" s="608"/>
      <c r="P307" s="608"/>
      <c r="Q307" s="608"/>
      <c r="R307" s="608"/>
      <c r="S307" s="608"/>
      <c r="T307" s="608"/>
      <c r="U307" s="608"/>
      <c r="V307" s="635"/>
      <c r="W307" s="268"/>
      <c r="X307" s="268"/>
      <c r="Y307" s="268"/>
    </row>
    <row r="308" spans="1:46" s="297" customFormat="1" ht="14.5" hidden="1" outlineLevel="1" x14ac:dyDescent="0.35">
      <c r="A308" s="615"/>
      <c r="B308" s="774"/>
      <c r="C308" s="775"/>
      <c r="D308" s="731"/>
      <c r="E308" s="626"/>
      <c r="F308" s="612"/>
      <c r="G308" s="627"/>
      <c r="H308" s="633">
        <f t="shared" si="19"/>
        <v>0</v>
      </c>
      <c r="K308" s="608"/>
      <c r="L308" s="608"/>
      <c r="M308" s="608"/>
      <c r="N308" s="608"/>
      <c r="O308" s="608"/>
      <c r="P308" s="608"/>
      <c r="Q308" s="608"/>
      <c r="R308" s="608"/>
      <c r="S308" s="608"/>
      <c r="T308" s="608"/>
      <c r="U308" s="608"/>
      <c r="V308" s="635"/>
      <c r="W308" s="268"/>
      <c r="X308" s="268"/>
      <c r="Y308" s="268"/>
    </row>
    <row r="309" spans="1:46" s="297" customFormat="1" ht="14.5" hidden="1" outlineLevel="1" x14ac:dyDescent="0.35">
      <c r="A309" s="615"/>
      <c r="B309" s="774"/>
      <c r="C309" s="775"/>
      <c r="D309" s="731"/>
      <c r="E309" s="626"/>
      <c r="F309" s="612"/>
      <c r="G309" s="627"/>
      <c r="H309" s="633">
        <f t="shared" si="19"/>
        <v>0</v>
      </c>
      <c r="K309" s="608"/>
      <c r="L309" s="608"/>
      <c r="M309" s="608"/>
      <c r="N309" s="608"/>
      <c r="O309" s="608"/>
      <c r="P309" s="608"/>
      <c r="Q309" s="608"/>
      <c r="R309" s="608"/>
      <c r="S309" s="608"/>
      <c r="T309" s="608"/>
      <c r="U309" s="608"/>
      <c r="V309" s="635"/>
      <c r="W309" s="268"/>
      <c r="X309" s="268"/>
      <c r="Y309" s="268"/>
    </row>
    <row r="310" spans="1:46" s="297" customFormat="1" ht="14.5" hidden="1" outlineLevel="1" x14ac:dyDescent="0.35">
      <c r="A310" s="615"/>
      <c r="B310" s="774"/>
      <c r="C310" s="775"/>
      <c r="D310" s="731"/>
      <c r="E310" s="626"/>
      <c r="F310" s="612"/>
      <c r="G310" s="627"/>
      <c r="H310" s="633">
        <f t="shared" si="19"/>
        <v>0</v>
      </c>
      <c r="K310" s="608"/>
      <c r="L310" s="608"/>
      <c r="M310" s="608"/>
      <c r="N310" s="608"/>
      <c r="O310" s="608"/>
      <c r="P310" s="608"/>
      <c r="Q310" s="608"/>
      <c r="R310" s="608"/>
      <c r="S310" s="608"/>
      <c r="T310" s="608"/>
      <c r="U310" s="608"/>
      <c r="V310" s="635"/>
      <c r="W310" s="268"/>
      <c r="X310" s="268"/>
      <c r="Y310" s="268"/>
    </row>
    <row r="311" spans="1:46" s="297" customFormat="1" ht="14.5" hidden="1" outlineLevel="1" x14ac:dyDescent="0.35">
      <c r="A311" s="615"/>
      <c r="B311" s="774"/>
      <c r="C311" s="775"/>
      <c r="D311" s="731"/>
      <c r="E311" s="626"/>
      <c r="F311" s="612"/>
      <c r="G311" s="627"/>
      <c r="H311" s="633">
        <f t="shared" si="19"/>
        <v>0</v>
      </c>
      <c r="K311" s="608"/>
      <c r="L311" s="608"/>
      <c r="M311" s="608"/>
      <c r="N311" s="608"/>
      <c r="O311" s="608"/>
      <c r="P311" s="608"/>
      <c r="Q311" s="608"/>
      <c r="R311" s="608"/>
      <c r="S311" s="608"/>
      <c r="T311" s="608"/>
      <c r="U311" s="608"/>
      <c r="V311" s="635"/>
      <c r="W311" s="268"/>
      <c r="X311" s="268"/>
      <c r="Y311" s="268"/>
    </row>
    <row r="312" spans="1:46" s="297" customFormat="1" ht="14.5" hidden="1" outlineLevel="1" x14ac:dyDescent="0.35">
      <c r="A312" s="615"/>
      <c r="B312" s="774"/>
      <c r="C312" s="775"/>
      <c r="D312" s="731"/>
      <c r="E312" s="626"/>
      <c r="F312" s="612"/>
      <c r="G312" s="627"/>
      <c r="H312" s="633">
        <f t="shared" si="19"/>
        <v>0</v>
      </c>
      <c r="K312" s="608"/>
      <c r="L312" s="608"/>
      <c r="M312" s="608"/>
      <c r="N312" s="608"/>
      <c r="O312" s="608"/>
      <c r="P312" s="608"/>
      <c r="Q312" s="608"/>
      <c r="R312" s="608"/>
      <c r="S312" s="608"/>
      <c r="T312" s="608"/>
      <c r="U312" s="608"/>
      <c r="V312" s="635"/>
      <c r="W312" s="268"/>
      <c r="X312" s="268"/>
      <c r="Y312" s="268"/>
    </row>
    <row r="313" spans="1:46" s="297" customFormat="1" ht="14.5" hidden="1" outlineLevel="1" x14ac:dyDescent="0.35">
      <c r="A313" s="615"/>
      <c r="B313" s="774"/>
      <c r="C313" s="775"/>
      <c r="D313" s="731"/>
      <c r="E313" s="626"/>
      <c r="F313" s="612"/>
      <c r="G313" s="627"/>
      <c r="H313" s="633">
        <f t="shared" si="19"/>
        <v>0</v>
      </c>
      <c r="K313" s="608"/>
      <c r="L313" s="608"/>
      <c r="M313" s="608"/>
      <c r="N313" s="608"/>
      <c r="O313" s="608"/>
      <c r="P313" s="608"/>
      <c r="Q313" s="608"/>
      <c r="R313" s="608"/>
      <c r="S313" s="608"/>
      <c r="T313" s="608"/>
      <c r="U313" s="608"/>
      <c r="V313" s="635"/>
      <c r="W313" s="268"/>
      <c r="X313" s="268"/>
      <c r="Y313" s="268"/>
    </row>
    <row r="314" spans="1:46" s="297" customFormat="1" ht="15" collapsed="1" thickBot="1" x14ac:dyDescent="0.4">
      <c r="A314" s="628"/>
      <c r="B314" s="629"/>
      <c r="C314" s="629"/>
      <c r="D314" s="629"/>
      <c r="E314" s="629"/>
      <c r="F314" s="629"/>
      <c r="G314" s="631"/>
      <c r="H314" s="637"/>
      <c r="K314" s="608"/>
      <c r="L314" s="608"/>
      <c r="M314" s="608"/>
      <c r="N314" s="608"/>
      <c r="O314" s="608"/>
      <c r="P314" s="608"/>
      <c r="Q314" s="608"/>
      <c r="R314" s="608"/>
      <c r="S314" s="608"/>
      <c r="T314" s="608"/>
      <c r="U314" s="608"/>
      <c r="V314" s="635"/>
      <c r="W314" s="268"/>
      <c r="X314" s="268"/>
      <c r="Y314" s="268"/>
    </row>
    <row r="315" spans="1:46" ht="16.5" thickTop="1" thickBot="1" x14ac:dyDescent="0.4">
      <c r="A315" s="288"/>
      <c r="B315" s="288"/>
      <c r="C315" s="288"/>
      <c r="D315" s="746" t="s">
        <v>1104</v>
      </c>
      <c r="E315" s="747"/>
      <c r="F315" s="748"/>
      <c r="G315" s="269">
        <f>SUM(G267:G313)</f>
        <v>0</v>
      </c>
      <c r="H315" s="270">
        <f>SUM(H267:H314)</f>
        <v>0</v>
      </c>
      <c r="K315" s="2"/>
      <c r="L315" s="2"/>
      <c r="M315" s="2"/>
      <c r="N315" s="2"/>
      <c r="O315" s="2"/>
      <c r="P315" s="2"/>
      <c r="Q315" s="2"/>
      <c r="R315" s="2"/>
      <c r="S315" s="2"/>
      <c r="T315" s="2"/>
      <c r="U315" s="2"/>
      <c r="V315" s="68"/>
      <c r="W315" s="67"/>
      <c r="X315" s="67"/>
      <c r="Y315" s="67"/>
    </row>
    <row r="316" spans="1:46" ht="16.5" thickTop="1" thickBot="1" x14ac:dyDescent="0.4">
      <c r="A316" s="271"/>
      <c r="B316" s="271"/>
      <c r="C316" s="271"/>
      <c r="D316" s="749"/>
      <c r="E316" s="750"/>
      <c r="F316" s="751"/>
      <c r="G316" s="736">
        <f>+G315+H315</f>
        <v>0</v>
      </c>
      <c r="H316" s="737"/>
      <c r="K316" s="2"/>
      <c r="L316" s="2"/>
      <c r="M316" s="2"/>
      <c r="N316" s="2"/>
      <c r="O316" s="2"/>
      <c r="P316" s="2"/>
      <c r="Q316" s="2"/>
      <c r="R316" s="2"/>
      <c r="S316" s="2"/>
      <c r="T316" s="2"/>
      <c r="U316" s="2"/>
      <c r="V316" s="68"/>
      <c r="W316" s="67"/>
      <c r="X316" s="67"/>
      <c r="Y316" s="67"/>
    </row>
    <row r="317" spans="1:46" ht="15.5" x14ac:dyDescent="0.35">
      <c r="A317" s="271"/>
      <c r="B317" s="271"/>
      <c r="C317" s="271"/>
      <c r="D317" s="271"/>
      <c r="E317" s="271"/>
      <c r="F317" s="268"/>
      <c r="G317" s="268"/>
      <c r="H317" s="271"/>
      <c r="I317" s="3"/>
      <c r="J317" s="3"/>
      <c r="K317" s="2"/>
      <c r="L317" s="2"/>
      <c r="M317" s="68"/>
      <c r="N317" s="68"/>
      <c r="O317" s="68"/>
      <c r="P317" s="68"/>
      <c r="Q317" s="68"/>
      <c r="R317" s="68"/>
      <c r="S317" s="68"/>
      <c r="T317" s="68"/>
      <c r="U317" s="68"/>
      <c r="V317" s="68"/>
      <c r="W317" s="66"/>
      <c r="X317" s="66"/>
      <c r="Y317" s="66"/>
      <c r="Z317" s="3"/>
      <c r="AA317" s="3"/>
      <c r="AB317" s="3"/>
      <c r="AC317" s="3"/>
      <c r="AD317" s="3"/>
      <c r="AE317" s="3"/>
      <c r="AF317" s="3"/>
      <c r="AG317" s="3"/>
      <c r="AH317" s="3"/>
      <c r="AI317" s="3"/>
      <c r="AJ317" s="3"/>
      <c r="AK317" s="3"/>
      <c r="AL317" s="3"/>
      <c r="AM317" s="3"/>
      <c r="AN317" s="3"/>
      <c r="AO317" s="3"/>
      <c r="AP317" s="3"/>
      <c r="AQ317" s="3"/>
      <c r="AR317" s="3"/>
      <c r="AS317" s="3"/>
      <c r="AT317" s="3"/>
    </row>
    <row r="318" spans="1:46" ht="14.5" thickBot="1" x14ac:dyDescent="0.35">
      <c r="A318" s="268"/>
      <c r="B318" s="268"/>
      <c r="C318" s="268"/>
      <c r="D318" s="268"/>
      <c r="E318" s="268"/>
      <c r="F318" s="268"/>
      <c r="G318" s="268"/>
      <c r="H318" s="268"/>
      <c r="M318" s="67"/>
      <c r="N318" s="67"/>
      <c r="O318" s="67"/>
      <c r="P318" s="67"/>
      <c r="Q318" s="67"/>
      <c r="R318" s="67"/>
      <c r="S318" s="67"/>
      <c r="T318" s="67"/>
      <c r="U318" s="67"/>
      <c r="V318" s="67"/>
      <c r="W318" s="67"/>
      <c r="X318" s="67"/>
      <c r="Y318" s="67"/>
    </row>
    <row r="319" spans="1:46" ht="19" thickTop="1" thickBot="1" x14ac:dyDescent="0.4">
      <c r="A319" s="738" t="s">
        <v>1392</v>
      </c>
      <c r="B319" s="739"/>
      <c r="C319" s="739"/>
      <c r="D319" s="739"/>
      <c r="E319" s="739"/>
      <c r="F319" s="740"/>
      <c r="G319" s="741" t="s">
        <v>1224</v>
      </c>
      <c r="H319" s="779" t="s">
        <v>1186</v>
      </c>
      <c r="I319" s="3"/>
      <c r="M319" s="67"/>
      <c r="N319" s="67"/>
      <c r="O319" s="67"/>
      <c r="P319" s="67"/>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M320" s="268"/>
      <c r="N320" s="268"/>
      <c r="O320" s="268"/>
      <c r="P320" s="268"/>
      <c r="Q320" s="268"/>
      <c r="R320" s="268"/>
      <c r="S320" s="268"/>
      <c r="T320" s="268"/>
      <c r="U320" s="268"/>
      <c r="V320" s="268"/>
      <c r="W320" s="268"/>
      <c r="X320" s="268"/>
      <c r="Y320" s="268"/>
    </row>
    <row r="321" spans="1:25" s="297" customFormat="1" ht="15" thickTop="1" x14ac:dyDescent="0.35">
      <c r="A321" s="618"/>
      <c r="B321" s="776"/>
      <c r="C321" s="777"/>
      <c r="D321" s="734"/>
      <c r="E321" s="621"/>
      <c r="F321" s="612"/>
      <c r="G321" s="622"/>
      <c r="H321" s="653"/>
      <c r="I321" s="634"/>
      <c r="M321" s="268"/>
      <c r="N321" s="268"/>
      <c r="O321" s="268"/>
      <c r="P321" s="268"/>
      <c r="Q321" s="268"/>
      <c r="R321" s="268"/>
      <c r="S321" s="268"/>
      <c r="T321" s="268"/>
      <c r="U321" s="268"/>
      <c r="V321" s="268"/>
      <c r="W321" s="268"/>
      <c r="X321" s="268"/>
      <c r="Y321" s="268"/>
    </row>
    <row r="322" spans="1:25" s="297" customFormat="1" ht="14.5" x14ac:dyDescent="0.35">
      <c r="A322" s="615"/>
      <c r="B322" s="774"/>
      <c r="C322" s="775"/>
      <c r="D322" s="731"/>
      <c r="E322" s="626"/>
      <c r="F322" s="612"/>
      <c r="G322" s="627"/>
      <c r="H322" s="653"/>
      <c r="I322" s="634"/>
      <c r="M322" s="268"/>
      <c r="N322" s="268"/>
      <c r="O322" s="268"/>
      <c r="P322" s="268"/>
      <c r="Q322" s="268"/>
      <c r="R322" s="268"/>
      <c r="S322" s="268"/>
      <c r="T322" s="268"/>
      <c r="U322" s="268"/>
      <c r="V322" s="268"/>
      <c r="W322" s="268"/>
      <c r="X322" s="268"/>
      <c r="Y322" s="268"/>
    </row>
    <row r="323" spans="1:25" s="297" customFormat="1" ht="14.5" x14ac:dyDescent="0.35">
      <c r="A323" s="615"/>
      <c r="B323" s="774"/>
      <c r="C323" s="775"/>
      <c r="D323" s="731"/>
      <c r="E323" s="626"/>
      <c r="F323" s="612"/>
      <c r="G323" s="627"/>
      <c r="H323" s="653"/>
      <c r="I323" s="634"/>
      <c r="M323" s="268"/>
      <c r="N323" s="268"/>
      <c r="O323" s="268"/>
      <c r="P323" s="268"/>
      <c r="Q323" s="268"/>
      <c r="R323" s="268"/>
      <c r="S323" s="268"/>
      <c r="T323" s="268"/>
      <c r="U323" s="268"/>
      <c r="V323" s="268"/>
      <c r="W323" s="268"/>
      <c r="X323" s="268"/>
      <c r="Y323" s="268"/>
    </row>
    <row r="324" spans="1:25" s="297" customFormat="1" ht="14.5" x14ac:dyDescent="0.35">
      <c r="A324" s="615"/>
      <c r="B324" s="774"/>
      <c r="C324" s="775"/>
      <c r="D324" s="731"/>
      <c r="E324" s="626"/>
      <c r="F324" s="612"/>
      <c r="G324" s="627"/>
      <c r="H324" s="653"/>
      <c r="I324" s="634"/>
      <c r="M324" s="268"/>
      <c r="N324" s="268"/>
      <c r="O324" s="268"/>
      <c r="P324" s="268"/>
      <c r="Q324" s="268"/>
      <c r="R324" s="268"/>
      <c r="S324" s="268"/>
      <c r="T324" s="268"/>
      <c r="U324" s="268"/>
      <c r="V324" s="268"/>
      <c r="W324" s="268"/>
      <c r="X324" s="268"/>
      <c r="Y324" s="268"/>
    </row>
    <row r="325" spans="1:25" s="297" customFormat="1" ht="14.5" x14ac:dyDescent="0.35">
      <c r="A325" s="615"/>
      <c r="B325" s="774"/>
      <c r="C325" s="775"/>
      <c r="D325" s="731"/>
      <c r="E325" s="626"/>
      <c r="F325" s="612"/>
      <c r="G325" s="627"/>
      <c r="H325" s="653"/>
      <c r="I325" s="634"/>
      <c r="M325" s="268"/>
      <c r="N325" s="268"/>
      <c r="O325" s="268"/>
      <c r="P325" s="268"/>
      <c r="Q325" s="268"/>
      <c r="R325" s="268"/>
      <c r="S325" s="268"/>
      <c r="T325" s="268"/>
      <c r="U325" s="268"/>
      <c r="V325" s="268"/>
      <c r="W325" s="268"/>
      <c r="X325" s="268"/>
      <c r="Y325" s="268"/>
    </row>
    <row r="326" spans="1:25" s="297" customFormat="1" ht="14.5" x14ac:dyDescent="0.35">
      <c r="A326" s="615"/>
      <c r="B326" s="774"/>
      <c r="C326" s="775"/>
      <c r="D326" s="731"/>
      <c r="E326" s="626"/>
      <c r="F326" s="612"/>
      <c r="G326" s="627"/>
      <c r="H326" s="653"/>
      <c r="I326" s="634"/>
      <c r="M326" s="268"/>
      <c r="N326" s="268"/>
      <c r="O326" s="268"/>
      <c r="P326" s="268"/>
      <c r="Q326" s="268"/>
      <c r="R326" s="268"/>
      <c r="S326" s="268"/>
      <c r="T326" s="268"/>
      <c r="U326" s="268"/>
      <c r="V326" s="268"/>
      <c r="W326" s="268"/>
      <c r="X326" s="268"/>
      <c r="Y326" s="268"/>
    </row>
    <row r="327" spans="1:25" s="297" customFormat="1" ht="14.5" x14ac:dyDescent="0.35">
      <c r="A327" s="615"/>
      <c r="B327" s="774"/>
      <c r="C327" s="775"/>
      <c r="D327" s="731"/>
      <c r="E327" s="626"/>
      <c r="F327" s="612"/>
      <c r="G327" s="627"/>
      <c r="H327" s="653"/>
      <c r="I327" s="634"/>
      <c r="M327" s="268"/>
      <c r="N327" s="268"/>
      <c r="O327" s="268"/>
      <c r="P327" s="268"/>
      <c r="Q327" s="268"/>
      <c r="R327" s="268"/>
      <c r="S327" s="268"/>
      <c r="T327" s="268"/>
      <c r="U327" s="268"/>
      <c r="V327" s="268"/>
      <c r="W327" s="268"/>
      <c r="X327" s="268"/>
      <c r="Y327" s="268"/>
    </row>
    <row r="328" spans="1:25" s="297" customFormat="1" ht="14.5" hidden="1" outlineLevel="1" x14ac:dyDescent="0.35">
      <c r="A328" s="615"/>
      <c r="B328" s="774"/>
      <c r="C328" s="775"/>
      <c r="D328" s="731"/>
      <c r="E328" s="626"/>
      <c r="F328" s="612"/>
      <c r="G328" s="627"/>
      <c r="H328" s="653"/>
      <c r="I328" s="634"/>
      <c r="M328" s="268"/>
      <c r="N328" s="268"/>
      <c r="O328" s="268"/>
      <c r="P328" s="268"/>
      <c r="Q328" s="268"/>
      <c r="R328" s="268"/>
      <c r="S328" s="268"/>
      <c r="T328" s="268"/>
      <c r="U328" s="268"/>
      <c r="V328" s="268"/>
      <c r="W328" s="268"/>
      <c r="X328" s="268"/>
      <c r="Y328" s="268"/>
    </row>
    <row r="329" spans="1:25" s="297" customFormat="1" hidden="1" outlineLevel="1" x14ac:dyDescent="0.3">
      <c r="A329" s="615"/>
      <c r="B329" s="774"/>
      <c r="C329" s="775"/>
      <c r="D329" s="731"/>
      <c r="E329" s="626"/>
      <c r="F329" s="612"/>
      <c r="G329" s="627"/>
      <c r="H329" s="653"/>
      <c r="M329" s="268"/>
      <c r="N329" s="268"/>
      <c r="O329" s="268"/>
      <c r="P329" s="268"/>
      <c r="Q329" s="268"/>
      <c r="R329" s="268"/>
      <c r="S329" s="268"/>
      <c r="T329" s="268"/>
      <c r="U329" s="268"/>
      <c r="V329" s="268"/>
      <c r="W329" s="268"/>
      <c r="X329" s="268"/>
      <c r="Y329" s="268"/>
    </row>
    <row r="330" spans="1:25" s="297" customFormat="1" hidden="1" outlineLevel="1" x14ac:dyDescent="0.3">
      <c r="A330" s="615"/>
      <c r="B330" s="774"/>
      <c r="C330" s="775"/>
      <c r="D330" s="731"/>
      <c r="E330" s="626"/>
      <c r="F330" s="612"/>
      <c r="G330" s="627"/>
      <c r="H330" s="653"/>
      <c r="M330" s="268"/>
      <c r="N330" s="268"/>
      <c r="O330" s="268"/>
      <c r="P330" s="268"/>
      <c r="Q330" s="268"/>
      <c r="R330" s="268"/>
      <c r="S330" s="268"/>
      <c r="T330" s="268"/>
      <c r="U330" s="268"/>
      <c r="V330" s="268"/>
      <c r="W330" s="268"/>
      <c r="X330" s="268"/>
      <c r="Y330" s="268"/>
    </row>
    <row r="331" spans="1:25" s="297" customFormat="1" hidden="1" outlineLevel="1" x14ac:dyDescent="0.3">
      <c r="A331" s="615"/>
      <c r="B331" s="774"/>
      <c r="C331" s="775"/>
      <c r="D331" s="731"/>
      <c r="E331" s="626"/>
      <c r="F331" s="612"/>
      <c r="G331" s="627"/>
      <c r="H331" s="653"/>
      <c r="M331" s="268"/>
      <c r="N331" s="268"/>
      <c r="O331" s="268"/>
      <c r="P331" s="268"/>
      <c r="Q331" s="268"/>
      <c r="R331" s="268"/>
      <c r="S331" s="268"/>
      <c r="T331" s="268"/>
      <c r="U331" s="268"/>
      <c r="V331" s="268"/>
      <c r="W331" s="268"/>
      <c r="X331" s="268"/>
      <c r="Y331" s="268"/>
    </row>
    <row r="332" spans="1:25" s="297" customFormat="1" hidden="1" outlineLevel="1" x14ac:dyDescent="0.3">
      <c r="A332" s="615"/>
      <c r="B332" s="774"/>
      <c r="C332" s="775"/>
      <c r="D332" s="731"/>
      <c r="E332" s="626"/>
      <c r="F332" s="612"/>
      <c r="G332" s="627"/>
      <c r="H332" s="653"/>
      <c r="M332" s="268"/>
      <c r="N332" s="268"/>
      <c r="O332" s="268"/>
      <c r="P332" s="268"/>
      <c r="Q332" s="268"/>
      <c r="R332" s="268"/>
      <c r="S332" s="268"/>
      <c r="T332" s="268"/>
      <c r="U332" s="268"/>
      <c r="V332" s="268"/>
      <c r="W332" s="268"/>
      <c r="X332" s="268"/>
      <c r="Y332" s="268"/>
    </row>
    <row r="333" spans="1:25" s="297" customFormat="1" hidden="1" outlineLevel="1" x14ac:dyDescent="0.3">
      <c r="A333" s="615"/>
      <c r="B333" s="774"/>
      <c r="C333" s="775"/>
      <c r="D333" s="731"/>
      <c r="E333" s="626"/>
      <c r="F333" s="612"/>
      <c r="G333" s="627"/>
      <c r="H333" s="653"/>
      <c r="M333" s="268"/>
      <c r="N333" s="268"/>
      <c r="O333" s="268"/>
      <c r="P333" s="268"/>
      <c r="Q333" s="268"/>
      <c r="R333" s="268"/>
      <c r="S333" s="268"/>
      <c r="T333" s="268"/>
      <c r="U333" s="268"/>
      <c r="V333" s="268"/>
      <c r="W333" s="268"/>
      <c r="X333" s="268"/>
      <c r="Y333" s="268"/>
    </row>
    <row r="334" spans="1:25" s="297" customFormat="1" hidden="1" outlineLevel="1" x14ac:dyDescent="0.3">
      <c r="A334" s="615"/>
      <c r="B334" s="774"/>
      <c r="C334" s="775"/>
      <c r="D334" s="731"/>
      <c r="E334" s="626"/>
      <c r="F334" s="612"/>
      <c r="G334" s="627"/>
      <c r="H334" s="653"/>
      <c r="M334" s="268"/>
      <c r="N334" s="268"/>
      <c r="O334" s="268"/>
      <c r="P334" s="268"/>
      <c r="Q334" s="268"/>
      <c r="R334" s="268"/>
      <c r="S334" s="268"/>
      <c r="T334" s="268"/>
      <c r="U334" s="268"/>
      <c r="V334" s="268"/>
      <c r="W334" s="268"/>
      <c r="X334" s="268"/>
      <c r="Y334" s="268"/>
    </row>
    <row r="335" spans="1:25" s="297" customFormat="1" hidden="1" outlineLevel="1" x14ac:dyDescent="0.3">
      <c r="A335" s="615"/>
      <c r="B335" s="774"/>
      <c r="C335" s="775"/>
      <c r="D335" s="731"/>
      <c r="E335" s="626"/>
      <c r="F335" s="612"/>
      <c r="G335" s="627"/>
      <c r="H335" s="653"/>
      <c r="M335" s="268"/>
      <c r="N335" s="268"/>
      <c r="O335" s="268"/>
      <c r="P335" s="268"/>
      <c r="Q335" s="268"/>
      <c r="R335" s="268"/>
      <c r="S335" s="268"/>
      <c r="T335" s="268"/>
      <c r="U335" s="268"/>
      <c r="V335" s="268"/>
      <c r="W335" s="268"/>
      <c r="X335" s="268"/>
      <c r="Y335" s="268"/>
    </row>
    <row r="336" spans="1:25" s="297" customFormat="1" hidden="1" outlineLevel="1" x14ac:dyDescent="0.3">
      <c r="A336" s="615"/>
      <c r="B336" s="774"/>
      <c r="C336" s="775"/>
      <c r="D336" s="731"/>
      <c r="E336" s="626"/>
      <c r="F336" s="612"/>
      <c r="G336" s="627"/>
      <c r="H336" s="653"/>
      <c r="M336" s="268"/>
      <c r="N336" s="268"/>
      <c r="O336" s="268"/>
      <c r="P336" s="268"/>
      <c r="Q336" s="268"/>
      <c r="R336" s="268"/>
      <c r="S336" s="268"/>
      <c r="T336" s="268"/>
      <c r="U336" s="268"/>
      <c r="V336" s="268"/>
      <c r="W336" s="268"/>
      <c r="X336" s="268"/>
      <c r="Y336" s="268"/>
    </row>
    <row r="337" spans="1:25" s="297" customFormat="1" hidden="1" outlineLevel="1" x14ac:dyDescent="0.3">
      <c r="A337" s="615"/>
      <c r="B337" s="774"/>
      <c r="C337" s="775"/>
      <c r="D337" s="731"/>
      <c r="E337" s="626"/>
      <c r="F337" s="612"/>
      <c r="G337" s="627"/>
      <c r="H337" s="653"/>
      <c r="M337" s="268"/>
      <c r="N337" s="268"/>
      <c r="O337" s="268"/>
      <c r="P337" s="268"/>
      <c r="Q337" s="268"/>
      <c r="R337" s="268"/>
      <c r="S337" s="268"/>
      <c r="T337" s="268"/>
      <c r="U337" s="268"/>
      <c r="V337" s="268"/>
      <c r="W337" s="268"/>
      <c r="X337" s="268"/>
      <c r="Y337" s="268"/>
    </row>
    <row r="338" spans="1:25" s="297" customFormat="1" hidden="1" outlineLevel="1" x14ac:dyDescent="0.3">
      <c r="A338" s="615"/>
      <c r="B338" s="774"/>
      <c r="C338" s="775"/>
      <c r="D338" s="731"/>
      <c r="E338" s="626"/>
      <c r="F338" s="612"/>
      <c r="G338" s="627"/>
      <c r="H338" s="653"/>
      <c r="M338" s="268"/>
      <c r="N338" s="268"/>
      <c r="O338" s="268"/>
      <c r="P338" s="268"/>
      <c r="Q338" s="268"/>
      <c r="R338" s="268"/>
      <c r="S338" s="268"/>
      <c r="T338" s="268"/>
      <c r="U338" s="268"/>
      <c r="V338" s="268"/>
      <c r="W338" s="268"/>
      <c r="X338" s="268"/>
      <c r="Y338" s="268"/>
    </row>
    <row r="339" spans="1:25" s="297" customFormat="1" hidden="1" outlineLevel="1" x14ac:dyDescent="0.3">
      <c r="A339" s="615"/>
      <c r="B339" s="774"/>
      <c r="C339" s="775"/>
      <c r="D339" s="731"/>
      <c r="E339" s="626"/>
      <c r="F339" s="612"/>
      <c r="G339" s="627"/>
      <c r="H339" s="653"/>
      <c r="M339" s="268"/>
      <c r="N339" s="268"/>
      <c r="O339" s="268"/>
      <c r="P339" s="268"/>
      <c r="Q339" s="268"/>
      <c r="R339" s="268"/>
      <c r="S339" s="268"/>
      <c r="T339" s="268"/>
      <c r="U339" s="268"/>
      <c r="V339" s="268"/>
      <c r="W339" s="268"/>
      <c r="X339" s="268"/>
      <c r="Y339" s="268"/>
    </row>
    <row r="340" spans="1:25" s="297" customFormat="1" hidden="1" outlineLevel="1" x14ac:dyDescent="0.3">
      <c r="A340" s="615"/>
      <c r="B340" s="774"/>
      <c r="C340" s="775"/>
      <c r="D340" s="731"/>
      <c r="E340" s="626"/>
      <c r="F340" s="612"/>
      <c r="G340" s="627"/>
      <c r="H340" s="653"/>
      <c r="M340" s="268"/>
      <c r="N340" s="268"/>
      <c r="O340" s="268"/>
      <c r="P340" s="268"/>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8"/>
      <c r="H341" s="655"/>
      <c r="M341" s="268"/>
      <c r="N341" s="268"/>
      <c r="O341" s="268"/>
      <c r="P341" s="268"/>
      <c r="Q341" s="268"/>
      <c r="R341" s="268"/>
      <c r="S341" s="268"/>
      <c r="T341" s="268"/>
      <c r="U341" s="268"/>
      <c r="V341" s="268"/>
      <c r="W341" s="268"/>
      <c r="X341" s="268"/>
      <c r="Y341" s="268"/>
    </row>
    <row r="342" spans="1:25" ht="16.5" thickTop="1" thickBot="1" x14ac:dyDescent="0.4">
      <c r="A342" s="288"/>
      <c r="B342" s="288"/>
      <c r="C342" s="288"/>
      <c r="D342" s="746" t="s">
        <v>1104</v>
      </c>
      <c r="E342" s="747"/>
      <c r="F342" s="748"/>
      <c r="G342" s="269">
        <f>SUM(G321:G340)</f>
        <v>0</v>
      </c>
      <c r="H342" s="289"/>
      <c r="M342" s="67"/>
      <c r="N342" s="67"/>
      <c r="O342" s="67"/>
      <c r="P342" s="67"/>
      <c r="Q342" s="67"/>
      <c r="R342" s="67"/>
      <c r="S342" s="67"/>
      <c r="T342" s="67"/>
      <c r="U342" s="67"/>
      <c r="V342" s="67"/>
      <c r="W342" s="67"/>
      <c r="X342" s="67"/>
      <c r="Y342" s="67"/>
    </row>
    <row r="343" spans="1:25" ht="16.5" thickTop="1" thickBot="1" x14ac:dyDescent="0.4">
      <c r="A343" s="271"/>
      <c r="B343" s="271"/>
      <c r="C343" s="271"/>
      <c r="D343" s="749"/>
      <c r="E343" s="750"/>
      <c r="F343" s="751"/>
      <c r="G343" s="736">
        <f>+G342+H342</f>
        <v>0</v>
      </c>
      <c r="H343" s="737"/>
      <c r="M343" s="67"/>
      <c r="N343" s="67"/>
      <c r="O343" s="67"/>
      <c r="P343" s="67"/>
      <c r="Q343" s="67"/>
      <c r="R343" s="67"/>
      <c r="S343" s="67"/>
      <c r="T343" s="67"/>
      <c r="U343" s="67"/>
      <c r="V343" s="67"/>
      <c r="W343" s="67"/>
      <c r="X343" s="67"/>
      <c r="Y343" s="67"/>
    </row>
    <row r="344" spans="1:25" x14ac:dyDescent="0.3">
      <c r="A344" s="268"/>
      <c r="B344" s="268"/>
      <c r="C344" s="268"/>
      <c r="D344" s="268"/>
      <c r="E344" s="268"/>
      <c r="F344" s="268"/>
      <c r="G344" s="268"/>
      <c r="H344" s="268"/>
      <c r="I344" s="67"/>
      <c r="J344" s="67"/>
      <c r="K344" s="67"/>
      <c r="L344" s="67"/>
      <c r="M344" s="67"/>
      <c r="N344" s="67"/>
      <c r="O344" s="67"/>
      <c r="P344" s="67"/>
      <c r="Q344" s="67"/>
      <c r="R344" s="67"/>
      <c r="S344" s="67"/>
      <c r="T344" s="67"/>
      <c r="U344" s="67"/>
      <c r="V344" s="67"/>
      <c r="W344" s="67"/>
      <c r="X344" s="67"/>
      <c r="Y344" s="67"/>
    </row>
    <row r="345" spans="1:25" x14ac:dyDescent="0.3">
      <c r="A345" s="268"/>
      <c r="B345" s="268"/>
      <c r="C345" s="268"/>
      <c r="D345" s="268"/>
      <c r="E345" s="268"/>
      <c r="F345" s="268"/>
      <c r="G345" s="268"/>
      <c r="H345" s="268"/>
      <c r="I345" s="67"/>
      <c r="J345" s="67"/>
      <c r="K345" s="67"/>
      <c r="L345" s="67"/>
      <c r="M345" s="67"/>
      <c r="N345" s="67"/>
      <c r="O345" s="67"/>
      <c r="P345" s="67"/>
      <c r="Q345" s="67"/>
      <c r="R345" s="67"/>
      <c r="S345" s="67"/>
      <c r="T345" s="67"/>
      <c r="U345" s="67"/>
      <c r="V345" s="67"/>
      <c r="W345" s="67"/>
      <c r="X345" s="67"/>
      <c r="Y345" s="67"/>
    </row>
    <row r="346" spans="1:25" x14ac:dyDescent="0.3">
      <c r="A346" s="268"/>
      <c r="B346" s="268"/>
      <c r="C346" s="268"/>
      <c r="D346" s="268"/>
      <c r="E346" s="268"/>
      <c r="F346" s="268"/>
      <c r="G346" s="268"/>
      <c r="H346" s="268"/>
      <c r="I346" s="67"/>
      <c r="J346" s="67"/>
      <c r="K346" s="67"/>
      <c r="L346" s="67"/>
      <c r="M346" s="67"/>
      <c r="N346" s="67"/>
      <c r="O346" s="67"/>
      <c r="P346" s="67"/>
      <c r="Q346" s="67"/>
      <c r="R346" s="67"/>
      <c r="S346" s="67"/>
      <c r="T346" s="67"/>
      <c r="U346" s="67"/>
      <c r="V346" s="67"/>
      <c r="W346" s="67"/>
      <c r="X346" s="67"/>
      <c r="Y346" s="67"/>
    </row>
    <row r="347" spans="1:25" x14ac:dyDescent="0.3">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row>
    <row r="348" spans="1:25" x14ac:dyDescent="0.3">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sheetData>
  <sheetProtection algorithmName="SHA-512" hashValue="JMXkJnEG6s8vZMp0mwwnJEZkMiSVkPt8KAAiPTELuSLW2N+X9Xc6P6Fgfk27gU5adirfToJS7VTEeR4DYoqe6w==" saltValue="DDaJZXHaX+6RBW+w18jEAA==" spinCount="100000" sheet="1" formatRows="0"/>
  <mergeCells count="189">
    <mergeCell ref="B323:D323"/>
    <mergeCell ref="B324:D324"/>
    <mergeCell ref="B325:D325"/>
    <mergeCell ref="B326:D326"/>
    <mergeCell ref="B327:D327"/>
    <mergeCell ref="B288:D288"/>
    <mergeCell ref="B289:D289"/>
    <mergeCell ref="B290:D290"/>
    <mergeCell ref="B291:D291"/>
    <mergeCell ref="B292:D292"/>
    <mergeCell ref="B293:D293"/>
    <mergeCell ref="B294:D294"/>
    <mergeCell ref="B295:D295"/>
    <mergeCell ref="B296:D296"/>
    <mergeCell ref="A319:F319"/>
    <mergeCell ref="B310:D310"/>
    <mergeCell ref="B311:D311"/>
    <mergeCell ref="B312:D312"/>
    <mergeCell ref="B313:D313"/>
    <mergeCell ref="B299:D299"/>
    <mergeCell ref="B307:D307"/>
    <mergeCell ref="B308:D308"/>
    <mergeCell ref="B300:D300"/>
    <mergeCell ref="B301:D301"/>
    <mergeCell ref="B240:D240"/>
    <mergeCell ref="B241:D241"/>
    <mergeCell ref="B242:D242"/>
    <mergeCell ref="B243:D243"/>
    <mergeCell ref="B244:D244"/>
    <mergeCell ref="B245:D245"/>
    <mergeCell ref="B269:D269"/>
    <mergeCell ref="B270:D270"/>
    <mergeCell ref="B271:D271"/>
    <mergeCell ref="B267:D267"/>
    <mergeCell ref="B268:D268"/>
    <mergeCell ref="B208:D208"/>
    <mergeCell ref="B209:D209"/>
    <mergeCell ref="B210:D210"/>
    <mergeCell ref="B211:D211"/>
    <mergeCell ref="B199:D199"/>
    <mergeCell ref="B236:D236"/>
    <mergeCell ref="B237:D237"/>
    <mergeCell ref="B238:D238"/>
    <mergeCell ref="B239:D239"/>
    <mergeCell ref="B200:D200"/>
    <mergeCell ref="B201:D201"/>
    <mergeCell ref="B202:D202"/>
    <mergeCell ref="B203:D203"/>
    <mergeCell ref="B204:D204"/>
    <mergeCell ref="B205:D205"/>
    <mergeCell ref="B206:D206"/>
    <mergeCell ref="B207:D207"/>
    <mergeCell ref="B190:D190"/>
    <mergeCell ref="B191:D191"/>
    <mergeCell ref="B192:D192"/>
    <mergeCell ref="B193:D193"/>
    <mergeCell ref="B194:D194"/>
    <mergeCell ref="B195:D195"/>
    <mergeCell ref="B196:D196"/>
    <mergeCell ref="B197:D197"/>
    <mergeCell ref="B198:D198"/>
    <mergeCell ref="B166:D166"/>
    <mergeCell ref="B182:D182"/>
    <mergeCell ref="B183:D183"/>
    <mergeCell ref="B184:D184"/>
    <mergeCell ref="B185:D185"/>
    <mergeCell ref="B186:D186"/>
    <mergeCell ref="B187:D187"/>
    <mergeCell ref="B188:D188"/>
    <mergeCell ref="B189:D189"/>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D174:F175"/>
    <mergeCell ref="B168:D168"/>
    <mergeCell ref="B169:D169"/>
    <mergeCell ref="B162:D162"/>
    <mergeCell ref="B163:D163"/>
    <mergeCell ref="B164:D164"/>
    <mergeCell ref="B165:D165"/>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8:D328"/>
    <mergeCell ref="B329:D329"/>
    <mergeCell ref="B330:D330"/>
    <mergeCell ref="B223:D223"/>
    <mergeCell ref="B224:D224"/>
    <mergeCell ref="G229:H229"/>
    <mergeCell ref="A232:F232"/>
    <mergeCell ref="G232:G233"/>
    <mergeCell ref="B233:D233"/>
    <mergeCell ref="H319:H320"/>
    <mergeCell ref="B160:D160"/>
    <mergeCell ref="G319:G320"/>
    <mergeCell ref="B320:D320"/>
    <mergeCell ref="B180:D180"/>
    <mergeCell ref="B181:D181"/>
    <mergeCell ref="B212:D212"/>
    <mergeCell ref="B220:D220"/>
    <mergeCell ref="B221:D221"/>
    <mergeCell ref="B222:D222"/>
    <mergeCell ref="B225:D225"/>
    <mergeCell ref="G263:H263"/>
    <mergeCell ref="A265:F265"/>
    <mergeCell ref="G265:G266"/>
    <mergeCell ref="B266:D266"/>
    <mergeCell ref="B256:D256"/>
    <mergeCell ref="B257:D257"/>
    <mergeCell ref="B258:D258"/>
    <mergeCell ref="B259:D259"/>
    <mergeCell ref="B260:D260"/>
    <mergeCell ref="B213:D213"/>
    <mergeCell ref="B214:D214"/>
    <mergeCell ref="B215:D215"/>
    <mergeCell ref="D315:F316"/>
    <mergeCell ref="G316:H316"/>
    <mergeCell ref="B309:D309"/>
    <mergeCell ref="B302:D302"/>
    <mergeCell ref="B303:D303"/>
    <mergeCell ref="B304:D304"/>
    <mergeCell ref="B305:D305"/>
    <mergeCell ref="B306:D306"/>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97:D297"/>
    <mergeCell ref="B298:D298"/>
    <mergeCell ref="B331:D331"/>
    <mergeCell ref="B332:D332"/>
    <mergeCell ref="B333:D333"/>
    <mergeCell ref="B334:D334"/>
    <mergeCell ref="B335:D335"/>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25E69FF-CCCF-4D5D-BF18-B463818A7A41}">
          <x14:formula1>
            <xm:f>Summary!$AF$4:$AF$14</xm:f>
          </x14:formula1>
          <xm:sqref>E4:E150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40F7F-44EE-45BD-BE84-6C4DB141B029}">
  <sheetPr codeName="Blad13">
    <tabColor rgb="FFF8EAEA"/>
  </sheetPr>
  <dimension ref="A1:AT377"/>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6" width="12.5" style="1" customWidth="1"/>
    <col min="7" max="8" width="13.25" style="1" customWidth="1"/>
    <col min="9" max="9" width="11" style="1" hidden="1" customWidth="1"/>
    <col min="10" max="10" width="0" style="1" hidden="1" customWidth="1"/>
    <col min="11" max="11" width="11" style="1" hidden="1" customWidth="1"/>
    <col min="12" max="12" width="0" style="1" hidden="1" customWidth="1"/>
    <col min="13" max="16384" width="11" style="1"/>
  </cols>
  <sheetData>
    <row r="1" spans="1:45" ht="28.5" thickBot="1" x14ac:dyDescent="0.4">
      <c r="A1" s="760" t="str">
        <f>CONCATENATE(TEXT(Period_sum!D11,)," ",TEXT(Period_sum!E11,"ÅÅÅÅ-MM-DD")," - ",TEXT(Period_sum!F11,"ÅÅÅÅ-MM-DD"))</f>
        <v>M19-M24 Report 2024-01-01 - 2024-06-30</v>
      </c>
      <c r="B1" s="760"/>
      <c r="C1" s="760"/>
      <c r="D1" s="760"/>
      <c r="E1" s="760"/>
      <c r="F1" s="760"/>
      <c r="G1" s="760"/>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row>
    <row r="2" spans="1:45" ht="32" thickTop="1" thickBot="1" x14ac:dyDescent="0.4">
      <c r="A2" s="738" t="s">
        <v>49</v>
      </c>
      <c r="B2" s="739"/>
      <c r="C2" s="739"/>
      <c r="D2" s="739"/>
      <c r="E2" s="739"/>
      <c r="F2" s="740"/>
      <c r="G2" s="741" t="s">
        <v>1224</v>
      </c>
      <c r="H2" s="246" t="s">
        <v>1186</v>
      </c>
      <c r="J2" s="2"/>
      <c r="K2" s="2"/>
      <c r="L2" s="2"/>
      <c r="M2" s="2"/>
      <c r="N2" s="2"/>
      <c r="O2" s="2"/>
      <c r="P2" s="2"/>
      <c r="Q2" s="2"/>
      <c r="R2" s="2"/>
      <c r="S2" s="2"/>
      <c r="T2" s="2"/>
      <c r="U2" s="2"/>
    </row>
    <row r="3" spans="1:45" s="297" customFormat="1" ht="31.5" customHeight="1" thickTop="1" thickBot="1" x14ac:dyDescent="0.4">
      <c r="A3" s="602" t="s">
        <v>1218</v>
      </c>
      <c r="B3" s="603" t="s">
        <v>1099</v>
      </c>
      <c r="C3" s="604" t="s">
        <v>1229</v>
      </c>
      <c r="D3" s="605" t="s">
        <v>1220</v>
      </c>
      <c r="E3" s="605" t="s">
        <v>1102</v>
      </c>
      <c r="F3" s="606" t="s">
        <v>1103</v>
      </c>
      <c r="G3" s="742"/>
      <c r="H3" s="607">
        <v>0.25</v>
      </c>
      <c r="I3" s="7"/>
      <c r="J3" s="608"/>
      <c r="K3" s="608"/>
      <c r="L3" s="608"/>
      <c r="M3" s="608"/>
      <c r="N3" s="608"/>
      <c r="O3" s="608"/>
      <c r="P3" s="608"/>
      <c r="Q3" s="608"/>
      <c r="R3" s="608"/>
      <c r="S3" s="608"/>
      <c r="T3" s="608"/>
      <c r="U3" s="608"/>
      <c r="V3" s="608"/>
      <c r="W3" s="608"/>
      <c r="X3" s="608"/>
      <c r="Y3" s="608"/>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40"/>
      <c r="B4" s="641"/>
      <c r="C4" s="641"/>
      <c r="D4" s="642"/>
      <c r="E4" s="643"/>
      <c r="F4" s="656">
        <f>D4/8/(215/12)</f>
        <v>0</v>
      </c>
      <c r="G4" s="614">
        <f>+D4*C4</f>
        <v>0</v>
      </c>
      <c r="H4" s="614">
        <f>G4*0.25</f>
        <v>0</v>
      </c>
      <c r="I4" s="8" t="str">
        <f>LEFT($A$1,7)</f>
        <v>M19-M24</v>
      </c>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47"/>
      <c r="B5" s="648"/>
      <c r="C5" s="648"/>
      <c r="D5" s="649"/>
      <c r="E5" s="643"/>
      <c r="F5" s="613">
        <f t="shared" ref="F5:F150" si="0">D5/8/(215/12)</f>
        <v>0</v>
      </c>
      <c r="G5" s="614">
        <f t="shared" ref="G5:G150" si="1">+D5*C5</f>
        <v>0</v>
      </c>
      <c r="H5" s="614">
        <f t="shared" ref="H5:H150" si="2">G5*0.25</f>
        <v>0</v>
      </c>
      <c r="I5" s="8" t="str">
        <f t="shared" ref="I5:I150" si="3">LEFT($A$1,7)</f>
        <v>M19-M24</v>
      </c>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47"/>
      <c r="B6" s="648"/>
      <c r="C6" s="648"/>
      <c r="D6" s="649"/>
      <c r="E6" s="643"/>
      <c r="F6" s="613">
        <f t="shared" si="0"/>
        <v>0</v>
      </c>
      <c r="G6" s="614">
        <f t="shared" si="1"/>
        <v>0</v>
      </c>
      <c r="H6" s="614">
        <f t="shared" si="2"/>
        <v>0</v>
      </c>
      <c r="I6" s="8"/>
      <c r="J6" s="608"/>
      <c r="K6" s="608"/>
      <c r="L6" s="608"/>
      <c r="M6" s="608"/>
      <c r="N6" s="608"/>
      <c r="O6" s="608"/>
      <c r="P6" s="608"/>
      <c r="Q6" s="608"/>
      <c r="R6" s="608"/>
      <c r="S6" s="608"/>
      <c r="T6" s="608"/>
      <c r="U6" s="608"/>
      <c r="V6" s="608"/>
      <c r="W6" s="608"/>
      <c r="X6" s="608"/>
      <c r="Y6" s="608"/>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47"/>
      <c r="B7" s="648"/>
      <c r="C7" s="648"/>
      <c r="D7" s="649"/>
      <c r="E7" s="643"/>
      <c r="F7" s="613">
        <f t="shared" si="0"/>
        <v>0</v>
      </c>
      <c r="G7" s="614">
        <f t="shared" si="1"/>
        <v>0</v>
      </c>
      <c r="H7" s="614">
        <f t="shared" si="2"/>
        <v>0</v>
      </c>
      <c r="I7" s="8"/>
      <c r="J7" s="608"/>
      <c r="K7" s="608"/>
      <c r="L7" s="608"/>
      <c r="M7" s="608"/>
      <c r="N7" s="608"/>
      <c r="O7" s="608"/>
      <c r="P7" s="608"/>
      <c r="Q7" s="608"/>
      <c r="R7" s="608"/>
      <c r="S7" s="608"/>
      <c r="T7" s="608"/>
      <c r="U7" s="608"/>
      <c r="V7" s="608"/>
      <c r="W7" s="608"/>
      <c r="X7" s="608"/>
      <c r="Y7" s="608"/>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47"/>
      <c r="B8" s="648"/>
      <c r="C8" s="648"/>
      <c r="D8" s="649"/>
      <c r="E8" s="643"/>
      <c r="F8" s="613">
        <f t="shared" si="0"/>
        <v>0</v>
      </c>
      <c r="G8" s="614">
        <f t="shared" si="1"/>
        <v>0</v>
      </c>
      <c r="H8" s="614">
        <f t="shared" si="2"/>
        <v>0</v>
      </c>
      <c r="I8" s="8"/>
      <c r="J8" s="608"/>
      <c r="K8" s="608"/>
      <c r="L8" s="608"/>
      <c r="M8" s="608"/>
      <c r="N8" s="608"/>
      <c r="O8" s="608"/>
      <c r="P8" s="608"/>
      <c r="Q8" s="608"/>
      <c r="R8" s="608"/>
      <c r="S8" s="608"/>
      <c r="T8" s="608"/>
      <c r="U8" s="608"/>
      <c r="V8" s="608"/>
      <c r="W8" s="608"/>
      <c r="X8" s="608"/>
      <c r="Y8" s="608"/>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47"/>
      <c r="B9" s="648"/>
      <c r="C9" s="648"/>
      <c r="D9" s="649"/>
      <c r="E9" s="643"/>
      <c r="F9" s="613">
        <f t="shared" si="0"/>
        <v>0</v>
      </c>
      <c r="G9" s="614">
        <f t="shared" si="1"/>
        <v>0</v>
      </c>
      <c r="H9" s="614">
        <f t="shared" si="2"/>
        <v>0</v>
      </c>
      <c r="I9" s="8"/>
      <c r="J9" s="608"/>
      <c r="K9" s="608"/>
      <c r="L9" s="608"/>
      <c r="M9" s="608"/>
      <c r="N9" s="608"/>
      <c r="O9" s="608"/>
      <c r="P9" s="608"/>
      <c r="Q9" s="608"/>
      <c r="R9" s="608"/>
      <c r="S9" s="608"/>
      <c r="T9" s="608"/>
      <c r="U9" s="608"/>
      <c r="V9" s="608"/>
      <c r="W9" s="608"/>
      <c r="X9" s="608"/>
      <c r="Y9" s="608"/>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47"/>
      <c r="B10" s="648"/>
      <c r="C10" s="648"/>
      <c r="D10" s="649"/>
      <c r="E10" s="643"/>
      <c r="F10" s="613">
        <f t="shared" si="0"/>
        <v>0</v>
      </c>
      <c r="G10" s="614">
        <f t="shared" si="1"/>
        <v>0</v>
      </c>
      <c r="H10" s="614">
        <f t="shared" si="2"/>
        <v>0</v>
      </c>
      <c r="I10" s="8"/>
      <c r="J10" s="608"/>
      <c r="K10" s="608"/>
      <c r="L10" s="608"/>
      <c r="M10" s="608"/>
      <c r="N10" s="608"/>
      <c r="O10" s="608"/>
      <c r="P10" s="608"/>
      <c r="Q10" s="608"/>
      <c r="R10" s="608"/>
      <c r="S10" s="608"/>
      <c r="T10" s="608"/>
      <c r="U10" s="608"/>
      <c r="V10" s="608"/>
      <c r="W10" s="608"/>
      <c r="X10" s="608"/>
      <c r="Y10" s="608"/>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47"/>
      <c r="B11" s="648"/>
      <c r="C11" s="648"/>
      <c r="D11" s="649"/>
      <c r="E11" s="643"/>
      <c r="F11" s="613">
        <f t="shared" si="0"/>
        <v>0</v>
      </c>
      <c r="G11" s="614">
        <f t="shared" si="1"/>
        <v>0</v>
      </c>
      <c r="H11" s="614">
        <f t="shared" si="2"/>
        <v>0</v>
      </c>
      <c r="I11" s="8"/>
      <c r="J11" s="608"/>
      <c r="K11" s="608"/>
      <c r="L11" s="608"/>
      <c r="M11" s="608"/>
      <c r="N11" s="608"/>
      <c r="O11" s="608"/>
      <c r="P11" s="608"/>
      <c r="Q11" s="608"/>
      <c r="R11" s="608"/>
      <c r="S11" s="608"/>
      <c r="T11" s="608"/>
      <c r="U11" s="608"/>
      <c r="V11" s="608"/>
      <c r="W11" s="608"/>
      <c r="X11" s="608"/>
      <c r="Y11" s="608"/>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47"/>
      <c r="B12" s="648"/>
      <c r="C12" s="648"/>
      <c r="D12" s="649"/>
      <c r="E12" s="643"/>
      <c r="F12" s="613">
        <f t="shared" si="0"/>
        <v>0</v>
      </c>
      <c r="G12" s="614">
        <f t="shared" si="1"/>
        <v>0</v>
      </c>
      <c r="H12" s="614">
        <f t="shared" si="2"/>
        <v>0</v>
      </c>
      <c r="I12" s="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47"/>
      <c r="B13" s="648"/>
      <c r="C13" s="648"/>
      <c r="D13" s="649"/>
      <c r="E13" s="643"/>
      <c r="F13" s="613">
        <f t="shared" si="0"/>
        <v>0</v>
      </c>
      <c r="G13" s="614">
        <f t="shared" si="1"/>
        <v>0</v>
      </c>
      <c r="H13" s="614">
        <f t="shared" si="2"/>
        <v>0</v>
      </c>
      <c r="I13" s="8"/>
      <c r="J13" s="608"/>
      <c r="K13" s="608"/>
      <c r="L13" s="608"/>
      <c r="M13" s="608"/>
      <c r="N13" s="608"/>
      <c r="O13" s="608"/>
      <c r="P13" s="608"/>
      <c r="Q13" s="608"/>
      <c r="R13" s="608"/>
      <c r="S13" s="608"/>
      <c r="T13" s="608"/>
      <c r="U13" s="608"/>
      <c r="V13" s="608"/>
      <c r="W13" s="608"/>
      <c r="X13" s="608"/>
      <c r="Y13" s="608"/>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47"/>
      <c r="B14" s="648"/>
      <c r="C14" s="648"/>
      <c r="D14" s="649"/>
      <c r="E14" s="643"/>
      <c r="F14" s="613">
        <f t="shared" si="0"/>
        <v>0</v>
      </c>
      <c r="G14" s="614">
        <f t="shared" si="1"/>
        <v>0</v>
      </c>
      <c r="H14" s="614">
        <f t="shared" si="2"/>
        <v>0</v>
      </c>
      <c r="I14" s="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47"/>
      <c r="B15" s="648"/>
      <c r="C15" s="648"/>
      <c r="D15" s="649"/>
      <c r="E15" s="643"/>
      <c r="F15" s="613">
        <f t="shared" si="0"/>
        <v>0</v>
      </c>
      <c r="G15" s="614">
        <f t="shared" si="1"/>
        <v>0</v>
      </c>
      <c r="H15" s="614">
        <f t="shared" si="2"/>
        <v>0</v>
      </c>
      <c r="I15" s="8"/>
      <c r="J15" s="608"/>
      <c r="K15" s="608"/>
      <c r="L15" s="608"/>
      <c r="M15" s="608"/>
      <c r="N15" s="608"/>
      <c r="O15" s="608"/>
      <c r="P15" s="608"/>
      <c r="Q15" s="608"/>
      <c r="R15" s="608"/>
      <c r="S15" s="608"/>
      <c r="T15" s="608"/>
      <c r="U15" s="608"/>
      <c r="V15" s="608"/>
      <c r="W15" s="608"/>
      <c r="X15" s="608"/>
      <c r="Y15" s="608"/>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47"/>
      <c r="B16" s="648"/>
      <c r="C16" s="648"/>
      <c r="D16" s="649"/>
      <c r="E16" s="643"/>
      <c r="F16" s="613">
        <f t="shared" si="0"/>
        <v>0</v>
      </c>
      <c r="G16" s="614">
        <f t="shared" si="1"/>
        <v>0</v>
      </c>
      <c r="H16" s="614">
        <f t="shared" si="2"/>
        <v>0</v>
      </c>
      <c r="I16" s="8"/>
      <c r="J16" s="608"/>
      <c r="K16" s="608"/>
      <c r="L16" s="608"/>
      <c r="M16" s="608"/>
      <c r="N16" s="608"/>
      <c r="O16" s="608"/>
      <c r="P16" s="608"/>
      <c r="Q16" s="608"/>
      <c r="R16" s="608"/>
      <c r="S16" s="608"/>
      <c r="T16" s="608"/>
      <c r="U16" s="608"/>
      <c r="V16" s="608"/>
      <c r="W16" s="608"/>
      <c r="X16" s="608"/>
      <c r="Y16" s="608"/>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47"/>
      <c r="B17" s="648"/>
      <c r="C17" s="648"/>
      <c r="D17" s="649"/>
      <c r="E17" s="643"/>
      <c r="F17" s="613">
        <f t="shared" si="0"/>
        <v>0</v>
      </c>
      <c r="G17" s="614">
        <f t="shared" si="1"/>
        <v>0</v>
      </c>
      <c r="H17" s="614">
        <f t="shared" si="2"/>
        <v>0</v>
      </c>
      <c r="I17" s="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47"/>
      <c r="B18" s="648"/>
      <c r="C18" s="648"/>
      <c r="D18" s="649"/>
      <c r="E18" s="643"/>
      <c r="F18" s="613">
        <f t="shared" si="0"/>
        <v>0</v>
      </c>
      <c r="G18" s="614">
        <f t="shared" si="1"/>
        <v>0</v>
      </c>
      <c r="H18" s="614">
        <f t="shared" si="2"/>
        <v>0</v>
      </c>
      <c r="I18" s="8"/>
      <c r="J18" s="608"/>
      <c r="K18" s="608"/>
      <c r="L18" s="608"/>
      <c r="M18" s="608"/>
      <c r="N18" s="608"/>
      <c r="O18" s="608"/>
      <c r="P18" s="608"/>
      <c r="Q18" s="608"/>
      <c r="R18" s="608"/>
      <c r="S18" s="608"/>
      <c r="T18" s="608"/>
      <c r="U18" s="608"/>
      <c r="V18" s="608"/>
      <c r="W18" s="608"/>
      <c r="X18" s="608"/>
      <c r="Y18" s="608"/>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47"/>
      <c r="B19" s="648"/>
      <c r="C19" s="648"/>
      <c r="D19" s="649"/>
      <c r="E19" s="643"/>
      <c r="F19" s="613">
        <f t="shared" si="0"/>
        <v>0</v>
      </c>
      <c r="G19" s="614">
        <f t="shared" si="1"/>
        <v>0</v>
      </c>
      <c r="H19" s="614">
        <f t="shared" si="2"/>
        <v>0</v>
      </c>
      <c r="I19" s="8"/>
      <c r="J19" s="608"/>
      <c r="K19" s="608"/>
      <c r="L19" s="608"/>
      <c r="M19" s="608"/>
      <c r="N19" s="608"/>
      <c r="O19" s="608"/>
      <c r="P19" s="608"/>
      <c r="Q19" s="608"/>
      <c r="R19" s="608"/>
      <c r="S19" s="608"/>
      <c r="T19" s="608"/>
      <c r="U19" s="608"/>
      <c r="V19" s="608"/>
      <c r="W19" s="608"/>
      <c r="X19" s="608"/>
      <c r="Y19" s="608"/>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47"/>
      <c r="B20" s="648"/>
      <c r="C20" s="648"/>
      <c r="D20" s="649"/>
      <c r="E20" s="643"/>
      <c r="F20" s="613">
        <f t="shared" si="0"/>
        <v>0</v>
      </c>
      <c r="G20" s="614">
        <f t="shared" si="1"/>
        <v>0</v>
      </c>
      <c r="H20" s="614">
        <f t="shared" si="2"/>
        <v>0</v>
      </c>
      <c r="I20" s="8"/>
      <c r="J20" s="608"/>
      <c r="K20" s="608"/>
      <c r="L20" s="608"/>
      <c r="M20" s="608"/>
      <c r="N20" s="608"/>
      <c r="O20" s="608"/>
      <c r="P20" s="608"/>
      <c r="Q20" s="608"/>
      <c r="R20" s="608"/>
      <c r="S20" s="608"/>
      <c r="T20" s="608"/>
      <c r="U20" s="608"/>
      <c r="V20" s="608"/>
      <c r="W20" s="608"/>
      <c r="X20" s="608"/>
      <c r="Y20" s="608"/>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47"/>
      <c r="B21" s="648"/>
      <c r="C21" s="648"/>
      <c r="D21" s="649"/>
      <c r="E21" s="643"/>
      <c r="F21" s="613">
        <f t="shared" si="0"/>
        <v>0</v>
      </c>
      <c r="G21" s="614">
        <f t="shared" si="1"/>
        <v>0</v>
      </c>
      <c r="H21" s="614">
        <f t="shared" si="2"/>
        <v>0</v>
      </c>
      <c r="I21" s="8"/>
      <c r="J21" s="608"/>
      <c r="K21" s="608"/>
      <c r="L21" s="608"/>
      <c r="M21" s="608"/>
      <c r="N21" s="608"/>
      <c r="O21" s="608"/>
      <c r="P21" s="608"/>
      <c r="Q21" s="608"/>
      <c r="R21" s="608"/>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47"/>
      <c r="B22" s="648"/>
      <c r="C22" s="648"/>
      <c r="D22" s="649"/>
      <c r="E22" s="643"/>
      <c r="F22" s="613">
        <f t="shared" si="0"/>
        <v>0</v>
      </c>
      <c r="G22" s="614">
        <f t="shared" si="1"/>
        <v>0</v>
      </c>
      <c r="H22" s="614">
        <f t="shared" si="2"/>
        <v>0</v>
      </c>
      <c r="I22" s="8"/>
      <c r="J22" s="608"/>
      <c r="K22" s="608"/>
      <c r="L22" s="608"/>
      <c r="M22" s="608"/>
      <c r="N22" s="608"/>
      <c r="O22" s="608"/>
      <c r="P22" s="608"/>
      <c r="Q22" s="608"/>
      <c r="R22" s="608"/>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47"/>
      <c r="B23" s="648"/>
      <c r="C23" s="648"/>
      <c r="D23" s="649"/>
      <c r="E23" s="643"/>
      <c r="F23" s="613">
        <f t="shared" si="0"/>
        <v>0</v>
      </c>
      <c r="G23" s="614">
        <f t="shared" si="1"/>
        <v>0</v>
      </c>
      <c r="H23" s="614">
        <f t="shared" si="2"/>
        <v>0</v>
      </c>
      <c r="I23" s="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47"/>
      <c r="B24" s="648"/>
      <c r="C24" s="648"/>
      <c r="D24" s="649"/>
      <c r="E24" s="643"/>
      <c r="F24" s="613">
        <f t="shared" si="0"/>
        <v>0</v>
      </c>
      <c r="G24" s="614">
        <f t="shared" si="1"/>
        <v>0</v>
      </c>
      <c r="H24" s="614">
        <f t="shared" si="2"/>
        <v>0</v>
      </c>
      <c r="I24" s="8"/>
      <c r="J24" s="608"/>
      <c r="K24" s="608"/>
      <c r="L24" s="608"/>
      <c r="M24" s="608"/>
      <c r="N24" s="608"/>
      <c r="O24" s="608"/>
      <c r="P24" s="608"/>
      <c r="Q24" s="608"/>
      <c r="R24" s="608"/>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47"/>
      <c r="B25" s="648"/>
      <c r="C25" s="648"/>
      <c r="D25" s="649"/>
      <c r="E25" s="643"/>
      <c r="F25" s="613">
        <f t="shared" si="0"/>
        <v>0</v>
      </c>
      <c r="G25" s="614">
        <f t="shared" si="1"/>
        <v>0</v>
      </c>
      <c r="H25" s="614">
        <f t="shared" si="2"/>
        <v>0</v>
      </c>
      <c r="I25" s="8"/>
      <c r="J25" s="608"/>
      <c r="K25" s="608"/>
      <c r="L25" s="608"/>
      <c r="M25" s="608"/>
      <c r="N25" s="608"/>
      <c r="O25" s="608"/>
      <c r="P25" s="608"/>
      <c r="Q25" s="608"/>
      <c r="R25" s="608"/>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47"/>
      <c r="B26" s="648"/>
      <c r="C26" s="648"/>
      <c r="D26" s="649"/>
      <c r="E26" s="643"/>
      <c r="F26" s="613">
        <f t="shared" si="0"/>
        <v>0</v>
      </c>
      <c r="G26" s="614">
        <f t="shared" si="1"/>
        <v>0</v>
      </c>
      <c r="H26" s="614">
        <f t="shared" si="2"/>
        <v>0</v>
      </c>
      <c r="I26" s="8"/>
      <c r="J26" s="608"/>
      <c r="K26" s="608"/>
      <c r="L26" s="608"/>
      <c r="M26" s="608"/>
      <c r="N26" s="608"/>
      <c r="O26" s="608"/>
      <c r="P26" s="608"/>
      <c r="Q26" s="608"/>
      <c r="R26" s="608"/>
      <c r="S26" s="608"/>
      <c r="T26" s="608"/>
      <c r="U26" s="608"/>
      <c r="V26" s="608"/>
      <c r="W26" s="608"/>
      <c r="X26" s="608"/>
      <c r="Y26" s="608"/>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47"/>
      <c r="B27" s="648"/>
      <c r="C27" s="648"/>
      <c r="D27" s="649"/>
      <c r="E27" s="643"/>
      <c r="F27" s="613">
        <f t="shared" si="0"/>
        <v>0</v>
      </c>
      <c r="G27" s="614">
        <f t="shared" si="1"/>
        <v>0</v>
      </c>
      <c r="H27" s="614">
        <f t="shared" si="2"/>
        <v>0</v>
      </c>
      <c r="I27" s="8"/>
      <c r="J27" s="608"/>
      <c r="K27" s="608"/>
      <c r="L27" s="608"/>
      <c r="M27" s="608"/>
      <c r="N27" s="608"/>
      <c r="O27" s="608"/>
      <c r="P27" s="608"/>
      <c r="Q27" s="608"/>
      <c r="R27" s="608"/>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47"/>
      <c r="B28" s="648"/>
      <c r="C28" s="648"/>
      <c r="D28" s="649"/>
      <c r="E28" s="643"/>
      <c r="F28" s="613">
        <f t="shared" si="0"/>
        <v>0</v>
      </c>
      <c r="G28" s="614">
        <f t="shared" si="1"/>
        <v>0</v>
      </c>
      <c r="H28" s="614">
        <f t="shared" si="2"/>
        <v>0</v>
      </c>
      <c r="I28" s="8"/>
      <c r="J28" s="608"/>
      <c r="K28" s="608"/>
      <c r="L28" s="608"/>
      <c r="M28" s="608"/>
      <c r="N28" s="608"/>
      <c r="O28" s="608"/>
      <c r="P28" s="608"/>
      <c r="Q28" s="608"/>
      <c r="R28" s="608"/>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47"/>
      <c r="B29" s="648"/>
      <c r="C29" s="648"/>
      <c r="D29" s="649"/>
      <c r="E29" s="643"/>
      <c r="F29" s="613">
        <f t="shared" si="0"/>
        <v>0</v>
      </c>
      <c r="G29" s="614">
        <f t="shared" si="1"/>
        <v>0</v>
      </c>
      <c r="H29" s="614">
        <f t="shared" si="2"/>
        <v>0</v>
      </c>
      <c r="I29" s="8"/>
      <c r="J29" s="608"/>
      <c r="K29" s="608"/>
      <c r="L29" s="608"/>
      <c r="M29" s="608"/>
      <c r="N29" s="608"/>
      <c r="O29" s="608"/>
      <c r="P29" s="608"/>
      <c r="Q29" s="608"/>
      <c r="R29" s="608"/>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47"/>
      <c r="B30" s="648"/>
      <c r="C30" s="648"/>
      <c r="D30" s="649"/>
      <c r="E30" s="643"/>
      <c r="F30" s="613">
        <f t="shared" si="0"/>
        <v>0</v>
      </c>
      <c r="G30" s="614">
        <f t="shared" si="1"/>
        <v>0</v>
      </c>
      <c r="H30" s="614">
        <f t="shared" si="2"/>
        <v>0</v>
      </c>
      <c r="I30" s="8"/>
      <c r="J30" s="608"/>
      <c r="K30" s="608"/>
      <c r="L30" s="608"/>
      <c r="M30" s="608"/>
      <c r="N30" s="608"/>
      <c r="O30" s="608"/>
      <c r="P30" s="608"/>
      <c r="Q30" s="608"/>
      <c r="R30" s="608"/>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47"/>
      <c r="B31" s="648"/>
      <c r="C31" s="648"/>
      <c r="D31" s="649"/>
      <c r="E31" s="643"/>
      <c r="F31" s="613">
        <f t="shared" si="0"/>
        <v>0</v>
      </c>
      <c r="G31" s="614">
        <f t="shared" si="1"/>
        <v>0</v>
      </c>
      <c r="H31" s="614">
        <f t="shared" si="2"/>
        <v>0</v>
      </c>
      <c r="I31" s="8"/>
      <c r="J31" s="608"/>
      <c r="K31" s="608"/>
      <c r="L31" s="608"/>
      <c r="M31" s="608"/>
      <c r="N31" s="608"/>
      <c r="O31" s="608"/>
      <c r="P31" s="608"/>
      <c r="Q31" s="608"/>
      <c r="R31" s="608"/>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47"/>
      <c r="B32" s="648"/>
      <c r="C32" s="648"/>
      <c r="D32" s="649"/>
      <c r="E32" s="643"/>
      <c r="F32" s="613">
        <f t="shared" si="0"/>
        <v>0</v>
      </c>
      <c r="G32" s="614">
        <f t="shared" si="1"/>
        <v>0</v>
      </c>
      <c r="H32" s="614">
        <f t="shared" si="2"/>
        <v>0</v>
      </c>
      <c r="I32" s="8"/>
      <c r="J32" s="608"/>
      <c r="K32" s="608"/>
      <c r="L32" s="608"/>
      <c r="M32" s="608"/>
      <c r="N32" s="608"/>
      <c r="O32" s="608"/>
      <c r="P32" s="608"/>
      <c r="Q32" s="608"/>
      <c r="R32" s="608"/>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47"/>
      <c r="B33" s="648"/>
      <c r="C33" s="648"/>
      <c r="D33" s="649"/>
      <c r="E33" s="643"/>
      <c r="F33" s="613">
        <f t="shared" si="0"/>
        <v>0</v>
      </c>
      <c r="G33" s="614">
        <f t="shared" si="1"/>
        <v>0</v>
      </c>
      <c r="H33" s="614">
        <f t="shared" si="2"/>
        <v>0</v>
      </c>
      <c r="I33" s="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47"/>
      <c r="B34" s="648"/>
      <c r="C34" s="648"/>
      <c r="D34" s="649"/>
      <c r="E34" s="643"/>
      <c r="F34" s="613">
        <f t="shared" si="0"/>
        <v>0</v>
      </c>
      <c r="G34" s="614">
        <f t="shared" si="1"/>
        <v>0</v>
      </c>
      <c r="H34" s="614">
        <f t="shared" si="2"/>
        <v>0</v>
      </c>
      <c r="I34" s="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47"/>
      <c r="B35" s="648"/>
      <c r="C35" s="648"/>
      <c r="D35" s="649"/>
      <c r="E35" s="643"/>
      <c r="F35" s="613">
        <f t="shared" si="0"/>
        <v>0</v>
      </c>
      <c r="G35" s="614">
        <f t="shared" si="1"/>
        <v>0</v>
      </c>
      <c r="H35" s="614">
        <f t="shared" si="2"/>
        <v>0</v>
      </c>
      <c r="I35" s="8"/>
      <c r="J35" s="608"/>
      <c r="K35" s="608"/>
      <c r="L35" s="608"/>
      <c r="M35" s="608"/>
      <c r="N35" s="608"/>
      <c r="O35" s="608"/>
      <c r="P35" s="608"/>
      <c r="Q35" s="608"/>
      <c r="R35" s="608"/>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47"/>
      <c r="B36" s="648"/>
      <c r="C36" s="648"/>
      <c r="D36" s="649"/>
      <c r="E36" s="643"/>
      <c r="F36" s="613">
        <f t="shared" si="0"/>
        <v>0</v>
      </c>
      <c r="G36" s="614">
        <f t="shared" si="1"/>
        <v>0</v>
      </c>
      <c r="H36" s="614">
        <f t="shared" si="2"/>
        <v>0</v>
      </c>
      <c r="I36" s="8"/>
      <c r="J36" s="608"/>
      <c r="K36" s="608"/>
      <c r="L36" s="608"/>
      <c r="M36" s="608"/>
      <c r="N36" s="608"/>
      <c r="O36" s="608"/>
      <c r="P36" s="608"/>
      <c r="Q36" s="608"/>
      <c r="R36" s="608"/>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47"/>
      <c r="B37" s="648"/>
      <c r="C37" s="648"/>
      <c r="D37" s="649"/>
      <c r="E37" s="643"/>
      <c r="F37" s="613">
        <f t="shared" si="0"/>
        <v>0</v>
      </c>
      <c r="G37" s="614">
        <f t="shared" si="1"/>
        <v>0</v>
      </c>
      <c r="H37" s="614">
        <f t="shared" si="2"/>
        <v>0</v>
      </c>
      <c r="I37" s="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47"/>
      <c r="B38" s="648"/>
      <c r="C38" s="648"/>
      <c r="D38" s="649"/>
      <c r="E38" s="643"/>
      <c r="F38" s="613">
        <f t="shared" si="0"/>
        <v>0</v>
      </c>
      <c r="G38" s="614">
        <f t="shared" si="1"/>
        <v>0</v>
      </c>
      <c r="H38" s="614">
        <f t="shared" si="2"/>
        <v>0</v>
      </c>
      <c r="I38" s="8"/>
      <c r="J38" s="608"/>
      <c r="K38" s="608"/>
      <c r="L38" s="608"/>
      <c r="M38" s="608"/>
      <c r="N38" s="608"/>
      <c r="O38" s="608"/>
      <c r="P38" s="608"/>
      <c r="Q38" s="608"/>
      <c r="R38" s="608"/>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47"/>
      <c r="B39" s="648"/>
      <c r="C39" s="648"/>
      <c r="D39" s="649"/>
      <c r="E39" s="643"/>
      <c r="F39" s="613">
        <f t="shared" si="0"/>
        <v>0</v>
      </c>
      <c r="G39" s="614">
        <f t="shared" si="1"/>
        <v>0</v>
      </c>
      <c r="H39" s="614">
        <f t="shared" si="2"/>
        <v>0</v>
      </c>
      <c r="I39" s="8"/>
      <c r="J39" s="608"/>
      <c r="K39" s="608"/>
      <c r="L39" s="608"/>
      <c r="M39" s="608"/>
      <c r="N39" s="608"/>
      <c r="O39" s="608"/>
      <c r="P39" s="608"/>
      <c r="Q39" s="608"/>
      <c r="R39" s="608"/>
      <c r="S39" s="608"/>
      <c r="T39" s="608"/>
      <c r="U39" s="608"/>
      <c r="V39" s="608"/>
      <c r="W39" s="608"/>
      <c r="X39" s="608"/>
      <c r="Y39" s="608"/>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47"/>
      <c r="B40" s="648"/>
      <c r="C40" s="648"/>
      <c r="D40" s="649"/>
      <c r="E40" s="643"/>
      <c r="F40" s="613">
        <f t="shared" si="0"/>
        <v>0</v>
      </c>
      <c r="G40" s="614">
        <f t="shared" si="1"/>
        <v>0</v>
      </c>
      <c r="H40" s="614">
        <f t="shared" si="2"/>
        <v>0</v>
      </c>
      <c r="I40" s="8"/>
      <c r="J40" s="608"/>
      <c r="K40" s="608"/>
      <c r="L40" s="608"/>
      <c r="M40" s="608"/>
      <c r="N40" s="608"/>
      <c r="O40" s="608"/>
      <c r="P40" s="608"/>
      <c r="Q40" s="608"/>
      <c r="R40" s="608"/>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47"/>
      <c r="B41" s="648"/>
      <c r="C41" s="648"/>
      <c r="D41" s="649"/>
      <c r="E41" s="643"/>
      <c r="F41" s="613">
        <f t="shared" si="0"/>
        <v>0</v>
      </c>
      <c r="G41" s="614">
        <f t="shared" si="1"/>
        <v>0</v>
      </c>
      <c r="H41" s="614">
        <f t="shared" si="2"/>
        <v>0</v>
      </c>
      <c r="I41" s="8"/>
      <c r="J41" s="608"/>
      <c r="K41" s="608"/>
      <c r="L41" s="608"/>
      <c r="M41" s="608"/>
      <c r="N41" s="608"/>
      <c r="O41" s="608"/>
      <c r="P41" s="608"/>
      <c r="Q41" s="608"/>
      <c r="R41" s="608"/>
      <c r="S41" s="608"/>
      <c r="T41" s="608"/>
      <c r="U41" s="608"/>
      <c r="V41" s="608"/>
      <c r="W41" s="608"/>
      <c r="X41" s="608"/>
      <c r="Y41" s="608"/>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47"/>
      <c r="B42" s="648"/>
      <c r="C42" s="648"/>
      <c r="D42" s="649"/>
      <c r="E42" s="643"/>
      <c r="F42" s="613">
        <f t="shared" si="0"/>
        <v>0</v>
      </c>
      <c r="G42" s="614">
        <f t="shared" si="1"/>
        <v>0</v>
      </c>
      <c r="H42" s="614">
        <f t="shared" si="2"/>
        <v>0</v>
      </c>
      <c r="I42" s="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47"/>
      <c r="B43" s="648"/>
      <c r="C43" s="648"/>
      <c r="D43" s="649"/>
      <c r="E43" s="643"/>
      <c r="F43" s="613">
        <f t="shared" si="0"/>
        <v>0</v>
      </c>
      <c r="G43" s="614">
        <f t="shared" si="1"/>
        <v>0</v>
      </c>
      <c r="H43" s="614">
        <f t="shared" si="2"/>
        <v>0</v>
      </c>
      <c r="I43" s="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47"/>
      <c r="B44" s="648"/>
      <c r="C44" s="648"/>
      <c r="D44" s="649"/>
      <c r="E44" s="643"/>
      <c r="F44" s="613">
        <f t="shared" si="0"/>
        <v>0</v>
      </c>
      <c r="G44" s="614">
        <f t="shared" si="1"/>
        <v>0</v>
      </c>
      <c r="H44" s="614">
        <f t="shared" si="2"/>
        <v>0</v>
      </c>
      <c r="I44" s="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47"/>
      <c r="B45" s="648"/>
      <c r="C45" s="648"/>
      <c r="D45" s="649"/>
      <c r="E45" s="643"/>
      <c r="F45" s="613">
        <f t="shared" si="0"/>
        <v>0</v>
      </c>
      <c r="G45" s="614">
        <f t="shared" si="1"/>
        <v>0</v>
      </c>
      <c r="H45" s="614">
        <f t="shared" si="2"/>
        <v>0</v>
      </c>
      <c r="I45" s="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47"/>
      <c r="B46" s="648"/>
      <c r="C46" s="648"/>
      <c r="D46" s="649"/>
      <c r="E46" s="643"/>
      <c r="F46" s="613">
        <f t="shared" ref="F46:F109" si="4">D46/8/(215/12)</f>
        <v>0</v>
      </c>
      <c r="G46" s="614">
        <f t="shared" ref="G46:G109" si="5">+D46*C46</f>
        <v>0</v>
      </c>
      <c r="H46" s="614">
        <f t="shared" ref="H46:H109" si="6">G46*0.25</f>
        <v>0</v>
      </c>
      <c r="I46" s="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47"/>
      <c r="B47" s="648"/>
      <c r="C47" s="648"/>
      <c r="D47" s="649"/>
      <c r="E47" s="643"/>
      <c r="F47" s="613">
        <f t="shared" si="4"/>
        <v>0</v>
      </c>
      <c r="G47" s="614">
        <f t="shared" si="5"/>
        <v>0</v>
      </c>
      <c r="H47" s="614">
        <f t="shared" si="6"/>
        <v>0</v>
      </c>
      <c r="I47" s="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47"/>
      <c r="B48" s="648"/>
      <c r="C48" s="648"/>
      <c r="D48" s="649"/>
      <c r="E48" s="643"/>
      <c r="F48" s="613">
        <f t="shared" si="4"/>
        <v>0</v>
      </c>
      <c r="G48" s="614">
        <f t="shared" si="5"/>
        <v>0</v>
      </c>
      <c r="H48" s="614">
        <f t="shared" si="6"/>
        <v>0</v>
      </c>
      <c r="I48" s="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47"/>
      <c r="B49" s="648"/>
      <c r="C49" s="648"/>
      <c r="D49" s="649"/>
      <c r="E49" s="643"/>
      <c r="F49" s="613">
        <f t="shared" si="4"/>
        <v>0</v>
      </c>
      <c r="G49" s="614">
        <f t="shared" si="5"/>
        <v>0</v>
      </c>
      <c r="H49" s="614">
        <f t="shared" si="6"/>
        <v>0</v>
      </c>
      <c r="I49" s="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47"/>
      <c r="B50" s="648"/>
      <c r="C50" s="648"/>
      <c r="D50" s="649"/>
      <c r="E50" s="643"/>
      <c r="F50" s="613">
        <f t="shared" si="4"/>
        <v>0</v>
      </c>
      <c r="G50" s="614">
        <f t="shared" si="5"/>
        <v>0</v>
      </c>
      <c r="H50" s="614">
        <f t="shared" si="6"/>
        <v>0</v>
      </c>
      <c r="I50" s="8"/>
      <c r="J50" s="608"/>
      <c r="K50" s="608"/>
      <c r="L50" s="608"/>
      <c r="M50" s="608"/>
      <c r="N50" s="608"/>
      <c r="O50" s="608"/>
      <c r="P50" s="608"/>
      <c r="Q50" s="608"/>
      <c r="R50" s="608"/>
      <c r="S50" s="608"/>
      <c r="T50" s="608"/>
      <c r="U50" s="608"/>
      <c r="V50" s="608"/>
      <c r="W50" s="608"/>
      <c r="X50" s="608"/>
      <c r="Y50" s="608"/>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47"/>
      <c r="B51" s="648"/>
      <c r="C51" s="648"/>
      <c r="D51" s="649"/>
      <c r="E51" s="643"/>
      <c r="F51" s="613">
        <f t="shared" si="4"/>
        <v>0</v>
      </c>
      <c r="G51" s="614">
        <f t="shared" si="5"/>
        <v>0</v>
      </c>
      <c r="H51" s="614">
        <f t="shared" si="6"/>
        <v>0</v>
      </c>
      <c r="I51" s="8"/>
      <c r="J51" s="608"/>
      <c r="K51" s="608"/>
      <c r="L51" s="608"/>
      <c r="M51" s="608"/>
      <c r="N51" s="608"/>
      <c r="O51" s="608"/>
      <c r="P51" s="608"/>
      <c r="Q51" s="608"/>
      <c r="R51" s="608"/>
      <c r="S51" s="608"/>
      <c r="T51" s="608"/>
      <c r="U51" s="608"/>
      <c r="V51" s="608"/>
      <c r="W51" s="608"/>
      <c r="X51" s="608"/>
      <c r="Y51" s="608"/>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47"/>
      <c r="B52" s="648"/>
      <c r="C52" s="648"/>
      <c r="D52" s="649"/>
      <c r="E52" s="643"/>
      <c r="F52" s="613">
        <f t="shared" si="4"/>
        <v>0</v>
      </c>
      <c r="G52" s="614">
        <f t="shared" si="5"/>
        <v>0</v>
      </c>
      <c r="H52" s="614">
        <f t="shared" si="6"/>
        <v>0</v>
      </c>
      <c r="I52" s="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47"/>
      <c r="B53" s="648"/>
      <c r="C53" s="648"/>
      <c r="D53" s="649"/>
      <c r="E53" s="643"/>
      <c r="F53" s="613">
        <f t="shared" si="4"/>
        <v>0</v>
      </c>
      <c r="G53" s="614">
        <f t="shared" si="5"/>
        <v>0</v>
      </c>
      <c r="H53" s="614">
        <f t="shared" si="6"/>
        <v>0</v>
      </c>
      <c r="I53" s="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47"/>
      <c r="B54" s="648"/>
      <c r="C54" s="648"/>
      <c r="D54" s="649"/>
      <c r="E54" s="643"/>
      <c r="F54" s="613">
        <f t="shared" si="4"/>
        <v>0</v>
      </c>
      <c r="G54" s="614">
        <f t="shared" si="5"/>
        <v>0</v>
      </c>
      <c r="H54" s="614">
        <f t="shared" si="6"/>
        <v>0</v>
      </c>
      <c r="I54" s="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47"/>
      <c r="B55" s="648"/>
      <c r="C55" s="648"/>
      <c r="D55" s="649"/>
      <c r="E55" s="643"/>
      <c r="F55" s="613">
        <f t="shared" si="4"/>
        <v>0</v>
      </c>
      <c r="G55" s="614">
        <f t="shared" si="5"/>
        <v>0</v>
      </c>
      <c r="H55" s="614">
        <f t="shared" si="6"/>
        <v>0</v>
      </c>
      <c r="I55" s="8"/>
      <c r="J55" s="608"/>
      <c r="K55" s="608"/>
      <c r="L55" s="608"/>
      <c r="M55" s="608"/>
      <c r="N55" s="608"/>
      <c r="O55" s="608"/>
      <c r="P55" s="608"/>
      <c r="Q55" s="608"/>
      <c r="R55" s="608"/>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47"/>
      <c r="B56" s="648"/>
      <c r="C56" s="648"/>
      <c r="D56" s="649"/>
      <c r="E56" s="643"/>
      <c r="F56" s="613">
        <f t="shared" si="4"/>
        <v>0</v>
      </c>
      <c r="G56" s="614">
        <f t="shared" si="5"/>
        <v>0</v>
      </c>
      <c r="H56" s="614">
        <f t="shared" si="6"/>
        <v>0</v>
      </c>
      <c r="I56" s="8"/>
      <c r="J56" s="608"/>
      <c r="K56" s="608"/>
      <c r="L56" s="608"/>
      <c r="M56" s="608"/>
      <c r="N56" s="608"/>
      <c r="O56" s="608"/>
      <c r="P56" s="608"/>
      <c r="Q56" s="608"/>
      <c r="R56" s="608"/>
      <c r="S56" s="608"/>
      <c r="T56" s="608"/>
      <c r="U56" s="608"/>
      <c r="V56" s="608"/>
      <c r="W56" s="608"/>
      <c r="X56" s="608"/>
      <c r="Y56" s="608"/>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47"/>
      <c r="B57" s="648"/>
      <c r="C57" s="648"/>
      <c r="D57" s="649"/>
      <c r="E57" s="643"/>
      <c r="F57" s="613">
        <f t="shared" si="4"/>
        <v>0</v>
      </c>
      <c r="G57" s="614">
        <f t="shared" si="5"/>
        <v>0</v>
      </c>
      <c r="H57" s="614">
        <f t="shared" si="6"/>
        <v>0</v>
      </c>
      <c r="I57" s="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47"/>
      <c r="B58" s="648"/>
      <c r="C58" s="648"/>
      <c r="D58" s="649"/>
      <c r="E58" s="643"/>
      <c r="F58" s="613">
        <f t="shared" si="4"/>
        <v>0</v>
      </c>
      <c r="G58" s="614">
        <f t="shared" si="5"/>
        <v>0</v>
      </c>
      <c r="H58" s="614">
        <f t="shared" si="6"/>
        <v>0</v>
      </c>
      <c r="I58" s="8"/>
      <c r="J58" s="608"/>
      <c r="K58" s="608"/>
      <c r="L58" s="608"/>
      <c r="M58" s="608"/>
      <c r="N58" s="608"/>
      <c r="O58" s="608"/>
      <c r="P58" s="608"/>
      <c r="Q58" s="608"/>
      <c r="R58" s="608"/>
      <c r="S58" s="608"/>
      <c r="T58" s="608"/>
      <c r="U58" s="608"/>
      <c r="V58" s="608"/>
      <c r="W58" s="608"/>
      <c r="X58" s="608"/>
      <c r="Y58" s="608"/>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47"/>
      <c r="B59" s="648"/>
      <c r="C59" s="648"/>
      <c r="D59" s="649"/>
      <c r="E59" s="643"/>
      <c r="F59" s="613">
        <f t="shared" si="4"/>
        <v>0</v>
      </c>
      <c r="G59" s="614">
        <f t="shared" si="5"/>
        <v>0</v>
      </c>
      <c r="H59" s="614">
        <f t="shared" si="6"/>
        <v>0</v>
      </c>
      <c r="I59" s="8"/>
      <c r="J59" s="608"/>
      <c r="K59" s="608"/>
      <c r="L59" s="608"/>
      <c r="M59" s="608"/>
      <c r="N59" s="608"/>
      <c r="O59" s="608"/>
      <c r="P59" s="608"/>
      <c r="Q59" s="608"/>
      <c r="R59" s="608"/>
      <c r="S59" s="608"/>
      <c r="T59" s="608"/>
      <c r="U59" s="608"/>
      <c r="V59" s="608"/>
      <c r="W59" s="608"/>
      <c r="X59" s="608"/>
      <c r="Y59" s="608"/>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47"/>
      <c r="B60" s="648"/>
      <c r="C60" s="648"/>
      <c r="D60" s="649"/>
      <c r="E60" s="643"/>
      <c r="F60" s="613">
        <f t="shared" si="4"/>
        <v>0</v>
      </c>
      <c r="G60" s="614">
        <f t="shared" si="5"/>
        <v>0</v>
      </c>
      <c r="H60" s="614">
        <f t="shared" si="6"/>
        <v>0</v>
      </c>
      <c r="I60" s="8"/>
      <c r="J60" s="608"/>
      <c r="K60" s="608"/>
      <c r="L60" s="608"/>
      <c r="M60" s="608"/>
      <c r="N60" s="608"/>
      <c r="O60" s="608"/>
      <c r="P60" s="608"/>
      <c r="Q60" s="608"/>
      <c r="R60" s="608"/>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47"/>
      <c r="B61" s="648"/>
      <c r="C61" s="648"/>
      <c r="D61" s="649"/>
      <c r="E61" s="643"/>
      <c r="F61" s="613">
        <f t="shared" si="4"/>
        <v>0</v>
      </c>
      <c r="G61" s="614">
        <f t="shared" si="5"/>
        <v>0</v>
      </c>
      <c r="H61" s="614">
        <f t="shared" si="6"/>
        <v>0</v>
      </c>
      <c r="I61" s="8"/>
      <c r="J61" s="608"/>
      <c r="K61" s="608"/>
      <c r="L61" s="608"/>
      <c r="M61" s="608"/>
      <c r="N61" s="608"/>
      <c r="O61" s="608"/>
      <c r="P61" s="608"/>
      <c r="Q61" s="608"/>
      <c r="R61" s="608"/>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47"/>
      <c r="B62" s="648"/>
      <c r="C62" s="648"/>
      <c r="D62" s="649"/>
      <c r="E62" s="643"/>
      <c r="F62" s="613">
        <f t="shared" si="4"/>
        <v>0</v>
      </c>
      <c r="G62" s="614">
        <f t="shared" si="5"/>
        <v>0</v>
      </c>
      <c r="H62" s="614">
        <f t="shared" si="6"/>
        <v>0</v>
      </c>
      <c r="I62" s="8"/>
      <c r="J62" s="608"/>
      <c r="K62" s="608"/>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47"/>
      <c r="B63" s="648"/>
      <c r="C63" s="648"/>
      <c r="D63" s="649"/>
      <c r="E63" s="643"/>
      <c r="F63" s="613">
        <f t="shared" si="4"/>
        <v>0</v>
      </c>
      <c r="G63" s="614">
        <f t="shared" si="5"/>
        <v>0</v>
      </c>
      <c r="H63" s="614">
        <f t="shared" si="6"/>
        <v>0</v>
      </c>
      <c r="I63" s="8"/>
      <c r="J63" s="608"/>
      <c r="K63" s="608"/>
      <c r="L63" s="608"/>
      <c r="M63" s="608"/>
      <c r="N63" s="608"/>
      <c r="O63" s="608"/>
      <c r="P63" s="608"/>
      <c r="Q63" s="608"/>
      <c r="R63" s="608"/>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47"/>
      <c r="B64" s="648"/>
      <c r="C64" s="648"/>
      <c r="D64" s="649"/>
      <c r="E64" s="643"/>
      <c r="F64" s="613">
        <f t="shared" si="4"/>
        <v>0</v>
      </c>
      <c r="G64" s="614">
        <f t="shared" si="5"/>
        <v>0</v>
      </c>
      <c r="H64" s="614">
        <f t="shared" si="6"/>
        <v>0</v>
      </c>
      <c r="I64" s="8"/>
      <c r="J64" s="608"/>
      <c r="K64" s="608"/>
      <c r="L64" s="608"/>
      <c r="M64" s="608"/>
      <c r="N64" s="608"/>
      <c r="O64" s="608"/>
      <c r="P64" s="608"/>
      <c r="Q64" s="608"/>
      <c r="R64" s="608"/>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47"/>
      <c r="B65" s="648"/>
      <c r="C65" s="648"/>
      <c r="D65" s="649"/>
      <c r="E65" s="643"/>
      <c r="F65" s="613">
        <f t="shared" si="4"/>
        <v>0</v>
      </c>
      <c r="G65" s="614">
        <f t="shared" si="5"/>
        <v>0</v>
      </c>
      <c r="H65" s="614">
        <f t="shared" si="6"/>
        <v>0</v>
      </c>
      <c r="I65" s="8"/>
      <c r="J65" s="608"/>
      <c r="K65" s="608"/>
      <c r="L65" s="608"/>
      <c r="M65" s="608"/>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47"/>
      <c r="B66" s="648"/>
      <c r="C66" s="648"/>
      <c r="D66" s="649"/>
      <c r="E66" s="643"/>
      <c r="F66" s="613">
        <f t="shared" si="4"/>
        <v>0</v>
      </c>
      <c r="G66" s="614">
        <f t="shared" si="5"/>
        <v>0</v>
      </c>
      <c r="H66" s="614">
        <f t="shared" si="6"/>
        <v>0</v>
      </c>
      <c r="I66" s="8"/>
      <c r="J66" s="608"/>
      <c r="K66" s="608"/>
      <c r="L66" s="608"/>
      <c r="M66" s="608"/>
      <c r="N66" s="608"/>
      <c r="O66" s="608"/>
      <c r="P66" s="608"/>
      <c r="Q66" s="608"/>
      <c r="R66" s="608"/>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47"/>
      <c r="B67" s="648"/>
      <c r="C67" s="648"/>
      <c r="D67" s="649"/>
      <c r="E67" s="643"/>
      <c r="F67" s="613">
        <f t="shared" si="4"/>
        <v>0</v>
      </c>
      <c r="G67" s="614">
        <f t="shared" si="5"/>
        <v>0</v>
      </c>
      <c r="H67" s="614">
        <f t="shared" si="6"/>
        <v>0</v>
      </c>
      <c r="I67" s="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47"/>
      <c r="B68" s="648"/>
      <c r="C68" s="648"/>
      <c r="D68" s="649"/>
      <c r="E68" s="643"/>
      <c r="F68" s="613">
        <f t="shared" si="4"/>
        <v>0</v>
      </c>
      <c r="G68" s="614">
        <f t="shared" si="5"/>
        <v>0</v>
      </c>
      <c r="H68" s="614">
        <f t="shared" si="6"/>
        <v>0</v>
      </c>
      <c r="I68" s="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47"/>
      <c r="B69" s="648"/>
      <c r="C69" s="648"/>
      <c r="D69" s="649"/>
      <c r="E69" s="643"/>
      <c r="F69" s="613">
        <f t="shared" si="4"/>
        <v>0</v>
      </c>
      <c r="G69" s="614">
        <f t="shared" si="5"/>
        <v>0</v>
      </c>
      <c r="H69" s="614">
        <f t="shared" si="6"/>
        <v>0</v>
      </c>
      <c r="I69" s="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47"/>
      <c r="B70" s="648"/>
      <c r="C70" s="648"/>
      <c r="D70" s="649"/>
      <c r="E70" s="643"/>
      <c r="F70" s="613">
        <f t="shared" si="4"/>
        <v>0</v>
      </c>
      <c r="G70" s="614">
        <f t="shared" si="5"/>
        <v>0</v>
      </c>
      <c r="H70" s="614">
        <f t="shared" si="6"/>
        <v>0</v>
      </c>
      <c r="I70" s="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47"/>
      <c r="B71" s="648"/>
      <c r="C71" s="648"/>
      <c r="D71" s="649"/>
      <c r="E71" s="643"/>
      <c r="F71" s="613">
        <f t="shared" si="4"/>
        <v>0</v>
      </c>
      <c r="G71" s="614">
        <f t="shared" si="5"/>
        <v>0</v>
      </c>
      <c r="H71" s="614">
        <f t="shared" si="6"/>
        <v>0</v>
      </c>
      <c r="I71" s="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47"/>
      <c r="B72" s="648"/>
      <c r="C72" s="648"/>
      <c r="D72" s="649"/>
      <c r="E72" s="643"/>
      <c r="F72" s="613">
        <f t="shared" si="4"/>
        <v>0</v>
      </c>
      <c r="G72" s="614">
        <f t="shared" si="5"/>
        <v>0</v>
      </c>
      <c r="H72" s="614">
        <f t="shared" si="6"/>
        <v>0</v>
      </c>
      <c r="I72" s="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47"/>
      <c r="B73" s="648"/>
      <c r="C73" s="648"/>
      <c r="D73" s="649"/>
      <c r="E73" s="643"/>
      <c r="F73" s="613">
        <f t="shared" si="4"/>
        <v>0</v>
      </c>
      <c r="G73" s="614">
        <f t="shared" si="5"/>
        <v>0</v>
      </c>
      <c r="H73" s="614">
        <f t="shared" si="6"/>
        <v>0</v>
      </c>
      <c r="I73" s="8"/>
      <c r="J73" s="608"/>
      <c r="K73" s="608"/>
      <c r="L73" s="608"/>
      <c r="M73" s="608"/>
      <c r="N73" s="608"/>
      <c r="O73" s="608"/>
      <c r="P73" s="608"/>
      <c r="Q73" s="608"/>
      <c r="R73" s="608"/>
      <c r="S73" s="608"/>
      <c r="T73" s="608"/>
      <c r="U73" s="608"/>
      <c r="V73" s="608"/>
      <c r="W73" s="608"/>
      <c r="X73" s="608"/>
      <c r="Y73" s="608"/>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47"/>
      <c r="B74" s="648"/>
      <c r="C74" s="648"/>
      <c r="D74" s="649"/>
      <c r="E74" s="643"/>
      <c r="F74" s="613">
        <f t="shared" si="4"/>
        <v>0</v>
      </c>
      <c r="G74" s="614">
        <f t="shared" si="5"/>
        <v>0</v>
      </c>
      <c r="H74" s="614">
        <f t="shared" si="6"/>
        <v>0</v>
      </c>
      <c r="I74" s="8"/>
      <c r="J74" s="608"/>
      <c r="K74" s="608"/>
      <c r="L74" s="608"/>
      <c r="M74" s="608"/>
      <c r="N74" s="608"/>
      <c r="O74" s="608"/>
      <c r="P74" s="608"/>
      <c r="Q74" s="608"/>
      <c r="R74" s="608"/>
      <c r="S74" s="608"/>
      <c r="T74" s="608"/>
      <c r="U74" s="608"/>
      <c r="V74" s="608"/>
      <c r="W74" s="608"/>
      <c r="X74" s="608"/>
      <c r="Y74" s="608"/>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47"/>
      <c r="B75" s="648"/>
      <c r="C75" s="648"/>
      <c r="D75" s="649"/>
      <c r="E75" s="643"/>
      <c r="F75" s="613">
        <f t="shared" si="4"/>
        <v>0</v>
      </c>
      <c r="G75" s="614">
        <f t="shared" si="5"/>
        <v>0</v>
      </c>
      <c r="H75" s="614">
        <f t="shared" si="6"/>
        <v>0</v>
      </c>
      <c r="I75" s="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47"/>
      <c r="B76" s="648"/>
      <c r="C76" s="648"/>
      <c r="D76" s="649"/>
      <c r="E76" s="643"/>
      <c r="F76" s="613">
        <f t="shared" si="4"/>
        <v>0</v>
      </c>
      <c r="G76" s="614">
        <f t="shared" si="5"/>
        <v>0</v>
      </c>
      <c r="H76" s="614">
        <f t="shared" si="6"/>
        <v>0</v>
      </c>
      <c r="I76" s="8"/>
      <c r="J76" s="608"/>
      <c r="K76" s="608"/>
      <c r="L76" s="608"/>
      <c r="M76" s="608"/>
      <c r="N76" s="608"/>
      <c r="O76" s="608"/>
      <c r="P76" s="608"/>
      <c r="Q76" s="608"/>
      <c r="R76" s="608"/>
      <c r="S76" s="608"/>
      <c r="T76" s="608"/>
      <c r="U76" s="608"/>
      <c r="V76" s="608"/>
      <c r="W76" s="608"/>
      <c r="X76" s="608"/>
      <c r="Y76" s="608"/>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47"/>
      <c r="B77" s="648"/>
      <c r="C77" s="648"/>
      <c r="D77" s="649"/>
      <c r="E77" s="643"/>
      <c r="F77" s="613">
        <f t="shared" si="4"/>
        <v>0</v>
      </c>
      <c r="G77" s="614">
        <f t="shared" si="5"/>
        <v>0</v>
      </c>
      <c r="H77" s="614">
        <f t="shared" si="6"/>
        <v>0</v>
      </c>
      <c r="I77" s="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47"/>
      <c r="B78" s="648"/>
      <c r="C78" s="648"/>
      <c r="D78" s="649"/>
      <c r="E78" s="643"/>
      <c r="F78" s="613">
        <f t="shared" si="4"/>
        <v>0</v>
      </c>
      <c r="G78" s="614">
        <f t="shared" si="5"/>
        <v>0</v>
      </c>
      <c r="H78" s="614">
        <f t="shared" si="6"/>
        <v>0</v>
      </c>
      <c r="I78" s="8"/>
      <c r="J78" s="608"/>
      <c r="K78" s="608"/>
      <c r="L78" s="608"/>
      <c r="M78" s="608"/>
      <c r="N78" s="608"/>
      <c r="O78" s="608"/>
      <c r="P78" s="608"/>
      <c r="Q78" s="608"/>
      <c r="R78" s="608"/>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47"/>
      <c r="B79" s="648"/>
      <c r="C79" s="648"/>
      <c r="D79" s="649"/>
      <c r="E79" s="643"/>
      <c r="F79" s="613">
        <f t="shared" si="4"/>
        <v>0</v>
      </c>
      <c r="G79" s="614">
        <f t="shared" si="5"/>
        <v>0</v>
      </c>
      <c r="H79" s="614">
        <f t="shared" si="6"/>
        <v>0</v>
      </c>
      <c r="I79" s="8"/>
      <c r="J79" s="608"/>
      <c r="K79" s="608"/>
      <c r="L79" s="608"/>
      <c r="M79" s="608"/>
      <c r="N79" s="608"/>
      <c r="O79" s="608"/>
      <c r="P79" s="608"/>
      <c r="Q79" s="608"/>
      <c r="R79" s="608"/>
      <c r="S79" s="608"/>
      <c r="T79" s="608"/>
      <c r="U79" s="608"/>
      <c r="V79" s="608"/>
      <c r="W79" s="608"/>
      <c r="X79" s="608"/>
      <c r="Y79" s="608"/>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47"/>
      <c r="B80" s="648"/>
      <c r="C80" s="648"/>
      <c r="D80" s="649"/>
      <c r="E80" s="643"/>
      <c r="F80" s="613">
        <f t="shared" si="4"/>
        <v>0</v>
      </c>
      <c r="G80" s="614">
        <f t="shared" si="5"/>
        <v>0</v>
      </c>
      <c r="H80" s="614">
        <f t="shared" si="6"/>
        <v>0</v>
      </c>
      <c r="I80" s="8"/>
      <c r="J80" s="608"/>
      <c r="K80" s="608"/>
      <c r="L80" s="608"/>
      <c r="M80" s="608"/>
      <c r="N80" s="608"/>
      <c r="O80" s="608"/>
      <c r="P80" s="608"/>
      <c r="Q80" s="608"/>
      <c r="R80" s="608"/>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47"/>
      <c r="B81" s="648"/>
      <c r="C81" s="648"/>
      <c r="D81" s="649"/>
      <c r="E81" s="643"/>
      <c r="F81" s="613">
        <f t="shared" si="4"/>
        <v>0</v>
      </c>
      <c r="G81" s="614">
        <f t="shared" si="5"/>
        <v>0</v>
      </c>
      <c r="H81" s="614">
        <f t="shared" si="6"/>
        <v>0</v>
      </c>
      <c r="I81" s="8"/>
      <c r="J81" s="608"/>
      <c r="K81" s="608"/>
      <c r="L81" s="608"/>
      <c r="M81" s="608"/>
      <c r="N81" s="608"/>
      <c r="O81" s="608"/>
      <c r="P81" s="608"/>
      <c r="Q81" s="608"/>
      <c r="R81" s="608"/>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47"/>
      <c r="B82" s="648"/>
      <c r="C82" s="648"/>
      <c r="D82" s="649"/>
      <c r="E82" s="643"/>
      <c r="F82" s="613">
        <f t="shared" si="4"/>
        <v>0</v>
      </c>
      <c r="G82" s="614">
        <f t="shared" si="5"/>
        <v>0</v>
      </c>
      <c r="H82" s="614">
        <f t="shared" si="6"/>
        <v>0</v>
      </c>
      <c r="I82" s="8"/>
      <c r="J82" s="608"/>
      <c r="K82" s="608"/>
      <c r="L82" s="608"/>
      <c r="M82" s="608"/>
      <c r="N82" s="608"/>
      <c r="O82" s="608"/>
      <c r="P82" s="608"/>
      <c r="Q82" s="608"/>
      <c r="R82" s="608"/>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47"/>
      <c r="B83" s="648"/>
      <c r="C83" s="648"/>
      <c r="D83" s="649"/>
      <c r="E83" s="643"/>
      <c r="F83" s="613">
        <f t="shared" si="4"/>
        <v>0</v>
      </c>
      <c r="G83" s="614">
        <f t="shared" si="5"/>
        <v>0</v>
      </c>
      <c r="H83" s="614">
        <f t="shared" si="6"/>
        <v>0</v>
      </c>
      <c r="I83" s="8"/>
      <c r="J83" s="608"/>
      <c r="K83" s="608"/>
      <c r="L83" s="608"/>
      <c r="M83" s="608"/>
      <c r="N83" s="608"/>
      <c r="O83" s="608"/>
      <c r="P83" s="608"/>
      <c r="Q83" s="608"/>
      <c r="R83" s="608"/>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47"/>
      <c r="B84" s="648"/>
      <c r="C84" s="648"/>
      <c r="D84" s="649"/>
      <c r="E84" s="643"/>
      <c r="F84" s="613">
        <f t="shared" si="4"/>
        <v>0</v>
      </c>
      <c r="G84" s="614">
        <f t="shared" si="5"/>
        <v>0</v>
      </c>
      <c r="H84" s="614">
        <f t="shared" si="6"/>
        <v>0</v>
      </c>
      <c r="I84" s="8"/>
      <c r="J84" s="608"/>
      <c r="K84" s="608"/>
      <c r="L84" s="608"/>
      <c r="M84" s="608"/>
      <c r="N84" s="608"/>
      <c r="O84" s="608"/>
      <c r="P84" s="608"/>
      <c r="Q84" s="608"/>
      <c r="R84" s="608"/>
      <c r="S84" s="608"/>
      <c r="T84" s="608"/>
      <c r="U84" s="608"/>
      <c r="V84" s="608"/>
      <c r="W84" s="608"/>
      <c r="X84" s="608"/>
      <c r="Y84" s="608"/>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47"/>
      <c r="B85" s="648"/>
      <c r="C85" s="648"/>
      <c r="D85" s="649"/>
      <c r="E85" s="643"/>
      <c r="F85" s="613">
        <f t="shared" si="4"/>
        <v>0</v>
      </c>
      <c r="G85" s="614">
        <f t="shared" si="5"/>
        <v>0</v>
      </c>
      <c r="H85" s="614">
        <f t="shared" si="6"/>
        <v>0</v>
      </c>
      <c r="I85" s="8"/>
      <c r="J85" s="608"/>
      <c r="K85" s="608"/>
      <c r="L85" s="608"/>
      <c r="M85" s="608"/>
      <c r="N85" s="608"/>
      <c r="O85" s="608"/>
      <c r="P85" s="608"/>
      <c r="Q85" s="608"/>
      <c r="R85" s="608"/>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47"/>
      <c r="B86" s="648"/>
      <c r="C86" s="648"/>
      <c r="D86" s="649"/>
      <c r="E86" s="643"/>
      <c r="F86" s="613">
        <f t="shared" si="4"/>
        <v>0</v>
      </c>
      <c r="G86" s="614">
        <f t="shared" si="5"/>
        <v>0</v>
      </c>
      <c r="H86" s="614">
        <f t="shared" si="6"/>
        <v>0</v>
      </c>
      <c r="I86" s="8"/>
      <c r="J86" s="608"/>
      <c r="K86" s="608"/>
      <c r="L86" s="608"/>
      <c r="M86" s="608"/>
      <c r="N86" s="608"/>
      <c r="O86" s="608"/>
      <c r="P86" s="608"/>
      <c r="Q86" s="608"/>
      <c r="R86" s="608"/>
      <c r="S86" s="608"/>
      <c r="T86" s="608"/>
      <c r="U86" s="608"/>
      <c r="V86" s="608"/>
      <c r="W86" s="608"/>
      <c r="X86" s="608"/>
      <c r="Y86" s="608"/>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47"/>
      <c r="B87" s="648"/>
      <c r="C87" s="648"/>
      <c r="D87" s="649"/>
      <c r="E87" s="643"/>
      <c r="F87" s="613">
        <f t="shared" si="4"/>
        <v>0</v>
      </c>
      <c r="G87" s="614">
        <f t="shared" si="5"/>
        <v>0</v>
      </c>
      <c r="H87" s="614">
        <f t="shared" si="6"/>
        <v>0</v>
      </c>
      <c r="I87" s="8"/>
      <c r="J87" s="608"/>
      <c r="K87" s="608"/>
      <c r="L87" s="608"/>
      <c r="M87" s="608"/>
      <c r="N87" s="608"/>
      <c r="O87" s="608"/>
      <c r="P87" s="608"/>
      <c r="Q87" s="608"/>
      <c r="R87" s="608"/>
      <c r="S87" s="608"/>
      <c r="T87" s="608"/>
      <c r="U87" s="608"/>
      <c r="V87" s="608"/>
      <c r="W87" s="608"/>
      <c r="X87" s="608"/>
      <c r="Y87" s="608"/>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47"/>
      <c r="B88" s="648"/>
      <c r="C88" s="648"/>
      <c r="D88" s="649"/>
      <c r="E88" s="643"/>
      <c r="F88" s="613">
        <f t="shared" si="4"/>
        <v>0</v>
      </c>
      <c r="G88" s="614">
        <f t="shared" si="5"/>
        <v>0</v>
      </c>
      <c r="H88" s="614">
        <f t="shared" si="6"/>
        <v>0</v>
      </c>
      <c r="I88" s="8"/>
      <c r="J88" s="608"/>
      <c r="K88" s="608"/>
      <c r="L88" s="608"/>
      <c r="M88" s="608"/>
      <c r="N88" s="608"/>
      <c r="O88" s="608"/>
      <c r="P88" s="608"/>
      <c r="Q88" s="608"/>
      <c r="R88" s="608"/>
      <c r="S88" s="608"/>
      <c r="T88" s="608"/>
      <c r="U88" s="608"/>
      <c r="V88" s="608"/>
      <c r="W88" s="608"/>
      <c r="X88" s="608"/>
      <c r="Y88" s="608"/>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47"/>
      <c r="B89" s="648"/>
      <c r="C89" s="648"/>
      <c r="D89" s="649"/>
      <c r="E89" s="643"/>
      <c r="F89" s="613">
        <f t="shared" si="4"/>
        <v>0</v>
      </c>
      <c r="G89" s="614">
        <f t="shared" si="5"/>
        <v>0</v>
      </c>
      <c r="H89" s="614">
        <f t="shared" si="6"/>
        <v>0</v>
      </c>
      <c r="I89" s="8"/>
      <c r="J89" s="608"/>
      <c r="K89" s="608"/>
      <c r="L89" s="608"/>
      <c r="M89" s="608"/>
      <c r="N89" s="608"/>
      <c r="O89" s="608"/>
      <c r="P89" s="608"/>
      <c r="Q89" s="608"/>
      <c r="R89" s="608"/>
      <c r="S89" s="608"/>
      <c r="T89" s="608"/>
      <c r="U89" s="608"/>
      <c r="V89" s="608"/>
      <c r="W89" s="608"/>
      <c r="X89" s="608"/>
      <c r="Y89" s="608"/>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47"/>
      <c r="B90" s="648"/>
      <c r="C90" s="648"/>
      <c r="D90" s="649"/>
      <c r="E90" s="643"/>
      <c r="F90" s="613">
        <f t="shared" si="4"/>
        <v>0</v>
      </c>
      <c r="G90" s="614">
        <f t="shared" si="5"/>
        <v>0</v>
      </c>
      <c r="H90" s="614">
        <f t="shared" si="6"/>
        <v>0</v>
      </c>
      <c r="I90" s="8"/>
      <c r="J90" s="608"/>
      <c r="K90" s="608"/>
      <c r="L90" s="608"/>
      <c r="M90" s="608"/>
      <c r="N90" s="608"/>
      <c r="O90" s="608"/>
      <c r="P90" s="608"/>
      <c r="Q90" s="608"/>
      <c r="R90" s="608"/>
      <c r="S90" s="608"/>
      <c r="T90" s="608"/>
      <c r="U90" s="608"/>
      <c r="V90" s="608"/>
      <c r="W90" s="608"/>
      <c r="X90" s="608"/>
      <c r="Y90" s="608"/>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47"/>
      <c r="B91" s="648"/>
      <c r="C91" s="648"/>
      <c r="D91" s="649"/>
      <c r="E91" s="643"/>
      <c r="F91" s="613">
        <f t="shared" si="4"/>
        <v>0</v>
      </c>
      <c r="G91" s="614">
        <f t="shared" si="5"/>
        <v>0</v>
      </c>
      <c r="H91" s="614">
        <f t="shared" si="6"/>
        <v>0</v>
      </c>
      <c r="I91" s="8"/>
      <c r="J91" s="608"/>
      <c r="K91" s="608"/>
      <c r="L91" s="608"/>
      <c r="M91" s="608"/>
      <c r="N91" s="608"/>
      <c r="O91" s="608"/>
      <c r="P91" s="608"/>
      <c r="Q91" s="608"/>
      <c r="R91" s="608"/>
      <c r="S91" s="608"/>
      <c r="T91" s="608"/>
      <c r="U91" s="608"/>
      <c r="V91" s="608"/>
      <c r="W91" s="608"/>
      <c r="X91" s="608"/>
      <c r="Y91" s="608"/>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47"/>
      <c r="B92" s="648"/>
      <c r="C92" s="648"/>
      <c r="D92" s="649"/>
      <c r="E92" s="643"/>
      <c r="F92" s="613">
        <f t="shared" si="4"/>
        <v>0</v>
      </c>
      <c r="G92" s="614">
        <f t="shared" si="5"/>
        <v>0</v>
      </c>
      <c r="H92" s="614">
        <f t="shared" si="6"/>
        <v>0</v>
      </c>
      <c r="I92" s="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47"/>
      <c r="B93" s="648"/>
      <c r="C93" s="648"/>
      <c r="D93" s="649"/>
      <c r="E93" s="643"/>
      <c r="F93" s="613">
        <f t="shared" si="4"/>
        <v>0</v>
      </c>
      <c r="G93" s="614">
        <f t="shared" si="5"/>
        <v>0</v>
      </c>
      <c r="H93" s="614">
        <f t="shared" si="6"/>
        <v>0</v>
      </c>
      <c r="I93" s="8"/>
      <c r="J93" s="608"/>
      <c r="K93" s="608"/>
      <c r="L93" s="608"/>
      <c r="M93" s="608"/>
      <c r="N93" s="608"/>
      <c r="O93" s="608"/>
      <c r="P93" s="608"/>
      <c r="Q93" s="608"/>
      <c r="R93" s="608"/>
      <c r="S93" s="608"/>
      <c r="T93" s="608"/>
      <c r="U93" s="608"/>
      <c r="V93" s="608"/>
      <c r="W93" s="608"/>
      <c r="X93" s="608"/>
      <c r="Y93" s="608"/>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47"/>
      <c r="B94" s="648"/>
      <c r="C94" s="648"/>
      <c r="D94" s="649"/>
      <c r="E94" s="643"/>
      <c r="F94" s="613">
        <f t="shared" si="4"/>
        <v>0</v>
      </c>
      <c r="G94" s="614">
        <f t="shared" si="5"/>
        <v>0</v>
      </c>
      <c r="H94" s="614">
        <f t="shared" si="6"/>
        <v>0</v>
      </c>
      <c r="I94" s="8"/>
      <c r="J94" s="608"/>
      <c r="K94" s="608"/>
      <c r="L94" s="608"/>
      <c r="M94" s="608"/>
      <c r="N94" s="608"/>
      <c r="O94" s="608"/>
      <c r="P94" s="608"/>
      <c r="Q94" s="608"/>
      <c r="R94" s="608"/>
      <c r="S94" s="608"/>
      <c r="T94" s="608"/>
      <c r="U94" s="608"/>
      <c r="V94" s="608"/>
      <c r="W94" s="608"/>
      <c r="X94" s="608"/>
      <c r="Y94" s="608"/>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47"/>
      <c r="B95" s="648"/>
      <c r="C95" s="648"/>
      <c r="D95" s="649"/>
      <c r="E95" s="643"/>
      <c r="F95" s="613">
        <f t="shared" si="4"/>
        <v>0</v>
      </c>
      <c r="G95" s="614">
        <f t="shared" si="5"/>
        <v>0</v>
      </c>
      <c r="H95" s="614">
        <f t="shared" si="6"/>
        <v>0</v>
      </c>
      <c r="I95" s="8"/>
      <c r="J95" s="608"/>
      <c r="K95" s="608"/>
      <c r="L95" s="608"/>
      <c r="M95" s="608"/>
      <c r="N95" s="608"/>
      <c r="O95" s="608"/>
      <c r="P95" s="608"/>
      <c r="Q95" s="608"/>
      <c r="R95" s="608"/>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47"/>
      <c r="B96" s="648"/>
      <c r="C96" s="648"/>
      <c r="D96" s="649"/>
      <c r="E96" s="643"/>
      <c r="F96" s="613">
        <f t="shared" si="4"/>
        <v>0</v>
      </c>
      <c r="G96" s="614">
        <f t="shared" si="5"/>
        <v>0</v>
      </c>
      <c r="H96" s="614">
        <f t="shared" si="6"/>
        <v>0</v>
      </c>
      <c r="I96" s="8"/>
      <c r="J96" s="608"/>
      <c r="K96" s="608"/>
      <c r="L96" s="608"/>
      <c r="M96" s="608"/>
      <c r="N96" s="608"/>
      <c r="O96" s="608"/>
      <c r="P96" s="608"/>
      <c r="Q96" s="608"/>
      <c r="R96" s="608"/>
      <c r="S96" s="608"/>
      <c r="T96" s="608"/>
      <c r="U96" s="608"/>
      <c r="V96" s="608"/>
      <c r="W96" s="608"/>
      <c r="X96" s="608"/>
      <c r="Y96" s="608"/>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47"/>
      <c r="B97" s="648"/>
      <c r="C97" s="648"/>
      <c r="D97" s="649"/>
      <c r="E97" s="643"/>
      <c r="F97" s="613">
        <f t="shared" si="4"/>
        <v>0</v>
      </c>
      <c r="G97" s="614">
        <f t="shared" si="5"/>
        <v>0</v>
      </c>
      <c r="H97" s="614">
        <f t="shared" si="6"/>
        <v>0</v>
      </c>
      <c r="I97" s="8"/>
      <c r="J97" s="608"/>
      <c r="K97" s="608"/>
      <c r="L97" s="608"/>
      <c r="M97" s="608"/>
      <c r="N97" s="608"/>
      <c r="O97" s="608"/>
      <c r="P97" s="608"/>
      <c r="Q97" s="608"/>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47"/>
      <c r="B98" s="648"/>
      <c r="C98" s="648"/>
      <c r="D98" s="649"/>
      <c r="E98" s="643"/>
      <c r="F98" s="613">
        <f t="shared" si="4"/>
        <v>0</v>
      </c>
      <c r="G98" s="614">
        <f t="shared" si="5"/>
        <v>0</v>
      </c>
      <c r="H98" s="614">
        <f t="shared" si="6"/>
        <v>0</v>
      </c>
      <c r="I98" s="8"/>
      <c r="J98" s="608"/>
      <c r="K98" s="608"/>
      <c r="L98" s="608"/>
      <c r="M98" s="608"/>
      <c r="N98" s="608"/>
      <c r="O98" s="608"/>
      <c r="P98" s="608"/>
      <c r="Q98" s="608"/>
      <c r="R98" s="608"/>
      <c r="S98" s="608"/>
      <c r="T98" s="608"/>
      <c r="U98" s="608"/>
      <c r="V98" s="608"/>
      <c r="W98" s="608"/>
      <c r="X98" s="608"/>
      <c r="Y98" s="608"/>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47"/>
      <c r="B99" s="648"/>
      <c r="C99" s="648"/>
      <c r="D99" s="649"/>
      <c r="E99" s="643"/>
      <c r="F99" s="613">
        <f t="shared" si="4"/>
        <v>0</v>
      </c>
      <c r="G99" s="614">
        <f t="shared" si="5"/>
        <v>0</v>
      </c>
      <c r="H99" s="614">
        <f t="shared" si="6"/>
        <v>0</v>
      </c>
      <c r="I99" s="8"/>
      <c r="J99" s="608"/>
      <c r="K99" s="608"/>
      <c r="L99" s="608"/>
      <c r="M99" s="608"/>
      <c r="N99" s="608"/>
      <c r="O99" s="608"/>
      <c r="P99" s="608"/>
      <c r="Q99" s="608"/>
      <c r="R99" s="608"/>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47"/>
      <c r="B100" s="648"/>
      <c r="C100" s="648"/>
      <c r="D100" s="649"/>
      <c r="E100" s="643"/>
      <c r="F100" s="613">
        <f t="shared" si="4"/>
        <v>0</v>
      </c>
      <c r="G100" s="614">
        <f t="shared" si="5"/>
        <v>0</v>
      </c>
      <c r="H100" s="614">
        <f t="shared" si="6"/>
        <v>0</v>
      </c>
      <c r="I100" s="8"/>
      <c r="J100" s="608"/>
      <c r="K100" s="608"/>
      <c r="L100" s="608"/>
      <c r="M100" s="608"/>
      <c r="N100" s="608"/>
      <c r="O100" s="608"/>
      <c r="P100" s="608"/>
      <c r="Q100" s="608"/>
      <c r="R100" s="608"/>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47"/>
      <c r="B101" s="648"/>
      <c r="C101" s="648"/>
      <c r="D101" s="649"/>
      <c r="E101" s="643"/>
      <c r="F101" s="613">
        <f t="shared" si="4"/>
        <v>0</v>
      </c>
      <c r="G101" s="614">
        <f t="shared" si="5"/>
        <v>0</v>
      </c>
      <c r="H101" s="614">
        <f t="shared" si="6"/>
        <v>0</v>
      </c>
      <c r="I101" s="8"/>
      <c r="J101" s="608"/>
      <c r="K101" s="608"/>
      <c r="L101" s="608"/>
      <c r="M101" s="608"/>
      <c r="N101" s="608"/>
      <c r="O101" s="608"/>
      <c r="P101" s="608"/>
      <c r="Q101" s="608"/>
      <c r="R101" s="608"/>
      <c r="S101" s="608"/>
      <c r="T101" s="608"/>
      <c r="U101" s="608"/>
      <c r="V101" s="608"/>
      <c r="W101" s="608"/>
      <c r="X101" s="608"/>
      <c r="Y101" s="608"/>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47"/>
      <c r="B102" s="648"/>
      <c r="C102" s="648"/>
      <c r="D102" s="649"/>
      <c r="E102" s="643"/>
      <c r="F102" s="613">
        <f t="shared" si="4"/>
        <v>0</v>
      </c>
      <c r="G102" s="614">
        <f t="shared" si="5"/>
        <v>0</v>
      </c>
      <c r="H102" s="614">
        <f t="shared" si="6"/>
        <v>0</v>
      </c>
      <c r="I102" s="8"/>
      <c r="J102" s="608"/>
      <c r="K102" s="608"/>
      <c r="L102" s="608"/>
      <c r="M102" s="608"/>
      <c r="N102" s="608"/>
      <c r="O102" s="608"/>
      <c r="P102" s="608"/>
      <c r="Q102" s="608"/>
      <c r="R102" s="608"/>
      <c r="S102" s="608"/>
      <c r="T102" s="608"/>
      <c r="U102" s="608"/>
      <c r="V102" s="608"/>
      <c r="W102" s="608"/>
      <c r="X102" s="608"/>
      <c r="Y102" s="608"/>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47"/>
      <c r="B103" s="648"/>
      <c r="C103" s="648"/>
      <c r="D103" s="649"/>
      <c r="E103" s="643"/>
      <c r="F103" s="613">
        <f t="shared" si="4"/>
        <v>0</v>
      </c>
      <c r="G103" s="614">
        <f t="shared" si="5"/>
        <v>0</v>
      </c>
      <c r="H103" s="614">
        <f t="shared" si="6"/>
        <v>0</v>
      </c>
      <c r="I103" s="8"/>
      <c r="J103" s="608"/>
      <c r="K103" s="608"/>
      <c r="L103" s="608"/>
      <c r="M103" s="608"/>
      <c r="N103" s="608"/>
      <c r="O103" s="608"/>
      <c r="P103" s="608"/>
      <c r="Q103" s="608"/>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47"/>
      <c r="B104" s="648"/>
      <c r="C104" s="648"/>
      <c r="D104" s="649"/>
      <c r="E104" s="643"/>
      <c r="F104" s="613">
        <f t="shared" si="4"/>
        <v>0</v>
      </c>
      <c r="G104" s="614">
        <f t="shared" si="5"/>
        <v>0</v>
      </c>
      <c r="H104" s="614">
        <f t="shared" si="6"/>
        <v>0</v>
      </c>
      <c r="I104" s="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47"/>
      <c r="B105" s="648"/>
      <c r="C105" s="648"/>
      <c r="D105" s="649"/>
      <c r="E105" s="643"/>
      <c r="F105" s="613">
        <f t="shared" si="4"/>
        <v>0</v>
      </c>
      <c r="G105" s="614">
        <f t="shared" si="5"/>
        <v>0</v>
      </c>
      <c r="H105" s="614">
        <f t="shared" si="6"/>
        <v>0</v>
      </c>
      <c r="I105" s="8"/>
      <c r="J105" s="608"/>
      <c r="K105" s="608"/>
      <c r="L105" s="608"/>
      <c r="M105" s="608"/>
      <c r="N105" s="608"/>
      <c r="O105" s="608"/>
      <c r="P105" s="608"/>
      <c r="Q105" s="608"/>
      <c r="R105" s="608"/>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47"/>
      <c r="B106" s="648"/>
      <c r="C106" s="648"/>
      <c r="D106" s="649"/>
      <c r="E106" s="643"/>
      <c r="F106" s="613">
        <f t="shared" si="4"/>
        <v>0</v>
      </c>
      <c r="G106" s="614">
        <f t="shared" si="5"/>
        <v>0</v>
      </c>
      <c r="H106" s="614">
        <f t="shared" si="6"/>
        <v>0</v>
      </c>
      <c r="I106" s="8"/>
      <c r="J106" s="608"/>
      <c r="K106" s="608"/>
      <c r="L106" s="608"/>
      <c r="M106" s="608"/>
      <c r="N106" s="608"/>
      <c r="O106" s="608"/>
      <c r="P106" s="608"/>
      <c r="Q106" s="608"/>
      <c r="R106" s="608"/>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47"/>
      <c r="B107" s="648"/>
      <c r="C107" s="648"/>
      <c r="D107" s="649"/>
      <c r="E107" s="643"/>
      <c r="F107" s="613">
        <f t="shared" si="4"/>
        <v>0</v>
      </c>
      <c r="G107" s="614">
        <f t="shared" si="5"/>
        <v>0</v>
      </c>
      <c r="H107" s="614">
        <f t="shared" si="6"/>
        <v>0</v>
      </c>
      <c r="I107" s="8"/>
      <c r="J107" s="608"/>
      <c r="K107" s="608"/>
      <c r="L107" s="608"/>
      <c r="M107" s="608"/>
      <c r="N107" s="608"/>
      <c r="O107" s="608"/>
      <c r="P107" s="608"/>
      <c r="Q107" s="608"/>
      <c r="R107" s="608"/>
      <c r="S107" s="608"/>
      <c r="T107" s="608"/>
      <c r="U107" s="608"/>
      <c r="V107" s="608"/>
      <c r="W107" s="608"/>
      <c r="X107" s="608"/>
      <c r="Y107" s="608"/>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47"/>
      <c r="B108" s="648"/>
      <c r="C108" s="648"/>
      <c r="D108" s="649"/>
      <c r="E108" s="643"/>
      <c r="F108" s="613">
        <f t="shared" si="4"/>
        <v>0</v>
      </c>
      <c r="G108" s="614">
        <f t="shared" si="5"/>
        <v>0</v>
      </c>
      <c r="H108" s="614">
        <f t="shared" si="6"/>
        <v>0</v>
      </c>
      <c r="I108" s="8"/>
      <c r="J108" s="608"/>
      <c r="K108" s="608"/>
      <c r="L108" s="608"/>
      <c r="M108" s="608"/>
      <c r="N108" s="608"/>
      <c r="O108" s="608"/>
      <c r="P108" s="608"/>
      <c r="Q108" s="608"/>
      <c r="R108" s="608"/>
      <c r="S108" s="608"/>
      <c r="T108" s="608"/>
      <c r="U108" s="608"/>
      <c r="V108" s="608"/>
      <c r="W108" s="608"/>
      <c r="X108" s="608"/>
      <c r="Y108" s="608"/>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47"/>
      <c r="B109" s="648"/>
      <c r="C109" s="648"/>
      <c r="D109" s="649"/>
      <c r="E109" s="643"/>
      <c r="F109" s="613">
        <f t="shared" si="4"/>
        <v>0</v>
      </c>
      <c r="G109" s="614">
        <f t="shared" si="5"/>
        <v>0</v>
      </c>
      <c r="H109" s="614">
        <f t="shared" si="6"/>
        <v>0</v>
      </c>
      <c r="I109" s="8"/>
      <c r="J109" s="608"/>
      <c r="K109" s="608"/>
      <c r="L109" s="608"/>
      <c r="M109" s="608"/>
      <c r="N109" s="608"/>
      <c r="O109" s="608"/>
      <c r="P109" s="608"/>
      <c r="Q109" s="608"/>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47"/>
      <c r="B110" s="648"/>
      <c r="C110" s="648"/>
      <c r="D110" s="649"/>
      <c r="E110" s="643"/>
      <c r="F110" s="613">
        <f t="shared" ref="F110:F112" si="7">D110/8/(215/12)</f>
        <v>0</v>
      </c>
      <c r="G110" s="614">
        <f t="shared" ref="G110:G112" si="8">+D110*C110</f>
        <v>0</v>
      </c>
      <c r="H110" s="614">
        <f t="shared" ref="H110:H112" si="9">G110*0.25</f>
        <v>0</v>
      </c>
      <c r="I110" s="8"/>
      <c r="J110" s="608"/>
      <c r="K110" s="608"/>
      <c r="L110" s="608"/>
      <c r="M110" s="608"/>
      <c r="N110" s="608"/>
      <c r="O110" s="608"/>
      <c r="P110" s="608"/>
      <c r="Q110" s="608"/>
      <c r="R110" s="608"/>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47"/>
      <c r="B111" s="648"/>
      <c r="C111" s="648"/>
      <c r="D111" s="649"/>
      <c r="E111" s="643"/>
      <c r="F111" s="613">
        <f t="shared" si="7"/>
        <v>0</v>
      </c>
      <c r="G111" s="614">
        <f t="shared" si="8"/>
        <v>0</v>
      </c>
      <c r="H111" s="614">
        <f t="shared" si="9"/>
        <v>0</v>
      </c>
      <c r="I111" s="8"/>
      <c r="J111" s="608"/>
      <c r="K111" s="608"/>
      <c r="L111" s="608"/>
      <c r="M111" s="608"/>
      <c r="N111" s="608"/>
      <c r="O111" s="608"/>
      <c r="P111" s="608"/>
      <c r="Q111" s="608"/>
      <c r="R111" s="608"/>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47"/>
      <c r="B112" s="648"/>
      <c r="C112" s="648"/>
      <c r="D112" s="649"/>
      <c r="E112" s="643"/>
      <c r="F112" s="613">
        <f t="shared" si="7"/>
        <v>0</v>
      </c>
      <c r="G112" s="614">
        <f t="shared" si="8"/>
        <v>0</v>
      </c>
      <c r="H112" s="614">
        <f t="shared" si="9"/>
        <v>0</v>
      </c>
      <c r="I112" s="8"/>
      <c r="J112" s="608"/>
      <c r="K112" s="608"/>
      <c r="L112" s="608"/>
      <c r="M112" s="608"/>
      <c r="N112" s="608"/>
      <c r="O112" s="608"/>
      <c r="P112" s="608"/>
      <c r="Q112" s="608"/>
      <c r="R112" s="608"/>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47"/>
      <c r="B113" s="648"/>
      <c r="C113" s="648"/>
      <c r="D113" s="649"/>
      <c r="E113" s="643"/>
      <c r="F113" s="613">
        <f t="shared" si="0"/>
        <v>0</v>
      </c>
      <c r="G113" s="614">
        <f t="shared" si="1"/>
        <v>0</v>
      </c>
      <c r="H113" s="614">
        <f t="shared" si="2"/>
        <v>0</v>
      </c>
      <c r="I113" s="8" t="str">
        <f t="shared" si="3"/>
        <v>M19-M24</v>
      </c>
      <c r="J113" s="608"/>
      <c r="K113" s="608"/>
      <c r="L113" s="608"/>
      <c r="M113" s="608"/>
      <c r="N113" s="608"/>
      <c r="O113" s="608"/>
      <c r="P113" s="608"/>
      <c r="Q113" s="608"/>
      <c r="R113" s="608"/>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47"/>
      <c r="B114" s="648"/>
      <c r="C114" s="648"/>
      <c r="D114" s="649"/>
      <c r="E114" s="643"/>
      <c r="F114" s="613">
        <f t="shared" si="0"/>
        <v>0</v>
      </c>
      <c r="G114" s="614">
        <f t="shared" si="1"/>
        <v>0</v>
      </c>
      <c r="H114" s="614">
        <f>G114*0.25</f>
        <v>0</v>
      </c>
      <c r="I114" s="8" t="str">
        <f t="shared" si="3"/>
        <v>M19-M24</v>
      </c>
      <c r="J114" s="608"/>
      <c r="K114" s="608"/>
      <c r="L114" s="608"/>
      <c r="M114" s="608"/>
      <c r="N114" s="608"/>
      <c r="O114" s="608"/>
      <c r="P114" s="608"/>
      <c r="Q114" s="608"/>
      <c r="R114" s="608"/>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47"/>
      <c r="B115" s="648"/>
      <c r="C115" s="648"/>
      <c r="D115" s="649"/>
      <c r="E115" s="643"/>
      <c r="F115" s="613">
        <f t="shared" si="0"/>
        <v>0</v>
      </c>
      <c r="G115" s="614">
        <f t="shared" si="1"/>
        <v>0</v>
      </c>
      <c r="H115" s="614">
        <f t="shared" si="2"/>
        <v>0</v>
      </c>
      <c r="I115" s="8" t="str">
        <f t="shared" si="3"/>
        <v>M19-M24</v>
      </c>
      <c r="J115" s="608"/>
      <c r="K115" s="608"/>
      <c r="L115" s="608"/>
      <c r="M115" s="608"/>
      <c r="N115" s="608"/>
      <c r="O115" s="608"/>
      <c r="P115" s="608"/>
      <c r="Q115" s="608"/>
      <c r="R115" s="608"/>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47"/>
      <c r="B116" s="648"/>
      <c r="C116" s="648"/>
      <c r="D116" s="649"/>
      <c r="E116" s="643"/>
      <c r="F116" s="613">
        <f t="shared" si="0"/>
        <v>0</v>
      </c>
      <c r="G116" s="614">
        <f t="shared" si="1"/>
        <v>0</v>
      </c>
      <c r="H116" s="614">
        <f t="shared" si="2"/>
        <v>0</v>
      </c>
      <c r="I116" s="8" t="str">
        <f t="shared" si="3"/>
        <v>M19-M24</v>
      </c>
      <c r="J116" s="608"/>
      <c r="K116" s="608"/>
      <c r="L116" s="608"/>
      <c r="M116" s="608"/>
      <c r="N116" s="608"/>
      <c r="O116" s="608"/>
      <c r="P116" s="608"/>
      <c r="Q116" s="608"/>
      <c r="R116" s="608"/>
      <c r="S116" s="608"/>
      <c r="T116" s="608"/>
      <c r="U116" s="608"/>
      <c r="V116" s="608"/>
      <c r="W116" s="608"/>
      <c r="X116" s="608"/>
      <c r="Y116" s="608"/>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47"/>
      <c r="B117" s="648"/>
      <c r="C117" s="648"/>
      <c r="D117" s="649"/>
      <c r="E117" s="643"/>
      <c r="F117" s="613">
        <f t="shared" si="0"/>
        <v>0</v>
      </c>
      <c r="G117" s="614">
        <f t="shared" si="1"/>
        <v>0</v>
      </c>
      <c r="H117" s="614">
        <f t="shared" si="2"/>
        <v>0</v>
      </c>
      <c r="I117" s="8" t="str">
        <f t="shared" si="3"/>
        <v>M19-M24</v>
      </c>
      <c r="J117" s="608"/>
      <c r="K117" s="608"/>
      <c r="L117" s="608"/>
      <c r="M117" s="608"/>
      <c r="N117" s="608"/>
      <c r="O117" s="608"/>
      <c r="P117" s="608"/>
      <c r="Q117" s="608"/>
      <c r="R117" s="608"/>
      <c r="S117" s="608"/>
      <c r="T117" s="608"/>
      <c r="U117" s="608"/>
      <c r="V117" s="608"/>
      <c r="W117" s="608"/>
      <c r="X117" s="608"/>
      <c r="Y117" s="608"/>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47"/>
      <c r="B118" s="648"/>
      <c r="C118" s="648"/>
      <c r="D118" s="649"/>
      <c r="E118" s="643"/>
      <c r="F118" s="613">
        <f t="shared" si="0"/>
        <v>0</v>
      </c>
      <c r="G118" s="614">
        <f t="shared" si="1"/>
        <v>0</v>
      </c>
      <c r="H118" s="614">
        <f t="shared" si="2"/>
        <v>0</v>
      </c>
      <c r="I118" s="8" t="str">
        <f t="shared" si="3"/>
        <v>M19-M24</v>
      </c>
      <c r="J118" s="608"/>
      <c r="K118" s="608"/>
      <c r="L118" s="608"/>
      <c r="M118" s="608"/>
      <c r="N118" s="608"/>
      <c r="O118" s="608"/>
      <c r="P118" s="608"/>
      <c r="Q118" s="608"/>
      <c r="R118" s="608"/>
      <c r="S118" s="608"/>
      <c r="T118" s="608"/>
      <c r="U118" s="608"/>
      <c r="V118" s="608"/>
      <c r="W118" s="608"/>
      <c r="X118" s="608"/>
      <c r="Y118" s="608"/>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24"/>
      <c r="B119" s="650"/>
      <c r="C119" s="650"/>
      <c r="D119" s="651"/>
      <c r="E119" s="643"/>
      <c r="F119" s="613">
        <f t="shared" si="0"/>
        <v>0</v>
      </c>
      <c r="G119" s="614">
        <f t="shared" si="1"/>
        <v>0</v>
      </c>
      <c r="H119" s="614">
        <f t="shared" si="2"/>
        <v>0</v>
      </c>
      <c r="I119" s="8" t="str">
        <f t="shared" si="3"/>
        <v>M19-M24</v>
      </c>
      <c r="J119" s="608"/>
      <c r="K119" s="608"/>
      <c r="L119" s="608"/>
      <c r="M119" s="608"/>
      <c r="N119" s="608"/>
      <c r="O119" s="608"/>
      <c r="P119" s="608"/>
      <c r="Q119" s="608"/>
      <c r="R119" s="608"/>
      <c r="S119" s="608"/>
      <c r="T119" s="608"/>
      <c r="U119" s="608"/>
      <c r="V119" s="608"/>
      <c r="W119" s="608"/>
      <c r="X119" s="608"/>
      <c r="Y119" s="608"/>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43"/>
      <c r="F120" s="613">
        <f t="shared" si="0"/>
        <v>0</v>
      </c>
      <c r="G120" s="614">
        <f t="shared" si="1"/>
        <v>0</v>
      </c>
      <c r="H120" s="614">
        <f t="shared" si="2"/>
        <v>0</v>
      </c>
      <c r="I120" s="8" t="str">
        <f t="shared" si="3"/>
        <v>M19-M24</v>
      </c>
      <c r="J120" s="608"/>
      <c r="K120" s="608"/>
      <c r="L120" s="608"/>
      <c r="M120" s="608"/>
      <c r="N120" s="608"/>
      <c r="O120" s="608"/>
      <c r="P120" s="608"/>
      <c r="Q120" s="608"/>
      <c r="R120" s="608"/>
      <c r="S120" s="608"/>
      <c r="T120" s="608"/>
      <c r="U120" s="608"/>
      <c r="V120" s="608"/>
      <c r="W120" s="608"/>
      <c r="X120" s="608"/>
      <c r="Y120" s="608"/>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43"/>
      <c r="F121" s="613">
        <f t="shared" si="0"/>
        <v>0</v>
      </c>
      <c r="G121" s="614">
        <f t="shared" si="1"/>
        <v>0</v>
      </c>
      <c r="H121" s="614">
        <f t="shared" si="2"/>
        <v>0</v>
      </c>
      <c r="I121" s="8" t="str">
        <f t="shared" si="3"/>
        <v>M19-M24</v>
      </c>
      <c r="J121" s="608"/>
      <c r="K121" s="608"/>
      <c r="L121" s="608"/>
      <c r="M121" s="608"/>
      <c r="N121" s="608"/>
      <c r="O121" s="608"/>
      <c r="P121" s="608"/>
      <c r="Q121" s="608"/>
      <c r="R121" s="608"/>
      <c r="S121" s="608"/>
      <c r="T121" s="608"/>
      <c r="U121" s="608"/>
      <c r="V121" s="608"/>
      <c r="W121" s="608"/>
      <c r="X121" s="608"/>
      <c r="Y121" s="608"/>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43"/>
      <c r="F122" s="613">
        <f t="shared" si="0"/>
        <v>0</v>
      </c>
      <c r="G122" s="614">
        <f t="shared" si="1"/>
        <v>0</v>
      </c>
      <c r="H122" s="614">
        <f t="shared" si="2"/>
        <v>0</v>
      </c>
      <c r="I122" s="8" t="str">
        <f t="shared" si="3"/>
        <v>M19-M24</v>
      </c>
      <c r="J122" s="608"/>
      <c r="K122" s="608"/>
      <c r="L122" s="608"/>
      <c r="M122" s="635"/>
      <c r="N122" s="635"/>
      <c r="O122" s="635"/>
      <c r="P122" s="635"/>
      <c r="Q122" s="635"/>
      <c r="R122" s="635"/>
      <c r="S122" s="635"/>
      <c r="T122" s="635"/>
      <c r="U122" s="635"/>
      <c r="V122" s="635"/>
      <c r="W122" s="635"/>
      <c r="X122" s="635"/>
      <c r="Y122" s="635"/>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43"/>
      <c r="F123" s="613">
        <f t="shared" si="0"/>
        <v>0</v>
      </c>
      <c r="G123" s="614">
        <f t="shared" si="1"/>
        <v>0</v>
      </c>
      <c r="H123" s="614">
        <f t="shared" si="2"/>
        <v>0</v>
      </c>
      <c r="I123" s="8" t="str">
        <f t="shared" si="3"/>
        <v>M19-M24</v>
      </c>
      <c r="J123" s="608"/>
      <c r="K123" s="608"/>
      <c r="L123" s="608"/>
      <c r="M123" s="635"/>
      <c r="N123" s="635"/>
      <c r="O123" s="635"/>
      <c r="P123" s="635"/>
      <c r="Q123" s="635"/>
      <c r="R123" s="635"/>
      <c r="S123" s="635"/>
      <c r="T123" s="635"/>
      <c r="U123" s="635"/>
      <c r="V123" s="635"/>
      <c r="W123" s="635"/>
      <c r="X123" s="635"/>
      <c r="Y123" s="635"/>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43"/>
      <c r="F124" s="613">
        <f t="shared" si="0"/>
        <v>0</v>
      </c>
      <c r="G124" s="614">
        <f t="shared" si="1"/>
        <v>0</v>
      </c>
      <c r="H124" s="614">
        <f t="shared" si="2"/>
        <v>0</v>
      </c>
      <c r="I124" s="8" t="str">
        <f t="shared" si="3"/>
        <v>M19-M24</v>
      </c>
      <c r="J124" s="608"/>
      <c r="K124" s="608"/>
      <c r="L124" s="608"/>
      <c r="M124" s="635"/>
      <c r="N124" s="635"/>
      <c r="O124" s="635"/>
      <c r="P124" s="635"/>
      <c r="Q124" s="635"/>
      <c r="R124" s="635"/>
      <c r="S124" s="635"/>
      <c r="T124" s="635"/>
      <c r="U124" s="635"/>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43"/>
      <c r="F125" s="613">
        <f t="shared" si="0"/>
        <v>0</v>
      </c>
      <c r="G125" s="614">
        <f t="shared" si="1"/>
        <v>0</v>
      </c>
      <c r="H125" s="614">
        <f t="shared" si="2"/>
        <v>0</v>
      </c>
      <c r="I125" s="8" t="str">
        <f t="shared" si="3"/>
        <v>M19-M24</v>
      </c>
      <c r="J125" s="608"/>
      <c r="K125" s="608"/>
      <c r="L125" s="608"/>
      <c r="M125" s="635"/>
      <c r="N125" s="635"/>
      <c r="O125" s="635"/>
      <c r="P125" s="635"/>
      <c r="Q125" s="635"/>
      <c r="R125" s="635"/>
      <c r="S125" s="635"/>
      <c r="T125" s="635"/>
      <c r="U125" s="635"/>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43"/>
      <c r="F126" s="613">
        <f t="shared" si="0"/>
        <v>0</v>
      </c>
      <c r="G126" s="614">
        <f t="shared" si="1"/>
        <v>0</v>
      </c>
      <c r="H126" s="614">
        <f t="shared" si="2"/>
        <v>0</v>
      </c>
      <c r="I126" s="8" t="str">
        <f t="shared" si="3"/>
        <v>M19-M24</v>
      </c>
      <c r="J126" s="608"/>
      <c r="K126" s="608"/>
      <c r="L126" s="608"/>
      <c r="M126" s="635"/>
      <c r="N126" s="635"/>
      <c r="O126" s="635"/>
      <c r="P126" s="635"/>
      <c r="Q126" s="635"/>
      <c r="R126" s="635"/>
      <c r="S126" s="635"/>
      <c r="T126" s="635"/>
      <c r="U126" s="635"/>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43"/>
      <c r="F127" s="613">
        <f t="shared" si="0"/>
        <v>0</v>
      </c>
      <c r="G127" s="614">
        <f t="shared" si="1"/>
        <v>0</v>
      </c>
      <c r="H127" s="614">
        <f t="shared" si="2"/>
        <v>0</v>
      </c>
      <c r="I127" s="8" t="str">
        <f t="shared" si="3"/>
        <v>M19-M24</v>
      </c>
      <c r="J127" s="608"/>
      <c r="K127" s="608"/>
      <c r="L127" s="608"/>
      <c r="M127" s="635"/>
      <c r="N127" s="635"/>
      <c r="O127" s="635"/>
      <c r="P127" s="635"/>
      <c r="Q127" s="635"/>
      <c r="R127" s="635"/>
      <c r="S127" s="635"/>
      <c r="T127" s="635"/>
      <c r="U127" s="635"/>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43"/>
      <c r="F128" s="613">
        <f t="shared" si="0"/>
        <v>0</v>
      </c>
      <c r="G128" s="614">
        <f t="shared" si="1"/>
        <v>0</v>
      </c>
      <c r="H128" s="614">
        <f t="shared" si="2"/>
        <v>0</v>
      </c>
      <c r="I128" s="8" t="str">
        <f t="shared" si="3"/>
        <v>M19-M24</v>
      </c>
      <c r="J128" s="608"/>
      <c r="K128" s="608"/>
      <c r="L128" s="608"/>
      <c r="M128" s="635"/>
      <c r="N128" s="635"/>
      <c r="O128" s="635"/>
      <c r="P128" s="635"/>
      <c r="Q128" s="635"/>
      <c r="R128" s="635"/>
      <c r="S128" s="635"/>
      <c r="T128" s="635"/>
      <c r="U128" s="635"/>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43"/>
      <c r="F129" s="613">
        <f t="shared" si="0"/>
        <v>0</v>
      </c>
      <c r="G129" s="614">
        <f t="shared" si="1"/>
        <v>0</v>
      </c>
      <c r="H129" s="614">
        <f t="shared" si="2"/>
        <v>0</v>
      </c>
      <c r="I129" s="8" t="str">
        <f t="shared" si="3"/>
        <v>M19-M24</v>
      </c>
      <c r="J129" s="608"/>
      <c r="K129" s="608"/>
      <c r="L129" s="608"/>
      <c r="M129" s="635"/>
      <c r="N129" s="635"/>
      <c r="O129" s="635"/>
      <c r="P129" s="635"/>
      <c r="Q129" s="635"/>
      <c r="R129" s="635"/>
      <c r="S129" s="635"/>
      <c r="T129" s="635"/>
      <c r="U129" s="635"/>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 hidden="1" customHeight="1" outlineLevel="1" x14ac:dyDescent="0.35">
      <c r="A130" s="615"/>
      <c r="B130" s="616"/>
      <c r="C130" s="616"/>
      <c r="D130" s="617"/>
      <c r="E130" s="643"/>
      <c r="F130" s="613">
        <f t="shared" si="0"/>
        <v>0</v>
      </c>
      <c r="G130" s="614">
        <f t="shared" si="1"/>
        <v>0</v>
      </c>
      <c r="H130" s="614">
        <f t="shared" si="2"/>
        <v>0</v>
      </c>
      <c r="I130" s="8" t="str">
        <f t="shared" si="3"/>
        <v>M19-M24</v>
      </c>
      <c r="J130" s="608"/>
      <c r="K130" s="608"/>
      <c r="L130" s="608"/>
      <c r="M130" s="635"/>
      <c r="N130" s="635"/>
      <c r="O130" s="635"/>
      <c r="P130" s="635"/>
      <c r="Q130" s="635"/>
      <c r="R130" s="635"/>
      <c r="S130" s="635"/>
      <c r="T130" s="635"/>
      <c r="U130" s="635"/>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 hidden="1" customHeight="1" outlineLevel="1" x14ac:dyDescent="0.35">
      <c r="A131" s="615"/>
      <c r="B131" s="616"/>
      <c r="C131" s="616"/>
      <c r="D131" s="617"/>
      <c r="E131" s="643"/>
      <c r="F131" s="613">
        <f t="shared" ref="F131:F140" si="10">D131/8/(215/12)</f>
        <v>0</v>
      </c>
      <c r="G131" s="614">
        <f t="shared" ref="G131:G140" si="11">+D131*C131</f>
        <v>0</v>
      </c>
      <c r="H131" s="614">
        <f t="shared" ref="H131:H140" si="12">G131*0.25</f>
        <v>0</v>
      </c>
      <c r="I131" s="8"/>
      <c r="J131" s="608"/>
      <c r="K131" s="608"/>
      <c r="L131" s="608"/>
      <c r="M131" s="635"/>
      <c r="N131" s="635"/>
      <c r="O131" s="635"/>
      <c r="P131" s="635"/>
      <c r="Q131" s="635"/>
      <c r="R131" s="635"/>
      <c r="S131" s="635"/>
      <c r="T131" s="635"/>
      <c r="U131" s="635"/>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 hidden="1" customHeight="1" outlineLevel="1" x14ac:dyDescent="0.35">
      <c r="A132" s="615"/>
      <c r="B132" s="616"/>
      <c r="C132" s="616"/>
      <c r="D132" s="617"/>
      <c r="E132" s="643"/>
      <c r="F132" s="613">
        <f t="shared" si="10"/>
        <v>0</v>
      </c>
      <c r="G132" s="614">
        <f t="shared" si="11"/>
        <v>0</v>
      </c>
      <c r="H132" s="614">
        <f t="shared" si="12"/>
        <v>0</v>
      </c>
      <c r="I132" s="8"/>
      <c r="J132" s="608"/>
      <c r="K132" s="608"/>
      <c r="L132" s="608"/>
      <c r="M132" s="635"/>
      <c r="N132" s="635"/>
      <c r="O132" s="635"/>
      <c r="P132" s="635"/>
      <c r="Q132" s="635"/>
      <c r="R132" s="635"/>
      <c r="S132" s="635"/>
      <c r="T132" s="635"/>
      <c r="U132" s="635"/>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 hidden="1" customHeight="1" outlineLevel="1" x14ac:dyDescent="0.35">
      <c r="A133" s="615"/>
      <c r="B133" s="616"/>
      <c r="C133" s="616"/>
      <c r="D133" s="617"/>
      <c r="E133" s="643"/>
      <c r="F133" s="613">
        <f t="shared" si="10"/>
        <v>0</v>
      </c>
      <c r="G133" s="614">
        <f t="shared" si="11"/>
        <v>0</v>
      </c>
      <c r="H133" s="614">
        <f t="shared" si="12"/>
        <v>0</v>
      </c>
      <c r="I133" s="8"/>
      <c r="J133" s="608"/>
      <c r="K133" s="608"/>
      <c r="L133" s="608"/>
      <c r="M133" s="635"/>
      <c r="N133" s="635"/>
      <c r="O133" s="635"/>
      <c r="P133" s="635"/>
      <c r="Q133" s="635"/>
      <c r="R133" s="635"/>
      <c r="S133" s="635"/>
      <c r="T133" s="635"/>
      <c r="U133" s="635"/>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 hidden="1" customHeight="1" outlineLevel="1" x14ac:dyDescent="0.35">
      <c r="A134" s="615"/>
      <c r="B134" s="616"/>
      <c r="C134" s="616"/>
      <c r="D134" s="617"/>
      <c r="E134" s="643"/>
      <c r="F134" s="613">
        <f t="shared" si="10"/>
        <v>0</v>
      </c>
      <c r="G134" s="614">
        <f t="shared" si="11"/>
        <v>0</v>
      </c>
      <c r="H134" s="614">
        <f t="shared" si="12"/>
        <v>0</v>
      </c>
      <c r="I134" s="8"/>
      <c r="J134" s="608"/>
      <c r="K134" s="608"/>
      <c r="L134" s="608"/>
      <c r="M134" s="635"/>
      <c r="N134" s="635"/>
      <c r="O134" s="635"/>
      <c r="P134" s="635"/>
      <c r="Q134" s="635"/>
      <c r="R134" s="635"/>
      <c r="S134" s="635"/>
      <c r="T134" s="635"/>
      <c r="U134" s="635"/>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 hidden="1" customHeight="1" outlineLevel="1" x14ac:dyDescent="0.35">
      <c r="A135" s="615"/>
      <c r="B135" s="616"/>
      <c r="C135" s="616"/>
      <c r="D135" s="617"/>
      <c r="E135" s="643"/>
      <c r="F135" s="613">
        <f t="shared" si="10"/>
        <v>0</v>
      </c>
      <c r="G135" s="614">
        <f t="shared" si="11"/>
        <v>0</v>
      </c>
      <c r="H135" s="614">
        <f t="shared" si="12"/>
        <v>0</v>
      </c>
      <c r="I135" s="8"/>
      <c r="J135" s="608"/>
      <c r="K135" s="608"/>
      <c r="L135" s="608"/>
      <c r="M135" s="635"/>
      <c r="N135" s="635"/>
      <c r="O135" s="635"/>
      <c r="P135" s="635"/>
      <c r="Q135" s="635"/>
      <c r="R135" s="635"/>
      <c r="S135" s="635"/>
      <c r="T135" s="635"/>
      <c r="U135" s="635"/>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 hidden="1" customHeight="1" outlineLevel="1" x14ac:dyDescent="0.35">
      <c r="A136" s="615"/>
      <c r="B136" s="616"/>
      <c r="C136" s="616"/>
      <c r="D136" s="617"/>
      <c r="E136" s="643"/>
      <c r="F136" s="613">
        <f t="shared" si="10"/>
        <v>0</v>
      </c>
      <c r="G136" s="614">
        <f t="shared" si="11"/>
        <v>0</v>
      </c>
      <c r="H136" s="614">
        <f t="shared" si="12"/>
        <v>0</v>
      </c>
      <c r="I136" s="8"/>
      <c r="J136" s="608"/>
      <c r="K136" s="608"/>
      <c r="L136" s="608"/>
      <c r="M136" s="635"/>
      <c r="N136" s="635"/>
      <c r="O136" s="635"/>
      <c r="P136" s="635"/>
      <c r="Q136" s="635"/>
      <c r="R136" s="635"/>
      <c r="S136" s="635"/>
      <c r="T136" s="635"/>
      <c r="U136" s="635"/>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 hidden="1" customHeight="1" outlineLevel="1" x14ac:dyDescent="0.35">
      <c r="A137" s="615"/>
      <c r="B137" s="616"/>
      <c r="C137" s="616"/>
      <c r="D137" s="617"/>
      <c r="E137" s="643"/>
      <c r="F137" s="613">
        <f t="shared" si="10"/>
        <v>0</v>
      </c>
      <c r="G137" s="614">
        <f t="shared" si="11"/>
        <v>0</v>
      </c>
      <c r="H137" s="614">
        <f t="shared" si="12"/>
        <v>0</v>
      </c>
      <c r="I137" s="8"/>
      <c r="J137" s="608"/>
      <c r="K137" s="608"/>
      <c r="L137" s="608"/>
      <c r="M137" s="635"/>
      <c r="N137" s="635"/>
      <c r="O137" s="635"/>
      <c r="P137" s="635"/>
      <c r="Q137" s="635"/>
      <c r="R137" s="635"/>
      <c r="S137" s="635"/>
      <c r="T137" s="635"/>
      <c r="U137" s="635"/>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 hidden="1" customHeight="1" outlineLevel="1" x14ac:dyDescent="0.35">
      <c r="A138" s="615"/>
      <c r="B138" s="616"/>
      <c r="C138" s="616"/>
      <c r="D138" s="617"/>
      <c r="E138" s="643"/>
      <c r="F138" s="613">
        <f t="shared" si="10"/>
        <v>0</v>
      </c>
      <c r="G138" s="614">
        <f t="shared" si="11"/>
        <v>0</v>
      </c>
      <c r="H138" s="614">
        <f t="shared" si="12"/>
        <v>0</v>
      </c>
      <c r="I138" s="8"/>
      <c r="J138" s="608"/>
      <c r="K138" s="608"/>
      <c r="L138" s="608"/>
      <c r="M138" s="635"/>
      <c r="N138" s="635"/>
      <c r="O138" s="635"/>
      <c r="P138" s="635"/>
      <c r="Q138" s="635"/>
      <c r="R138" s="635"/>
      <c r="S138" s="635"/>
      <c r="T138" s="635"/>
      <c r="U138" s="635"/>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 hidden="1" customHeight="1" outlineLevel="1" x14ac:dyDescent="0.35">
      <c r="A139" s="615"/>
      <c r="B139" s="616"/>
      <c r="C139" s="616"/>
      <c r="D139" s="617"/>
      <c r="E139" s="643"/>
      <c r="F139" s="613">
        <f t="shared" si="10"/>
        <v>0</v>
      </c>
      <c r="G139" s="614">
        <f t="shared" si="11"/>
        <v>0</v>
      </c>
      <c r="H139" s="614">
        <f t="shared" si="12"/>
        <v>0</v>
      </c>
      <c r="I139" s="8"/>
      <c r="J139" s="608"/>
      <c r="K139" s="608"/>
      <c r="L139" s="608"/>
      <c r="M139" s="635"/>
      <c r="N139" s="635"/>
      <c r="O139" s="635"/>
      <c r="P139" s="635"/>
      <c r="Q139" s="635"/>
      <c r="R139" s="635"/>
      <c r="S139" s="635"/>
      <c r="T139" s="635"/>
      <c r="U139" s="635"/>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 hidden="1" customHeight="1" outlineLevel="1" x14ac:dyDescent="0.35">
      <c r="A140" s="615"/>
      <c r="B140" s="616"/>
      <c r="C140" s="616"/>
      <c r="D140" s="617"/>
      <c r="E140" s="657"/>
      <c r="F140" s="613">
        <f t="shared" si="10"/>
        <v>0</v>
      </c>
      <c r="G140" s="614">
        <f t="shared" si="11"/>
        <v>0</v>
      </c>
      <c r="H140" s="614">
        <f t="shared" si="12"/>
        <v>0</v>
      </c>
      <c r="I140" s="8"/>
      <c r="J140" s="608"/>
      <c r="K140" s="608"/>
      <c r="L140" s="608"/>
      <c r="M140" s="635"/>
      <c r="N140" s="635"/>
      <c r="O140" s="635"/>
      <c r="P140" s="635"/>
      <c r="Q140" s="635"/>
      <c r="R140" s="635"/>
      <c r="S140" s="635"/>
      <c r="T140" s="635"/>
      <c r="U140" s="635"/>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43"/>
      <c r="F141" s="613">
        <f t="shared" si="0"/>
        <v>0</v>
      </c>
      <c r="G141" s="614">
        <f t="shared" si="1"/>
        <v>0</v>
      </c>
      <c r="H141" s="614">
        <f t="shared" si="2"/>
        <v>0</v>
      </c>
      <c r="I141" s="8" t="str">
        <f t="shared" si="3"/>
        <v>M19-M24</v>
      </c>
      <c r="J141" s="608"/>
      <c r="K141" s="608"/>
      <c r="L141" s="608"/>
      <c r="M141" s="635"/>
      <c r="N141" s="635"/>
      <c r="O141" s="635"/>
      <c r="P141" s="635"/>
      <c r="Q141" s="635"/>
      <c r="R141" s="635"/>
      <c r="S141" s="635"/>
      <c r="T141" s="635"/>
      <c r="U141" s="635"/>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43"/>
      <c r="F142" s="613">
        <f t="shared" si="0"/>
        <v>0</v>
      </c>
      <c r="G142" s="614">
        <f t="shared" si="1"/>
        <v>0</v>
      </c>
      <c r="H142" s="614">
        <f t="shared" si="2"/>
        <v>0</v>
      </c>
      <c r="I142" s="8" t="str">
        <f t="shared" si="3"/>
        <v>M19-M24</v>
      </c>
      <c r="J142" s="608"/>
      <c r="K142" s="608"/>
      <c r="L142" s="608"/>
      <c r="M142" s="635"/>
      <c r="N142" s="635"/>
      <c r="O142" s="635"/>
      <c r="P142" s="635"/>
      <c r="Q142" s="635"/>
      <c r="R142" s="635"/>
      <c r="S142" s="635"/>
      <c r="T142" s="635"/>
      <c r="U142" s="635"/>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43"/>
      <c r="F143" s="613">
        <f t="shared" si="0"/>
        <v>0</v>
      </c>
      <c r="G143" s="614">
        <f t="shared" si="1"/>
        <v>0</v>
      </c>
      <c r="H143" s="614">
        <f t="shared" si="2"/>
        <v>0</v>
      </c>
      <c r="I143" s="8" t="str">
        <f t="shared" si="3"/>
        <v>M19-M24</v>
      </c>
      <c r="J143" s="608"/>
      <c r="K143" s="608"/>
      <c r="L143" s="608"/>
      <c r="M143" s="635"/>
      <c r="N143" s="635"/>
      <c r="O143" s="635"/>
      <c r="P143" s="635"/>
      <c r="Q143" s="635"/>
      <c r="R143" s="635"/>
      <c r="S143" s="635"/>
      <c r="T143" s="635"/>
      <c r="U143" s="635"/>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43"/>
      <c r="F144" s="613">
        <f t="shared" si="0"/>
        <v>0</v>
      </c>
      <c r="G144" s="614">
        <f t="shared" si="1"/>
        <v>0</v>
      </c>
      <c r="H144" s="614">
        <f t="shared" si="2"/>
        <v>0</v>
      </c>
      <c r="I144" s="8" t="str">
        <f t="shared" si="3"/>
        <v>M19-M24</v>
      </c>
      <c r="J144" s="608"/>
      <c r="K144" s="608"/>
      <c r="L144" s="608"/>
      <c r="M144" s="635"/>
      <c r="N144" s="635"/>
      <c r="O144" s="635"/>
      <c r="P144" s="635"/>
      <c r="Q144" s="635"/>
      <c r="R144" s="635"/>
      <c r="S144" s="635"/>
      <c r="T144" s="635"/>
      <c r="U144" s="635"/>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43"/>
      <c r="F145" s="613">
        <f t="shared" si="0"/>
        <v>0</v>
      </c>
      <c r="G145" s="614">
        <f t="shared" si="1"/>
        <v>0</v>
      </c>
      <c r="H145" s="614">
        <f t="shared" si="2"/>
        <v>0</v>
      </c>
      <c r="I145" s="8" t="str">
        <f t="shared" si="3"/>
        <v>M19-M24</v>
      </c>
      <c r="J145" s="608"/>
      <c r="K145" s="608"/>
      <c r="L145" s="608"/>
      <c r="M145" s="635"/>
      <c r="N145" s="635"/>
      <c r="O145" s="635"/>
      <c r="P145" s="635"/>
      <c r="Q145" s="635"/>
      <c r="R145" s="635"/>
      <c r="S145" s="635"/>
      <c r="T145" s="635"/>
      <c r="U145" s="635"/>
      <c r="V145" s="268"/>
      <c r="W145" s="268"/>
      <c r="X145" s="268"/>
      <c r="Y145" s="268"/>
    </row>
    <row r="146" spans="1:25" s="297" customFormat="1" ht="14.5" hidden="1" outlineLevel="1" x14ac:dyDescent="0.35">
      <c r="A146" s="615"/>
      <c r="B146" s="616"/>
      <c r="C146" s="616"/>
      <c r="D146" s="617"/>
      <c r="E146" s="643"/>
      <c r="F146" s="613">
        <f t="shared" si="0"/>
        <v>0</v>
      </c>
      <c r="G146" s="614">
        <f t="shared" si="1"/>
        <v>0</v>
      </c>
      <c r="H146" s="614">
        <f t="shared" si="2"/>
        <v>0</v>
      </c>
      <c r="I146" s="8" t="str">
        <f t="shared" si="3"/>
        <v>M19-M24</v>
      </c>
      <c r="J146" s="608"/>
      <c r="K146" s="608"/>
      <c r="L146" s="608"/>
      <c r="M146" s="635"/>
      <c r="N146" s="635"/>
      <c r="O146" s="635"/>
      <c r="P146" s="635"/>
      <c r="Q146" s="635"/>
      <c r="R146" s="635"/>
      <c r="S146" s="635"/>
      <c r="T146" s="635"/>
      <c r="U146" s="635"/>
      <c r="V146" s="268"/>
      <c r="W146" s="268"/>
      <c r="X146" s="268"/>
      <c r="Y146" s="268"/>
    </row>
    <row r="147" spans="1:25" s="297" customFormat="1" ht="14.5" hidden="1" outlineLevel="1" x14ac:dyDescent="0.35">
      <c r="A147" s="615"/>
      <c r="B147" s="616"/>
      <c r="C147" s="616"/>
      <c r="D147" s="617"/>
      <c r="E147" s="643"/>
      <c r="F147" s="613">
        <f t="shared" si="0"/>
        <v>0</v>
      </c>
      <c r="G147" s="614">
        <f t="shared" si="1"/>
        <v>0</v>
      </c>
      <c r="H147" s="614">
        <f t="shared" si="2"/>
        <v>0</v>
      </c>
      <c r="I147" s="8" t="str">
        <f t="shared" si="3"/>
        <v>M19-M24</v>
      </c>
      <c r="J147" s="608"/>
      <c r="K147" s="608"/>
      <c r="L147" s="608"/>
      <c r="M147" s="635"/>
      <c r="N147" s="635"/>
      <c r="O147" s="635"/>
      <c r="P147" s="635"/>
      <c r="Q147" s="635"/>
      <c r="R147" s="635"/>
      <c r="S147" s="635"/>
      <c r="T147" s="635"/>
      <c r="U147" s="635"/>
      <c r="V147" s="268"/>
      <c r="W147" s="268"/>
      <c r="X147" s="268"/>
      <c r="Y147" s="268"/>
    </row>
    <row r="148" spans="1:25" s="297" customFormat="1" ht="14.5" hidden="1" outlineLevel="1" x14ac:dyDescent="0.35">
      <c r="A148" s="615"/>
      <c r="B148" s="616"/>
      <c r="C148" s="616"/>
      <c r="D148" s="617"/>
      <c r="E148" s="643"/>
      <c r="F148" s="613">
        <f t="shared" si="0"/>
        <v>0</v>
      </c>
      <c r="G148" s="614">
        <f t="shared" si="1"/>
        <v>0</v>
      </c>
      <c r="H148" s="614">
        <f t="shared" si="2"/>
        <v>0</v>
      </c>
      <c r="I148" s="8" t="str">
        <f t="shared" si="3"/>
        <v>M19-M24</v>
      </c>
      <c r="J148" s="608"/>
      <c r="K148" s="608"/>
      <c r="L148" s="608"/>
      <c r="M148" s="635"/>
      <c r="N148" s="635"/>
      <c r="O148" s="635"/>
      <c r="P148" s="635"/>
      <c r="Q148" s="635"/>
      <c r="R148" s="635"/>
      <c r="S148" s="635"/>
      <c r="T148" s="635"/>
      <c r="U148" s="635"/>
      <c r="V148" s="268"/>
      <c r="W148" s="268"/>
      <c r="X148" s="268"/>
      <c r="Y148" s="268"/>
    </row>
    <row r="149" spans="1:25" s="297" customFormat="1" ht="14.5" hidden="1" outlineLevel="1" x14ac:dyDescent="0.35">
      <c r="A149" s="615"/>
      <c r="B149" s="616"/>
      <c r="C149" s="616"/>
      <c r="D149" s="617"/>
      <c r="E149" s="643"/>
      <c r="F149" s="613">
        <f t="shared" si="0"/>
        <v>0</v>
      </c>
      <c r="G149" s="614">
        <f t="shared" si="1"/>
        <v>0</v>
      </c>
      <c r="H149" s="614">
        <f t="shared" si="2"/>
        <v>0</v>
      </c>
      <c r="I149" s="8" t="str">
        <f t="shared" si="3"/>
        <v>M19-M24</v>
      </c>
      <c r="J149" s="608"/>
      <c r="K149" s="608"/>
      <c r="L149" s="608"/>
      <c r="M149" s="635"/>
      <c r="N149" s="635"/>
      <c r="O149" s="635"/>
      <c r="P149" s="635"/>
      <c r="Q149" s="635"/>
      <c r="R149" s="635"/>
      <c r="S149" s="635"/>
      <c r="T149" s="635"/>
      <c r="U149" s="635"/>
      <c r="V149" s="268"/>
      <c r="W149" s="268"/>
      <c r="X149" s="268"/>
      <c r="Y149" s="268"/>
    </row>
    <row r="150" spans="1:25" s="297" customFormat="1" ht="14.5" hidden="1" outlineLevel="1" x14ac:dyDescent="0.35">
      <c r="A150" s="615"/>
      <c r="B150" s="616"/>
      <c r="C150" s="616"/>
      <c r="D150" s="617"/>
      <c r="E150" s="643"/>
      <c r="F150" s="613">
        <f t="shared" si="0"/>
        <v>0</v>
      </c>
      <c r="G150" s="614">
        <f t="shared" si="1"/>
        <v>0</v>
      </c>
      <c r="H150" s="614">
        <f t="shared" si="2"/>
        <v>0</v>
      </c>
      <c r="I150" s="8" t="str">
        <f t="shared" si="3"/>
        <v>M19-M24</v>
      </c>
      <c r="J150" s="608"/>
      <c r="K150" s="608"/>
      <c r="L150" s="608"/>
      <c r="M150" s="635"/>
      <c r="N150" s="635"/>
      <c r="O150" s="635"/>
      <c r="P150" s="635"/>
      <c r="Q150" s="635"/>
      <c r="R150" s="635"/>
      <c r="S150" s="635"/>
      <c r="T150" s="635"/>
      <c r="U150" s="635"/>
      <c r="V150" s="268"/>
      <c r="W150" s="268"/>
      <c r="X150" s="268"/>
      <c r="Y150" s="268"/>
    </row>
    <row r="151" spans="1:25" s="297" customFormat="1" ht="15" collapsed="1" thickBot="1" x14ac:dyDescent="0.4">
      <c r="A151" s="628"/>
      <c r="B151" s="629"/>
      <c r="C151" s="629"/>
      <c r="D151" s="629"/>
      <c r="E151" s="629"/>
      <c r="F151" s="652"/>
      <c r="G151" s="638"/>
      <c r="H151" s="639"/>
      <c r="I151" s="7"/>
      <c r="J151" s="608"/>
      <c r="K151" s="608"/>
      <c r="L151" s="608"/>
      <c r="M151" s="635"/>
      <c r="N151" s="635"/>
      <c r="O151" s="635"/>
      <c r="P151" s="635"/>
      <c r="Q151" s="635"/>
      <c r="R151" s="635"/>
      <c r="S151" s="635"/>
      <c r="T151" s="635"/>
      <c r="U151" s="635"/>
      <c r="V151" s="268"/>
      <c r="W151" s="268"/>
      <c r="X151" s="268"/>
      <c r="Y151" s="268"/>
    </row>
    <row r="152" spans="1:25" s="297" customFormat="1" ht="15.5" thickTop="1" thickBot="1" x14ac:dyDescent="0.4">
      <c r="A152" s="658"/>
      <c r="B152" s="658"/>
      <c r="C152" s="658"/>
      <c r="E152" s="792" t="s">
        <v>1104</v>
      </c>
      <c r="F152" s="794">
        <f>SUM(F4:F150)</f>
        <v>0</v>
      </c>
      <c r="G152" s="659">
        <f>SUM(G4:G150)</f>
        <v>0</v>
      </c>
      <c r="H152" s="660">
        <f>SUM(H4:H150)</f>
        <v>0</v>
      </c>
      <c r="J152" s="608"/>
      <c r="K152" s="608"/>
      <c r="L152" s="608"/>
      <c r="M152" s="635"/>
      <c r="N152" s="635"/>
      <c r="O152" s="635"/>
      <c r="P152" s="635"/>
      <c r="Q152" s="635"/>
      <c r="R152" s="635"/>
      <c r="S152" s="635"/>
      <c r="T152" s="635"/>
      <c r="U152" s="635"/>
      <c r="V152" s="268"/>
      <c r="W152" s="268"/>
      <c r="X152" s="268"/>
      <c r="Y152" s="268"/>
    </row>
    <row r="153" spans="1:25" s="297" customFormat="1" ht="15.5" thickTop="1" thickBot="1" x14ac:dyDescent="0.4">
      <c r="A153" s="661"/>
      <c r="B153" s="661"/>
      <c r="C153" s="661"/>
      <c r="D153" s="268"/>
      <c r="E153" s="793"/>
      <c r="F153" s="795"/>
      <c r="G153" s="790">
        <f>+G152+H152</f>
        <v>0</v>
      </c>
      <c r="H153" s="791"/>
      <c r="J153" s="608"/>
      <c r="K153" s="608"/>
      <c r="L153" s="608"/>
      <c r="M153" s="635"/>
      <c r="N153" s="635"/>
      <c r="O153" s="635"/>
      <c r="P153" s="635"/>
      <c r="Q153" s="635"/>
      <c r="R153" s="635"/>
      <c r="S153" s="635"/>
      <c r="T153" s="635"/>
      <c r="U153" s="635"/>
      <c r="V153" s="268"/>
      <c r="W153" s="268"/>
      <c r="X153" s="268"/>
      <c r="Y153" s="268"/>
    </row>
    <row r="154" spans="1:25" s="297" customFormat="1" ht="15" thickBot="1" x14ac:dyDescent="0.4">
      <c r="A154" s="661"/>
      <c r="B154" s="661"/>
      <c r="C154" s="661"/>
      <c r="D154" s="661"/>
      <c r="E154" s="661"/>
      <c r="F154" s="661"/>
      <c r="G154" s="661"/>
      <c r="H154" s="661"/>
      <c r="I154" s="608"/>
      <c r="J154" s="608"/>
      <c r="K154" s="608"/>
      <c r="L154" s="608"/>
      <c r="M154" s="635"/>
      <c r="N154" s="635"/>
      <c r="O154" s="635"/>
      <c r="P154" s="635"/>
      <c r="Q154" s="635"/>
      <c r="R154" s="635"/>
      <c r="S154" s="635"/>
      <c r="T154" s="635"/>
      <c r="U154" s="635"/>
      <c r="V154" s="268"/>
      <c r="W154" s="268"/>
      <c r="X154" s="268"/>
      <c r="Y154" s="268"/>
    </row>
    <row r="155" spans="1:25" s="297" customFormat="1" ht="15.5" thickTop="1" thickBot="1" x14ac:dyDescent="0.4">
      <c r="A155" s="661"/>
      <c r="B155" s="661"/>
      <c r="C155" s="661"/>
      <c r="D155" s="796" t="s">
        <v>1105</v>
      </c>
      <c r="E155" s="797"/>
      <c r="F155" s="797"/>
      <c r="G155" s="798" t="e">
        <f>G152/F152</f>
        <v>#DIV/0!</v>
      </c>
      <c r="H155" s="799"/>
      <c r="I155" s="608"/>
      <c r="J155" s="608"/>
      <c r="K155" s="608"/>
      <c r="L155" s="608"/>
      <c r="M155" s="635"/>
      <c r="N155" s="635"/>
      <c r="O155" s="635"/>
      <c r="P155" s="635"/>
      <c r="Q155" s="635"/>
      <c r="R155" s="635"/>
      <c r="S155" s="635"/>
      <c r="T155" s="635"/>
      <c r="U155" s="635"/>
      <c r="V155" s="268"/>
      <c r="W155" s="268"/>
      <c r="X155" s="268"/>
      <c r="Y155" s="268"/>
    </row>
    <row r="156" spans="1:25" ht="16" thickTop="1" x14ac:dyDescent="0.35">
      <c r="A156" s="271"/>
      <c r="B156" s="271"/>
      <c r="C156" s="271"/>
      <c r="D156" s="271"/>
      <c r="E156" s="271"/>
      <c r="F156" s="271"/>
      <c r="G156" s="271"/>
      <c r="H156" s="271"/>
      <c r="I156" s="3"/>
      <c r="J156" s="2"/>
      <c r="K156" s="2"/>
      <c r="L156" s="2"/>
      <c r="M156" s="68"/>
      <c r="N156" s="68"/>
      <c r="O156" s="68"/>
      <c r="P156" s="68"/>
      <c r="Q156" s="68"/>
      <c r="R156" s="68"/>
      <c r="S156" s="68"/>
      <c r="T156" s="68"/>
      <c r="U156" s="68"/>
      <c r="V156" s="67"/>
      <c r="W156" s="67"/>
      <c r="X156" s="67"/>
      <c r="Y156" s="67"/>
    </row>
    <row r="157" spans="1:25" ht="14.5" thickBot="1" x14ac:dyDescent="0.35">
      <c r="A157" s="268"/>
      <c r="B157" s="268"/>
      <c r="C157" s="268"/>
      <c r="D157" s="268"/>
      <c r="E157" s="268"/>
      <c r="F157" s="268"/>
      <c r="G157" s="268"/>
      <c r="H157" s="268"/>
      <c r="M157" s="67"/>
      <c r="N157" s="67"/>
      <c r="O157" s="67"/>
      <c r="P157" s="67"/>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1221</v>
      </c>
      <c r="H158" s="779" t="s">
        <v>1186</v>
      </c>
      <c r="M158" s="67"/>
      <c r="N158" s="67"/>
      <c r="O158" s="67"/>
      <c r="P158" s="67"/>
      <c r="Q158" s="67"/>
      <c r="R158" s="67"/>
      <c r="S158" s="67"/>
      <c r="T158" s="67"/>
      <c r="U158" s="67"/>
      <c r="V158" s="67"/>
      <c r="W158" s="67"/>
      <c r="X158" s="67"/>
      <c r="Y158" s="67"/>
    </row>
    <row r="159" spans="1:25" s="297" customFormat="1" ht="29" thickTop="1" thickBot="1" x14ac:dyDescent="0.35">
      <c r="A159" s="602" t="s">
        <v>1226</v>
      </c>
      <c r="B159" s="778" t="s">
        <v>1107</v>
      </c>
      <c r="C159" s="781"/>
      <c r="D159" s="755"/>
      <c r="E159" s="605" t="s">
        <v>1108</v>
      </c>
      <c r="F159" s="606" t="s">
        <v>1227</v>
      </c>
      <c r="G159" s="742"/>
      <c r="H159" s="780"/>
      <c r="M159" s="268"/>
      <c r="N159" s="268"/>
      <c r="O159" s="268"/>
      <c r="P159" s="268"/>
      <c r="Q159" s="268"/>
      <c r="R159" s="268"/>
      <c r="S159" s="268"/>
      <c r="T159" s="268"/>
      <c r="U159" s="268"/>
      <c r="V159" s="268"/>
      <c r="W159" s="268"/>
      <c r="X159" s="268"/>
      <c r="Y159" s="268"/>
    </row>
    <row r="160" spans="1:25" s="297" customFormat="1" ht="14.5" thickTop="1" x14ac:dyDescent="0.3">
      <c r="A160" s="618"/>
      <c r="B160" s="776"/>
      <c r="C160" s="777"/>
      <c r="D160" s="789"/>
      <c r="E160" s="621"/>
      <c r="F160" s="612"/>
      <c r="G160" s="622"/>
      <c r="H160" s="653"/>
      <c r="M160" s="268"/>
      <c r="N160" s="268"/>
      <c r="O160" s="268"/>
      <c r="P160" s="268"/>
      <c r="Q160" s="268"/>
      <c r="R160" s="268"/>
      <c r="S160" s="268"/>
      <c r="T160" s="268"/>
      <c r="U160" s="268"/>
      <c r="V160" s="268"/>
      <c r="W160" s="268"/>
      <c r="X160" s="268"/>
      <c r="Y160" s="268"/>
    </row>
    <row r="161" spans="1:25" s="297" customFormat="1" x14ac:dyDescent="0.3">
      <c r="A161" s="624"/>
      <c r="B161" s="776"/>
      <c r="C161" s="777"/>
      <c r="D161" s="789"/>
      <c r="E161" s="621"/>
      <c r="F161" s="612"/>
      <c r="G161" s="625"/>
      <c r="H161" s="653"/>
      <c r="M161" s="268"/>
      <c r="N161" s="268"/>
      <c r="O161" s="268"/>
      <c r="P161" s="268"/>
      <c r="Q161" s="268"/>
      <c r="R161" s="268"/>
      <c r="S161" s="268"/>
      <c r="T161" s="268"/>
      <c r="U161" s="268"/>
      <c r="V161" s="268"/>
      <c r="W161" s="268"/>
      <c r="X161" s="268"/>
      <c r="Y161" s="268"/>
    </row>
    <row r="162" spans="1:25" s="297" customFormat="1" x14ac:dyDescent="0.3">
      <c r="A162" s="624"/>
      <c r="B162" s="776"/>
      <c r="C162" s="777"/>
      <c r="D162" s="789"/>
      <c r="E162" s="621"/>
      <c r="F162" s="612"/>
      <c r="G162" s="625"/>
      <c r="H162" s="653"/>
      <c r="M162" s="268"/>
      <c r="N162" s="268"/>
      <c r="O162" s="268"/>
      <c r="P162" s="268"/>
      <c r="Q162" s="268"/>
      <c r="R162" s="268"/>
      <c r="S162" s="268"/>
      <c r="T162" s="268"/>
      <c r="U162" s="268"/>
      <c r="V162" s="268"/>
      <c r="W162" s="268"/>
      <c r="X162" s="268"/>
      <c r="Y162" s="268"/>
    </row>
    <row r="163" spans="1:25" s="297" customFormat="1" x14ac:dyDescent="0.3">
      <c r="A163" s="624"/>
      <c r="B163" s="776"/>
      <c r="C163" s="777"/>
      <c r="D163" s="789"/>
      <c r="E163" s="621"/>
      <c r="F163" s="612"/>
      <c r="G163" s="625"/>
      <c r="H163" s="653"/>
      <c r="M163" s="268"/>
      <c r="N163" s="268"/>
      <c r="O163" s="268"/>
      <c r="P163" s="268"/>
      <c r="Q163" s="268"/>
      <c r="R163" s="268"/>
      <c r="S163" s="268"/>
      <c r="T163" s="268"/>
      <c r="U163" s="268"/>
      <c r="V163" s="268"/>
      <c r="W163" s="268"/>
      <c r="X163" s="268"/>
      <c r="Y163" s="268"/>
    </row>
    <row r="164" spans="1:25" s="297" customFormat="1" x14ac:dyDescent="0.3">
      <c r="A164" s="624"/>
      <c r="B164" s="776"/>
      <c r="C164" s="777"/>
      <c r="D164" s="789"/>
      <c r="E164" s="621"/>
      <c r="F164" s="612"/>
      <c r="G164" s="625"/>
      <c r="H164" s="653"/>
      <c r="M164" s="268"/>
      <c r="N164" s="268"/>
      <c r="O164" s="268"/>
      <c r="P164" s="268"/>
      <c r="Q164" s="268"/>
      <c r="R164" s="268"/>
      <c r="S164" s="268"/>
      <c r="T164" s="268"/>
      <c r="U164" s="268"/>
      <c r="V164" s="268"/>
      <c r="W164" s="268"/>
      <c r="X164" s="268"/>
      <c r="Y164" s="268"/>
    </row>
    <row r="165" spans="1:25" s="297" customFormat="1" x14ac:dyDescent="0.3">
      <c r="A165" s="624"/>
      <c r="B165" s="776"/>
      <c r="C165" s="777"/>
      <c r="D165" s="789"/>
      <c r="E165" s="621"/>
      <c r="F165" s="612"/>
      <c r="G165" s="625"/>
      <c r="H165" s="653"/>
      <c r="M165" s="268"/>
      <c r="N165" s="268"/>
      <c r="O165" s="268"/>
      <c r="P165" s="268"/>
      <c r="Q165" s="268"/>
      <c r="R165" s="268"/>
      <c r="S165" s="268"/>
      <c r="T165" s="268"/>
      <c r="U165" s="268"/>
      <c r="V165" s="268"/>
      <c r="W165" s="268"/>
      <c r="X165" s="268"/>
      <c r="Y165" s="268"/>
    </row>
    <row r="166" spans="1:25" s="297" customFormat="1" x14ac:dyDescent="0.3">
      <c r="A166" s="624"/>
      <c r="B166" s="776"/>
      <c r="C166" s="777"/>
      <c r="D166" s="789"/>
      <c r="E166" s="621"/>
      <c r="F166" s="612"/>
      <c r="G166" s="625"/>
      <c r="H166" s="653"/>
      <c r="M166" s="268"/>
      <c r="N166" s="268"/>
      <c r="O166" s="268"/>
      <c r="P166" s="268"/>
      <c r="Q166" s="268"/>
      <c r="R166" s="268"/>
      <c r="S166" s="268"/>
      <c r="T166" s="268"/>
      <c r="U166" s="268"/>
      <c r="V166" s="268"/>
      <c r="W166" s="268"/>
      <c r="X166" s="268"/>
      <c r="Y166" s="268"/>
    </row>
    <row r="167" spans="1:25" s="297" customFormat="1" hidden="1" outlineLevel="1" x14ac:dyDescent="0.3">
      <c r="A167" s="624"/>
      <c r="B167" s="776"/>
      <c r="C167" s="777"/>
      <c r="D167" s="789"/>
      <c r="E167" s="621"/>
      <c r="F167" s="612"/>
      <c r="G167" s="625"/>
      <c r="H167" s="653"/>
      <c r="M167" s="268"/>
      <c r="N167" s="268"/>
      <c r="O167" s="268"/>
      <c r="P167" s="268"/>
      <c r="Q167" s="268"/>
      <c r="R167" s="268"/>
      <c r="S167" s="268"/>
      <c r="T167" s="268"/>
      <c r="U167" s="268"/>
      <c r="V167" s="268"/>
      <c r="W167" s="268"/>
      <c r="X167" s="268"/>
      <c r="Y167" s="268"/>
    </row>
    <row r="168" spans="1:25" s="297" customFormat="1" hidden="1" outlineLevel="1" x14ac:dyDescent="0.3">
      <c r="A168" s="624"/>
      <c r="B168" s="776"/>
      <c r="C168" s="777"/>
      <c r="D168" s="789"/>
      <c r="E168" s="621"/>
      <c r="F168" s="612"/>
      <c r="G168" s="625"/>
      <c r="H168" s="653"/>
      <c r="M168" s="268"/>
      <c r="N168" s="268"/>
      <c r="O168" s="268"/>
      <c r="P168" s="268"/>
      <c r="Q168" s="268"/>
      <c r="R168" s="268"/>
      <c r="S168" s="268"/>
      <c r="T168" s="268"/>
      <c r="U168" s="268"/>
      <c r="V168" s="268"/>
      <c r="W168" s="268"/>
      <c r="X168" s="268"/>
      <c r="Y168" s="268"/>
    </row>
    <row r="169" spans="1:25" s="297" customFormat="1" hidden="1" outlineLevel="1" x14ac:dyDescent="0.3">
      <c r="A169" s="624"/>
      <c r="B169" s="776"/>
      <c r="C169" s="777"/>
      <c r="D169" s="789"/>
      <c r="E169" s="621"/>
      <c r="F169" s="612"/>
      <c r="G169" s="625"/>
      <c r="H169" s="653"/>
      <c r="M169" s="268"/>
      <c r="N169" s="268"/>
      <c r="O169" s="268"/>
      <c r="P169" s="268"/>
      <c r="Q169" s="268"/>
      <c r="R169" s="268"/>
      <c r="S169" s="268"/>
      <c r="T169" s="268"/>
      <c r="U169" s="268"/>
      <c r="V169" s="268"/>
      <c r="W169" s="268"/>
      <c r="X169" s="268"/>
      <c r="Y169" s="268"/>
    </row>
    <row r="170" spans="1:25" s="297" customFormat="1" hidden="1" outlineLevel="1" x14ac:dyDescent="0.3">
      <c r="A170" s="615"/>
      <c r="B170" s="774"/>
      <c r="C170" s="775"/>
      <c r="D170" s="782"/>
      <c r="E170" s="626"/>
      <c r="F170" s="612"/>
      <c r="G170" s="625"/>
      <c r="H170" s="653"/>
      <c r="M170" s="268"/>
      <c r="N170" s="268"/>
      <c r="O170" s="268"/>
      <c r="P170" s="268"/>
      <c r="Q170" s="268"/>
      <c r="R170" s="268"/>
      <c r="S170" s="268"/>
      <c r="T170" s="268"/>
      <c r="U170" s="268"/>
      <c r="V170" s="268"/>
      <c r="W170" s="268"/>
      <c r="X170" s="268"/>
      <c r="Y170" s="268"/>
    </row>
    <row r="171" spans="1:25" s="297" customFormat="1" hidden="1" outlineLevel="1" x14ac:dyDescent="0.3">
      <c r="A171" s="615"/>
      <c r="B171" s="774"/>
      <c r="C171" s="775"/>
      <c r="D171" s="782"/>
      <c r="E171" s="626"/>
      <c r="F171" s="612"/>
      <c r="G171" s="625"/>
      <c r="H171" s="653"/>
      <c r="M171" s="268"/>
      <c r="N171" s="268"/>
      <c r="O171" s="268"/>
      <c r="P171" s="268"/>
      <c r="Q171" s="268"/>
      <c r="R171" s="268"/>
      <c r="S171" s="268"/>
      <c r="T171" s="268"/>
      <c r="U171" s="268"/>
      <c r="V171" s="268"/>
      <c r="W171" s="268"/>
      <c r="X171" s="268"/>
      <c r="Y171" s="268"/>
    </row>
    <row r="172" spans="1:25" s="297" customFormat="1" hidden="1" outlineLevel="1" x14ac:dyDescent="0.3">
      <c r="A172" s="615"/>
      <c r="B172" s="774"/>
      <c r="C172" s="775"/>
      <c r="D172" s="782"/>
      <c r="E172" s="626"/>
      <c r="F172" s="612"/>
      <c r="G172" s="625"/>
      <c r="H172" s="653"/>
      <c r="M172" s="268"/>
      <c r="N172" s="268"/>
      <c r="O172" s="268"/>
      <c r="P172" s="268"/>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0"/>
      <c r="G173" s="638"/>
      <c r="H173" s="654"/>
      <c r="M173" s="268"/>
      <c r="N173" s="268"/>
      <c r="O173" s="268"/>
      <c r="P173" s="268"/>
      <c r="Q173" s="268"/>
      <c r="R173" s="268"/>
      <c r="S173" s="268"/>
      <c r="T173" s="268"/>
      <c r="U173" s="268"/>
      <c r="V173" s="268"/>
      <c r="W173" s="268"/>
      <c r="X173" s="268"/>
      <c r="Y173" s="268"/>
    </row>
    <row r="174" spans="1:25" s="297" customFormat="1" ht="15" thickTop="1" thickBot="1" x14ac:dyDescent="0.35">
      <c r="A174" s="658"/>
      <c r="B174" s="658"/>
      <c r="C174" s="658"/>
      <c r="D174" s="783" t="s">
        <v>1104</v>
      </c>
      <c r="E174" s="784"/>
      <c r="F174" s="785"/>
      <c r="G174" s="659">
        <f>SUM(G160:G172)</f>
        <v>0</v>
      </c>
      <c r="H174" s="662"/>
      <c r="M174" s="268"/>
      <c r="N174" s="268"/>
      <c r="O174" s="268"/>
      <c r="P174" s="268"/>
      <c r="Q174" s="268"/>
      <c r="R174" s="268"/>
      <c r="S174" s="268"/>
      <c r="T174" s="268"/>
      <c r="U174" s="268"/>
      <c r="V174" s="268"/>
      <c r="W174" s="268"/>
      <c r="X174" s="268"/>
      <c r="Y174" s="268"/>
    </row>
    <row r="175" spans="1:25" s="297" customFormat="1" ht="15" thickTop="1" thickBot="1" x14ac:dyDescent="0.35">
      <c r="A175" s="661"/>
      <c r="B175" s="661"/>
      <c r="C175" s="661"/>
      <c r="D175" s="786"/>
      <c r="E175" s="787"/>
      <c r="F175" s="788"/>
      <c r="G175" s="790">
        <f>+G174</f>
        <v>0</v>
      </c>
      <c r="H175" s="791"/>
      <c r="M175" s="268"/>
      <c r="N175" s="268"/>
      <c r="O175" s="268"/>
      <c r="P175" s="268"/>
      <c r="Q175" s="268"/>
      <c r="R175" s="268"/>
      <c r="S175" s="268"/>
      <c r="T175" s="268"/>
      <c r="U175" s="268"/>
      <c r="V175" s="268"/>
      <c r="W175" s="268"/>
      <c r="X175" s="268"/>
      <c r="Y175" s="268"/>
    </row>
    <row r="176" spans="1:25" ht="15.5" x14ac:dyDescent="0.35">
      <c r="A176" s="271"/>
      <c r="B176" s="271"/>
      <c r="C176" s="271"/>
      <c r="D176" s="292"/>
      <c r="E176" s="292"/>
      <c r="F176" s="292"/>
      <c r="G176" s="293"/>
      <c r="H176" s="294"/>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3"/>
      <c r="K177" s="2"/>
      <c r="L177" s="2"/>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3"/>
      <c r="K178" s="2"/>
      <c r="L178" s="2"/>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4"/>
      <c r="K179" s="608"/>
      <c r="L179" s="608"/>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89"/>
      <c r="E180" s="621"/>
      <c r="F180" s="612"/>
      <c r="G180" s="622"/>
      <c r="H180" s="633">
        <f>+G180*0.25</f>
        <v>0</v>
      </c>
      <c r="I180" s="634"/>
      <c r="J180" s="634"/>
      <c r="K180" s="608"/>
      <c r="L180" s="608"/>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82"/>
      <c r="E181" s="626"/>
      <c r="F181" s="612"/>
      <c r="G181" s="627"/>
      <c r="H181" s="633">
        <f t="shared" ref="H181:H226" si="13">+G181*0.25</f>
        <v>0</v>
      </c>
      <c r="I181" s="634"/>
      <c r="J181" s="634"/>
      <c r="K181" s="608"/>
      <c r="L181" s="608"/>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82"/>
      <c r="E182" s="626"/>
      <c r="F182" s="612"/>
      <c r="G182" s="627"/>
      <c r="H182" s="633">
        <f t="shared" si="13"/>
        <v>0</v>
      </c>
      <c r="I182" s="634"/>
      <c r="J182" s="634"/>
      <c r="K182" s="608"/>
      <c r="L182" s="608"/>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82"/>
      <c r="E183" s="626"/>
      <c r="F183" s="612"/>
      <c r="G183" s="627"/>
      <c r="H183" s="633">
        <f t="shared" si="13"/>
        <v>0</v>
      </c>
      <c r="I183" s="634"/>
      <c r="J183" s="634"/>
      <c r="K183" s="608"/>
      <c r="L183" s="608"/>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82"/>
      <c r="E184" s="626"/>
      <c r="F184" s="612"/>
      <c r="G184" s="627"/>
      <c r="H184" s="633">
        <f t="shared" si="13"/>
        <v>0</v>
      </c>
      <c r="I184" s="634"/>
      <c r="J184" s="634"/>
      <c r="K184" s="608"/>
      <c r="L184" s="608"/>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82"/>
      <c r="E185" s="626"/>
      <c r="F185" s="612"/>
      <c r="G185" s="627"/>
      <c r="H185" s="633">
        <f t="shared" si="13"/>
        <v>0</v>
      </c>
      <c r="I185" s="634"/>
      <c r="J185" s="634"/>
      <c r="K185" s="608"/>
      <c r="L185" s="608"/>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82"/>
      <c r="E186" s="626"/>
      <c r="F186" s="612"/>
      <c r="G186" s="627"/>
      <c r="H186" s="633">
        <f t="shared" si="13"/>
        <v>0</v>
      </c>
      <c r="I186" s="634"/>
      <c r="J186" s="634"/>
      <c r="K186" s="608"/>
      <c r="L186" s="608"/>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82"/>
      <c r="E187" s="626"/>
      <c r="F187" s="612"/>
      <c r="G187" s="627"/>
      <c r="H187" s="633">
        <f t="shared" si="13"/>
        <v>0</v>
      </c>
      <c r="I187" s="634"/>
      <c r="J187" s="634"/>
      <c r="K187" s="608"/>
      <c r="L187" s="608"/>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82"/>
      <c r="E188" s="626"/>
      <c r="F188" s="612"/>
      <c r="G188" s="627"/>
      <c r="H188" s="633">
        <f t="shared" si="13"/>
        <v>0</v>
      </c>
      <c r="I188" s="634"/>
      <c r="J188" s="634"/>
      <c r="K188" s="608"/>
      <c r="L188" s="608"/>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82"/>
      <c r="E189" s="626"/>
      <c r="F189" s="612"/>
      <c r="G189" s="627"/>
      <c r="H189" s="633">
        <f t="shared" si="13"/>
        <v>0</v>
      </c>
      <c r="I189" s="634"/>
      <c r="J189" s="634"/>
      <c r="K189" s="608"/>
      <c r="L189" s="608"/>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82"/>
      <c r="E190" s="626"/>
      <c r="F190" s="612"/>
      <c r="G190" s="627"/>
      <c r="H190" s="633">
        <f t="shared" si="13"/>
        <v>0</v>
      </c>
      <c r="I190" s="634"/>
      <c r="J190" s="634"/>
      <c r="K190" s="608"/>
      <c r="L190" s="608"/>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82"/>
      <c r="E191" s="626"/>
      <c r="F191" s="612"/>
      <c r="G191" s="627"/>
      <c r="H191" s="633">
        <f t="shared" si="13"/>
        <v>0</v>
      </c>
      <c r="I191" s="634"/>
      <c r="J191" s="634"/>
      <c r="K191" s="608"/>
      <c r="L191" s="608"/>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82"/>
      <c r="E192" s="626"/>
      <c r="F192" s="612"/>
      <c r="G192" s="627"/>
      <c r="H192" s="633">
        <f t="shared" si="13"/>
        <v>0</v>
      </c>
      <c r="I192" s="634"/>
      <c r="J192" s="634"/>
      <c r="K192" s="608"/>
      <c r="L192" s="608"/>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82"/>
      <c r="E193" s="626"/>
      <c r="F193" s="612"/>
      <c r="G193" s="627"/>
      <c r="H193" s="633">
        <f t="shared" si="13"/>
        <v>0</v>
      </c>
      <c r="I193" s="634"/>
      <c r="J193" s="634"/>
      <c r="K193" s="608"/>
      <c r="L193" s="608"/>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82"/>
      <c r="E194" s="626"/>
      <c r="F194" s="612"/>
      <c r="G194" s="627"/>
      <c r="H194" s="633">
        <f t="shared" si="13"/>
        <v>0</v>
      </c>
      <c r="I194" s="634"/>
      <c r="J194" s="634"/>
      <c r="K194" s="608"/>
      <c r="L194" s="608"/>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82"/>
      <c r="E195" s="626"/>
      <c r="F195" s="612"/>
      <c r="G195" s="627"/>
      <c r="H195" s="633">
        <f t="shared" si="13"/>
        <v>0</v>
      </c>
      <c r="I195" s="634"/>
      <c r="J195" s="634"/>
      <c r="K195" s="608"/>
      <c r="L195" s="608"/>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82"/>
      <c r="E196" s="626"/>
      <c r="F196" s="612"/>
      <c r="G196" s="627"/>
      <c r="H196" s="633">
        <f t="shared" si="13"/>
        <v>0</v>
      </c>
      <c r="I196" s="634"/>
      <c r="J196" s="634"/>
      <c r="K196" s="608"/>
      <c r="L196" s="608"/>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82"/>
      <c r="E197" s="626"/>
      <c r="F197" s="612"/>
      <c r="G197" s="627"/>
      <c r="H197" s="633">
        <f t="shared" si="13"/>
        <v>0</v>
      </c>
      <c r="I197" s="634"/>
      <c r="J197" s="634"/>
      <c r="K197" s="608"/>
      <c r="L197" s="608"/>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82"/>
      <c r="E198" s="626"/>
      <c r="F198" s="612"/>
      <c r="G198" s="627"/>
      <c r="H198" s="633">
        <f t="shared" si="13"/>
        <v>0</v>
      </c>
      <c r="I198" s="634"/>
      <c r="J198" s="634"/>
      <c r="K198" s="608"/>
      <c r="L198" s="608"/>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82"/>
      <c r="E199" s="626"/>
      <c r="F199" s="612"/>
      <c r="G199" s="627"/>
      <c r="H199" s="633">
        <f t="shared" si="13"/>
        <v>0</v>
      </c>
      <c r="I199" s="634"/>
      <c r="J199" s="634"/>
      <c r="K199" s="608"/>
      <c r="L199" s="608"/>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82"/>
      <c r="E200" s="626"/>
      <c r="F200" s="612"/>
      <c r="G200" s="627"/>
      <c r="H200" s="633">
        <f t="shared" si="13"/>
        <v>0</v>
      </c>
      <c r="I200" s="634"/>
      <c r="J200" s="634"/>
      <c r="K200" s="608"/>
      <c r="L200" s="608"/>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82"/>
      <c r="E201" s="626"/>
      <c r="F201" s="612"/>
      <c r="G201" s="627"/>
      <c r="H201" s="633">
        <f t="shared" si="13"/>
        <v>0</v>
      </c>
      <c r="I201" s="634"/>
      <c r="J201" s="634"/>
      <c r="K201" s="608"/>
      <c r="L201" s="608"/>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82"/>
      <c r="E202" s="626"/>
      <c r="F202" s="612"/>
      <c r="G202" s="627"/>
      <c r="H202" s="633">
        <f t="shared" si="13"/>
        <v>0</v>
      </c>
      <c r="I202" s="634"/>
      <c r="J202" s="634"/>
      <c r="K202" s="608"/>
      <c r="L202" s="608"/>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82"/>
      <c r="E203" s="626"/>
      <c r="F203" s="612"/>
      <c r="G203" s="627"/>
      <c r="H203" s="633">
        <f t="shared" si="13"/>
        <v>0</v>
      </c>
      <c r="I203" s="634"/>
      <c r="J203" s="634"/>
      <c r="K203" s="608"/>
      <c r="L203" s="608"/>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82"/>
      <c r="E204" s="626"/>
      <c r="F204" s="612"/>
      <c r="G204" s="627"/>
      <c r="H204" s="633">
        <f t="shared" si="13"/>
        <v>0</v>
      </c>
      <c r="I204" s="634"/>
      <c r="J204" s="634"/>
      <c r="K204" s="608"/>
      <c r="L204" s="608"/>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82"/>
      <c r="E205" s="626"/>
      <c r="F205" s="612"/>
      <c r="G205" s="627"/>
      <c r="H205" s="633">
        <f t="shared" si="13"/>
        <v>0</v>
      </c>
      <c r="I205" s="634"/>
      <c r="J205" s="634"/>
      <c r="K205" s="608"/>
      <c r="L205" s="608"/>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82"/>
      <c r="E206" s="626"/>
      <c r="F206" s="612"/>
      <c r="G206" s="627"/>
      <c r="H206" s="633">
        <f t="shared" si="13"/>
        <v>0</v>
      </c>
      <c r="I206" s="634"/>
      <c r="J206" s="634"/>
      <c r="K206" s="608"/>
      <c r="L206" s="608"/>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82"/>
      <c r="E207" s="626"/>
      <c r="F207" s="612"/>
      <c r="G207" s="627"/>
      <c r="H207" s="633">
        <f t="shared" si="13"/>
        <v>0</v>
      </c>
      <c r="I207" s="634"/>
      <c r="J207" s="634"/>
      <c r="K207" s="608"/>
      <c r="L207" s="608"/>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82"/>
      <c r="E208" s="626"/>
      <c r="F208" s="612"/>
      <c r="G208" s="627"/>
      <c r="H208" s="633">
        <f t="shared" si="13"/>
        <v>0</v>
      </c>
      <c r="I208" s="634"/>
      <c r="J208" s="634"/>
      <c r="K208" s="608"/>
      <c r="L208" s="608"/>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82"/>
      <c r="E209" s="626"/>
      <c r="F209" s="612"/>
      <c r="G209" s="627"/>
      <c r="H209" s="633">
        <f t="shared" si="13"/>
        <v>0</v>
      </c>
      <c r="I209" s="634"/>
      <c r="J209" s="634"/>
      <c r="K209" s="608"/>
      <c r="L209" s="608"/>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82"/>
      <c r="E210" s="626"/>
      <c r="F210" s="612"/>
      <c r="G210" s="627"/>
      <c r="H210" s="633">
        <f t="shared" si="13"/>
        <v>0</v>
      </c>
      <c r="I210" s="634"/>
      <c r="J210" s="634"/>
      <c r="K210" s="608"/>
      <c r="L210" s="608"/>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82"/>
      <c r="E211" s="626"/>
      <c r="F211" s="612"/>
      <c r="G211" s="627"/>
      <c r="H211" s="633">
        <f t="shared" si="13"/>
        <v>0</v>
      </c>
      <c r="I211" s="634"/>
      <c r="J211" s="634"/>
      <c r="K211" s="608"/>
      <c r="L211" s="608"/>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82"/>
      <c r="E212" s="626"/>
      <c r="F212" s="612"/>
      <c r="G212" s="627"/>
      <c r="H212" s="633">
        <f t="shared" si="13"/>
        <v>0</v>
      </c>
      <c r="I212" s="634"/>
      <c r="J212" s="634"/>
      <c r="K212" s="608"/>
      <c r="L212" s="608"/>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82"/>
      <c r="E213" s="626"/>
      <c r="F213" s="612"/>
      <c r="G213" s="627"/>
      <c r="H213" s="633">
        <f t="shared" ref="H213:H219" si="14">+G213*0.25</f>
        <v>0</v>
      </c>
      <c r="I213" s="634"/>
      <c r="J213" s="634"/>
      <c r="K213" s="608"/>
      <c r="L213" s="608"/>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82"/>
      <c r="E214" s="626"/>
      <c r="F214" s="612"/>
      <c r="G214" s="627"/>
      <c r="H214" s="633">
        <f t="shared" si="14"/>
        <v>0</v>
      </c>
      <c r="I214" s="634"/>
      <c r="J214" s="634"/>
      <c r="K214" s="608"/>
      <c r="L214" s="608"/>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82"/>
      <c r="E215" s="626"/>
      <c r="F215" s="612"/>
      <c r="G215" s="627"/>
      <c r="H215" s="633">
        <f t="shared" si="14"/>
        <v>0</v>
      </c>
      <c r="I215" s="634"/>
      <c r="J215" s="634"/>
      <c r="K215" s="608"/>
      <c r="L215" s="608"/>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82"/>
      <c r="E216" s="626"/>
      <c r="F216" s="612"/>
      <c r="G216" s="627"/>
      <c r="H216" s="633">
        <f t="shared" si="14"/>
        <v>0</v>
      </c>
      <c r="I216" s="634"/>
      <c r="J216" s="634"/>
      <c r="K216" s="608"/>
      <c r="L216" s="608"/>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82"/>
      <c r="E217" s="626"/>
      <c r="F217" s="612"/>
      <c r="G217" s="627"/>
      <c r="H217" s="633">
        <f t="shared" si="14"/>
        <v>0</v>
      </c>
      <c r="I217" s="634"/>
      <c r="J217" s="634"/>
      <c r="K217" s="608"/>
      <c r="L217" s="608"/>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82"/>
      <c r="E218" s="626"/>
      <c r="F218" s="612"/>
      <c r="G218" s="627"/>
      <c r="H218" s="633">
        <f t="shared" si="14"/>
        <v>0</v>
      </c>
      <c r="I218" s="634"/>
      <c r="J218" s="634"/>
      <c r="K218" s="608"/>
      <c r="L218" s="608"/>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82"/>
      <c r="E219" s="626"/>
      <c r="F219" s="612"/>
      <c r="G219" s="627"/>
      <c r="H219" s="633">
        <f t="shared" si="14"/>
        <v>0</v>
      </c>
      <c r="I219" s="634"/>
      <c r="J219" s="634"/>
      <c r="K219" s="608"/>
      <c r="L219" s="608"/>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82"/>
      <c r="E220" s="626"/>
      <c r="F220" s="612"/>
      <c r="G220" s="627"/>
      <c r="H220" s="633">
        <f t="shared" si="13"/>
        <v>0</v>
      </c>
      <c r="K220" s="608"/>
      <c r="L220" s="608"/>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82"/>
      <c r="E221" s="626"/>
      <c r="F221" s="612"/>
      <c r="G221" s="627"/>
      <c r="H221" s="633">
        <f t="shared" si="13"/>
        <v>0</v>
      </c>
      <c r="K221" s="608"/>
      <c r="L221" s="608"/>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82"/>
      <c r="E222" s="626"/>
      <c r="F222" s="612"/>
      <c r="G222" s="627"/>
      <c r="H222" s="633">
        <f t="shared" si="13"/>
        <v>0</v>
      </c>
      <c r="K222" s="608"/>
      <c r="L222" s="608"/>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82"/>
      <c r="E223" s="626"/>
      <c r="F223" s="612"/>
      <c r="G223" s="627"/>
      <c r="H223" s="633">
        <f t="shared" si="13"/>
        <v>0</v>
      </c>
      <c r="K223" s="608"/>
      <c r="L223" s="608"/>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82"/>
      <c r="E224" s="626"/>
      <c r="F224" s="612"/>
      <c r="G224" s="627"/>
      <c r="H224" s="633">
        <f t="shared" si="13"/>
        <v>0</v>
      </c>
      <c r="K224" s="608"/>
      <c r="L224" s="608"/>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82"/>
      <c r="E225" s="626"/>
      <c r="F225" s="612"/>
      <c r="G225" s="627"/>
      <c r="H225" s="633">
        <f t="shared" si="13"/>
        <v>0</v>
      </c>
      <c r="K225" s="608"/>
      <c r="L225" s="608"/>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82"/>
      <c r="E226" s="626"/>
      <c r="F226" s="612"/>
      <c r="G226" s="627"/>
      <c r="H226" s="633">
        <f t="shared" si="13"/>
        <v>0</v>
      </c>
      <c r="K226" s="608"/>
      <c r="L226" s="608"/>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K227" s="608"/>
      <c r="L227" s="608"/>
      <c r="M227" s="635"/>
      <c r="N227" s="635"/>
      <c r="O227" s="635"/>
      <c r="P227" s="635"/>
      <c r="Q227" s="635"/>
      <c r="R227" s="635"/>
      <c r="S227" s="635"/>
      <c r="T227" s="635"/>
      <c r="U227" s="635"/>
      <c r="V227" s="635"/>
      <c r="W227" s="268"/>
      <c r="X227" s="268"/>
      <c r="Y227" s="268"/>
    </row>
    <row r="228" spans="1:46" ht="16.5" thickTop="1" thickBot="1" x14ac:dyDescent="0.4">
      <c r="A228" s="288"/>
      <c r="B228" s="288"/>
      <c r="C228" s="288"/>
      <c r="D228" s="746" t="s">
        <v>1104</v>
      </c>
      <c r="E228" s="747"/>
      <c r="F228" s="748"/>
      <c r="G228" s="269">
        <f>SUM(G180:G226)</f>
        <v>0</v>
      </c>
      <c r="H228" s="270">
        <f>SUM(H180:H227)</f>
        <v>0</v>
      </c>
      <c r="K228" s="2"/>
      <c r="L228" s="2"/>
      <c r="M228" s="68"/>
      <c r="N228" s="68"/>
      <c r="O228" s="68"/>
      <c r="P228" s="68"/>
      <c r="Q228" s="68"/>
      <c r="R228" s="68"/>
      <c r="S228" s="68"/>
      <c r="T228" s="68"/>
      <c r="U228" s="68"/>
      <c r="V228" s="68"/>
      <c r="W228" s="67"/>
      <c r="X228" s="67"/>
      <c r="Y228" s="67"/>
    </row>
    <row r="229" spans="1:46" ht="16.5" thickTop="1" thickBot="1" x14ac:dyDescent="0.4">
      <c r="A229" s="271"/>
      <c r="B229" s="271"/>
      <c r="C229" s="271"/>
      <c r="D229" s="749"/>
      <c r="E229" s="750"/>
      <c r="F229" s="751"/>
      <c r="G229" s="736">
        <f>+G228+H228</f>
        <v>0</v>
      </c>
      <c r="H229" s="737"/>
      <c r="K229" s="2"/>
      <c r="L229" s="2"/>
      <c r="M229" s="68"/>
      <c r="N229" s="68"/>
      <c r="O229" s="68"/>
      <c r="P229" s="68"/>
      <c r="Q229" s="68"/>
      <c r="R229" s="68"/>
      <c r="S229" s="68"/>
      <c r="T229" s="68"/>
      <c r="U229" s="68"/>
      <c r="V229" s="68"/>
      <c r="W229" s="67"/>
      <c r="X229" s="67"/>
      <c r="Y229" s="67"/>
    </row>
    <row r="230" spans="1:46" ht="15.5" x14ac:dyDescent="0.35">
      <c r="A230" s="268"/>
      <c r="B230" s="268"/>
      <c r="C230" s="268"/>
      <c r="D230" s="268"/>
      <c r="E230" s="268"/>
      <c r="F230" s="268"/>
      <c r="G230" s="268"/>
      <c r="H230" s="268"/>
      <c r="K230" s="2"/>
      <c r="L230" s="2"/>
      <c r="M230" s="68"/>
      <c r="N230" s="68"/>
      <c r="O230" s="68"/>
      <c r="P230" s="68"/>
      <c r="Q230" s="68"/>
      <c r="R230" s="68"/>
      <c r="S230" s="68"/>
      <c r="T230" s="68"/>
      <c r="U230" s="68"/>
      <c r="V230" s="68"/>
      <c r="W230" s="67"/>
      <c r="X230" s="67"/>
      <c r="Y230" s="67"/>
    </row>
    <row r="231" spans="1:46" ht="16" thickBot="1" x14ac:dyDescent="0.4">
      <c r="A231" s="271"/>
      <c r="B231" s="271"/>
      <c r="C231" s="271"/>
      <c r="D231" s="271"/>
      <c r="E231" s="271"/>
      <c r="F231" s="268"/>
      <c r="G231" s="268"/>
      <c r="H231" s="271"/>
      <c r="I231" s="3"/>
      <c r="J231" s="3"/>
      <c r="K231" s="2"/>
      <c r="L231" s="2"/>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3"/>
      <c r="K232" s="2"/>
      <c r="L232" s="2"/>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4"/>
      <c r="K233" s="608"/>
      <c r="L233" s="608"/>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89"/>
      <c r="E234" s="621"/>
      <c r="F234" s="612"/>
      <c r="G234" s="622"/>
      <c r="H234" s="633">
        <f>+G234*0.25</f>
        <v>0</v>
      </c>
      <c r="I234" s="634"/>
      <c r="J234" s="634"/>
      <c r="K234" s="608"/>
      <c r="L234" s="608"/>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82"/>
      <c r="E235" s="626"/>
      <c r="F235" s="612"/>
      <c r="G235" s="627"/>
      <c r="H235" s="633">
        <f t="shared" ref="H235:H260" si="15">+G235*0.25</f>
        <v>0</v>
      </c>
      <c r="I235" s="634"/>
      <c r="J235" s="634"/>
      <c r="K235" s="608"/>
      <c r="L235" s="608"/>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82"/>
      <c r="E236" s="626"/>
      <c r="F236" s="612"/>
      <c r="G236" s="627"/>
      <c r="H236" s="633">
        <f t="shared" si="15"/>
        <v>0</v>
      </c>
      <c r="I236" s="634"/>
      <c r="J236" s="634"/>
      <c r="K236" s="608"/>
      <c r="L236" s="608"/>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82"/>
      <c r="E237" s="626"/>
      <c r="F237" s="612"/>
      <c r="G237" s="627"/>
      <c r="H237" s="633">
        <f t="shared" si="15"/>
        <v>0</v>
      </c>
      <c r="I237" s="634"/>
      <c r="J237" s="634"/>
      <c r="K237" s="608"/>
      <c r="L237" s="608"/>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82"/>
      <c r="E238" s="626"/>
      <c r="F238" s="612"/>
      <c r="G238" s="627"/>
      <c r="H238" s="633">
        <f t="shared" si="15"/>
        <v>0</v>
      </c>
      <c r="I238" s="634"/>
      <c r="J238" s="634"/>
      <c r="K238" s="608"/>
      <c r="L238" s="608"/>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82"/>
      <c r="E239" s="626"/>
      <c r="F239" s="612"/>
      <c r="G239" s="627"/>
      <c r="H239" s="633">
        <f t="shared" si="15"/>
        <v>0</v>
      </c>
      <c r="I239" s="634"/>
      <c r="J239" s="634"/>
      <c r="K239" s="608"/>
      <c r="L239" s="608"/>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82"/>
      <c r="E240" s="626"/>
      <c r="F240" s="612"/>
      <c r="G240" s="627"/>
      <c r="H240" s="633">
        <f t="shared" si="15"/>
        <v>0</v>
      </c>
      <c r="I240" s="634"/>
      <c r="J240" s="634"/>
      <c r="K240" s="608"/>
      <c r="L240" s="608"/>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82"/>
      <c r="E241" s="626"/>
      <c r="F241" s="612"/>
      <c r="G241" s="627"/>
      <c r="H241" s="633">
        <f t="shared" si="15"/>
        <v>0</v>
      </c>
      <c r="I241" s="634"/>
      <c r="J241" s="634"/>
      <c r="K241" s="608"/>
      <c r="L241" s="608"/>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82"/>
      <c r="E242" s="626"/>
      <c r="F242" s="612"/>
      <c r="G242" s="627"/>
      <c r="H242" s="633">
        <f t="shared" si="15"/>
        <v>0</v>
      </c>
      <c r="I242" s="634"/>
      <c r="J242" s="634"/>
      <c r="K242" s="608"/>
      <c r="L242" s="608"/>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82"/>
      <c r="E243" s="626"/>
      <c r="F243" s="612"/>
      <c r="G243" s="627"/>
      <c r="H243" s="633">
        <f t="shared" si="15"/>
        <v>0</v>
      </c>
      <c r="I243" s="634"/>
      <c r="J243" s="634"/>
      <c r="K243" s="608"/>
      <c r="L243" s="608"/>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82"/>
      <c r="E244" s="626"/>
      <c r="F244" s="612"/>
      <c r="G244" s="627"/>
      <c r="H244" s="633">
        <f t="shared" si="15"/>
        <v>0</v>
      </c>
      <c r="I244" s="634"/>
      <c r="J244" s="634"/>
      <c r="K244" s="608"/>
      <c r="L244" s="608"/>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82"/>
      <c r="E245" s="626"/>
      <c r="F245" s="612"/>
      <c r="G245" s="627"/>
      <c r="H245" s="633">
        <f t="shared" si="15"/>
        <v>0</v>
      </c>
      <c r="I245" s="634"/>
      <c r="J245" s="634"/>
      <c r="K245" s="608"/>
      <c r="L245" s="608"/>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82"/>
      <c r="E246" s="626"/>
      <c r="F246" s="612"/>
      <c r="G246" s="627"/>
      <c r="H246" s="633">
        <f t="shared" si="15"/>
        <v>0</v>
      </c>
      <c r="I246" s="634"/>
      <c r="J246" s="634"/>
      <c r="K246" s="608"/>
      <c r="L246" s="608"/>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82"/>
      <c r="E247" s="626"/>
      <c r="F247" s="612"/>
      <c r="G247" s="627"/>
      <c r="H247" s="633">
        <f t="shared" ref="H247:H253" si="16">+G247*0.25</f>
        <v>0</v>
      </c>
      <c r="I247" s="634"/>
      <c r="J247" s="634"/>
      <c r="K247" s="608"/>
      <c r="L247" s="608"/>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82"/>
      <c r="E248" s="626"/>
      <c r="F248" s="612"/>
      <c r="G248" s="627"/>
      <c r="H248" s="633">
        <f t="shared" si="16"/>
        <v>0</v>
      </c>
      <c r="I248" s="634"/>
      <c r="J248" s="634"/>
      <c r="K248" s="608"/>
      <c r="L248" s="608"/>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82"/>
      <c r="E249" s="626"/>
      <c r="F249" s="612"/>
      <c r="G249" s="627"/>
      <c r="H249" s="633">
        <f t="shared" si="16"/>
        <v>0</v>
      </c>
      <c r="I249" s="634"/>
      <c r="J249" s="634"/>
      <c r="K249" s="608"/>
      <c r="L249" s="608"/>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82"/>
      <c r="E250" s="626"/>
      <c r="F250" s="612"/>
      <c r="G250" s="627"/>
      <c r="H250" s="633">
        <f t="shared" si="16"/>
        <v>0</v>
      </c>
      <c r="I250" s="634"/>
      <c r="J250" s="634"/>
      <c r="K250" s="608"/>
      <c r="L250" s="608"/>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82"/>
      <c r="E251" s="626"/>
      <c r="F251" s="612"/>
      <c r="G251" s="627"/>
      <c r="H251" s="633">
        <f t="shared" si="16"/>
        <v>0</v>
      </c>
      <c r="I251" s="634"/>
      <c r="J251" s="634"/>
      <c r="K251" s="608"/>
      <c r="L251" s="608"/>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82"/>
      <c r="E252" s="626"/>
      <c r="F252" s="612"/>
      <c r="G252" s="627"/>
      <c r="H252" s="633">
        <f t="shared" si="16"/>
        <v>0</v>
      </c>
      <c r="I252" s="634"/>
      <c r="J252" s="634"/>
      <c r="K252" s="608"/>
      <c r="L252" s="608"/>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82"/>
      <c r="E253" s="626"/>
      <c r="F253" s="612"/>
      <c r="G253" s="627"/>
      <c r="H253" s="633">
        <f t="shared" si="16"/>
        <v>0</v>
      </c>
      <c r="I253" s="634"/>
      <c r="J253" s="634"/>
      <c r="K253" s="608"/>
      <c r="L253" s="608"/>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82"/>
      <c r="E254" s="626"/>
      <c r="F254" s="612"/>
      <c r="G254" s="627"/>
      <c r="H254" s="633">
        <f t="shared" si="15"/>
        <v>0</v>
      </c>
      <c r="K254" s="608"/>
      <c r="L254" s="608"/>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82"/>
      <c r="E255" s="626"/>
      <c r="F255" s="612"/>
      <c r="G255" s="627"/>
      <c r="H255" s="633">
        <f t="shared" si="15"/>
        <v>0</v>
      </c>
      <c r="K255" s="608"/>
      <c r="L255" s="608"/>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82"/>
      <c r="E256" s="626"/>
      <c r="F256" s="612"/>
      <c r="G256" s="627"/>
      <c r="H256" s="633">
        <f t="shared" si="15"/>
        <v>0</v>
      </c>
      <c r="K256" s="608"/>
      <c r="L256" s="608"/>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82"/>
      <c r="E257" s="626"/>
      <c r="F257" s="612"/>
      <c r="G257" s="627"/>
      <c r="H257" s="633">
        <f t="shared" si="15"/>
        <v>0</v>
      </c>
      <c r="K257" s="608"/>
      <c r="L257" s="608"/>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82"/>
      <c r="E258" s="626"/>
      <c r="F258" s="612"/>
      <c r="G258" s="627"/>
      <c r="H258" s="633">
        <f t="shared" si="15"/>
        <v>0</v>
      </c>
      <c r="K258" s="608"/>
      <c r="L258" s="608"/>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82"/>
      <c r="E259" s="626"/>
      <c r="F259" s="612"/>
      <c r="G259" s="627"/>
      <c r="H259" s="633">
        <f t="shared" si="15"/>
        <v>0</v>
      </c>
      <c r="K259" s="608"/>
      <c r="L259" s="608"/>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82"/>
      <c r="E260" s="626"/>
      <c r="F260" s="612"/>
      <c r="G260" s="627"/>
      <c r="H260" s="633">
        <f t="shared" si="15"/>
        <v>0</v>
      </c>
      <c r="K260" s="608"/>
      <c r="L260" s="608"/>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K261" s="608"/>
      <c r="L261" s="608"/>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K262" s="608"/>
      <c r="L262" s="608"/>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K263" s="608"/>
      <c r="L263" s="608"/>
      <c r="M263" s="635"/>
      <c r="N263" s="635"/>
      <c r="O263" s="635"/>
      <c r="P263" s="635"/>
      <c r="Q263" s="635"/>
      <c r="R263" s="635"/>
      <c r="S263" s="635"/>
      <c r="T263" s="635"/>
      <c r="U263" s="635"/>
      <c r="V263" s="635"/>
      <c r="W263" s="268"/>
      <c r="X263" s="268"/>
      <c r="Y263" s="268"/>
    </row>
    <row r="264" spans="1:46" ht="16" thickBot="1" x14ac:dyDescent="0.4">
      <c r="A264" s="271"/>
      <c r="B264" s="271"/>
      <c r="C264" s="271"/>
      <c r="D264" s="271"/>
      <c r="E264" s="271"/>
      <c r="F264" s="268"/>
      <c r="G264" s="268"/>
      <c r="H264" s="271"/>
      <c r="I264" s="3"/>
      <c r="J264" s="3"/>
      <c r="K264" s="2"/>
      <c r="L264" s="2"/>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738" t="s">
        <v>1172</v>
      </c>
      <c r="B265" s="739"/>
      <c r="C265" s="739"/>
      <c r="D265" s="739"/>
      <c r="E265" s="739"/>
      <c r="F265" s="740"/>
      <c r="G265" s="741" t="s">
        <v>1224</v>
      </c>
      <c r="H265" s="246" t="s">
        <v>1186</v>
      </c>
      <c r="I265" s="3"/>
      <c r="J265" s="3"/>
      <c r="K265" s="2"/>
      <c r="L265" s="2"/>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4"/>
      <c r="K266" s="608"/>
      <c r="L266" s="608"/>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89"/>
      <c r="E267" s="621"/>
      <c r="F267" s="612"/>
      <c r="G267" s="622"/>
      <c r="H267" s="633">
        <f>+G267*0.25</f>
        <v>0</v>
      </c>
      <c r="I267" s="634"/>
      <c r="J267" s="634"/>
      <c r="K267" s="608"/>
      <c r="L267" s="608"/>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82"/>
      <c r="E268" s="626"/>
      <c r="F268" s="612"/>
      <c r="G268" s="627"/>
      <c r="H268" s="633">
        <f t="shared" ref="H268:H313" si="17">+G268*0.25</f>
        <v>0</v>
      </c>
      <c r="I268" s="634"/>
      <c r="J268" s="634"/>
      <c r="K268" s="608"/>
      <c r="L268" s="608"/>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82"/>
      <c r="E269" s="626"/>
      <c r="F269" s="612"/>
      <c r="G269" s="627"/>
      <c r="H269" s="633">
        <f t="shared" si="17"/>
        <v>0</v>
      </c>
      <c r="I269" s="634"/>
      <c r="J269" s="634"/>
      <c r="K269" s="608"/>
      <c r="L269" s="608"/>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82"/>
      <c r="E270" s="626"/>
      <c r="F270" s="612"/>
      <c r="G270" s="627"/>
      <c r="H270" s="633">
        <f t="shared" si="17"/>
        <v>0</v>
      </c>
      <c r="I270" s="634"/>
      <c r="J270" s="634"/>
      <c r="K270" s="608"/>
      <c r="L270" s="608"/>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82"/>
      <c r="E271" s="626"/>
      <c r="F271" s="612"/>
      <c r="G271" s="627"/>
      <c r="H271" s="633">
        <f t="shared" si="17"/>
        <v>0</v>
      </c>
      <c r="I271" s="634"/>
      <c r="J271" s="634"/>
      <c r="K271" s="608"/>
      <c r="L271" s="608"/>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82"/>
      <c r="E272" s="626"/>
      <c r="F272" s="612"/>
      <c r="G272" s="627"/>
      <c r="H272" s="633">
        <f t="shared" si="17"/>
        <v>0</v>
      </c>
      <c r="I272" s="634"/>
      <c r="J272" s="634"/>
      <c r="K272" s="608"/>
      <c r="L272" s="608"/>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82"/>
      <c r="E273" s="626"/>
      <c r="F273" s="612"/>
      <c r="G273" s="627"/>
      <c r="H273" s="633">
        <f t="shared" si="17"/>
        <v>0</v>
      </c>
      <c r="I273" s="634"/>
      <c r="J273" s="634"/>
      <c r="K273" s="608"/>
      <c r="L273" s="608"/>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82"/>
      <c r="E274" s="626"/>
      <c r="F274" s="612"/>
      <c r="G274" s="627"/>
      <c r="H274" s="633">
        <f t="shared" si="17"/>
        <v>0</v>
      </c>
      <c r="I274" s="634"/>
      <c r="J274" s="634"/>
      <c r="K274" s="608"/>
      <c r="L274" s="608"/>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82"/>
      <c r="E275" s="626"/>
      <c r="F275" s="612"/>
      <c r="G275" s="627"/>
      <c r="H275" s="633">
        <f t="shared" si="17"/>
        <v>0</v>
      </c>
      <c r="I275" s="634"/>
      <c r="J275" s="634"/>
      <c r="K275" s="608"/>
      <c r="L275" s="608"/>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82"/>
      <c r="E276" s="626"/>
      <c r="F276" s="612"/>
      <c r="G276" s="627"/>
      <c r="H276" s="633">
        <f t="shared" si="17"/>
        <v>0</v>
      </c>
      <c r="I276" s="634"/>
      <c r="J276" s="634"/>
      <c r="K276" s="608"/>
      <c r="L276" s="608"/>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82"/>
      <c r="E277" s="626"/>
      <c r="F277" s="612"/>
      <c r="G277" s="627"/>
      <c r="H277" s="633">
        <f t="shared" si="17"/>
        <v>0</v>
      </c>
      <c r="I277" s="634"/>
      <c r="J277" s="634"/>
      <c r="K277" s="608"/>
      <c r="L277" s="608"/>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82"/>
      <c r="E278" s="626"/>
      <c r="F278" s="612"/>
      <c r="G278" s="627"/>
      <c r="H278" s="633">
        <f t="shared" si="17"/>
        <v>0</v>
      </c>
      <c r="I278" s="634"/>
      <c r="J278" s="634"/>
      <c r="K278" s="608"/>
      <c r="L278" s="608"/>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82"/>
      <c r="E279" s="626"/>
      <c r="F279" s="612"/>
      <c r="G279" s="627"/>
      <c r="H279" s="633">
        <f t="shared" si="17"/>
        <v>0</v>
      </c>
      <c r="I279" s="634"/>
      <c r="J279" s="634"/>
      <c r="K279" s="608"/>
      <c r="L279" s="608"/>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82"/>
      <c r="E280" s="626"/>
      <c r="F280" s="612"/>
      <c r="G280" s="627"/>
      <c r="H280" s="633">
        <f t="shared" si="17"/>
        <v>0</v>
      </c>
      <c r="I280" s="634"/>
      <c r="J280" s="634"/>
      <c r="K280" s="608"/>
      <c r="L280" s="608"/>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82"/>
      <c r="E281" s="626"/>
      <c r="F281" s="612"/>
      <c r="G281" s="627"/>
      <c r="H281" s="633">
        <f t="shared" si="17"/>
        <v>0</v>
      </c>
      <c r="I281" s="634"/>
      <c r="J281" s="634"/>
      <c r="K281" s="608"/>
      <c r="L281" s="608"/>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82"/>
      <c r="E282" s="626"/>
      <c r="F282" s="612"/>
      <c r="G282" s="627"/>
      <c r="H282" s="633">
        <f t="shared" si="17"/>
        <v>0</v>
      </c>
      <c r="I282" s="634"/>
      <c r="J282" s="634"/>
      <c r="K282" s="608"/>
      <c r="L282" s="608"/>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82"/>
      <c r="E283" s="626"/>
      <c r="F283" s="612"/>
      <c r="G283" s="627"/>
      <c r="H283" s="633">
        <f t="shared" si="17"/>
        <v>0</v>
      </c>
      <c r="I283" s="634"/>
      <c r="J283" s="634"/>
      <c r="K283" s="608"/>
      <c r="L283" s="608"/>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82"/>
      <c r="E284" s="626"/>
      <c r="F284" s="612"/>
      <c r="G284" s="627"/>
      <c r="H284" s="633">
        <f t="shared" si="17"/>
        <v>0</v>
      </c>
      <c r="I284" s="634"/>
      <c r="J284" s="634"/>
      <c r="K284" s="608"/>
      <c r="L284" s="608"/>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82"/>
      <c r="E285" s="626"/>
      <c r="F285" s="612"/>
      <c r="G285" s="627"/>
      <c r="H285" s="633">
        <f t="shared" si="17"/>
        <v>0</v>
      </c>
      <c r="I285" s="634"/>
      <c r="J285" s="634"/>
      <c r="K285" s="608"/>
      <c r="L285" s="608"/>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82"/>
      <c r="E286" s="626"/>
      <c r="F286" s="612"/>
      <c r="G286" s="627"/>
      <c r="H286" s="633">
        <f t="shared" si="17"/>
        <v>0</v>
      </c>
      <c r="I286" s="634"/>
      <c r="J286" s="634"/>
      <c r="K286" s="608"/>
      <c r="L286" s="608"/>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82"/>
      <c r="E287" s="626"/>
      <c r="F287" s="612"/>
      <c r="G287" s="627"/>
      <c r="H287" s="633">
        <f t="shared" si="17"/>
        <v>0</v>
      </c>
      <c r="I287" s="634"/>
      <c r="J287" s="634"/>
      <c r="K287" s="608"/>
      <c r="L287" s="608"/>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82"/>
      <c r="E288" s="626"/>
      <c r="F288" s="612"/>
      <c r="G288" s="627"/>
      <c r="H288" s="633">
        <f t="shared" si="17"/>
        <v>0</v>
      </c>
      <c r="I288" s="634"/>
      <c r="J288" s="634"/>
      <c r="K288" s="608"/>
      <c r="L288" s="608"/>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82"/>
      <c r="E289" s="626"/>
      <c r="F289" s="612"/>
      <c r="G289" s="627"/>
      <c r="H289" s="633">
        <f t="shared" si="17"/>
        <v>0</v>
      </c>
      <c r="I289" s="634"/>
      <c r="J289" s="634"/>
      <c r="K289" s="608"/>
      <c r="L289" s="608"/>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82"/>
      <c r="E290" s="626"/>
      <c r="F290" s="612"/>
      <c r="G290" s="627"/>
      <c r="H290" s="633">
        <f t="shared" si="17"/>
        <v>0</v>
      </c>
      <c r="I290" s="634"/>
      <c r="J290" s="634"/>
      <c r="K290" s="608"/>
      <c r="L290" s="608"/>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82"/>
      <c r="E291" s="626"/>
      <c r="F291" s="612"/>
      <c r="G291" s="627"/>
      <c r="H291" s="633">
        <f t="shared" si="17"/>
        <v>0</v>
      </c>
      <c r="I291" s="634"/>
      <c r="J291" s="634"/>
      <c r="K291" s="608"/>
      <c r="L291" s="608"/>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82"/>
      <c r="E292" s="626"/>
      <c r="F292" s="612"/>
      <c r="G292" s="627"/>
      <c r="H292" s="633">
        <f t="shared" si="17"/>
        <v>0</v>
      </c>
      <c r="I292" s="634"/>
      <c r="J292" s="634"/>
      <c r="K292" s="608"/>
      <c r="L292" s="608"/>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82"/>
      <c r="E293" s="626"/>
      <c r="F293" s="612"/>
      <c r="G293" s="627"/>
      <c r="H293" s="633">
        <f t="shared" si="17"/>
        <v>0</v>
      </c>
      <c r="I293" s="634"/>
      <c r="J293" s="634"/>
      <c r="K293" s="608"/>
      <c r="L293" s="608"/>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82"/>
      <c r="E294" s="626"/>
      <c r="F294" s="612"/>
      <c r="G294" s="627"/>
      <c r="H294" s="633">
        <f t="shared" si="17"/>
        <v>0</v>
      </c>
      <c r="I294" s="634"/>
      <c r="J294" s="634"/>
      <c r="K294" s="608"/>
      <c r="L294" s="608"/>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82"/>
      <c r="E295" s="626"/>
      <c r="F295" s="612"/>
      <c r="G295" s="627"/>
      <c r="H295" s="633">
        <f t="shared" si="17"/>
        <v>0</v>
      </c>
      <c r="I295" s="634"/>
      <c r="J295" s="634"/>
      <c r="K295" s="608"/>
      <c r="L295" s="608"/>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82"/>
      <c r="E296" s="626"/>
      <c r="F296" s="612"/>
      <c r="G296" s="627"/>
      <c r="H296" s="633">
        <f t="shared" si="17"/>
        <v>0</v>
      </c>
      <c r="I296" s="634"/>
      <c r="J296" s="634"/>
      <c r="K296" s="608"/>
      <c r="L296" s="608"/>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82"/>
      <c r="E297" s="626"/>
      <c r="F297" s="612"/>
      <c r="G297" s="627"/>
      <c r="H297" s="633">
        <f t="shared" si="17"/>
        <v>0</v>
      </c>
      <c r="I297" s="634"/>
      <c r="J297" s="634"/>
      <c r="K297" s="608"/>
      <c r="L297" s="608"/>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82"/>
      <c r="E298" s="626"/>
      <c r="F298" s="612"/>
      <c r="G298" s="627"/>
      <c r="H298" s="633">
        <f t="shared" si="17"/>
        <v>0</v>
      </c>
      <c r="I298" s="634"/>
      <c r="J298" s="634"/>
      <c r="K298" s="608"/>
      <c r="L298" s="608"/>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82"/>
      <c r="E299" s="626"/>
      <c r="F299" s="612"/>
      <c r="G299" s="627"/>
      <c r="H299" s="633">
        <f t="shared" si="17"/>
        <v>0</v>
      </c>
      <c r="I299" s="634"/>
      <c r="J299" s="634"/>
      <c r="K299" s="608"/>
      <c r="L299" s="608"/>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82"/>
      <c r="E300" s="626"/>
      <c r="F300" s="612"/>
      <c r="G300" s="627"/>
      <c r="H300" s="633">
        <f t="shared" ref="H300:H306" si="18">+G300*0.25</f>
        <v>0</v>
      </c>
      <c r="I300" s="634"/>
      <c r="J300" s="634"/>
      <c r="K300" s="608"/>
      <c r="L300" s="608"/>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82"/>
      <c r="E301" s="626"/>
      <c r="F301" s="612"/>
      <c r="G301" s="627"/>
      <c r="H301" s="633">
        <f t="shared" si="18"/>
        <v>0</v>
      </c>
      <c r="I301" s="634"/>
      <c r="J301" s="634"/>
      <c r="K301" s="608"/>
      <c r="L301" s="608"/>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82"/>
      <c r="E302" s="626"/>
      <c r="F302" s="612"/>
      <c r="G302" s="627"/>
      <c r="H302" s="633">
        <f t="shared" si="18"/>
        <v>0</v>
      </c>
      <c r="I302" s="634"/>
      <c r="J302" s="634"/>
      <c r="K302" s="608"/>
      <c r="L302" s="608"/>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82"/>
      <c r="E303" s="626"/>
      <c r="F303" s="612"/>
      <c r="G303" s="627"/>
      <c r="H303" s="633">
        <f t="shared" si="18"/>
        <v>0</v>
      </c>
      <c r="I303" s="634"/>
      <c r="J303" s="634"/>
      <c r="K303" s="608"/>
      <c r="L303" s="608"/>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82"/>
      <c r="E304" s="626"/>
      <c r="F304" s="612"/>
      <c r="G304" s="627"/>
      <c r="H304" s="633">
        <f t="shared" si="18"/>
        <v>0</v>
      </c>
      <c r="I304" s="634"/>
      <c r="J304" s="634"/>
      <c r="K304" s="608"/>
      <c r="L304" s="608"/>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82"/>
      <c r="E305" s="626"/>
      <c r="F305" s="612"/>
      <c r="G305" s="627"/>
      <c r="H305" s="633">
        <f t="shared" si="18"/>
        <v>0</v>
      </c>
      <c r="I305" s="634"/>
      <c r="J305" s="634"/>
      <c r="K305" s="608"/>
      <c r="L305" s="608"/>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82"/>
      <c r="E306" s="626"/>
      <c r="F306" s="612"/>
      <c r="G306" s="627"/>
      <c r="H306" s="633">
        <f t="shared" si="18"/>
        <v>0</v>
      </c>
      <c r="I306" s="634"/>
      <c r="J306" s="634"/>
      <c r="K306" s="608"/>
      <c r="L306" s="608"/>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82"/>
      <c r="E307" s="626"/>
      <c r="F307" s="612"/>
      <c r="G307" s="627"/>
      <c r="H307" s="633">
        <f t="shared" si="17"/>
        <v>0</v>
      </c>
      <c r="K307" s="608"/>
      <c r="L307" s="608"/>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82"/>
      <c r="E308" s="626"/>
      <c r="F308" s="612"/>
      <c r="G308" s="627"/>
      <c r="H308" s="633">
        <f t="shared" si="17"/>
        <v>0</v>
      </c>
      <c r="K308" s="608"/>
      <c r="L308" s="608"/>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82"/>
      <c r="E309" s="626"/>
      <c r="F309" s="612"/>
      <c r="G309" s="627"/>
      <c r="H309" s="633">
        <f t="shared" si="17"/>
        <v>0</v>
      </c>
      <c r="K309" s="608"/>
      <c r="L309" s="608"/>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82"/>
      <c r="E310" s="626"/>
      <c r="F310" s="612"/>
      <c r="G310" s="627"/>
      <c r="H310" s="633">
        <f t="shared" si="17"/>
        <v>0</v>
      </c>
      <c r="K310" s="608"/>
      <c r="L310" s="608"/>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82"/>
      <c r="E311" s="626"/>
      <c r="F311" s="612"/>
      <c r="G311" s="627"/>
      <c r="H311" s="633">
        <f t="shared" si="17"/>
        <v>0</v>
      </c>
      <c r="K311" s="608"/>
      <c r="L311" s="608"/>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82"/>
      <c r="E312" s="626"/>
      <c r="F312" s="612"/>
      <c r="G312" s="627"/>
      <c r="H312" s="633">
        <f t="shared" si="17"/>
        <v>0</v>
      </c>
      <c r="K312" s="608"/>
      <c r="L312" s="608"/>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82"/>
      <c r="E313" s="626"/>
      <c r="F313" s="612"/>
      <c r="G313" s="627"/>
      <c r="H313" s="633">
        <f t="shared" si="17"/>
        <v>0</v>
      </c>
      <c r="K313" s="608"/>
      <c r="L313" s="608"/>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K314" s="608"/>
      <c r="L314" s="608"/>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K315" s="608"/>
      <c r="L315" s="608"/>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K316" s="608"/>
      <c r="L316" s="608"/>
      <c r="M316" s="635"/>
      <c r="N316" s="635"/>
      <c r="O316" s="635"/>
      <c r="P316" s="635"/>
      <c r="Q316" s="635"/>
      <c r="R316" s="635"/>
      <c r="S316" s="635"/>
      <c r="T316" s="635"/>
      <c r="U316" s="635"/>
      <c r="V316" s="635"/>
      <c r="W316" s="268"/>
      <c r="X316" s="268"/>
      <c r="Y316" s="268"/>
    </row>
    <row r="317" spans="1:46" ht="15.5" x14ac:dyDescent="0.35">
      <c r="A317" s="271"/>
      <c r="B317" s="271"/>
      <c r="C317" s="271"/>
      <c r="D317" s="292"/>
      <c r="E317" s="292"/>
      <c r="F317" s="292"/>
      <c r="G317" s="293"/>
      <c r="H317" s="294"/>
      <c r="K317" s="2"/>
      <c r="L317" s="2"/>
      <c r="M317" s="68"/>
      <c r="N317" s="68"/>
      <c r="O317" s="68"/>
      <c r="P317" s="68"/>
      <c r="Q317" s="68"/>
      <c r="R317" s="68"/>
      <c r="S317" s="68"/>
      <c r="T317" s="68"/>
      <c r="U317" s="68"/>
      <c r="V317" s="68"/>
      <c r="W317" s="67"/>
      <c r="X317" s="67"/>
      <c r="Y317" s="67"/>
    </row>
    <row r="318" spans="1:46" ht="14.5" thickBot="1" x14ac:dyDescent="0.35">
      <c r="A318" s="268"/>
      <c r="B318" s="268"/>
      <c r="C318" s="268"/>
      <c r="D318" s="268"/>
      <c r="E318" s="268"/>
      <c r="F318" s="268"/>
      <c r="G318" s="268"/>
      <c r="H318" s="268"/>
      <c r="M318" s="67"/>
      <c r="N318" s="67"/>
      <c r="O318" s="67"/>
      <c r="P318" s="67"/>
      <c r="Q318" s="67"/>
      <c r="R318" s="67"/>
      <c r="S318" s="67"/>
      <c r="T318" s="67"/>
      <c r="U318" s="67"/>
      <c r="V318" s="67"/>
      <c r="W318" s="67"/>
      <c r="X318" s="67"/>
      <c r="Y318" s="67"/>
    </row>
    <row r="319" spans="1:46" ht="19" thickTop="1" thickBot="1" x14ac:dyDescent="0.4">
      <c r="A319" s="738" t="s">
        <v>1392</v>
      </c>
      <c r="B319" s="739"/>
      <c r="C319" s="739"/>
      <c r="D319" s="739"/>
      <c r="E319" s="739"/>
      <c r="F319" s="740"/>
      <c r="G319" s="741" t="s">
        <v>1224</v>
      </c>
      <c r="H319" s="779" t="s">
        <v>1186</v>
      </c>
      <c r="I319" s="3"/>
      <c r="M319" s="67"/>
      <c r="N319" s="67"/>
      <c r="O319" s="67"/>
      <c r="P319" s="67"/>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M320" s="268"/>
      <c r="N320" s="268"/>
      <c r="O320" s="268"/>
      <c r="P320" s="268"/>
      <c r="Q320" s="268"/>
      <c r="R320" s="268"/>
      <c r="S320" s="268"/>
      <c r="T320" s="268"/>
      <c r="U320" s="268"/>
      <c r="V320" s="268"/>
      <c r="W320" s="268"/>
      <c r="X320" s="268"/>
      <c r="Y320" s="268"/>
    </row>
    <row r="321" spans="1:25" s="297" customFormat="1" ht="15" thickTop="1" x14ac:dyDescent="0.35">
      <c r="A321" s="618"/>
      <c r="B321" s="776"/>
      <c r="C321" s="777"/>
      <c r="D321" s="789"/>
      <c r="E321" s="621"/>
      <c r="F321" s="612"/>
      <c r="G321" s="622"/>
      <c r="H321" s="653"/>
      <c r="I321" s="634"/>
      <c r="M321" s="268"/>
      <c r="N321" s="268"/>
      <c r="O321" s="268"/>
      <c r="P321" s="268"/>
      <c r="Q321" s="268"/>
      <c r="R321" s="268"/>
      <c r="S321" s="268"/>
      <c r="T321" s="268"/>
      <c r="U321" s="268"/>
      <c r="V321" s="268"/>
      <c r="W321" s="268"/>
      <c r="X321" s="268"/>
      <c r="Y321" s="268"/>
    </row>
    <row r="322" spans="1:25" s="297" customFormat="1" ht="14.5" x14ac:dyDescent="0.35">
      <c r="A322" s="615"/>
      <c r="B322" s="774"/>
      <c r="C322" s="775"/>
      <c r="D322" s="782"/>
      <c r="E322" s="626"/>
      <c r="F322" s="612"/>
      <c r="G322" s="627"/>
      <c r="H322" s="653"/>
      <c r="I322" s="634"/>
      <c r="M322" s="268"/>
      <c r="N322" s="268"/>
      <c r="O322" s="268"/>
      <c r="P322" s="268"/>
      <c r="Q322" s="268"/>
      <c r="R322" s="268"/>
      <c r="S322" s="268"/>
      <c r="T322" s="268"/>
      <c r="U322" s="268"/>
      <c r="V322" s="268"/>
      <c r="W322" s="268"/>
      <c r="X322" s="268"/>
      <c r="Y322" s="268"/>
    </row>
    <row r="323" spans="1:25" s="297" customFormat="1" ht="14.5" x14ac:dyDescent="0.35">
      <c r="A323" s="615"/>
      <c r="B323" s="774"/>
      <c r="C323" s="775"/>
      <c r="D323" s="782"/>
      <c r="E323" s="626"/>
      <c r="F323" s="612"/>
      <c r="G323" s="627"/>
      <c r="H323" s="653"/>
      <c r="I323" s="634"/>
      <c r="M323" s="268"/>
      <c r="N323" s="268"/>
      <c r="O323" s="268"/>
      <c r="P323" s="268"/>
      <c r="Q323" s="268"/>
      <c r="R323" s="268"/>
      <c r="S323" s="268"/>
      <c r="T323" s="268"/>
      <c r="U323" s="268"/>
      <c r="V323" s="268"/>
      <c r="W323" s="268"/>
      <c r="X323" s="268"/>
      <c r="Y323" s="268"/>
    </row>
    <row r="324" spans="1:25" s="297" customFormat="1" ht="14.5" x14ac:dyDescent="0.35">
      <c r="A324" s="615"/>
      <c r="B324" s="774"/>
      <c r="C324" s="775"/>
      <c r="D324" s="782"/>
      <c r="E324" s="626"/>
      <c r="F324" s="612"/>
      <c r="G324" s="627"/>
      <c r="H324" s="653"/>
      <c r="I324" s="634"/>
      <c r="M324" s="268"/>
      <c r="N324" s="268"/>
      <c r="O324" s="268"/>
      <c r="P324" s="268"/>
      <c r="Q324" s="268"/>
      <c r="R324" s="268"/>
      <c r="S324" s="268"/>
      <c r="T324" s="268"/>
      <c r="U324" s="268"/>
      <c r="V324" s="268"/>
      <c r="W324" s="268"/>
      <c r="X324" s="268"/>
      <c r="Y324" s="268"/>
    </row>
    <row r="325" spans="1:25" s="297" customFormat="1" ht="14.5" x14ac:dyDescent="0.35">
      <c r="A325" s="615"/>
      <c r="B325" s="774"/>
      <c r="C325" s="775"/>
      <c r="D325" s="782"/>
      <c r="E325" s="626"/>
      <c r="F325" s="612"/>
      <c r="G325" s="627"/>
      <c r="H325" s="653"/>
      <c r="I325" s="634"/>
      <c r="M325" s="268"/>
      <c r="N325" s="268"/>
      <c r="O325" s="268"/>
      <c r="P325" s="268"/>
      <c r="Q325" s="268"/>
      <c r="R325" s="268"/>
      <c r="S325" s="268"/>
      <c r="T325" s="268"/>
      <c r="U325" s="268"/>
      <c r="V325" s="268"/>
      <c r="W325" s="268"/>
      <c r="X325" s="268"/>
      <c r="Y325" s="268"/>
    </row>
    <row r="326" spans="1:25" s="297" customFormat="1" ht="14.5" x14ac:dyDescent="0.35">
      <c r="A326" s="615"/>
      <c r="B326" s="774"/>
      <c r="C326" s="775"/>
      <c r="D326" s="782"/>
      <c r="E326" s="626"/>
      <c r="F326" s="612"/>
      <c r="G326" s="627"/>
      <c r="H326" s="653"/>
      <c r="I326" s="634"/>
      <c r="M326" s="268"/>
      <c r="N326" s="268"/>
      <c r="O326" s="268"/>
      <c r="P326" s="268"/>
      <c r="Q326" s="268"/>
      <c r="R326" s="268"/>
      <c r="S326" s="268"/>
      <c r="T326" s="268"/>
      <c r="U326" s="268"/>
      <c r="V326" s="268"/>
      <c r="W326" s="268"/>
      <c r="X326" s="268"/>
      <c r="Y326" s="268"/>
    </row>
    <row r="327" spans="1:25" s="297" customFormat="1" ht="14.5" x14ac:dyDescent="0.35">
      <c r="A327" s="615"/>
      <c r="B327" s="774"/>
      <c r="C327" s="775"/>
      <c r="D327" s="782"/>
      <c r="E327" s="626"/>
      <c r="F327" s="612"/>
      <c r="G327" s="627"/>
      <c r="H327" s="653"/>
      <c r="I327" s="634"/>
      <c r="M327" s="268"/>
      <c r="N327" s="268"/>
      <c r="O327" s="268"/>
      <c r="P327" s="268"/>
      <c r="Q327" s="268"/>
      <c r="R327" s="268"/>
      <c r="S327" s="268"/>
      <c r="T327" s="268"/>
      <c r="U327" s="268"/>
      <c r="V327" s="268"/>
      <c r="W327" s="268"/>
      <c r="X327" s="268"/>
      <c r="Y327" s="268"/>
    </row>
    <row r="328" spans="1:25" s="297" customFormat="1" ht="14.5" hidden="1" outlineLevel="1" x14ac:dyDescent="0.35">
      <c r="A328" s="615"/>
      <c r="B328" s="774"/>
      <c r="C328" s="775"/>
      <c r="D328" s="782"/>
      <c r="E328" s="626"/>
      <c r="F328" s="612"/>
      <c r="G328" s="627"/>
      <c r="H328" s="653"/>
      <c r="I328" s="634"/>
      <c r="M328" s="268"/>
      <c r="N328" s="268"/>
      <c r="O328" s="268"/>
      <c r="P328" s="268"/>
      <c r="Q328" s="268"/>
      <c r="R328" s="268"/>
      <c r="S328" s="268"/>
      <c r="T328" s="268"/>
      <c r="U328" s="268"/>
      <c r="V328" s="268"/>
      <c r="W328" s="268"/>
      <c r="X328" s="268"/>
      <c r="Y328" s="268"/>
    </row>
    <row r="329" spans="1:25" s="297" customFormat="1" hidden="1" outlineLevel="1" x14ac:dyDescent="0.3">
      <c r="A329" s="615"/>
      <c r="B329" s="774"/>
      <c r="C329" s="775"/>
      <c r="D329" s="782"/>
      <c r="E329" s="626"/>
      <c r="F329" s="612"/>
      <c r="G329" s="627"/>
      <c r="H329" s="653"/>
      <c r="M329" s="268"/>
      <c r="N329" s="268"/>
      <c r="O329" s="268"/>
      <c r="P329" s="268"/>
      <c r="Q329" s="268"/>
      <c r="R329" s="268"/>
      <c r="S329" s="268"/>
      <c r="T329" s="268"/>
      <c r="U329" s="268"/>
      <c r="V329" s="268"/>
      <c r="W329" s="268"/>
      <c r="X329" s="268"/>
      <c r="Y329" s="268"/>
    </row>
    <row r="330" spans="1:25" s="297" customFormat="1" hidden="1" outlineLevel="1" x14ac:dyDescent="0.3">
      <c r="A330" s="615"/>
      <c r="B330" s="774"/>
      <c r="C330" s="775"/>
      <c r="D330" s="782"/>
      <c r="E330" s="626"/>
      <c r="F330" s="612"/>
      <c r="G330" s="627"/>
      <c r="H330" s="653"/>
      <c r="M330" s="268"/>
      <c r="N330" s="268"/>
      <c r="O330" s="268"/>
      <c r="P330" s="268"/>
      <c r="Q330" s="268"/>
      <c r="R330" s="268"/>
      <c r="S330" s="268"/>
      <c r="T330" s="268"/>
      <c r="U330" s="268"/>
      <c r="V330" s="268"/>
      <c r="W330" s="268"/>
      <c r="X330" s="268"/>
      <c r="Y330" s="268"/>
    </row>
    <row r="331" spans="1:25" s="297" customFormat="1" hidden="1" outlineLevel="1" x14ac:dyDescent="0.3">
      <c r="A331" s="615"/>
      <c r="B331" s="774"/>
      <c r="C331" s="775"/>
      <c r="D331" s="782"/>
      <c r="E331" s="626"/>
      <c r="F331" s="612"/>
      <c r="G331" s="627"/>
      <c r="H331" s="653"/>
      <c r="M331" s="268"/>
      <c r="N331" s="268"/>
      <c r="O331" s="268"/>
      <c r="P331" s="268"/>
      <c r="Q331" s="268"/>
      <c r="R331" s="268"/>
      <c r="S331" s="268"/>
      <c r="T331" s="268"/>
      <c r="U331" s="268"/>
      <c r="V331" s="268"/>
      <c r="W331" s="268"/>
      <c r="X331" s="268"/>
      <c r="Y331" s="268"/>
    </row>
    <row r="332" spans="1:25" s="297" customFormat="1" hidden="1" outlineLevel="1" x14ac:dyDescent="0.3">
      <c r="A332" s="615"/>
      <c r="B332" s="774"/>
      <c r="C332" s="775"/>
      <c r="D332" s="782"/>
      <c r="E332" s="626"/>
      <c r="F332" s="612"/>
      <c r="G332" s="627"/>
      <c r="H332" s="653"/>
      <c r="M332" s="268"/>
      <c r="N332" s="268"/>
      <c r="O332" s="268"/>
      <c r="P332" s="268"/>
      <c r="Q332" s="268"/>
      <c r="R332" s="268"/>
      <c r="S332" s="268"/>
      <c r="T332" s="268"/>
      <c r="U332" s="268"/>
      <c r="V332" s="268"/>
      <c r="W332" s="268"/>
      <c r="X332" s="268"/>
      <c r="Y332" s="268"/>
    </row>
    <row r="333" spans="1:25" s="297" customFormat="1" hidden="1" outlineLevel="1" x14ac:dyDescent="0.3">
      <c r="A333" s="615"/>
      <c r="B333" s="774"/>
      <c r="C333" s="775"/>
      <c r="D333" s="782"/>
      <c r="E333" s="626"/>
      <c r="F333" s="612"/>
      <c r="G333" s="627"/>
      <c r="H333" s="653"/>
      <c r="M333" s="268"/>
      <c r="N333" s="268"/>
      <c r="O333" s="268"/>
      <c r="P333" s="268"/>
      <c r="Q333" s="268"/>
      <c r="R333" s="268"/>
      <c r="S333" s="268"/>
      <c r="T333" s="268"/>
      <c r="U333" s="268"/>
      <c r="V333" s="268"/>
      <c r="W333" s="268"/>
      <c r="X333" s="268"/>
      <c r="Y333" s="268"/>
    </row>
    <row r="334" spans="1:25" s="297" customFormat="1" hidden="1" outlineLevel="1" x14ac:dyDescent="0.3">
      <c r="A334" s="615"/>
      <c r="B334" s="774"/>
      <c r="C334" s="775"/>
      <c r="D334" s="782"/>
      <c r="E334" s="626"/>
      <c r="F334" s="612"/>
      <c r="G334" s="627"/>
      <c r="H334" s="653"/>
      <c r="M334" s="268"/>
      <c r="N334" s="268"/>
      <c r="O334" s="268"/>
      <c r="P334" s="268"/>
      <c r="Q334" s="268"/>
      <c r="R334" s="268"/>
      <c r="S334" s="268"/>
      <c r="T334" s="268"/>
      <c r="U334" s="268"/>
      <c r="V334" s="268"/>
      <c r="W334" s="268"/>
      <c r="X334" s="268"/>
      <c r="Y334" s="268"/>
    </row>
    <row r="335" spans="1:25" s="297" customFormat="1" hidden="1" outlineLevel="1" x14ac:dyDescent="0.3">
      <c r="A335" s="615"/>
      <c r="B335" s="774"/>
      <c r="C335" s="775"/>
      <c r="D335" s="782"/>
      <c r="E335" s="626"/>
      <c r="F335" s="612"/>
      <c r="G335" s="627"/>
      <c r="H335" s="653"/>
      <c r="M335" s="268"/>
      <c r="N335" s="268"/>
      <c r="O335" s="268"/>
      <c r="P335" s="268"/>
      <c r="Q335" s="268"/>
      <c r="R335" s="268"/>
      <c r="S335" s="268"/>
      <c r="T335" s="268"/>
      <c r="U335" s="268"/>
      <c r="V335" s="268"/>
      <c r="W335" s="268"/>
      <c r="X335" s="268"/>
      <c r="Y335" s="268"/>
    </row>
    <row r="336" spans="1:25" s="297" customFormat="1" ht="13.5" hidden="1" customHeight="1" outlineLevel="1" x14ac:dyDescent="0.3">
      <c r="A336" s="615"/>
      <c r="B336" s="774"/>
      <c r="C336" s="775"/>
      <c r="D336" s="782"/>
      <c r="E336" s="626"/>
      <c r="F336" s="612"/>
      <c r="G336" s="627"/>
      <c r="H336" s="653"/>
      <c r="M336" s="268"/>
      <c r="N336" s="268"/>
      <c r="O336" s="268"/>
      <c r="P336" s="268"/>
      <c r="Q336" s="268"/>
      <c r="R336" s="268"/>
      <c r="S336" s="268"/>
      <c r="T336" s="268"/>
      <c r="U336" s="268"/>
      <c r="V336" s="268"/>
      <c r="W336" s="268"/>
      <c r="X336" s="268"/>
      <c r="Y336" s="268"/>
    </row>
    <row r="337" spans="1:25" s="297" customFormat="1" hidden="1" outlineLevel="1" x14ac:dyDescent="0.3">
      <c r="A337" s="615"/>
      <c r="B337" s="774"/>
      <c r="C337" s="775"/>
      <c r="D337" s="782"/>
      <c r="E337" s="626"/>
      <c r="F337" s="612"/>
      <c r="G337" s="627"/>
      <c r="H337" s="653"/>
      <c r="M337" s="268"/>
      <c r="N337" s="268"/>
      <c r="O337" s="268"/>
      <c r="P337" s="268"/>
      <c r="Q337" s="268"/>
      <c r="R337" s="268"/>
      <c r="S337" s="268"/>
      <c r="T337" s="268"/>
      <c r="U337" s="268"/>
      <c r="V337" s="268"/>
      <c r="W337" s="268"/>
      <c r="X337" s="268"/>
      <c r="Y337" s="268"/>
    </row>
    <row r="338" spans="1:25" s="297" customFormat="1" hidden="1" outlineLevel="1" x14ac:dyDescent="0.3">
      <c r="A338" s="615"/>
      <c r="B338" s="774"/>
      <c r="C338" s="775"/>
      <c r="D338" s="782"/>
      <c r="E338" s="626"/>
      <c r="F338" s="612"/>
      <c r="G338" s="627"/>
      <c r="H338" s="653"/>
      <c r="M338" s="268"/>
      <c r="N338" s="268"/>
      <c r="O338" s="268"/>
      <c r="P338" s="268"/>
      <c r="Q338" s="268"/>
      <c r="R338" s="268"/>
      <c r="S338" s="268"/>
      <c r="T338" s="268"/>
      <c r="U338" s="268"/>
      <c r="V338" s="268"/>
      <c r="W338" s="268"/>
      <c r="X338" s="268"/>
      <c r="Y338" s="268"/>
    </row>
    <row r="339" spans="1:25" s="297" customFormat="1" hidden="1" outlineLevel="1" x14ac:dyDescent="0.3">
      <c r="A339" s="615"/>
      <c r="B339" s="774"/>
      <c r="C339" s="775"/>
      <c r="D339" s="782"/>
      <c r="E339" s="626"/>
      <c r="F339" s="612"/>
      <c r="G339" s="627"/>
      <c r="H339" s="653"/>
      <c r="M339" s="268"/>
      <c r="N339" s="268"/>
      <c r="O339" s="268"/>
      <c r="P339" s="268"/>
      <c r="Q339" s="268"/>
      <c r="R339" s="268"/>
      <c r="S339" s="268"/>
      <c r="T339" s="268"/>
      <c r="U339" s="268"/>
      <c r="V339" s="268"/>
      <c r="W339" s="268"/>
      <c r="X339" s="268"/>
      <c r="Y339" s="268"/>
    </row>
    <row r="340" spans="1:25" s="297" customFormat="1" hidden="1" outlineLevel="1" x14ac:dyDescent="0.3">
      <c r="A340" s="615"/>
      <c r="B340" s="774"/>
      <c r="C340" s="775"/>
      <c r="D340" s="782"/>
      <c r="E340" s="626"/>
      <c r="F340" s="612"/>
      <c r="G340" s="627"/>
      <c r="H340" s="653"/>
      <c r="M340" s="268"/>
      <c r="N340" s="268"/>
      <c r="O340" s="268"/>
      <c r="P340" s="268"/>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8"/>
      <c r="H341" s="655"/>
      <c r="M341" s="268"/>
      <c r="N341" s="268"/>
      <c r="O341" s="268"/>
      <c r="P341" s="268"/>
      <c r="Q341" s="268"/>
      <c r="R341" s="268"/>
      <c r="S341" s="268"/>
      <c r="T341" s="268"/>
      <c r="U341" s="268"/>
      <c r="V341" s="268"/>
      <c r="W341" s="268"/>
      <c r="X341" s="268"/>
      <c r="Y341" s="268"/>
    </row>
    <row r="342" spans="1:25" s="297" customFormat="1" ht="15" thickTop="1" thickBot="1" x14ac:dyDescent="0.35">
      <c r="A342" s="658"/>
      <c r="B342" s="658"/>
      <c r="C342" s="658"/>
      <c r="D342" s="783" t="s">
        <v>1104</v>
      </c>
      <c r="E342" s="784"/>
      <c r="F342" s="785"/>
      <c r="G342" s="659">
        <f>SUM(G321:G340)</f>
        <v>0</v>
      </c>
      <c r="H342" s="662"/>
      <c r="M342" s="268"/>
      <c r="N342" s="268"/>
      <c r="O342" s="268"/>
      <c r="P342" s="268"/>
      <c r="Q342" s="268"/>
      <c r="R342" s="268"/>
      <c r="S342" s="268"/>
      <c r="T342" s="268"/>
      <c r="U342" s="268"/>
      <c r="V342" s="268"/>
      <c r="W342" s="268"/>
      <c r="X342" s="268"/>
      <c r="Y342" s="268"/>
    </row>
    <row r="343" spans="1:25" s="297" customFormat="1" ht="15" thickTop="1" thickBot="1" x14ac:dyDescent="0.35">
      <c r="A343" s="661"/>
      <c r="B343" s="661"/>
      <c r="C343" s="661"/>
      <c r="D343" s="786"/>
      <c r="E343" s="787"/>
      <c r="F343" s="788"/>
      <c r="G343" s="790">
        <f>+G342+H342</f>
        <v>0</v>
      </c>
      <c r="H343" s="791"/>
      <c r="M343" s="268"/>
      <c r="N343" s="268"/>
      <c r="O343" s="268"/>
      <c r="P343" s="268"/>
      <c r="Q343" s="268"/>
      <c r="R343" s="268"/>
      <c r="S343" s="268"/>
      <c r="T343" s="268"/>
      <c r="U343" s="268"/>
      <c r="V343" s="268"/>
      <c r="W343" s="268"/>
      <c r="X343" s="268"/>
      <c r="Y343" s="268"/>
    </row>
    <row r="344" spans="1:25" x14ac:dyDescent="0.3">
      <c r="A344" s="268"/>
      <c r="B344" s="268"/>
      <c r="C344" s="268"/>
      <c r="D344" s="268"/>
      <c r="E344" s="268"/>
      <c r="F344" s="268"/>
      <c r="G344" s="268"/>
      <c r="H344" s="268"/>
      <c r="I344" s="67"/>
      <c r="J344" s="67"/>
      <c r="K344" s="67"/>
      <c r="L344" s="67"/>
      <c r="M344" s="67"/>
      <c r="N344" s="67"/>
      <c r="O344" s="67"/>
      <c r="P344" s="67"/>
      <c r="Q344" s="67"/>
      <c r="R344" s="67"/>
      <c r="S344" s="67"/>
      <c r="T344" s="67"/>
      <c r="U344" s="67"/>
      <c r="V344" s="67"/>
      <c r="W344" s="67"/>
      <c r="X344" s="67"/>
      <c r="Y344" s="67"/>
    </row>
    <row r="345" spans="1:25" x14ac:dyDescent="0.3">
      <c r="A345" s="268"/>
      <c r="B345" s="268"/>
      <c r="C345" s="268"/>
      <c r="D345" s="268"/>
      <c r="E345" s="268"/>
      <c r="F345" s="268"/>
      <c r="G345" s="268"/>
      <c r="H345" s="268"/>
      <c r="I345" s="67"/>
      <c r="J345" s="67"/>
      <c r="K345" s="67"/>
      <c r="L345" s="67"/>
      <c r="M345" s="67"/>
      <c r="N345" s="67"/>
      <c r="O345" s="67"/>
      <c r="P345" s="67"/>
      <c r="Q345" s="67"/>
      <c r="R345" s="67"/>
      <c r="S345" s="67"/>
      <c r="T345" s="67"/>
      <c r="U345" s="67"/>
      <c r="V345" s="67"/>
      <c r="W345" s="67"/>
      <c r="X345" s="67"/>
      <c r="Y345" s="67"/>
    </row>
    <row r="346" spans="1:25" x14ac:dyDescent="0.3">
      <c r="A346" s="268"/>
      <c r="B346" s="268"/>
      <c r="C346" s="268"/>
      <c r="D346" s="268"/>
      <c r="E346" s="268"/>
      <c r="F346" s="268"/>
      <c r="G346" s="268"/>
      <c r="H346" s="268"/>
      <c r="I346" s="67"/>
      <c r="J346" s="67"/>
      <c r="K346" s="67"/>
      <c r="L346" s="67"/>
      <c r="M346" s="67"/>
      <c r="N346" s="67"/>
      <c r="O346" s="67"/>
      <c r="P346" s="67"/>
      <c r="Q346" s="67"/>
      <c r="R346" s="67"/>
      <c r="S346" s="67"/>
      <c r="T346" s="67"/>
      <c r="U346" s="67"/>
      <c r="V346" s="67"/>
      <c r="W346" s="67"/>
      <c r="X346" s="67"/>
      <c r="Y346" s="67"/>
    </row>
    <row r="347" spans="1:25" x14ac:dyDescent="0.3">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row>
    <row r="348" spans="1:25" x14ac:dyDescent="0.3">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sheetData>
  <sheetProtection algorithmName="SHA-512" hashValue="NCAklajT8FEV4FDq56BdcmRufVagkxZ9M3fDBVzVZmTcucudATRUJfEVFZfKLo5NzQVnaLCOuVmI2iXe4rC3wA==" saltValue="QtXRC/86StdOXBEULIO/uQ==" spinCount="100000" sheet="1" formatRows="0"/>
  <mergeCells count="189">
    <mergeCell ref="B295:D295"/>
    <mergeCell ref="B296:D296"/>
    <mergeCell ref="B297:D297"/>
    <mergeCell ref="B298:D298"/>
    <mergeCell ref="B299:D299"/>
    <mergeCell ref="B290:D290"/>
    <mergeCell ref="B323:D323"/>
    <mergeCell ref="B324:D324"/>
    <mergeCell ref="B325:D325"/>
    <mergeCell ref="A319:F319"/>
    <mergeCell ref="B310:D310"/>
    <mergeCell ref="B311:D311"/>
    <mergeCell ref="B312:D312"/>
    <mergeCell ref="B313:D313"/>
    <mergeCell ref="B307:D307"/>
    <mergeCell ref="B308:D308"/>
    <mergeCell ref="B300:D300"/>
    <mergeCell ref="B301:D301"/>
    <mergeCell ref="B302:D302"/>
    <mergeCell ref="B303:D303"/>
    <mergeCell ref="B304:D304"/>
    <mergeCell ref="B305:D305"/>
    <mergeCell ref="B270:D270"/>
    <mergeCell ref="B271:D271"/>
    <mergeCell ref="B272:D272"/>
    <mergeCell ref="B273:D273"/>
    <mergeCell ref="B274:D274"/>
    <mergeCell ref="B275:D275"/>
    <mergeCell ref="B276:D276"/>
    <mergeCell ref="B267:D267"/>
    <mergeCell ref="B268:D268"/>
    <mergeCell ref="B238:D238"/>
    <mergeCell ref="B239:D239"/>
    <mergeCell ref="B240:D240"/>
    <mergeCell ref="B241:D241"/>
    <mergeCell ref="B242:D242"/>
    <mergeCell ref="B243:D243"/>
    <mergeCell ref="B244:D244"/>
    <mergeCell ref="B245:D245"/>
    <mergeCell ref="B269:D269"/>
    <mergeCell ref="B199:D199"/>
    <mergeCell ref="B200:D200"/>
    <mergeCell ref="B201:D201"/>
    <mergeCell ref="B202:D202"/>
    <mergeCell ref="B236:D236"/>
    <mergeCell ref="B237:D237"/>
    <mergeCell ref="B213:D213"/>
    <mergeCell ref="B214:D214"/>
    <mergeCell ref="B215:D215"/>
    <mergeCell ref="B165:D165"/>
    <mergeCell ref="B182:D182"/>
    <mergeCell ref="B183:D183"/>
    <mergeCell ref="B184:D184"/>
    <mergeCell ref="B185:D185"/>
    <mergeCell ref="B186:D186"/>
    <mergeCell ref="B187:D187"/>
    <mergeCell ref="B188:D188"/>
    <mergeCell ref="B189:D189"/>
    <mergeCell ref="B180:D180"/>
    <mergeCell ref="B181:D181"/>
    <mergeCell ref="A1:G1"/>
    <mergeCell ref="A2:F2"/>
    <mergeCell ref="G2:G3"/>
    <mergeCell ref="E152:E153"/>
    <mergeCell ref="F152:F153"/>
    <mergeCell ref="G153:H153"/>
    <mergeCell ref="D155:F155"/>
    <mergeCell ref="G155:H155"/>
    <mergeCell ref="A178:F178"/>
    <mergeCell ref="G178:G179"/>
    <mergeCell ref="B179:D179"/>
    <mergeCell ref="G175:H175"/>
    <mergeCell ref="B166:D166"/>
    <mergeCell ref="B167:D167"/>
    <mergeCell ref="B170:D170"/>
    <mergeCell ref="B171:D171"/>
    <mergeCell ref="B172:D172"/>
    <mergeCell ref="D174:F175"/>
    <mergeCell ref="B168:D168"/>
    <mergeCell ref="B169:D169"/>
    <mergeCell ref="B161:D161"/>
    <mergeCell ref="B162:D162"/>
    <mergeCell ref="B163:D163"/>
    <mergeCell ref="B164:D164"/>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8:D328"/>
    <mergeCell ref="B329:D329"/>
    <mergeCell ref="B330:D330"/>
    <mergeCell ref="B223:D223"/>
    <mergeCell ref="B224:D224"/>
    <mergeCell ref="G229:H229"/>
    <mergeCell ref="A232:F232"/>
    <mergeCell ref="G232:G233"/>
    <mergeCell ref="B233:D233"/>
    <mergeCell ref="H319:H320"/>
    <mergeCell ref="B160:D160"/>
    <mergeCell ref="G263:H263"/>
    <mergeCell ref="A265:F265"/>
    <mergeCell ref="G265:G266"/>
    <mergeCell ref="B266:D266"/>
    <mergeCell ref="B256:D256"/>
    <mergeCell ref="B257:D257"/>
    <mergeCell ref="B258:D258"/>
    <mergeCell ref="B259:D259"/>
    <mergeCell ref="B260:D260"/>
    <mergeCell ref="B190:D190"/>
    <mergeCell ref="B191:D191"/>
    <mergeCell ref="B192:D192"/>
    <mergeCell ref="B193:D193"/>
    <mergeCell ref="B194:D194"/>
    <mergeCell ref="B277:D277"/>
    <mergeCell ref="B220:D220"/>
    <mergeCell ref="B221:D221"/>
    <mergeCell ref="B222:D222"/>
    <mergeCell ref="B225:D225"/>
    <mergeCell ref="B195:D195"/>
    <mergeCell ref="B206:D206"/>
    <mergeCell ref="B207:D207"/>
    <mergeCell ref="B208:D208"/>
    <mergeCell ref="B196:D196"/>
    <mergeCell ref="B209:D209"/>
    <mergeCell ref="B210:D210"/>
    <mergeCell ref="B211:D211"/>
    <mergeCell ref="B212:D212"/>
    <mergeCell ref="B205:D205"/>
    <mergeCell ref="B204:D204"/>
    <mergeCell ref="B203:D203"/>
    <mergeCell ref="B197:D197"/>
    <mergeCell ref="B198:D198"/>
    <mergeCell ref="B278:D278"/>
    <mergeCell ref="B279:D279"/>
    <mergeCell ref="B280:D280"/>
    <mergeCell ref="B281:D281"/>
    <mergeCell ref="B282:D282"/>
    <mergeCell ref="B283:D283"/>
    <mergeCell ref="B331:D331"/>
    <mergeCell ref="G319:G320"/>
    <mergeCell ref="B320:D320"/>
    <mergeCell ref="D315:F316"/>
    <mergeCell ref="G316:H316"/>
    <mergeCell ref="B309:D309"/>
    <mergeCell ref="B284:D284"/>
    <mergeCell ref="B285:D285"/>
    <mergeCell ref="B286:D286"/>
    <mergeCell ref="B287:D287"/>
    <mergeCell ref="B288:D288"/>
    <mergeCell ref="B291:D291"/>
    <mergeCell ref="B292:D292"/>
    <mergeCell ref="B293:D293"/>
    <mergeCell ref="B294:D294"/>
    <mergeCell ref="B289:D289"/>
    <mergeCell ref="B326:D326"/>
    <mergeCell ref="B327:D327"/>
    <mergeCell ref="B332:D332"/>
    <mergeCell ref="B333:D333"/>
    <mergeCell ref="B334:D334"/>
    <mergeCell ref="B335:D335"/>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 ref="B306:D30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C7C2EB77-DF5A-4A9D-B4D9-432C7ABDA7B8}">
          <x14:formula1>
            <xm:f>Summary!$AF$4:$AF$14</xm:f>
          </x14:formula1>
          <xm:sqref>E4:E150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F61D-CB9E-42D1-B00D-0AD9CF987DFC}">
  <dimension ref="A1:E574"/>
  <sheetViews>
    <sheetView topLeftCell="A265" workbookViewId="0">
      <selection activeCell="B198" sqref="B198"/>
    </sheetView>
  </sheetViews>
  <sheetFormatPr defaultColWidth="8.83203125" defaultRowHeight="14" x14ac:dyDescent="0.3"/>
  <cols>
    <col min="1" max="1" width="9.5" customWidth="1"/>
    <col min="2" max="2" width="19" customWidth="1"/>
  </cols>
  <sheetData>
    <row r="1" spans="1:5" x14ac:dyDescent="0.3">
      <c r="A1" t="s">
        <v>120</v>
      </c>
      <c r="B1" t="s">
        <v>121</v>
      </c>
      <c r="C1" t="s">
        <v>122</v>
      </c>
      <c r="D1" t="s">
        <v>123</v>
      </c>
    </row>
    <row r="2" spans="1:5" x14ac:dyDescent="0.3">
      <c r="A2">
        <v>3</v>
      </c>
      <c r="B2" t="s">
        <v>124</v>
      </c>
    </row>
    <row r="3" spans="1:5" x14ac:dyDescent="0.3">
      <c r="A3">
        <v>3001</v>
      </c>
      <c r="B3" t="s">
        <v>125</v>
      </c>
      <c r="C3">
        <v>340</v>
      </c>
      <c r="D3">
        <v>8888</v>
      </c>
      <c r="E3">
        <f>SUMIFS(Raindance!O:O,Raindance!B:B,'chart of accounts kl 3-5'!A3)</f>
        <v>0</v>
      </c>
    </row>
    <row r="4" spans="1:5" x14ac:dyDescent="0.3">
      <c r="A4">
        <v>30</v>
      </c>
      <c r="B4" t="s">
        <v>126</v>
      </c>
      <c r="E4">
        <f>SUMIFS(Raindance!O:O,Raindance!B:B,'chart of accounts kl 3-5'!A4)</f>
        <v>0</v>
      </c>
    </row>
    <row r="5" spans="1:5" x14ac:dyDescent="0.3">
      <c r="A5">
        <v>3012</v>
      </c>
      <c r="B5" t="s">
        <v>127</v>
      </c>
      <c r="C5">
        <v>310</v>
      </c>
      <c r="D5">
        <v>3011</v>
      </c>
      <c r="E5">
        <f>SUMIFS(Raindance!O:O,Raindance!B:B,'chart of accounts kl 3-5'!A5)</f>
        <v>0</v>
      </c>
    </row>
    <row r="6" spans="1:5" x14ac:dyDescent="0.3">
      <c r="A6">
        <v>3014</v>
      </c>
      <c r="B6" t="s">
        <v>128</v>
      </c>
      <c r="C6">
        <v>310</v>
      </c>
      <c r="D6">
        <v>3011</v>
      </c>
      <c r="E6">
        <f>SUMIFS(Raindance!O:O,Raindance!B:B,'chart of accounts kl 3-5'!A6)</f>
        <v>0</v>
      </c>
    </row>
    <row r="7" spans="1:5" x14ac:dyDescent="0.3">
      <c r="A7">
        <v>3017</v>
      </c>
      <c r="B7" t="s">
        <v>129</v>
      </c>
      <c r="C7">
        <v>310</v>
      </c>
      <c r="D7">
        <v>3011</v>
      </c>
      <c r="E7">
        <f>SUMIFS(Raindance!O:O,Raindance!B:B,'chart of accounts kl 3-5'!A7)</f>
        <v>0</v>
      </c>
    </row>
    <row r="8" spans="1:5" x14ac:dyDescent="0.3">
      <c r="A8">
        <v>3018</v>
      </c>
      <c r="B8" t="s">
        <v>130</v>
      </c>
      <c r="C8">
        <v>310</v>
      </c>
      <c r="D8">
        <v>3011</v>
      </c>
      <c r="E8">
        <f>SUMIFS(Raindance!O:O,Raindance!B:B,'chart of accounts kl 3-5'!A8)</f>
        <v>0</v>
      </c>
    </row>
    <row r="9" spans="1:5" x14ac:dyDescent="0.3">
      <c r="A9">
        <v>3022</v>
      </c>
      <c r="B9" t="s">
        <v>131</v>
      </c>
      <c r="C9">
        <v>310</v>
      </c>
      <c r="D9">
        <v>3011</v>
      </c>
      <c r="E9">
        <f>SUMIFS(Raindance!O:O,Raindance!B:B,'chart of accounts kl 3-5'!A9)</f>
        <v>0</v>
      </c>
    </row>
    <row r="10" spans="1:5" x14ac:dyDescent="0.3">
      <c r="A10">
        <v>3023</v>
      </c>
      <c r="B10" t="s">
        <v>132</v>
      </c>
      <c r="C10">
        <v>310</v>
      </c>
      <c r="D10">
        <v>3011</v>
      </c>
      <c r="E10">
        <f>SUMIFS(Raindance!O:O,Raindance!B:B,'chart of accounts kl 3-5'!A10)</f>
        <v>0</v>
      </c>
    </row>
    <row r="11" spans="1:5" x14ac:dyDescent="0.3">
      <c r="A11">
        <v>3024</v>
      </c>
      <c r="B11" t="s">
        <v>133</v>
      </c>
      <c r="C11">
        <v>310</v>
      </c>
      <c r="D11">
        <v>3011</v>
      </c>
      <c r="E11">
        <f>SUMIFS(Raindance!O:O,Raindance!B:B,'chart of accounts kl 3-5'!A11)</f>
        <v>0</v>
      </c>
    </row>
    <row r="12" spans="1:5" x14ac:dyDescent="0.3">
      <c r="A12">
        <v>3025</v>
      </c>
      <c r="B12" t="s">
        <v>134</v>
      </c>
      <c r="C12">
        <v>310</v>
      </c>
      <c r="D12">
        <v>3011</v>
      </c>
      <c r="E12">
        <f>SUMIFS(Raindance!O:O,Raindance!B:B,'chart of accounts kl 3-5'!A12)</f>
        <v>0</v>
      </c>
    </row>
    <row r="13" spans="1:5" x14ac:dyDescent="0.3">
      <c r="A13">
        <v>3026</v>
      </c>
      <c r="B13" t="s">
        <v>135</v>
      </c>
      <c r="C13">
        <v>310</v>
      </c>
      <c r="D13">
        <v>3011</v>
      </c>
      <c r="E13">
        <f>SUMIFS(Raindance!O:O,Raindance!B:B,'chart of accounts kl 3-5'!A13)</f>
        <v>0</v>
      </c>
    </row>
    <row r="14" spans="1:5" x14ac:dyDescent="0.3">
      <c r="A14">
        <v>3027</v>
      </c>
      <c r="B14" t="s">
        <v>136</v>
      </c>
      <c r="C14">
        <v>310</v>
      </c>
      <c r="D14">
        <v>3011</v>
      </c>
      <c r="E14">
        <f>SUMIFS(Raindance!O:O,Raindance!B:B,'chart of accounts kl 3-5'!A14)</f>
        <v>0</v>
      </c>
    </row>
    <row r="15" spans="1:5" x14ac:dyDescent="0.3">
      <c r="A15">
        <v>3028</v>
      </c>
      <c r="B15" t="s">
        <v>137</v>
      </c>
      <c r="C15">
        <v>310</v>
      </c>
      <c r="D15">
        <v>3011</v>
      </c>
      <c r="E15">
        <f>SUMIFS(Raindance!O:O,Raindance!B:B,'chart of accounts kl 3-5'!A15)</f>
        <v>0</v>
      </c>
    </row>
    <row r="16" spans="1:5" x14ac:dyDescent="0.3">
      <c r="A16">
        <v>3057</v>
      </c>
      <c r="B16" t="s">
        <v>138</v>
      </c>
      <c r="C16">
        <v>310</v>
      </c>
      <c r="D16">
        <v>3011</v>
      </c>
      <c r="E16">
        <f>SUMIFS(Raindance!O:O,Raindance!B:B,'chart of accounts kl 3-5'!A16)</f>
        <v>0</v>
      </c>
    </row>
    <row r="17" spans="1:5" x14ac:dyDescent="0.3">
      <c r="A17">
        <v>3058</v>
      </c>
      <c r="B17" t="s">
        <v>139</v>
      </c>
      <c r="C17">
        <v>310</v>
      </c>
      <c r="D17">
        <v>3011</v>
      </c>
      <c r="E17">
        <f>SUMIFS(Raindance!O:O,Raindance!B:B,'chart of accounts kl 3-5'!A17)</f>
        <v>0</v>
      </c>
    </row>
    <row r="18" spans="1:5" x14ac:dyDescent="0.3">
      <c r="A18">
        <v>3060</v>
      </c>
      <c r="B18" t="s">
        <v>140</v>
      </c>
      <c r="C18">
        <v>310</v>
      </c>
      <c r="D18">
        <v>3011</v>
      </c>
      <c r="E18">
        <f>SUMIFS(Raindance!O:O,Raindance!B:B,'chart of accounts kl 3-5'!A18)</f>
        <v>0</v>
      </c>
    </row>
    <row r="19" spans="1:5" x14ac:dyDescent="0.3">
      <c r="A19">
        <v>3061</v>
      </c>
      <c r="B19" t="s">
        <v>141</v>
      </c>
      <c r="C19">
        <v>310</v>
      </c>
      <c r="D19">
        <v>3011</v>
      </c>
      <c r="E19">
        <f>SUMIFS(Raindance!O:O,Raindance!B:B,'chart of accounts kl 3-5'!A19)</f>
        <v>0</v>
      </c>
    </row>
    <row r="20" spans="1:5" x14ac:dyDescent="0.3">
      <c r="A20">
        <v>3062</v>
      </c>
      <c r="B20" t="s">
        <v>142</v>
      </c>
      <c r="C20">
        <v>310</v>
      </c>
      <c r="D20">
        <v>3011</v>
      </c>
      <c r="E20">
        <f>SUMIFS(Raindance!O:O,Raindance!B:B,'chart of accounts kl 3-5'!A20)</f>
        <v>0</v>
      </c>
    </row>
    <row r="21" spans="1:5" x14ac:dyDescent="0.3">
      <c r="A21">
        <v>3063</v>
      </c>
      <c r="B21" t="s">
        <v>143</v>
      </c>
      <c r="C21">
        <v>310</v>
      </c>
      <c r="D21">
        <v>3011</v>
      </c>
      <c r="E21">
        <f>SUMIFS(Raindance!O:O,Raindance!B:B,'chart of accounts kl 3-5'!A21)</f>
        <v>0</v>
      </c>
    </row>
    <row r="22" spans="1:5" x14ac:dyDescent="0.3">
      <c r="A22">
        <v>3099</v>
      </c>
      <c r="B22" t="s">
        <v>144</v>
      </c>
      <c r="C22">
        <v>310</v>
      </c>
      <c r="D22">
        <v>3011</v>
      </c>
      <c r="E22">
        <f>SUMIFS(Raindance!O:O,Raindance!B:B,'chart of accounts kl 3-5'!A22)</f>
        <v>0</v>
      </c>
    </row>
    <row r="23" spans="1:5" x14ac:dyDescent="0.3">
      <c r="A23">
        <v>308</v>
      </c>
      <c r="B23" t="s">
        <v>145</v>
      </c>
      <c r="E23">
        <f>SUMIFS(Raindance!O:O,Raindance!B:B,'chart of accounts kl 3-5'!A23)</f>
        <v>0</v>
      </c>
    </row>
    <row r="24" spans="1:5" x14ac:dyDescent="0.3">
      <c r="A24">
        <v>3084</v>
      </c>
      <c r="B24" t="s">
        <v>146</v>
      </c>
      <c r="C24">
        <v>310</v>
      </c>
      <c r="D24">
        <v>8888</v>
      </c>
      <c r="E24">
        <f>SUMIFS(Raindance!O:O,Raindance!B:B,'chart of accounts kl 3-5'!A24)</f>
        <v>0</v>
      </c>
    </row>
    <row r="25" spans="1:5" x14ac:dyDescent="0.3">
      <c r="A25">
        <v>3085</v>
      </c>
      <c r="B25" t="s">
        <v>147</v>
      </c>
      <c r="C25">
        <v>310</v>
      </c>
      <c r="D25">
        <v>8888</v>
      </c>
      <c r="E25">
        <f>SUMIFS(Raindance!O:O,Raindance!B:B,'chart of accounts kl 3-5'!A25)</f>
        <v>0</v>
      </c>
    </row>
    <row r="26" spans="1:5" x14ac:dyDescent="0.3">
      <c r="A26">
        <v>3086</v>
      </c>
      <c r="B26" t="s">
        <v>148</v>
      </c>
      <c r="C26">
        <v>310</v>
      </c>
      <c r="D26">
        <v>8888</v>
      </c>
      <c r="E26">
        <f>SUMIFS(Raindance!O:O,Raindance!B:B,'chart of accounts kl 3-5'!A26)</f>
        <v>0</v>
      </c>
    </row>
    <row r="27" spans="1:5" x14ac:dyDescent="0.3">
      <c r="A27">
        <v>3087</v>
      </c>
      <c r="B27" t="s">
        <v>149</v>
      </c>
      <c r="C27">
        <v>315</v>
      </c>
      <c r="D27">
        <v>8888</v>
      </c>
      <c r="E27">
        <f>SUMIFS(Raindance!O:O,Raindance!B:B,'chart of accounts kl 3-5'!A27)</f>
        <v>0</v>
      </c>
    </row>
    <row r="28" spans="1:5" x14ac:dyDescent="0.3">
      <c r="A28">
        <v>3088</v>
      </c>
      <c r="B28" t="s">
        <v>150</v>
      </c>
      <c r="C28">
        <v>315</v>
      </c>
      <c r="D28">
        <v>8888</v>
      </c>
      <c r="E28">
        <f>SUMIFS(Raindance!O:O,Raindance!B:B,'chart of accounts kl 3-5'!A28)</f>
        <v>0</v>
      </c>
    </row>
    <row r="29" spans="1:5" x14ac:dyDescent="0.3">
      <c r="A29">
        <v>3090</v>
      </c>
      <c r="B29" t="s">
        <v>151</v>
      </c>
      <c r="C29">
        <v>310</v>
      </c>
      <c r="D29">
        <v>8888</v>
      </c>
      <c r="E29">
        <f>SUMIFS(Raindance!O:O,Raindance!B:B,'chart of accounts kl 3-5'!A29)</f>
        <v>0</v>
      </c>
    </row>
    <row r="30" spans="1:5" x14ac:dyDescent="0.3">
      <c r="A30">
        <v>3091</v>
      </c>
      <c r="B30" t="s">
        <v>152</v>
      </c>
      <c r="C30">
        <v>310</v>
      </c>
      <c r="D30">
        <v>8888</v>
      </c>
      <c r="E30">
        <f>SUMIFS(Raindance!O:O,Raindance!B:B,'chart of accounts kl 3-5'!A30)</f>
        <v>0</v>
      </c>
    </row>
    <row r="31" spans="1:5" x14ac:dyDescent="0.3">
      <c r="A31">
        <v>3092</v>
      </c>
      <c r="B31" t="s">
        <v>153</v>
      </c>
      <c r="C31">
        <v>315</v>
      </c>
      <c r="D31">
        <v>8888</v>
      </c>
      <c r="E31">
        <f>SUMIFS(Raindance!O:O,Raindance!B:B,'chart of accounts kl 3-5'!A31)</f>
        <v>0</v>
      </c>
    </row>
    <row r="32" spans="1:5" x14ac:dyDescent="0.3">
      <c r="A32">
        <v>3093</v>
      </c>
      <c r="B32" t="s">
        <v>154</v>
      </c>
      <c r="C32">
        <v>315</v>
      </c>
      <c r="D32">
        <v>8888</v>
      </c>
      <c r="E32">
        <f>SUMIFS(Raindance!O:O,Raindance!B:B,'chart of accounts kl 3-5'!A32)</f>
        <v>0</v>
      </c>
    </row>
    <row r="33" spans="1:5" x14ac:dyDescent="0.3">
      <c r="A33">
        <v>3094</v>
      </c>
      <c r="B33" t="s">
        <v>155</v>
      </c>
      <c r="C33">
        <v>310</v>
      </c>
      <c r="D33">
        <v>8888</v>
      </c>
      <c r="E33">
        <f>SUMIFS(Raindance!O:O,Raindance!B:B,'chart of accounts kl 3-5'!A33)</f>
        <v>0</v>
      </c>
    </row>
    <row r="34" spans="1:5" x14ac:dyDescent="0.3">
      <c r="A34">
        <v>3095</v>
      </c>
      <c r="B34" t="s">
        <v>156</v>
      </c>
      <c r="C34">
        <v>310</v>
      </c>
      <c r="D34">
        <v>8888</v>
      </c>
      <c r="E34">
        <f>SUMIFS(Raindance!O:O,Raindance!B:B,'chart of accounts kl 3-5'!A34)</f>
        <v>0</v>
      </c>
    </row>
    <row r="35" spans="1:5" x14ac:dyDescent="0.3">
      <c r="A35">
        <v>3096</v>
      </c>
      <c r="B35" t="s">
        <v>157</v>
      </c>
      <c r="C35">
        <v>310</v>
      </c>
      <c r="D35">
        <v>8888</v>
      </c>
      <c r="E35">
        <f>SUMIFS(Raindance!O:O,Raindance!B:B,'chart of accounts kl 3-5'!A35)</f>
        <v>0</v>
      </c>
    </row>
    <row r="36" spans="1:5" x14ac:dyDescent="0.3">
      <c r="A36">
        <v>3097</v>
      </c>
      <c r="B36" t="s">
        <v>158</v>
      </c>
      <c r="C36">
        <v>310</v>
      </c>
      <c r="D36">
        <v>8888</v>
      </c>
      <c r="E36">
        <f>SUMIFS(Raindance!O:O,Raindance!B:B,'chart of accounts kl 3-5'!A36)</f>
        <v>0</v>
      </c>
    </row>
    <row r="37" spans="1:5" x14ac:dyDescent="0.3">
      <c r="A37">
        <v>3098</v>
      </c>
      <c r="B37" t="s">
        <v>159</v>
      </c>
      <c r="C37">
        <v>315</v>
      </c>
      <c r="D37">
        <v>8888</v>
      </c>
      <c r="E37">
        <f>SUMIFS(Raindance!O:O,Raindance!B:B,'chart of accounts kl 3-5'!A37)</f>
        <v>0</v>
      </c>
    </row>
    <row r="38" spans="1:5" x14ac:dyDescent="0.3">
      <c r="A38">
        <v>31</v>
      </c>
      <c r="B38" t="s">
        <v>160</v>
      </c>
      <c r="E38">
        <f>SUMIFS(Raindance!O:O,Raindance!B:B,'chart of accounts kl 3-5'!A38)</f>
        <v>0</v>
      </c>
    </row>
    <row r="39" spans="1:5" x14ac:dyDescent="0.3">
      <c r="A39">
        <v>311</v>
      </c>
      <c r="B39" t="s">
        <v>161</v>
      </c>
      <c r="E39">
        <f>SUMIFS(Raindance!O:O,Raindance!B:B,'chart of accounts kl 3-5'!A39)</f>
        <v>0</v>
      </c>
    </row>
    <row r="40" spans="1:5" x14ac:dyDescent="0.3">
      <c r="A40">
        <v>3111</v>
      </c>
      <c r="B40" t="s">
        <v>162</v>
      </c>
      <c r="C40">
        <v>340</v>
      </c>
      <c r="D40">
        <v>3121</v>
      </c>
      <c r="E40">
        <f>SUMIFS(Raindance!O:O,Raindance!B:B,'chart of accounts kl 3-5'!A40)</f>
        <v>0</v>
      </c>
    </row>
    <row r="41" spans="1:5" x14ac:dyDescent="0.3">
      <c r="A41">
        <v>3112</v>
      </c>
      <c r="B41" t="s">
        <v>163</v>
      </c>
      <c r="C41">
        <v>340</v>
      </c>
      <c r="D41">
        <v>3122</v>
      </c>
      <c r="E41">
        <f>SUMIFS(Raindance!O:O,Raindance!B:B,'chart of accounts kl 3-5'!A41)</f>
        <v>0</v>
      </c>
    </row>
    <row r="42" spans="1:5" x14ac:dyDescent="0.3">
      <c r="A42">
        <v>3113</v>
      </c>
      <c r="B42" t="s">
        <v>164</v>
      </c>
      <c r="C42">
        <v>340</v>
      </c>
      <c r="D42">
        <v>3121</v>
      </c>
      <c r="E42">
        <f>SUMIFS(Raindance!O:O,Raindance!B:B,'chart of accounts kl 3-5'!A42)</f>
        <v>0</v>
      </c>
    </row>
    <row r="43" spans="1:5" x14ac:dyDescent="0.3">
      <c r="A43">
        <v>3114</v>
      </c>
      <c r="B43" t="s">
        <v>165</v>
      </c>
      <c r="C43">
        <v>340</v>
      </c>
      <c r="D43">
        <v>3122</v>
      </c>
      <c r="E43">
        <f>SUMIFS(Raindance!O:O,Raindance!B:B,'chart of accounts kl 3-5'!A43)</f>
        <v>0</v>
      </c>
    </row>
    <row r="44" spans="1:5" x14ac:dyDescent="0.3">
      <c r="A44">
        <v>3116</v>
      </c>
      <c r="B44" t="s">
        <v>166</v>
      </c>
      <c r="C44">
        <v>340</v>
      </c>
      <c r="D44">
        <v>3128</v>
      </c>
      <c r="E44">
        <f>SUMIFS(Raindance!O:O,Raindance!B:B,'chart of accounts kl 3-5'!A44)</f>
        <v>0</v>
      </c>
    </row>
    <row r="45" spans="1:5" x14ac:dyDescent="0.3">
      <c r="A45">
        <v>3117</v>
      </c>
      <c r="B45" t="s">
        <v>167</v>
      </c>
      <c r="C45">
        <v>340</v>
      </c>
      <c r="D45">
        <v>3129</v>
      </c>
      <c r="E45">
        <f>SUMIFS(Raindance!O:O,Raindance!B:B,'chart of accounts kl 3-5'!A45)</f>
        <v>0</v>
      </c>
    </row>
    <row r="46" spans="1:5" x14ac:dyDescent="0.3">
      <c r="A46">
        <v>3118</v>
      </c>
      <c r="B46" t="s">
        <v>168</v>
      </c>
      <c r="C46">
        <v>340</v>
      </c>
      <c r="D46">
        <v>3128</v>
      </c>
      <c r="E46">
        <f>SUMIFS(Raindance!O:O,Raindance!B:B,'chart of accounts kl 3-5'!A46)</f>
        <v>0</v>
      </c>
    </row>
    <row r="47" spans="1:5" x14ac:dyDescent="0.3">
      <c r="A47">
        <v>3119</v>
      </c>
      <c r="B47" t="s">
        <v>169</v>
      </c>
      <c r="C47">
        <v>340</v>
      </c>
      <c r="D47">
        <v>3129</v>
      </c>
      <c r="E47">
        <f>SUMIFS(Raindance!O:O,Raindance!B:B,'chart of accounts kl 3-5'!A47)</f>
        <v>0</v>
      </c>
    </row>
    <row r="48" spans="1:5" x14ac:dyDescent="0.3">
      <c r="A48">
        <v>312</v>
      </c>
      <c r="B48" t="s">
        <v>170</v>
      </c>
      <c r="E48">
        <f>SUMIFS(Raindance!O:O,Raindance!B:B,'chart of accounts kl 3-5'!A48)</f>
        <v>0</v>
      </c>
    </row>
    <row r="49" spans="1:5" x14ac:dyDescent="0.3">
      <c r="A49">
        <v>3121</v>
      </c>
      <c r="B49" t="s">
        <v>171</v>
      </c>
      <c r="C49">
        <v>340</v>
      </c>
      <c r="D49">
        <v>3131</v>
      </c>
      <c r="E49">
        <f>SUMIFS(Raindance!O:O,Raindance!B:B,'chart of accounts kl 3-5'!A49)</f>
        <v>0</v>
      </c>
    </row>
    <row r="50" spans="1:5" x14ac:dyDescent="0.3">
      <c r="A50">
        <v>3122</v>
      </c>
      <c r="B50" t="s">
        <v>172</v>
      </c>
      <c r="C50">
        <v>340</v>
      </c>
      <c r="D50">
        <v>3132</v>
      </c>
      <c r="E50">
        <f>SUMIFS(Raindance!O:O,Raindance!B:B,'chart of accounts kl 3-5'!A50)</f>
        <v>0</v>
      </c>
    </row>
    <row r="51" spans="1:5" x14ac:dyDescent="0.3">
      <c r="A51">
        <v>3123</v>
      </c>
      <c r="B51" t="s">
        <v>173</v>
      </c>
      <c r="C51">
        <v>340</v>
      </c>
      <c r="D51">
        <v>3132</v>
      </c>
      <c r="E51">
        <f>SUMIFS(Raindance!O:O,Raindance!B:B,'chart of accounts kl 3-5'!A51)</f>
        <v>0</v>
      </c>
    </row>
    <row r="52" spans="1:5" x14ac:dyDescent="0.3">
      <c r="A52">
        <v>3128</v>
      </c>
      <c r="B52" t="s">
        <v>174</v>
      </c>
      <c r="C52">
        <v>340</v>
      </c>
      <c r="D52">
        <v>3138</v>
      </c>
      <c r="E52">
        <f>SUMIFS(Raindance!O:O,Raindance!B:B,'chart of accounts kl 3-5'!A52)</f>
        <v>0</v>
      </c>
    </row>
    <row r="53" spans="1:5" x14ac:dyDescent="0.3">
      <c r="A53">
        <v>3129</v>
      </c>
      <c r="B53" t="s">
        <v>175</v>
      </c>
      <c r="C53">
        <v>340</v>
      </c>
      <c r="D53">
        <v>3139</v>
      </c>
      <c r="E53">
        <f>SUMIFS(Raindance!O:O,Raindance!B:B,'chart of accounts kl 3-5'!A53)</f>
        <v>0</v>
      </c>
    </row>
    <row r="54" spans="1:5" x14ac:dyDescent="0.3">
      <c r="A54">
        <v>314</v>
      </c>
      <c r="B54" t="s">
        <v>176</v>
      </c>
      <c r="E54">
        <f>SUMIFS(Raindance!O:O,Raindance!B:B,'chart of accounts kl 3-5'!A54)</f>
        <v>0</v>
      </c>
    </row>
    <row r="55" spans="1:5" x14ac:dyDescent="0.3">
      <c r="A55">
        <v>3131</v>
      </c>
      <c r="B55" t="s">
        <v>177</v>
      </c>
      <c r="C55">
        <v>340</v>
      </c>
      <c r="D55">
        <v>3171</v>
      </c>
      <c r="E55">
        <f>SUMIFS(Raindance!O:O,Raindance!B:B,'chart of accounts kl 3-5'!A55)</f>
        <v>0</v>
      </c>
    </row>
    <row r="56" spans="1:5" x14ac:dyDescent="0.3">
      <c r="A56">
        <v>3132</v>
      </c>
      <c r="B56" t="s">
        <v>178</v>
      </c>
      <c r="C56">
        <v>340</v>
      </c>
      <c r="D56">
        <v>3172</v>
      </c>
      <c r="E56">
        <f>SUMIFS(Raindance!O:O,Raindance!B:B,'chart of accounts kl 3-5'!A56)</f>
        <v>0</v>
      </c>
    </row>
    <row r="57" spans="1:5" x14ac:dyDescent="0.3">
      <c r="A57">
        <v>3141</v>
      </c>
      <c r="B57" t="s">
        <v>179</v>
      </c>
      <c r="C57">
        <v>340</v>
      </c>
      <c r="D57">
        <v>3171</v>
      </c>
      <c r="E57">
        <f>SUMIFS(Raindance!O:O,Raindance!B:B,'chart of accounts kl 3-5'!A57)</f>
        <v>0</v>
      </c>
    </row>
    <row r="58" spans="1:5" x14ac:dyDescent="0.3">
      <c r="A58">
        <v>3142</v>
      </c>
      <c r="B58" t="s">
        <v>180</v>
      </c>
      <c r="C58">
        <v>340</v>
      </c>
      <c r="D58">
        <v>3172</v>
      </c>
      <c r="E58">
        <f>SUMIFS(Raindance!O:O,Raindance!B:B,'chart of accounts kl 3-5'!A58)</f>
        <v>0</v>
      </c>
    </row>
    <row r="59" spans="1:5" x14ac:dyDescent="0.3">
      <c r="A59">
        <v>3143</v>
      </c>
      <c r="B59" t="s">
        <v>181</v>
      </c>
      <c r="C59">
        <v>340</v>
      </c>
      <c r="D59">
        <v>3172</v>
      </c>
      <c r="E59">
        <f>SUMIFS(Raindance!O:O,Raindance!B:B,'chart of accounts kl 3-5'!A59)</f>
        <v>0</v>
      </c>
    </row>
    <row r="60" spans="1:5" x14ac:dyDescent="0.3">
      <c r="A60">
        <v>3145</v>
      </c>
      <c r="B60" t="s">
        <v>182</v>
      </c>
      <c r="C60">
        <v>340</v>
      </c>
      <c r="D60">
        <v>3171</v>
      </c>
      <c r="E60">
        <f>SUMIFS(Raindance!O:O,Raindance!B:B,'chart of accounts kl 3-5'!A60)</f>
        <v>0</v>
      </c>
    </row>
    <row r="61" spans="1:5" x14ac:dyDescent="0.3">
      <c r="A61">
        <v>3146</v>
      </c>
      <c r="B61" t="s">
        <v>183</v>
      </c>
      <c r="C61">
        <v>340</v>
      </c>
      <c r="D61">
        <v>3172</v>
      </c>
      <c r="E61">
        <f>SUMIFS(Raindance!O:O,Raindance!B:B,'chart of accounts kl 3-5'!A61)</f>
        <v>0</v>
      </c>
    </row>
    <row r="62" spans="1:5" x14ac:dyDescent="0.3">
      <c r="A62">
        <v>3147</v>
      </c>
      <c r="B62" t="s">
        <v>184</v>
      </c>
      <c r="C62">
        <v>340</v>
      </c>
      <c r="D62">
        <v>3172</v>
      </c>
      <c r="E62">
        <f>SUMIFS(Raindance!O:O,Raindance!B:B,'chart of accounts kl 3-5'!A62)</f>
        <v>0</v>
      </c>
    </row>
    <row r="63" spans="1:5" x14ac:dyDescent="0.3">
      <c r="A63">
        <v>3148</v>
      </c>
      <c r="B63" t="s">
        <v>185</v>
      </c>
      <c r="C63">
        <v>340</v>
      </c>
      <c r="D63">
        <v>3178</v>
      </c>
      <c r="E63">
        <f>SUMIFS(Raindance!O:O,Raindance!B:B,'chart of accounts kl 3-5'!A63)</f>
        <v>0</v>
      </c>
    </row>
    <row r="64" spans="1:5" x14ac:dyDescent="0.3">
      <c r="A64">
        <v>3149</v>
      </c>
      <c r="B64" t="s">
        <v>186</v>
      </c>
      <c r="C64">
        <v>340</v>
      </c>
      <c r="D64">
        <v>3179</v>
      </c>
      <c r="E64">
        <f>SUMIFS(Raindance!O:O,Raindance!B:B,'chart of accounts kl 3-5'!A64)</f>
        <v>0</v>
      </c>
    </row>
    <row r="65" spans="1:5" x14ac:dyDescent="0.3">
      <c r="A65">
        <v>3150</v>
      </c>
      <c r="B65" t="s">
        <v>187</v>
      </c>
      <c r="C65">
        <v>340</v>
      </c>
      <c r="D65">
        <v>3171</v>
      </c>
      <c r="E65">
        <f>SUMIFS(Raindance!O:O,Raindance!B:B,'chart of accounts kl 3-5'!A65)</f>
        <v>0</v>
      </c>
    </row>
    <row r="66" spans="1:5" x14ac:dyDescent="0.3">
      <c r="A66">
        <v>3151</v>
      </c>
      <c r="B66" t="s">
        <v>188</v>
      </c>
      <c r="C66">
        <v>340</v>
      </c>
      <c r="D66">
        <v>3172</v>
      </c>
      <c r="E66">
        <f>SUMIFS(Raindance!O:O,Raindance!B:B,'chart of accounts kl 3-5'!A66)</f>
        <v>0</v>
      </c>
    </row>
    <row r="67" spans="1:5" x14ac:dyDescent="0.3">
      <c r="A67">
        <v>3153</v>
      </c>
      <c r="B67" t="s">
        <v>189</v>
      </c>
      <c r="C67">
        <v>340</v>
      </c>
      <c r="D67">
        <v>3171</v>
      </c>
      <c r="E67">
        <f>SUMIFS(Raindance!O:O,Raindance!B:B,'chart of accounts kl 3-5'!A67)</f>
        <v>0</v>
      </c>
    </row>
    <row r="68" spans="1:5" x14ac:dyDescent="0.3">
      <c r="A68">
        <v>3154</v>
      </c>
      <c r="B68" t="s">
        <v>190</v>
      </c>
      <c r="C68">
        <v>340</v>
      </c>
      <c r="D68">
        <v>3172</v>
      </c>
      <c r="E68">
        <f>SUMIFS(Raindance!O:O,Raindance!B:B,'chart of accounts kl 3-5'!A68)</f>
        <v>0</v>
      </c>
    </row>
    <row r="69" spans="1:5" x14ac:dyDescent="0.3">
      <c r="A69">
        <v>3155</v>
      </c>
      <c r="B69" t="s">
        <v>191</v>
      </c>
      <c r="C69">
        <v>340</v>
      </c>
      <c r="D69">
        <v>3171</v>
      </c>
      <c r="E69">
        <f>SUMIFS(Raindance!O:O,Raindance!B:B,'chart of accounts kl 3-5'!A69)</f>
        <v>0</v>
      </c>
    </row>
    <row r="70" spans="1:5" x14ac:dyDescent="0.3">
      <c r="A70">
        <v>3156</v>
      </c>
      <c r="B70" t="s">
        <v>192</v>
      </c>
      <c r="C70">
        <v>340</v>
      </c>
      <c r="D70">
        <v>3172</v>
      </c>
      <c r="E70">
        <f>SUMIFS(Raindance!O:O,Raindance!B:B,'chart of accounts kl 3-5'!A70)</f>
        <v>0</v>
      </c>
    </row>
    <row r="71" spans="1:5" x14ac:dyDescent="0.3">
      <c r="B71" t="s">
        <v>193</v>
      </c>
      <c r="E71">
        <f>SUMIFS(Raindance!O:O,Raindance!B:B,'chart of accounts kl 3-5'!A71)</f>
        <v>0</v>
      </c>
    </row>
    <row r="72" spans="1:5" x14ac:dyDescent="0.3">
      <c r="A72">
        <v>3157</v>
      </c>
      <c r="B72" t="s">
        <v>194</v>
      </c>
      <c r="C72">
        <v>340</v>
      </c>
      <c r="D72">
        <v>3171</v>
      </c>
      <c r="E72">
        <f>SUMIFS(Raindance!O:O,Raindance!B:B,'chart of accounts kl 3-5'!A72)</f>
        <v>0</v>
      </c>
    </row>
    <row r="73" spans="1:5" x14ac:dyDescent="0.3">
      <c r="A73">
        <v>3158</v>
      </c>
      <c r="B73" t="s">
        <v>195</v>
      </c>
      <c r="C73">
        <v>340</v>
      </c>
      <c r="D73">
        <v>3172</v>
      </c>
      <c r="E73">
        <f>SUMIFS(Raindance!O:O,Raindance!B:B,'chart of accounts kl 3-5'!A73)</f>
        <v>0</v>
      </c>
    </row>
    <row r="74" spans="1:5" x14ac:dyDescent="0.3">
      <c r="A74">
        <v>3160</v>
      </c>
      <c r="B74" t="s">
        <v>196</v>
      </c>
      <c r="C74">
        <v>340</v>
      </c>
      <c r="D74">
        <v>3171</v>
      </c>
      <c r="E74">
        <f>SUMIFS(Raindance!O:O,Raindance!B:B,'chart of accounts kl 3-5'!A74)</f>
        <v>0</v>
      </c>
    </row>
    <row r="75" spans="1:5" x14ac:dyDescent="0.3">
      <c r="A75">
        <v>3161</v>
      </c>
      <c r="B75" t="s">
        <v>197</v>
      </c>
      <c r="C75">
        <v>340</v>
      </c>
      <c r="D75">
        <v>3172</v>
      </c>
      <c r="E75">
        <f>SUMIFS(Raindance!O:O,Raindance!B:B,'chart of accounts kl 3-5'!A75)</f>
        <v>0</v>
      </c>
    </row>
    <row r="76" spans="1:5" x14ac:dyDescent="0.3">
      <c r="A76">
        <v>3162</v>
      </c>
      <c r="B76" t="s">
        <v>198</v>
      </c>
      <c r="C76">
        <v>340</v>
      </c>
      <c r="D76">
        <v>3172</v>
      </c>
      <c r="E76">
        <f>SUMIFS(Raindance!O:O,Raindance!B:B,'chart of accounts kl 3-5'!A76)</f>
        <v>0</v>
      </c>
    </row>
    <row r="77" spans="1:5" x14ac:dyDescent="0.3">
      <c r="A77">
        <v>3163</v>
      </c>
      <c r="B77" t="s">
        <v>199</v>
      </c>
      <c r="C77">
        <v>340</v>
      </c>
      <c r="D77">
        <v>3141</v>
      </c>
      <c r="E77">
        <f>SUMIFS(Raindance!O:O,Raindance!B:B,'chart of accounts kl 3-5'!A77)</f>
        <v>0</v>
      </c>
    </row>
    <row r="78" spans="1:5" x14ac:dyDescent="0.3">
      <c r="A78">
        <v>3164</v>
      </c>
      <c r="B78" t="s">
        <v>200</v>
      </c>
      <c r="C78">
        <v>340</v>
      </c>
      <c r="D78">
        <v>3142</v>
      </c>
      <c r="E78">
        <f>SUMIFS(Raindance!O:O,Raindance!B:B,'chart of accounts kl 3-5'!A78)</f>
        <v>0</v>
      </c>
    </row>
    <row r="79" spans="1:5" x14ac:dyDescent="0.3">
      <c r="A79">
        <v>3165</v>
      </c>
      <c r="B79" t="s">
        <v>201</v>
      </c>
      <c r="C79">
        <v>340</v>
      </c>
      <c r="D79">
        <v>3142</v>
      </c>
      <c r="E79">
        <f>SUMIFS(Raindance!O:O,Raindance!B:B,'chart of accounts kl 3-5'!A79)</f>
        <v>0</v>
      </c>
    </row>
    <row r="80" spans="1:5" x14ac:dyDescent="0.3">
      <c r="A80">
        <v>3166</v>
      </c>
      <c r="B80" t="s">
        <v>202</v>
      </c>
      <c r="C80">
        <v>340</v>
      </c>
      <c r="D80">
        <v>3141</v>
      </c>
      <c r="E80">
        <f>SUMIFS(Raindance!O:O,Raindance!B:B,'chart of accounts kl 3-5'!A80)</f>
        <v>0</v>
      </c>
    </row>
    <row r="81" spans="1:5" x14ac:dyDescent="0.3">
      <c r="A81">
        <v>3167</v>
      </c>
      <c r="B81" t="s">
        <v>203</v>
      </c>
      <c r="C81">
        <v>340</v>
      </c>
      <c r="D81">
        <v>3142</v>
      </c>
      <c r="E81">
        <f>SUMIFS(Raindance!O:O,Raindance!B:B,'chart of accounts kl 3-5'!A81)</f>
        <v>0</v>
      </c>
    </row>
    <row r="82" spans="1:5" x14ac:dyDescent="0.3">
      <c r="A82">
        <v>3168</v>
      </c>
      <c r="B82" t="s">
        <v>204</v>
      </c>
      <c r="C82">
        <v>335</v>
      </c>
      <c r="D82">
        <v>3148</v>
      </c>
      <c r="E82">
        <f>SUMIFS(Raindance!O:O,Raindance!B:B,'chart of accounts kl 3-5'!A82)</f>
        <v>0</v>
      </c>
    </row>
    <row r="83" spans="1:5" x14ac:dyDescent="0.3">
      <c r="A83">
        <v>3169</v>
      </c>
      <c r="B83" t="s">
        <v>205</v>
      </c>
      <c r="C83">
        <v>335</v>
      </c>
      <c r="D83">
        <v>3149</v>
      </c>
      <c r="E83">
        <f>SUMIFS(Raindance!O:O,Raindance!B:B,'chart of accounts kl 3-5'!A83)</f>
        <v>0</v>
      </c>
    </row>
    <row r="84" spans="1:5" x14ac:dyDescent="0.3">
      <c r="A84">
        <v>3171</v>
      </c>
      <c r="B84" t="s">
        <v>206</v>
      </c>
      <c r="C84">
        <v>340</v>
      </c>
      <c r="D84">
        <v>8888</v>
      </c>
      <c r="E84">
        <f>SUMIFS(Raindance!O:O,Raindance!B:B,'chart of accounts kl 3-5'!A84)</f>
        <v>0</v>
      </c>
    </row>
    <row r="85" spans="1:5" x14ac:dyDescent="0.3">
      <c r="A85">
        <v>3172</v>
      </c>
      <c r="B85" t="s">
        <v>207</v>
      </c>
      <c r="C85">
        <v>340</v>
      </c>
      <c r="D85">
        <v>8888</v>
      </c>
      <c r="E85">
        <f>SUMIFS(Raindance!O:O,Raindance!B:B,'chart of accounts kl 3-5'!A85)</f>
        <v>0</v>
      </c>
    </row>
    <row r="86" spans="1:5" x14ac:dyDescent="0.3">
      <c r="A86">
        <v>3173</v>
      </c>
      <c r="B86" t="s">
        <v>208</v>
      </c>
      <c r="C86">
        <v>340</v>
      </c>
      <c r="D86">
        <v>8888</v>
      </c>
      <c r="E86">
        <f>SUMIFS(Raindance!O:O,Raindance!B:B,'chart of accounts kl 3-5'!A86)</f>
        <v>0</v>
      </c>
    </row>
    <row r="87" spans="1:5" x14ac:dyDescent="0.3">
      <c r="A87">
        <v>3175</v>
      </c>
      <c r="B87" t="s">
        <v>209</v>
      </c>
      <c r="C87">
        <v>340</v>
      </c>
      <c r="D87">
        <v>8888</v>
      </c>
      <c r="E87">
        <f>SUMIFS(Raindance!O:O,Raindance!B:B,'chart of accounts kl 3-5'!A87)</f>
        <v>0</v>
      </c>
    </row>
    <row r="88" spans="1:5" x14ac:dyDescent="0.3">
      <c r="A88">
        <v>32</v>
      </c>
      <c r="B88" t="s">
        <v>210</v>
      </c>
      <c r="E88">
        <f>SUMIFS(Raindance!O:O,Raindance!B:B,'chart of accounts kl 3-5'!A88)</f>
        <v>0</v>
      </c>
    </row>
    <row r="89" spans="1:5" x14ac:dyDescent="0.3">
      <c r="A89">
        <v>321</v>
      </c>
      <c r="B89" t="s">
        <v>211</v>
      </c>
      <c r="E89">
        <f>SUMIFS(Raindance!O:O,Raindance!B:B,'chart of accounts kl 3-5'!A89)</f>
        <v>0</v>
      </c>
    </row>
    <row r="90" spans="1:5" x14ac:dyDescent="0.3">
      <c r="A90">
        <v>3211</v>
      </c>
      <c r="B90" t="s">
        <v>212</v>
      </c>
      <c r="C90">
        <v>340</v>
      </c>
      <c r="D90">
        <v>3112</v>
      </c>
      <c r="E90">
        <f>SUMIFS(Raindance!O:O,Raindance!B:B,'chart of accounts kl 3-5'!A90)</f>
        <v>0</v>
      </c>
    </row>
    <row r="91" spans="1:5" x14ac:dyDescent="0.3">
      <c r="A91">
        <v>3212</v>
      </c>
      <c r="B91" t="s">
        <v>213</v>
      </c>
      <c r="C91">
        <v>340</v>
      </c>
      <c r="D91">
        <v>3112</v>
      </c>
      <c r="E91">
        <f>SUMIFS(Raindance!O:O,Raindance!B:B,'chart of accounts kl 3-5'!A91)</f>
        <v>0</v>
      </c>
    </row>
    <row r="92" spans="1:5" x14ac:dyDescent="0.3">
      <c r="A92">
        <v>3219</v>
      </c>
      <c r="B92" t="s">
        <v>214</v>
      </c>
      <c r="C92">
        <v>340</v>
      </c>
      <c r="D92">
        <v>3119</v>
      </c>
      <c r="E92">
        <f>SUMIFS(Raindance!O:O,Raindance!B:B,'chart of accounts kl 3-5'!A92)</f>
        <v>0</v>
      </c>
    </row>
    <row r="93" spans="1:5" x14ac:dyDescent="0.3">
      <c r="A93">
        <v>33</v>
      </c>
      <c r="B93" t="s">
        <v>215</v>
      </c>
      <c r="E93">
        <f>SUMIFS(Raindance!O:O,Raindance!B:B,'chart of accounts kl 3-5'!A93)</f>
        <v>0</v>
      </c>
    </row>
    <row r="94" spans="1:5" x14ac:dyDescent="0.3">
      <c r="A94">
        <v>332</v>
      </c>
      <c r="B94" t="s">
        <v>216</v>
      </c>
      <c r="E94">
        <f>SUMIFS(Raindance!O:O,Raindance!B:B,'chart of accounts kl 3-5'!A94)</f>
        <v>0</v>
      </c>
    </row>
    <row r="95" spans="1:5" x14ac:dyDescent="0.3">
      <c r="A95">
        <v>3321</v>
      </c>
      <c r="B95" t="s">
        <v>217</v>
      </c>
      <c r="C95">
        <v>330</v>
      </c>
      <c r="D95">
        <v>3131</v>
      </c>
      <c r="E95">
        <f>SUMIFS(Raindance!O:O,Raindance!B:B,'chart of accounts kl 3-5'!A95)</f>
        <v>0</v>
      </c>
    </row>
    <row r="96" spans="1:5" x14ac:dyDescent="0.3">
      <c r="A96">
        <v>3322</v>
      </c>
      <c r="B96" t="s">
        <v>218</v>
      </c>
      <c r="C96">
        <v>330</v>
      </c>
      <c r="D96">
        <v>3132</v>
      </c>
      <c r="E96">
        <f>SUMIFS(Raindance!O:O,Raindance!B:B,'chart of accounts kl 3-5'!A96)</f>
        <v>0</v>
      </c>
    </row>
    <row r="97" spans="1:5" x14ac:dyDescent="0.3">
      <c r="A97">
        <v>3328</v>
      </c>
      <c r="B97" t="s">
        <v>219</v>
      </c>
      <c r="C97">
        <v>335</v>
      </c>
      <c r="D97">
        <v>3138</v>
      </c>
      <c r="E97">
        <f>SUMIFS(Raindance!O:O,Raindance!B:B,'chart of accounts kl 3-5'!A97)</f>
        <v>0</v>
      </c>
    </row>
    <row r="98" spans="1:5" x14ac:dyDescent="0.3">
      <c r="A98">
        <v>3329</v>
      </c>
      <c r="B98" t="s">
        <v>220</v>
      </c>
      <c r="C98">
        <v>335</v>
      </c>
      <c r="D98">
        <v>3139</v>
      </c>
      <c r="E98">
        <f>SUMIFS(Raindance!O:O,Raindance!B:B,'chart of accounts kl 3-5'!A98)</f>
        <v>0</v>
      </c>
    </row>
    <row r="99" spans="1:5" x14ac:dyDescent="0.3">
      <c r="A99">
        <v>334</v>
      </c>
      <c r="B99" t="s">
        <v>221</v>
      </c>
      <c r="E99">
        <f>SUMIFS(Raindance!O:O,Raindance!B:B,'chart of accounts kl 3-5'!A99)</f>
        <v>0</v>
      </c>
    </row>
    <row r="100" spans="1:5" x14ac:dyDescent="0.3">
      <c r="A100">
        <v>3341</v>
      </c>
      <c r="B100" t="s">
        <v>222</v>
      </c>
      <c r="C100">
        <v>330</v>
      </c>
      <c r="D100">
        <v>3151</v>
      </c>
      <c r="E100">
        <f>SUMIFS(Raindance!O:O,Raindance!B:B,'chart of accounts kl 3-5'!A100)</f>
        <v>0</v>
      </c>
    </row>
    <row r="101" spans="1:5" x14ac:dyDescent="0.3">
      <c r="A101">
        <v>3342</v>
      </c>
      <c r="B101" t="s">
        <v>223</v>
      </c>
      <c r="C101">
        <v>330</v>
      </c>
      <c r="D101">
        <v>3152</v>
      </c>
      <c r="E101">
        <f>SUMIFS(Raindance!O:O,Raindance!B:B,'chart of accounts kl 3-5'!A101)</f>
        <v>0</v>
      </c>
    </row>
    <row r="102" spans="1:5" x14ac:dyDescent="0.3">
      <c r="A102">
        <v>3348</v>
      </c>
      <c r="B102" t="s">
        <v>224</v>
      </c>
      <c r="C102">
        <v>335</v>
      </c>
      <c r="D102">
        <v>3158</v>
      </c>
      <c r="E102">
        <f>SUMIFS(Raindance!O:O,Raindance!B:B,'chart of accounts kl 3-5'!A102)</f>
        <v>0</v>
      </c>
    </row>
    <row r="103" spans="1:5" x14ac:dyDescent="0.3">
      <c r="A103">
        <v>3349</v>
      </c>
      <c r="B103" t="s">
        <v>225</v>
      </c>
      <c r="C103">
        <v>335</v>
      </c>
      <c r="D103">
        <v>3159</v>
      </c>
      <c r="E103">
        <f>SUMIFS(Raindance!O:O,Raindance!B:B,'chart of accounts kl 3-5'!A103)</f>
        <v>0</v>
      </c>
    </row>
    <row r="104" spans="1:5" x14ac:dyDescent="0.3">
      <c r="A104">
        <v>336</v>
      </c>
      <c r="B104" t="s">
        <v>226</v>
      </c>
      <c r="E104">
        <f>SUMIFS(Raindance!O:O,Raindance!B:B,'chart of accounts kl 3-5'!A104)</f>
        <v>0</v>
      </c>
    </row>
    <row r="105" spans="1:5" x14ac:dyDescent="0.3">
      <c r="A105">
        <v>3361</v>
      </c>
      <c r="B105" t="s">
        <v>227</v>
      </c>
      <c r="C105">
        <v>330</v>
      </c>
      <c r="D105">
        <v>3132</v>
      </c>
      <c r="E105">
        <f>SUMIFS(Raindance!O:O,Raindance!B:B,'chart of accounts kl 3-5'!A105)</f>
        <v>0</v>
      </c>
    </row>
    <row r="106" spans="1:5" x14ac:dyDescent="0.3">
      <c r="A106">
        <v>3362</v>
      </c>
      <c r="B106" t="s">
        <v>228</v>
      </c>
      <c r="C106">
        <v>330</v>
      </c>
      <c r="D106">
        <v>3132</v>
      </c>
      <c r="E106">
        <f>SUMIFS(Raindance!O:O,Raindance!B:B,'chart of accounts kl 3-5'!A106)</f>
        <v>0</v>
      </c>
    </row>
    <row r="107" spans="1:5" x14ac:dyDescent="0.3">
      <c r="A107">
        <v>3369</v>
      </c>
      <c r="B107" t="s">
        <v>229</v>
      </c>
      <c r="C107">
        <v>335</v>
      </c>
      <c r="D107">
        <v>3139</v>
      </c>
      <c r="E107">
        <f>SUMIFS(Raindance!O:O,Raindance!B:B,'chart of accounts kl 3-5'!A107)</f>
        <v>0</v>
      </c>
    </row>
    <row r="108" spans="1:5" x14ac:dyDescent="0.3">
      <c r="A108">
        <v>34</v>
      </c>
      <c r="B108" t="s">
        <v>230</v>
      </c>
      <c r="E108">
        <f>SUMIFS(Raindance!O:O,Raindance!B:B,'chart of accounts kl 3-5'!A108)</f>
        <v>0</v>
      </c>
    </row>
    <row r="109" spans="1:5" x14ac:dyDescent="0.3">
      <c r="A109">
        <v>342</v>
      </c>
      <c r="B109" t="s">
        <v>231</v>
      </c>
      <c r="E109">
        <f>SUMIFS(Raindance!O:O,Raindance!B:B,'chart of accounts kl 3-5'!A109)</f>
        <v>0</v>
      </c>
    </row>
    <row r="110" spans="1:5" x14ac:dyDescent="0.3">
      <c r="A110">
        <v>3421</v>
      </c>
      <c r="B110" t="s">
        <v>232</v>
      </c>
      <c r="C110">
        <v>340</v>
      </c>
      <c r="D110">
        <v>3181</v>
      </c>
      <c r="E110">
        <f>SUMIFS(Raindance!O:O,Raindance!B:B,'chart of accounts kl 3-5'!A110)</f>
        <v>0</v>
      </c>
    </row>
    <row r="111" spans="1:5" x14ac:dyDescent="0.3">
      <c r="A111">
        <v>3422</v>
      </c>
      <c r="B111" t="s">
        <v>233</v>
      </c>
      <c r="C111">
        <v>340</v>
      </c>
      <c r="D111">
        <v>3182</v>
      </c>
      <c r="E111">
        <f>SUMIFS(Raindance!O:O,Raindance!B:B,'chart of accounts kl 3-5'!A111)</f>
        <v>0</v>
      </c>
    </row>
    <row r="112" spans="1:5" x14ac:dyDescent="0.3">
      <c r="A112">
        <v>3423</v>
      </c>
      <c r="B112" t="s">
        <v>234</v>
      </c>
      <c r="C112">
        <v>340</v>
      </c>
      <c r="D112">
        <v>3182</v>
      </c>
      <c r="E112">
        <f>SUMIFS(Raindance!O:O,Raindance!B:B,'chart of accounts kl 3-5'!A112)</f>
        <v>0</v>
      </c>
    </row>
    <row r="113" spans="1:5" x14ac:dyDescent="0.3">
      <c r="A113">
        <v>3428</v>
      </c>
      <c r="B113" t="s">
        <v>235</v>
      </c>
      <c r="C113">
        <v>340</v>
      </c>
      <c r="D113">
        <v>3188</v>
      </c>
      <c r="E113">
        <f>SUMIFS(Raindance!O:O,Raindance!B:B,'chart of accounts kl 3-5'!A113)</f>
        <v>0</v>
      </c>
    </row>
    <row r="114" spans="1:5" x14ac:dyDescent="0.3">
      <c r="A114">
        <v>3429</v>
      </c>
      <c r="B114" t="s">
        <v>236</v>
      </c>
      <c r="C114">
        <v>340</v>
      </c>
      <c r="D114">
        <v>3189</v>
      </c>
      <c r="E114">
        <f>SUMIFS(Raindance!O:O,Raindance!B:B,'chart of accounts kl 3-5'!A114)</f>
        <v>0</v>
      </c>
    </row>
    <row r="115" spans="1:5" x14ac:dyDescent="0.3">
      <c r="A115">
        <v>343</v>
      </c>
      <c r="B115" t="s">
        <v>237</v>
      </c>
      <c r="E115">
        <f>SUMIFS(Raindance!O:O,Raindance!B:B,'chart of accounts kl 3-5'!A115)</f>
        <v>0</v>
      </c>
    </row>
    <row r="116" spans="1:5" x14ac:dyDescent="0.3">
      <c r="A116">
        <v>3431</v>
      </c>
      <c r="B116" t="s">
        <v>238</v>
      </c>
      <c r="C116">
        <v>340</v>
      </c>
      <c r="D116">
        <v>3191</v>
      </c>
      <c r="E116">
        <f>SUMIFS(Raindance!O:O,Raindance!B:B,'chart of accounts kl 3-5'!A116)</f>
        <v>0</v>
      </c>
    </row>
    <row r="117" spans="1:5" x14ac:dyDescent="0.3">
      <c r="A117">
        <v>3432</v>
      </c>
      <c r="B117" t="s">
        <v>239</v>
      </c>
      <c r="C117">
        <v>340</v>
      </c>
      <c r="D117">
        <v>3192</v>
      </c>
      <c r="E117">
        <f>SUMIFS(Raindance!O:O,Raindance!B:B,'chart of accounts kl 3-5'!A117)</f>
        <v>0</v>
      </c>
    </row>
    <row r="118" spans="1:5" x14ac:dyDescent="0.3">
      <c r="A118">
        <v>349</v>
      </c>
      <c r="B118" t="s">
        <v>240</v>
      </c>
      <c r="E118">
        <f>SUMIFS(Raindance!O:O,Raindance!B:B,'chart of accounts kl 3-5'!A118)</f>
        <v>0</v>
      </c>
    </row>
    <row r="119" spans="1:5" x14ac:dyDescent="0.3">
      <c r="A119">
        <v>3491</v>
      </c>
      <c r="B119" t="s">
        <v>241</v>
      </c>
      <c r="C119">
        <v>340</v>
      </c>
      <c r="D119">
        <v>3181</v>
      </c>
      <c r="E119">
        <f>SUMIFS(Raindance!O:O,Raindance!B:B,'chart of accounts kl 3-5'!A119)</f>
        <v>0</v>
      </c>
    </row>
    <row r="120" spans="1:5" x14ac:dyDescent="0.3">
      <c r="A120">
        <v>3492</v>
      </c>
      <c r="B120" t="s">
        <v>242</v>
      </c>
      <c r="C120">
        <v>340</v>
      </c>
      <c r="D120">
        <v>3182</v>
      </c>
      <c r="E120">
        <f>SUMIFS(Raindance!O:O,Raindance!B:B,'chart of accounts kl 3-5'!A120)</f>
        <v>0</v>
      </c>
    </row>
    <row r="121" spans="1:5" x14ac:dyDescent="0.3">
      <c r="A121">
        <v>3493</v>
      </c>
      <c r="B121" t="s">
        <v>243</v>
      </c>
      <c r="C121">
        <v>340</v>
      </c>
      <c r="D121">
        <v>3182</v>
      </c>
      <c r="E121">
        <f>SUMIFS(Raindance!O:O,Raindance!B:B,'chart of accounts kl 3-5'!A121)</f>
        <v>0</v>
      </c>
    </row>
    <row r="122" spans="1:5" x14ac:dyDescent="0.3">
      <c r="A122">
        <v>3494</v>
      </c>
      <c r="B122" t="s">
        <v>244</v>
      </c>
      <c r="C122">
        <v>349</v>
      </c>
      <c r="D122">
        <v>3183</v>
      </c>
      <c r="E122">
        <f>SUMIFS(Raindance!O:O,Raindance!B:B,'chart of accounts kl 3-5'!A122)</f>
        <v>0</v>
      </c>
    </row>
    <row r="123" spans="1:5" x14ac:dyDescent="0.3">
      <c r="A123">
        <v>3495</v>
      </c>
      <c r="B123" t="s">
        <v>245</v>
      </c>
      <c r="C123">
        <v>349</v>
      </c>
      <c r="D123">
        <v>3184</v>
      </c>
      <c r="E123">
        <f>SUMIFS(Raindance!O:O,Raindance!B:B,'chart of accounts kl 3-5'!A123)</f>
        <v>0</v>
      </c>
    </row>
    <row r="124" spans="1:5" x14ac:dyDescent="0.3">
      <c r="A124">
        <v>3496</v>
      </c>
      <c r="B124" t="s">
        <v>246</v>
      </c>
      <c r="C124">
        <v>340</v>
      </c>
      <c r="D124">
        <v>3182</v>
      </c>
      <c r="E124">
        <f>SUMIFS(Raindance!O:O,Raindance!B:B,'chart of accounts kl 3-5'!A124)</f>
        <v>0</v>
      </c>
    </row>
    <row r="125" spans="1:5" x14ac:dyDescent="0.3">
      <c r="B125" t="s">
        <v>247</v>
      </c>
      <c r="E125">
        <f>SUMIFS(Raindance!O:O,Raindance!B:B,'chart of accounts kl 3-5'!A125)</f>
        <v>0</v>
      </c>
    </row>
    <row r="126" spans="1:5" x14ac:dyDescent="0.3">
      <c r="A126">
        <v>35</v>
      </c>
      <c r="B126" t="s">
        <v>248</v>
      </c>
      <c r="E126">
        <f>SUMIFS(Raindance!O:O,Raindance!B:B,'chart of accounts kl 3-5'!A126)</f>
        <v>0</v>
      </c>
    </row>
    <row r="127" spans="1:5" x14ac:dyDescent="0.3">
      <c r="A127">
        <v>351</v>
      </c>
      <c r="B127" t="s">
        <v>249</v>
      </c>
      <c r="E127">
        <f>SUMIFS(Raindance!O:O,Raindance!B:B,'chart of accounts kl 3-5'!A127)</f>
        <v>0</v>
      </c>
    </row>
    <row r="128" spans="1:5" x14ac:dyDescent="0.3">
      <c r="A128">
        <v>3511</v>
      </c>
      <c r="B128" t="s">
        <v>250</v>
      </c>
      <c r="C128">
        <v>320</v>
      </c>
      <c r="D128">
        <v>3511</v>
      </c>
      <c r="E128">
        <f>SUMIFS(Raindance!O:O,Raindance!B:B,'chart of accounts kl 3-5'!A128)</f>
        <v>0</v>
      </c>
    </row>
    <row r="129" spans="1:5" x14ac:dyDescent="0.3">
      <c r="A129">
        <v>3515</v>
      </c>
      <c r="B129" t="s">
        <v>251</v>
      </c>
      <c r="C129">
        <v>320</v>
      </c>
      <c r="D129">
        <v>3515</v>
      </c>
      <c r="E129">
        <f>SUMIFS(Raindance!O:O,Raindance!B:B,'chart of accounts kl 3-5'!A129)</f>
        <v>0</v>
      </c>
    </row>
    <row r="130" spans="1:5" x14ac:dyDescent="0.3">
      <c r="B130" t="s">
        <v>252</v>
      </c>
      <c r="E130">
        <f>SUMIFS(Raindance!O:O,Raindance!B:B,'chart of accounts kl 3-5'!A130)</f>
        <v>0</v>
      </c>
    </row>
    <row r="131" spans="1:5" x14ac:dyDescent="0.3">
      <c r="A131">
        <v>3519</v>
      </c>
      <c r="B131" t="s">
        <v>253</v>
      </c>
      <c r="C131">
        <v>335</v>
      </c>
      <c r="D131">
        <v>3599</v>
      </c>
      <c r="E131">
        <f>SUMIFS(Raindance!O:O,Raindance!B:B,'chart of accounts kl 3-5'!A131)</f>
        <v>0</v>
      </c>
    </row>
    <row r="132" spans="1:5" x14ac:dyDescent="0.3">
      <c r="A132">
        <v>352</v>
      </c>
      <c r="B132" t="s">
        <v>254</v>
      </c>
      <c r="E132">
        <f>SUMIFS(Raindance!O:O,Raindance!B:B,'chart of accounts kl 3-5'!A132)</f>
        <v>0</v>
      </c>
    </row>
    <row r="133" spans="1:5" x14ac:dyDescent="0.3">
      <c r="A133">
        <v>3521</v>
      </c>
      <c r="B133" t="s">
        <v>255</v>
      </c>
      <c r="C133">
        <v>320</v>
      </c>
      <c r="D133">
        <v>3511</v>
      </c>
      <c r="E133">
        <f>SUMIFS(Raindance!O:O,Raindance!B:B,'chart of accounts kl 3-5'!A133)</f>
        <v>0</v>
      </c>
    </row>
    <row r="134" spans="1:5" x14ac:dyDescent="0.3">
      <c r="A134">
        <v>354</v>
      </c>
      <c r="B134" t="s">
        <v>256</v>
      </c>
      <c r="E134">
        <f>SUMIFS(Raindance!O:O,Raindance!B:B,'chart of accounts kl 3-5'!A134)</f>
        <v>0</v>
      </c>
    </row>
    <row r="135" spans="1:5" x14ac:dyDescent="0.3">
      <c r="A135">
        <v>3541</v>
      </c>
      <c r="B135" t="s">
        <v>257</v>
      </c>
      <c r="C135">
        <v>320</v>
      </c>
      <c r="D135">
        <v>3512</v>
      </c>
      <c r="E135">
        <f>SUMIFS(Raindance!O:O,Raindance!B:B,'chart of accounts kl 3-5'!A135)</f>
        <v>0</v>
      </c>
    </row>
    <row r="136" spans="1:5" x14ac:dyDescent="0.3">
      <c r="A136">
        <v>3549</v>
      </c>
      <c r="B136" t="s">
        <v>258</v>
      </c>
      <c r="C136">
        <v>335</v>
      </c>
      <c r="D136">
        <v>3599</v>
      </c>
      <c r="E136">
        <f>SUMIFS(Raindance!O:O,Raindance!B:B,'chart of accounts kl 3-5'!A136)</f>
        <v>0</v>
      </c>
    </row>
    <row r="137" spans="1:5" x14ac:dyDescent="0.3">
      <c r="A137">
        <v>355</v>
      </c>
      <c r="B137" t="s">
        <v>259</v>
      </c>
      <c r="E137">
        <f>SUMIFS(Raindance!O:O,Raindance!B:B,'chart of accounts kl 3-5'!A137)</f>
        <v>0</v>
      </c>
    </row>
    <row r="138" spans="1:5" x14ac:dyDescent="0.3">
      <c r="A138">
        <v>3551</v>
      </c>
      <c r="B138" t="s">
        <v>260</v>
      </c>
      <c r="C138">
        <v>320</v>
      </c>
      <c r="D138">
        <v>3512</v>
      </c>
      <c r="E138">
        <f>SUMIFS(Raindance!O:O,Raindance!B:B,'chart of accounts kl 3-5'!A138)</f>
        <v>0</v>
      </c>
    </row>
    <row r="139" spans="1:5" x14ac:dyDescent="0.3">
      <c r="A139">
        <v>36</v>
      </c>
      <c r="B139" t="s">
        <v>261</v>
      </c>
      <c r="E139">
        <f>SUMIFS(Raindance!O:O,Raindance!B:B,'chart of accounts kl 3-5'!A139)</f>
        <v>0</v>
      </c>
    </row>
    <row r="140" spans="1:5" x14ac:dyDescent="0.3">
      <c r="A140">
        <v>361</v>
      </c>
      <c r="B140" t="s">
        <v>261</v>
      </c>
      <c r="E140">
        <f>SUMIFS(Raindance!O:O,Raindance!B:B,'chart of accounts kl 3-5'!A140)</f>
        <v>0</v>
      </c>
    </row>
    <row r="141" spans="1:5" x14ac:dyDescent="0.3">
      <c r="A141">
        <v>3610</v>
      </c>
      <c r="B141" t="s">
        <v>262</v>
      </c>
      <c r="C141">
        <v>320</v>
      </c>
      <c r="D141">
        <v>3611</v>
      </c>
      <c r="E141">
        <f>SUMIFS(Raindance!O:O,Raindance!B:B,'chart of accounts kl 3-5'!A141)</f>
        <v>0</v>
      </c>
    </row>
    <row r="142" spans="1:5" x14ac:dyDescent="0.3">
      <c r="A142">
        <v>3611</v>
      </c>
      <c r="B142" t="s">
        <v>263</v>
      </c>
      <c r="C142">
        <v>320</v>
      </c>
      <c r="D142">
        <v>3612</v>
      </c>
      <c r="E142">
        <f>SUMIFS(Raindance!O:O,Raindance!B:B,'chart of accounts kl 3-5'!A142)</f>
        <v>0</v>
      </c>
    </row>
    <row r="143" spans="1:5" x14ac:dyDescent="0.3">
      <c r="A143">
        <v>3612</v>
      </c>
      <c r="B143" t="s">
        <v>264</v>
      </c>
      <c r="C143">
        <v>320</v>
      </c>
      <c r="D143">
        <v>3613</v>
      </c>
      <c r="E143">
        <f>SUMIFS(Raindance!O:O,Raindance!B:B,'chart of accounts kl 3-5'!A143)</f>
        <v>0</v>
      </c>
    </row>
    <row r="144" spans="1:5" x14ac:dyDescent="0.3">
      <c r="A144">
        <v>3613</v>
      </c>
      <c r="B144" t="s">
        <v>265</v>
      </c>
      <c r="C144">
        <v>320</v>
      </c>
      <c r="D144">
        <v>3614</v>
      </c>
      <c r="E144">
        <f>SUMIFS(Raindance!O:O,Raindance!B:B,'chart of accounts kl 3-5'!A144)</f>
        <v>0</v>
      </c>
    </row>
    <row r="145" spans="1:5" x14ac:dyDescent="0.3">
      <c r="A145">
        <v>3614</v>
      </c>
      <c r="B145" t="s">
        <v>266</v>
      </c>
      <c r="C145">
        <v>320</v>
      </c>
      <c r="D145">
        <v>3615</v>
      </c>
      <c r="E145">
        <f>SUMIFS(Raindance!O:O,Raindance!B:B,'chart of accounts kl 3-5'!A145)</f>
        <v>0</v>
      </c>
    </row>
    <row r="146" spans="1:5" x14ac:dyDescent="0.3">
      <c r="A146">
        <v>3619</v>
      </c>
      <c r="B146" t="s">
        <v>267</v>
      </c>
      <c r="C146">
        <v>335</v>
      </c>
      <c r="D146">
        <v>3699</v>
      </c>
      <c r="E146">
        <f>SUMIFS(Raindance!O:O,Raindance!B:B,'chart of accounts kl 3-5'!A146)</f>
        <v>0</v>
      </c>
    </row>
    <row r="147" spans="1:5" x14ac:dyDescent="0.3">
      <c r="A147">
        <v>362</v>
      </c>
      <c r="B147" t="s">
        <v>268</v>
      </c>
      <c r="E147">
        <f>SUMIFS(Raindance!O:O,Raindance!B:B,'chart of accounts kl 3-5'!A147)</f>
        <v>0</v>
      </c>
    </row>
    <row r="148" spans="1:5" x14ac:dyDescent="0.3">
      <c r="A148">
        <v>3620</v>
      </c>
      <c r="B148" t="s">
        <v>269</v>
      </c>
      <c r="C148">
        <v>320</v>
      </c>
      <c r="D148">
        <v>3611</v>
      </c>
      <c r="E148">
        <f>SUMIFS(Raindance!O:O,Raindance!B:B,'chart of accounts kl 3-5'!A148)</f>
        <v>0</v>
      </c>
    </row>
    <row r="149" spans="1:5" x14ac:dyDescent="0.3">
      <c r="A149">
        <v>3621</v>
      </c>
      <c r="B149" t="s">
        <v>270</v>
      </c>
      <c r="C149">
        <v>320</v>
      </c>
      <c r="D149">
        <v>3612</v>
      </c>
      <c r="E149">
        <f>SUMIFS(Raindance!O:O,Raindance!B:B,'chart of accounts kl 3-5'!A149)</f>
        <v>0</v>
      </c>
    </row>
    <row r="150" spans="1:5" x14ac:dyDescent="0.3">
      <c r="A150">
        <v>3622</v>
      </c>
      <c r="B150" t="s">
        <v>271</v>
      </c>
      <c r="C150">
        <v>320</v>
      </c>
      <c r="D150">
        <v>3614</v>
      </c>
      <c r="E150">
        <f>SUMIFS(Raindance!O:O,Raindance!B:B,'chart of accounts kl 3-5'!A150)</f>
        <v>0</v>
      </c>
    </row>
    <row r="151" spans="1:5" x14ac:dyDescent="0.3">
      <c r="A151">
        <v>3623</v>
      </c>
      <c r="B151" t="s">
        <v>272</v>
      </c>
      <c r="C151">
        <v>320</v>
      </c>
      <c r="D151">
        <v>3613</v>
      </c>
      <c r="E151">
        <f>SUMIFS(Raindance!O:O,Raindance!B:B,'chart of accounts kl 3-5'!A151)</f>
        <v>0</v>
      </c>
    </row>
    <row r="152" spans="1:5" x14ac:dyDescent="0.3">
      <c r="A152">
        <v>371</v>
      </c>
      <c r="B152" t="s">
        <v>273</v>
      </c>
      <c r="E152">
        <f>SUMIFS(Raindance!O:O,Raindance!B:B,'chart of accounts kl 3-5'!A152)</f>
        <v>0</v>
      </c>
    </row>
    <row r="153" spans="1:5" x14ac:dyDescent="0.3">
      <c r="A153">
        <v>3710</v>
      </c>
      <c r="B153" t="s">
        <v>274</v>
      </c>
      <c r="C153">
        <v>320</v>
      </c>
      <c r="D153">
        <v>3621</v>
      </c>
      <c r="E153">
        <f>SUMIFS(Raindance!O:O,Raindance!B:B,'chart of accounts kl 3-5'!A153)</f>
        <v>0</v>
      </c>
    </row>
    <row r="154" spans="1:5" x14ac:dyDescent="0.3">
      <c r="A154">
        <v>3711</v>
      </c>
      <c r="B154" t="s">
        <v>275</v>
      </c>
      <c r="C154">
        <v>320</v>
      </c>
      <c r="D154">
        <v>3622</v>
      </c>
      <c r="E154">
        <f>SUMIFS(Raindance!O:O,Raindance!B:B,'chart of accounts kl 3-5'!A154)</f>
        <v>0</v>
      </c>
    </row>
    <row r="155" spans="1:5" x14ac:dyDescent="0.3">
      <c r="A155">
        <v>3712</v>
      </c>
      <c r="B155" t="s">
        <v>276</v>
      </c>
      <c r="C155">
        <v>320</v>
      </c>
      <c r="D155">
        <v>3624</v>
      </c>
      <c r="E155">
        <f>SUMIFS(Raindance!O:O,Raindance!B:B,'chart of accounts kl 3-5'!A155)</f>
        <v>0</v>
      </c>
    </row>
    <row r="156" spans="1:5" x14ac:dyDescent="0.3">
      <c r="A156">
        <v>3713</v>
      </c>
      <c r="B156" t="s">
        <v>277</v>
      </c>
      <c r="C156">
        <v>320</v>
      </c>
      <c r="D156">
        <v>3625</v>
      </c>
      <c r="E156">
        <f>SUMIFS(Raindance!O:O,Raindance!B:B,'chart of accounts kl 3-5'!A156)</f>
        <v>0</v>
      </c>
    </row>
    <row r="157" spans="1:5" x14ac:dyDescent="0.3">
      <c r="A157">
        <v>3714</v>
      </c>
      <c r="B157" t="s">
        <v>278</v>
      </c>
      <c r="C157">
        <v>320</v>
      </c>
      <c r="D157">
        <v>3626</v>
      </c>
      <c r="E157">
        <f>SUMIFS(Raindance!O:O,Raindance!B:B,'chart of accounts kl 3-5'!A157)</f>
        <v>0</v>
      </c>
    </row>
    <row r="158" spans="1:5" x14ac:dyDescent="0.3">
      <c r="A158">
        <v>3715</v>
      </c>
      <c r="B158" t="s">
        <v>279</v>
      </c>
      <c r="C158">
        <v>320</v>
      </c>
      <c r="D158">
        <v>3623</v>
      </c>
      <c r="E158">
        <f>SUMIFS(Raindance!O:O,Raindance!B:B,'chart of accounts kl 3-5'!A158)</f>
        <v>0</v>
      </c>
    </row>
    <row r="159" spans="1:5" x14ac:dyDescent="0.3">
      <c r="A159">
        <v>3718</v>
      </c>
      <c r="B159" t="s">
        <v>280</v>
      </c>
      <c r="C159">
        <v>335</v>
      </c>
      <c r="D159">
        <v>3698</v>
      </c>
      <c r="E159">
        <f>SUMIFS(Raindance!O:O,Raindance!B:B,'chart of accounts kl 3-5'!A159)</f>
        <v>0</v>
      </c>
    </row>
    <row r="160" spans="1:5" x14ac:dyDescent="0.3">
      <c r="A160">
        <v>3719</v>
      </c>
      <c r="B160" t="s">
        <v>281</v>
      </c>
      <c r="C160">
        <v>335</v>
      </c>
      <c r="D160">
        <v>3699</v>
      </c>
      <c r="E160">
        <f>SUMIFS(Raindance!O:O,Raindance!B:B,'chart of accounts kl 3-5'!A160)</f>
        <v>0</v>
      </c>
    </row>
    <row r="161" spans="1:5" x14ac:dyDescent="0.3">
      <c r="A161">
        <v>372</v>
      </c>
      <c r="B161" t="s">
        <v>282</v>
      </c>
      <c r="E161">
        <f>SUMIFS(Raindance!O:O,Raindance!B:B,'chart of accounts kl 3-5'!A161)</f>
        <v>0</v>
      </c>
    </row>
    <row r="162" spans="1:5" x14ac:dyDescent="0.3">
      <c r="A162">
        <v>3720</v>
      </c>
      <c r="B162" t="s">
        <v>283</v>
      </c>
      <c r="C162">
        <v>320</v>
      </c>
      <c r="D162">
        <v>3625</v>
      </c>
      <c r="E162">
        <f>SUMIFS(Raindance!O:O,Raindance!B:B,'chart of accounts kl 3-5'!A162)</f>
        <v>0</v>
      </c>
    </row>
    <row r="163" spans="1:5" x14ac:dyDescent="0.3">
      <c r="A163">
        <v>3721</v>
      </c>
      <c r="B163" t="s">
        <v>284</v>
      </c>
      <c r="C163">
        <v>320</v>
      </c>
      <c r="D163">
        <v>3621</v>
      </c>
      <c r="E163">
        <f>SUMIFS(Raindance!O:O,Raindance!B:B,'chart of accounts kl 3-5'!A163)</f>
        <v>0</v>
      </c>
    </row>
    <row r="164" spans="1:5" x14ac:dyDescent="0.3">
      <c r="A164">
        <v>3722</v>
      </c>
      <c r="B164" t="s">
        <v>285</v>
      </c>
      <c r="C164">
        <v>320</v>
      </c>
      <c r="D164">
        <v>3622</v>
      </c>
      <c r="E164">
        <f>SUMIFS(Raindance!O:O,Raindance!B:B,'chart of accounts kl 3-5'!A164)</f>
        <v>0</v>
      </c>
    </row>
    <row r="165" spans="1:5" x14ac:dyDescent="0.3">
      <c r="A165">
        <v>3723</v>
      </c>
      <c r="B165" t="s">
        <v>286</v>
      </c>
      <c r="C165">
        <v>320</v>
      </c>
      <c r="D165">
        <v>3625</v>
      </c>
      <c r="E165">
        <f>SUMIFS(Raindance!O:O,Raindance!B:B,'chart of accounts kl 3-5'!A165)</f>
        <v>0</v>
      </c>
    </row>
    <row r="166" spans="1:5" x14ac:dyDescent="0.3">
      <c r="A166">
        <v>3724</v>
      </c>
      <c r="B166" t="s">
        <v>287</v>
      </c>
      <c r="C166">
        <v>320</v>
      </c>
      <c r="D166">
        <v>3624</v>
      </c>
      <c r="E166">
        <f>SUMIFS(Raindance!O:O,Raindance!B:B,'chart of accounts kl 3-5'!A166)</f>
        <v>0</v>
      </c>
    </row>
    <row r="167" spans="1:5" x14ac:dyDescent="0.3">
      <c r="A167">
        <v>3725</v>
      </c>
      <c r="B167" t="s">
        <v>288</v>
      </c>
      <c r="C167">
        <v>320</v>
      </c>
      <c r="D167">
        <v>3623</v>
      </c>
      <c r="E167">
        <f>SUMIFS(Raindance!O:O,Raindance!B:B,'chart of accounts kl 3-5'!A167)</f>
        <v>0</v>
      </c>
    </row>
    <row r="168" spans="1:5" x14ac:dyDescent="0.3">
      <c r="A168">
        <v>3726</v>
      </c>
      <c r="B168" t="s">
        <v>289</v>
      </c>
      <c r="C168">
        <v>320</v>
      </c>
      <c r="D168">
        <v>3626</v>
      </c>
      <c r="E168">
        <f>SUMIFS(Raindance!O:O,Raindance!B:B,'chart of accounts kl 3-5'!A168)</f>
        <v>0</v>
      </c>
    </row>
    <row r="169" spans="1:5" x14ac:dyDescent="0.3">
      <c r="A169">
        <v>38</v>
      </c>
      <c r="B169" t="s">
        <v>290</v>
      </c>
      <c r="E169">
        <f>SUMIFS(Raindance!O:O,Raindance!B:B,'chart of accounts kl 3-5'!A169)</f>
        <v>0</v>
      </c>
    </row>
    <row r="170" spans="1:5" x14ac:dyDescent="0.3">
      <c r="A170">
        <v>381</v>
      </c>
      <c r="B170" t="s">
        <v>291</v>
      </c>
      <c r="E170">
        <f>SUMIFS(Raindance!O:O,Raindance!B:B,'chart of accounts kl 3-5'!A170)</f>
        <v>0</v>
      </c>
    </row>
    <row r="171" spans="1:5" x14ac:dyDescent="0.3">
      <c r="A171">
        <v>3811</v>
      </c>
      <c r="B171" t="s">
        <v>291</v>
      </c>
      <c r="C171">
        <v>380</v>
      </c>
      <c r="D171">
        <v>3811</v>
      </c>
      <c r="E171">
        <f>SUMIFS(Raindance!O:O,Raindance!B:B,'chart of accounts kl 3-5'!A171)</f>
        <v>0</v>
      </c>
    </row>
    <row r="172" spans="1:5" x14ac:dyDescent="0.3">
      <c r="A172">
        <v>3819</v>
      </c>
      <c r="B172" t="s">
        <v>292</v>
      </c>
      <c r="C172">
        <v>380</v>
      </c>
      <c r="D172">
        <v>3858</v>
      </c>
      <c r="E172">
        <f>SUMIFS(Raindance!O:O,Raindance!B:B,'chart of accounts kl 3-5'!A172)</f>
        <v>0</v>
      </c>
    </row>
    <row r="173" spans="1:5" x14ac:dyDescent="0.3">
      <c r="A173">
        <v>382</v>
      </c>
      <c r="B173" t="s">
        <v>293</v>
      </c>
      <c r="E173">
        <f>SUMIFS(Raindance!O:O,Raindance!B:B,'chart of accounts kl 3-5'!A173)</f>
        <v>0</v>
      </c>
    </row>
    <row r="174" spans="1:5" x14ac:dyDescent="0.3">
      <c r="A174">
        <v>3822</v>
      </c>
      <c r="B174" t="s">
        <v>294</v>
      </c>
      <c r="C174">
        <v>380</v>
      </c>
      <c r="D174">
        <v>3821</v>
      </c>
      <c r="E174">
        <f>SUMIFS(Raindance!O:O,Raindance!B:B,'chart of accounts kl 3-5'!A174)</f>
        <v>0</v>
      </c>
    </row>
    <row r="175" spans="1:5" x14ac:dyDescent="0.3">
      <c r="A175">
        <v>3823</v>
      </c>
      <c r="B175" t="s">
        <v>295</v>
      </c>
      <c r="C175">
        <v>380</v>
      </c>
      <c r="D175">
        <v>3821</v>
      </c>
      <c r="E175">
        <f>SUMIFS(Raindance!O:O,Raindance!B:B,'chart of accounts kl 3-5'!A175)</f>
        <v>0</v>
      </c>
    </row>
    <row r="176" spans="1:5" x14ac:dyDescent="0.3">
      <c r="A176">
        <v>3829</v>
      </c>
      <c r="B176" t="s">
        <v>296</v>
      </c>
      <c r="C176">
        <v>380</v>
      </c>
      <c r="D176">
        <v>3859</v>
      </c>
      <c r="E176">
        <f>SUMIFS(Raindance!O:O,Raindance!B:B,'chart of accounts kl 3-5'!A176)</f>
        <v>0</v>
      </c>
    </row>
    <row r="177" spans="1:5" x14ac:dyDescent="0.3">
      <c r="A177">
        <v>383</v>
      </c>
      <c r="B177" t="s">
        <v>297</v>
      </c>
      <c r="E177">
        <f>SUMIFS(Raindance!O:O,Raindance!B:B,'chart of accounts kl 3-5'!A177)</f>
        <v>0</v>
      </c>
    </row>
    <row r="178" spans="1:5" x14ac:dyDescent="0.3">
      <c r="A178">
        <v>3831</v>
      </c>
      <c r="B178" t="s">
        <v>298</v>
      </c>
      <c r="C178">
        <v>380</v>
      </c>
      <c r="D178">
        <v>3811</v>
      </c>
      <c r="E178">
        <f>SUMIFS(Raindance!O:O,Raindance!B:B,'chart of accounts kl 3-5'!A178)</f>
        <v>0</v>
      </c>
    </row>
    <row r="179" spans="1:5" x14ac:dyDescent="0.3">
      <c r="A179">
        <v>3832</v>
      </c>
      <c r="B179" t="s">
        <v>299</v>
      </c>
      <c r="C179">
        <v>380</v>
      </c>
      <c r="D179">
        <v>3821</v>
      </c>
      <c r="E179">
        <f>SUMIFS(Raindance!O:O,Raindance!B:B,'chart of accounts kl 3-5'!A179)</f>
        <v>0</v>
      </c>
    </row>
    <row r="180" spans="1:5" x14ac:dyDescent="0.3">
      <c r="A180">
        <v>3839</v>
      </c>
      <c r="B180" t="s">
        <v>300</v>
      </c>
      <c r="C180">
        <v>380</v>
      </c>
      <c r="D180">
        <v>3859</v>
      </c>
      <c r="E180">
        <f>SUMIFS(Raindance!O:O,Raindance!B:B,'chart of accounts kl 3-5'!A180)</f>
        <v>0</v>
      </c>
    </row>
    <row r="181" spans="1:5" x14ac:dyDescent="0.3">
      <c r="A181">
        <v>386</v>
      </c>
      <c r="B181" t="s">
        <v>301</v>
      </c>
      <c r="E181">
        <f>SUMIFS(Raindance!O:O,Raindance!B:B,'chart of accounts kl 3-5'!A181)</f>
        <v>0</v>
      </c>
    </row>
    <row r="182" spans="1:5" x14ac:dyDescent="0.3">
      <c r="A182">
        <v>3861</v>
      </c>
      <c r="B182" t="s">
        <v>302</v>
      </c>
      <c r="C182">
        <v>380</v>
      </c>
      <c r="D182">
        <v>3862</v>
      </c>
      <c r="E182">
        <f>SUMIFS(Raindance!O:O,Raindance!B:B,'chart of accounts kl 3-5'!A182)</f>
        <v>0</v>
      </c>
    </row>
    <row r="183" spans="1:5" x14ac:dyDescent="0.3">
      <c r="A183">
        <v>387</v>
      </c>
      <c r="B183" t="s">
        <v>303</v>
      </c>
      <c r="E183">
        <f>SUMIFS(Raindance!O:O,Raindance!B:B,'chart of accounts kl 3-5'!A183)</f>
        <v>0</v>
      </c>
    </row>
    <row r="184" spans="1:5" x14ac:dyDescent="0.3">
      <c r="A184">
        <v>3872</v>
      </c>
      <c r="B184" t="s">
        <v>304</v>
      </c>
      <c r="C184">
        <v>380</v>
      </c>
      <c r="D184">
        <v>3862</v>
      </c>
      <c r="E184">
        <f>SUMIFS(Raindance!O:O,Raindance!B:B,'chart of accounts kl 3-5'!A184)</f>
        <v>0</v>
      </c>
    </row>
    <row r="185" spans="1:5" x14ac:dyDescent="0.3">
      <c r="A185">
        <v>388</v>
      </c>
      <c r="B185" t="s">
        <v>305</v>
      </c>
      <c r="E185">
        <f>SUMIFS(Raindance!O:O,Raindance!B:B,'chart of accounts kl 3-5'!A185)</f>
        <v>0</v>
      </c>
    </row>
    <row r="186" spans="1:5" x14ac:dyDescent="0.3">
      <c r="A186">
        <v>3881</v>
      </c>
      <c r="B186" t="s">
        <v>306</v>
      </c>
      <c r="C186">
        <v>380</v>
      </c>
      <c r="D186">
        <v>3862</v>
      </c>
      <c r="E186">
        <f>SUMIFS(Raindance!O:O,Raindance!B:B,'chart of accounts kl 3-5'!A186)</f>
        <v>0</v>
      </c>
    </row>
    <row r="187" spans="1:5" x14ac:dyDescent="0.3">
      <c r="E187">
        <f>SUMIFS(Raindance!O:O,Raindance!B:B,'chart of accounts kl 3-5'!A187)</f>
        <v>0</v>
      </c>
    </row>
    <row r="188" spans="1:5" x14ac:dyDescent="0.3">
      <c r="A188">
        <v>390</v>
      </c>
      <c r="B188" t="s">
        <v>307</v>
      </c>
      <c r="E188">
        <f>SUMIFS(Raindance!O:O,Raindance!B:B,'chart of accounts kl 3-5'!A188)</f>
        <v>0</v>
      </c>
    </row>
    <row r="189" spans="1:5" x14ac:dyDescent="0.3">
      <c r="A189">
        <v>3901</v>
      </c>
      <c r="B189" t="s">
        <v>308</v>
      </c>
      <c r="C189">
        <v>390</v>
      </c>
      <c r="D189">
        <v>8888</v>
      </c>
      <c r="E189">
        <f>SUMIFS(Raindance!O:O,Raindance!B:B,'chart of accounts kl 3-5'!A189)</f>
        <v>0</v>
      </c>
    </row>
    <row r="190" spans="1:5" x14ac:dyDescent="0.3">
      <c r="A190">
        <v>3902</v>
      </c>
      <c r="B190" t="s">
        <v>309</v>
      </c>
      <c r="C190">
        <v>390</v>
      </c>
      <c r="D190">
        <v>8888</v>
      </c>
      <c r="E190">
        <f>SUMIFS(Raindance!O:O,Raindance!B:B,'chart of accounts kl 3-5'!A190)</f>
        <v>0</v>
      </c>
    </row>
    <row r="191" spans="1:5" x14ac:dyDescent="0.3">
      <c r="A191">
        <v>3903</v>
      </c>
      <c r="B191" t="s">
        <v>310</v>
      </c>
      <c r="C191">
        <v>390</v>
      </c>
      <c r="D191">
        <v>8888</v>
      </c>
      <c r="E191">
        <f>SUMIFS(Raindance!O:O,Raindance!B:B,'chart of accounts kl 3-5'!A191)</f>
        <v>0</v>
      </c>
    </row>
    <row r="192" spans="1:5" x14ac:dyDescent="0.3">
      <c r="A192">
        <v>3904</v>
      </c>
      <c r="B192" t="s">
        <v>311</v>
      </c>
      <c r="C192">
        <v>390</v>
      </c>
      <c r="D192">
        <v>8888</v>
      </c>
      <c r="E192">
        <f>SUMIFS(Raindance!O:O,Raindance!B:B,'chart of accounts kl 3-5'!A192)</f>
        <v>0</v>
      </c>
    </row>
    <row r="193" spans="1:5" x14ac:dyDescent="0.3">
      <c r="A193">
        <v>3905</v>
      </c>
      <c r="B193" t="s">
        <v>312</v>
      </c>
      <c r="C193">
        <v>390</v>
      </c>
      <c r="D193">
        <v>8888</v>
      </c>
      <c r="E193">
        <f>SUMIFS(Raindance!O:O,Raindance!B:B,'chart of accounts kl 3-5'!A193)</f>
        <v>0</v>
      </c>
    </row>
    <row r="194" spans="1:5" x14ac:dyDescent="0.3">
      <c r="A194">
        <v>4</v>
      </c>
      <c r="B194" t="s">
        <v>313</v>
      </c>
      <c r="E194">
        <f>SUMIFS(Raindance!O:O,Raindance!B:B,'chart of accounts kl 3-5'!A194)</f>
        <v>0</v>
      </c>
    </row>
    <row r="195" spans="1:5" x14ac:dyDescent="0.3">
      <c r="A195">
        <v>40</v>
      </c>
      <c r="B195" t="s">
        <v>314</v>
      </c>
      <c r="E195">
        <f>SUMIFS(Raindance!O:O,Raindance!B:B,'chart of accounts kl 3-5'!A195)</f>
        <v>0</v>
      </c>
    </row>
    <row r="196" spans="1:5" x14ac:dyDescent="0.3">
      <c r="A196">
        <v>401</v>
      </c>
      <c r="B196" t="s">
        <v>315</v>
      </c>
      <c r="E196">
        <f>SUMIFS(Raindance!O:O,Raindance!B:B,'chart of accounts kl 3-5'!A196)</f>
        <v>0</v>
      </c>
    </row>
    <row r="197" spans="1:5" x14ac:dyDescent="0.3">
      <c r="A197">
        <v>4011</v>
      </c>
      <c r="B197" t="s">
        <v>316</v>
      </c>
      <c r="C197">
        <v>410</v>
      </c>
      <c r="D197">
        <v>4111</v>
      </c>
      <c r="E197">
        <f>SUMIFS(Raindance!O:O,Raindance!B:B,'chart of accounts kl 3-5'!A197)</f>
        <v>0</v>
      </c>
    </row>
    <row r="198" spans="1:5" x14ac:dyDescent="0.3">
      <c r="A198">
        <v>4012</v>
      </c>
      <c r="B198" t="s">
        <v>317</v>
      </c>
      <c r="C198">
        <v>410</v>
      </c>
      <c r="D198">
        <v>4111</v>
      </c>
      <c r="E198">
        <f>SUMIFS(Raindance!O:O,Raindance!B:B,'chart of accounts kl 3-5'!A198)</f>
        <v>0</v>
      </c>
    </row>
    <row r="199" spans="1:5" x14ac:dyDescent="0.3">
      <c r="A199">
        <v>4019</v>
      </c>
      <c r="B199" t="s">
        <v>318</v>
      </c>
      <c r="C199">
        <v>410</v>
      </c>
      <c r="D199">
        <v>4119</v>
      </c>
      <c r="E199">
        <f>SUMIFS(Raindance!O:O,Raindance!B:B,'chart of accounts kl 3-5'!A199)</f>
        <v>0</v>
      </c>
    </row>
    <row r="200" spans="1:5" x14ac:dyDescent="0.3">
      <c r="A200">
        <v>402</v>
      </c>
      <c r="B200" t="s">
        <v>319</v>
      </c>
      <c r="E200">
        <f>SUMIFS(Raindance!O:O,Raindance!B:B,'chart of accounts kl 3-5'!A200)</f>
        <v>0</v>
      </c>
    </row>
    <row r="201" spans="1:5" x14ac:dyDescent="0.3">
      <c r="A201">
        <v>4021</v>
      </c>
      <c r="B201" t="s">
        <v>320</v>
      </c>
      <c r="C201">
        <v>410</v>
      </c>
      <c r="D201">
        <v>4111</v>
      </c>
      <c r="E201">
        <f>SUMIFS(Raindance!O:O,Raindance!B:B,'chart of accounts kl 3-5'!A201)</f>
        <v>0</v>
      </c>
    </row>
    <row r="202" spans="1:5" x14ac:dyDescent="0.3">
      <c r="A202">
        <v>4022</v>
      </c>
      <c r="B202" t="s">
        <v>321</v>
      </c>
      <c r="C202">
        <v>410</v>
      </c>
      <c r="D202">
        <v>4111</v>
      </c>
      <c r="E202">
        <f>SUMIFS(Raindance!O:O,Raindance!B:B,'chart of accounts kl 3-5'!A202)</f>
        <v>0</v>
      </c>
    </row>
    <row r="203" spans="1:5" x14ac:dyDescent="0.3">
      <c r="A203">
        <v>4023</v>
      </c>
      <c r="B203" t="s">
        <v>322</v>
      </c>
      <c r="C203">
        <v>410</v>
      </c>
      <c r="D203">
        <v>4111</v>
      </c>
      <c r="E203">
        <f>SUMIFS(Raindance!O:O,Raindance!B:B,'chart of accounts kl 3-5'!A203)</f>
        <v>0</v>
      </c>
    </row>
    <row r="204" spans="1:5" x14ac:dyDescent="0.3">
      <c r="A204">
        <v>4025</v>
      </c>
      <c r="B204" t="s">
        <v>323</v>
      </c>
      <c r="C204">
        <v>410</v>
      </c>
      <c r="D204">
        <v>4111</v>
      </c>
      <c r="E204">
        <f>SUMIFS(Raindance!O:O,Raindance!B:B,'chart of accounts kl 3-5'!A204)</f>
        <v>0</v>
      </c>
    </row>
    <row r="205" spans="1:5" x14ac:dyDescent="0.3">
      <c r="A205">
        <v>4026</v>
      </c>
      <c r="B205" t="s">
        <v>324</v>
      </c>
      <c r="C205">
        <v>410</v>
      </c>
      <c r="D205">
        <v>4111</v>
      </c>
      <c r="E205">
        <f>SUMIFS(Raindance!O:O,Raindance!B:B,'chart of accounts kl 3-5'!A205)</f>
        <v>0</v>
      </c>
    </row>
    <row r="206" spans="1:5" x14ac:dyDescent="0.3">
      <c r="A206">
        <v>4027</v>
      </c>
      <c r="B206" t="s">
        <v>325</v>
      </c>
      <c r="C206">
        <v>410</v>
      </c>
      <c r="D206">
        <v>4111</v>
      </c>
      <c r="E206">
        <f>SUMIFS(Raindance!O:O,Raindance!B:B,'chart of accounts kl 3-5'!A206)</f>
        <v>0</v>
      </c>
    </row>
    <row r="207" spans="1:5" x14ac:dyDescent="0.3">
      <c r="A207">
        <v>4029</v>
      </c>
      <c r="B207" t="s">
        <v>326</v>
      </c>
      <c r="C207">
        <v>410</v>
      </c>
      <c r="D207">
        <v>4119</v>
      </c>
      <c r="E207">
        <f>SUMIFS(Raindance!O:O,Raindance!B:B,'chart of accounts kl 3-5'!A207)</f>
        <v>0</v>
      </c>
    </row>
    <row r="208" spans="1:5" x14ac:dyDescent="0.3">
      <c r="A208">
        <v>403</v>
      </c>
      <c r="B208" t="s">
        <v>327</v>
      </c>
      <c r="E208">
        <f>SUMIFS(Raindance!O:O,Raindance!B:B,'chart of accounts kl 3-5'!A208)</f>
        <v>0</v>
      </c>
    </row>
    <row r="209" spans="1:5" x14ac:dyDescent="0.3">
      <c r="A209">
        <v>4031</v>
      </c>
      <c r="B209" t="s">
        <v>328</v>
      </c>
      <c r="C209">
        <v>410</v>
      </c>
      <c r="D209">
        <v>4111</v>
      </c>
      <c r="E209">
        <f>SUMIFS(Raindance!O:O,Raindance!B:B,'chart of accounts kl 3-5'!A209)</f>
        <v>0</v>
      </c>
    </row>
    <row r="210" spans="1:5" x14ac:dyDescent="0.3">
      <c r="A210">
        <v>4035</v>
      </c>
      <c r="B210" t="s">
        <v>329</v>
      </c>
      <c r="C210">
        <v>410</v>
      </c>
      <c r="D210">
        <v>4112</v>
      </c>
      <c r="E210">
        <f>SUMIFS(Raindance!O:O,Raindance!B:B,'chart of accounts kl 3-5'!A210)</f>
        <v>0</v>
      </c>
    </row>
    <row r="211" spans="1:5" x14ac:dyDescent="0.3">
      <c r="A211">
        <v>4036</v>
      </c>
      <c r="B211" t="s">
        <v>330</v>
      </c>
      <c r="C211">
        <v>410</v>
      </c>
      <c r="D211">
        <v>4112</v>
      </c>
      <c r="E211">
        <f>SUMIFS(Raindance!O:O,Raindance!B:B,'chart of accounts kl 3-5'!A211)</f>
        <v>0</v>
      </c>
    </row>
    <row r="212" spans="1:5" x14ac:dyDescent="0.3">
      <c r="A212">
        <v>4037</v>
      </c>
      <c r="B212" t="s">
        <v>331</v>
      </c>
      <c r="C212">
        <v>410</v>
      </c>
      <c r="D212">
        <v>4112</v>
      </c>
      <c r="E212">
        <f>SUMIFS(Raindance!O:O,Raindance!B:B,'chart of accounts kl 3-5'!A212)</f>
        <v>0</v>
      </c>
    </row>
    <row r="213" spans="1:5" x14ac:dyDescent="0.3">
      <c r="A213">
        <v>4039</v>
      </c>
      <c r="B213" t="s">
        <v>332</v>
      </c>
      <c r="C213">
        <v>410</v>
      </c>
      <c r="D213">
        <v>4118</v>
      </c>
      <c r="E213">
        <f>SUMIFS(Raindance!O:O,Raindance!B:B,'chart of accounts kl 3-5'!A213)</f>
        <v>0</v>
      </c>
    </row>
    <row r="214" spans="1:5" x14ac:dyDescent="0.3">
      <c r="A214">
        <v>404</v>
      </c>
      <c r="B214" t="s">
        <v>333</v>
      </c>
      <c r="E214">
        <f>SUMIFS(Raindance!O:O,Raindance!B:B,'chart of accounts kl 3-5'!A214)</f>
        <v>0</v>
      </c>
    </row>
    <row r="215" spans="1:5" x14ac:dyDescent="0.3">
      <c r="A215">
        <v>4041</v>
      </c>
      <c r="B215" t="s">
        <v>334</v>
      </c>
      <c r="C215">
        <v>410</v>
      </c>
      <c r="D215">
        <v>4111</v>
      </c>
      <c r="E215">
        <f>SUMIFS(Raindance!O:O,Raindance!B:B,'chart of accounts kl 3-5'!A215)</f>
        <v>0</v>
      </c>
    </row>
    <row r="216" spans="1:5" x14ac:dyDescent="0.3">
      <c r="A216">
        <v>4042</v>
      </c>
      <c r="B216" t="s">
        <v>335</v>
      </c>
      <c r="C216">
        <v>410</v>
      </c>
      <c r="D216">
        <v>4111</v>
      </c>
      <c r="E216">
        <f>SUMIFS(Raindance!O:O,Raindance!B:B,'chart of accounts kl 3-5'!A216)</f>
        <v>0</v>
      </c>
    </row>
    <row r="217" spans="1:5" x14ac:dyDescent="0.3">
      <c r="A217">
        <v>4047</v>
      </c>
      <c r="B217" t="s">
        <v>336</v>
      </c>
      <c r="C217">
        <v>410</v>
      </c>
      <c r="D217">
        <v>4111</v>
      </c>
      <c r="E217">
        <f>SUMIFS(Raindance!O:O,Raindance!B:B,'chart of accounts kl 3-5'!A217)</f>
        <v>0</v>
      </c>
    </row>
    <row r="218" spans="1:5" x14ac:dyDescent="0.3">
      <c r="A218">
        <v>4048</v>
      </c>
      <c r="B218" t="s">
        <v>337</v>
      </c>
      <c r="C218">
        <v>410</v>
      </c>
      <c r="D218">
        <v>4111</v>
      </c>
      <c r="E218">
        <f>SUMIFS(Raindance!O:O,Raindance!B:B,'chart of accounts kl 3-5'!A218)</f>
        <v>0</v>
      </c>
    </row>
    <row r="219" spans="1:5" x14ac:dyDescent="0.3">
      <c r="A219">
        <v>408</v>
      </c>
      <c r="B219" t="s">
        <v>338</v>
      </c>
      <c r="E219">
        <f>SUMIFS(Raindance!O:O,Raindance!B:B,'chart of accounts kl 3-5'!A219)</f>
        <v>0</v>
      </c>
    </row>
    <row r="220" spans="1:5" x14ac:dyDescent="0.3">
      <c r="A220">
        <v>4081</v>
      </c>
      <c r="B220" t="s">
        <v>339</v>
      </c>
      <c r="C220">
        <v>410</v>
      </c>
      <c r="D220">
        <v>4111</v>
      </c>
      <c r="E220">
        <f>SUMIFS(Raindance!O:O,Raindance!B:B,'chart of accounts kl 3-5'!A220)</f>
        <v>0</v>
      </c>
    </row>
    <row r="221" spans="1:5" x14ac:dyDescent="0.3">
      <c r="A221">
        <v>4082</v>
      </c>
      <c r="B221" t="s">
        <v>340</v>
      </c>
      <c r="C221">
        <v>410</v>
      </c>
      <c r="D221">
        <v>4111</v>
      </c>
      <c r="E221">
        <f>SUMIFS(Raindance!O:O,Raindance!B:B,'chart of accounts kl 3-5'!A221)</f>
        <v>0</v>
      </c>
    </row>
    <row r="222" spans="1:5" x14ac:dyDescent="0.3">
      <c r="A222">
        <v>4084</v>
      </c>
      <c r="B222" t="s">
        <v>341</v>
      </c>
      <c r="C222">
        <v>410</v>
      </c>
      <c r="D222">
        <v>4111</v>
      </c>
      <c r="E222">
        <f>SUMIFS(Raindance!O:O,Raindance!B:B,'chart of accounts kl 3-5'!A222)</f>
        <v>0</v>
      </c>
    </row>
    <row r="223" spans="1:5" x14ac:dyDescent="0.3">
      <c r="A223">
        <v>4087</v>
      </c>
      <c r="B223" t="s">
        <v>342</v>
      </c>
      <c r="C223">
        <v>410</v>
      </c>
      <c r="D223">
        <v>4111</v>
      </c>
      <c r="E223">
        <f>SUMIFS(Raindance!O:O,Raindance!B:B,'chart of accounts kl 3-5'!A223)</f>
        <v>0</v>
      </c>
    </row>
    <row r="224" spans="1:5" x14ac:dyDescent="0.3">
      <c r="A224">
        <v>4088</v>
      </c>
      <c r="B224" t="s">
        <v>343</v>
      </c>
      <c r="C224">
        <v>520</v>
      </c>
      <c r="D224">
        <v>4111</v>
      </c>
      <c r="E224">
        <f>SUMIFS(Raindance!O:O,Raindance!B:B,'chart of accounts kl 3-5'!A224)</f>
        <v>0</v>
      </c>
    </row>
    <row r="225" spans="1:5" x14ac:dyDescent="0.3">
      <c r="A225">
        <v>4089</v>
      </c>
      <c r="B225" t="s">
        <v>344</v>
      </c>
      <c r="C225">
        <v>410</v>
      </c>
      <c r="D225">
        <v>4115</v>
      </c>
      <c r="E225">
        <f>SUMIFS(Raindance!O:O,Raindance!B:B,'chart of accounts kl 3-5'!A225)</f>
        <v>0</v>
      </c>
    </row>
    <row r="226" spans="1:5" x14ac:dyDescent="0.3">
      <c r="A226">
        <v>41</v>
      </c>
      <c r="B226" t="s">
        <v>345</v>
      </c>
      <c r="E226">
        <f>SUMIFS(Raindance!O:O,Raindance!B:B,'chart of accounts kl 3-5'!A226)</f>
        <v>0</v>
      </c>
    </row>
    <row r="227" spans="1:5" x14ac:dyDescent="0.3">
      <c r="A227">
        <v>414</v>
      </c>
      <c r="B227" t="s">
        <v>346</v>
      </c>
      <c r="E227">
        <f>SUMIFS(Raindance!O:O,Raindance!B:B,'chart of accounts kl 3-5'!A227)</f>
        <v>0</v>
      </c>
    </row>
    <row r="228" spans="1:5" x14ac:dyDescent="0.3">
      <c r="A228">
        <v>4141</v>
      </c>
      <c r="B228" t="s">
        <v>347</v>
      </c>
      <c r="C228">
        <v>410</v>
      </c>
      <c r="D228">
        <v>4181</v>
      </c>
      <c r="E228">
        <f>SUMIFS(Raindance!O:O,Raindance!B:B,'chart of accounts kl 3-5'!A228)</f>
        <v>0</v>
      </c>
    </row>
    <row r="229" spans="1:5" x14ac:dyDescent="0.3">
      <c r="A229">
        <v>4142</v>
      </c>
      <c r="B229" t="s">
        <v>348</v>
      </c>
      <c r="C229">
        <v>410</v>
      </c>
      <c r="D229">
        <v>4181</v>
      </c>
      <c r="E229">
        <f>SUMIFS(Raindance!O:O,Raindance!B:B,'chart of accounts kl 3-5'!A229)</f>
        <v>0</v>
      </c>
    </row>
    <row r="230" spans="1:5" x14ac:dyDescent="0.3">
      <c r="A230">
        <v>4148</v>
      </c>
      <c r="B230" t="s">
        <v>349</v>
      </c>
      <c r="C230">
        <v>410</v>
      </c>
      <c r="D230">
        <v>4181</v>
      </c>
      <c r="E230">
        <f>SUMIFS(Raindance!O:O,Raindance!B:B,'chart of accounts kl 3-5'!A230)</f>
        <v>0</v>
      </c>
    </row>
    <row r="231" spans="1:5" x14ac:dyDescent="0.3">
      <c r="E231">
        <f>SUMIFS(Raindance!O:O,Raindance!B:B,'chart of accounts kl 3-5'!A231)</f>
        <v>0</v>
      </c>
    </row>
    <row r="232" spans="1:5" x14ac:dyDescent="0.3">
      <c r="A232">
        <v>43</v>
      </c>
      <c r="B232" t="s">
        <v>350</v>
      </c>
      <c r="E232">
        <f>SUMIFS(Raindance!O:O,Raindance!B:B,'chart of accounts kl 3-5'!A232)</f>
        <v>0</v>
      </c>
    </row>
    <row r="233" spans="1:5" x14ac:dyDescent="0.3">
      <c r="A233">
        <v>4310</v>
      </c>
      <c r="B233" t="s">
        <v>351</v>
      </c>
      <c r="C233">
        <v>490</v>
      </c>
      <c r="D233">
        <v>4111</v>
      </c>
      <c r="E233">
        <f>SUMIFS(Raindance!O:O,Raindance!B:B,'chart of accounts kl 3-5'!A233)</f>
        <v>0</v>
      </c>
    </row>
    <row r="234" spans="1:5" x14ac:dyDescent="0.3">
      <c r="A234">
        <v>4311</v>
      </c>
      <c r="B234" t="s">
        <v>352</v>
      </c>
      <c r="C234">
        <v>490</v>
      </c>
      <c r="D234">
        <v>4111</v>
      </c>
      <c r="E234">
        <f>SUMIFS(Raindance!O:O,Raindance!B:B,'chart of accounts kl 3-5'!A234)</f>
        <v>0</v>
      </c>
    </row>
    <row r="235" spans="1:5" x14ac:dyDescent="0.3">
      <c r="A235">
        <v>4312</v>
      </c>
      <c r="B235" t="s">
        <v>353</v>
      </c>
      <c r="C235">
        <v>520</v>
      </c>
      <c r="D235">
        <v>4111</v>
      </c>
      <c r="E235">
        <f>SUMIFS(Raindance!O:O,Raindance!B:B,'chart of accounts kl 3-5'!A235)</f>
        <v>0</v>
      </c>
    </row>
    <row r="236" spans="1:5" x14ac:dyDescent="0.3">
      <c r="A236">
        <v>4313</v>
      </c>
      <c r="B236" t="s">
        <v>354</v>
      </c>
      <c r="C236">
        <v>490</v>
      </c>
      <c r="D236">
        <v>4111</v>
      </c>
      <c r="E236">
        <f>SUMIFS(Raindance!O:O,Raindance!B:B,'chart of accounts kl 3-5'!A236)</f>
        <v>0</v>
      </c>
    </row>
    <row r="237" spans="1:5" x14ac:dyDescent="0.3">
      <c r="A237">
        <v>4314</v>
      </c>
      <c r="B237" t="s">
        <v>355</v>
      </c>
      <c r="C237">
        <v>490</v>
      </c>
      <c r="D237">
        <v>4111</v>
      </c>
      <c r="E237">
        <f>SUMIFS(Raindance!O:O,Raindance!B:B,'chart of accounts kl 3-5'!A237)</f>
        <v>0</v>
      </c>
    </row>
    <row r="238" spans="1:5" x14ac:dyDescent="0.3">
      <c r="A238">
        <v>4315</v>
      </c>
      <c r="B238" t="s">
        <v>356</v>
      </c>
      <c r="C238">
        <v>490</v>
      </c>
      <c r="D238">
        <v>4111</v>
      </c>
      <c r="E238">
        <f>SUMIFS(Raindance!O:O,Raindance!B:B,'chart of accounts kl 3-5'!A238)</f>
        <v>0</v>
      </c>
    </row>
    <row r="239" spans="1:5" x14ac:dyDescent="0.3">
      <c r="A239">
        <v>44</v>
      </c>
      <c r="B239" t="s">
        <v>357</v>
      </c>
      <c r="E239">
        <f>SUMIFS(Raindance!O:O,Raindance!B:B,'chart of accounts kl 3-5'!A239)</f>
        <v>0</v>
      </c>
    </row>
    <row r="240" spans="1:5" x14ac:dyDescent="0.3">
      <c r="A240">
        <v>441</v>
      </c>
      <c r="B240" t="s">
        <v>358</v>
      </c>
      <c r="E240">
        <f>SUMIFS(Raindance!O:O,Raindance!B:B,'chart of accounts kl 3-5'!A240)</f>
        <v>0</v>
      </c>
    </row>
    <row r="241" spans="1:5" x14ac:dyDescent="0.3">
      <c r="A241">
        <v>4411</v>
      </c>
      <c r="B241" t="s">
        <v>359</v>
      </c>
      <c r="C241">
        <v>520</v>
      </c>
      <c r="D241">
        <v>4181</v>
      </c>
      <c r="E241">
        <f>SUMIFS(Raindance!O:O,Raindance!B:B,'chart of accounts kl 3-5'!A241)</f>
        <v>0</v>
      </c>
    </row>
    <row r="242" spans="1:5" x14ac:dyDescent="0.3">
      <c r="A242">
        <v>4412</v>
      </c>
      <c r="B242" t="s">
        <v>360</v>
      </c>
      <c r="C242">
        <v>520</v>
      </c>
      <c r="D242">
        <v>4111</v>
      </c>
      <c r="E242">
        <f>SUMIFS(Raindance!O:O,Raindance!B:B,'chart of accounts kl 3-5'!A242)</f>
        <v>0</v>
      </c>
    </row>
    <row r="243" spans="1:5" x14ac:dyDescent="0.3">
      <c r="A243">
        <v>4415</v>
      </c>
      <c r="B243" t="s">
        <v>361</v>
      </c>
      <c r="C243">
        <v>520</v>
      </c>
      <c r="D243">
        <v>4181</v>
      </c>
      <c r="E243">
        <f>SUMIFS(Raindance!O:O,Raindance!B:B,'chart of accounts kl 3-5'!A243)</f>
        <v>0</v>
      </c>
    </row>
    <row r="244" spans="1:5" x14ac:dyDescent="0.3">
      <c r="A244">
        <v>4416</v>
      </c>
      <c r="B244" t="s">
        <v>362</v>
      </c>
      <c r="C244">
        <v>520</v>
      </c>
      <c r="D244">
        <v>4111</v>
      </c>
      <c r="E244">
        <f>SUMIFS(Raindance!O:O,Raindance!B:B,'chart of accounts kl 3-5'!A244)</f>
        <v>0</v>
      </c>
    </row>
    <row r="245" spans="1:5" x14ac:dyDescent="0.3">
      <c r="A245">
        <v>443</v>
      </c>
      <c r="B245" t="s">
        <v>363</v>
      </c>
      <c r="E245">
        <f>SUMIFS(Raindance!O:O,Raindance!B:B,'chart of accounts kl 3-5'!A245)</f>
        <v>0</v>
      </c>
    </row>
    <row r="246" spans="1:5" x14ac:dyDescent="0.3">
      <c r="A246">
        <v>4431</v>
      </c>
      <c r="B246" t="s">
        <v>364</v>
      </c>
      <c r="C246">
        <v>520</v>
      </c>
      <c r="D246">
        <v>4181</v>
      </c>
      <c r="E246">
        <f>SUMIFS(Raindance!O:O,Raindance!B:B,'chart of accounts kl 3-5'!A246)</f>
        <v>0</v>
      </c>
    </row>
    <row r="247" spans="1:5" x14ac:dyDescent="0.3">
      <c r="A247">
        <v>4432</v>
      </c>
      <c r="B247" t="s">
        <v>365</v>
      </c>
      <c r="C247">
        <v>520</v>
      </c>
      <c r="D247">
        <v>4111</v>
      </c>
      <c r="E247">
        <f>SUMIFS(Raindance!O:O,Raindance!B:B,'chart of accounts kl 3-5'!A247)</f>
        <v>0</v>
      </c>
    </row>
    <row r="248" spans="1:5" x14ac:dyDescent="0.3">
      <c r="A248">
        <v>4435</v>
      </c>
      <c r="B248" t="s">
        <v>366</v>
      </c>
      <c r="C248">
        <v>520</v>
      </c>
      <c r="D248">
        <v>4111</v>
      </c>
      <c r="E248">
        <f>SUMIFS(Raindance!O:O,Raindance!B:B,'chart of accounts kl 3-5'!A248)</f>
        <v>0</v>
      </c>
    </row>
    <row r="249" spans="1:5" x14ac:dyDescent="0.3">
      <c r="A249">
        <v>4488</v>
      </c>
      <c r="B249" t="s">
        <v>367</v>
      </c>
      <c r="C249">
        <v>520</v>
      </c>
      <c r="D249">
        <v>4119</v>
      </c>
      <c r="E249">
        <f>SUMIFS(Raindance!O:O,Raindance!B:B,'chart of accounts kl 3-5'!A249)</f>
        <v>0</v>
      </c>
    </row>
    <row r="250" spans="1:5" x14ac:dyDescent="0.3">
      <c r="A250">
        <v>4489</v>
      </c>
      <c r="B250" t="s">
        <v>368</v>
      </c>
      <c r="C250">
        <v>520</v>
      </c>
      <c r="D250">
        <v>4189</v>
      </c>
      <c r="E250">
        <f>SUMIFS(Raindance!O:O,Raindance!B:B,'chart of accounts kl 3-5'!A250)</f>
        <v>0</v>
      </c>
    </row>
    <row r="251" spans="1:5" x14ac:dyDescent="0.3">
      <c r="A251">
        <v>45</v>
      </c>
      <c r="B251" t="s">
        <v>369</v>
      </c>
      <c r="E251">
        <f>SUMIFS(Raindance!O:O,Raindance!B:B,'chart of accounts kl 3-5'!A251)</f>
        <v>0</v>
      </c>
    </row>
    <row r="252" spans="1:5" x14ac:dyDescent="0.3">
      <c r="A252">
        <v>4510</v>
      </c>
      <c r="B252" t="s">
        <v>370</v>
      </c>
      <c r="C252">
        <v>490</v>
      </c>
      <c r="D252">
        <v>4121</v>
      </c>
      <c r="E252">
        <f>SUMIFS(Raindance!O:O,Raindance!B:B,'chart of accounts kl 3-5'!A252)</f>
        <v>0</v>
      </c>
    </row>
    <row r="253" spans="1:5" x14ac:dyDescent="0.3">
      <c r="A253">
        <v>4515</v>
      </c>
      <c r="B253" t="s">
        <v>371</v>
      </c>
      <c r="C253">
        <v>490</v>
      </c>
      <c r="D253">
        <v>4124</v>
      </c>
      <c r="E253">
        <f>SUMIFS(Raindance!O:O,Raindance!B:B,'chart of accounts kl 3-5'!A253)</f>
        <v>0</v>
      </c>
    </row>
    <row r="254" spans="1:5" x14ac:dyDescent="0.3">
      <c r="A254">
        <v>4521</v>
      </c>
      <c r="B254" t="s">
        <v>372</v>
      </c>
      <c r="C254">
        <v>490</v>
      </c>
      <c r="D254">
        <v>4123</v>
      </c>
      <c r="E254">
        <f>SUMIFS(Raindance!O:O,Raindance!B:B,'chart of accounts kl 3-5'!A254)</f>
        <v>0</v>
      </c>
    </row>
    <row r="255" spans="1:5" x14ac:dyDescent="0.3">
      <c r="A255">
        <v>4531</v>
      </c>
      <c r="B255" t="s">
        <v>373</v>
      </c>
      <c r="C255">
        <v>490</v>
      </c>
      <c r="D255">
        <v>4132</v>
      </c>
      <c r="E255">
        <f>SUMIFS(Raindance!O:O,Raindance!B:B,'chart of accounts kl 3-5'!A255)</f>
        <v>0</v>
      </c>
    </row>
    <row r="256" spans="1:5" x14ac:dyDescent="0.3">
      <c r="A256">
        <v>4532</v>
      </c>
      <c r="B256" t="s">
        <v>374</v>
      </c>
      <c r="C256">
        <v>490</v>
      </c>
      <c r="D256">
        <v>4132</v>
      </c>
      <c r="E256">
        <f>SUMIFS(Raindance!O:O,Raindance!B:B,'chart of accounts kl 3-5'!A256)</f>
        <v>0</v>
      </c>
    </row>
    <row r="257" spans="1:5" x14ac:dyDescent="0.3">
      <c r="A257">
        <v>4551</v>
      </c>
      <c r="B257" t="s">
        <v>375</v>
      </c>
      <c r="C257">
        <v>490</v>
      </c>
      <c r="D257">
        <v>4132</v>
      </c>
      <c r="E257">
        <f>SUMIFS(Raindance!O:O,Raindance!B:B,'chart of accounts kl 3-5'!A257)</f>
        <v>0</v>
      </c>
    </row>
    <row r="258" spans="1:5" x14ac:dyDescent="0.3">
      <c r="A258">
        <v>4559</v>
      </c>
      <c r="B258" t="s">
        <v>376</v>
      </c>
      <c r="C258">
        <v>490</v>
      </c>
      <c r="D258">
        <v>4137</v>
      </c>
      <c r="E258">
        <f>SUMIFS(Raindance!O:O,Raindance!B:B,'chart of accounts kl 3-5'!A258)</f>
        <v>0</v>
      </c>
    </row>
    <row r="259" spans="1:5" x14ac:dyDescent="0.3">
      <c r="A259">
        <v>4561</v>
      </c>
      <c r="B259" t="s">
        <v>377</v>
      </c>
      <c r="C259">
        <v>490</v>
      </c>
      <c r="D259">
        <v>4121</v>
      </c>
      <c r="E259">
        <f>SUMIFS(Raindance!O:O,Raindance!B:B,'chart of accounts kl 3-5'!A259)</f>
        <v>0</v>
      </c>
    </row>
    <row r="260" spans="1:5" x14ac:dyDescent="0.3">
      <c r="A260">
        <v>4571</v>
      </c>
      <c r="B260" t="s">
        <v>378</v>
      </c>
      <c r="C260">
        <v>490</v>
      </c>
      <c r="D260">
        <v>4122</v>
      </c>
      <c r="E260">
        <f>SUMIFS(Raindance!O:O,Raindance!B:B,'chart of accounts kl 3-5'!A260)</f>
        <v>0</v>
      </c>
    </row>
    <row r="261" spans="1:5" x14ac:dyDescent="0.3">
      <c r="A261">
        <v>4575</v>
      </c>
      <c r="B261" t="s">
        <v>379</v>
      </c>
      <c r="C261">
        <v>490</v>
      </c>
      <c r="D261">
        <v>4281</v>
      </c>
      <c r="E261">
        <f>SUMIFS(Raindance!O:O,Raindance!B:B,'chart of accounts kl 3-5'!A261)</f>
        <v>0</v>
      </c>
    </row>
    <row r="262" spans="1:5" x14ac:dyDescent="0.3">
      <c r="A262">
        <v>4581</v>
      </c>
      <c r="B262" t="s">
        <v>380</v>
      </c>
      <c r="C262">
        <v>490</v>
      </c>
      <c r="D262">
        <v>4122</v>
      </c>
      <c r="E262">
        <f>SUMIFS(Raindance!O:O,Raindance!B:B,'chart of accounts kl 3-5'!A262)</f>
        <v>0</v>
      </c>
    </row>
    <row r="263" spans="1:5" x14ac:dyDescent="0.3">
      <c r="A263">
        <v>4584</v>
      </c>
      <c r="B263" t="s">
        <v>381</v>
      </c>
      <c r="C263">
        <v>490</v>
      </c>
      <c r="D263">
        <v>4161</v>
      </c>
      <c r="E263">
        <f>SUMIFS(Raindance!O:O,Raindance!B:B,'chart of accounts kl 3-5'!A263)</f>
        <v>0</v>
      </c>
    </row>
    <row r="264" spans="1:5" x14ac:dyDescent="0.3">
      <c r="A264">
        <v>4598</v>
      </c>
      <c r="B264" t="s">
        <v>382</v>
      </c>
      <c r="C264">
        <v>490</v>
      </c>
      <c r="D264">
        <v>4123</v>
      </c>
      <c r="E264">
        <f>SUMIFS(Raindance!O:O,Raindance!B:B,'chart of accounts kl 3-5'!A264)</f>
        <v>0</v>
      </c>
    </row>
    <row r="265" spans="1:5" x14ac:dyDescent="0.3">
      <c r="A265">
        <v>4599</v>
      </c>
      <c r="B265" t="s">
        <v>383</v>
      </c>
      <c r="C265">
        <v>490</v>
      </c>
      <c r="D265">
        <v>4128</v>
      </c>
      <c r="E265">
        <f>SUMIFS(Raindance!O:O,Raindance!B:B,'chart of accounts kl 3-5'!A265)</f>
        <v>0</v>
      </c>
    </row>
    <row r="266" spans="1:5" x14ac:dyDescent="0.3">
      <c r="A266">
        <v>46</v>
      </c>
      <c r="B266" t="s">
        <v>384</v>
      </c>
      <c r="E266">
        <f>SUMIFS(Raindance!O:O,Raindance!B:B,'chart of accounts kl 3-5'!A266)</f>
        <v>0</v>
      </c>
    </row>
    <row r="267" spans="1:5" x14ac:dyDescent="0.3">
      <c r="A267">
        <v>4608</v>
      </c>
      <c r="B267" t="s">
        <v>385</v>
      </c>
      <c r="C267">
        <v>490</v>
      </c>
      <c r="D267">
        <v>4125</v>
      </c>
      <c r="E267">
        <f>SUMIFS(Raindance!O:O,Raindance!B:B,'chart of accounts kl 3-5'!A267)</f>
        <v>0</v>
      </c>
    </row>
    <row r="268" spans="1:5" x14ac:dyDescent="0.3">
      <c r="A268">
        <v>4609</v>
      </c>
      <c r="B268" t="s">
        <v>386</v>
      </c>
      <c r="C268">
        <v>490</v>
      </c>
      <c r="D268">
        <v>4122</v>
      </c>
      <c r="E268">
        <f>SUMIFS(Raindance!O:O,Raindance!B:B,'chart of accounts kl 3-5'!A268)</f>
        <v>0</v>
      </c>
    </row>
    <row r="269" spans="1:5" x14ac:dyDescent="0.3">
      <c r="A269">
        <v>4610</v>
      </c>
      <c r="B269" t="s">
        <v>387</v>
      </c>
      <c r="C269">
        <v>490</v>
      </c>
      <c r="D269">
        <v>4122</v>
      </c>
      <c r="E269">
        <f>SUMIFS(Raindance!O:O,Raindance!B:B,'chart of accounts kl 3-5'!A269)</f>
        <v>0</v>
      </c>
    </row>
    <row r="270" spans="1:5" x14ac:dyDescent="0.3">
      <c r="A270">
        <v>4611</v>
      </c>
      <c r="B270" t="s">
        <v>388</v>
      </c>
      <c r="C270">
        <v>490</v>
      </c>
      <c r="D270">
        <v>4131</v>
      </c>
      <c r="E270">
        <f>SUMIFS(Raindance!O:O,Raindance!B:B,'chart of accounts kl 3-5'!A270)</f>
        <v>0</v>
      </c>
    </row>
    <row r="271" spans="1:5" x14ac:dyDescent="0.3">
      <c r="A271">
        <v>4612</v>
      </c>
      <c r="B271" t="s">
        <v>389</v>
      </c>
      <c r="C271">
        <v>410</v>
      </c>
      <c r="D271">
        <v>4122</v>
      </c>
      <c r="E271">
        <f>SUMIFS(Raindance!O:O,Raindance!B:B,'chart of accounts kl 3-5'!A271)</f>
        <v>0</v>
      </c>
    </row>
    <row r="272" spans="1:5" x14ac:dyDescent="0.3">
      <c r="A272">
        <v>4613</v>
      </c>
      <c r="B272" t="s">
        <v>390</v>
      </c>
      <c r="C272">
        <v>490</v>
      </c>
      <c r="D272">
        <v>4133</v>
      </c>
      <c r="E272">
        <f>SUMIFS(Raindance!O:O,Raindance!B:B,'chart of accounts kl 3-5'!A272)</f>
        <v>0</v>
      </c>
    </row>
    <row r="273" spans="1:5" x14ac:dyDescent="0.3">
      <c r="A273">
        <v>4614</v>
      </c>
      <c r="B273" t="s">
        <v>391</v>
      </c>
      <c r="C273">
        <v>490</v>
      </c>
      <c r="D273">
        <v>4131</v>
      </c>
      <c r="E273">
        <f>SUMIFS(Raindance!O:O,Raindance!B:B,'chart of accounts kl 3-5'!A273)</f>
        <v>0</v>
      </c>
    </row>
    <row r="274" spans="1:5" x14ac:dyDescent="0.3">
      <c r="A274">
        <v>4618</v>
      </c>
      <c r="B274" t="s">
        <v>392</v>
      </c>
      <c r="C274">
        <v>490</v>
      </c>
      <c r="D274">
        <v>4129</v>
      </c>
      <c r="E274">
        <f>SUMIFS(Raindance!O:O,Raindance!B:B,'chart of accounts kl 3-5'!A274)</f>
        <v>0</v>
      </c>
    </row>
    <row r="275" spans="1:5" x14ac:dyDescent="0.3">
      <c r="A275">
        <v>4619</v>
      </c>
      <c r="B275" t="s">
        <v>393</v>
      </c>
      <c r="C275">
        <v>410</v>
      </c>
      <c r="D275">
        <v>4126</v>
      </c>
      <c r="E275">
        <f>SUMIFS(Raindance!O:O,Raindance!B:B,'chart of accounts kl 3-5'!A275)</f>
        <v>0</v>
      </c>
    </row>
    <row r="276" spans="1:5" x14ac:dyDescent="0.3">
      <c r="A276">
        <v>4632</v>
      </c>
      <c r="B276" t="s">
        <v>394</v>
      </c>
      <c r="C276">
        <v>490</v>
      </c>
      <c r="D276">
        <v>4131</v>
      </c>
      <c r="E276">
        <f>SUMIFS(Raindance!O:O,Raindance!B:B,'chart of accounts kl 3-5'!A276)</f>
        <v>0</v>
      </c>
    </row>
    <row r="277" spans="1:5" x14ac:dyDescent="0.3">
      <c r="A277">
        <v>4651</v>
      </c>
      <c r="B277" t="s">
        <v>395</v>
      </c>
      <c r="C277">
        <v>490</v>
      </c>
      <c r="D277">
        <v>4133</v>
      </c>
      <c r="E277">
        <f>SUMIFS(Raindance!O:O,Raindance!B:B,'chart of accounts kl 3-5'!A277)</f>
        <v>0</v>
      </c>
    </row>
    <row r="278" spans="1:5" x14ac:dyDescent="0.3">
      <c r="A278">
        <v>4659</v>
      </c>
      <c r="B278" t="s">
        <v>396</v>
      </c>
      <c r="C278">
        <v>490</v>
      </c>
      <c r="D278">
        <v>4136</v>
      </c>
      <c r="E278">
        <f>SUMIFS(Raindance!O:O,Raindance!B:B,'chart of accounts kl 3-5'!A278)</f>
        <v>0</v>
      </c>
    </row>
    <row r="279" spans="1:5" x14ac:dyDescent="0.3">
      <c r="A279">
        <v>47</v>
      </c>
      <c r="B279" t="s">
        <v>397</v>
      </c>
      <c r="E279">
        <f>SUMIFS(Raindance!O:O,Raindance!B:B,'chart of accounts kl 3-5'!A279)</f>
        <v>0</v>
      </c>
    </row>
    <row r="280" spans="1:5" x14ac:dyDescent="0.3">
      <c r="A280">
        <v>471</v>
      </c>
      <c r="B280" t="s">
        <v>398</v>
      </c>
      <c r="E280">
        <f>SUMIFS(Raindance!O:O,Raindance!B:B,'chart of accounts kl 3-5'!A280)</f>
        <v>0</v>
      </c>
    </row>
    <row r="281" spans="1:5" x14ac:dyDescent="0.3">
      <c r="A281">
        <v>4711</v>
      </c>
      <c r="B281" t="s">
        <v>399</v>
      </c>
      <c r="C281">
        <v>490</v>
      </c>
      <c r="D281">
        <v>4151</v>
      </c>
      <c r="E281">
        <f>SUMIFS(Raindance!O:O,Raindance!B:B,'chart of accounts kl 3-5'!A281)</f>
        <v>0</v>
      </c>
    </row>
    <row r="282" spans="1:5" x14ac:dyDescent="0.3">
      <c r="A282">
        <v>4712</v>
      </c>
      <c r="B282" t="s">
        <v>400</v>
      </c>
      <c r="C282">
        <v>490</v>
      </c>
      <c r="D282">
        <v>4111</v>
      </c>
      <c r="E282">
        <f>SUMIFS(Raindance!O:O,Raindance!B:B,'chart of accounts kl 3-5'!A282)</f>
        <v>0</v>
      </c>
    </row>
    <row r="283" spans="1:5" x14ac:dyDescent="0.3">
      <c r="A283">
        <v>4713</v>
      </c>
      <c r="B283" t="s">
        <v>401</v>
      </c>
      <c r="C283">
        <v>490</v>
      </c>
      <c r="D283">
        <v>4111</v>
      </c>
      <c r="E283">
        <f>SUMIFS(Raindance!O:O,Raindance!B:B,'chart of accounts kl 3-5'!A283)</f>
        <v>0</v>
      </c>
    </row>
    <row r="284" spans="1:5" x14ac:dyDescent="0.3">
      <c r="A284">
        <v>4714</v>
      </c>
      <c r="B284" t="s">
        <v>402</v>
      </c>
      <c r="C284">
        <v>490</v>
      </c>
      <c r="D284">
        <v>4151</v>
      </c>
      <c r="E284">
        <f>SUMIFS(Raindance!O:O,Raindance!B:B,'chart of accounts kl 3-5'!A284)</f>
        <v>0</v>
      </c>
    </row>
    <row r="285" spans="1:5" x14ac:dyDescent="0.3">
      <c r="A285">
        <v>4715</v>
      </c>
      <c r="B285" t="s">
        <v>403</v>
      </c>
      <c r="C285">
        <v>490</v>
      </c>
      <c r="D285">
        <v>4151</v>
      </c>
      <c r="E285">
        <f>SUMIFS(Raindance!O:O,Raindance!B:B,'chart of accounts kl 3-5'!A285)</f>
        <v>0</v>
      </c>
    </row>
    <row r="286" spans="1:5" x14ac:dyDescent="0.3">
      <c r="A286">
        <v>4716</v>
      </c>
      <c r="B286" t="s">
        <v>404</v>
      </c>
      <c r="C286">
        <v>490</v>
      </c>
      <c r="D286">
        <v>4151</v>
      </c>
      <c r="E286">
        <f>SUMIFS(Raindance!O:O,Raindance!B:B,'chart of accounts kl 3-5'!A286)</f>
        <v>0</v>
      </c>
    </row>
    <row r="287" spans="1:5" x14ac:dyDescent="0.3">
      <c r="A287">
        <v>4719</v>
      </c>
      <c r="B287" t="s">
        <v>405</v>
      </c>
      <c r="C287">
        <v>490</v>
      </c>
      <c r="D287">
        <v>4159</v>
      </c>
      <c r="E287">
        <f>SUMIFS(Raindance!O:O,Raindance!B:B,'chart of accounts kl 3-5'!A287)</f>
        <v>0</v>
      </c>
    </row>
    <row r="288" spans="1:5" x14ac:dyDescent="0.3">
      <c r="A288">
        <v>472</v>
      </c>
      <c r="B288" t="s">
        <v>406</v>
      </c>
      <c r="E288">
        <f>SUMIFS(Raindance!O:O,Raindance!B:B,'chart of accounts kl 3-5'!A288)</f>
        <v>0</v>
      </c>
    </row>
    <row r="289" spans="1:5" x14ac:dyDescent="0.3">
      <c r="A289">
        <v>4721</v>
      </c>
      <c r="B289" t="s">
        <v>407</v>
      </c>
      <c r="C289">
        <v>490</v>
      </c>
      <c r="D289">
        <v>4181</v>
      </c>
      <c r="E289">
        <f>SUMIFS(Raindance!O:O,Raindance!B:B,'chart of accounts kl 3-5'!A289)</f>
        <v>0</v>
      </c>
    </row>
    <row r="290" spans="1:5" x14ac:dyDescent="0.3">
      <c r="A290">
        <v>4729</v>
      </c>
      <c r="B290" t="s">
        <v>408</v>
      </c>
      <c r="C290">
        <v>490</v>
      </c>
      <c r="D290">
        <v>4189</v>
      </c>
      <c r="E290">
        <f>SUMIFS(Raindance!O:O,Raindance!B:B,'chart of accounts kl 3-5'!A290)</f>
        <v>0</v>
      </c>
    </row>
    <row r="291" spans="1:5" x14ac:dyDescent="0.3">
      <c r="A291">
        <v>48</v>
      </c>
      <c r="B291" t="s">
        <v>409</v>
      </c>
      <c r="E291">
        <f>SUMIFS(Raindance!O:O,Raindance!B:B,'chart of accounts kl 3-5'!A291)</f>
        <v>0</v>
      </c>
    </row>
    <row r="292" spans="1:5" x14ac:dyDescent="0.3">
      <c r="A292">
        <v>481</v>
      </c>
      <c r="B292" t="s">
        <v>410</v>
      </c>
      <c r="E292">
        <f>SUMIFS(Raindance!O:O,Raindance!B:B,'chart of accounts kl 3-5'!A292)</f>
        <v>0</v>
      </c>
    </row>
    <row r="293" spans="1:5" x14ac:dyDescent="0.3">
      <c r="B293" t="s">
        <v>411</v>
      </c>
      <c r="E293">
        <f>SUMIFS(Raindance!O:O,Raindance!B:B,'chart of accounts kl 3-5'!A293)</f>
        <v>0</v>
      </c>
    </row>
    <row r="294" spans="1:5" x14ac:dyDescent="0.3">
      <c r="A294">
        <v>4811</v>
      </c>
      <c r="B294" t="s">
        <v>412</v>
      </c>
      <c r="C294">
        <v>490</v>
      </c>
      <c r="D294">
        <v>4141</v>
      </c>
      <c r="E294">
        <f>SUMIFS(Raindance!O:O,Raindance!B:B,'chart of accounts kl 3-5'!A294)</f>
        <v>0</v>
      </c>
    </row>
    <row r="295" spans="1:5" x14ac:dyDescent="0.3">
      <c r="A295">
        <v>4812</v>
      </c>
      <c r="B295" t="s">
        <v>413</v>
      </c>
      <c r="C295">
        <v>490</v>
      </c>
      <c r="D295">
        <v>4241</v>
      </c>
      <c r="E295">
        <f>SUMIFS(Raindance!O:O,Raindance!B:B,'chart of accounts kl 3-5'!A295)</f>
        <v>0</v>
      </c>
    </row>
    <row r="296" spans="1:5" x14ac:dyDescent="0.3">
      <c r="A296">
        <v>4813</v>
      </c>
      <c r="B296" t="s">
        <v>414</v>
      </c>
      <c r="C296">
        <v>490</v>
      </c>
      <c r="D296">
        <v>4249</v>
      </c>
      <c r="E296">
        <f>SUMIFS(Raindance!O:O,Raindance!B:B,'chart of accounts kl 3-5'!A296)</f>
        <v>0</v>
      </c>
    </row>
    <row r="297" spans="1:5" x14ac:dyDescent="0.3">
      <c r="A297">
        <v>4814</v>
      </c>
      <c r="B297" t="s">
        <v>415</v>
      </c>
      <c r="C297">
        <v>490</v>
      </c>
      <c r="D297">
        <v>4181</v>
      </c>
      <c r="E297">
        <f>SUMIFS(Raindance!O:O,Raindance!B:B,'chart of accounts kl 3-5'!A297)</f>
        <v>0</v>
      </c>
    </row>
    <row r="298" spans="1:5" x14ac:dyDescent="0.3">
      <c r="A298">
        <v>4815</v>
      </c>
      <c r="B298" t="s">
        <v>416</v>
      </c>
      <c r="C298">
        <v>490</v>
      </c>
      <c r="D298">
        <v>4141</v>
      </c>
      <c r="E298">
        <f>SUMIFS(Raindance!O:O,Raindance!B:B,'chart of accounts kl 3-5'!A298)</f>
        <v>0</v>
      </c>
    </row>
    <row r="299" spans="1:5" x14ac:dyDescent="0.3">
      <c r="B299" t="s">
        <v>417</v>
      </c>
      <c r="E299">
        <f>SUMIFS(Raindance!O:O,Raindance!B:B,'chart of accounts kl 3-5'!A299)</f>
        <v>0</v>
      </c>
    </row>
    <row r="300" spans="1:5" x14ac:dyDescent="0.3">
      <c r="A300">
        <v>4816</v>
      </c>
      <c r="B300" t="s">
        <v>418</v>
      </c>
      <c r="C300">
        <v>490</v>
      </c>
      <c r="D300">
        <v>4241</v>
      </c>
      <c r="E300">
        <f>SUMIFS(Raindance!O:O,Raindance!B:B,'chart of accounts kl 3-5'!A300)</f>
        <v>0</v>
      </c>
    </row>
    <row r="301" spans="1:5" x14ac:dyDescent="0.3">
      <c r="A301">
        <v>4817</v>
      </c>
      <c r="B301" t="s">
        <v>419</v>
      </c>
      <c r="C301">
        <v>490</v>
      </c>
      <c r="D301">
        <v>4126</v>
      </c>
      <c r="E301">
        <f>SUMIFS(Raindance!O:O,Raindance!B:B,'chart of accounts kl 3-5'!A301)</f>
        <v>0</v>
      </c>
    </row>
    <row r="302" spans="1:5" x14ac:dyDescent="0.3">
      <c r="A302">
        <v>4818</v>
      </c>
      <c r="B302" t="s">
        <v>420</v>
      </c>
      <c r="C302">
        <v>490</v>
      </c>
      <c r="D302">
        <v>4141</v>
      </c>
      <c r="E302">
        <f>SUMIFS(Raindance!O:O,Raindance!B:B,'chart of accounts kl 3-5'!A302)</f>
        <v>0</v>
      </c>
    </row>
    <row r="303" spans="1:5" x14ac:dyDescent="0.3">
      <c r="A303">
        <v>4819</v>
      </c>
      <c r="B303" t="s">
        <v>421</v>
      </c>
      <c r="C303">
        <v>490</v>
      </c>
      <c r="D303">
        <v>4149</v>
      </c>
      <c r="E303">
        <f>SUMIFS(Raindance!O:O,Raindance!B:B,'chart of accounts kl 3-5'!A303)</f>
        <v>0</v>
      </c>
    </row>
    <row r="304" spans="1:5" x14ac:dyDescent="0.3">
      <c r="A304">
        <v>49</v>
      </c>
      <c r="B304" t="s">
        <v>422</v>
      </c>
      <c r="E304">
        <f>SUMIFS(Raindance!O:O,Raindance!B:B,'chart of accounts kl 3-5'!A304)</f>
        <v>0</v>
      </c>
    </row>
    <row r="305" spans="1:5" x14ac:dyDescent="0.3">
      <c r="A305">
        <v>491</v>
      </c>
      <c r="B305" t="s">
        <v>423</v>
      </c>
      <c r="E305">
        <f>SUMIFS(Raindance!O:O,Raindance!B:B,'chart of accounts kl 3-5'!A305)</f>
        <v>0</v>
      </c>
    </row>
    <row r="306" spans="1:5" x14ac:dyDescent="0.3">
      <c r="A306">
        <v>4911</v>
      </c>
      <c r="B306" t="s">
        <v>424</v>
      </c>
      <c r="C306">
        <v>490</v>
      </c>
      <c r="D306">
        <v>4181</v>
      </c>
      <c r="E306">
        <f>SUMIFS(Raindance!O:O,Raindance!B:B,'chart of accounts kl 3-5'!A306)</f>
        <v>0</v>
      </c>
    </row>
    <row r="307" spans="1:5" x14ac:dyDescent="0.3">
      <c r="A307">
        <v>4912</v>
      </c>
      <c r="B307" t="s">
        <v>425</v>
      </c>
      <c r="C307">
        <v>490</v>
      </c>
      <c r="D307">
        <v>4281</v>
      </c>
      <c r="E307">
        <f>SUMIFS(Raindance!O:O,Raindance!B:B,'chart of accounts kl 3-5'!A307)</f>
        <v>0</v>
      </c>
    </row>
    <row r="308" spans="1:5" x14ac:dyDescent="0.3">
      <c r="A308">
        <v>4917</v>
      </c>
      <c r="B308" t="s">
        <v>426</v>
      </c>
      <c r="C308">
        <v>490</v>
      </c>
      <c r="D308">
        <v>4189</v>
      </c>
      <c r="E308">
        <f>SUMIFS(Raindance!O:O,Raindance!B:B,'chart of accounts kl 3-5'!A308)</f>
        <v>0</v>
      </c>
    </row>
    <row r="309" spans="1:5" x14ac:dyDescent="0.3">
      <c r="A309">
        <v>4918</v>
      </c>
      <c r="B309" t="s">
        <v>427</v>
      </c>
      <c r="C309">
        <v>490</v>
      </c>
      <c r="D309">
        <v>4289</v>
      </c>
      <c r="E309">
        <f>SUMIFS(Raindance!O:O,Raindance!B:B,'chart of accounts kl 3-5'!A309)</f>
        <v>0</v>
      </c>
    </row>
    <row r="310" spans="1:5" x14ac:dyDescent="0.3">
      <c r="A310">
        <v>4919</v>
      </c>
      <c r="B310" t="s">
        <v>428</v>
      </c>
      <c r="C310">
        <v>490</v>
      </c>
      <c r="D310">
        <v>4181</v>
      </c>
      <c r="E310">
        <f>SUMIFS(Raindance!O:O,Raindance!B:B,'chart of accounts kl 3-5'!A310)</f>
        <v>0</v>
      </c>
    </row>
    <row r="311" spans="1:5" x14ac:dyDescent="0.3">
      <c r="A311">
        <v>492</v>
      </c>
      <c r="B311" t="s">
        <v>429</v>
      </c>
      <c r="E311">
        <f>SUMIFS(Raindance!O:O,Raindance!B:B,'chart of accounts kl 3-5'!A311)</f>
        <v>0</v>
      </c>
    </row>
    <row r="312" spans="1:5" x14ac:dyDescent="0.3">
      <c r="A312">
        <v>4921</v>
      </c>
      <c r="B312" t="s">
        <v>430</v>
      </c>
      <c r="C312">
        <v>490</v>
      </c>
      <c r="D312">
        <v>4111</v>
      </c>
      <c r="E312">
        <f>SUMIFS(Raindance!O:O,Raindance!B:B,'chart of accounts kl 3-5'!A312)</f>
        <v>0</v>
      </c>
    </row>
    <row r="313" spans="1:5" x14ac:dyDescent="0.3">
      <c r="A313">
        <v>4922</v>
      </c>
      <c r="B313" t="s">
        <v>431</v>
      </c>
      <c r="C313">
        <v>490</v>
      </c>
      <c r="D313">
        <v>4111</v>
      </c>
      <c r="E313">
        <f>SUMIFS(Raindance!O:O,Raindance!B:B,'chart of accounts kl 3-5'!A313)</f>
        <v>0</v>
      </c>
    </row>
    <row r="314" spans="1:5" x14ac:dyDescent="0.3">
      <c r="A314">
        <v>4927</v>
      </c>
      <c r="B314" t="s">
        <v>432</v>
      </c>
      <c r="C314">
        <v>490</v>
      </c>
      <c r="D314">
        <v>4181</v>
      </c>
      <c r="E314">
        <f>SUMIFS(Raindance!O:O,Raindance!B:B,'chart of accounts kl 3-5'!A314)</f>
        <v>0</v>
      </c>
    </row>
    <row r="315" spans="1:5" x14ac:dyDescent="0.3">
      <c r="A315">
        <v>493</v>
      </c>
      <c r="B315" t="s">
        <v>433</v>
      </c>
      <c r="E315">
        <f>SUMIFS(Raindance!O:O,Raindance!B:B,'chart of accounts kl 3-5'!A315)</f>
        <v>0</v>
      </c>
    </row>
    <row r="316" spans="1:5" x14ac:dyDescent="0.3">
      <c r="A316">
        <v>4931</v>
      </c>
      <c r="B316" t="s">
        <v>434</v>
      </c>
      <c r="C316">
        <v>490</v>
      </c>
      <c r="D316">
        <v>4181</v>
      </c>
      <c r="E316">
        <f>SUMIFS(Raindance!O:O,Raindance!B:B,'chart of accounts kl 3-5'!A316)</f>
        <v>0</v>
      </c>
    </row>
    <row r="317" spans="1:5" x14ac:dyDescent="0.3">
      <c r="A317">
        <v>4932</v>
      </c>
      <c r="B317" t="s">
        <v>435</v>
      </c>
      <c r="C317">
        <v>490</v>
      </c>
      <c r="D317">
        <v>4181</v>
      </c>
      <c r="E317">
        <f>SUMIFS(Raindance!O:O,Raindance!B:B,'chart of accounts kl 3-5'!A317)</f>
        <v>0</v>
      </c>
    </row>
    <row r="318" spans="1:5" x14ac:dyDescent="0.3">
      <c r="A318">
        <v>496</v>
      </c>
      <c r="B318" t="s">
        <v>436</v>
      </c>
      <c r="E318">
        <f>SUMIFS(Raindance!O:O,Raindance!B:B,'chart of accounts kl 3-5'!A318)</f>
        <v>0</v>
      </c>
    </row>
    <row r="319" spans="1:5" x14ac:dyDescent="0.3">
      <c r="A319">
        <v>4961</v>
      </c>
      <c r="B319" t="s">
        <v>437</v>
      </c>
      <c r="C319">
        <v>520</v>
      </c>
      <c r="D319">
        <v>4181</v>
      </c>
      <c r="E319">
        <f>SUMIFS(Raindance!O:O,Raindance!B:B,'chart of accounts kl 3-5'!A319)</f>
        <v>0</v>
      </c>
    </row>
    <row r="320" spans="1:5" x14ac:dyDescent="0.3">
      <c r="A320">
        <v>4962</v>
      </c>
      <c r="B320" t="s">
        <v>438</v>
      </c>
      <c r="C320">
        <v>520</v>
      </c>
      <c r="D320">
        <v>4181</v>
      </c>
      <c r="E320">
        <f>SUMIFS(Raindance!O:O,Raindance!B:B,'chart of accounts kl 3-5'!A320)</f>
        <v>0</v>
      </c>
    </row>
    <row r="321" spans="1:5" x14ac:dyDescent="0.3">
      <c r="A321">
        <v>4968</v>
      </c>
      <c r="B321" t="s">
        <v>439</v>
      </c>
      <c r="C321">
        <v>520</v>
      </c>
      <c r="D321">
        <v>4181</v>
      </c>
      <c r="E321">
        <f>SUMIFS(Raindance!O:O,Raindance!B:B,'chart of accounts kl 3-5'!A321)</f>
        <v>0</v>
      </c>
    </row>
    <row r="322" spans="1:5" x14ac:dyDescent="0.3">
      <c r="A322">
        <v>499</v>
      </c>
      <c r="B322" t="s">
        <v>440</v>
      </c>
      <c r="E322">
        <f>SUMIFS(Raindance!O:O,Raindance!B:B,'chart of accounts kl 3-5'!A322)</f>
        <v>0</v>
      </c>
    </row>
    <row r="323" spans="1:5" x14ac:dyDescent="0.3">
      <c r="A323">
        <v>4999</v>
      </c>
      <c r="B323" t="s">
        <v>441</v>
      </c>
      <c r="C323">
        <v>490</v>
      </c>
      <c r="D323">
        <v>4999</v>
      </c>
      <c r="E323">
        <f>SUMIFS(Raindance!O:O,Raindance!B:B,'chart of accounts kl 3-5'!A323)</f>
        <v>0</v>
      </c>
    </row>
    <row r="324" spans="1:5" x14ac:dyDescent="0.3">
      <c r="A324">
        <v>5</v>
      </c>
      <c r="B324" t="s">
        <v>442</v>
      </c>
      <c r="E324">
        <f>SUMIFS(Raindance!O:O,Raindance!B:B,'chart of accounts kl 3-5'!A324)</f>
        <v>0</v>
      </c>
    </row>
    <row r="325" spans="1:5" x14ac:dyDescent="0.3">
      <c r="A325">
        <v>50</v>
      </c>
      <c r="B325" t="s">
        <v>443</v>
      </c>
      <c r="E325">
        <f>SUMIFS(Raindance!O:O,Raindance!B:B,'chart of accounts kl 3-5'!A325)</f>
        <v>0</v>
      </c>
    </row>
    <row r="326" spans="1:5" x14ac:dyDescent="0.3">
      <c r="A326">
        <v>500</v>
      </c>
      <c r="B326" t="s">
        <v>444</v>
      </c>
      <c r="E326">
        <f>SUMIFS(Raindance!O:O,Raindance!B:B,'chart of accounts kl 3-5'!A326)</f>
        <v>0</v>
      </c>
    </row>
    <row r="327" spans="1:5" x14ac:dyDescent="0.3">
      <c r="A327">
        <v>5000</v>
      </c>
      <c r="B327" t="s">
        <v>445</v>
      </c>
      <c r="C327">
        <v>520</v>
      </c>
      <c r="D327">
        <v>5355</v>
      </c>
      <c r="E327">
        <f>SUMIFS(Raindance!O:O,Raindance!B:B,'chart of accounts kl 3-5'!A327)</f>
        <v>0</v>
      </c>
    </row>
    <row r="328" spans="1:5" x14ac:dyDescent="0.3">
      <c r="A328">
        <v>5001</v>
      </c>
      <c r="B328" t="s">
        <v>446</v>
      </c>
      <c r="C328">
        <v>520</v>
      </c>
      <c r="D328">
        <v>8888</v>
      </c>
      <c r="E328">
        <f>SUMIFS(Raindance!O:O,Raindance!B:B,'chart of accounts kl 3-5'!A328)</f>
        <v>0</v>
      </c>
    </row>
    <row r="329" spans="1:5" x14ac:dyDescent="0.3">
      <c r="A329">
        <v>5008</v>
      </c>
      <c r="B329" t="s">
        <v>447</v>
      </c>
      <c r="C329">
        <v>520</v>
      </c>
      <c r="D329">
        <v>5408</v>
      </c>
      <c r="E329">
        <f>SUMIFS(Raindance!O:O,Raindance!B:B,'chart of accounts kl 3-5'!A329)</f>
        <v>0</v>
      </c>
    </row>
    <row r="330" spans="1:5" x14ac:dyDescent="0.3">
      <c r="A330">
        <v>501</v>
      </c>
      <c r="B330" t="s">
        <v>448</v>
      </c>
      <c r="E330">
        <f>SUMIFS(Raindance!O:O,Raindance!B:B,'chart of accounts kl 3-5'!A330)</f>
        <v>0</v>
      </c>
    </row>
    <row r="331" spans="1:5" x14ac:dyDescent="0.3">
      <c r="A331">
        <v>5011</v>
      </c>
      <c r="B331" t="s">
        <v>449</v>
      </c>
      <c r="C331">
        <v>510</v>
      </c>
      <c r="D331">
        <v>5011</v>
      </c>
      <c r="E331">
        <f>SUMIFS(Raindance!O:O,Raindance!B:B,'chart of accounts kl 3-5'!A331)</f>
        <v>0</v>
      </c>
    </row>
    <row r="332" spans="1:5" x14ac:dyDescent="0.3">
      <c r="A332">
        <v>5012</v>
      </c>
      <c r="B332" t="s">
        <v>450</v>
      </c>
      <c r="C332">
        <v>510</v>
      </c>
      <c r="D332">
        <v>5011</v>
      </c>
      <c r="E332">
        <f>SUMIFS(Raindance!O:O,Raindance!B:B,'chart of accounts kl 3-5'!A332)</f>
        <v>0</v>
      </c>
    </row>
    <row r="333" spans="1:5" x14ac:dyDescent="0.3">
      <c r="A333">
        <v>5013</v>
      </c>
      <c r="B333" t="s">
        <v>451</v>
      </c>
      <c r="C333">
        <v>510</v>
      </c>
      <c r="D333">
        <v>5021</v>
      </c>
      <c r="E333">
        <f>SUMIFS(Raindance!O:O,Raindance!B:B,'chart of accounts kl 3-5'!A333)</f>
        <v>0</v>
      </c>
    </row>
    <row r="334" spans="1:5" x14ac:dyDescent="0.3">
      <c r="A334">
        <v>5014</v>
      </c>
      <c r="B334" t="s">
        <v>452</v>
      </c>
      <c r="C334">
        <v>510</v>
      </c>
      <c r="D334">
        <v>5011</v>
      </c>
      <c r="E334">
        <f>SUMIFS(Raindance!O:O,Raindance!B:B,'chart of accounts kl 3-5'!A334)</f>
        <v>0</v>
      </c>
    </row>
    <row r="335" spans="1:5" x14ac:dyDescent="0.3">
      <c r="A335">
        <v>5017</v>
      </c>
      <c r="B335" t="s">
        <v>453</v>
      </c>
      <c r="C335">
        <v>510</v>
      </c>
      <c r="D335">
        <v>8888</v>
      </c>
      <c r="E335">
        <f>SUMIFS(Raindance!O:O,Raindance!B:B,'chart of accounts kl 3-5'!A335)</f>
        <v>0</v>
      </c>
    </row>
    <row r="336" spans="1:5" x14ac:dyDescent="0.3">
      <c r="A336">
        <v>5018</v>
      </c>
      <c r="B336" t="s">
        <v>454</v>
      </c>
      <c r="C336">
        <v>510</v>
      </c>
      <c r="D336">
        <v>5029</v>
      </c>
      <c r="E336">
        <f>SUMIFS(Raindance!O:O,Raindance!B:B,'chart of accounts kl 3-5'!A336)</f>
        <v>0</v>
      </c>
    </row>
    <row r="337" spans="1:5" x14ac:dyDescent="0.3">
      <c r="A337">
        <v>5019</v>
      </c>
      <c r="B337" t="s">
        <v>455</v>
      </c>
      <c r="C337">
        <v>510</v>
      </c>
      <c r="D337">
        <v>5019</v>
      </c>
      <c r="E337">
        <f>SUMIFS(Raindance!O:O,Raindance!B:B,'chart of accounts kl 3-5'!A337)</f>
        <v>0</v>
      </c>
    </row>
    <row r="338" spans="1:5" x14ac:dyDescent="0.3">
      <c r="A338">
        <v>502</v>
      </c>
      <c r="B338" t="s">
        <v>456</v>
      </c>
      <c r="E338">
        <f>SUMIFS(Raindance!O:O,Raindance!B:B,'chart of accounts kl 3-5'!A338)</f>
        <v>0</v>
      </c>
    </row>
    <row r="339" spans="1:5" x14ac:dyDescent="0.3">
      <c r="A339">
        <v>5020</v>
      </c>
      <c r="B339" t="s">
        <v>457</v>
      </c>
      <c r="C339">
        <v>510</v>
      </c>
      <c r="D339">
        <v>5011</v>
      </c>
      <c r="E339">
        <f>SUMIFS(Raindance!O:O,Raindance!B:B,'chart of accounts kl 3-5'!A339)</f>
        <v>0</v>
      </c>
    </row>
    <row r="340" spans="1:5" x14ac:dyDescent="0.3">
      <c r="A340">
        <v>5025</v>
      </c>
      <c r="B340" t="s">
        <v>458</v>
      </c>
      <c r="C340">
        <v>510</v>
      </c>
      <c r="D340">
        <v>5021</v>
      </c>
      <c r="E340">
        <f>SUMIFS(Raindance!O:O,Raindance!B:B,'chart of accounts kl 3-5'!A340)</f>
        <v>0</v>
      </c>
    </row>
    <row r="341" spans="1:5" x14ac:dyDescent="0.3">
      <c r="A341">
        <v>5028</v>
      </c>
      <c r="B341" t="s">
        <v>459</v>
      </c>
      <c r="C341">
        <v>510</v>
      </c>
      <c r="D341">
        <v>5029</v>
      </c>
      <c r="E341">
        <f>SUMIFS(Raindance!O:O,Raindance!B:B,'chart of accounts kl 3-5'!A341)</f>
        <v>0</v>
      </c>
    </row>
    <row r="342" spans="1:5" x14ac:dyDescent="0.3">
      <c r="A342">
        <v>5029</v>
      </c>
      <c r="B342" t="s">
        <v>460</v>
      </c>
      <c r="C342">
        <v>510</v>
      </c>
      <c r="D342">
        <v>5019</v>
      </c>
      <c r="E342">
        <f>SUMIFS(Raindance!O:O,Raindance!B:B,'chart of accounts kl 3-5'!A342)</f>
        <v>0</v>
      </c>
    </row>
    <row r="343" spans="1:5" x14ac:dyDescent="0.3">
      <c r="A343">
        <v>505</v>
      </c>
      <c r="B343" t="s">
        <v>461</v>
      </c>
      <c r="E343">
        <f>SUMIFS(Raindance!O:O,Raindance!B:B,'chart of accounts kl 3-5'!A343)</f>
        <v>0</v>
      </c>
    </row>
    <row r="344" spans="1:5" x14ac:dyDescent="0.3">
      <c r="A344">
        <v>5051</v>
      </c>
      <c r="B344" t="s">
        <v>462</v>
      </c>
      <c r="C344">
        <v>510</v>
      </c>
      <c r="D344">
        <v>5051</v>
      </c>
      <c r="E344">
        <f>SUMIFS(Raindance!O:O,Raindance!B:B,'chart of accounts kl 3-5'!A344)</f>
        <v>0</v>
      </c>
    </row>
    <row r="345" spans="1:5" x14ac:dyDescent="0.3">
      <c r="A345">
        <v>5052</v>
      </c>
      <c r="B345" t="s">
        <v>463</v>
      </c>
      <c r="C345">
        <v>510</v>
      </c>
      <c r="D345">
        <v>5052</v>
      </c>
      <c r="E345">
        <f>SUMIFS(Raindance!O:O,Raindance!B:B,'chart of accounts kl 3-5'!A345)</f>
        <v>0</v>
      </c>
    </row>
    <row r="346" spans="1:5" x14ac:dyDescent="0.3">
      <c r="A346">
        <v>5053</v>
      </c>
      <c r="B346" t="s">
        <v>464</v>
      </c>
      <c r="C346">
        <v>510</v>
      </c>
      <c r="D346">
        <v>5021</v>
      </c>
      <c r="E346">
        <f>SUMIFS(Raindance!O:O,Raindance!B:B,'chart of accounts kl 3-5'!A346)</f>
        <v>0</v>
      </c>
    </row>
    <row r="347" spans="1:5" x14ac:dyDescent="0.3">
      <c r="A347">
        <v>5054</v>
      </c>
      <c r="B347" t="s">
        <v>465</v>
      </c>
      <c r="C347">
        <v>510</v>
      </c>
      <c r="D347">
        <v>5021</v>
      </c>
      <c r="E347">
        <f>SUMIFS(Raindance!O:O,Raindance!B:B,'chart of accounts kl 3-5'!A347)</f>
        <v>0</v>
      </c>
    </row>
    <row r="348" spans="1:5" x14ac:dyDescent="0.3">
      <c r="A348">
        <v>5058</v>
      </c>
      <c r="B348" t="s">
        <v>466</v>
      </c>
      <c r="C348">
        <v>510</v>
      </c>
      <c r="D348">
        <v>5029</v>
      </c>
      <c r="E348">
        <f>SUMIFS(Raindance!O:O,Raindance!B:B,'chart of accounts kl 3-5'!A348)</f>
        <v>0</v>
      </c>
    </row>
    <row r="349" spans="1:5" x14ac:dyDescent="0.3">
      <c r="A349">
        <v>5059</v>
      </c>
      <c r="B349" t="s">
        <v>467</v>
      </c>
      <c r="C349">
        <v>510</v>
      </c>
      <c r="D349">
        <v>5059</v>
      </c>
      <c r="E349">
        <f>SUMIFS(Raindance!O:O,Raindance!B:B,'chart of accounts kl 3-5'!A349)</f>
        <v>0</v>
      </c>
    </row>
    <row r="350" spans="1:5" x14ac:dyDescent="0.3">
      <c r="A350">
        <v>506</v>
      </c>
      <c r="B350" t="s">
        <v>468</v>
      </c>
      <c r="E350">
        <f>SUMIFS(Raindance!O:O,Raindance!B:B,'chart of accounts kl 3-5'!A350)</f>
        <v>0</v>
      </c>
    </row>
    <row r="351" spans="1:5" x14ac:dyDescent="0.3">
      <c r="A351">
        <v>5061</v>
      </c>
      <c r="B351" t="s">
        <v>469</v>
      </c>
      <c r="C351">
        <v>510</v>
      </c>
      <c r="D351">
        <v>5054</v>
      </c>
      <c r="E351">
        <f>SUMIFS(Raindance!O:O,Raindance!B:B,'chart of accounts kl 3-5'!A351)</f>
        <v>0</v>
      </c>
    </row>
    <row r="352" spans="1:5" x14ac:dyDescent="0.3">
      <c r="A352">
        <v>5067</v>
      </c>
      <c r="B352" t="s">
        <v>470</v>
      </c>
      <c r="C352">
        <v>510</v>
      </c>
      <c r="D352">
        <v>5059</v>
      </c>
      <c r="E352">
        <f>SUMIFS(Raindance!O:O,Raindance!B:B,'chart of accounts kl 3-5'!A352)</f>
        <v>0</v>
      </c>
    </row>
    <row r="353" spans="1:5" x14ac:dyDescent="0.3">
      <c r="A353">
        <v>5069</v>
      </c>
      <c r="B353" t="s">
        <v>471</v>
      </c>
      <c r="C353">
        <v>510</v>
      </c>
      <c r="D353">
        <v>5054</v>
      </c>
      <c r="E353">
        <f>SUMIFS(Raindance!O:O,Raindance!B:B,'chart of accounts kl 3-5'!A353)</f>
        <v>0</v>
      </c>
    </row>
    <row r="354" spans="1:5" x14ac:dyDescent="0.3">
      <c r="A354">
        <v>507</v>
      </c>
      <c r="B354" t="s">
        <v>472</v>
      </c>
      <c r="E354">
        <f>SUMIFS(Raindance!O:O,Raindance!B:B,'chart of accounts kl 3-5'!A354)</f>
        <v>0</v>
      </c>
    </row>
    <row r="355" spans="1:5" x14ac:dyDescent="0.3">
      <c r="A355">
        <v>5071</v>
      </c>
      <c r="B355" t="s">
        <v>473</v>
      </c>
      <c r="C355">
        <v>510</v>
      </c>
      <c r="D355">
        <v>5054</v>
      </c>
      <c r="E355">
        <f>SUMIFS(Raindance!O:O,Raindance!B:B,'chart of accounts kl 3-5'!A355)</f>
        <v>0</v>
      </c>
    </row>
    <row r="356" spans="1:5" x14ac:dyDescent="0.3">
      <c r="A356">
        <v>5072</v>
      </c>
      <c r="B356" t="s">
        <v>474</v>
      </c>
      <c r="C356">
        <v>510</v>
      </c>
      <c r="D356">
        <v>5054</v>
      </c>
      <c r="E356">
        <f>SUMIFS(Raindance!O:O,Raindance!B:B,'chart of accounts kl 3-5'!A356)</f>
        <v>0</v>
      </c>
    </row>
    <row r="357" spans="1:5" x14ac:dyDescent="0.3">
      <c r="A357">
        <v>5075</v>
      </c>
      <c r="B357" t="s">
        <v>475</v>
      </c>
      <c r="C357">
        <v>510</v>
      </c>
      <c r="D357">
        <v>8888</v>
      </c>
      <c r="E357">
        <f>SUMIFS(Raindance!O:O,Raindance!B:B,'chart of accounts kl 3-5'!A357)</f>
        <v>0</v>
      </c>
    </row>
    <row r="358" spans="1:5" x14ac:dyDescent="0.3">
      <c r="A358">
        <v>5079</v>
      </c>
      <c r="B358" t="s">
        <v>476</v>
      </c>
      <c r="C358">
        <v>510</v>
      </c>
      <c r="D358">
        <v>5059</v>
      </c>
      <c r="E358">
        <f>SUMIFS(Raindance!O:O,Raindance!B:B,'chart of accounts kl 3-5'!A358)</f>
        <v>0</v>
      </c>
    </row>
    <row r="359" spans="1:5" x14ac:dyDescent="0.3">
      <c r="A359">
        <v>508</v>
      </c>
      <c r="B359" t="s">
        <v>477</v>
      </c>
      <c r="E359">
        <f>SUMIFS(Raindance!O:O,Raindance!B:B,'chart of accounts kl 3-5'!A359)</f>
        <v>0</v>
      </c>
    </row>
    <row r="360" spans="1:5" x14ac:dyDescent="0.3">
      <c r="A360">
        <v>5081</v>
      </c>
      <c r="B360" t="s">
        <v>478</v>
      </c>
      <c r="C360">
        <v>510</v>
      </c>
      <c r="D360">
        <v>5081</v>
      </c>
      <c r="E360">
        <f>SUMIFS(Raindance!O:O,Raindance!B:B,'chart of accounts kl 3-5'!A360)</f>
        <v>0</v>
      </c>
    </row>
    <row r="361" spans="1:5" x14ac:dyDescent="0.3">
      <c r="A361">
        <v>5082</v>
      </c>
      <c r="B361" t="s">
        <v>479</v>
      </c>
      <c r="C361">
        <v>510</v>
      </c>
      <c r="D361">
        <v>5021</v>
      </c>
      <c r="E361">
        <f>SUMIFS(Raindance!O:O,Raindance!B:B,'chart of accounts kl 3-5'!A361)</f>
        <v>0</v>
      </c>
    </row>
    <row r="362" spans="1:5" x14ac:dyDescent="0.3">
      <c r="A362">
        <v>5088</v>
      </c>
      <c r="B362" t="s">
        <v>480</v>
      </c>
      <c r="C362">
        <v>510</v>
      </c>
      <c r="D362">
        <v>5029</v>
      </c>
      <c r="E362">
        <f>SUMIFS(Raindance!O:O,Raindance!B:B,'chart of accounts kl 3-5'!A362)</f>
        <v>0</v>
      </c>
    </row>
    <row r="363" spans="1:5" x14ac:dyDescent="0.3">
      <c r="A363">
        <v>5089</v>
      </c>
      <c r="B363" t="s">
        <v>481</v>
      </c>
      <c r="C363">
        <v>510</v>
      </c>
      <c r="D363">
        <v>5089</v>
      </c>
      <c r="E363">
        <f>SUMIFS(Raindance!O:O,Raindance!B:B,'chart of accounts kl 3-5'!A363)</f>
        <v>0</v>
      </c>
    </row>
    <row r="364" spans="1:5" x14ac:dyDescent="0.3">
      <c r="A364">
        <v>509</v>
      </c>
      <c r="B364" t="s">
        <v>482</v>
      </c>
      <c r="E364">
        <f>SUMIFS(Raindance!O:O,Raindance!B:B,'chart of accounts kl 3-5'!A364)</f>
        <v>0</v>
      </c>
    </row>
    <row r="365" spans="1:5" x14ac:dyDescent="0.3">
      <c r="A365">
        <v>5099</v>
      </c>
      <c r="B365" t="s">
        <v>483</v>
      </c>
      <c r="C365">
        <v>510</v>
      </c>
      <c r="D365">
        <v>5099</v>
      </c>
      <c r="E365">
        <f>SUMIFS(Raindance!O:O,Raindance!B:B,'chart of accounts kl 3-5'!A365)</f>
        <v>0</v>
      </c>
    </row>
    <row r="366" spans="1:5" x14ac:dyDescent="0.3">
      <c r="A366">
        <v>52</v>
      </c>
      <c r="B366" t="s">
        <v>484</v>
      </c>
      <c r="E366">
        <f>SUMIFS(Raindance!O:O,Raindance!B:B,'chart of accounts kl 3-5'!A366)</f>
        <v>0</v>
      </c>
    </row>
    <row r="367" spans="1:5" x14ac:dyDescent="0.3">
      <c r="A367">
        <v>521</v>
      </c>
      <c r="B367" t="s">
        <v>485</v>
      </c>
      <c r="E367">
        <f>SUMIFS(Raindance!O:O,Raindance!B:B,'chart of accounts kl 3-5'!A367)</f>
        <v>0</v>
      </c>
    </row>
    <row r="368" spans="1:5" x14ac:dyDescent="0.3">
      <c r="A368">
        <v>5211</v>
      </c>
      <c r="B368" t="s">
        <v>486</v>
      </c>
      <c r="C368">
        <v>520</v>
      </c>
      <c r="D368">
        <v>5301</v>
      </c>
      <c r="E368">
        <f>SUMIFS(Raindance!O:O,Raindance!B:B,'chart of accounts kl 3-5'!A368)</f>
        <v>0</v>
      </c>
    </row>
    <row r="369" spans="1:5" x14ac:dyDescent="0.3">
      <c r="A369">
        <v>5212</v>
      </c>
      <c r="B369" t="s">
        <v>487</v>
      </c>
      <c r="C369">
        <v>520</v>
      </c>
      <c r="D369">
        <v>5301</v>
      </c>
      <c r="E369">
        <f>SUMIFS(Raindance!O:O,Raindance!B:B,'chart of accounts kl 3-5'!A369)</f>
        <v>0</v>
      </c>
    </row>
    <row r="370" spans="1:5" x14ac:dyDescent="0.3">
      <c r="A370">
        <v>522</v>
      </c>
      <c r="B370" t="s">
        <v>488</v>
      </c>
      <c r="E370">
        <f>SUMIFS(Raindance!O:O,Raindance!B:B,'chart of accounts kl 3-5'!A370)</f>
        <v>0</v>
      </c>
    </row>
    <row r="371" spans="1:5" x14ac:dyDescent="0.3">
      <c r="A371">
        <v>5221</v>
      </c>
      <c r="B371" t="s">
        <v>489</v>
      </c>
      <c r="C371">
        <v>520</v>
      </c>
      <c r="D371">
        <v>5301</v>
      </c>
      <c r="E371">
        <f>SUMIFS(Raindance!O:O,Raindance!B:B,'chart of accounts kl 3-5'!A371)</f>
        <v>0</v>
      </c>
    </row>
    <row r="372" spans="1:5" x14ac:dyDescent="0.3">
      <c r="A372">
        <v>5222</v>
      </c>
      <c r="B372" t="s">
        <v>490</v>
      </c>
      <c r="C372">
        <v>520</v>
      </c>
      <c r="D372">
        <v>5301</v>
      </c>
      <c r="E372">
        <f>SUMIFS(Raindance!O:O,Raindance!B:B,'chart of accounts kl 3-5'!A372)</f>
        <v>0</v>
      </c>
    </row>
    <row r="373" spans="1:5" x14ac:dyDescent="0.3">
      <c r="A373">
        <v>523</v>
      </c>
      <c r="B373" t="s">
        <v>491</v>
      </c>
      <c r="E373">
        <f>SUMIFS(Raindance!O:O,Raindance!B:B,'chart of accounts kl 3-5'!A373)</f>
        <v>0</v>
      </c>
    </row>
    <row r="374" spans="1:5" x14ac:dyDescent="0.3">
      <c r="A374">
        <v>5231</v>
      </c>
      <c r="B374" t="s">
        <v>492</v>
      </c>
      <c r="C374">
        <v>520</v>
      </c>
      <c r="D374">
        <v>5362</v>
      </c>
      <c r="E374">
        <f>SUMIFS(Raindance!O:O,Raindance!B:B,'chart of accounts kl 3-5'!A374)</f>
        <v>0</v>
      </c>
    </row>
    <row r="375" spans="1:5" x14ac:dyDescent="0.3">
      <c r="A375">
        <v>5232</v>
      </c>
      <c r="B375" t="s">
        <v>493</v>
      </c>
      <c r="C375">
        <v>520</v>
      </c>
      <c r="D375">
        <v>5362</v>
      </c>
      <c r="E375">
        <f>SUMIFS(Raindance!O:O,Raindance!B:B,'chart of accounts kl 3-5'!A375)</f>
        <v>0</v>
      </c>
    </row>
    <row r="376" spans="1:5" x14ac:dyDescent="0.3">
      <c r="A376">
        <v>5239</v>
      </c>
      <c r="B376" t="s">
        <v>494</v>
      </c>
      <c r="C376">
        <v>520</v>
      </c>
      <c r="D376">
        <v>5309</v>
      </c>
      <c r="E376">
        <f>SUMIFS(Raindance!O:O,Raindance!B:B,'chart of accounts kl 3-5'!A376)</f>
        <v>0</v>
      </c>
    </row>
    <row r="377" spans="1:5" x14ac:dyDescent="0.3">
      <c r="A377">
        <v>53</v>
      </c>
      <c r="B377" t="s">
        <v>495</v>
      </c>
      <c r="E377">
        <f>SUMIFS(Raindance!O:O,Raindance!B:B,'chart of accounts kl 3-5'!A377)</f>
        <v>0</v>
      </c>
    </row>
    <row r="378" spans="1:5" x14ac:dyDescent="0.3">
      <c r="A378">
        <v>5331</v>
      </c>
      <c r="B378" t="s">
        <v>496</v>
      </c>
      <c r="C378">
        <v>520</v>
      </c>
      <c r="D378">
        <v>5371</v>
      </c>
      <c r="E378">
        <f>SUMIFS(Raindance!O:O,Raindance!B:B,'chart of accounts kl 3-5'!A378)</f>
        <v>0</v>
      </c>
    </row>
    <row r="379" spans="1:5" x14ac:dyDescent="0.3">
      <c r="A379">
        <v>5332</v>
      </c>
      <c r="B379" t="s">
        <v>497</v>
      </c>
      <c r="C379">
        <v>520</v>
      </c>
      <c r="D379">
        <v>5372</v>
      </c>
      <c r="E379">
        <f>SUMIFS(Raindance!O:O,Raindance!B:B,'chart of accounts kl 3-5'!A379)</f>
        <v>0</v>
      </c>
    </row>
    <row r="380" spans="1:5" x14ac:dyDescent="0.3">
      <c r="A380">
        <v>533</v>
      </c>
      <c r="B380" t="s">
        <v>495</v>
      </c>
      <c r="E380">
        <f>SUMIFS(Raindance!O:O,Raindance!B:B,'chart of accounts kl 3-5'!A380)</f>
        <v>0</v>
      </c>
    </row>
    <row r="381" spans="1:5" x14ac:dyDescent="0.3">
      <c r="A381">
        <v>54</v>
      </c>
      <c r="B381" t="s">
        <v>498</v>
      </c>
      <c r="E381">
        <f>SUMIFS(Raindance!O:O,Raindance!B:B,'chart of accounts kl 3-5'!A381)</f>
        <v>0</v>
      </c>
    </row>
    <row r="382" spans="1:5" x14ac:dyDescent="0.3">
      <c r="A382">
        <v>541</v>
      </c>
      <c r="B382" t="s">
        <v>211</v>
      </c>
      <c r="E382">
        <f>SUMIFS(Raindance!O:O,Raindance!B:B,'chart of accounts kl 3-5'!A382)</f>
        <v>0</v>
      </c>
    </row>
    <row r="383" spans="1:5" x14ac:dyDescent="0.3">
      <c r="A383">
        <v>5411</v>
      </c>
      <c r="B383" t="s">
        <v>499</v>
      </c>
      <c r="C383">
        <v>520</v>
      </c>
      <c r="D383">
        <v>5311</v>
      </c>
      <c r="E383">
        <f>SUMIFS(Raindance!O:O,Raindance!B:B,'chart of accounts kl 3-5'!A383)</f>
        <v>0</v>
      </c>
    </row>
    <row r="384" spans="1:5" x14ac:dyDescent="0.3">
      <c r="A384">
        <v>544</v>
      </c>
      <c r="B384" t="s">
        <v>500</v>
      </c>
      <c r="E384">
        <f>SUMIFS(Raindance!O:O,Raindance!B:B,'chart of accounts kl 3-5'!A384)</f>
        <v>0</v>
      </c>
    </row>
    <row r="385" spans="1:5" x14ac:dyDescent="0.3">
      <c r="A385">
        <v>5441</v>
      </c>
      <c r="B385" t="s">
        <v>501</v>
      </c>
      <c r="C385">
        <v>520</v>
      </c>
      <c r="D385">
        <v>5355</v>
      </c>
      <c r="E385">
        <f>SUMIFS(Raindance!O:O,Raindance!B:B,'chart of accounts kl 3-5'!A385)</f>
        <v>0</v>
      </c>
    </row>
    <row r="386" spans="1:5" x14ac:dyDescent="0.3">
      <c r="A386">
        <v>5442</v>
      </c>
      <c r="B386" t="s">
        <v>502</v>
      </c>
      <c r="C386">
        <v>520</v>
      </c>
      <c r="D386">
        <v>5359</v>
      </c>
      <c r="E386">
        <f>SUMIFS(Raindance!O:O,Raindance!B:B,'chart of accounts kl 3-5'!A386)</f>
        <v>0</v>
      </c>
    </row>
    <row r="387" spans="1:5" x14ac:dyDescent="0.3">
      <c r="A387">
        <v>5445</v>
      </c>
      <c r="B387" t="s">
        <v>503</v>
      </c>
      <c r="C387">
        <v>520</v>
      </c>
      <c r="D387">
        <v>5408</v>
      </c>
      <c r="E387">
        <f>SUMIFS(Raindance!O:O,Raindance!B:B,'chart of accounts kl 3-5'!A387)</f>
        <v>0</v>
      </c>
    </row>
    <row r="388" spans="1:5" x14ac:dyDescent="0.3">
      <c r="A388">
        <v>5446</v>
      </c>
      <c r="B388" t="s">
        <v>504</v>
      </c>
      <c r="C388">
        <v>520</v>
      </c>
      <c r="D388">
        <v>5409</v>
      </c>
      <c r="E388">
        <f>SUMIFS(Raindance!O:O,Raindance!B:B,'chart of accounts kl 3-5'!A388)</f>
        <v>0</v>
      </c>
    </row>
    <row r="389" spans="1:5" x14ac:dyDescent="0.3">
      <c r="A389">
        <v>545</v>
      </c>
      <c r="B389" t="s">
        <v>505</v>
      </c>
      <c r="E389">
        <f>SUMIFS(Raindance!O:O,Raindance!B:B,'chart of accounts kl 3-5'!A389)</f>
        <v>0</v>
      </c>
    </row>
    <row r="390" spans="1:5" x14ac:dyDescent="0.3">
      <c r="A390">
        <v>5451</v>
      </c>
      <c r="B390" t="s">
        <v>506</v>
      </c>
      <c r="C390">
        <v>520</v>
      </c>
      <c r="D390">
        <v>5368</v>
      </c>
      <c r="E390">
        <f>SUMIFS(Raindance!O:O,Raindance!B:B,'chart of accounts kl 3-5'!A390)</f>
        <v>0</v>
      </c>
    </row>
    <row r="391" spans="1:5" x14ac:dyDescent="0.3">
      <c r="A391">
        <v>5452</v>
      </c>
      <c r="B391" t="s">
        <v>507</v>
      </c>
      <c r="C391">
        <v>520</v>
      </c>
      <c r="D391">
        <v>5369</v>
      </c>
      <c r="E391">
        <f>SUMIFS(Raindance!O:O,Raindance!B:B,'chart of accounts kl 3-5'!A391)</f>
        <v>0</v>
      </c>
    </row>
    <row r="392" spans="1:5" x14ac:dyDescent="0.3">
      <c r="A392">
        <v>5453</v>
      </c>
      <c r="B392" t="s">
        <v>508</v>
      </c>
      <c r="C392">
        <v>520</v>
      </c>
      <c r="D392">
        <v>5418</v>
      </c>
      <c r="E392">
        <f>SUMIFS(Raindance!O:O,Raindance!B:B,'chart of accounts kl 3-5'!A392)</f>
        <v>0</v>
      </c>
    </row>
    <row r="393" spans="1:5" x14ac:dyDescent="0.3">
      <c r="A393">
        <v>5454</v>
      </c>
      <c r="B393" t="s">
        <v>509</v>
      </c>
      <c r="C393">
        <v>520</v>
      </c>
      <c r="D393">
        <v>5418</v>
      </c>
      <c r="E393">
        <f>SUMIFS(Raindance!O:O,Raindance!B:B,'chart of accounts kl 3-5'!A393)</f>
        <v>0</v>
      </c>
    </row>
    <row r="394" spans="1:5" x14ac:dyDescent="0.3">
      <c r="A394">
        <v>546</v>
      </c>
      <c r="B394" t="s">
        <v>510</v>
      </c>
      <c r="E394">
        <f>SUMIFS(Raindance!O:O,Raindance!B:B,'chart of accounts kl 3-5'!A394)</f>
        <v>0</v>
      </c>
    </row>
    <row r="395" spans="1:5" x14ac:dyDescent="0.3">
      <c r="A395">
        <v>5461</v>
      </c>
      <c r="B395" t="s">
        <v>511</v>
      </c>
      <c r="C395">
        <v>520</v>
      </c>
      <c r="D395">
        <v>5852</v>
      </c>
      <c r="E395">
        <f>SUMIFS(Raindance!O:O,Raindance!B:B,'chart of accounts kl 3-5'!A395)</f>
        <v>0</v>
      </c>
    </row>
    <row r="396" spans="1:5" x14ac:dyDescent="0.3">
      <c r="A396">
        <v>5462</v>
      </c>
      <c r="B396" t="s">
        <v>512</v>
      </c>
      <c r="C396">
        <v>520</v>
      </c>
      <c r="D396">
        <v>5851</v>
      </c>
      <c r="E396">
        <f>SUMIFS(Raindance!O:O,Raindance!B:B,'chart of accounts kl 3-5'!A396)</f>
        <v>0</v>
      </c>
    </row>
    <row r="397" spans="1:5" x14ac:dyDescent="0.3">
      <c r="A397">
        <v>5463</v>
      </c>
      <c r="B397" t="s">
        <v>513</v>
      </c>
      <c r="C397">
        <v>520</v>
      </c>
      <c r="D397">
        <v>5852</v>
      </c>
      <c r="E397">
        <f>SUMIFS(Raindance!O:O,Raindance!B:B,'chart of accounts kl 3-5'!A397)</f>
        <v>0</v>
      </c>
    </row>
    <row r="398" spans="1:5" x14ac:dyDescent="0.3">
      <c r="A398">
        <v>5464</v>
      </c>
      <c r="B398" t="s">
        <v>514</v>
      </c>
      <c r="C398">
        <v>520</v>
      </c>
      <c r="D398">
        <v>5368</v>
      </c>
      <c r="E398">
        <f>SUMIFS(Raindance!O:O,Raindance!B:B,'chart of accounts kl 3-5'!A398)</f>
        <v>0</v>
      </c>
    </row>
    <row r="399" spans="1:5" x14ac:dyDescent="0.3">
      <c r="A399">
        <v>5468</v>
      </c>
      <c r="B399" t="s">
        <v>515</v>
      </c>
      <c r="C399">
        <v>520</v>
      </c>
      <c r="D399">
        <v>5858</v>
      </c>
      <c r="E399">
        <f>SUMIFS(Raindance!O:O,Raindance!B:B,'chart of accounts kl 3-5'!A399)</f>
        <v>0</v>
      </c>
    </row>
    <row r="400" spans="1:5" x14ac:dyDescent="0.3">
      <c r="A400">
        <v>5469</v>
      </c>
      <c r="B400" t="s">
        <v>516</v>
      </c>
      <c r="C400">
        <v>520</v>
      </c>
      <c r="D400">
        <v>5369</v>
      </c>
      <c r="E400">
        <f>SUMIFS(Raindance!O:O,Raindance!B:B,'chart of accounts kl 3-5'!A400)</f>
        <v>0</v>
      </c>
    </row>
    <row r="401" spans="1:5" x14ac:dyDescent="0.3">
      <c r="A401">
        <v>547</v>
      </c>
      <c r="B401" t="s">
        <v>517</v>
      </c>
      <c r="E401">
        <f>SUMIFS(Raindance!O:O,Raindance!B:B,'chart of accounts kl 3-5'!A401)</f>
        <v>0</v>
      </c>
    </row>
    <row r="402" spans="1:5" x14ac:dyDescent="0.3">
      <c r="A402">
        <v>5471</v>
      </c>
      <c r="B402" t="s">
        <v>518</v>
      </c>
      <c r="C402">
        <v>520</v>
      </c>
      <c r="D402">
        <v>5341</v>
      </c>
      <c r="E402">
        <f>SUMIFS(Raindance!O:O,Raindance!B:B,'chart of accounts kl 3-5'!A402)</f>
        <v>0</v>
      </c>
    </row>
    <row r="403" spans="1:5" x14ac:dyDescent="0.3">
      <c r="A403">
        <v>5472</v>
      </c>
      <c r="B403" t="s">
        <v>519</v>
      </c>
      <c r="C403">
        <v>520</v>
      </c>
      <c r="D403">
        <v>5355</v>
      </c>
      <c r="E403">
        <f>SUMIFS(Raindance!O:O,Raindance!B:B,'chart of accounts kl 3-5'!A403)</f>
        <v>0</v>
      </c>
    </row>
    <row r="404" spans="1:5" x14ac:dyDescent="0.3">
      <c r="A404">
        <v>5473</v>
      </c>
      <c r="B404" t="s">
        <v>520</v>
      </c>
      <c r="C404">
        <v>520</v>
      </c>
      <c r="D404">
        <v>5368</v>
      </c>
      <c r="E404">
        <f>SUMIFS(Raindance!O:O,Raindance!B:B,'chart of accounts kl 3-5'!A404)</f>
        <v>0</v>
      </c>
    </row>
    <row r="405" spans="1:5" x14ac:dyDescent="0.3">
      <c r="A405">
        <v>5474</v>
      </c>
      <c r="B405" t="s">
        <v>521</v>
      </c>
      <c r="C405">
        <v>520</v>
      </c>
      <c r="D405">
        <v>5368</v>
      </c>
      <c r="E405">
        <f>SUMIFS(Raindance!O:O,Raindance!B:B,'chart of accounts kl 3-5'!A405)</f>
        <v>0</v>
      </c>
    </row>
    <row r="406" spans="1:5" x14ac:dyDescent="0.3">
      <c r="A406">
        <v>5475</v>
      </c>
      <c r="B406" t="s">
        <v>522</v>
      </c>
      <c r="C406">
        <v>520</v>
      </c>
      <c r="D406">
        <v>5355</v>
      </c>
      <c r="E406">
        <f>SUMIFS(Raindance!O:O,Raindance!B:B,'chart of accounts kl 3-5'!A406)</f>
        <v>0</v>
      </c>
    </row>
    <row r="407" spans="1:5" x14ac:dyDescent="0.3">
      <c r="A407">
        <v>5476</v>
      </c>
      <c r="B407" t="s">
        <v>523</v>
      </c>
      <c r="C407">
        <v>520</v>
      </c>
      <c r="D407">
        <v>5341</v>
      </c>
      <c r="E407">
        <f>SUMIFS(Raindance!O:O,Raindance!B:B,'chart of accounts kl 3-5'!A407)</f>
        <v>0</v>
      </c>
    </row>
    <row r="408" spans="1:5" x14ac:dyDescent="0.3">
      <c r="A408">
        <v>5477</v>
      </c>
      <c r="B408" t="s">
        <v>524</v>
      </c>
      <c r="C408">
        <v>520</v>
      </c>
      <c r="D408">
        <v>5418</v>
      </c>
      <c r="E408">
        <f>SUMIFS(Raindance!O:O,Raindance!B:B,'chart of accounts kl 3-5'!A408)</f>
        <v>0</v>
      </c>
    </row>
    <row r="409" spans="1:5" x14ac:dyDescent="0.3">
      <c r="A409">
        <v>5479</v>
      </c>
      <c r="B409" t="s">
        <v>525</v>
      </c>
      <c r="C409">
        <v>520</v>
      </c>
      <c r="D409">
        <v>5369</v>
      </c>
      <c r="E409">
        <f>SUMIFS(Raindance!O:O,Raindance!B:B,'chart of accounts kl 3-5'!A409)</f>
        <v>0</v>
      </c>
    </row>
    <row r="410" spans="1:5" x14ac:dyDescent="0.3">
      <c r="A410">
        <v>548</v>
      </c>
      <c r="B410" t="s">
        <v>526</v>
      </c>
      <c r="E410">
        <f>SUMIFS(Raindance!O:O,Raindance!B:B,'chart of accounts kl 3-5'!A410)</f>
        <v>0</v>
      </c>
    </row>
    <row r="411" spans="1:5" x14ac:dyDescent="0.3">
      <c r="A411">
        <v>5481</v>
      </c>
      <c r="B411" t="s">
        <v>527</v>
      </c>
      <c r="C411">
        <v>547</v>
      </c>
      <c r="D411">
        <v>8888</v>
      </c>
      <c r="E411">
        <f>SUMIFS(Raindance!O:O,Raindance!B:B,'chart of accounts kl 3-5'!A411)</f>
        <v>0</v>
      </c>
    </row>
    <row r="412" spans="1:5" x14ac:dyDescent="0.3">
      <c r="A412">
        <v>5482</v>
      </c>
      <c r="B412" t="s">
        <v>528</v>
      </c>
      <c r="C412">
        <v>548</v>
      </c>
      <c r="D412">
        <v>8888</v>
      </c>
      <c r="E412">
        <f>SUMIFS(Raindance!O:O,Raindance!B:B,'chart of accounts kl 3-5'!A412)</f>
        <v>0</v>
      </c>
    </row>
    <row r="413" spans="1:5" x14ac:dyDescent="0.3">
      <c r="A413">
        <v>5483</v>
      </c>
      <c r="B413" t="s">
        <v>529</v>
      </c>
      <c r="C413">
        <v>549</v>
      </c>
      <c r="D413">
        <v>8888</v>
      </c>
      <c r="E413">
        <f>SUMIFS(Raindance!O:O,Raindance!B:B,'chart of accounts kl 3-5'!A413)</f>
        <v>0</v>
      </c>
    </row>
    <row r="414" spans="1:5" x14ac:dyDescent="0.3">
      <c r="A414">
        <v>5485</v>
      </c>
      <c r="B414" t="s">
        <v>530</v>
      </c>
      <c r="C414">
        <v>548</v>
      </c>
      <c r="D414">
        <v>8888</v>
      </c>
      <c r="E414">
        <f>SUMIFS(Raindance!O:O,Raindance!B:B,'chart of accounts kl 3-5'!A414)</f>
        <v>0</v>
      </c>
    </row>
    <row r="415" spans="1:5" x14ac:dyDescent="0.3">
      <c r="A415">
        <v>5486</v>
      </c>
      <c r="B415" t="s">
        <v>531</v>
      </c>
      <c r="C415">
        <v>548</v>
      </c>
      <c r="D415">
        <v>8888</v>
      </c>
      <c r="E415">
        <f>SUMIFS(Raindance!O:O,Raindance!B:B,'chart of accounts kl 3-5'!A415)</f>
        <v>0</v>
      </c>
    </row>
    <row r="416" spans="1:5" x14ac:dyDescent="0.3">
      <c r="A416">
        <v>549</v>
      </c>
      <c r="B416" t="s">
        <v>532</v>
      </c>
      <c r="E416">
        <f>SUMIFS(Raindance!O:O,Raindance!B:B,'chart of accounts kl 3-5'!A416)</f>
        <v>0</v>
      </c>
    </row>
    <row r="417" spans="1:5" x14ac:dyDescent="0.3">
      <c r="A417">
        <v>5491</v>
      </c>
      <c r="B417" t="s">
        <v>533</v>
      </c>
      <c r="C417">
        <v>520</v>
      </c>
      <c r="D417">
        <v>5368</v>
      </c>
      <c r="E417">
        <f>SUMIFS(Raindance!O:O,Raindance!B:B,'chart of accounts kl 3-5'!A417)</f>
        <v>0</v>
      </c>
    </row>
    <row r="418" spans="1:5" x14ac:dyDescent="0.3">
      <c r="A418">
        <v>5499</v>
      </c>
      <c r="B418" t="s">
        <v>534</v>
      </c>
      <c r="C418">
        <v>520</v>
      </c>
      <c r="D418">
        <v>5369</v>
      </c>
      <c r="E418">
        <f>SUMIFS(Raindance!O:O,Raindance!B:B,'chart of accounts kl 3-5'!A418)</f>
        <v>0</v>
      </c>
    </row>
    <row r="419" spans="1:5" x14ac:dyDescent="0.3">
      <c r="A419">
        <v>55</v>
      </c>
      <c r="B419" t="s">
        <v>535</v>
      </c>
      <c r="E419">
        <f>SUMIFS(Raindance!O:O,Raindance!B:B,'chart of accounts kl 3-5'!A419)</f>
        <v>0</v>
      </c>
    </row>
    <row r="420" spans="1:5" x14ac:dyDescent="0.3">
      <c r="A420">
        <v>551</v>
      </c>
      <c r="B420" t="s">
        <v>536</v>
      </c>
      <c r="E420">
        <f>SUMIFS(Raindance!O:O,Raindance!B:B,'chart of accounts kl 3-5'!A420)</f>
        <v>0</v>
      </c>
    </row>
    <row r="421" spans="1:5" x14ac:dyDescent="0.3">
      <c r="A421">
        <v>5511</v>
      </c>
      <c r="B421" t="s">
        <v>537</v>
      </c>
      <c r="C421">
        <v>520</v>
      </c>
      <c r="D421">
        <v>5341</v>
      </c>
      <c r="E421">
        <f>SUMIFS(Raindance!O:O,Raindance!B:B,'chart of accounts kl 3-5'!A421)</f>
        <v>0</v>
      </c>
    </row>
    <row r="422" spans="1:5" x14ac:dyDescent="0.3">
      <c r="A422">
        <v>5513</v>
      </c>
      <c r="B422" t="s">
        <v>538</v>
      </c>
      <c r="C422">
        <v>520</v>
      </c>
      <c r="D422">
        <v>5368</v>
      </c>
      <c r="E422">
        <f>SUMIFS(Raindance!O:O,Raindance!B:B,'chart of accounts kl 3-5'!A422)</f>
        <v>0</v>
      </c>
    </row>
    <row r="423" spans="1:5" x14ac:dyDescent="0.3">
      <c r="A423">
        <v>5517</v>
      </c>
      <c r="B423" t="s">
        <v>539</v>
      </c>
      <c r="C423">
        <v>520</v>
      </c>
      <c r="D423">
        <v>5341</v>
      </c>
      <c r="E423">
        <f>SUMIFS(Raindance!O:O,Raindance!B:B,'chart of accounts kl 3-5'!A423)</f>
        <v>0</v>
      </c>
    </row>
    <row r="424" spans="1:5" x14ac:dyDescent="0.3">
      <c r="A424">
        <v>5518</v>
      </c>
      <c r="B424" t="s">
        <v>540</v>
      </c>
      <c r="C424">
        <v>520</v>
      </c>
      <c r="D424">
        <v>5341</v>
      </c>
      <c r="E424">
        <f>SUMIFS(Raindance!O:O,Raindance!B:B,'chart of accounts kl 3-5'!A424)</f>
        <v>0</v>
      </c>
    </row>
    <row r="425" spans="1:5" x14ac:dyDescent="0.3">
      <c r="A425">
        <v>5519</v>
      </c>
      <c r="B425" t="s">
        <v>541</v>
      </c>
      <c r="C425">
        <v>520</v>
      </c>
      <c r="D425">
        <v>5349</v>
      </c>
      <c r="E425">
        <f>SUMIFS(Raindance!O:O,Raindance!B:B,'chart of accounts kl 3-5'!A425)</f>
        <v>0</v>
      </c>
    </row>
    <row r="426" spans="1:5" x14ac:dyDescent="0.3">
      <c r="A426">
        <v>552</v>
      </c>
      <c r="B426" t="s">
        <v>542</v>
      </c>
      <c r="E426">
        <f>SUMIFS(Raindance!O:O,Raindance!B:B,'chart of accounts kl 3-5'!A426)</f>
        <v>0</v>
      </c>
    </row>
    <row r="427" spans="1:5" x14ac:dyDescent="0.3">
      <c r="A427">
        <v>5521</v>
      </c>
      <c r="B427" t="s">
        <v>543</v>
      </c>
      <c r="C427">
        <v>520</v>
      </c>
      <c r="D427">
        <v>5418</v>
      </c>
      <c r="E427">
        <f>SUMIFS(Raindance!O:O,Raindance!B:B,'chart of accounts kl 3-5'!A427)</f>
        <v>0</v>
      </c>
    </row>
    <row r="428" spans="1:5" x14ac:dyDescent="0.3">
      <c r="A428">
        <v>5525</v>
      </c>
      <c r="B428" t="s">
        <v>544</v>
      </c>
      <c r="C428">
        <v>520</v>
      </c>
      <c r="D428">
        <v>5418</v>
      </c>
      <c r="E428">
        <f>SUMIFS(Raindance!O:O,Raindance!B:B,'chart of accounts kl 3-5'!A428)</f>
        <v>0</v>
      </c>
    </row>
    <row r="429" spans="1:5" x14ac:dyDescent="0.3">
      <c r="A429">
        <v>5528</v>
      </c>
      <c r="B429" t="s">
        <v>545</v>
      </c>
      <c r="C429">
        <v>520</v>
      </c>
      <c r="D429">
        <v>5418</v>
      </c>
      <c r="E429">
        <f>SUMIFS(Raindance!O:O,Raindance!B:B,'chart of accounts kl 3-5'!A429)</f>
        <v>0</v>
      </c>
    </row>
    <row r="430" spans="1:5" x14ac:dyDescent="0.3">
      <c r="A430">
        <v>5529</v>
      </c>
      <c r="B430" t="s">
        <v>546</v>
      </c>
      <c r="C430">
        <v>520</v>
      </c>
      <c r="D430">
        <v>5419</v>
      </c>
      <c r="E430">
        <f>SUMIFS(Raindance!O:O,Raindance!B:B,'chart of accounts kl 3-5'!A430)</f>
        <v>0</v>
      </c>
    </row>
    <row r="431" spans="1:5" x14ac:dyDescent="0.3">
      <c r="A431">
        <v>553</v>
      </c>
      <c r="B431" t="s">
        <v>547</v>
      </c>
      <c r="E431">
        <f>SUMIFS(Raindance!O:O,Raindance!B:B,'chart of accounts kl 3-5'!A431)</f>
        <v>0</v>
      </c>
    </row>
    <row r="432" spans="1:5" x14ac:dyDescent="0.3">
      <c r="A432">
        <v>5531</v>
      </c>
      <c r="B432" t="s">
        <v>548</v>
      </c>
      <c r="C432">
        <v>520</v>
      </c>
      <c r="D432">
        <v>5368</v>
      </c>
      <c r="E432">
        <f>SUMIFS(Raindance!O:O,Raindance!B:B,'chart of accounts kl 3-5'!A432)</f>
        <v>0</v>
      </c>
    </row>
    <row r="433" spans="1:5" x14ac:dyDescent="0.3">
      <c r="A433">
        <v>5532</v>
      </c>
      <c r="B433" t="s">
        <v>549</v>
      </c>
      <c r="C433">
        <v>520</v>
      </c>
      <c r="D433">
        <v>5368</v>
      </c>
      <c r="E433">
        <f>SUMIFS(Raindance!O:O,Raindance!B:B,'chart of accounts kl 3-5'!A433)</f>
        <v>0</v>
      </c>
    </row>
    <row r="434" spans="1:5" x14ac:dyDescent="0.3">
      <c r="A434">
        <v>5537</v>
      </c>
      <c r="B434" t="s">
        <v>550</v>
      </c>
      <c r="C434">
        <v>520</v>
      </c>
      <c r="D434">
        <v>5368</v>
      </c>
      <c r="E434">
        <f>SUMIFS(Raindance!O:O,Raindance!B:B,'chart of accounts kl 3-5'!A434)</f>
        <v>0</v>
      </c>
    </row>
    <row r="435" spans="1:5" x14ac:dyDescent="0.3">
      <c r="A435">
        <v>5539</v>
      </c>
      <c r="B435" t="s">
        <v>551</v>
      </c>
      <c r="C435">
        <v>520</v>
      </c>
      <c r="D435">
        <v>5369</v>
      </c>
      <c r="E435">
        <f>SUMIFS(Raindance!O:O,Raindance!B:B,'chart of accounts kl 3-5'!A435)</f>
        <v>0</v>
      </c>
    </row>
    <row r="436" spans="1:5" x14ac:dyDescent="0.3">
      <c r="A436">
        <v>554</v>
      </c>
      <c r="B436" t="s">
        <v>552</v>
      </c>
      <c r="E436">
        <f>SUMIFS(Raindance!O:O,Raindance!B:B,'chart of accounts kl 3-5'!A436)</f>
        <v>0</v>
      </c>
    </row>
    <row r="437" spans="1:5" x14ac:dyDescent="0.3">
      <c r="A437">
        <v>5541</v>
      </c>
      <c r="B437" t="s">
        <v>548</v>
      </c>
      <c r="C437">
        <v>520</v>
      </c>
      <c r="D437">
        <v>5418</v>
      </c>
      <c r="E437">
        <f>SUMIFS(Raindance!O:O,Raindance!B:B,'chart of accounts kl 3-5'!A437)</f>
        <v>0</v>
      </c>
    </row>
    <row r="438" spans="1:5" x14ac:dyDescent="0.3">
      <c r="A438">
        <v>5542</v>
      </c>
      <c r="B438" t="s">
        <v>549</v>
      </c>
      <c r="C438">
        <v>520</v>
      </c>
      <c r="D438">
        <v>5418</v>
      </c>
      <c r="E438">
        <f>SUMIFS(Raindance!O:O,Raindance!B:B,'chart of accounts kl 3-5'!A438)</f>
        <v>0</v>
      </c>
    </row>
    <row r="439" spans="1:5" x14ac:dyDescent="0.3">
      <c r="A439">
        <v>5549</v>
      </c>
      <c r="B439" t="s">
        <v>551</v>
      </c>
      <c r="C439">
        <v>520</v>
      </c>
      <c r="D439">
        <v>5419</v>
      </c>
      <c r="E439">
        <f>SUMIFS(Raindance!O:O,Raindance!B:B,'chart of accounts kl 3-5'!A439)</f>
        <v>0</v>
      </c>
    </row>
    <row r="440" spans="1:5" x14ac:dyDescent="0.3">
      <c r="A440">
        <v>555</v>
      </c>
      <c r="B440" t="s">
        <v>553</v>
      </c>
      <c r="E440">
        <f>SUMIFS(Raindance!O:O,Raindance!B:B,'chart of accounts kl 3-5'!A440)</f>
        <v>0</v>
      </c>
    </row>
    <row r="441" spans="1:5" x14ac:dyDescent="0.3">
      <c r="A441">
        <v>5551</v>
      </c>
      <c r="B441" t="s">
        <v>554</v>
      </c>
      <c r="C441">
        <v>520</v>
      </c>
      <c r="D441">
        <v>5368</v>
      </c>
      <c r="E441">
        <f>SUMIFS(Raindance!O:O,Raindance!B:B,'chart of accounts kl 3-5'!A441)</f>
        <v>0</v>
      </c>
    </row>
    <row r="442" spans="1:5" x14ac:dyDescent="0.3">
      <c r="A442">
        <v>5552</v>
      </c>
      <c r="B442" t="s">
        <v>555</v>
      </c>
      <c r="C442">
        <v>520</v>
      </c>
      <c r="D442">
        <v>5368</v>
      </c>
      <c r="E442">
        <f>SUMIFS(Raindance!O:O,Raindance!B:B,'chart of accounts kl 3-5'!A442)</f>
        <v>0</v>
      </c>
    </row>
    <row r="443" spans="1:5" x14ac:dyDescent="0.3">
      <c r="A443">
        <v>5559</v>
      </c>
      <c r="B443" t="s">
        <v>556</v>
      </c>
      <c r="C443">
        <v>520</v>
      </c>
      <c r="D443">
        <v>5369</v>
      </c>
      <c r="E443">
        <f>SUMIFS(Raindance!O:O,Raindance!B:B,'chart of accounts kl 3-5'!A443)</f>
        <v>0</v>
      </c>
    </row>
    <row r="444" spans="1:5" x14ac:dyDescent="0.3">
      <c r="A444">
        <v>556</v>
      </c>
      <c r="B444" t="s">
        <v>557</v>
      </c>
      <c r="E444">
        <f>SUMIFS(Raindance!O:O,Raindance!B:B,'chart of accounts kl 3-5'!A444)</f>
        <v>0</v>
      </c>
    </row>
    <row r="445" spans="1:5" x14ac:dyDescent="0.3">
      <c r="A445">
        <v>5561</v>
      </c>
      <c r="B445" t="s">
        <v>558</v>
      </c>
      <c r="C445">
        <v>520</v>
      </c>
      <c r="D445">
        <v>5418</v>
      </c>
      <c r="E445">
        <f>SUMIFS(Raindance!O:O,Raindance!B:B,'chart of accounts kl 3-5'!A445)</f>
        <v>0</v>
      </c>
    </row>
    <row r="446" spans="1:5" x14ac:dyDescent="0.3">
      <c r="A446">
        <v>5562</v>
      </c>
      <c r="B446" t="s">
        <v>559</v>
      </c>
      <c r="C446">
        <v>520</v>
      </c>
      <c r="D446">
        <v>5418</v>
      </c>
      <c r="E446">
        <f>SUMIFS(Raindance!O:O,Raindance!B:B,'chart of accounts kl 3-5'!A446)</f>
        <v>0</v>
      </c>
    </row>
    <row r="447" spans="1:5" x14ac:dyDescent="0.3">
      <c r="A447">
        <v>5569</v>
      </c>
      <c r="B447" t="s">
        <v>560</v>
      </c>
      <c r="C447">
        <v>520</v>
      </c>
      <c r="D447">
        <v>5419</v>
      </c>
      <c r="E447">
        <f>SUMIFS(Raindance!O:O,Raindance!B:B,'chart of accounts kl 3-5'!A447)</f>
        <v>0</v>
      </c>
    </row>
    <row r="448" spans="1:5" x14ac:dyDescent="0.3">
      <c r="A448">
        <v>56</v>
      </c>
      <c r="B448" t="s">
        <v>561</v>
      </c>
      <c r="E448">
        <f>SUMIFS(Raindance!O:O,Raindance!B:B,'chart of accounts kl 3-5'!A448)</f>
        <v>0</v>
      </c>
    </row>
    <row r="449" spans="1:5" x14ac:dyDescent="0.3">
      <c r="A449">
        <v>561</v>
      </c>
      <c r="B449" t="s">
        <v>562</v>
      </c>
      <c r="E449">
        <f>SUMIFS(Raindance!O:O,Raindance!B:B,'chart of accounts kl 3-5'!A449)</f>
        <v>0</v>
      </c>
    </row>
    <row r="450" spans="1:5" x14ac:dyDescent="0.3">
      <c r="A450">
        <v>5611</v>
      </c>
      <c r="B450" t="s">
        <v>563</v>
      </c>
      <c r="C450">
        <v>520</v>
      </c>
      <c r="D450">
        <v>5351</v>
      </c>
      <c r="E450">
        <f>SUMIFS(Raindance!O:O,Raindance!B:B,'chart of accounts kl 3-5'!A450)</f>
        <v>0</v>
      </c>
    </row>
    <row r="451" spans="1:5" x14ac:dyDescent="0.3">
      <c r="A451">
        <v>5612</v>
      </c>
      <c r="B451" t="s">
        <v>564</v>
      </c>
      <c r="C451">
        <v>520</v>
      </c>
      <c r="D451">
        <v>5351</v>
      </c>
      <c r="E451">
        <f>SUMIFS(Raindance!O:O,Raindance!B:B,'chart of accounts kl 3-5'!A451)</f>
        <v>0</v>
      </c>
    </row>
    <row r="452" spans="1:5" x14ac:dyDescent="0.3">
      <c r="A452">
        <v>5613</v>
      </c>
      <c r="B452" t="s">
        <v>565</v>
      </c>
      <c r="C452">
        <v>520</v>
      </c>
      <c r="D452">
        <v>5351</v>
      </c>
      <c r="E452">
        <f>SUMIFS(Raindance!O:O,Raindance!B:B,'chart of accounts kl 3-5'!A452)</f>
        <v>0</v>
      </c>
    </row>
    <row r="453" spans="1:5" x14ac:dyDescent="0.3">
      <c r="A453">
        <v>5614</v>
      </c>
      <c r="B453" t="s">
        <v>566</v>
      </c>
      <c r="C453">
        <v>520</v>
      </c>
      <c r="D453">
        <v>5351</v>
      </c>
      <c r="E453">
        <f>SUMIFS(Raindance!O:O,Raindance!B:B,'chart of accounts kl 3-5'!A453)</f>
        <v>0</v>
      </c>
    </row>
    <row r="454" spans="1:5" x14ac:dyDescent="0.3">
      <c r="A454">
        <v>5617</v>
      </c>
      <c r="B454" t="s">
        <v>567</v>
      </c>
      <c r="C454">
        <v>520</v>
      </c>
      <c r="D454">
        <v>5408</v>
      </c>
      <c r="E454">
        <f>SUMIFS(Raindance!O:O,Raindance!B:B,'chart of accounts kl 3-5'!A454)</f>
        <v>0</v>
      </c>
    </row>
    <row r="455" spans="1:5" x14ac:dyDescent="0.3">
      <c r="A455">
        <v>5618</v>
      </c>
      <c r="B455" t="s">
        <v>568</v>
      </c>
      <c r="C455">
        <v>520</v>
      </c>
      <c r="D455">
        <v>5409</v>
      </c>
      <c r="E455">
        <f>SUMIFS(Raindance!O:O,Raindance!B:B,'chart of accounts kl 3-5'!A455)</f>
        <v>0</v>
      </c>
    </row>
    <row r="456" spans="1:5" x14ac:dyDescent="0.3">
      <c r="A456">
        <v>5619</v>
      </c>
      <c r="B456" t="s">
        <v>569</v>
      </c>
      <c r="C456">
        <v>520</v>
      </c>
      <c r="D456">
        <v>5352</v>
      </c>
      <c r="E456">
        <f>SUMIFS(Raindance!O:O,Raindance!B:B,'chart of accounts kl 3-5'!A456)</f>
        <v>0</v>
      </c>
    </row>
    <row r="457" spans="1:5" x14ac:dyDescent="0.3">
      <c r="A457">
        <v>562</v>
      </c>
      <c r="B457" t="s">
        <v>570</v>
      </c>
      <c r="E457">
        <f>SUMIFS(Raindance!O:O,Raindance!B:B,'chart of accounts kl 3-5'!A457)</f>
        <v>0</v>
      </c>
    </row>
    <row r="458" spans="1:5" x14ac:dyDescent="0.3">
      <c r="A458">
        <v>5621</v>
      </c>
      <c r="B458" t="s">
        <v>571</v>
      </c>
      <c r="C458">
        <v>520</v>
      </c>
      <c r="D458">
        <v>5353</v>
      </c>
      <c r="E458">
        <f>SUMIFS(Raindance!O:O,Raindance!B:B,'chart of accounts kl 3-5'!A458)</f>
        <v>0</v>
      </c>
    </row>
    <row r="459" spans="1:5" x14ac:dyDescent="0.3">
      <c r="A459">
        <v>5622</v>
      </c>
      <c r="B459" t="s">
        <v>572</v>
      </c>
      <c r="C459">
        <v>520</v>
      </c>
      <c r="D459">
        <v>5353</v>
      </c>
      <c r="E459">
        <f>SUMIFS(Raindance!O:O,Raindance!B:B,'chart of accounts kl 3-5'!A459)</f>
        <v>0</v>
      </c>
    </row>
    <row r="460" spans="1:5" x14ac:dyDescent="0.3">
      <c r="A460">
        <v>5623</v>
      </c>
      <c r="B460" t="s">
        <v>573</v>
      </c>
      <c r="C460">
        <v>520</v>
      </c>
      <c r="D460">
        <v>5354</v>
      </c>
      <c r="E460">
        <f>SUMIFS(Raindance!O:O,Raindance!B:B,'chart of accounts kl 3-5'!A460)</f>
        <v>0</v>
      </c>
    </row>
    <row r="461" spans="1:5" x14ac:dyDescent="0.3">
      <c r="A461">
        <v>5624</v>
      </c>
      <c r="B461" t="s">
        <v>574</v>
      </c>
      <c r="C461">
        <v>520</v>
      </c>
      <c r="D461">
        <v>5401</v>
      </c>
      <c r="E461">
        <f>SUMIFS(Raindance!O:O,Raindance!B:B,'chart of accounts kl 3-5'!A461)</f>
        <v>0</v>
      </c>
    </row>
    <row r="462" spans="1:5" x14ac:dyDescent="0.3">
      <c r="A462">
        <v>5625</v>
      </c>
      <c r="B462" t="s">
        <v>575</v>
      </c>
      <c r="C462">
        <v>520</v>
      </c>
      <c r="D462">
        <v>5368</v>
      </c>
      <c r="E462">
        <f>SUMIFS(Raindance!O:O,Raindance!B:B,'chart of accounts kl 3-5'!A462)</f>
        <v>0</v>
      </c>
    </row>
    <row r="463" spans="1:5" x14ac:dyDescent="0.3">
      <c r="B463" t="s">
        <v>576</v>
      </c>
      <c r="E463">
        <f>SUMIFS(Raindance!O:O,Raindance!B:B,'chart of accounts kl 3-5'!A463)</f>
        <v>0</v>
      </c>
    </row>
    <row r="464" spans="1:5" x14ac:dyDescent="0.3">
      <c r="A464">
        <v>5626</v>
      </c>
      <c r="B464" t="s">
        <v>577</v>
      </c>
      <c r="C464">
        <v>520</v>
      </c>
      <c r="D464">
        <v>5418</v>
      </c>
      <c r="E464">
        <f>SUMIFS(Raindance!O:O,Raindance!B:B,'chart of accounts kl 3-5'!A464)</f>
        <v>0</v>
      </c>
    </row>
    <row r="465" spans="1:5" x14ac:dyDescent="0.3">
      <c r="A465">
        <v>5628</v>
      </c>
      <c r="B465" t="s">
        <v>578</v>
      </c>
      <c r="C465">
        <v>520</v>
      </c>
      <c r="D465">
        <v>5409</v>
      </c>
      <c r="E465">
        <f>SUMIFS(Raindance!O:O,Raindance!B:B,'chart of accounts kl 3-5'!A465)</f>
        <v>0</v>
      </c>
    </row>
    <row r="466" spans="1:5" x14ac:dyDescent="0.3">
      <c r="A466">
        <v>5629</v>
      </c>
      <c r="B466" t="s">
        <v>579</v>
      </c>
      <c r="C466">
        <v>520</v>
      </c>
      <c r="D466">
        <v>5359</v>
      </c>
      <c r="E466">
        <f>SUMIFS(Raindance!O:O,Raindance!B:B,'chart of accounts kl 3-5'!A466)</f>
        <v>0</v>
      </c>
    </row>
    <row r="467" spans="1:5" x14ac:dyDescent="0.3">
      <c r="A467">
        <v>569</v>
      </c>
      <c r="B467" t="s">
        <v>580</v>
      </c>
      <c r="E467">
        <f>SUMIFS(Raindance!O:O,Raindance!B:B,'chart of accounts kl 3-5'!A467)</f>
        <v>0</v>
      </c>
    </row>
    <row r="468" spans="1:5" x14ac:dyDescent="0.3">
      <c r="A468">
        <v>5690</v>
      </c>
      <c r="B468" t="s">
        <v>581</v>
      </c>
      <c r="C468">
        <v>520</v>
      </c>
      <c r="D468">
        <v>5355</v>
      </c>
      <c r="E468">
        <f>SUMIFS(Raindance!O:O,Raindance!B:B,'chart of accounts kl 3-5'!A468)</f>
        <v>0</v>
      </c>
    </row>
    <row r="469" spans="1:5" x14ac:dyDescent="0.3">
      <c r="A469">
        <v>5691</v>
      </c>
      <c r="B469" t="s">
        <v>582</v>
      </c>
      <c r="C469">
        <v>520</v>
      </c>
      <c r="D469">
        <v>5355</v>
      </c>
      <c r="E469">
        <f>SUMIFS(Raindance!O:O,Raindance!B:B,'chart of accounts kl 3-5'!A469)</f>
        <v>0</v>
      </c>
    </row>
    <row r="470" spans="1:5" x14ac:dyDescent="0.3">
      <c r="A470">
        <v>5692</v>
      </c>
      <c r="B470" t="s">
        <v>583</v>
      </c>
      <c r="C470">
        <v>520</v>
      </c>
      <c r="D470">
        <v>5355</v>
      </c>
      <c r="E470">
        <f>SUMIFS(Raindance!O:O,Raindance!B:B,'chart of accounts kl 3-5'!A470)</f>
        <v>0</v>
      </c>
    </row>
    <row r="471" spans="1:5" x14ac:dyDescent="0.3">
      <c r="A471">
        <v>5693</v>
      </c>
      <c r="B471" t="s">
        <v>584</v>
      </c>
      <c r="C471">
        <v>520</v>
      </c>
      <c r="D471">
        <v>5355</v>
      </c>
      <c r="E471">
        <f>SUMIFS(Raindance!O:O,Raindance!B:B,'chart of accounts kl 3-5'!A471)</f>
        <v>0</v>
      </c>
    </row>
    <row r="472" spans="1:5" x14ac:dyDescent="0.3">
      <c r="A472">
        <v>5694</v>
      </c>
      <c r="B472" t="s">
        <v>585</v>
      </c>
      <c r="C472">
        <v>520</v>
      </c>
      <c r="D472">
        <v>5355</v>
      </c>
      <c r="E472">
        <f>SUMIFS(Raindance!O:O,Raindance!B:B,'chart of accounts kl 3-5'!A472)</f>
        <v>0</v>
      </c>
    </row>
    <row r="473" spans="1:5" x14ac:dyDescent="0.3">
      <c r="A473">
        <v>5695</v>
      </c>
      <c r="B473" t="s">
        <v>586</v>
      </c>
      <c r="C473">
        <v>520</v>
      </c>
      <c r="D473">
        <v>5355</v>
      </c>
      <c r="E473">
        <f>SUMIFS(Raindance!O:O,Raindance!B:B,'chart of accounts kl 3-5'!A473)</f>
        <v>0</v>
      </c>
    </row>
    <row r="474" spans="1:5" x14ac:dyDescent="0.3">
      <c r="A474">
        <v>5697</v>
      </c>
      <c r="B474" t="s">
        <v>587</v>
      </c>
      <c r="C474">
        <v>520</v>
      </c>
      <c r="D474">
        <v>5355</v>
      </c>
      <c r="E474">
        <f>SUMIFS(Raindance!O:O,Raindance!B:B,'chart of accounts kl 3-5'!A474)</f>
        <v>0</v>
      </c>
    </row>
    <row r="475" spans="1:5" x14ac:dyDescent="0.3">
      <c r="A475">
        <v>5698</v>
      </c>
      <c r="B475" t="s">
        <v>588</v>
      </c>
      <c r="C475">
        <v>520</v>
      </c>
      <c r="D475">
        <v>5355</v>
      </c>
      <c r="E475">
        <f>SUMIFS(Raindance!O:O,Raindance!B:B,'chart of accounts kl 3-5'!A475)</f>
        <v>0</v>
      </c>
    </row>
    <row r="476" spans="1:5" x14ac:dyDescent="0.3">
      <c r="A476">
        <v>5699</v>
      </c>
      <c r="B476" t="s">
        <v>589</v>
      </c>
      <c r="C476">
        <v>520</v>
      </c>
      <c r="D476">
        <v>5408</v>
      </c>
      <c r="E476">
        <f>SUMIFS(Raindance!O:O,Raindance!B:B,'chart of accounts kl 3-5'!A476)</f>
        <v>0</v>
      </c>
    </row>
    <row r="477" spans="1:5" x14ac:dyDescent="0.3">
      <c r="A477">
        <v>57</v>
      </c>
      <c r="B477" t="s">
        <v>590</v>
      </c>
      <c r="E477">
        <f>SUMIFS(Raindance!O:O,Raindance!B:B,'chart of accounts kl 3-5'!A477)</f>
        <v>0</v>
      </c>
    </row>
    <row r="478" spans="1:5" x14ac:dyDescent="0.3">
      <c r="A478">
        <v>571</v>
      </c>
      <c r="B478" t="s">
        <v>591</v>
      </c>
      <c r="E478">
        <f>SUMIFS(Raindance!O:O,Raindance!B:B,'chart of accounts kl 3-5'!A478)</f>
        <v>0</v>
      </c>
    </row>
    <row r="479" spans="1:5" x14ac:dyDescent="0.3">
      <c r="A479">
        <v>5711</v>
      </c>
      <c r="B479" t="s">
        <v>592</v>
      </c>
      <c r="C479">
        <v>520</v>
      </c>
      <c r="D479">
        <v>5418</v>
      </c>
      <c r="E479">
        <f>SUMIFS(Raindance!O:O,Raindance!B:B,'chart of accounts kl 3-5'!A479)</f>
        <v>0</v>
      </c>
    </row>
    <row r="480" spans="1:5" x14ac:dyDescent="0.3">
      <c r="A480">
        <v>5712</v>
      </c>
      <c r="B480" t="s">
        <v>593</v>
      </c>
      <c r="C480">
        <v>520</v>
      </c>
      <c r="D480">
        <v>5368</v>
      </c>
      <c r="E480">
        <f>SUMIFS(Raindance!O:O,Raindance!B:B,'chart of accounts kl 3-5'!A480)</f>
        <v>0</v>
      </c>
    </row>
    <row r="481" spans="1:5" x14ac:dyDescent="0.3">
      <c r="A481">
        <v>5713</v>
      </c>
      <c r="B481" t="s">
        <v>594</v>
      </c>
      <c r="C481">
        <v>520</v>
      </c>
      <c r="D481">
        <v>5411</v>
      </c>
      <c r="E481">
        <f>SUMIFS(Raindance!O:O,Raindance!B:B,'chart of accounts kl 3-5'!A481)</f>
        <v>0</v>
      </c>
    </row>
    <row r="482" spans="1:5" x14ac:dyDescent="0.3">
      <c r="A482">
        <v>5714</v>
      </c>
      <c r="B482" t="s">
        <v>595</v>
      </c>
      <c r="C482">
        <v>520</v>
      </c>
      <c r="D482">
        <v>5361</v>
      </c>
      <c r="E482">
        <f>SUMIFS(Raindance!O:O,Raindance!B:B,'chart of accounts kl 3-5'!A482)</f>
        <v>0</v>
      </c>
    </row>
    <row r="483" spans="1:5" x14ac:dyDescent="0.3">
      <c r="A483">
        <v>5715</v>
      </c>
      <c r="B483" t="s">
        <v>191</v>
      </c>
      <c r="C483">
        <v>520</v>
      </c>
      <c r="D483">
        <v>5411</v>
      </c>
      <c r="E483">
        <f>SUMIFS(Raindance!O:O,Raindance!B:B,'chart of accounts kl 3-5'!A483)</f>
        <v>0</v>
      </c>
    </row>
    <row r="484" spans="1:5" x14ac:dyDescent="0.3">
      <c r="A484">
        <v>5716</v>
      </c>
      <c r="B484" t="s">
        <v>192</v>
      </c>
      <c r="C484">
        <v>520</v>
      </c>
      <c r="D484">
        <v>5361</v>
      </c>
      <c r="E484">
        <f>SUMIFS(Raindance!O:O,Raindance!B:B,'chart of accounts kl 3-5'!A484)</f>
        <v>0</v>
      </c>
    </row>
    <row r="485" spans="1:5" x14ac:dyDescent="0.3">
      <c r="B485" t="s">
        <v>596</v>
      </c>
      <c r="E485">
        <f>SUMIFS(Raindance!O:O,Raindance!B:B,'chart of accounts kl 3-5'!A485)</f>
        <v>0</v>
      </c>
    </row>
    <row r="486" spans="1:5" x14ac:dyDescent="0.3">
      <c r="A486">
        <v>572</v>
      </c>
      <c r="B486" t="s">
        <v>597</v>
      </c>
      <c r="E486">
        <f>SUMIFS(Raindance!O:O,Raindance!B:B,'chart of accounts kl 3-5'!A486)</f>
        <v>0</v>
      </c>
    </row>
    <row r="487" spans="1:5" x14ac:dyDescent="0.3">
      <c r="A487">
        <v>5721</v>
      </c>
      <c r="B487" t="s">
        <v>598</v>
      </c>
      <c r="C487">
        <v>520</v>
      </c>
      <c r="D487">
        <v>5362</v>
      </c>
      <c r="E487">
        <f>SUMIFS(Raindance!O:O,Raindance!B:B,'chart of accounts kl 3-5'!A487)</f>
        <v>0</v>
      </c>
    </row>
    <row r="488" spans="1:5" x14ac:dyDescent="0.3">
      <c r="A488">
        <v>5722</v>
      </c>
      <c r="B488" t="s">
        <v>599</v>
      </c>
      <c r="C488">
        <v>520</v>
      </c>
      <c r="D488">
        <v>5362</v>
      </c>
      <c r="E488">
        <f>SUMIFS(Raindance!O:O,Raindance!B:B,'chart of accounts kl 3-5'!A488)</f>
        <v>0</v>
      </c>
    </row>
    <row r="489" spans="1:5" x14ac:dyDescent="0.3">
      <c r="A489">
        <v>5723</v>
      </c>
      <c r="B489" t="s">
        <v>600</v>
      </c>
      <c r="C489">
        <v>520</v>
      </c>
      <c r="D489">
        <v>5412</v>
      </c>
      <c r="E489">
        <f>SUMIFS(Raindance!O:O,Raindance!B:B,'chart of accounts kl 3-5'!A489)</f>
        <v>0</v>
      </c>
    </row>
    <row r="490" spans="1:5" x14ac:dyDescent="0.3">
      <c r="A490">
        <v>5724</v>
      </c>
      <c r="B490" t="s">
        <v>601</v>
      </c>
      <c r="C490">
        <v>520</v>
      </c>
      <c r="D490">
        <v>5362</v>
      </c>
      <c r="E490">
        <f>SUMIFS(Raindance!O:O,Raindance!B:B,'chart of accounts kl 3-5'!A490)</f>
        <v>0</v>
      </c>
    </row>
    <row r="491" spans="1:5" x14ac:dyDescent="0.3">
      <c r="A491">
        <v>5725</v>
      </c>
      <c r="B491" t="s">
        <v>602</v>
      </c>
      <c r="C491">
        <v>520</v>
      </c>
      <c r="D491">
        <v>5418</v>
      </c>
      <c r="E491">
        <f>SUMIFS(Raindance!O:O,Raindance!B:B,'chart of accounts kl 3-5'!A491)</f>
        <v>0</v>
      </c>
    </row>
    <row r="492" spans="1:5" x14ac:dyDescent="0.3">
      <c r="A492">
        <v>5726</v>
      </c>
      <c r="B492" t="s">
        <v>603</v>
      </c>
      <c r="C492">
        <v>520</v>
      </c>
      <c r="D492">
        <v>5362</v>
      </c>
      <c r="E492">
        <f>SUMIFS(Raindance!O:O,Raindance!B:B,'chart of accounts kl 3-5'!A492)</f>
        <v>0</v>
      </c>
    </row>
    <row r="493" spans="1:5" x14ac:dyDescent="0.3">
      <c r="A493">
        <v>5727</v>
      </c>
      <c r="B493" t="s">
        <v>604</v>
      </c>
      <c r="C493">
        <v>520</v>
      </c>
      <c r="D493">
        <v>5412</v>
      </c>
      <c r="E493">
        <f>SUMIFS(Raindance!O:O,Raindance!B:B,'chart of accounts kl 3-5'!A493)</f>
        <v>0</v>
      </c>
    </row>
    <row r="494" spans="1:5" x14ac:dyDescent="0.3">
      <c r="A494">
        <v>5728</v>
      </c>
      <c r="B494" t="s">
        <v>605</v>
      </c>
      <c r="C494">
        <v>520</v>
      </c>
      <c r="D494">
        <v>5369</v>
      </c>
      <c r="E494">
        <f>SUMIFS(Raindance!O:O,Raindance!B:B,'chart of accounts kl 3-5'!A494)</f>
        <v>0</v>
      </c>
    </row>
    <row r="495" spans="1:5" x14ac:dyDescent="0.3">
      <c r="A495">
        <v>5729</v>
      </c>
      <c r="B495" t="s">
        <v>606</v>
      </c>
      <c r="C495">
        <v>520</v>
      </c>
      <c r="D495">
        <v>5419</v>
      </c>
      <c r="E495">
        <f>SUMIFS(Raindance!O:O,Raindance!B:B,'chart of accounts kl 3-5'!A495)</f>
        <v>0</v>
      </c>
    </row>
    <row r="496" spans="1:5" x14ac:dyDescent="0.3">
      <c r="A496">
        <v>5730</v>
      </c>
      <c r="B496" t="s">
        <v>607</v>
      </c>
      <c r="C496">
        <v>520</v>
      </c>
      <c r="D496">
        <v>5412</v>
      </c>
      <c r="E496">
        <f>SUMIFS(Raindance!O:O,Raindance!B:B,'chart of accounts kl 3-5'!A496)</f>
        <v>0</v>
      </c>
    </row>
    <row r="497" spans="1:5" x14ac:dyDescent="0.3">
      <c r="A497">
        <v>573</v>
      </c>
      <c r="B497" t="s">
        <v>608</v>
      </c>
      <c r="E497">
        <f>SUMIFS(Raindance!O:O,Raindance!B:B,'chart of accounts kl 3-5'!A497)</f>
        <v>0</v>
      </c>
    </row>
    <row r="498" spans="1:5" x14ac:dyDescent="0.3">
      <c r="A498">
        <v>5733</v>
      </c>
      <c r="B498" t="s">
        <v>609</v>
      </c>
      <c r="C498">
        <v>520</v>
      </c>
      <c r="D498">
        <v>5413</v>
      </c>
      <c r="E498">
        <f>SUMIFS(Raindance!O:O,Raindance!B:B,'chart of accounts kl 3-5'!A498)</f>
        <v>0</v>
      </c>
    </row>
    <row r="499" spans="1:5" x14ac:dyDescent="0.3">
      <c r="A499">
        <v>5737</v>
      </c>
      <c r="B499" t="s">
        <v>610</v>
      </c>
      <c r="C499">
        <v>520</v>
      </c>
      <c r="D499">
        <v>5363</v>
      </c>
      <c r="E499">
        <f>SUMIFS(Raindance!O:O,Raindance!B:B,'chart of accounts kl 3-5'!A499)</f>
        <v>0</v>
      </c>
    </row>
    <row r="500" spans="1:5" x14ac:dyDescent="0.3">
      <c r="A500">
        <v>574</v>
      </c>
      <c r="B500" t="s">
        <v>611</v>
      </c>
      <c r="E500">
        <f>SUMIFS(Raindance!O:O,Raindance!B:B,'chart of accounts kl 3-5'!A500)</f>
        <v>0</v>
      </c>
    </row>
    <row r="501" spans="1:5" x14ac:dyDescent="0.3">
      <c r="A501">
        <v>5741</v>
      </c>
      <c r="B501" t="s">
        <v>611</v>
      </c>
      <c r="C501">
        <v>520</v>
      </c>
      <c r="D501">
        <v>5412</v>
      </c>
      <c r="E501">
        <f>SUMIFS(Raindance!O:O,Raindance!B:B,'chart of accounts kl 3-5'!A501)</f>
        <v>0</v>
      </c>
    </row>
    <row r="502" spans="1:5" x14ac:dyDescent="0.3">
      <c r="A502">
        <v>5749</v>
      </c>
      <c r="B502" t="s">
        <v>612</v>
      </c>
      <c r="C502">
        <v>520</v>
      </c>
      <c r="D502">
        <v>5419</v>
      </c>
      <c r="E502">
        <f>SUMIFS(Raindance!O:O,Raindance!B:B,'chart of accounts kl 3-5'!A502)</f>
        <v>0</v>
      </c>
    </row>
    <row r="503" spans="1:5" x14ac:dyDescent="0.3">
      <c r="A503">
        <v>575</v>
      </c>
      <c r="B503" t="s">
        <v>613</v>
      </c>
      <c r="E503">
        <f>SUMIFS(Raindance!O:O,Raindance!B:B,'chart of accounts kl 3-5'!A503)</f>
        <v>0</v>
      </c>
    </row>
    <row r="504" spans="1:5" x14ac:dyDescent="0.3">
      <c r="A504">
        <v>5751</v>
      </c>
      <c r="B504" t="s">
        <v>614</v>
      </c>
      <c r="C504">
        <v>520</v>
      </c>
      <c r="D504">
        <v>5362</v>
      </c>
      <c r="E504">
        <f>SUMIFS(Raindance!O:O,Raindance!B:B,'chart of accounts kl 3-5'!A504)</f>
        <v>0</v>
      </c>
    </row>
    <row r="505" spans="1:5" x14ac:dyDescent="0.3">
      <c r="A505">
        <v>5752</v>
      </c>
      <c r="B505" t="s">
        <v>615</v>
      </c>
      <c r="C505">
        <v>520</v>
      </c>
      <c r="D505">
        <v>5362</v>
      </c>
      <c r="E505">
        <f>SUMIFS(Raindance!O:O,Raindance!B:B,'chart of accounts kl 3-5'!A505)</f>
        <v>0</v>
      </c>
    </row>
    <row r="506" spans="1:5" x14ac:dyDescent="0.3">
      <c r="A506">
        <v>5755</v>
      </c>
      <c r="B506" t="s">
        <v>616</v>
      </c>
      <c r="C506">
        <v>520</v>
      </c>
      <c r="D506">
        <v>5364</v>
      </c>
      <c r="E506">
        <f>SUMIFS(Raindance!O:O,Raindance!B:B,'chart of accounts kl 3-5'!A506)</f>
        <v>0</v>
      </c>
    </row>
    <row r="507" spans="1:5" x14ac:dyDescent="0.3">
      <c r="A507">
        <v>5759</v>
      </c>
      <c r="B507" t="s">
        <v>617</v>
      </c>
      <c r="C507">
        <v>520</v>
      </c>
      <c r="D507">
        <v>5369</v>
      </c>
      <c r="E507">
        <f>SUMIFS(Raindance!O:O,Raindance!B:B,'chart of accounts kl 3-5'!A507)</f>
        <v>0</v>
      </c>
    </row>
    <row r="508" spans="1:5" x14ac:dyDescent="0.3">
      <c r="A508">
        <v>576</v>
      </c>
      <c r="B508" t="s">
        <v>618</v>
      </c>
      <c r="E508">
        <f>SUMIFS(Raindance!O:O,Raindance!B:B,'chart of accounts kl 3-5'!A508)</f>
        <v>0</v>
      </c>
    </row>
    <row r="509" spans="1:5" x14ac:dyDescent="0.3">
      <c r="A509">
        <v>5762</v>
      </c>
      <c r="B509" t="s">
        <v>619</v>
      </c>
      <c r="C509">
        <v>520</v>
      </c>
      <c r="D509">
        <v>5366</v>
      </c>
      <c r="E509">
        <f>SUMIFS(Raindance!O:O,Raindance!B:B,'chart of accounts kl 3-5'!A509)</f>
        <v>0</v>
      </c>
    </row>
    <row r="510" spans="1:5" x14ac:dyDescent="0.3">
      <c r="A510">
        <v>5763</v>
      </c>
      <c r="B510" t="s">
        <v>620</v>
      </c>
      <c r="C510">
        <v>520</v>
      </c>
      <c r="D510">
        <v>5366</v>
      </c>
      <c r="E510">
        <f>SUMIFS(Raindance!O:O,Raindance!B:B,'chart of accounts kl 3-5'!A510)</f>
        <v>0</v>
      </c>
    </row>
    <row r="511" spans="1:5" x14ac:dyDescent="0.3">
      <c r="A511">
        <v>5764</v>
      </c>
      <c r="B511" t="s">
        <v>621</v>
      </c>
      <c r="C511">
        <v>520</v>
      </c>
      <c r="D511">
        <v>5366</v>
      </c>
      <c r="E511">
        <f>SUMIFS(Raindance!O:O,Raindance!B:B,'chart of accounts kl 3-5'!A511)</f>
        <v>0</v>
      </c>
    </row>
    <row r="512" spans="1:5" x14ac:dyDescent="0.3">
      <c r="A512">
        <v>5765</v>
      </c>
      <c r="B512" t="s">
        <v>622</v>
      </c>
      <c r="C512">
        <v>520</v>
      </c>
      <c r="D512">
        <v>5366</v>
      </c>
      <c r="E512">
        <f>SUMIFS(Raindance!O:O,Raindance!B:B,'chart of accounts kl 3-5'!A512)</f>
        <v>0</v>
      </c>
    </row>
    <row r="513" spans="1:5" x14ac:dyDescent="0.3">
      <c r="A513">
        <v>5766</v>
      </c>
      <c r="B513" t="s">
        <v>623</v>
      </c>
      <c r="C513">
        <v>520</v>
      </c>
      <c r="D513">
        <v>8888</v>
      </c>
      <c r="E513">
        <f>SUMIFS(Raindance!O:O,Raindance!B:B,'chart of accounts kl 3-5'!A513)</f>
        <v>0</v>
      </c>
    </row>
    <row r="514" spans="1:5" x14ac:dyDescent="0.3">
      <c r="A514">
        <v>5769</v>
      </c>
      <c r="B514" t="s">
        <v>624</v>
      </c>
      <c r="C514">
        <v>520</v>
      </c>
      <c r="D514">
        <v>5369</v>
      </c>
      <c r="E514">
        <f>SUMIFS(Raindance!O:O,Raindance!B:B,'chart of accounts kl 3-5'!A514)</f>
        <v>0</v>
      </c>
    </row>
    <row r="515" spans="1:5" x14ac:dyDescent="0.3">
      <c r="A515">
        <v>577</v>
      </c>
      <c r="B515" t="s">
        <v>625</v>
      </c>
      <c r="E515">
        <f>SUMIFS(Raindance!O:O,Raindance!B:B,'chart of accounts kl 3-5'!A515)</f>
        <v>0</v>
      </c>
    </row>
    <row r="516" spans="1:5" x14ac:dyDescent="0.3">
      <c r="A516">
        <v>5771</v>
      </c>
      <c r="B516" t="s">
        <v>626</v>
      </c>
      <c r="C516">
        <v>520</v>
      </c>
      <c r="D516">
        <v>5367</v>
      </c>
      <c r="E516">
        <f>SUMIFS(Raindance!O:O,Raindance!B:B,'chart of accounts kl 3-5'!A516)</f>
        <v>0</v>
      </c>
    </row>
    <row r="517" spans="1:5" x14ac:dyDescent="0.3">
      <c r="A517">
        <v>5772</v>
      </c>
      <c r="B517" t="s">
        <v>627</v>
      </c>
      <c r="C517">
        <v>520</v>
      </c>
      <c r="D517">
        <v>5321</v>
      </c>
      <c r="E517">
        <f>SUMIFS(Raindance!O:O,Raindance!B:B,'chart of accounts kl 3-5'!A517)</f>
        <v>0</v>
      </c>
    </row>
    <row r="518" spans="1:5" x14ac:dyDescent="0.3">
      <c r="A518">
        <v>5778</v>
      </c>
      <c r="B518" t="s">
        <v>628</v>
      </c>
      <c r="C518">
        <v>520</v>
      </c>
      <c r="D518">
        <v>5367</v>
      </c>
      <c r="E518">
        <f>SUMIFS(Raindance!O:O,Raindance!B:B,'chart of accounts kl 3-5'!A518)</f>
        <v>0</v>
      </c>
    </row>
    <row r="519" spans="1:5" x14ac:dyDescent="0.3">
      <c r="A519">
        <v>5779</v>
      </c>
      <c r="B519" t="s">
        <v>629</v>
      </c>
      <c r="C519">
        <v>520</v>
      </c>
      <c r="D519">
        <v>5369</v>
      </c>
      <c r="E519">
        <f>SUMIFS(Raindance!O:O,Raindance!B:B,'chart of accounts kl 3-5'!A519)</f>
        <v>0</v>
      </c>
    </row>
    <row r="520" spans="1:5" x14ac:dyDescent="0.3">
      <c r="A520">
        <v>578</v>
      </c>
      <c r="B520" t="s">
        <v>630</v>
      </c>
      <c r="E520">
        <f>SUMIFS(Raindance!O:O,Raindance!B:B,'chart of accounts kl 3-5'!A520)</f>
        <v>0</v>
      </c>
    </row>
    <row r="521" spans="1:5" x14ac:dyDescent="0.3">
      <c r="A521">
        <v>5780</v>
      </c>
      <c r="B521" t="s">
        <v>631</v>
      </c>
      <c r="C521">
        <v>520</v>
      </c>
      <c r="D521">
        <v>5368</v>
      </c>
      <c r="E521">
        <f>SUMIFS(Raindance!O:O,Raindance!B:B,'chart of accounts kl 3-5'!A521)</f>
        <v>0</v>
      </c>
    </row>
    <row r="522" spans="1:5" x14ac:dyDescent="0.3">
      <c r="A522">
        <v>5781</v>
      </c>
      <c r="B522" t="s">
        <v>632</v>
      </c>
      <c r="C522">
        <v>520</v>
      </c>
      <c r="D522">
        <v>5368</v>
      </c>
      <c r="E522">
        <f>SUMIFS(Raindance!O:O,Raindance!B:B,'chart of accounts kl 3-5'!A522)</f>
        <v>0</v>
      </c>
    </row>
    <row r="523" spans="1:5" x14ac:dyDescent="0.3">
      <c r="A523">
        <v>5782</v>
      </c>
      <c r="B523" t="s">
        <v>633</v>
      </c>
      <c r="C523">
        <v>520</v>
      </c>
      <c r="D523">
        <v>5418</v>
      </c>
      <c r="E523">
        <f>SUMIFS(Raindance!O:O,Raindance!B:B,'chart of accounts kl 3-5'!A523)</f>
        <v>0</v>
      </c>
    </row>
    <row r="524" spans="1:5" x14ac:dyDescent="0.3">
      <c r="A524">
        <v>5783</v>
      </c>
      <c r="B524" t="s">
        <v>634</v>
      </c>
      <c r="C524">
        <v>520</v>
      </c>
      <c r="D524">
        <v>5368</v>
      </c>
      <c r="E524">
        <f>SUMIFS(Raindance!O:O,Raindance!B:B,'chart of accounts kl 3-5'!A524)</f>
        <v>0</v>
      </c>
    </row>
    <row r="525" spans="1:5" x14ac:dyDescent="0.3">
      <c r="B525" t="s">
        <v>635</v>
      </c>
      <c r="E525">
        <f>SUMIFS(Raindance!O:O,Raindance!B:B,'chart of accounts kl 3-5'!A525)</f>
        <v>0</v>
      </c>
    </row>
    <row r="526" spans="1:5" x14ac:dyDescent="0.3">
      <c r="A526">
        <v>5784</v>
      </c>
      <c r="B526" t="s">
        <v>636</v>
      </c>
      <c r="C526">
        <v>520</v>
      </c>
      <c r="D526">
        <v>5418</v>
      </c>
      <c r="E526">
        <f>SUMIFS(Raindance!O:O,Raindance!B:B,'chart of accounts kl 3-5'!A526)</f>
        <v>0</v>
      </c>
    </row>
    <row r="527" spans="1:5" x14ac:dyDescent="0.3">
      <c r="A527">
        <v>5785</v>
      </c>
      <c r="B527" t="s">
        <v>637</v>
      </c>
      <c r="C527">
        <v>520</v>
      </c>
      <c r="D527">
        <v>5368</v>
      </c>
      <c r="E527">
        <f>SUMIFS(Raindance!O:O,Raindance!B:B,'chart of accounts kl 3-5'!A527)</f>
        <v>0</v>
      </c>
    </row>
    <row r="528" spans="1:5" x14ac:dyDescent="0.3">
      <c r="A528">
        <v>5786</v>
      </c>
      <c r="B528" t="s">
        <v>638</v>
      </c>
      <c r="C528">
        <v>520</v>
      </c>
      <c r="D528">
        <v>5368</v>
      </c>
      <c r="E528">
        <f>SUMIFS(Raindance!O:O,Raindance!B:B,'chart of accounts kl 3-5'!A528)</f>
        <v>0</v>
      </c>
    </row>
    <row r="529" spans="1:5" x14ac:dyDescent="0.3">
      <c r="A529">
        <v>5787</v>
      </c>
      <c r="B529" t="s">
        <v>639</v>
      </c>
      <c r="C529">
        <v>520</v>
      </c>
      <c r="D529">
        <v>5368</v>
      </c>
      <c r="E529">
        <f>SUMIFS(Raindance!O:O,Raindance!B:B,'chart of accounts kl 3-5'!A529)</f>
        <v>0</v>
      </c>
    </row>
    <row r="530" spans="1:5" x14ac:dyDescent="0.3">
      <c r="A530">
        <v>5788</v>
      </c>
      <c r="B530" t="s">
        <v>640</v>
      </c>
      <c r="C530">
        <v>520</v>
      </c>
      <c r="D530">
        <v>5418</v>
      </c>
      <c r="E530">
        <f>SUMIFS(Raindance!O:O,Raindance!B:B,'chart of accounts kl 3-5'!A530)</f>
        <v>0</v>
      </c>
    </row>
    <row r="531" spans="1:5" x14ac:dyDescent="0.3">
      <c r="A531">
        <v>5789</v>
      </c>
      <c r="B531" t="s">
        <v>641</v>
      </c>
      <c r="C531">
        <v>520</v>
      </c>
      <c r="D531">
        <v>5368</v>
      </c>
      <c r="E531">
        <f>SUMIFS(Raindance!O:O,Raindance!B:B,'chart of accounts kl 3-5'!A531)</f>
        <v>0</v>
      </c>
    </row>
    <row r="532" spans="1:5" x14ac:dyDescent="0.3">
      <c r="A532">
        <v>5800</v>
      </c>
      <c r="B532" t="s">
        <v>642</v>
      </c>
      <c r="C532">
        <v>520</v>
      </c>
      <c r="D532">
        <v>5418</v>
      </c>
      <c r="E532">
        <f>SUMIFS(Raindance!O:O,Raindance!B:B,'chart of accounts kl 3-5'!A532)</f>
        <v>0</v>
      </c>
    </row>
    <row r="533" spans="1:5" x14ac:dyDescent="0.3">
      <c r="A533">
        <v>5790</v>
      </c>
      <c r="B533" t="s">
        <v>643</v>
      </c>
      <c r="C533">
        <v>520</v>
      </c>
      <c r="D533">
        <v>5368</v>
      </c>
      <c r="E533">
        <f>SUMIFS(Raindance!O:O,Raindance!B:B,'chart of accounts kl 3-5'!A533)</f>
        <v>0</v>
      </c>
    </row>
    <row r="534" spans="1:5" x14ac:dyDescent="0.3">
      <c r="A534">
        <v>5791</v>
      </c>
      <c r="B534" t="s">
        <v>644</v>
      </c>
      <c r="C534">
        <v>520</v>
      </c>
      <c r="D534">
        <v>5418</v>
      </c>
      <c r="E534">
        <f>SUMIFS(Raindance!O:O,Raindance!B:B,'chart of accounts kl 3-5'!A534)</f>
        <v>0</v>
      </c>
    </row>
    <row r="535" spans="1:5" x14ac:dyDescent="0.3">
      <c r="A535">
        <v>5792</v>
      </c>
      <c r="B535" t="s">
        <v>645</v>
      </c>
      <c r="C535">
        <v>520</v>
      </c>
      <c r="D535">
        <v>5368</v>
      </c>
      <c r="E535">
        <f>SUMIFS(Raindance!O:O,Raindance!B:B,'chart of accounts kl 3-5'!A535)</f>
        <v>0</v>
      </c>
    </row>
    <row r="536" spans="1:5" x14ac:dyDescent="0.3">
      <c r="A536">
        <v>5793</v>
      </c>
      <c r="B536" t="s">
        <v>646</v>
      </c>
      <c r="C536">
        <v>520</v>
      </c>
      <c r="D536">
        <v>5418</v>
      </c>
      <c r="E536">
        <f>SUMIFS(Raindance!O:O,Raindance!B:B,'chart of accounts kl 3-5'!A536)</f>
        <v>0</v>
      </c>
    </row>
    <row r="537" spans="1:5" x14ac:dyDescent="0.3">
      <c r="A537">
        <v>5794</v>
      </c>
      <c r="B537" t="s">
        <v>647</v>
      </c>
      <c r="C537">
        <v>520</v>
      </c>
      <c r="D537">
        <v>5368</v>
      </c>
      <c r="E537">
        <f>SUMIFS(Raindance!O:O,Raindance!B:B,'chart of accounts kl 3-5'!A537)</f>
        <v>0</v>
      </c>
    </row>
    <row r="538" spans="1:5" x14ac:dyDescent="0.3">
      <c r="A538">
        <v>5795</v>
      </c>
      <c r="B538" t="s">
        <v>648</v>
      </c>
      <c r="C538">
        <v>520</v>
      </c>
      <c r="D538">
        <v>5368</v>
      </c>
      <c r="E538">
        <f>SUMIFS(Raindance!O:O,Raindance!B:B,'chart of accounts kl 3-5'!A538)</f>
        <v>0</v>
      </c>
    </row>
    <row r="539" spans="1:5" x14ac:dyDescent="0.3">
      <c r="A539">
        <v>5796</v>
      </c>
      <c r="B539" t="s">
        <v>649</v>
      </c>
      <c r="C539">
        <v>520</v>
      </c>
      <c r="D539">
        <v>5418</v>
      </c>
      <c r="E539">
        <f>SUMIFS(Raindance!O:O,Raindance!B:B,'chart of accounts kl 3-5'!A539)</f>
        <v>0</v>
      </c>
    </row>
    <row r="540" spans="1:5" x14ac:dyDescent="0.3">
      <c r="A540">
        <v>5797</v>
      </c>
      <c r="B540" t="s">
        <v>650</v>
      </c>
      <c r="C540">
        <v>520</v>
      </c>
      <c r="D540">
        <v>5368</v>
      </c>
      <c r="E540">
        <f>SUMIFS(Raindance!O:O,Raindance!B:B,'chart of accounts kl 3-5'!A540)</f>
        <v>0</v>
      </c>
    </row>
    <row r="541" spans="1:5" x14ac:dyDescent="0.3">
      <c r="A541">
        <v>5798</v>
      </c>
      <c r="B541" t="s">
        <v>651</v>
      </c>
      <c r="C541">
        <v>520</v>
      </c>
      <c r="D541">
        <v>5419</v>
      </c>
      <c r="E541">
        <f>SUMIFS(Raindance!O:O,Raindance!B:B,'chart of accounts kl 3-5'!A541)</f>
        <v>0</v>
      </c>
    </row>
    <row r="542" spans="1:5" x14ac:dyDescent="0.3">
      <c r="A542">
        <v>5799</v>
      </c>
      <c r="B542" t="s">
        <v>652</v>
      </c>
      <c r="C542">
        <v>520</v>
      </c>
      <c r="D542">
        <v>5369</v>
      </c>
      <c r="E542">
        <f>SUMIFS(Raindance!O:O,Raindance!B:B,'chart of accounts kl 3-5'!A542)</f>
        <v>0</v>
      </c>
    </row>
    <row r="543" spans="1:5" x14ac:dyDescent="0.3">
      <c r="A543">
        <v>5800</v>
      </c>
      <c r="B543" t="s">
        <v>653</v>
      </c>
      <c r="C543">
        <v>520</v>
      </c>
      <c r="D543">
        <v>5418</v>
      </c>
      <c r="E543">
        <f>SUMIFS(Raindance!O:O,Raindance!B:B,'chart of accounts kl 3-5'!A543)</f>
        <v>0</v>
      </c>
    </row>
    <row r="544" spans="1:5" x14ac:dyDescent="0.3">
      <c r="A544">
        <v>58</v>
      </c>
      <c r="B544" t="s">
        <v>654</v>
      </c>
      <c r="E544">
        <f>SUMIFS(Raindance!O:O,Raindance!B:B,'chart of accounts kl 3-5'!A544)</f>
        <v>0</v>
      </c>
    </row>
    <row r="545" spans="1:5" x14ac:dyDescent="0.3">
      <c r="A545">
        <v>581</v>
      </c>
      <c r="B545" t="s">
        <v>654</v>
      </c>
      <c r="E545">
        <f>SUMIFS(Raindance!O:O,Raindance!B:B,'chart of accounts kl 3-5'!A545)</f>
        <v>0</v>
      </c>
    </row>
    <row r="546" spans="1:5" x14ac:dyDescent="0.3">
      <c r="A546">
        <v>5811</v>
      </c>
      <c r="B546" t="s">
        <v>655</v>
      </c>
      <c r="C546">
        <v>520</v>
      </c>
      <c r="D546">
        <v>5358</v>
      </c>
      <c r="E546">
        <f>SUMIFS(Raindance!O:O,Raindance!B:B,'chart of accounts kl 3-5'!A546)</f>
        <v>0</v>
      </c>
    </row>
    <row r="547" spans="1:5" x14ac:dyDescent="0.3">
      <c r="A547">
        <v>589</v>
      </c>
      <c r="B547" t="s">
        <v>656</v>
      </c>
      <c r="E547">
        <f>SUMIFS(Raindance!O:O,Raindance!B:B,'chart of accounts kl 3-5'!A547)</f>
        <v>0</v>
      </c>
    </row>
    <row r="548" spans="1:5" x14ac:dyDescent="0.3">
      <c r="A548">
        <v>5895</v>
      </c>
      <c r="B548" t="s">
        <v>657</v>
      </c>
      <c r="C548">
        <v>520</v>
      </c>
      <c r="D548">
        <v>5899</v>
      </c>
      <c r="E548">
        <f>SUMIFS(Raindance!O:O,Raindance!B:B,'chart of accounts kl 3-5'!A548)</f>
        <v>0</v>
      </c>
    </row>
    <row r="549" spans="1:5" x14ac:dyDescent="0.3">
      <c r="A549">
        <v>59</v>
      </c>
      <c r="B549" t="s">
        <v>658</v>
      </c>
      <c r="E549">
        <f>SUMIFS(Raindance!O:O,Raindance!B:B,'chart of accounts kl 3-5'!A549)</f>
        <v>0</v>
      </c>
    </row>
    <row r="550" spans="1:5" x14ac:dyDescent="0.3">
      <c r="A550">
        <v>591</v>
      </c>
      <c r="B550" t="s">
        <v>659</v>
      </c>
      <c r="E550">
        <f>SUMIFS(Raindance!O:O,Raindance!B:B,'chart of accounts kl 3-5'!A550)</f>
        <v>0</v>
      </c>
    </row>
    <row r="551" spans="1:5" x14ac:dyDescent="0.3">
      <c r="A551">
        <v>5911</v>
      </c>
      <c r="B551" t="s">
        <v>660</v>
      </c>
      <c r="C551">
        <v>590</v>
      </c>
      <c r="D551">
        <v>5911</v>
      </c>
      <c r="E551">
        <f>SUMIFS(Raindance!O:O,Raindance!B:B,'chart of accounts kl 3-5'!A551)</f>
        <v>0</v>
      </c>
    </row>
    <row r="552" spans="1:5" x14ac:dyDescent="0.3">
      <c r="A552">
        <v>5912</v>
      </c>
      <c r="B552" t="s">
        <v>661</v>
      </c>
      <c r="C552">
        <v>590</v>
      </c>
      <c r="D552">
        <v>5911</v>
      </c>
      <c r="E552">
        <f>SUMIFS(Raindance!O:O,Raindance!B:B,'chart of accounts kl 3-5'!A552)</f>
        <v>0</v>
      </c>
    </row>
    <row r="553" spans="1:5" x14ac:dyDescent="0.3">
      <c r="A553">
        <v>5913</v>
      </c>
      <c r="B553" t="s">
        <v>662</v>
      </c>
      <c r="C553">
        <v>590</v>
      </c>
      <c r="D553">
        <v>5911</v>
      </c>
      <c r="E553">
        <f>SUMIFS(Raindance!O:O,Raindance!B:B,'chart of accounts kl 3-5'!A553)</f>
        <v>0</v>
      </c>
    </row>
    <row r="554" spans="1:5" x14ac:dyDescent="0.3">
      <c r="A554">
        <v>592</v>
      </c>
      <c r="B554" t="s">
        <v>663</v>
      </c>
      <c r="E554">
        <f>SUMIFS(Raindance!O:O,Raindance!B:B,'chart of accounts kl 3-5'!A554)</f>
        <v>0</v>
      </c>
    </row>
    <row r="555" spans="1:5" x14ac:dyDescent="0.3">
      <c r="A555">
        <v>5921</v>
      </c>
      <c r="B555" t="s">
        <v>664</v>
      </c>
      <c r="C555">
        <v>590</v>
      </c>
      <c r="D555">
        <v>5911</v>
      </c>
      <c r="E555">
        <f>SUMIFS(Raindance!O:O,Raindance!B:B,'chart of accounts kl 3-5'!A555)</f>
        <v>0</v>
      </c>
    </row>
    <row r="556" spans="1:5" x14ac:dyDescent="0.3">
      <c r="A556">
        <v>5922</v>
      </c>
      <c r="B556" t="s">
        <v>665</v>
      </c>
      <c r="C556">
        <v>590</v>
      </c>
      <c r="D556">
        <v>5912</v>
      </c>
      <c r="E556">
        <f>SUMIFS(Raindance!O:O,Raindance!B:B,'chart of accounts kl 3-5'!A556)</f>
        <v>0</v>
      </c>
    </row>
    <row r="557" spans="1:5" x14ac:dyDescent="0.3">
      <c r="A557">
        <v>594</v>
      </c>
      <c r="B557" t="s">
        <v>666</v>
      </c>
      <c r="E557">
        <f>SUMIFS(Raindance!O:O,Raindance!B:B,'chart of accounts kl 3-5'!A557)</f>
        <v>0</v>
      </c>
    </row>
    <row r="558" spans="1:5" x14ac:dyDescent="0.3">
      <c r="A558">
        <v>5941</v>
      </c>
      <c r="B558" t="s">
        <v>667</v>
      </c>
      <c r="C558">
        <v>590</v>
      </c>
      <c r="D558">
        <v>5912</v>
      </c>
      <c r="E558">
        <f>SUMIFS(Raindance!O:O,Raindance!B:B,'chart of accounts kl 3-5'!A558)</f>
        <v>0</v>
      </c>
    </row>
    <row r="559" spans="1:5" x14ac:dyDescent="0.3">
      <c r="A559">
        <v>5942</v>
      </c>
      <c r="B559" t="s">
        <v>668</v>
      </c>
      <c r="C559">
        <v>590</v>
      </c>
      <c r="D559">
        <v>5912</v>
      </c>
      <c r="E559">
        <f>SUMIFS(Raindance!O:O,Raindance!B:B,'chart of accounts kl 3-5'!A559)</f>
        <v>0</v>
      </c>
    </row>
    <row r="560" spans="1:5" x14ac:dyDescent="0.3">
      <c r="A560">
        <v>5943</v>
      </c>
      <c r="B560" t="s">
        <v>669</v>
      </c>
      <c r="C560">
        <v>590</v>
      </c>
      <c r="D560">
        <v>5912</v>
      </c>
      <c r="E560">
        <f>SUMIFS(Raindance!O:O,Raindance!B:B,'chart of accounts kl 3-5'!A560)</f>
        <v>0</v>
      </c>
    </row>
    <row r="561" spans="1:5" x14ac:dyDescent="0.3">
      <c r="A561">
        <v>5944</v>
      </c>
      <c r="B561" t="s">
        <v>670</v>
      </c>
      <c r="C561">
        <v>590</v>
      </c>
      <c r="D561">
        <v>5912</v>
      </c>
      <c r="E561">
        <f>SUMIFS(Raindance!O:O,Raindance!B:B,'chart of accounts kl 3-5'!A561)</f>
        <v>0</v>
      </c>
    </row>
    <row r="562" spans="1:5" x14ac:dyDescent="0.3">
      <c r="A562">
        <v>5945</v>
      </c>
      <c r="B562" t="s">
        <v>671</v>
      </c>
      <c r="C562">
        <v>590</v>
      </c>
      <c r="D562">
        <v>5912</v>
      </c>
      <c r="E562">
        <f>SUMIFS(Raindance!O:O,Raindance!B:B,'chart of accounts kl 3-5'!A562)</f>
        <v>0</v>
      </c>
    </row>
    <row r="563" spans="1:5" x14ac:dyDescent="0.3">
      <c r="A563">
        <v>5946</v>
      </c>
      <c r="B563" t="s">
        <v>672</v>
      </c>
      <c r="C563">
        <v>590</v>
      </c>
      <c r="D563">
        <v>5912</v>
      </c>
      <c r="E563">
        <f>SUMIFS(Raindance!O:O,Raindance!B:B,'chart of accounts kl 3-5'!A563)</f>
        <v>0</v>
      </c>
    </row>
    <row r="564" spans="1:5" x14ac:dyDescent="0.3">
      <c r="A564">
        <v>595</v>
      </c>
      <c r="B564" t="s">
        <v>673</v>
      </c>
      <c r="E564">
        <f>SUMIFS(Raindance!O:O,Raindance!B:B,'chart of accounts kl 3-5'!A564)</f>
        <v>0</v>
      </c>
    </row>
    <row r="565" spans="1:5" x14ac:dyDescent="0.3">
      <c r="A565">
        <v>5951</v>
      </c>
      <c r="B565" t="s">
        <v>674</v>
      </c>
      <c r="C565">
        <v>590</v>
      </c>
      <c r="D565">
        <v>5918</v>
      </c>
      <c r="E565">
        <f>SUMIFS(Raindance!O:O,Raindance!B:B,'chart of accounts kl 3-5'!A565)</f>
        <v>0</v>
      </c>
    </row>
    <row r="566" spans="1:5" x14ac:dyDescent="0.3">
      <c r="A566">
        <v>5952</v>
      </c>
      <c r="B566" t="s">
        <v>675</v>
      </c>
      <c r="C566">
        <v>590</v>
      </c>
      <c r="D566">
        <v>5918</v>
      </c>
      <c r="E566">
        <f>SUMIFS(Raindance!O:O,Raindance!B:B,'chart of accounts kl 3-5'!A566)</f>
        <v>0</v>
      </c>
    </row>
    <row r="567" spans="1:5" x14ac:dyDescent="0.3">
      <c r="A567">
        <v>5953</v>
      </c>
      <c r="B567" t="s">
        <v>676</v>
      </c>
      <c r="C567">
        <v>590</v>
      </c>
      <c r="D567">
        <v>5961</v>
      </c>
      <c r="E567">
        <f>SUMIFS(Raindance!O:O,Raindance!B:B,'chart of accounts kl 3-5'!A567)</f>
        <v>0</v>
      </c>
    </row>
    <row r="568" spans="1:5" x14ac:dyDescent="0.3">
      <c r="A568">
        <v>5954</v>
      </c>
      <c r="B568" t="s">
        <v>677</v>
      </c>
      <c r="C568">
        <v>590</v>
      </c>
      <c r="D568">
        <v>5968</v>
      </c>
      <c r="E568">
        <f>SUMIFS(Raindance!O:O,Raindance!B:B,'chart of accounts kl 3-5'!A568)</f>
        <v>0</v>
      </c>
    </row>
    <row r="569" spans="1:5" x14ac:dyDescent="0.3">
      <c r="A569">
        <v>596</v>
      </c>
      <c r="B569" t="s">
        <v>678</v>
      </c>
      <c r="E569">
        <f>SUMIFS(Raindance!O:O,Raindance!B:B,'chart of accounts kl 3-5'!A569)</f>
        <v>0</v>
      </c>
    </row>
    <row r="570" spans="1:5" x14ac:dyDescent="0.3">
      <c r="A570">
        <v>5962</v>
      </c>
      <c r="B570" t="s">
        <v>678</v>
      </c>
      <c r="C570">
        <v>590</v>
      </c>
      <c r="D570">
        <v>5962</v>
      </c>
      <c r="E570">
        <f>SUMIFS(Raindance!O:O,Raindance!B:B,'chart of accounts kl 3-5'!A570)</f>
        <v>0</v>
      </c>
    </row>
    <row r="571" spans="1:5" x14ac:dyDescent="0.3">
      <c r="E571">
        <f>SUMIFS(Raindance!O:O,Raindance!B:B,'chart of accounts kl 3-5'!A571)</f>
        <v>0</v>
      </c>
    </row>
    <row r="572" spans="1:5" x14ac:dyDescent="0.3">
      <c r="A572">
        <v>599</v>
      </c>
      <c r="B572" t="s">
        <v>679</v>
      </c>
      <c r="E572">
        <f>SUMIFS(Raindance!O:O,Raindance!B:B,'chart of accounts kl 3-5'!A572)</f>
        <v>0</v>
      </c>
    </row>
    <row r="573" spans="1:5" x14ac:dyDescent="0.3">
      <c r="A573">
        <v>5992</v>
      </c>
      <c r="B573" t="s">
        <v>680</v>
      </c>
      <c r="C573">
        <v>590</v>
      </c>
      <c r="D573">
        <v>5962</v>
      </c>
      <c r="E573">
        <f>SUMIFS(Raindance!O:O,Raindance!B:B,'chart of accounts kl 3-5'!A573)</f>
        <v>0</v>
      </c>
    </row>
    <row r="574" spans="1:5" x14ac:dyDescent="0.3">
      <c r="A574">
        <v>5995</v>
      </c>
      <c r="B574" t="s">
        <v>681</v>
      </c>
      <c r="C574">
        <v>520</v>
      </c>
      <c r="D574">
        <v>5999</v>
      </c>
      <c r="E574">
        <f>SUMIFS(Raindance!O:O,Raindance!B:B,'chart of accounts kl 3-5'!A574)</f>
        <v>0</v>
      </c>
    </row>
  </sheetData>
  <autoFilter ref="A1:E574" xr:uid="{553EF61D-CB9E-42D1-B00D-0AD9CF987DFC}"/>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62817-3CF4-4D86-B6EC-1412563F96BC}">
  <sheetPr codeName="Blad14">
    <tabColor rgb="FFF8EAEA"/>
  </sheetPr>
  <dimension ref="A1:AT377"/>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0" style="1" hidden="1" customWidth="1"/>
    <col min="10" max="10" width="11" style="1"/>
    <col min="11" max="11" width="11" style="1" hidden="1" customWidth="1"/>
    <col min="12" max="12" width="0" style="1" hidden="1" customWidth="1"/>
    <col min="13" max="16384" width="11" style="1"/>
  </cols>
  <sheetData>
    <row r="1" spans="1:45" ht="28.5" thickBot="1" x14ac:dyDescent="0.4">
      <c r="A1" s="760" t="str">
        <f>CONCATENATE(TEXT(Period_sum!D12,)," ",TEXT(Period_sum!E12,"ÅÅÅÅ-MM-DD")," - ",TEXT(Period_sum!F12,"ÅÅÅÅ-MM-DD"))</f>
        <v>M25-M30 Report 2024-07-01 - 2024-12-31</v>
      </c>
      <c r="B1" s="760"/>
      <c r="C1" s="760"/>
      <c r="D1" s="760"/>
      <c r="E1" s="760"/>
      <c r="F1" s="760"/>
      <c r="G1" s="760"/>
      <c r="H1" s="299"/>
      <c r="I1" s="2"/>
      <c r="J1" s="68"/>
      <c r="K1" s="68"/>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38" t="s">
        <v>49</v>
      </c>
      <c r="B2" s="739"/>
      <c r="C2" s="739"/>
      <c r="D2" s="739"/>
      <c r="E2" s="739"/>
      <c r="F2" s="740"/>
      <c r="G2" s="741" t="s">
        <v>1224</v>
      </c>
      <c r="H2" s="246" t="s">
        <v>1186</v>
      </c>
      <c r="J2" s="68"/>
      <c r="K2" s="68"/>
      <c r="L2" s="68"/>
      <c r="M2" s="68"/>
      <c r="N2" s="68"/>
      <c r="O2" s="68"/>
      <c r="P2" s="68"/>
      <c r="Q2" s="68"/>
      <c r="R2" s="68"/>
      <c r="S2" s="68"/>
      <c r="T2" s="68"/>
      <c r="U2" s="68"/>
      <c r="V2" s="67"/>
      <c r="W2" s="67"/>
      <c r="X2" s="67"/>
      <c r="Y2" s="67"/>
    </row>
    <row r="3" spans="1:45" s="297" customFormat="1" ht="31.5" customHeight="1" thickTop="1" thickBot="1" x14ac:dyDescent="0.4">
      <c r="A3" s="602" t="s">
        <v>1218</v>
      </c>
      <c r="B3" s="603" t="s">
        <v>1099</v>
      </c>
      <c r="C3" s="604" t="s">
        <v>1229</v>
      </c>
      <c r="D3" s="605" t="s">
        <v>1220</v>
      </c>
      <c r="E3" s="605" t="s">
        <v>1102</v>
      </c>
      <c r="F3" s="606" t="s">
        <v>1103</v>
      </c>
      <c r="G3" s="742"/>
      <c r="H3" s="607">
        <v>0.25</v>
      </c>
      <c r="I3" s="7"/>
      <c r="J3" s="635"/>
      <c r="K3" s="635"/>
      <c r="L3" s="635"/>
      <c r="M3" s="635"/>
      <c r="N3" s="635"/>
      <c r="O3" s="635"/>
      <c r="P3" s="635"/>
      <c r="Q3" s="635"/>
      <c r="R3" s="635"/>
      <c r="S3" s="635"/>
      <c r="T3" s="635"/>
      <c r="U3" s="635"/>
      <c r="V3" s="635"/>
      <c r="W3" s="635"/>
      <c r="X3" s="635"/>
      <c r="Y3" s="635"/>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40"/>
      <c r="B4" s="641"/>
      <c r="C4" s="641"/>
      <c r="D4" s="642"/>
      <c r="E4" s="651"/>
      <c r="F4" s="613">
        <f>D4/8/(215/12)</f>
        <v>0</v>
      </c>
      <c r="G4" s="614">
        <f>+D4*C4</f>
        <v>0</v>
      </c>
      <c r="H4" s="614">
        <f>G4*0.25</f>
        <v>0</v>
      </c>
      <c r="I4" s="8" t="str">
        <f>LEFT($A$1,5)</f>
        <v>M25-M</v>
      </c>
      <c r="J4" s="635"/>
      <c r="K4" s="635"/>
      <c r="L4" s="635"/>
      <c r="M4" s="635"/>
      <c r="N4" s="635"/>
      <c r="O4" s="635"/>
      <c r="P4" s="635"/>
      <c r="Q4" s="635"/>
      <c r="R4" s="635"/>
      <c r="S4" s="635"/>
      <c r="T4" s="635"/>
      <c r="U4" s="635"/>
      <c r="V4" s="635"/>
      <c r="W4" s="635"/>
      <c r="X4" s="635"/>
      <c r="Y4" s="635"/>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47"/>
      <c r="B5" s="648"/>
      <c r="C5" s="648"/>
      <c r="D5" s="649"/>
      <c r="E5" s="651"/>
      <c r="F5" s="613">
        <f t="shared" ref="F5:F150" si="0">D5/8/(215/12)</f>
        <v>0</v>
      </c>
      <c r="G5" s="614">
        <f t="shared" ref="G5:G150" si="1">+D5*C5</f>
        <v>0</v>
      </c>
      <c r="H5" s="614">
        <f t="shared" ref="H5:H150" si="2">G5*0.25</f>
        <v>0</v>
      </c>
      <c r="I5" s="8" t="str">
        <f t="shared" ref="I5:I150" si="3">LEFT($A$1,5)</f>
        <v>M25-M</v>
      </c>
      <c r="J5" s="635"/>
      <c r="K5" s="635"/>
      <c r="L5" s="635"/>
      <c r="M5" s="635"/>
      <c r="N5" s="635"/>
      <c r="O5" s="635"/>
      <c r="P5" s="635"/>
      <c r="Q5" s="635"/>
      <c r="R5" s="635"/>
      <c r="S5" s="635"/>
      <c r="T5" s="635"/>
      <c r="U5" s="635"/>
      <c r="V5" s="635"/>
      <c r="W5" s="635"/>
      <c r="X5" s="635"/>
      <c r="Y5" s="635"/>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47"/>
      <c r="B6" s="648"/>
      <c r="C6" s="648"/>
      <c r="D6" s="649"/>
      <c r="E6" s="651"/>
      <c r="F6" s="613">
        <f t="shared" si="0"/>
        <v>0</v>
      </c>
      <c r="G6" s="614">
        <f t="shared" si="1"/>
        <v>0</v>
      </c>
      <c r="H6" s="614">
        <f t="shared" si="2"/>
        <v>0</v>
      </c>
      <c r="I6" s="8"/>
      <c r="J6" s="635"/>
      <c r="K6" s="635"/>
      <c r="L6" s="635"/>
      <c r="M6" s="635"/>
      <c r="N6" s="635"/>
      <c r="O6" s="635"/>
      <c r="P6" s="635"/>
      <c r="Q6" s="635"/>
      <c r="R6" s="635"/>
      <c r="S6" s="635"/>
      <c r="T6" s="635"/>
      <c r="U6" s="635"/>
      <c r="V6" s="635"/>
      <c r="W6" s="635"/>
      <c r="X6" s="635"/>
      <c r="Y6" s="635"/>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47"/>
      <c r="B7" s="648"/>
      <c r="C7" s="648"/>
      <c r="D7" s="649"/>
      <c r="E7" s="651"/>
      <c r="F7" s="613">
        <f t="shared" si="0"/>
        <v>0</v>
      </c>
      <c r="G7" s="614">
        <f t="shared" si="1"/>
        <v>0</v>
      </c>
      <c r="H7" s="614">
        <f t="shared" si="2"/>
        <v>0</v>
      </c>
      <c r="I7" s="8"/>
      <c r="J7" s="635"/>
      <c r="K7" s="635"/>
      <c r="L7" s="635"/>
      <c r="M7" s="635"/>
      <c r="N7" s="635"/>
      <c r="O7" s="635"/>
      <c r="P7" s="635"/>
      <c r="Q7" s="635"/>
      <c r="R7" s="635"/>
      <c r="S7" s="635"/>
      <c r="T7" s="635"/>
      <c r="U7" s="635"/>
      <c r="V7" s="635"/>
      <c r="W7" s="635"/>
      <c r="X7" s="635"/>
      <c r="Y7" s="635"/>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47"/>
      <c r="B8" s="648"/>
      <c r="C8" s="648"/>
      <c r="D8" s="649"/>
      <c r="E8" s="651"/>
      <c r="F8" s="613">
        <f t="shared" si="0"/>
        <v>0</v>
      </c>
      <c r="G8" s="614">
        <f t="shared" si="1"/>
        <v>0</v>
      </c>
      <c r="H8" s="614">
        <f t="shared" si="2"/>
        <v>0</v>
      </c>
      <c r="I8" s="8"/>
      <c r="J8" s="635"/>
      <c r="K8" s="635"/>
      <c r="L8" s="635"/>
      <c r="M8" s="635"/>
      <c r="N8" s="635"/>
      <c r="O8" s="635"/>
      <c r="P8" s="635"/>
      <c r="Q8" s="635"/>
      <c r="R8" s="635"/>
      <c r="S8" s="635"/>
      <c r="T8" s="635"/>
      <c r="U8" s="635"/>
      <c r="V8" s="635"/>
      <c r="W8" s="635"/>
      <c r="X8" s="635"/>
      <c r="Y8" s="635"/>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47"/>
      <c r="B9" s="648"/>
      <c r="C9" s="648"/>
      <c r="D9" s="649"/>
      <c r="E9" s="651"/>
      <c r="F9" s="613">
        <f t="shared" si="0"/>
        <v>0</v>
      </c>
      <c r="G9" s="614">
        <f t="shared" si="1"/>
        <v>0</v>
      </c>
      <c r="H9" s="614">
        <f t="shared" si="2"/>
        <v>0</v>
      </c>
      <c r="I9" s="8"/>
      <c r="J9" s="635"/>
      <c r="K9" s="635"/>
      <c r="L9" s="635"/>
      <c r="M9" s="635"/>
      <c r="N9" s="635"/>
      <c r="O9" s="635"/>
      <c r="P9" s="635"/>
      <c r="Q9" s="635"/>
      <c r="R9" s="635"/>
      <c r="S9" s="635"/>
      <c r="T9" s="635"/>
      <c r="U9" s="635"/>
      <c r="V9" s="635"/>
      <c r="W9" s="635"/>
      <c r="X9" s="635"/>
      <c r="Y9" s="635"/>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47"/>
      <c r="B10" s="648"/>
      <c r="C10" s="648"/>
      <c r="D10" s="649"/>
      <c r="E10" s="651"/>
      <c r="F10" s="613">
        <f t="shared" si="0"/>
        <v>0</v>
      </c>
      <c r="G10" s="614">
        <f t="shared" si="1"/>
        <v>0</v>
      </c>
      <c r="H10" s="614">
        <f t="shared" si="2"/>
        <v>0</v>
      </c>
      <c r="I10" s="8"/>
      <c r="J10" s="635"/>
      <c r="K10" s="635"/>
      <c r="L10" s="635"/>
      <c r="M10" s="635"/>
      <c r="N10" s="635"/>
      <c r="O10" s="635"/>
      <c r="P10" s="635"/>
      <c r="Q10" s="635"/>
      <c r="R10" s="635"/>
      <c r="S10" s="635"/>
      <c r="T10" s="635"/>
      <c r="U10" s="635"/>
      <c r="V10" s="635"/>
      <c r="W10" s="635"/>
      <c r="X10" s="635"/>
      <c r="Y10" s="635"/>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47"/>
      <c r="B11" s="648"/>
      <c r="C11" s="648"/>
      <c r="D11" s="649"/>
      <c r="E11" s="651"/>
      <c r="F11" s="613">
        <f t="shared" si="0"/>
        <v>0</v>
      </c>
      <c r="G11" s="614">
        <f t="shared" si="1"/>
        <v>0</v>
      </c>
      <c r="H11" s="614">
        <f t="shared" si="2"/>
        <v>0</v>
      </c>
      <c r="I11" s="8"/>
      <c r="J11" s="635"/>
      <c r="K11" s="635"/>
      <c r="L11" s="635"/>
      <c r="M11" s="635"/>
      <c r="N11" s="635"/>
      <c r="O11" s="635"/>
      <c r="P11" s="635"/>
      <c r="Q11" s="635"/>
      <c r="R11" s="635"/>
      <c r="S11" s="635"/>
      <c r="T11" s="635"/>
      <c r="U11" s="635"/>
      <c r="V11" s="635"/>
      <c r="W11" s="635"/>
      <c r="X11" s="635"/>
      <c r="Y11" s="635"/>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47"/>
      <c r="B12" s="648"/>
      <c r="C12" s="648"/>
      <c r="D12" s="649"/>
      <c r="E12" s="651"/>
      <c r="F12" s="613">
        <f t="shared" si="0"/>
        <v>0</v>
      </c>
      <c r="G12" s="614">
        <f t="shared" si="1"/>
        <v>0</v>
      </c>
      <c r="H12" s="614">
        <f t="shared" si="2"/>
        <v>0</v>
      </c>
      <c r="I12" s="8"/>
      <c r="J12" s="635"/>
      <c r="K12" s="635"/>
      <c r="L12" s="635"/>
      <c r="M12" s="635"/>
      <c r="N12" s="635"/>
      <c r="O12" s="635"/>
      <c r="P12" s="635"/>
      <c r="Q12" s="635"/>
      <c r="R12" s="635"/>
      <c r="S12" s="635"/>
      <c r="T12" s="635"/>
      <c r="U12" s="635"/>
      <c r="V12" s="635"/>
      <c r="W12" s="635"/>
      <c r="X12" s="635"/>
      <c r="Y12" s="635"/>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47"/>
      <c r="B13" s="648"/>
      <c r="C13" s="648"/>
      <c r="D13" s="649"/>
      <c r="E13" s="651"/>
      <c r="F13" s="613">
        <f t="shared" si="0"/>
        <v>0</v>
      </c>
      <c r="G13" s="614">
        <f t="shared" si="1"/>
        <v>0</v>
      </c>
      <c r="H13" s="614">
        <f t="shared" si="2"/>
        <v>0</v>
      </c>
      <c r="I13" s="8"/>
      <c r="J13" s="635"/>
      <c r="K13" s="635"/>
      <c r="L13" s="635"/>
      <c r="M13" s="635"/>
      <c r="N13" s="635"/>
      <c r="O13" s="635"/>
      <c r="P13" s="635"/>
      <c r="Q13" s="635"/>
      <c r="R13" s="635"/>
      <c r="S13" s="635"/>
      <c r="T13" s="635"/>
      <c r="U13" s="635"/>
      <c r="V13" s="635"/>
      <c r="W13" s="635"/>
      <c r="X13" s="635"/>
      <c r="Y13" s="635"/>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47"/>
      <c r="B14" s="648"/>
      <c r="C14" s="648"/>
      <c r="D14" s="649"/>
      <c r="E14" s="651"/>
      <c r="F14" s="613">
        <f t="shared" si="0"/>
        <v>0</v>
      </c>
      <c r="G14" s="614">
        <f t="shared" si="1"/>
        <v>0</v>
      </c>
      <c r="H14" s="614">
        <f t="shared" si="2"/>
        <v>0</v>
      </c>
      <c r="I14" s="8"/>
      <c r="J14" s="635"/>
      <c r="K14" s="635"/>
      <c r="L14" s="635"/>
      <c r="M14" s="635"/>
      <c r="N14" s="635"/>
      <c r="O14" s="635"/>
      <c r="P14" s="635"/>
      <c r="Q14" s="635"/>
      <c r="R14" s="635"/>
      <c r="S14" s="635"/>
      <c r="T14" s="635"/>
      <c r="U14" s="635"/>
      <c r="V14" s="635"/>
      <c r="W14" s="635"/>
      <c r="X14" s="635"/>
      <c r="Y14" s="635"/>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47"/>
      <c r="B15" s="648"/>
      <c r="C15" s="648"/>
      <c r="D15" s="649"/>
      <c r="E15" s="651"/>
      <c r="F15" s="613">
        <f t="shared" si="0"/>
        <v>0</v>
      </c>
      <c r="G15" s="614">
        <f t="shared" si="1"/>
        <v>0</v>
      </c>
      <c r="H15" s="614">
        <f t="shared" si="2"/>
        <v>0</v>
      </c>
      <c r="I15" s="8"/>
      <c r="J15" s="635"/>
      <c r="K15" s="635"/>
      <c r="L15" s="635"/>
      <c r="M15" s="635"/>
      <c r="N15" s="635"/>
      <c r="O15" s="635"/>
      <c r="P15" s="635"/>
      <c r="Q15" s="635"/>
      <c r="R15" s="635"/>
      <c r="S15" s="635"/>
      <c r="T15" s="635"/>
      <c r="U15" s="635"/>
      <c r="V15" s="635"/>
      <c r="W15" s="635"/>
      <c r="X15" s="635"/>
      <c r="Y15" s="635"/>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47"/>
      <c r="B16" s="648"/>
      <c r="C16" s="648"/>
      <c r="D16" s="649"/>
      <c r="E16" s="651"/>
      <c r="F16" s="613">
        <f t="shared" si="0"/>
        <v>0</v>
      </c>
      <c r="G16" s="614">
        <f t="shared" si="1"/>
        <v>0</v>
      </c>
      <c r="H16" s="614">
        <f t="shared" si="2"/>
        <v>0</v>
      </c>
      <c r="I16" s="8"/>
      <c r="J16" s="635"/>
      <c r="K16" s="635"/>
      <c r="L16" s="635"/>
      <c r="M16" s="635"/>
      <c r="N16" s="635"/>
      <c r="O16" s="635"/>
      <c r="P16" s="635"/>
      <c r="Q16" s="635"/>
      <c r="R16" s="635"/>
      <c r="S16" s="635"/>
      <c r="T16" s="635"/>
      <c r="U16" s="635"/>
      <c r="V16" s="635"/>
      <c r="W16" s="635"/>
      <c r="X16" s="635"/>
      <c r="Y16" s="635"/>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47"/>
      <c r="B17" s="648"/>
      <c r="C17" s="648"/>
      <c r="D17" s="649"/>
      <c r="E17" s="651"/>
      <c r="F17" s="613">
        <f t="shared" si="0"/>
        <v>0</v>
      </c>
      <c r="G17" s="614">
        <f t="shared" si="1"/>
        <v>0</v>
      </c>
      <c r="H17" s="614">
        <f t="shared" si="2"/>
        <v>0</v>
      </c>
      <c r="I17" s="8"/>
      <c r="J17" s="635"/>
      <c r="K17" s="635"/>
      <c r="L17" s="635"/>
      <c r="M17" s="635"/>
      <c r="N17" s="635"/>
      <c r="O17" s="635"/>
      <c r="P17" s="635"/>
      <c r="Q17" s="635"/>
      <c r="R17" s="635"/>
      <c r="S17" s="635"/>
      <c r="T17" s="635"/>
      <c r="U17" s="635"/>
      <c r="V17" s="635"/>
      <c r="W17" s="635"/>
      <c r="X17" s="635"/>
      <c r="Y17" s="635"/>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47"/>
      <c r="B18" s="648"/>
      <c r="C18" s="648"/>
      <c r="D18" s="649"/>
      <c r="E18" s="651"/>
      <c r="F18" s="613">
        <f t="shared" si="0"/>
        <v>0</v>
      </c>
      <c r="G18" s="614">
        <f t="shared" si="1"/>
        <v>0</v>
      </c>
      <c r="H18" s="614">
        <f t="shared" si="2"/>
        <v>0</v>
      </c>
      <c r="I18" s="8"/>
      <c r="J18" s="635"/>
      <c r="K18" s="635"/>
      <c r="L18" s="635"/>
      <c r="M18" s="635"/>
      <c r="N18" s="635"/>
      <c r="O18" s="635"/>
      <c r="P18" s="635"/>
      <c r="Q18" s="635"/>
      <c r="R18" s="635"/>
      <c r="S18" s="635"/>
      <c r="T18" s="635"/>
      <c r="U18" s="635"/>
      <c r="V18" s="635"/>
      <c r="W18" s="635"/>
      <c r="X18" s="635"/>
      <c r="Y18" s="635"/>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47"/>
      <c r="B19" s="648"/>
      <c r="C19" s="648"/>
      <c r="D19" s="649"/>
      <c r="E19" s="651"/>
      <c r="F19" s="613">
        <f t="shared" si="0"/>
        <v>0</v>
      </c>
      <c r="G19" s="614">
        <f t="shared" si="1"/>
        <v>0</v>
      </c>
      <c r="H19" s="614">
        <f t="shared" si="2"/>
        <v>0</v>
      </c>
      <c r="I19" s="8"/>
      <c r="J19" s="635"/>
      <c r="K19" s="635"/>
      <c r="L19" s="635"/>
      <c r="M19" s="635"/>
      <c r="N19" s="635"/>
      <c r="O19" s="635"/>
      <c r="P19" s="635"/>
      <c r="Q19" s="635"/>
      <c r="R19" s="635"/>
      <c r="S19" s="635"/>
      <c r="T19" s="635"/>
      <c r="U19" s="635"/>
      <c r="V19" s="635"/>
      <c r="W19" s="635"/>
      <c r="X19" s="635"/>
      <c r="Y19" s="635"/>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47"/>
      <c r="B20" s="648"/>
      <c r="C20" s="648"/>
      <c r="D20" s="649"/>
      <c r="E20" s="651"/>
      <c r="F20" s="613">
        <f t="shared" si="0"/>
        <v>0</v>
      </c>
      <c r="G20" s="614">
        <f t="shared" si="1"/>
        <v>0</v>
      </c>
      <c r="H20" s="614">
        <f t="shared" si="2"/>
        <v>0</v>
      </c>
      <c r="I20" s="8"/>
      <c r="J20" s="635"/>
      <c r="K20" s="635"/>
      <c r="L20" s="635"/>
      <c r="M20" s="635"/>
      <c r="N20" s="635"/>
      <c r="O20" s="635"/>
      <c r="P20" s="635"/>
      <c r="Q20" s="635"/>
      <c r="R20" s="635"/>
      <c r="S20" s="635"/>
      <c r="T20" s="635"/>
      <c r="U20" s="635"/>
      <c r="V20" s="635"/>
      <c r="W20" s="635"/>
      <c r="X20" s="635"/>
      <c r="Y20" s="635"/>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47"/>
      <c r="B21" s="648"/>
      <c r="C21" s="648"/>
      <c r="D21" s="649"/>
      <c r="E21" s="651"/>
      <c r="F21" s="613">
        <f t="shared" si="0"/>
        <v>0</v>
      </c>
      <c r="G21" s="614">
        <f t="shared" si="1"/>
        <v>0</v>
      </c>
      <c r="H21" s="614">
        <f t="shared" si="2"/>
        <v>0</v>
      </c>
      <c r="I21" s="8"/>
      <c r="J21" s="635"/>
      <c r="K21" s="635"/>
      <c r="L21" s="635"/>
      <c r="M21" s="635"/>
      <c r="N21" s="635"/>
      <c r="O21" s="635"/>
      <c r="P21" s="635"/>
      <c r="Q21" s="635"/>
      <c r="R21" s="635"/>
      <c r="S21" s="635"/>
      <c r="T21" s="635"/>
      <c r="U21" s="635"/>
      <c r="V21" s="635"/>
      <c r="W21" s="635"/>
      <c r="X21" s="635"/>
      <c r="Y21" s="635"/>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47"/>
      <c r="B22" s="648"/>
      <c r="C22" s="648"/>
      <c r="D22" s="649"/>
      <c r="E22" s="651"/>
      <c r="F22" s="613">
        <f t="shared" si="0"/>
        <v>0</v>
      </c>
      <c r="G22" s="614">
        <f t="shared" si="1"/>
        <v>0</v>
      </c>
      <c r="H22" s="614">
        <f t="shared" si="2"/>
        <v>0</v>
      </c>
      <c r="I22" s="8"/>
      <c r="J22" s="635"/>
      <c r="K22" s="635"/>
      <c r="L22" s="635"/>
      <c r="M22" s="635"/>
      <c r="N22" s="635"/>
      <c r="O22" s="635"/>
      <c r="P22" s="635"/>
      <c r="Q22" s="635"/>
      <c r="R22" s="635"/>
      <c r="S22" s="635"/>
      <c r="T22" s="635"/>
      <c r="U22" s="635"/>
      <c r="V22" s="635"/>
      <c r="W22" s="635"/>
      <c r="X22" s="635"/>
      <c r="Y22" s="635"/>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47"/>
      <c r="B23" s="648"/>
      <c r="C23" s="648"/>
      <c r="D23" s="649"/>
      <c r="E23" s="651"/>
      <c r="F23" s="613">
        <f t="shared" si="0"/>
        <v>0</v>
      </c>
      <c r="G23" s="614">
        <f t="shared" si="1"/>
        <v>0</v>
      </c>
      <c r="H23" s="614">
        <f t="shared" si="2"/>
        <v>0</v>
      </c>
      <c r="I23" s="8"/>
      <c r="J23" s="635"/>
      <c r="K23" s="635"/>
      <c r="L23" s="635"/>
      <c r="M23" s="635"/>
      <c r="N23" s="635"/>
      <c r="O23" s="635"/>
      <c r="P23" s="635"/>
      <c r="Q23" s="635"/>
      <c r="R23" s="635"/>
      <c r="S23" s="635"/>
      <c r="T23" s="635"/>
      <c r="U23" s="635"/>
      <c r="V23" s="635"/>
      <c r="W23" s="635"/>
      <c r="X23" s="635"/>
      <c r="Y23" s="635"/>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47"/>
      <c r="B24" s="648"/>
      <c r="C24" s="648"/>
      <c r="D24" s="649"/>
      <c r="E24" s="651"/>
      <c r="F24" s="613">
        <f t="shared" si="0"/>
        <v>0</v>
      </c>
      <c r="G24" s="614">
        <f t="shared" si="1"/>
        <v>0</v>
      </c>
      <c r="H24" s="614">
        <f t="shared" si="2"/>
        <v>0</v>
      </c>
      <c r="I24" s="8"/>
      <c r="J24" s="635"/>
      <c r="K24" s="635"/>
      <c r="L24" s="635"/>
      <c r="M24" s="635"/>
      <c r="N24" s="635"/>
      <c r="O24" s="635"/>
      <c r="P24" s="635"/>
      <c r="Q24" s="635"/>
      <c r="R24" s="635"/>
      <c r="S24" s="635"/>
      <c r="T24" s="635"/>
      <c r="U24" s="635"/>
      <c r="V24" s="635"/>
      <c r="W24" s="635"/>
      <c r="X24" s="635"/>
      <c r="Y24" s="635"/>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47"/>
      <c r="B25" s="648"/>
      <c r="C25" s="648"/>
      <c r="D25" s="649"/>
      <c r="E25" s="651"/>
      <c r="F25" s="613">
        <f t="shared" si="0"/>
        <v>0</v>
      </c>
      <c r="G25" s="614">
        <f t="shared" si="1"/>
        <v>0</v>
      </c>
      <c r="H25" s="614">
        <f t="shared" si="2"/>
        <v>0</v>
      </c>
      <c r="I25" s="8"/>
      <c r="J25" s="635"/>
      <c r="K25" s="635"/>
      <c r="L25" s="635"/>
      <c r="M25" s="635"/>
      <c r="N25" s="635"/>
      <c r="O25" s="635"/>
      <c r="P25" s="635"/>
      <c r="Q25" s="635"/>
      <c r="R25" s="635"/>
      <c r="S25" s="635"/>
      <c r="T25" s="635"/>
      <c r="U25" s="635"/>
      <c r="V25" s="635"/>
      <c r="W25" s="635"/>
      <c r="X25" s="635"/>
      <c r="Y25" s="635"/>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47"/>
      <c r="B26" s="648"/>
      <c r="C26" s="648"/>
      <c r="D26" s="649"/>
      <c r="E26" s="651"/>
      <c r="F26" s="613">
        <f t="shared" si="0"/>
        <v>0</v>
      </c>
      <c r="G26" s="614">
        <f t="shared" si="1"/>
        <v>0</v>
      </c>
      <c r="H26" s="614">
        <f t="shared" si="2"/>
        <v>0</v>
      </c>
      <c r="I26" s="8"/>
      <c r="J26" s="635"/>
      <c r="K26" s="635"/>
      <c r="L26" s="635"/>
      <c r="M26" s="635"/>
      <c r="N26" s="635"/>
      <c r="O26" s="635"/>
      <c r="P26" s="635"/>
      <c r="Q26" s="635"/>
      <c r="R26" s="635"/>
      <c r="S26" s="635"/>
      <c r="T26" s="635"/>
      <c r="U26" s="635"/>
      <c r="V26" s="635"/>
      <c r="W26" s="635"/>
      <c r="X26" s="635"/>
      <c r="Y26" s="635"/>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47"/>
      <c r="B27" s="648"/>
      <c r="C27" s="648"/>
      <c r="D27" s="649"/>
      <c r="E27" s="651"/>
      <c r="F27" s="613">
        <f t="shared" si="0"/>
        <v>0</v>
      </c>
      <c r="G27" s="614">
        <f t="shared" si="1"/>
        <v>0</v>
      </c>
      <c r="H27" s="614">
        <f t="shared" si="2"/>
        <v>0</v>
      </c>
      <c r="I27" s="8"/>
      <c r="J27" s="635"/>
      <c r="K27" s="635"/>
      <c r="L27" s="635"/>
      <c r="M27" s="635"/>
      <c r="N27" s="635"/>
      <c r="O27" s="635"/>
      <c r="P27" s="635"/>
      <c r="Q27" s="635"/>
      <c r="R27" s="635"/>
      <c r="S27" s="635"/>
      <c r="T27" s="635"/>
      <c r="U27" s="635"/>
      <c r="V27" s="635"/>
      <c r="W27" s="635"/>
      <c r="X27" s="635"/>
      <c r="Y27" s="635"/>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47"/>
      <c r="B28" s="648"/>
      <c r="C28" s="648"/>
      <c r="D28" s="649"/>
      <c r="E28" s="651"/>
      <c r="F28" s="613">
        <f t="shared" si="0"/>
        <v>0</v>
      </c>
      <c r="G28" s="614">
        <f t="shared" si="1"/>
        <v>0</v>
      </c>
      <c r="H28" s="614">
        <f t="shared" si="2"/>
        <v>0</v>
      </c>
      <c r="I28" s="8"/>
      <c r="J28" s="635"/>
      <c r="K28" s="635"/>
      <c r="L28" s="635"/>
      <c r="M28" s="635"/>
      <c r="N28" s="635"/>
      <c r="O28" s="635"/>
      <c r="P28" s="635"/>
      <c r="Q28" s="635"/>
      <c r="R28" s="635"/>
      <c r="S28" s="635"/>
      <c r="T28" s="635"/>
      <c r="U28" s="635"/>
      <c r="V28" s="635"/>
      <c r="W28" s="635"/>
      <c r="X28" s="635"/>
      <c r="Y28" s="635"/>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47"/>
      <c r="B29" s="648"/>
      <c r="C29" s="648"/>
      <c r="D29" s="649"/>
      <c r="E29" s="651"/>
      <c r="F29" s="613">
        <f t="shared" si="0"/>
        <v>0</v>
      </c>
      <c r="G29" s="614">
        <f t="shared" si="1"/>
        <v>0</v>
      </c>
      <c r="H29" s="614">
        <f t="shared" si="2"/>
        <v>0</v>
      </c>
      <c r="I29" s="8"/>
      <c r="J29" s="635"/>
      <c r="K29" s="635"/>
      <c r="L29" s="635"/>
      <c r="M29" s="635"/>
      <c r="N29" s="635"/>
      <c r="O29" s="635"/>
      <c r="P29" s="635"/>
      <c r="Q29" s="635"/>
      <c r="R29" s="635"/>
      <c r="S29" s="635"/>
      <c r="T29" s="635"/>
      <c r="U29" s="635"/>
      <c r="V29" s="635"/>
      <c r="W29" s="635"/>
      <c r="X29" s="635"/>
      <c r="Y29" s="635"/>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47"/>
      <c r="B30" s="648"/>
      <c r="C30" s="648"/>
      <c r="D30" s="649"/>
      <c r="E30" s="651"/>
      <c r="F30" s="613">
        <f t="shared" si="0"/>
        <v>0</v>
      </c>
      <c r="G30" s="614">
        <f t="shared" si="1"/>
        <v>0</v>
      </c>
      <c r="H30" s="614">
        <f t="shared" si="2"/>
        <v>0</v>
      </c>
      <c r="I30" s="8"/>
      <c r="J30" s="635"/>
      <c r="K30" s="635"/>
      <c r="L30" s="635"/>
      <c r="M30" s="635"/>
      <c r="N30" s="635"/>
      <c r="O30" s="635"/>
      <c r="P30" s="635"/>
      <c r="Q30" s="635"/>
      <c r="R30" s="635"/>
      <c r="S30" s="635"/>
      <c r="T30" s="635"/>
      <c r="U30" s="635"/>
      <c r="V30" s="635"/>
      <c r="W30" s="635"/>
      <c r="X30" s="635"/>
      <c r="Y30" s="635"/>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47"/>
      <c r="B31" s="648"/>
      <c r="C31" s="648"/>
      <c r="D31" s="649"/>
      <c r="E31" s="651"/>
      <c r="F31" s="613">
        <f t="shared" si="0"/>
        <v>0</v>
      </c>
      <c r="G31" s="614">
        <f t="shared" si="1"/>
        <v>0</v>
      </c>
      <c r="H31" s="614">
        <f t="shared" si="2"/>
        <v>0</v>
      </c>
      <c r="I31" s="8"/>
      <c r="J31" s="635"/>
      <c r="K31" s="635"/>
      <c r="L31" s="635"/>
      <c r="M31" s="635"/>
      <c r="N31" s="635"/>
      <c r="O31" s="635"/>
      <c r="P31" s="635"/>
      <c r="Q31" s="635"/>
      <c r="R31" s="635"/>
      <c r="S31" s="635"/>
      <c r="T31" s="635"/>
      <c r="U31" s="635"/>
      <c r="V31" s="635"/>
      <c r="W31" s="635"/>
      <c r="X31" s="635"/>
      <c r="Y31" s="635"/>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47"/>
      <c r="B32" s="648"/>
      <c r="C32" s="648"/>
      <c r="D32" s="649"/>
      <c r="E32" s="651"/>
      <c r="F32" s="613">
        <f t="shared" si="0"/>
        <v>0</v>
      </c>
      <c r="G32" s="614">
        <f t="shared" si="1"/>
        <v>0</v>
      </c>
      <c r="H32" s="614">
        <f t="shared" si="2"/>
        <v>0</v>
      </c>
      <c r="I32" s="8"/>
      <c r="J32" s="635"/>
      <c r="K32" s="635"/>
      <c r="L32" s="635"/>
      <c r="M32" s="635"/>
      <c r="N32" s="635"/>
      <c r="O32" s="635"/>
      <c r="P32" s="635"/>
      <c r="Q32" s="635"/>
      <c r="R32" s="635"/>
      <c r="S32" s="635"/>
      <c r="T32" s="635"/>
      <c r="U32" s="635"/>
      <c r="V32" s="635"/>
      <c r="W32" s="635"/>
      <c r="X32" s="635"/>
      <c r="Y32" s="635"/>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47"/>
      <c r="B33" s="648"/>
      <c r="C33" s="648"/>
      <c r="D33" s="649"/>
      <c r="E33" s="651"/>
      <c r="F33" s="613">
        <f t="shared" si="0"/>
        <v>0</v>
      </c>
      <c r="G33" s="614">
        <f t="shared" si="1"/>
        <v>0</v>
      </c>
      <c r="H33" s="614">
        <f t="shared" si="2"/>
        <v>0</v>
      </c>
      <c r="I33" s="8"/>
      <c r="J33" s="635"/>
      <c r="K33" s="635"/>
      <c r="L33" s="635"/>
      <c r="M33" s="635"/>
      <c r="N33" s="635"/>
      <c r="O33" s="635"/>
      <c r="P33" s="635"/>
      <c r="Q33" s="635"/>
      <c r="R33" s="635"/>
      <c r="S33" s="635"/>
      <c r="T33" s="635"/>
      <c r="U33" s="635"/>
      <c r="V33" s="635"/>
      <c r="W33" s="635"/>
      <c r="X33" s="635"/>
      <c r="Y33" s="635"/>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47"/>
      <c r="B34" s="648"/>
      <c r="C34" s="648"/>
      <c r="D34" s="649"/>
      <c r="E34" s="651"/>
      <c r="F34" s="613">
        <f t="shared" si="0"/>
        <v>0</v>
      </c>
      <c r="G34" s="614">
        <f t="shared" si="1"/>
        <v>0</v>
      </c>
      <c r="H34" s="614">
        <f t="shared" si="2"/>
        <v>0</v>
      </c>
      <c r="I34" s="8"/>
      <c r="J34" s="635"/>
      <c r="K34" s="635"/>
      <c r="L34" s="635"/>
      <c r="M34" s="635"/>
      <c r="N34" s="635"/>
      <c r="O34" s="635"/>
      <c r="P34" s="635"/>
      <c r="Q34" s="635"/>
      <c r="R34" s="635"/>
      <c r="S34" s="635"/>
      <c r="T34" s="635"/>
      <c r="U34" s="635"/>
      <c r="V34" s="635"/>
      <c r="W34" s="635"/>
      <c r="X34" s="635"/>
      <c r="Y34" s="635"/>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47"/>
      <c r="B35" s="648"/>
      <c r="C35" s="648"/>
      <c r="D35" s="649"/>
      <c r="E35" s="651"/>
      <c r="F35" s="613">
        <f t="shared" si="0"/>
        <v>0</v>
      </c>
      <c r="G35" s="614">
        <f t="shared" si="1"/>
        <v>0</v>
      </c>
      <c r="H35" s="614">
        <f t="shared" si="2"/>
        <v>0</v>
      </c>
      <c r="I35" s="8"/>
      <c r="J35" s="635"/>
      <c r="K35" s="635"/>
      <c r="L35" s="635"/>
      <c r="M35" s="635"/>
      <c r="N35" s="635"/>
      <c r="O35" s="635"/>
      <c r="P35" s="635"/>
      <c r="Q35" s="635"/>
      <c r="R35" s="635"/>
      <c r="S35" s="635"/>
      <c r="T35" s="635"/>
      <c r="U35" s="635"/>
      <c r="V35" s="635"/>
      <c r="W35" s="635"/>
      <c r="X35" s="635"/>
      <c r="Y35" s="635"/>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47"/>
      <c r="B36" s="648"/>
      <c r="C36" s="648"/>
      <c r="D36" s="649"/>
      <c r="E36" s="651"/>
      <c r="F36" s="613">
        <f t="shared" si="0"/>
        <v>0</v>
      </c>
      <c r="G36" s="614">
        <f t="shared" si="1"/>
        <v>0</v>
      </c>
      <c r="H36" s="614">
        <f t="shared" si="2"/>
        <v>0</v>
      </c>
      <c r="I36" s="8"/>
      <c r="J36" s="635"/>
      <c r="K36" s="635"/>
      <c r="L36" s="635"/>
      <c r="M36" s="635"/>
      <c r="N36" s="635"/>
      <c r="O36" s="635"/>
      <c r="P36" s="635"/>
      <c r="Q36" s="635"/>
      <c r="R36" s="635"/>
      <c r="S36" s="635"/>
      <c r="T36" s="635"/>
      <c r="U36" s="635"/>
      <c r="V36" s="635"/>
      <c r="W36" s="635"/>
      <c r="X36" s="635"/>
      <c r="Y36" s="635"/>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47"/>
      <c r="B37" s="648"/>
      <c r="C37" s="648"/>
      <c r="D37" s="649"/>
      <c r="E37" s="651"/>
      <c r="F37" s="613">
        <f t="shared" si="0"/>
        <v>0</v>
      </c>
      <c r="G37" s="614">
        <f t="shared" si="1"/>
        <v>0</v>
      </c>
      <c r="H37" s="614">
        <f t="shared" si="2"/>
        <v>0</v>
      </c>
      <c r="I37" s="8"/>
      <c r="J37" s="635"/>
      <c r="K37" s="635"/>
      <c r="L37" s="635"/>
      <c r="M37" s="635"/>
      <c r="N37" s="635"/>
      <c r="O37" s="635"/>
      <c r="P37" s="635"/>
      <c r="Q37" s="635"/>
      <c r="R37" s="635"/>
      <c r="S37" s="635"/>
      <c r="T37" s="635"/>
      <c r="U37" s="635"/>
      <c r="V37" s="635"/>
      <c r="W37" s="635"/>
      <c r="X37" s="635"/>
      <c r="Y37" s="635"/>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47"/>
      <c r="B38" s="648"/>
      <c r="C38" s="648"/>
      <c r="D38" s="649"/>
      <c r="E38" s="651"/>
      <c r="F38" s="613">
        <f t="shared" si="0"/>
        <v>0</v>
      </c>
      <c r="G38" s="614">
        <f t="shared" si="1"/>
        <v>0</v>
      </c>
      <c r="H38" s="614">
        <f t="shared" si="2"/>
        <v>0</v>
      </c>
      <c r="I38" s="8"/>
      <c r="J38" s="635"/>
      <c r="K38" s="635"/>
      <c r="L38" s="635"/>
      <c r="M38" s="635"/>
      <c r="N38" s="635"/>
      <c r="O38" s="635"/>
      <c r="P38" s="635"/>
      <c r="Q38" s="635"/>
      <c r="R38" s="635"/>
      <c r="S38" s="635"/>
      <c r="T38" s="635"/>
      <c r="U38" s="635"/>
      <c r="V38" s="635"/>
      <c r="W38" s="635"/>
      <c r="X38" s="635"/>
      <c r="Y38" s="635"/>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47"/>
      <c r="B39" s="648"/>
      <c r="C39" s="648"/>
      <c r="D39" s="649"/>
      <c r="E39" s="651"/>
      <c r="F39" s="613">
        <f t="shared" si="0"/>
        <v>0</v>
      </c>
      <c r="G39" s="614">
        <f t="shared" si="1"/>
        <v>0</v>
      </c>
      <c r="H39" s="614">
        <f t="shared" si="2"/>
        <v>0</v>
      </c>
      <c r="I39" s="8"/>
      <c r="J39" s="635"/>
      <c r="K39" s="635"/>
      <c r="L39" s="635"/>
      <c r="M39" s="635"/>
      <c r="N39" s="635"/>
      <c r="O39" s="635"/>
      <c r="P39" s="635"/>
      <c r="Q39" s="635"/>
      <c r="R39" s="635"/>
      <c r="S39" s="635"/>
      <c r="T39" s="635"/>
      <c r="U39" s="635"/>
      <c r="V39" s="635"/>
      <c r="W39" s="635"/>
      <c r="X39" s="635"/>
      <c r="Y39" s="635"/>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47"/>
      <c r="B40" s="648"/>
      <c r="C40" s="648"/>
      <c r="D40" s="649"/>
      <c r="E40" s="651"/>
      <c r="F40" s="613">
        <f t="shared" si="0"/>
        <v>0</v>
      </c>
      <c r="G40" s="614">
        <f t="shared" si="1"/>
        <v>0</v>
      </c>
      <c r="H40" s="614">
        <f t="shared" si="2"/>
        <v>0</v>
      </c>
      <c r="I40" s="8"/>
      <c r="J40" s="635"/>
      <c r="K40" s="635"/>
      <c r="L40" s="635"/>
      <c r="M40" s="635"/>
      <c r="N40" s="635"/>
      <c r="O40" s="635"/>
      <c r="P40" s="635"/>
      <c r="Q40" s="635"/>
      <c r="R40" s="635"/>
      <c r="S40" s="635"/>
      <c r="T40" s="635"/>
      <c r="U40" s="635"/>
      <c r="V40" s="635"/>
      <c r="W40" s="635"/>
      <c r="X40" s="635"/>
      <c r="Y40" s="635"/>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47"/>
      <c r="B41" s="648"/>
      <c r="C41" s="648"/>
      <c r="D41" s="649"/>
      <c r="E41" s="651"/>
      <c r="F41" s="613">
        <f t="shared" si="0"/>
        <v>0</v>
      </c>
      <c r="G41" s="614">
        <f t="shared" si="1"/>
        <v>0</v>
      </c>
      <c r="H41" s="614">
        <f t="shared" si="2"/>
        <v>0</v>
      </c>
      <c r="I41" s="8"/>
      <c r="J41" s="635"/>
      <c r="K41" s="635"/>
      <c r="L41" s="635"/>
      <c r="M41" s="635"/>
      <c r="N41" s="635"/>
      <c r="O41" s="635"/>
      <c r="P41" s="635"/>
      <c r="Q41" s="635"/>
      <c r="R41" s="635"/>
      <c r="S41" s="635"/>
      <c r="T41" s="635"/>
      <c r="U41" s="635"/>
      <c r="V41" s="635"/>
      <c r="W41" s="635"/>
      <c r="X41" s="635"/>
      <c r="Y41" s="635"/>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47"/>
      <c r="B42" s="648"/>
      <c r="C42" s="648"/>
      <c r="D42" s="649"/>
      <c r="E42" s="651"/>
      <c r="F42" s="613">
        <f t="shared" si="0"/>
        <v>0</v>
      </c>
      <c r="G42" s="614">
        <f t="shared" si="1"/>
        <v>0</v>
      </c>
      <c r="H42" s="614">
        <f t="shared" si="2"/>
        <v>0</v>
      </c>
      <c r="I42" s="8"/>
      <c r="J42" s="635"/>
      <c r="K42" s="635"/>
      <c r="L42" s="635"/>
      <c r="M42" s="635"/>
      <c r="N42" s="635"/>
      <c r="O42" s="635"/>
      <c r="P42" s="635"/>
      <c r="Q42" s="635"/>
      <c r="R42" s="635"/>
      <c r="S42" s="635"/>
      <c r="T42" s="635"/>
      <c r="U42" s="635"/>
      <c r="V42" s="635"/>
      <c r="W42" s="635"/>
      <c r="X42" s="635"/>
      <c r="Y42" s="635"/>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47"/>
      <c r="B43" s="648"/>
      <c r="C43" s="648"/>
      <c r="D43" s="649"/>
      <c r="E43" s="651"/>
      <c r="F43" s="613">
        <f t="shared" si="0"/>
        <v>0</v>
      </c>
      <c r="G43" s="614">
        <f t="shared" si="1"/>
        <v>0</v>
      </c>
      <c r="H43" s="614">
        <f t="shared" si="2"/>
        <v>0</v>
      </c>
      <c r="I43" s="8"/>
      <c r="J43" s="635"/>
      <c r="K43" s="635"/>
      <c r="L43" s="635"/>
      <c r="M43" s="635"/>
      <c r="N43" s="635"/>
      <c r="O43" s="635"/>
      <c r="P43" s="635"/>
      <c r="Q43" s="635"/>
      <c r="R43" s="635"/>
      <c r="S43" s="635"/>
      <c r="T43" s="635"/>
      <c r="U43" s="635"/>
      <c r="V43" s="635"/>
      <c r="W43" s="635"/>
      <c r="X43" s="635"/>
      <c r="Y43" s="635"/>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47"/>
      <c r="B44" s="648"/>
      <c r="C44" s="648"/>
      <c r="D44" s="649"/>
      <c r="E44" s="651"/>
      <c r="F44" s="613">
        <f t="shared" si="0"/>
        <v>0</v>
      </c>
      <c r="G44" s="614">
        <f t="shared" si="1"/>
        <v>0</v>
      </c>
      <c r="H44" s="614">
        <f t="shared" si="2"/>
        <v>0</v>
      </c>
      <c r="I44" s="8"/>
      <c r="J44" s="635"/>
      <c r="K44" s="635"/>
      <c r="L44" s="635"/>
      <c r="M44" s="635"/>
      <c r="N44" s="635"/>
      <c r="O44" s="635"/>
      <c r="P44" s="635"/>
      <c r="Q44" s="635"/>
      <c r="R44" s="635"/>
      <c r="S44" s="635"/>
      <c r="T44" s="635"/>
      <c r="U44" s="635"/>
      <c r="V44" s="635"/>
      <c r="W44" s="635"/>
      <c r="X44" s="635"/>
      <c r="Y44" s="635"/>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47"/>
      <c r="B45" s="648"/>
      <c r="C45" s="648"/>
      <c r="D45" s="649"/>
      <c r="E45" s="651"/>
      <c r="F45" s="613">
        <f t="shared" si="0"/>
        <v>0</v>
      </c>
      <c r="G45" s="614">
        <f t="shared" si="1"/>
        <v>0</v>
      </c>
      <c r="H45" s="614">
        <f t="shared" si="2"/>
        <v>0</v>
      </c>
      <c r="I45" s="8"/>
      <c r="J45" s="635"/>
      <c r="K45" s="635"/>
      <c r="L45" s="635"/>
      <c r="M45" s="635"/>
      <c r="N45" s="635"/>
      <c r="O45" s="635"/>
      <c r="P45" s="635"/>
      <c r="Q45" s="635"/>
      <c r="R45" s="635"/>
      <c r="S45" s="635"/>
      <c r="T45" s="635"/>
      <c r="U45" s="635"/>
      <c r="V45" s="635"/>
      <c r="W45" s="635"/>
      <c r="X45" s="635"/>
      <c r="Y45" s="635"/>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47"/>
      <c r="B46" s="648"/>
      <c r="C46" s="648"/>
      <c r="D46" s="649"/>
      <c r="E46" s="651"/>
      <c r="F46" s="613">
        <f t="shared" ref="F46:F109" si="4">D46/8/(215/12)</f>
        <v>0</v>
      </c>
      <c r="G46" s="614">
        <f t="shared" ref="G46:G109" si="5">+D46*C46</f>
        <v>0</v>
      </c>
      <c r="H46" s="614">
        <f t="shared" ref="H46:H109" si="6">G46*0.25</f>
        <v>0</v>
      </c>
      <c r="I46" s="8"/>
      <c r="J46" s="635"/>
      <c r="K46" s="635"/>
      <c r="L46" s="635"/>
      <c r="M46" s="635"/>
      <c r="N46" s="635"/>
      <c r="O46" s="635"/>
      <c r="P46" s="635"/>
      <c r="Q46" s="635"/>
      <c r="R46" s="635"/>
      <c r="S46" s="635"/>
      <c r="T46" s="635"/>
      <c r="U46" s="635"/>
      <c r="V46" s="635"/>
      <c r="W46" s="635"/>
      <c r="X46" s="635"/>
      <c r="Y46" s="635"/>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47"/>
      <c r="B47" s="648"/>
      <c r="C47" s="648"/>
      <c r="D47" s="649"/>
      <c r="E47" s="651"/>
      <c r="F47" s="613">
        <f t="shared" si="4"/>
        <v>0</v>
      </c>
      <c r="G47" s="614">
        <f t="shared" si="5"/>
        <v>0</v>
      </c>
      <c r="H47" s="614">
        <f t="shared" si="6"/>
        <v>0</v>
      </c>
      <c r="I47" s="8"/>
      <c r="J47" s="635"/>
      <c r="K47" s="635"/>
      <c r="L47" s="635"/>
      <c r="M47" s="635"/>
      <c r="N47" s="635"/>
      <c r="O47" s="635"/>
      <c r="P47" s="635"/>
      <c r="Q47" s="635"/>
      <c r="R47" s="635"/>
      <c r="S47" s="635"/>
      <c r="T47" s="635"/>
      <c r="U47" s="635"/>
      <c r="V47" s="635"/>
      <c r="W47" s="635"/>
      <c r="X47" s="635"/>
      <c r="Y47" s="635"/>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47"/>
      <c r="B48" s="648"/>
      <c r="C48" s="648"/>
      <c r="D48" s="649"/>
      <c r="E48" s="651"/>
      <c r="F48" s="613">
        <f t="shared" si="4"/>
        <v>0</v>
      </c>
      <c r="G48" s="614">
        <f t="shared" si="5"/>
        <v>0</v>
      </c>
      <c r="H48" s="614">
        <f t="shared" si="6"/>
        <v>0</v>
      </c>
      <c r="I48" s="8"/>
      <c r="J48" s="635"/>
      <c r="K48" s="635"/>
      <c r="L48" s="635"/>
      <c r="M48" s="635"/>
      <c r="N48" s="635"/>
      <c r="O48" s="635"/>
      <c r="P48" s="635"/>
      <c r="Q48" s="635"/>
      <c r="R48" s="635"/>
      <c r="S48" s="635"/>
      <c r="T48" s="635"/>
      <c r="U48" s="635"/>
      <c r="V48" s="635"/>
      <c r="W48" s="635"/>
      <c r="X48" s="635"/>
      <c r="Y48" s="635"/>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47"/>
      <c r="B49" s="648"/>
      <c r="C49" s="648"/>
      <c r="D49" s="649"/>
      <c r="E49" s="651"/>
      <c r="F49" s="613">
        <f t="shared" si="4"/>
        <v>0</v>
      </c>
      <c r="G49" s="614">
        <f t="shared" si="5"/>
        <v>0</v>
      </c>
      <c r="H49" s="614">
        <f t="shared" si="6"/>
        <v>0</v>
      </c>
      <c r="I49" s="8"/>
      <c r="J49" s="635"/>
      <c r="K49" s="635"/>
      <c r="L49" s="635"/>
      <c r="M49" s="635"/>
      <c r="N49" s="635"/>
      <c r="O49" s="635"/>
      <c r="P49" s="635"/>
      <c r="Q49" s="635"/>
      <c r="R49" s="635"/>
      <c r="S49" s="635"/>
      <c r="T49" s="635"/>
      <c r="U49" s="635"/>
      <c r="V49" s="635"/>
      <c r="W49" s="635"/>
      <c r="X49" s="635"/>
      <c r="Y49" s="635"/>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47"/>
      <c r="B50" s="648"/>
      <c r="C50" s="648"/>
      <c r="D50" s="649"/>
      <c r="E50" s="651"/>
      <c r="F50" s="613">
        <f t="shared" si="4"/>
        <v>0</v>
      </c>
      <c r="G50" s="614">
        <f t="shared" si="5"/>
        <v>0</v>
      </c>
      <c r="H50" s="614">
        <f t="shared" si="6"/>
        <v>0</v>
      </c>
      <c r="I50" s="8"/>
      <c r="J50" s="635"/>
      <c r="K50" s="635"/>
      <c r="L50" s="635"/>
      <c r="M50" s="635"/>
      <c r="N50" s="635"/>
      <c r="O50" s="635"/>
      <c r="P50" s="635"/>
      <c r="Q50" s="635"/>
      <c r="R50" s="635"/>
      <c r="S50" s="635"/>
      <c r="T50" s="635"/>
      <c r="U50" s="635"/>
      <c r="V50" s="635"/>
      <c r="W50" s="635"/>
      <c r="X50" s="635"/>
      <c r="Y50" s="635"/>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47"/>
      <c r="B51" s="648"/>
      <c r="C51" s="648"/>
      <c r="D51" s="649"/>
      <c r="E51" s="651"/>
      <c r="F51" s="613">
        <f t="shared" si="4"/>
        <v>0</v>
      </c>
      <c r="G51" s="614">
        <f t="shared" si="5"/>
        <v>0</v>
      </c>
      <c r="H51" s="614">
        <f t="shared" si="6"/>
        <v>0</v>
      </c>
      <c r="I51" s="8"/>
      <c r="J51" s="635"/>
      <c r="K51" s="635"/>
      <c r="L51" s="635"/>
      <c r="M51" s="635"/>
      <c r="N51" s="635"/>
      <c r="O51" s="635"/>
      <c r="P51" s="635"/>
      <c r="Q51" s="635"/>
      <c r="R51" s="635"/>
      <c r="S51" s="635"/>
      <c r="T51" s="635"/>
      <c r="U51" s="635"/>
      <c r="V51" s="635"/>
      <c r="W51" s="635"/>
      <c r="X51" s="635"/>
      <c r="Y51" s="635"/>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47"/>
      <c r="B52" s="648"/>
      <c r="C52" s="648"/>
      <c r="D52" s="649"/>
      <c r="E52" s="651"/>
      <c r="F52" s="613">
        <f t="shared" si="4"/>
        <v>0</v>
      </c>
      <c r="G52" s="614">
        <f t="shared" si="5"/>
        <v>0</v>
      </c>
      <c r="H52" s="614">
        <f t="shared" si="6"/>
        <v>0</v>
      </c>
      <c r="I52" s="8"/>
      <c r="J52" s="635"/>
      <c r="K52" s="635"/>
      <c r="L52" s="635"/>
      <c r="M52" s="635"/>
      <c r="N52" s="635"/>
      <c r="O52" s="635"/>
      <c r="P52" s="635"/>
      <c r="Q52" s="635"/>
      <c r="R52" s="635"/>
      <c r="S52" s="635"/>
      <c r="T52" s="635"/>
      <c r="U52" s="635"/>
      <c r="V52" s="635"/>
      <c r="W52" s="635"/>
      <c r="X52" s="635"/>
      <c r="Y52" s="635"/>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47"/>
      <c r="B53" s="648"/>
      <c r="C53" s="648"/>
      <c r="D53" s="649"/>
      <c r="E53" s="651"/>
      <c r="F53" s="613">
        <f t="shared" si="4"/>
        <v>0</v>
      </c>
      <c r="G53" s="614">
        <f t="shared" si="5"/>
        <v>0</v>
      </c>
      <c r="H53" s="614">
        <f t="shared" si="6"/>
        <v>0</v>
      </c>
      <c r="I53" s="8"/>
      <c r="J53" s="635"/>
      <c r="K53" s="635"/>
      <c r="L53" s="635"/>
      <c r="M53" s="635"/>
      <c r="N53" s="635"/>
      <c r="O53" s="635"/>
      <c r="P53" s="635"/>
      <c r="Q53" s="635"/>
      <c r="R53" s="635"/>
      <c r="S53" s="635"/>
      <c r="T53" s="635"/>
      <c r="U53" s="635"/>
      <c r="V53" s="635"/>
      <c r="W53" s="635"/>
      <c r="X53" s="635"/>
      <c r="Y53" s="635"/>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47"/>
      <c r="B54" s="648"/>
      <c r="C54" s="648"/>
      <c r="D54" s="649"/>
      <c r="E54" s="651"/>
      <c r="F54" s="613">
        <f t="shared" si="4"/>
        <v>0</v>
      </c>
      <c r="G54" s="614">
        <f t="shared" si="5"/>
        <v>0</v>
      </c>
      <c r="H54" s="614">
        <f t="shared" si="6"/>
        <v>0</v>
      </c>
      <c r="I54" s="8"/>
      <c r="J54" s="635"/>
      <c r="K54" s="635"/>
      <c r="L54" s="635"/>
      <c r="M54" s="635"/>
      <c r="N54" s="635"/>
      <c r="O54" s="635"/>
      <c r="P54" s="635"/>
      <c r="Q54" s="635"/>
      <c r="R54" s="635"/>
      <c r="S54" s="635"/>
      <c r="T54" s="635"/>
      <c r="U54" s="635"/>
      <c r="V54" s="635"/>
      <c r="W54" s="635"/>
      <c r="X54" s="635"/>
      <c r="Y54" s="635"/>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47"/>
      <c r="B55" s="648"/>
      <c r="C55" s="648"/>
      <c r="D55" s="649"/>
      <c r="E55" s="651"/>
      <c r="F55" s="613">
        <f t="shared" si="4"/>
        <v>0</v>
      </c>
      <c r="G55" s="614">
        <f t="shared" si="5"/>
        <v>0</v>
      </c>
      <c r="H55" s="614">
        <f t="shared" si="6"/>
        <v>0</v>
      </c>
      <c r="I55" s="8"/>
      <c r="J55" s="635"/>
      <c r="K55" s="635"/>
      <c r="L55" s="635"/>
      <c r="M55" s="635"/>
      <c r="N55" s="635"/>
      <c r="O55" s="635"/>
      <c r="P55" s="635"/>
      <c r="Q55" s="635"/>
      <c r="R55" s="635"/>
      <c r="S55" s="635"/>
      <c r="T55" s="635"/>
      <c r="U55" s="635"/>
      <c r="V55" s="635"/>
      <c r="W55" s="635"/>
      <c r="X55" s="635"/>
      <c r="Y55" s="635"/>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47"/>
      <c r="B56" s="648"/>
      <c r="C56" s="648"/>
      <c r="D56" s="649"/>
      <c r="E56" s="651"/>
      <c r="F56" s="613">
        <f t="shared" si="4"/>
        <v>0</v>
      </c>
      <c r="G56" s="614">
        <f t="shared" si="5"/>
        <v>0</v>
      </c>
      <c r="H56" s="614">
        <f t="shared" si="6"/>
        <v>0</v>
      </c>
      <c r="I56" s="8"/>
      <c r="J56" s="635"/>
      <c r="K56" s="635"/>
      <c r="L56" s="635"/>
      <c r="M56" s="635"/>
      <c r="N56" s="635"/>
      <c r="O56" s="635"/>
      <c r="P56" s="635"/>
      <c r="Q56" s="635"/>
      <c r="R56" s="635"/>
      <c r="S56" s="635"/>
      <c r="T56" s="635"/>
      <c r="U56" s="635"/>
      <c r="V56" s="635"/>
      <c r="W56" s="635"/>
      <c r="X56" s="635"/>
      <c r="Y56" s="635"/>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47"/>
      <c r="B57" s="648"/>
      <c r="C57" s="648"/>
      <c r="D57" s="649"/>
      <c r="E57" s="651"/>
      <c r="F57" s="613">
        <f t="shared" si="4"/>
        <v>0</v>
      </c>
      <c r="G57" s="614">
        <f t="shared" si="5"/>
        <v>0</v>
      </c>
      <c r="H57" s="614">
        <f t="shared" si="6"/>
        <v>0</v>
      </c>
      <c r="I57" s="8"/>
      <c r="J57" s="635"/>
      <c r="K57" s="635"/>
      <c r="L57" s="635"/>
      <c r="M57" s="635"/>
      <c r="N57" s="635"/>
      <c r="O57" s="635"/>
      <c r="P57" s="635"/>
      <c r="Q57" s="635"/>
      <c r="R57" s="635"/>
      <c r="S57" s="635"/>
      <c r="T57" s="635"/>
      <c r="U57" s="635"/>
      <c r="V57" s="635"/>
      <c r="W57" s="635"/>
      <c r="X57" s="635"/>
      <c r="Y57" s="635"/>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47"/>
      <c r="B58" s="648"/>
      <c r="C58" s="648"/>
      <c r="D58" s="649"/>
      <c r="E58" s="651"/>
      <c r="F58" s="613">
        <f t="shared" si="4"/>
        <v>0</v>
      </c>
      <c r="G58" s="614">
        <f t="shared" si="5"/>
        <v>0</v>
      </c>
      <c r="H58" s="614">
        <f t="shared" si="6"/>
        <v>0</v>
      </c>
      <c r="I58" s="8"/>
      <c r="J58" s="635"/>
      <c r="K58" s="635"/>
      <c r="L58" s="635"/>
      <c r="M58" s="635"/>
      <c r="N58" s="635"/>
      <c r="O58" s="635"/>
      <c r="P58" s="635"/>
      <c r="Q58" s="635"/>
      <c r="R58" s="635"/>
      <c r="S58" s="635"/>
      <c r="T58" s="635"/>
      <c r="U58" s="635"/>
      <c r="V58" s="635"/>
      <c r="W58" s="635"/>
      <c r="X58" s="635"/>
      <c r="Y58" s="635"/>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47"/>
      <c r="B59" s="648"/>
      <c r="C59" s="648"/>
      <c r="D59" s="649"/>
      <c r="E59" s="651"/>
      <c r="F59" s="613">
        <f t="shared" si="4"/>
        <v>0</v>
      </c>
      <c r="G59" s="614">
        <f t="shared" si="5"/>
        <v>0</v>
      </c>
      <c r="H59" s="614">
        <f t="shared" si="6"/>
        <v>0</v>
      </c>
      <c r="I59" s="8"/>
      <c r="J59" s="635"/>
      <c r="K59" s="635"/>
      <c r="L59" s="635"/>
      <c r="M59" s="635"/>
      <c r="N59" s="635"/>
      <c r="O59" s="635"/>
      <c r="P59" s="635"/>
      <c r="Q59" s="635"/>
      <c r="R59" s="635"/>
      <c r="S59" s="635"/>
      <c r="T59" s="635"/>
      <c r="U59" s="635"/>
      <c r="V59" s="635"/>
      <c r="W59" s="635"/>
      <c r="X59" s="635"/>
      <c r="Y59" s="635"/>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47"/>
      <c r="B60" s="648"/>
      <c r="C60" s="648"/>
      <c r="D60" s="649"/>
      <c r="E60" s="651"/>
      <c r="F60" s="613">
        <f t="shared" si="4"/>
        <v>0</v>
      </c>
      <c r="G60" s="614">
        <f t="shared" si="5"/>
        <v>0</v>
      </c>
      <c r="H60" s="614">
        <f t="shared" si="6"/>
        <v>0</v>
      </c>
      <c r="I60" s="8"/>
      <c r="J60" s="635"/>
      <c r="K60" s="635"/>
      <c r="L60" s="635"/>
      <c r="M60" s="635"/>
      <c r="N60" s="635"/>
      <c r="O60" s="635"/>
      <c r="P60" s="635"/>
      <c r="Q60" s="635"/>
      <c r="R60" s="635"/>
      <c r="S60" s="635"/>
      <c r="T60" s="635"/>
      <c r="U60" s="635"/>
      <c r="V60" s="635"/>
      <c r="W60" s="635"/>
      <c r="X60" s="635"/>
      <c r="Y60" s="635"/>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47"/>
      <c r="B61" s="648"/>
      <c r="C61" s="648"/>
      <c r="D61" s="649"/>
      <c r="E61" s="651"/>
      <c r="F61" s="613">
        <f t="shared" si="4"/>
        <v>0</v>
      </c>
      <c r="G61" s="614">
        <f t="shared" si="5"/>
        <v>0</v>
      </c>
      <c r="H61" s="614">
        <f t="shared" si="6"/>
        <v>0</v>
      </c>
      <c r="I61" s="8"/>
      <c r="J61" s="635"/>
      <c r="K61" s="635"/>
      <c r="L61" s="635"/>
      <c r="M61" s="635"/>
      <c r="N61" s="635"/>
      <c r="O61" s="635"/>
      <c r="P61" s="635"/>
      <c r="Q61" s="635"/>
      <c r="R61" s="635"/>
      <c r="S61" s="635"/>
      <c r="T61" s="635"/>
      <c r="U61" s="635"/>
      <c r="V61" s="635"/>
      <c r="W61" s="635"/>
      <c r="X61" s="635"/>
      <c r="Y61" s="635"/>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47"/>
      <c r="B62" s="648"/>
      <c r="C62" s="648"/>
      <c r="D62" s="649"/>
      <c r="E62" s="651"/>
      <c r="F62" s="613">
        <f t="shared" si="4"/>
        <v>0</v>
      </c>
      <c r="G62" s="614">
        <f t="shared" si="5"/>
        <v>0</v>
      </c>
      <c r="H62" s="614">
        <f t="shared" si="6"/>
        <v>0</v>
      </c>
      <c r="I62" s="8"/>
      <c r="J62" s="635"/>
      <c r="K62" s="635"/>
      <c r="L62" s="635"/>
      <c r="M62" s="635"/>
      <c r="N62" s="635"/>
      <c r="O62" s="635"/>
      <c r="P62" s="635"/>
      <c r="Q62" s="635"/>
      <c r="R62" s="635"/>
      <c r="S62" s="635"/>
      <c r="T62" s="635"/>
      <c r="U62" s="635"/>
      <c r="V62" s="635"/>
      <c r="W62" s="635"/>
      <c r="X62" s="635"/>
      <c r="Y62" s="635"/>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47"/>
      <c r="B63" s="648"/>
      <c r="C63" s="648"/>
      <c r="D63" s="649"/>
      <c r="E63" s="651"/>
      <c r="F63" s="613">
        <f t="shared" si="4"/>
        <v>0</v>
      </c>
      <c r="G63" s="614">
        <f t="shared" si="5"/>
        <v>0</v>
      </c>
      <c r="H63" s="614">
        <f t="shared" si="6"/>
        <v>0</v>
      </c>
      <c r="I63" s="8"/>
      <c r="J63" s="635"/>
      <c r="K63" s="635"/>
      <c r="L63" s="635"/>
      <c r="M63" s="635"/>
      <c r="N63" s="635"/>
      <c r="O63" s="635"/>
      <c r="P63" s="635"/>
      <c r="Q63" s="635"/>
      <c r="R63" s="635"/>
      <c r="S63" s="635"/>
      <c r="T63" s="635"/>
      <c r="U63" s="635"/>
      <c r="V63" s="635"/>
      <c r="W63" s="635"/>
      <c r="X63" s="635"/>
      <c r="Y63" s="635"/>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47"/>
      <c r="B64" s="648"/>
      <c r="C64" s="648"/>
      <c r="D64" s="649"/>
      <c r="E64" s="651"/>
      <c r="F64" s="613">
        <f t="shared" si="4"/>
        <v>0</v>
      </c>
      <c r="G64" s="614">
        <f t="shared" si="5"/>
        <v>0</v>
      </c>
      <c r="H64" s="614">
        <f t="shared" si="6"/>
        <v>0</v>
      </c>
      <c r="I64" s="8"/>
      <c r="J64" s="635"/>
      <c r="K64" s="635"/>
      <c r="L64" s="635"/>
      <c r="M64" s="635"/>
      <c r="N64" s="635"/>
      <c r="O64" s="635"/>
      <c r="P64" s="635"/>
      <c r="Q64" s="635"/>
      <c r="R64" s="635"/>
      <c r="S64" s="635"/>
      <c r="T64" s="635"/>
      <c r="U64" s="635"/>
      <c r="V64" s="635"/>
      <c r="W64" s="635"/>
      <c r="X64" s="635"/>
      <c r="Y64" s="635"/>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47"/>
      <c r="B65" s="648"/>
      <c r="C65" s="648"/>
      <c r="D65" s="649"/>
      <c r="E65" s="651"/>
      <c r="F65" s="613">
        <f t="shared" si="4"/>
        <v>0</v>
      </c>
      <c r="G65" s="614">
        <f t="shared" si="5"/>
        <v>0</v>
      </c>
      <c r="H65" s="614">
        <f t="shared" si="6"/>
        <v>0</v>
      </c>
      <c r="I65" s="8"/>
      <c r="J65" s="635"/>
      <c r="K65" s="635"/>
      <c r="L65" s="635"/>
      <c r="M65" s="635"/>
      <c r="N65" s="635"/>
      <c r="O65" s="635"/>
      <c r="P65" s="635"/>
      <c r="Q65" s="635"/>
      <c r="R65" s="635"/>
      <c r="S65" s="635"/>
      <c r="T65" s="635"/>
      <c r="U65" s="635"/>
      <c r="V65" s="635"/>
      <c r="W65" s="635"/>
      <c r="X65" s="635"/>
      <c r="Y65" s="635"/>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47"/>
      <c r="B66" s="648"/>
      <c r="C66" s="648"/>
      <c r="D66" s="649"/>
      <c r="E66" s="651"/>
      <c r="F66" s="613">
        <f t="shared" si="4"/>
        <v>0</v>
      </c>
      <c r="G66" s="614">
        <f t="shared" si="5"/>
        <v>0</v>
      </c>
      <c r="H66" s="614">
        <f t="shared" si="6"/>
        <v>0</v>
      </c>
      <c r="I66" s="8"/>
      <c r="J66" s="635"/>
      <c r="K66" s="635"/>
      <c r="L66" s="635"/>
      <c r="M66" s="635"/>
      <c r="N66" s="635"/>
      <c r="O66" s="635"/>
      <c r="P66" s="635"/>
      <c r="Q66" s="635"/>
      <c r="R66" s="635"/>
      <c r="S66" s="635"/>
      <c r="T66" s="635"/>
      <c r="U66" s="635"/>
      <c r="V66" s="635"/>
      <c r="W66" s="635"/>
      <c r="X66" s="635"/>
      <c r="Y66" s="635"/>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47"/>
      <c r="B67" s="648"/>
      <c r="C67" s="648"/>
      <c r="D67" s="649"/>
      <c r="E67" s="651"/>
      <c r="F67" s="613">
        <f t="shared" si="4"/>
        <v>0</v>
      </c>
      <c r="G67" s="614">
        <f t="shared" si="5"/>
        <v>0</v>
      </c>
      <c r="H67" s="614">
        <f t="shared" si="6"/>
        <v>0</v>
      </c>
      <c r="I67" s="8"/>
      <c r="J67" s="635"/>
      <c r="K67" s="635"/>
      <c r="L67" s="635"/>
      <c r="M67" s="635"/>
      <c r="N67" s="635"/>
      <c r="O67" s="635"/>
      <c r="P67" s="635"/>
      <c r="Q67" s="635"/>
      <c r="R67" s="635"/>
      <c r="S67" s="635"/>
      <c r="T67" s="635"/>
      <c r="U67" s="635"/>
      <c r="V67" s="635"/>
      <c r="W67" s="635"/>
      <c r="X67" s="635"/>
      <c r="Y67" s="635"/>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47"/>
      <c r="B68" s="648"/>
      <c r="C68" s="648"/>
      <c r="D68" s="649"/>
      <c r="E68" s="651"/>
      <c r="F68" s="613">
        <f t="shared" si="4"/>
        <v>0</v>
      </c>
      <c r="G68" s="614">
        <f t="shared" si="5"/>
        <v>0</v>
      </c>
      <c r="H68" s="614">
        <f t="shared" si="6"/>
        <v>0</v>
      </c>
      <c r="I68" s="8"/>
      <c r="J68" s="635"/>
      <c r="K68" s="635"/>
      <c r="L68" s="635"/>
      <c r="M68" s="635"/>
      <c r="N68" s="635"/>
      <c r="O68" s="635"/>
      <c r="P68" s="635"/>
      <c r="Q68" s="635"/>
      <c r="R68" s="635"/>
      <c r="S68" s="635"/>
      <c r="T68" s="635"/>
      <c r="U68" s="635"/>
      <c r="V68" s="635"/>
      <c r="W68" s="635"/>
      <c r="X68" s="635"/>
      <c r="Y68" s="635"/>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47"/>
      <c r="B69" s="648"/>
      <c r="C69" s="648"/>
      <c r="D69" s="649"/>
      <c r="E69" s="651"/>
      <c r="F69" s="613">
        <f t="shared" si="4"/>
        <v>0</v>
      </c>
      <c r="G69" s="614">
        <f t="shared" si="5"/>
        <v>0</v>
      </c>
      <c r="H69" s="614">
        <f t="shared" si="6"/>
        <v>0</v>
      </c>
      <c r="I69" s="8"/>
      <c r="J69" s="635"/>
      <c r="K69" s="635"/>
      <c r="L69" s="635"/>
      <c r="M69" s="635"/>
      <c r="N69" s="635"/>
      <c r="O69" s="635"/>
      <c r="P69" s="635"/>
      <c r="Q69" s="635"/>
      <c r="R69" s="635"/>
      <c r="S69" s="635"/>
      <c r="T69" s="635"/>
      <c r="U69" s="635"/>
      <c r="V69" s="635"/>
      <c r="W69" s="635"/>
      <c r="X69" s="635"/>
      <c r="Y69" s="635"/>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47"/>
      <c r="B70" s="648"/>
      <c r="C70" s="648"/>
      <c r="D70" s="649"/>
      <c r="E70" s="651"/>
      <c r="F70" s="613">
        <f t="shared" si="4"/>
        <v>0</v>
      </c>
      <c r="G70" s="614">
        <f t="shared" si="5"/>
        <v>0</v>
      </c>
      <c r="H70" s="614">
        <f t="shared" si="6"/>
        <v>0</v>
      </c>
      <c r="I70" s="8"/>
      <c r="J70" s="635"/>
      <c r="K70" s="635"/>
      <c r="L70" s="635"/>
      <c r="M70" s="635"/>
      <c r="N70" s="635"/>
      <c r="O70" s="635"/>
      <c r="P70" s="635"/>
      <c r="Q70" s="635"/>
      <c r="R70" s="635"/>
      <c r="S70" s="635"/>
      <c r="T70" s="635"/>
      <c r="U70" s="635"/>
      <c r="V70" s="635"/>
      <c r="W70" s="635"/>
      <c r="X70" s="635"/>
      <c r="Y70" s="635"/>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47"/>
      <c r="B71" s="648"/>
      <c r="C71" s="648"/>
      <c r="D71" s="649"/>
      <c r="E71" s="651"/>
      <c r="F71" s="613">
        <f t="shared" si="4"/>
        <v>0</v>
      </c>
      <c r="G71" s="614">
        <f t="shared" si="5"/>
        <v>0</v>
      </c>
      <c r="H71" s="614">
        <f t="shared" si="6"/>
        <v>0</v>
      </c>
      <c r="I71" s="8"/>
      <c r="J71" s="635"/>
      <c r="K71" s="635"/>
      <c r="L71" s="635"/>
      <c r="M71" s="635"/>
      <c r="N71" s="635"/>
      <c r="O71" s="635"/>
      <c r="P71" s="635"/>
      <c r="Q71" s="635"/>
      <c r="R71" s="635"/>
      <c r="S71" s="635"/>
      <c r="T71" s="635"/>
      <c r="U71" s="635"/>
      <c r="V71" s="635"/>
      <c r="W71" s="635"/>
      <c r="X71" s="635"/>
      <c r="Y71" s="635"/>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47"/>
      <c r="B72" s="648"/>
      <c r="C72" s="648"/>
      <c r="D72" s="649"/>
      <c r="E72" s="651"/>
      <c r="F72" s="613">
        <f t="shared" si="4"/>
        <v>0</v>
      </c>
      <c r="G72" s="614">
        <f t="shared" si="5"/>
        <v>0</v>
      </c>
      <c r="H72" s="614">
        <f t="shared" si="6"/>
        <v>0</v>
      </c>
      <c r="I72" s="8"/>
      <c r="J72" s="635"/>
      <c r="K72" s="635"/>
      <c r="L72" s="635"/>
      <c r="M72" s="635"/>
      <c r="N72" s="635"/>
      <c r="O72" s="635"/>
      <c r="P72" s="635"/>
      <c r="Q72" s="635"/>
      <c r="R72" s="635"/>
      <c r="S72" s="635"/>
      <c r="T72" s="635"/>
      <c r="U72" s="635"/>
      <c r="V72" s="635"/>
      <c r="W72" s="635"/>
      <c r="X72" s="635"/>
      <c r="Y72" s="635"/>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47"/>
      <c r="B73" s="648"/>
      <c r="C73" s="648"/>
      <c r="D73" s="649"/>
      <c r="E73" s="651"/>
      <c r="F73" s="613">
        <f t="shared" si="4"/>
        <v>0</v>
      </c>
      <c r="G73" s="614">
        <f t="shared" si="5"/>
        <v>0</v>
      </c>
      <c r="H73" s="614">
        <f t="shared" si="6"/>
        <v>0</v>
      </c>
      <c r="I73" s="8"/>
      <c r="J73" s="635"/>
      <c r="K73" s="635"/>
      <c r="L73" s="635"/>
      <c r="M73" s="635"/>
      <c r="N73" s="635"/>
      <c r="O73" s="635"/>
      <c r="P73" s="635"/>
      <c r="Q73" s="635"/>
      <c r="R73" s="635"/>
      <c r="S73" s="635"/>
      <c r="T73" s="635"/>
      <c r="U73" s="635"/>
      <c r="V73" s="635"/>
      <c r="W73" s="635"/>
      <c r="X73" s="635"/>
      <c r="Y73" s="635"/>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47"/>
      <c r="B74" s="648"/>
      <c r="C74" s="648"/>
      <c r="D74" s="649"/>
      <c r="E74" s="651"/>
      <c r="F74" s="613">
        <f t="shared" si="4"/>
        <v>0</v>
      </c>
      <c r="G74" s="614">
        <f t="shared" si="5"/>
        <v>0</v>
      </c>
      <c r="H74" s="614">
        <f t="shared" si="6"/>
        <v>0</v>
      </c>
      <c r="I74" s="8"/>
      <c r="J74" s="635"/>
      <c r="K74" s="635"/>
      <c r="L74" s="635"/>
      <c r="M74" s="635"/>
      <c r="N74" s="635"/>
      <c r="O74" s="635"/>
      <c r="P74" s="635"/>
      <c r="Q74" s="635"/>
      <c r="R74" s="635"/>
      <c r="S74" s="635"/>
      <c r="T74" s="635"/>
      <c r="U74" s="635"/>
      <c r="V74" s="635"/>
      <c r="W74" s="635"/>
      <c r="X74" s="635"/>
      <c r="Y74" s="635"/>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47"/>
      <c r="B75" s="648"/>
      <c r="C75" s="648"/>
      <c r="D75" s="649"/>
      <c r="E75" s="651"/>
      <c r="F75" s="613">
        <f t="shared" si="4"/>
        <v>0</v>
      </c>
      <c r="G75" s="614">
        <f t="shared" si="5"/>
        <v>0</v>
      </c>
      <c r="H75" s="614">
        <f t="shared" si="6"/>
        <v>0</v>
      </c>
      <c r="I75" s="8"/>
      <c r="J75" s="635"/>
      <c r="K75" s="635"/>
      <c r="L75" s="635"/>
      <c r="M75" s="635"/>
      <c r="N75" s="635"/>
      <c r="O75" s="635"/>
      <c r="P75" s="635"/>
      <c r="Q75" s="635"/>
      <c r="R75" s="635"/>
      <c r="S75" s="635"/>
      <c r="T75" s="635"/>
      <c r="U75" s="635"/>
      <c r="V75" s="635"/>
      <c r="W75" s="635"/>
      <c r="X75" s="635"/>
      <c r="Y75" s="635"/>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47"/>
      <c r="B76" s="648"/>
      <c r="C76" s="648"/>
      <c r="D76" s="649"/>
      <c r="E76" s="651"/>
      <c r="F76" s="613">
        <f t="shared" si="4"/>
        <v>0</v>
      </c>
      <c r="G76" s="614">
        <f t="shared" si="5"/>
        <v>0</v>
      </c>
      <c r="H76" s="614">
        <f t="shared" si="6"/>
        <v>0</v>
      </c>
      <c r="I76" s="8"/>
      <c r="J76" s="635"/>
      <c r="K76" s="635"/>
      <c r="L76" s="635"/>
      <c r="M76" s="635"/>
      <c r="N76" s="635"/>
      <c r="O76" s="635"/>
      <c r="P76" s="635"/>
      <c r="Q76" s="635"/>
      <c r="R76" s="635"/>
      <c r="S76" s="635"/>
      <c r="T76" s="635"/>
      <c r="U76" s="635"/>
      <c r="V76" s="635"/>
      <c r="W76" s="635"/>
      <c r="X76" s="635"/>
      <c r="Y76" s="635"/>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47"/>
      <c r="B77" s="648"/>
      <c r="C77" s="648"/>
      <c r="D77" s="649"/>
      <c r="E77" s="651"/>
      <c r="F77" s="613">
        <f t="shared" si="4"/>
        <v>0</v>
      </c>
      <c r="G77" s="614">
        <f t="shared" si="5"/>
        <v>0</v>
      </c>
      <c r="H77" s="614">
        <f t="shared" si="6"/>
        <v>0</v>
      </c>
      <c r="I77" s="8"/>
      <c r="J77" s="635"/>
      <c r="K77" s="635"/>
      <c r="L77" s="635"/>
      <c r="M77" s="635"/>
      <c r="N77" s="635"/>
      <c r="O77" s="635"/>
      <c r="P77" s="635"/>
      <c r="Q77" s="635"/>
      <c r="R77" s="635"/>
      <c r="S77" s="635"/>
      <c r="T77" s="635"/>
      <c r="U77" s="635"/>
      <c r="V77" s="635"/>
      <c r="W77" s="635"/>
      <c r="X77" s="635"/>
      <c r="Y77" s="635"/>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47"/>
      <c r="B78" s="648"/>
      <c r="C78" s="648"/>
      <c r="D78" s="649"/>
      <c r="E78" s="651"/>
      <c r="F78" s="613">
        <f t="shared" si="4"/>
        <v>0</v>
      </c>
      <c r="G78" s="614">
        <f t="shared" si="5"/>
        <v>0</v>
      </c>
      <c r="H78" s="614">
        <f t="shared" si="6"/>
        <v>0</v>
      </c>
      <c r="I78" s="8"/>
      <c r="J78" s="635"/>
      <c r="K78" s="635"/>
      <c r="L78" s="635"/>
      <c r="M78" s="635"/>
      <c r="N78" s="635"/>
      <c r="O78" s="635"/>
      <c r="P78" s="635"/>
      <c r="Q78" s="635"/>
      <c r="R78" s="635"/>
      <c r="S78" s="635"/>
      <c r="T78" s="635"/>
      <c r="U78" s="635"/>
      <c r="V78" s="635"/>
      <c r="W78" s="635"/>
      <c r="X78" s="635"/>
      <c r="Y78" s="635"/>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47"/>
      <c r="B79" s="648"/>
      <c r="C79" s="648"/>
      <c r="D79" s="649"/>
      <c r="E79" s="651"/>
      <c r="F79" s="613">
        <f t="shared" si="4"/>
        <v>0</v>
      </c>
      <c r="G79" s="614">
        <f t="shared" si="5"/>
        <v>0</v>
      </c>
      <c r="H79" s="614">
        <f t="shared" si="6"/>
        <v>0</v>
      </c>
      <c r="I79" s="8"/>
      <c r="J79" s="635"/>
      <c r="K79" s="635"/>
      <c r="L79" s="635"/>
      <c r="M79" s="635"/>
      <c r="N79" s="635"/>
      <c r="O79" s="635"/>
      <c r="P79" s="635"/>
      <c r="Q79" s="635"/>
      <c r="R79" s="635"/>
      <c r="S79" s="635"/>
      <c r="T79" s="635"/>
      <c r="U79" s="635"/>
      <c r="V79" s="635"/>
      <c r="W79" s="635"/>
      <c r="X79" s="635"/>
      <c r="Y79" s="635"/>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47"/>
      <c r="B80" s="648"/>
      <c r="C80" s="648"/>
      <c r="D80" s="649"/>
      <c r="E80" s="651"/>
      <c r="F80" s="613">
        <f t="shared" si="4"/>
        <v>0</v>
      </c>
      <c r="G80" s="614">
        <f t="shared" si="5"/>
        <v>0</v>
      </c>
      <c r="H80" s="614">
        <f t="shared" si="6"/>
        <v>0</v>
      </c>
      <c r="I80" s="8"/>
      <c r="J80" s="635"/>
      <c r="K80" s="635"/>
      <c r="L80" s="635"/>
      <c r="M80" s="635"/>
      <c r="N80" s="635"/>
      <c r="O80" s="635"/>
      <c r="P80" s="635"/>
      <c r="Q80" s="635"/>
      <c r="R80" s="635"/>
      <c r="S80" s="635"/>
      <c r="T80" s="635"/>
      <c r="U80" s="635"/>
      <c r="V80" s="635"/>
      <c r="W80" s="635"/>
      <c r="X80" s="635"/>
      <c r="Y80" s="635"/>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47"/>
      <c r="B81" s="648"/>
      <c r="C81" s="648"/>
      <c r="D81" s="649"/>
      <c r="E81" s="651"/>
      <c r="F81" s="613">
        <f t="shared" si="4"/>
        <v>0</v>
      </c>
      <c r="G81" s="614">
        <f t="shared" si="5"/>
        <v>0</v>
      </c>
      <c r="H81" s="614">
        <f t="shared" si="6"/>
        <v>0</v>
      </c>
      <c r="I81" s="8"/>
      <c r="J81" s="635"/>
      <c r="K81" s="635"/>
      <c r="L81" s="635"/>
      <c r="M81" s="635"/>
      <c r="N81" s="635"/>
      <c r="O81" s="635"/>
      <c r="P81" s="635"/>
      <c r="Q81" s="635"/>
      <c r="R81" s="635"/>
      <c r="S81" s="635"/>
      <c r="T81" s="635"/>
      <c r="U81" s="635"/>
      <c r="V81" s="635"/>
      <c r="W81" s="635"/>
      <c r="X81" s="635"/>
      <c r="Y81" s="635"/>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47"/>
      <c r="B82" s="648"/>
      <c r="C82" s="648"/>
      <c r="D82" s="649"/>
      <c r="E82" s="651"/>
      <c r="F82" s="613">
        <f t="shared" si="4"/>
        <v>0</v>
      </c>
      <c r="G82" s="614">
        <f t="shared" si="5"/>
        <v>0</v>
      </c>
      <c r="H82" s="614">
        <f t="shared" si="6"/>
        <v>0</v>
      </c>
      <c r="I82" s="8"/>
      <c r="J82" s="635"/>
      <c r="K82" s="635"/>
      <c r="L82" s="635"/>
      <c r="M82" s="635"/>
      <c r="N82" s="635"/>
      <c r="O82" s="635"/>
      <c r="P82" s="635"/>
      <c r="Q82" s="635"/>
      <c r="R82" s="635"/>
      <c r="S82" s="635"/>
      <c r="T82" s="635"/>
      <c r="U82" s="635"/>
      <c r="V82" s="635"/>
      <c r="W82" s="635"/>
      <c r="X82" s="635"/>
      <c r="Y82" s="635"/>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47"/>
      <c r="B83" s="648"/>
      <c r="C83" s="648"/>
      <c r="D83" s="649"/>
      <c r="E83" s="651"/>
      <c r="F83" s="613">
        <f t="shared" si="4"/>
        <v>0</v>
      </c>
      <c r="G83" s="614">
        <f t="shared" si="5"/>
        <v>0</v>
      </c>
      <c r="H83" s="614">
        <f t="shared" si="6"/>
        <v>0</v>
      </c>
      <c r="I83" s="8"/>
      <c r="J83" s="635"/>
      <c r="K83" s="635"/>
      <c r="L83" s="635"/>
      <c r="M83" s="635"/>
      <c r="N83" s="635"/>
      <c r="O83" s="635"/>
      <c r="P83" s="635"/>
      <c r="Q83" s="635"/>
      <c r="R83" s="635"/>
      <c r="S83" s="635"/>
      <c r="T83" s="635"/>
      <c r="U83" s="635"/>
      <c r="V83" s="635"/>
      <c r="W83" s="635"/>
      <c r="X83" s="635"/>
      <c r="Y83" s="635"/>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47"/>
      <c r="B84" s="648"/>
      <c r="C84" s="648"/>
      <c r="D84" s="649"/>
      <c r="E84" s="651"/>
      <c r="F84" s="613">
        <f t="shared" si="4"/>
        <v>0</v>
      </c>
      <c r="G84" s="614">
        <f t="shared" si="5"/>
        <v>0</v>
      </c>
      <c r="H84" s="614">
        <f t="shared" si="6"/>
        <v>0</v>
      </c>
      <c r="I84" s="8"/>
      <c r="J84" s="635"/>
      <c r="K84" s="635"/>
      <c r="L84" s="635"/>
      <c r="M84" s="635"/>
      <c r="N84" s="635"/>
      <c r="O84" s="635"/>
      <c r="P84" s="635"/>
      <c r="Q84" s="635"/>
      <c r="R84" s="635"/>
      <c r="S84" s="635"/>
      <c r="T84" s="635"/>
      <c r="U84" s="635"/>
      <c r="V84" s="635"/>
      <c r="W84" s="635"/>
      <c r="X84" s="635"/>
      <c r="Y84" s="635"/>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47"/>
      <c r="B85" s="648"/>
      <c r="C85" s="648"/>
      <c r="D85" s="649"/>
      <c r="E85" s="651"/>
      <c r="F85" s="613">
        <f t="shared" si="4"/>
        <v>0</v>
      </c>
      <c r="G85" s="614">
        <f t="shared" si="5"/>
        <v>0</v>
      </c>
      <c r="H85" s="614">
        <f t="shared" si="6"/>
        <v>0</v>
      </c>
      <c r="I85" s="8"/>
      <c r="J85" s="635"/>
      <c r="K85" s="635"/>
      <c r="L85" s="635"/>
      <c r="M85" s="635"/>
      <c r="N85" s="635"/>
      <c r="O85" s="635"/>
      <c r="P85" s="635"/>
      <c r="Q85" s="635"/>
      <c r="R85" s="635"/>
      <c r="S85" s="635"/>
      <c r="T85" s="635"/>
      <c r="U85" s="635"/>
      <c r="V85" s="635"/>
      <c r="W85" s="635"/>
      <c r="X85" s="635"/>
      <c r="Y85" s="635"/>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47"/>
      <c r="B86" s="648"/>
      <c r="C86" s="648"/>
      <c r="D86" s="649"/>
      <c r="E86" s="651"/>
      <c r="F86" s="613">
        <f t="shared" si="4"/>
        <v>0</v>
      </c>
      <c r="G86" s="614">
        <f t="shared" si="5"/>
        <v>0</v>
      </c>
      <c r="H86" s="614">
        <f t="shared" si="6"/>
        <v>0</v>
      </c>
      <c r="I86" s="8"/>
      <c r="J86" s="635"/>
      <c r="K86" s="635"/>
      <c r="L86" s="635"/>
      <c r="M86" s="635"/>
      <c r="N86" s="635"/>
      <c r="O86" s="635"/>
      <c r="P86" s="635"/>
      <c r="Q86" s="635"/>
      <c r="R86" s="635"/>
      <c r="S86" s="635"/>
      <c r="T86" s="635"/>
      <c r="U86" s="635"/>
      <c r="V86" s="635"/>
      <c r="W86" s="635"/>
      <c r="X86" s="635"/>
      <c r="Y86" s="635"/>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47"/>
      <c r="B87" s="648"/>
      <c r="C87" s="648"/>
      <c r="D87" s="649"/>
      <c r="E87" s="651"/>
      <c r="F87" s="613">
        <f t="shared" si="4"/>
        <v>0</v>
      </c>
      <c r="G87" s="614">
        <f t="shared" si="5"/>
        <v>0</v>
      </c>
      <c r="H87" s="614">
        <f t="shared" si="6"/>
        <v>0</v>
      </c>
      <c r="I87" s="8"/>
      <c r="J87" s="635"/>
      <c r="K87" s="635"/>
      <c r="L87" s="635"/>
      <c r="M87" s="635"/>
      <c r="N87" s="635"/>
      <c r="O87" s="635"/>
      <c r="P87" s="635"/>
      <c r="Q87" s="635"/>
      <c r="R87" s="635"/>
      <c r="S87" s="635"/>
      <c r="T87" s="635"/>
      <c r="U87" s="635"/>
      <c r="V87" s="635"/>
      <c r="W87" s="635"/>
      <c r="X87" s="635"/>
      <c r="Y87" s="635"/>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47"/>
      <c r="B88" s="648"/>
      <c r="C88" s="648"/>
      <c r="D88" s="649"/>
      <c r="E88" s="651"/>
      <c r="F88" s="613">
        <f t="shared" si="4"/>
        <v>0</v>
      </c>
      <c r="G88" s="614">
        <f t="shared" si="5"/>
        <v>0</v>
      </c>
      <c r="H88" s="614">
        <f t="shared" si="6"/>
        <v>0</v>
      </c>
      <c r="I88" s="8"/>
      <c r="J88" s="635"/>
      <c r="K88" s="635"/>
      <c r="L88" s="635"/>
      <c r="M88" s="635"/>
      <c r="N88" s="635"/>
      <c r="O88" s="635"/>
      <c r="P88" s="635"/>
      <c r="Q88" s="635"/>
      <c r="R88" s="635"/>
      <c r="S88" s="635"/>
      <c r="T88" s="635"/>
      <c r="U88" s="635"/>
      <c r="V88" s="635"/>
      <c r="W88" s="635"/>
      <c r="X88" s="635"/>
      <c r="Y88" s="635"/>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47"/>
      <c r="B89" s="648"/>
      <c r="C89" s="648"/>
      <c r="D89" s="649"/>
      <c r="E89" s="651"/>
      <c r="F89" s="613">
        <f t="shared" si="4"/>
        <v>0</v>
      </c>
      <c r="G89" s="614">
        <f t="shared" si="5"/>
        <v>0</v>
      </c>
      <c r="H89" s="614">
        <f t="shared" si="6"/>
        <v>0</v>
      </c>
      <c r="I89" s="8"/>
      <c r="J89" s="635"/>
      <c r="K89" s="635"/>
      <c r="L89" s="635"/>
      <c r="M89" s="635"/>
      <c r="N89" s="635"/>
      <c r="O89" s="635"/>
      <c r="P89" s="635"/>
      <c r="Q89" s="635"/>
      <c r="R89" s="635"/>
      <c r="S89" s="635"/>
      <c r="T89" s="635"/>
      <c r="U89" s="635"/>
      <c r="V89" s="635"/>
      <c r="W89" s="635"/>
      <c r="X89" s="635"/>
      <c r="Y89" s="635"/>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47"/>
      <c r="B90" s="648"/>
      <c r="C90" s="648"/>
      <c r="D90" s="649"/>
      <c r="E90" s="651"/>
      <c r="F90" s="613">
        <f t="shared" si="4"/>
        <v>0</v>
      </c>
      <c r="G90" s="614">
        <f t="shared" si="5"/>
        <v>0</v>
      </c>
      <c r="H90" s="614">
        <f t="shared" si="6"/>
        <v>0</v>
      </c>
      <c r="I90" s="8"/>
      <c r="J90" s="635"/>
      <c r="K90" s="635"/>
      <c r="L90" s="635"/>
      <c r="M90" s="635"/>
      <c r="N90" s="635"/>
      <c r="O90" s="635"/>
      <c r="P90" s="635"/>
      <c r="Q90" s="635"/>
      <c r="R90" s="635"/>
      <c r="S90" s="635"/>
      <c r="T90" s="635"/>
      <c r="U90" s="635"/>
      <c r="V90" s="635"/>
      <c r="W90" s="635"/>
      <c r="X90" s="635"/>
      <c r="Y90" s="635"/>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47"/>
      <c r="B91" s="648"/>
      <c r="C91" s="648"/>
      <c r="D91" s="649"/>
      <c r="E91" s="651"/>
      <c r="F91" s="613">
        <f t="shared" si="4"/>
        <v>0</v>
      </c>
      <c r="G91" s="614">
        <f t="shared" si="5"/>
        <v>0</v>
      </c>
      <c r="H91" s="614">
        <f t="shared" si="6"/>
        <v>0</v>
      </c>
      <c r="I91" s="8"/>
      <c r="J91" s="635"/>
      <c r="K91" s="635"/>
      <c r="L91" s="635"/>
      <c r="M91" s="635"/>
      <c r="N91" s="635"/>
      <c r="O91" s="635"/>
      <c r="P91" s="635"/>
      <c r="Q91" s="635"/>
      <c r="R91" s="635"/>
      <c r="S91" s="635"/>
      <c r="T91" s="635"/>
      <c r="U91" s="635"/>
      <c r="V91" s="635"/>
      <c r="W91" s="635"/>
      <c r="X91" s="635"/>
      <c r="Y91" s="635"/>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47"/>
      <c r="B92" s="648"/>
      <c r="C92" s="648"/>
      <c r="D92" s="649"/>
      <c r="E92" s="651"/>
      <c r="F92" s="613">
        <f t="shared" si="4"/>
        <v>0</v>
      </c>
      <c r="G92" s="614">
        <f t="shared" si="5"/>
        <v>0</v>
      </c>
      <c r="H92" s="614">
        <f t="shared" si="6"/>
        <v>0</v>
      </c>
      <c r="I92" s="8"/>
      <c r="J92" s="635"/>
      <c r="K92" s="635"/>
      <c r="L92" s="635"/>
      <c r="M92" s="635"/>
      <c r="N92" s="635"/>
      <c r="O92" s="635"/>
      <c r="P92" s="635"/>
      <c r="Q92" s="635"/>
      <c r="R92" s="635"/>
      <c r="S92" s="635"/>
      <c r="T92" s="635"/>
      <c r="U92" s="635"/>
      <c r="V92" s="635"/>
      <c r="W92" s="635"/>
      <c r="X92" s="635"/>
      <c r="Y92" s="635"/>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47"/>
      <c r="B93" s="648"/>
      <c r="C93" s="648"/>
      <c r="D93" s="649"/>
      <c r="E93" s="651"/>
      <c r="F93" s="613">
        <f t="shared" si="4"/>
        <v>0</v>
      </c>
      <c r="G93" s="614">
        <f t="shared" si="5"/>
        <v>0</v>
      </c>
      <c r="H93" s="614">
        <f t="shared" si="6"/>
        <v>0</v>
      </c>
      <c r="I93" s="8"/>
      <c r="J93" s="635"/>
      <c r="K93" s="635"/>
      <c r="L93" s="635"/>
      <c r="M93" s="635"/>
      <c r="N93" s="635"/>
      <c r="O93" s="635"/>
      <c r="P93" s="635"/>
      <c r="Q93" s="635"/>
      <c r="R93" s="635"/>
      <c r="S93" s="635"/>
      <c r="T93" s="635"/>
      <c r="U93" s="635"/>
      <c r="V93" s="635"/>
      <c r="W93" s="635"/>
      <c r="X93" s="635"/>
      <c r="Y93" s="635"/>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47"/>
      <c r="B94" s="648"/>
      <c r="C94" s="648"/>
      <c r="D94" s="649"/>
      <c r="E94" s="651"/>
      <c r="F94" s="613">
        <f t="shared" si="4"/>
        <v>0</v>
      </c>
      <c r="G94" s="614">
        <f t="shared" si="5"/>
        <v>0</v>
      </c>
      <c r="H94" s="614">
        <f t="shared" si="6"/>
        <v>0</v>
      </c>
      <c r="I94" s="8"/>
      <c r="J94" s="635"/>
      <c r="K94" s="635"/>
      <c r="L94" s="635"/>
      <c r="M94" s="635"/>
      <c r="N94" s="635"/>
      <c r="O94" s="635"/>
      <c r="P94" s="635"/>
      <c r="Q94" s="635"/>
      <c r="R94" s="635"/>
      <c r="S94" s="635"/>
      <c r="T94" s="635"/>
      <c r="U94" s="635"/>
      <c r="V94" s="635"/>
      <c r="W94" s="635"/>
      <c r="X94" s="635"/>
      <c r="Y94" s="635"/>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47"/>
      <c r="B95" s="648"/>
      <c r="C95" s="648"/>
      <c r="D95" s="649"/>
      <c r="E95" s="651"/>
      <c r="F95" s="613">
        <f t="shared" si="4"/>
        <v>0</v>
      </c>
      <c r="G95" s="614">
        <f t="shared" si="5"/>
        <v>0</v>
      </c>
      <c r="H95" s="614">
        <f t="shared" si="6"/>
        <v>0</v>
      </c>
      <c r="I95" s="8"/>
      <c r="J95" s="635"/>
      <c r="K95" s="635"/>
      <c r="L95" s="635"/>
      <c r="M95" s="635"/>
      <c r="N95" s="635"/>
      <c r="O95" s="635"/>
      <c r="P95" s="635"/>
      <c r="Q95" s="635"/>
      <c r="R95" s="635"/>
      <c r="S95" s="635"/>
      <c r="T95" s="635"/>
      <c r="U95" s="635"/>
      <c r="V95" s="635"/>
      <c r="W95" s="635"/>
      <c r="X95" s="635"/>
      <c r="Y95" s="635"/>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47"/>
      <c r="B96" s="648"/>
      <c r="C96" s="648"/>
      <c r="D96" s="649"/>
      <c r="E96" s="651"/>
      <c r="F96" s="613">
        <f t="shared" si="4"/>
        <v>0</v>
      </c>
      <c r="G96" s="614">
        <f t="shared" si="5"/>
        <v>0</v>
      </c>
      <c r="H96" s="614">
        <f t="shared" si="6"/>
        <v>0</v>
      </c>
      <c r="I96" s="8"/>
      <c r="J96" s="635"/>
      <c r="K96" s="635"/>
      <c r="L96" s="635"/>
      <c r="M96" s="635"/>
      <c r="N96" s="635"/>
      <c r="O96" s="635"/>
      <c r="P96" s="635"/>
      <c r="Q96" s="635"/>
      <c r="R96" s="635"/>
      <c r="S96" s="635"/>
      <c r="T96" s="635"/>
      <c r="U96" s="635"/>
      <c r="V96" s="635"/>
      <c r="W96" s="635"/>
      <c r="X96" s="635"/>
      <c r="Y96" s="635"/>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47"/>
      <c r="B97" s="648"/>
      <c r="C97" s="648"/>
      <c r="D97" s="649"/>
      <c r="E97" s="651"/>
      <c r="F97" s="613">
        <f t="shared" si="4"/>
        <v>0</v>
      </c>
      <c r="G97" s="614">
        <f t="shared" si="5"/>
        <v>0</v>
      </c>
      <c r="H97" s="614">
        <f t="shared" si="6"/>
        <v>0</v>
      </c>
      <c r="I97" s="8"/>
      <c r="J97" s="635"/>
      <c r="K97" s="635"/>
      <c r="L97" s="635"/>
      <c r="M97" s="635"/>
      <c r="N97" s="635"/>
      <c r="O97" s="635"/>
      <c r="P97" s="635"/>
      <c r="Q97" s="635"/>
      <c r="R97" s="635"/>
      <c r="S97" s="635"/>
      <c r="T97" s="635"/>
      <c r="U97" s="635"/>
      <c r="V97" s="635"/>
      <c r="W97" s="635"/>
      <c r="X97" s="635"/>
      <c r="Y97" s="635"/>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47"/>
      <c r="B98" s="648"/>
      <c r="C98" s="648"/>
      <c r="D98" s="649"/>
      <c r="E98" s="651"/>
      <c r="F98" s="613">
        <f t="shared" si="4"/>
        <v>0</v>
      </c>
      <c r="G98" s="614">
        <f t="shared" si="5"/>
        <v>0</v>
      </c>
      <c r="H98" s="614">
        <f t="shared" si="6"/>
        <v>0</v>
      </c>
      <c r="I98" s="8"/>
      <c r="J98" s="635"/>
      <c r="K98" s="635"/>
      <c r="L98" s="635"/>
      <c r="M98" s="635"/>
      <c r="N98" s="635"/>
      <c r="O98" s="635"/>
      <c r="P98" s="635"/>
      <c r="Q98" s="635"/>
      <c r="R98" s="635"/>
      <c r="S98" s="635"/>
      <c r="T98" s="635"/>
      <c r="U98" s="635"/>
      <c r="V98" s="635"/>
      <c r="W98" s="635"/>
      <c r="X98" s="635"/>
      <c r="Y98" s="635"/>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47"/>
      <c r="B99" s="648"/>
      <c r="C99" s="648"/>
      <c r="D99" s="649"/>
      <c r="E99" s="651"/>
      <c r="F99" s="613">
        <f t="shared" si="4"/>
        <v>0</v>
      </c>
      <c r="G99" s="614">
        <f t="shared" si="5"/>
        <v>0</v>
      </c>
      <c r="H99" s="614">
        <f t="shared" si="6"/>
        <v>0</v>
      </c>
      <c r="I99" s="8"/>
      <c r="J99" s="635"/>
      <c r="K99" s="635"/>
      <c r="L99" s="635"/>
      <c r="M99" s="635"/>
      <c r="N99" s="635"/>
      <c r="O99" s="635"/>
      <c r="P99" s="635"/>
      <c r="Q99" s="635"/>
      <c r="R99" s="635"/>
      <c r="S99" s="635"/>
      <c r="T99" s="635"/>
      <c r="U99" s="635"/>
      <c r="V99" s="635"/>
      <c r="W99" s="635"/>
      <c r="X99" s="635"/>
      <c r="Y99" s="635"/>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47"/>
      <c r="B100" s="648"/>
      <c r="C100" s="648"/>
      <c r="D100" s="649"/>
      <c r="E100" s="651"/>
      <c r="F100" s="613">
        <f t="shared" si="4"/>
        <v>0</v>
      </c>
      <c r="G100" s="614">
        <f t="shared" si="5"/>
        <v>0</v>
      </c>
      <c r="H100" s="614">
        <f t="shared" si="6"/>
        <v>0</v>
      </c>
      <c r="I100" s="8"/>
      <c r="J100" s="635"/>
      <c r="K100" s="635"/>
      <c r="L100" s="635"/>
      <c r="M100" s="635"/>
      <c r="N100" s="635"/>
      <c r="O100" s="635"/>
      <c r="P100" s="635"/>
      <c r="Q100" s="635"/>
      <c r="R100" s="635"/>
      <c r="S100" s="635"/>
      <c r="T100" s="635"/>
      <c r="U100" s="635"/>
      <c r="V100" s="635"/>
      <c r="W100" s="635"/>
      <c r="X100" s="635"/>
      <c r="Y100" s="635"/>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47"/>
      <c r="B101" s="648"/>
      <c r="C101" s="648"/>
      <c r="D101" s="649"/>
      <c r="E101" s="651"/>
      <c r="F101" s="613">
        <f t="shared" si="4"/>
        <v>0</v>
      </c>
      <c r="G101" s="614">
        <f t="shared" si="5"/>
        <v>0</v>
      </c>
      <c r="H101" s="614">
        <f t="shared" si="6"/>
        <v>0</v>
      </c>
      <c r="I101" s="8"/>
      <c r="J101" s="635"/>
      <c r="K101" s="635"/>
      <c r="L101" s="635"/>
      <c r="M101" s="635"/>
      <c r="N101" s="635"/>
      <c r="O101" s="635"/>
      <c r="P101" s="635"/>
      <c r="Q101" s="635"/>
      <c r="R101" s="635"/>
      <c r="S101" s="635"/>
      <c r="T101" s="635"/>
      <c r="U101" s="635"/>
      <c r="V101" s="635"/>
      <c r="W101" s="635"/>
      <c r="X101" s="635"/>
      <c r="Y101" s="635"/>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47"/>
      <c r="B102" s="648"/>
      <c r="C102" s="648"/>
      <c r="D102" s="649"/>
      <c r="E102" s="651"/>
      <c r="F102" s="613">
        <f t="shared" si="4"/>
        <v>0</v>
      </c>
      <c r="G102" s="614">
        <f t="shared" si="5"/>
        <v>0</v>
      </c>
      <c r="H102" s="614">
        <f t="shared" si="6"/>
        <v>0</v>
      </c>
      <c r="I102" s="8"/>
      <c r="J102" s="635"/>
      <c r="K102" s="635"/>
      <c r="L102" s="635"/>
      <c r="M102" s="635"/>
      <c r="N102" s="635"/>
      <c r="O102" s="635"/>
      <c r="P102" s="635"/>
      <c r="Q102" s="635"/>
      <c r="R102" s="635"/>
      <c r="S102" s="635"/>
      <c r="T102" s="635"/>
      <c r="U102" s="635"/>
      <c r="V102" s="635"/>
      <c r="W102" s="635"/>
      <c r="X102" s="635"/>
      <c r="Y102" s="635"/>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47"/>
      <c r="B103" s="648"/>
      <c r="C103" s="648"/>
      <c r="D103" s="649"/>
      <c r="E103" s="651"/>
      <c r="F103" s="613">
        <f t="shared" si="4"/>
        <v>0</v>
      </c>
      <c r="G103" s="614">
        <f t="shared" si="5"/>
        <v>0</v>
      </c>
      <c r="H103" s="614">
        <f t="shared" si="6"/>
        <v>0</v>
      </c>
      <c r="I103" s="8"/>
      <c r="J103" s="635"/>
      <c r="K103" s="635"/>
      <c r="L103" s="635"/>
      <c r="M103" s="635"/>
      <c r="N103" s="635"/>
      <c r="O103" s="635"/>
      <c r="P103" s="635"/>
      <c r="Q103" s="635"/>
      <c r="R103" s="635"/>
      <c r="S103" s="635"/>
      <c r="T103" s="635"/>
      <c r="U103" s="635"/>
      <c r="V103" s="635"/>
      <c r="W103" s="635"/>
      <c r="X103" s="635"/>
      <c r="Y103" s="635"/>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47"/>
      <c r="B104" s="648"/>
      <c r="C104" s="648"/>
      <c r="D104" s="649"/>
      <c r="E104" s="651"/>
      <c r="F104" s="613">
        <f t="shared" si="4"/>
        <v>0</v>
      </c>
      <c r="G104" s="614">
        <f t="shared" si="5"/>
        <v>0</v>
      </c>
      <c r="H104" s="614">
        <f t="shared" si="6"/>
        <v>0</v>
      </c>
      <c r="I104" s="8"/>
      <c r="J104" s="635"/>
      <c r="K104" s="635"/>
      <c r="L104" s="635"/>
      <c r="M104" s="635"/>
      <c r="N104" s="635"/>
      <c r="O104" s="635"/>
      <c r="P104" s="635"/>
      <c r="Q104" s="635"/>
      <c r="R104" s="635"/>
      <c r="S104" s="635"/>
      <c r="T104" s="635"/>
      <c r="U104" s="635"/>
      <c r="V104" s="635"/>
      <c r="W104" s="635"/>
      <c r="X104" s="635"/>
      <c r="Y104" s="635"/>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47"/>
      <c r="B105" s="648"/>
      <c r="C105" s="648"/>
      <c r="D105" s="649"/>
      <c r="E105" s="651"/>
      <c r="F105" s="613">
        <f t="shared" si="4"/>
        <v>0</v>
      </c>
      <c r="G105" s="614">
        <f t="shared" si="5"/>
        <v>0</v>
      </c>
      <c r="H105" s="614">
        <f t="shared" si="6"/>
        <v>0</v>
      </c>
      <c r="I105" s="8"/>
      <c r="J105" s="635"/>
      <c r="K105" s="635"/>
      <c r="L105" s="635"/>
      <c r="M105" s="635"/>
      <c r="N105" s="635"/>
      <c r="O105" s="635"/>
      <c r="P105" s="635"/>
      <c r="Q105" s="635"/>
      <c r="R105" s="635"/>
      <c r="S105" s="635"/>
      <c r="T105" s="635"/>
      <c r="U105" s="635"/>
      <c r="V105" s="635"/>
      <c r="W105" s="635"/>
      <c r="X105" s="635"/>
      <c r="Y105" s="635"/>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47"/>
      <c r="B106" s="648"/>
      <c r="C106" s="648"/>
      <c r="D106" s="649"/>
      <c r="E106" s="651"/>
      <c r="F106" s="613">
        <f t="shared" si="4"/>
        <v>0</v>
      </c>
      <c r="G106" s="614">
        <f t="shared" si="5"/>
        <v>0</v>
      </c>
      <c r="H106" s="614">
        <f t="shared" si="6"/>
        <v>0</v>
      </c>
      <c r="I106" s="8"/>
      <c r="J106" s="635"/>
      <c r="K106" s="635"/>
      <c r="L106" s="635"/>
      <c r="M106" s="635"/>
      <c r="N106" s="635"/>
      <c r="O106" s="635"/>
      <c r="P106" s="635"/>
      <c r="Q106" s="635"/>
      <c r="R106" s="635"/>
      <c r="S106" s="635"/>
      <c r="T106" s="635"/>
      <c r="U106" s="635"/>
      <c r="V106" s="635"/>
      <c r="W106" s="635"/>
      <c r="X106" s="635"/>
      <c r="Y106" s="635"/>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47"/>
      <c r="B107" s="648"/>
      <c r="C107" s="648"/>
      <c r="D107" s="649"/>
      <c r="E107" s="651"/>
      <c r="F107" s="613">
        <f t="shared" si="4"/>
        <v>0</v>
      </c>
      <c r="G107" s="614">
        <f t="shared" si="5"/>
        <v>0</v>
      </c>
      <c r="H107" s="614">
        <f t="shared" si="6"/>
        <v>0</v>
      </c>
      <c r="I107" s="8"/>
      <c r="J107" s="635"/>
      <c r="K107" s="635"/>
      <c r="L107" s="635"/>
      <c r="M107" s="635"/>
      <c r="N107" s="635"/>
      <c r="O107" s="635"/>
      <c r="P107" s="635"/>
      <c r="Q107" s="635"/>
      <c r="R107" s="635"/>
      <c r="S107" s="635"/>
      <c r="T107" s="635"/>
      <c r="U107" s="635"/>
      <c r="V107" s="635"/>
      <c r="W107" s="635"/>
      <c r="X107" s="635"/>
      <c r="Y107" s="635"/>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47"/>
      <c r="B108" s="648"/>
      <c r="C108" s="648"/>
      <c r="D108" s="649"/>
      <c r="E108" s="651"/>
      <c r="F108" s="613">
        <f t="shared" si="4"/>
        <v>0</v>
      </c>
      <c r="G108" s="614">
        <f t="shared" si="5"/>
        <v>0</v>
      </c>
      <c r="H108" s="614">
        <f t="shared" si="6"/>
        <v>0</v>
      </c>
      <c r="I108" s="8"/>
      <c r="J108" s="635"/>
      <c r="K108" s="635"/>
      <c r="L108" s="635"/>
      <c r="M108" s="635"/>
      <c r="N108" s="635"/>
      <c r="O108" s="635"/>
      <c r="P108" s="635"/>
      <c r="Q108" s="635"/>
      <c r="R108" s="635"/>
      <c r="S108" s="635"/>
      <c r="T108" s="635"/>
      <c r="U108" s="635"/>
      <c r="V108" s="635"/>
      <c r="W108" s="635"/>
      <c r="X108" s="635"/>
      <c r="Y108" s="635"/>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47"/>
      <c r="B109" s="648"/>
      <c r="C109" s="648"/>
      <c r="D109" s="649"/>
      <c r="E109" s="651"/>
      <c r="F109" s="613">
        <f t="shared" si="4"/>
        <v>0</v>
      </c>
      <c r="G109" s="614">
        <f t="shared" si="5"/>
        <v>0</v>
      </c>
      <c r="H109" s="614">
        <f t="shared" si="6"/>
        <v>0</v>
      </c>
      <c r="I109" s="8"/>
      <c r="J109" s="635"/>
      <c r="K109" s="635"/>
      <c r="L109" s="635"/>
      <c r="M109" s="635"/>
      <c r="N109" s="635"/>
      <c r="O109" s="635"/>
      <c r="P109" s="635"/>
      <c r="Q109" s="635"/>
      <c r="R109" s="635"/>
      <c r="S109" s="635"/>
      <c r="T109" s="635"/>
      <c r="U109" s="635"/>
      <c r="V109" s="635"/>
      <c r="W109" s="635"/>
      <c r="X109" s="635"/>
      <c r="Y109" s="635"/>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47"/>
      <c r="B110" s="648"/>
      <c r="C110" s="648"/>
      <c r="D110" s="649"/>
      <c r="E110" s="651"/>
      <c r="F110" s="613">
        <f t="shared" ref="F110:F112" si="7">D110/8/(215/12)</f>
        <v>0</v>
      </c>
      <c r="G110" s="614">
        <f t="shared" ref="G110:G112" si="8">+D110*C110</f>
        <v>0</v>
      </c>
      <c r="H110" s="614">
        <f t="shared" ref="H110:H112" si="9">G110*0.25</f>
        <v>0</v>
      </c>
      <c r="I110" s="8"/>
      <c r="J110" s="635"/>
      <c r="K110" s="635"/>
      <c r="L110" s="635"/>
      <c r="M110" s="635"/>
      <c r="N110" s="635"/>
      <c r="O110" s="635"/>
      <c r="P110" s="635"/>
      <c r="Q110" s="635"/>
      <c r="R110" s="635"/>
      <c r="S110" s="635"/>
      <c r="T110" s="635"/>
      <c r="U110" s="635"/>
      <c r="V110" s="635"/>
      <c r="W110" s="635"/>
      <c r="X110" s="635"/>
      <c r="Y110" s="635"/>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47"/>
      <c r="B111" s="648"/>
      <c r="C111" s="648"/>
      <c r="D111" s="649"/>
      <c r="E111" s="651"/>
      <c r="F111" s="613">
        <f t="shared" si="7"/>
        <v>0</v>
      </c>
      <c r="G111" s="614">
        <f t="shared" si="8"/>
        <v>0</v>
      </c>
      <c r="H111" s="614">
        <f t="shared" si="9"/>
        <v>0</v>
      </c>
      <c r="I111" s="8"/>
      <c r="J111" s="635"/>
      <c r="K111" s="635"/>
      <c r="L111" s="635"/>
      <c r="M111" s="635"/>
      <c r="N111" s="635"/>
      <c r="O111" s="635"/>
      <c r="P111" s="635"/>
      <c r="Q111" s="635"/>
      <c r="R111" s="635"/>
      <c r="S111" s="635"/>
      <c r="T111" s="635"/>
      <c r="U111" s="635"/>
      <c r="V111" s="635"/>
      <c r="W111" s="635"/>
      <c r="X111" s="635"/>
      <c r="Y111" s="635"/>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47"/>
      <c r="B112" s="648"/>
      <c r="C112" s="648"/>
      <c r="D112" s="649"/>
      <c r="E112" s="651"/>
      <c r="F112" s="613">
        <f t="shared" si="7"/>
        <v>0</v>
      </c>
      <c r="G112" s="614">
        <f t="shared" si="8"/>
        <v>0</v>
      </c>
      <c r="H112" s="614">
        <f t="shared" si="9"/>
        <v>0</v>
      </c>
      <c r="I112" s="8"/>
      <c r="J112" s="635"/>
      <c r="K112" s="635"/>
      <c r="L112" s="635"/>
      <c r="M112" s="635"/>
      <c r="N112" s="635"/>
      <c r="O112" s="635"/>
      <c r="P112" s="635"/>
      <c r="Q112" s="635"/>
      <c r="R112" s="635"/>
      <c r="S112" s="635"/>
      <c r="T112" s="635"/>
      <c r="U112" s="635"/>
      <c r="V112" s="635"/>
      <c r="W112" s="635"/>
      <c r="X112" s="635"/>
      <c r="Y112" s="635"/>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47"/>
      <c r="B113" s="648"/>
      <c r="C113" s="648"/>
      <c r="D113" s="649"/>
      <c r="E113" s="651"/>
      <c r="F113" s="613">
        <f t="shared" si="0"/>
        <v>0</v>
      </c>
      <c r="G113" s="614">
        <f t="shared" si="1"/>
        <v>0</v>
      </c>
      <c r="H113" s="614">
        <f t="shared" si="2"/>
        <v>0</v>
      </c>
      <c r="I113" s="8" t="str">
        <f t="shared" si="3"/>
        <v>M25-M</v>
      </c>
      <c r="J113" s="635"/>
      <c r="K113" s="635"/>
      <c r="L113" s="635"/>
      <c r="M113" s="635"/>
      <c r="N113" s="635"/>
      <c r="O113" s="635"/>
      <c r="P113" s="635"/>
      <c r="Q113" s="635"/>
      <c r="R113" s="635"/>
      <c r="S113" s="635"/>
      <c r="T113" s="635"/>
      <c r="U113" s="635"/>
      <c r="V113" s="635"/>
      <c r="W113" s="635"/>
      <c r="X113" s="635"/>
      <c r="Y113" s="635"/>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47"/>
      <c r="B114" s="648"/>
      <c r="C114" s="648"/>
      <c r="D114" s="649"/>
      <c r="E114" s="651"/>
      <c r="F114" s="613">
        <f t="shared" si="0"/>
        <v>0</v>
      </c>
      <c r="G114" s="614">
        <f t="shared" si="1"/>
        <v>0</v>
      </c>
      <c r="H114" s="614">
        <f>G114*0.25</f>
        <v>0</v>
      </c>
      <c r="I114" s="8" t="str">
        <f t="shared" si="3"/>
        <v>M25-M</v>
      </c>
      <c r="J114" s="635"/>
      <c r="K114" s="635"/>
      <c r="L114" s="635"/>
      <c r="M114" s="635"/>
      <c r="N114" s="635"/>
      <c r="O114" s="635"/>
      <c r="P114" s="635"/>
      <c r="Q114" s="635"/>
      <c r="R114" s="635"/>
      <c r="S114" s="635"/>
      <c r="T114" s="635"/>
      <c r="U114" s="635"/>
      <c r="V114" s="635"/>
      <c r="W114" s="635"/>
      <c r="X114" s="635"/>
      <c r="Y114" s="635"/>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47"/>
      <c r="B115" s="648"/>
      <c r="C115" s="648"/>
      <c r="D115" s="649"/>
      <c r="E115" s="651"/>
      <c r="F115" s="613">
        <f t="shared" si="0"/>
        <v>0</v>
      </c>
      <c r="G115" s="614">
        <f t="shared" si="1"/>
        <v>0</v>
      </c>
      <c r="H115" s="614">
        <f t="shared" si="2"/>
        <v>0</v>
      </c>
      <c r="I115" s="8" t="str">
        <f t="shared" si="3"/>
        <v>M25-M</v>
      </c>
      <c r="J115" s="635"/>
      <c r="K115" s="635"/>
      <c r="L115" s="635"/>
      <c r="M115" s="635"/>
      <c r="N115" s="635"/>
      <c r="O115" s="635"/>
      <c r="P115" s="635"/>
      <c r="Q115" s="635"/>
      <c r="R115" s="635"/>
      <c r="S115" s="635"/>
      <c r="T115" s="635"/>
      <c r="U115" s="635"/>
      <c r="V115" s="635"/>
      <c r="W115" s="635"/>
      <c r="X115" s="635"/>
      <c r="Y115" s="635"/>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47"/>
      <c r="B116" s="648"/>
      <c r="C116" s="648"/>
      <c r="D116" s="649"/>
      <c r="E116" s="651"/>
      <c r="F116" s="613">
        <f t="shared" si="0"/>
        <v>0</v>
      </c>
      <c r="G116" s="614">
        <f t="shared" si="1"/>
        <v>0</v>
      </c>
      <c r="H116" s="614">
        <f t="shared" si="2"/>
        <v>0</v>
      </c>
      <c r="I116" s="8" t="str">
        <f t="shared" si="3"/>
        <v>M25-M</v>
      </c>
      <c r="J116" s="635"/>
      <c r="K116" s="635"/>
      <c r="L116" s="635"/>
      <c r="M116" s="635"/>
      <c r="N116" s="635"/>
      <c r="O116" s="635"/>
      <c r="P116" s="635"/>
      <c r="Q116" s="635"/>
      <c r="R116" s="635"/>
      <c r="S116" s="635"/>
      <c r="T116" s="635"/>
      <c r="U116" s="635"/>
      <c r="V116" s="635"/>
      <c r="W116" s="635"/>
      <c r="X116" s="635"/>
      <c r="Y116" s="635"/>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47"/>
      <c r="B117" s="648"/>
      <c r="C117" s="648"/>
      <c r="D117" s="649"/>
      <c r="E117" s="651"/>
      <c r="F117" s="613">
        <f t="shared" si="0"/>
        <v>0</v>
      </c>
      <c r="G117" s="614">
        <f t="shared" si="1"/>
        <v>0</v>
      </c>
      <c r="H117" s="614">
        <f t="shared" si="2"/>
        <v>0</v>
      </c>
      <c r="I117" s="8" t="str">
        <f t="shared" si="3"/>
        <v>M25-M</v>
      </c>
      <c r="J117" s="635"/>
      <c r="K117" s="635"/>
      <c r="L117" s="635"/>
      <c r="M117" s="635"/>
      <c r="N117" s="635"/>
      <c r="O117" s="635"/>
      <c r="P117" s="635"/>
      <c r="Q117" s="635"/>
      <c r="R117" s="635"/>
      <c r="S117" s="635"/>
      <c r="T117" s="635"/>
      <c r="U117" s="635"/>
      <c r="V117" s="635"/>
      <c r="W117" s="635"/>
      <c r="X117" s="635"/>
      <c r="Y117" s="635"/>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47"/>
      <c r="B118" s="648"/>
      <c r="C118" s="648"/>
      <c r="D118" s="649"/>
      <c r="E118" s="651"/>
      <c r="F118" s="613">
        <f t="shared" si="0"/>
        <v>0</v>
      </c>
      <c r="G118" s="614">
        <f t="shared" si="1"/>
        <v>0</v>
      </c>
      <c r="H118" s="614">
        <f t="shared" si="2"/>
        <v>0</v>
      </c>
      <c r="I118" s="8" t="str">
        <f t="shared" si="3"/>
        <v>M25-M</v>
      </c>
      <c r="J118" s="635"/>
      <c r="K118" s="635"/>
      <c r="L118" s="635"/>
      <c r="M118" s="635"/>
      <c r="N118" s="635"/>
      <c r="O118" s="635"/>
      <c r="P118" s="635"/>
      <c r="Q118" s="635"/>
      <c r="R118" s="635"/>
      <c r="S118" s="635"/>
      <c r="T118" s="635"/>
      <c r="U118" s="635"/>
      <c r="V118" s="635"/>
      <c r="W118" s="635"/>
      <c r="X118" s="635"/>
      <c r="Y118" s="635"/>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24"/>
      <c r="B119" s="650"/>
      <c r="C119" s="650"/>
      <c r="D119" s="651"/>
      <c r="E119" s="651"/>
      <c r="F119" s="656">
        <f t="shared" si="0"/>
        <v>0</v>
      </c>
      <c r="G119" s="614">
        <f t="shared" si="1"/>
        <v>0</v>
      </c>
      <c r="H119" s="614">
        <f t="shared" si="2"/>
        <v>0</v>
      </c>
      <c r="I119" s="8" t="str">
        <f t="shared" si="3"/>
        <v>M25-M</v>
      </c>
      <c r="J119" s="635"/>
      <c r="K119" s="635"/>
      <c r="L119" s="635"/>
      <c r="M119" s="635"/>
      <c r="N119" s="635"/>
      <c r="O119" s="635"/>
      <c r="P119" s="635"/>
      <c r="Q119" s="635"/>
      <c r="R119" s="635"/>
      <c r="S119" s="635"/>
      <c r="T119" s="635"/>
      <c r="U119" s="635"/>
      <c r="V119" s="635"/>
      <c r="W119" s="635"/>
      <c r="X119" s="635"/>
      <c r="Y119" s="635"/>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51"/>
      <c r="F120" s="656">
        <f t="shared" si="0"/>
        <v>0</v>
      </c>
      <c r="G120" s="614">
        <f t="shared" si="1"/>
        <v>0</v>
      </c>
      <c r="H120" s="614">
        <f t="shared" si="2"/>
        <v>0</v>
      </c>
      <c r="I120" s="8" t="str">
        <f t="shared" si="3"/>
        <v>M25-M</v>
      </c>
      <c r="J120" s="635"/>
      <c r="K120" s="635"/>
      <c r="L120" s="635"/>
      <c r="M120" s="635"/>
      <c r="N120" s="635"/>
      <c r="O120" s="635"/>
      <c r="P120" s="635"/>
      <c r="Q120" s="635"/>
      <c r="R120" s="635"/>
      <c r="S120" s="635"/>
      <c r="T120" s="635"/>
      <c r="U120" s="635"/>
      <c r="V120" s="635"/>
      <c r="W120" s="635"/>
      <c r="X120" s="635"/>
      <c r="Y120" s="635"/>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51"/>
      <c r="F121" s="656">
        <f t="shared" si="0"/>
        <v>0</v>
      </c>
      <c r="G121" s="614">
        <f t="shared" si="1"/>
        <v>0</v>
      </c>
      <c r="H121" s="614">
        <f t="shared" si="2"/>
        <v>0</v>
      </c>
      <c r="I121" s="8" t="str">
        <f t="shared" si="3"/>
        <v>M25-M</v>
      </c>
      <c r="J121" s="635"/>
      <c r="K121" s="635"/>
      <c r="L121" s="635"/>
      <c r="M121" s="635"/>
      <c r="N121" s="635"/>
      <c r="O121" s="635"/>
      <c r="P121" s="635"/>
      <c r="Q121" s="635"/>
      <c r="R121" s="635"/>
      <c r="S121" s="635"/>
      <c r="T121" s="635"/>
      <c r="U121" s="635"/>
      <c r="V121" s="635"/>
      <c r="W121" s="635"/>
      <c r="X121" s="635"/>
      <c r="Y121" s="635"/>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51"/>
      <c r="F122" s="656">
        <f t="shared" si="0"/>
        <v>0</v>
      </c>
      <c r="G122" s="614">
        <f t="shared" si="1"/>
        <v>0</v>
      </c>
      <c r="H122" s="614">
        <f t="shared" si="2"/>
        <v>0</v>
      </c>
      <c r="I122" s="8" t="str">
        <f t="shared" si="3"/>
        <v>M25-M</v>
      </c>
      <c r="J122" s="635"/>
      <c r="K122" s="635"/>
      <c r="L122" s="635"/>
      <c r="M122" s="635"/>
      <c r="N122" s="635"/>
      <c r="O122" s="635"/>
      <c r="P122" s="635"/>
      <c r="Q122" s="635"/>
      <c r="R122" s="635"/>
      <c r="S122" s="635"/>
      <c r="T122" s="635"/>
      <c r="U122" s="635"/>
      <c r="V122" s="635"/>
      <c r="W122" s="635"/>
      <c r="X122" s="635"/>
      <c r="Y122" s="635"/>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51"/>
      <c r="F123" s="656">
        <f t="shared" si="0"/>
        <v>0</v>
      </c>
      <c r="G123" s="614">
        <f t="shared" si="1"/>
        <v>0</v>
      </c>
      <c r="H123" s="614">
        <f t="shared" si="2"/>
        <v>0</v>
      </c>
      <c r="I123" s="8" t="str">
        <f t="shared" si="3"/>
        <v>M25-M</v>
      </c>
      <c r="J123" s="635"/>
      <c r="K123" s="635"/>
      <c r="L123" s="635"/>
      <c r="M123" s="635"/>
      <c r="N123" s="635"/>
      <c r="O123" s="635"/>
      <c r="P123" s="635"/>
      <c r="Q123" s="635"/>
      <c r="R123" s="635"/>
      <c r="S123" s="635"/>
      <c r="T123" s="635"/>
      <c r="U123" s="635"/>
      <c r="V123" s="635"/>
      <c r="W123" s="635"/>
      <c r="X123" s="635"/>
      <c r="Y123" s="635"/>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51"/>
      <c r="F124" s="656">
        <f t="shared" si="0"/>
        <v>0</v>
      </c>
      <c r="G124" s="614">
        <f t="shared" si="1"/>
        <v>0</v>
      </c>
      <c r="H124" s="614">
        <f t="shared" si="2"/>
        <v>0</v>
      </c>
      <c r="I124" s="8" t="str">
        <f t="shared" si="3"/>
        <v>M25-M</v>
      </c>
      <c r="J124" s="635"/>
      <c r="K124" s="635"/>
      <c r="L124" s="635"/>
      <c r="M124" s="635"/>
      <c r="N124" s="635"/>
      <c r="O124" s="635"/>
      <c r="P124" s="635"/>
      <c r="Q124" s="635"/>
      <c r="R124" s="635"/>
      <c r="S124" s="635"/>
      <c r="T124" s="635"/>
      <c r="U124" s="635"/>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51"/>
      <c r="F125" s="656">
        <f t="shared" si="0"/>
        <v>0</v>
      </c>
      <c r="G125" s="614">
        <f t="shared" si="1"/>
        <v>0</v>
      </c>
      <c r="H125" s="614">
        <f t="shared" si="2"/>
        <v>0</v>
      </c>
      <c r="I125" s="8" t="str">
        <f t="shared" si="3"/>
        <v>M25-M</v>
      </c>
      <c r="J125" s="635"/>
      <c r="K125" s="635"/>
      <c r="L125" s="635"/>
      <c r="M125" s="635"/>
      <c r="N125" s="635"/>
      <c r="O125" s="635"/>
      <c r="P125" s="635"/>
      <c r="Q125" s="635"/>
      <c r="R125" s="635"/>
      <c r="S125" s="635"/>
      <c r="T125" s="635"/>
      <c r="U125" s="635"/>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51"/>
      <c r="F126" s="656">
        <f t="shared" si="0"/>
        <v>0</v>
      </c>
      <c r="G126" s="614">
        <f t="shared" si="1"/>
        <v>0</v>
      </c>
      <c r="H126" s="614">
        <f t="shared" si="2"/>
        <v>0</v>
      </c>
      <c r="I126" s="8" t="str">
        <f t="shared" si="3"/>
        <v>M25-M</v>
      </c>
      <c r="J126" s="635"/>
      <c r="K126" s="635"/>
      <c r="L126" s="635"/>
      <c r="M126" s="635"/>
      <c r="N126" s="635"/>
      <c r="O126" s="635"/>
      <c r="P126" s="635"/>
      <c r="Q126" s="635"/>
      <c r="R126" s="635"/>
      <c r="S126" s="635"/>
      <c r="T126" s="635"/>
      <c r="U126" s="635"/>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51"/>
      <c r="F127" s="656">
        <f t="shared" si="0"/>
        <v>0</v>
      </c>
      <c r="G127" s="614">
        <f t="shared" si="1"/>
        <v>0</v>
      </c>
      <c r="H127" s="614">
        <f t="shared" si="2"/>
        <v>0</v>
      </c>
      <c r="I127" s="8" t="str">
        <f t="shared" si="3"/>
        <v>M25-M</v>
      </c>
      <c r="J127" s="635"/>
      <c r="K127" s="635"/>
      <c r="L127" s="635"/>
      <c r="M127" s="635"/>
      <c r="N127" s="635"/>
      <c r="O127" s="635"/>
      <c r="P127" s="635"/>
      <c r="Q127" s="635"/>
      <c r="R127" s="635"/>
      <c r="S127" s="635"/>
      <c r="T127" s="635"/>
      <c r="U127" s="635"/>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51"/>
      <c r="F128" s="656">
        <f t="shared" si="0"/>
        <v>0</v>
      </c>
      <c r="G128" s="614">
        <f t="shared" si="1"/>
        <v>0</v>
      </c>
      <c r="H128" s="614">
        <f t="shared" si="2"/>
        <v>0</v>
      </c>
      <c r="I128" s="8" t="str">
        <f t="shared" si="3"/>
        <v>M25-M</v>
      </c>
      <c r="J128" s="635"/>
      <c r="K128" s="635"/>
      <c r="L128" s="635"/>
      <c r="M128" s="635"/>
      <c r="N128" s="635"/>
      <c r="O128" s="635"/>
      <c r="P128" s="635"/>
      <c r="Q128" s="635"/>
      <c r="R128" s="635"/>
      <c r="S128" s="635"/>
      <c r="T128" s="635"/>
      <c r="U128" s="635"/>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51"/>
      <c r="F129" s="656">
        <f t="shared" si="0"/>
        <v>0</v>
      </c>
      <c r="G129" s="614">
        <f t="shared" si="1"/>
        <v>0</v>
      </c>
      <c r="H129" s="614">
        <f t="shared" si="2"/>
        <v>0</v>
      </c>
      <c r="I129" s="8" t="str">
        <f t="shared" si="3"/>
        <v>M25-M</v>
      </c>
      <c r="J129" s="635"/>
      <c r="K129" s="635"/>
      <c r="L129" s="635"/>
      <c r="M129" s="635"/>
      <c r="N129" s="635"/>
      <c r="O129" s="635"/>
      <c r="P129" s="635"/>
      <c r="Q129" s="635"/>
      <c r="R129" s="635"/>
      <c r="S129" s="635"/>
      <c r="T129" s="635"/>
      <c r="U129" s="635"/>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 hidden="1" customHeight="1" outlineLevel="1" x14ac:dyDescent="0.35">
      <c r="A130" s="615"/>
      <c r="B130" s="616"/>
      <c r="C130" s="616"/>
      <c r="D130" s="617"/>
      <c r="E130" s="651"/>
      <c r="F130" s="656">
        <f t="shared" si="0"/>
        <v>0</v>
      </c>
      <c r="G130" s="614">
        <f t="shared" si="1"/>
        <v>0</v>
      </c>
      <c r="H130" s="614">
        <f t="shared" si="2"/>
        <v>0</v>
      </c>
      <c r="I130" s="8" t="str">
        <f t="shared" si="3"/>
        <v>M25-M</v>
      </c>
      <c r="J130" s="635"/>
      <c r="K130" s="635"/>
      <c r="L130" s="635"/>
      <c r="M130" s="635"/>
      <c r="N130" s="635"/>
      <c r="O130" s="635"/>
      <c r="P130" s="635"/>
      <c r="Q130" s="635"/>
      <c r="R130" s="635"/>
      <c r="S130" s="635"/>
      <c r="T130" s="635"/>
      <c r="U130" s="635"/>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 hidden="1" customHeight="1" outlineLevel="1" x14ac:dyDescent="0.35">
      <c r="A131" s="615"/>
      <c r="B131" s="616"/>
      <c r="C131" s="616"/>
      <c r="D131" s="617"/>
      <c r="E131" s="651"/>
      <c r="F131" s="656">
        <f t="shared" ref="F131:F140" si="10">D131/8/(215/12)</f>
        <v>0</v>
      </c>
      <c r="G131" s="614">
        <f t="shared" ref="G131:G140" si="11">+D131*C131</f>
        <v>0</v>
      </c>
      <c r="H131" s="614">
        <f t="shared" ref="H131:H140" si="12">G131*0.25</f>
        <v>0</v>
      </c>
      <c r="I131" s="8"/>
      <c r="J131" s="635"/>
      <c r="K131" s="635"/>
      <c r="L131" s="635"/>
      <c r="M131" s="635"/>
      <c r="N131" s="635"/>
      <c r="O131" s="635"/>
      <c r="P131" s="635"/>
      <c r="Q131" s="635"/>
      <c r="R131" s="635"/>
      <c r="S131" s="635"/>
      <c r="T131" s="635"/>
      <c r="U131" s="635"/>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 hidden="1" customHeight="1" outlineLevel="1" x14ac:dyDescent="0.35">
      <c r="A132" s="615"/>
      <c r="B132" s="616"/>
      <c r="C132" s="616"/>
      <c r="D132" s="617"/>
      <c r="E132" s="651"/>
      <c r="F132" s="656">
        <f t="shared" si="10"/>
        <v>0</v>
      </c>
      <c r="G132" s="614">
        <f t="shared" si="11"/>
        <v>0</v>
      </c>
      <c r="H132" s="614">
        <f t="shared" si="12"/>
        <v>0</v>
      </c>
      <c r="I132" s="8"/>
      <c r="J132" s="635"/>
      <c r="K132" s="635"/>
      <c r="L132" s="635"/>
      <c r="M132" s="635"/>
      <c r="N132" s="635"/>
      <c r="O132" s="635"/>
      <c r="P132" s="635"/>
      <c r="Q132" s="635"/>
      <c r="R132" s="635"/>
      <c r="S132" s="635"/>
      <c r="T132" s="635"/>
      <c r="U132" s="635"/>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 hidden="1" customHeight="1" outlineLevel="1" x14ac:dyDescent="0.35">
      <c r="A133" s="615"/>
      <c r="B133" s="616"/>
      <c r="C133" s="616"/>
      <c r="D133" s="617"/>
      <c r="E133" s="651"/>
      <c r="F133" s="656">
        <f t="shared" si="10"/>
        <v>0</v>
      </c>
      <c r="G133" s="614">
        <f t="shared" si="11"/>
        <v>0</v>
      </c>
      <c r="H133" s="614">
        <f t="shared" si="12"/>
        <v>0</v>
      </c>
      <c r="I133" s="8"/>
      <c r="J133" s="635"/>
      <c r="K133" s="635"/>
      <c r="L133" s="635"/>
      <c r="M133" s="635"/>
      <c r="N133" s="635"/>
      <c r="O133" s="635"/>
      <c r="P133" s="635"/>
      <c r="Q133" s="635"/>
      <c r="R133" s="635"/>
      <c r="S133" s="635"/>
      <c r="T133" s="635"/>
      <c r="U133" s="635"/>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 hidden="1" customHeight="1" outlineLevel="1" x14ac:dyDescent="0.35">
      <c r="A134" s="615"/>
      <c r="B134" s="616"/>
      <c r="C134" s="616"/>
      <c r="D134" s="617"/>
      <c r="E134" s="651"/>
      <c r="F134" s="656">
        <f t="shared" si="10"/>
        <v>0</v>
      </c>
      <c r="G134" s="614">
        <f t="shared" si="11"/>
        <v>0</v>
      </c>
      <c r="H134" s="614">
        <f t="shared" si="12"/>
        <v>0</v>
      </c>
      <c r="I134" s="8"/>
      <c r="J134" s="635"/>
      <c r="K134" s="635"/>
      <c r="L134" s="635"/>
      <c r="M134" s="635"/>
      <c r="N134" s="635"/>
      <c r="O134" s="635"/>
      <c r="P134" s="635"/>
      <c r="Q134" s="635"/>
      <c r="R134" s="635"/>
      <c r="S134" s="635"/>
      <c r="T134" s="635"/>
      <c r="U134" s="635"/>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 hidden="1" customHeight="1" outlineLevel="1" x14ac:dyDescent="0.35">
      <c r="A135" s="615"/>
      <c r="B135" s="616"/>
      <c r="C135" s="616"/>
      <c r="D135" s="617"/>
      <c r="E135" s="651"/>
      <c r="F135" s="656">
        <f t="shared" si="10"/>
        <v>0</v>
      </c>
      <c r="G135" s="614">
        <f t="shared" si="11"/>
        <v>0</v>
      </c>
      <c r="H135" s="614">
        <f t="shared" si="12"/>
        <v>0</v>
      </c>
      <c r="I135" s="8"/>
      <c r="J135" s="635"/>
      <c r="K135" s="635"/>
      <c r="L135" s="635"/>
      <c r="M135" s="635"/>
      <c r="N135" s="635"/>
      <c r="O135" s="635"/>
      <c r="P135" s="635"/>
      <c r="Q135" s="635"/>
      <c r="R135" s="635"/>
      <c r="S135" s="635"/>
      <c r="T135" s="635"/>
      <c r="U135" s="635"/>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 hidden="1" customHeight="1" outlineLevel="1" x14ac:dyDescent="0.35">
      <c r="A136" s="615"/>
      <c r="B136" s="616"/>
      <c r="C136" s="616"/>
      <c r="D136" s="617"/>
      <c r="E136" s="651"/>
      <c r="F136" s="656">
        <f t="shared" si="10"/>
        <v>0</v>
      </c>
      <c r="G136" s="614">
        <f t="shared" si="11"/>
        <v>0</v>
      </c>
      <c r="H136" s="614">
        <f t="shared" si="12"/>
        <v>0</v>
      </c>
      <c r="I136" s="8"/>
      <c r="J136" s="635"/>
      <c r="K136" s="635"/>
      <c r="L136" s="635"/>
      <c r="M136" s="635"/>
      <c r="N136" s="635"/>
      <c r="O136" s="635"/>
      <c r="P136" s="635"/>
      <c r="Q136" s="635"/>
      <c r="R136" s="635"/>
      <c r="S136" s="635"/>
      <c r="T136" s="635"/>
      <c r="U136" s="635"/>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 hidden="1" customHeight="1" outlineLevel="1" x14ac:dyDescent="0.35">
      <c r="A137" s="615"/>
      <c r="B137" s="616"/>
      <c r="C137" s="616"/>
      <c r="D137" s="617"/>
      <c r="E137" s="651"/>
      <c r="F137" s="656">
        <f t="shared" si="10"/>
        <v>0</v>
      </c>
      <c r="G137" s="614">
        <f t="shared" si="11"/>
        <v>0</v>
      </c>
      <c r="H137" s="614">
        <f t="shared" si="12"/>
        <v>0</v>
      </c>
      <c r="I137" s="8"/>
      <c r="J137" s="635"/>
      <c r="K137" s="635"/>
      <c r="L137" s="635"/>
      <c r="M137" s="635"/>
      <c r="N137" s="635"/>
      <c r="O137" s="635"/>
      <c r="P137" s="635"/>
      <c r="Q137" s="635"/>
      <c r="R137" s="635"/>
      <c r="S137" s="635"/>
      <c r="T137" s="635"/>
      <c r="U137" s="635"/>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 hidden="1" customHeight="1" outlineLevel="1" x14ac:dyDescent="0.35">
      <c r="A138" s="615"/>
      <c r="B138" s="616"/>
      <c r="C138" s="616"/>
      <c r="D138" s="617"/>
      <c r="E138" s="651"/>
      <c r="F138" s="656">
        <f t="shared" si="10"/>
        <v>0</v>
      </c>
      <c r="G138" s="614">
        <f t="shared" si="11"/>
        <v>0</v>
      </c>
      <c r="H138" s="614">
        <f t="shared" si="12"/>
        <v>0</v>
      </c>
      <c r="I138" s="8"/>
      <c r="J138" s="635"/>
      <c r="K138" s="635"/>
      <c r="L138" s="635"/>
      <c r="M138" s="635"/>
      <c r="N138" s="635"/>
      <c r="O138" s="635"/>
      <c r="P138" s="635"/>
      <c r="Q138" s="635"/>
      <c r="R138" s="635"/>
      <c r="S138" s="635"/>
      <c r="T138" s="635"/>
      <c r="U138" s="635"/>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 hidden="1" customHeight="1" outlineLevel="1" x14ac:dyDescent="0.35">
      <c r="A139" s="615"/>
      <c r="B139" s="616"/>
      <c r="C139" s="616"/>
      <c r="D139" s="617"/>
      <c r="E139" s="651"/>
      <c r="F139" s="656">
        <f t="shared" si="10"/>
        <v>0</v>
      </c>
      <c r="G139" s="614">
        <f t="shared" si="11"/>
        <v>0</v>
      </c>
      <c r="H139" s="614">
        <f t="shared" si="12"/>
        <v>0</v>
      </c>
      <c r="I139" s="8"/>
      <c r="J139" s="635"/>
      <c r="K139" s="635"/>
      <c r="L139" s="635"/>
      <c r="M139" s="635"/>
      <c r="N139" s="635"/>
      <c r="O139" s="635"/>
      <c r="P139" s="635"/>
      <c r="Q139" s="635"/>
      <c r="R139" s="635"/>
      <c r="S139" s="635"/>
      <c r="T139" s="635"/>
      <c r="U139" s="635"/>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 hidden="1" customHeight="1" outlineLevel="1" x14ac:dyDescent="0.35">
      <c r="A140" s="615"/>
      <c r="B140" s="616"/>
      <c r="C140" s="616"/>
      <c r="D140" s="617"/>
      <c r="E140" s="651"/>
      <c r="F140" s="656">
        <f t="shared" si="10"/>
        <v>0</v>
      </c>
      <c r="G140" s="614">
        <f t="shared" si="11"/>
        <v>0</v>
      </c>
      <c r="H140" s="614">
        <f t="shared" si="12"/>
        <v>0</v>
      </c>
      <c r="I140" s="8"/>
      <c r="J140" s="635"/>
      <c r="K140" s="635"/>
      <c r="L140" s="635"/>
      <c r="M140" s="635"/>
      <c r="N140" s="635"/>
      <c r="O140" s="635"/>
      <c r="P140" s="635"/>
      <c r="Q140" s="635"/>
      <c r="R140" s="635"/>
      <c r="S140" s="635"/>
      <c r="T140" s="635"/>
      <c r="U140" s="635"/>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51"/>
      <c r="F141" s="656">
        <f t="shared" si="0"/>
        <v>0</v>
      </c>
      <c r="G141" s="614">
        <f t="shared" si="1"/>
        <v>0</v>
      </c>
      <c r="H141" s="614">
        <f t="shared" si="2"/>
        <v>0</v>
      </c>
      <c r="I141" s="8" t="str">
        <f t="shared" si="3"/>
        <v>M25-M</v>
      </c>
      <c r="J141" s="635"/>
      <c r="K141" s="635"/>
      <c r="L141" s="635"/>
      <c r="M141" s="635"/>
      <c r="N141" s="635"/>
      <c r="O141" s="635"/>
      <c r="P141" s="635"/>
      <c r="Q141" s="635"/>
      <c r="R141" s="635"/>
      <c r="S141" s="635"/>
      <c r="T141" s="635"/>
      <c r="U141" s="635"/>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51"/>
      <c r="F142" s="656">
        <f t="shared" si="0"/>
        <v>0</v>
      </c>
      <c r="G142" s="614">
        <f t="shared" si="1"/>
        <v>0</v>
      </c>
      <c r="H142" s="614">
        <f t="shared" si="2"/>
        <v>0</v>
      </c>
      <c r="I142" s="8" t="str">
        <f t="shared" si="3"/>
        <v>M25-M</v>
      </c>
      <c r="J142" s="635"/>
      <c r="K142" s="635"/>
      <c r="L142" s="635"/>
      <c r="M142" s="635"/>
      <c r="N142" s="635"/>
      <c r="O142" s="635"/>
      <c r="P142" s="635"/>
      <c r="Q142" s="635"/>
      <c r="R142" s="635"/>
      <c r="S142" s="635"/>
      <c r="T142" s="635"/>
      <c r="U142" s="635"/>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51"/>
      <c r="F143" s="656">
        <f t="shared" si="0"/>
        <v>0</v>
      </c>
      <c r="G143" s="614">
        <f t="shared" si="1"/>
        <v>0</v>
      </c>
      <c r="H143" s="614">
        <f t="shared" si="2"/>
        <v>0</v>
      </c>
      <c r="I143" s="8" t="str">
        <f t="shared" si="3"/>
        <v>M25-M</v>
      </c>
      <c r="J143" s="635"/>
      <c r="K143" s="635"/>
      <c r="L143" s="635"/>
      <c r="M143" s="635"/>
      <c r="N143" s="635"/>
      <c r="O143" s="635"/>
      <c r="P143" s="635"/>
      <c r="Q143" s="635"/>
      <c r="R143" s="635"/>
      <c r="S143" s="635"/>
      <c r="T143" s="635"/>
      <c r="U143" s="635"/>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51"/>
      <c r="F144" s="656">
        <f t="shared" si="0"/>
        <v>0</v>
      </c>
      <c r="G144" s="614">
        <f t="shared" si="1"/>
        <v>0</v>
      </c>
      <c r="H144" s="614">
        <f t="shared" si="2"/>
        <v>0</v>
      </c>
      <c r="I144" s="8" t="str">
        <f t="shared" si="3"/>
        <v>M25-M</v>
      </c>
      <c r="J144" s="635"/>
      <c r="K144" s="635"/>
      <c r="L144" s="635"/>
      <c r="M144" s="635"/>
      <c r="N144" s="635"/>
      <c r="O144" s="635"/>
      <c r="P144" s="635"/>
      <c r="Q144" s="635"/>
      <c r="R144" s="635"/>
      <c r="S144" s="635"/>
      <c r="T144" s="635"/>
      <c r="U144" s="635"/>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51"/>
      <c r="F145" s="656">
        <f t="shared" si="0"/>
        <v>0</v>
      </c>
      <c r="G145" s="614">
        <f t="shared" si="1"/>
        <v>0</v>
      </c>
      <c r="H145" s="614">
        <f t="shared" si="2"/>
        <v>0</v>
      </c>
      <c r="I145" s="8" t="str">
        <f t="shared" si="3"/>
        <v>M25-M</v>
      </c>
      <c r="J145" s="635"/>
      <c r="K145" s="635"/>
      <c r="L145" s="635"/>
      <c r="M145" s="635"/>
      <c r="N145" s="635"/>
      <c r="O145" s="635"/>
      <c r="P145" s="635"/>
      <c r="Q145" s="635"/>
      <c r="R145" s="635"/>
      <c r="S145" s="635"/>
      <c r="T145" s="635"/>
      <c r="U145" s="635"/>
      <c r="V145" s="268"/>
      <c r="W145" s="268"/>
      <c r="X145" s="268"/>
      <c r="Y145" s="268"/>
    </row>
    <row r="146" spans="1:25" s="297" customFormat="1" ht="14.5" hidden="1" outlineLevel="1" x14ac:dyDescent="0.35">
      <c r="A146" s="615"/>
      <c r="B146" s="616"/>
      <c r="C146" s="616"/>
      <c r="D146" s="617"/>
      <c r="E146" s="651"/>
      <c r="F146" s="656">
        <f t="shared" si="0"/>
        <v>0</v>
      </c>
      <c r="G146" s="614">
        <f t="shared" si="1"/>
        <v>0</v>
      </c>
      <c r="H146" s="614">
        <f t="shared" si="2"/>
        <v>0</v>
      </c>
      <c r="I146" s="8" t="str">
        <f t="shared" si="3"/>
        <v>M25-M</v>
      </c>
      <c r="J146" s="635"/>
      <c r="K146" s="635"/>
      <c r="L146" s="635"/>
      <c r="M146" s="635"/>
      <c r="N146" s="635"/>
      <c r="O146" s="635"/>
      <c r="P146" s="635"/>
      <c r="Q146" s="635"/>
      <c r="R146" s="635"/>
      <c r="S146" s="635"/>
      <c r="T146" s="635"/>
      <c r="U146" s="635"/>
      <c r="V146" s="268"/>
      <c r="W146" s="268"/>
      <c r="X146" s="268"/>
      <c r="Y146" s="268"/>
    </row>
    <row r="147" spans="1:25" s="297" customFormat="1" ht="14.5" hidden="1" outlineLevel="1" x14ac:dyDescent="0.35">
      <c r="A147" s="615"/>
      <c r="B147" s="616"/>
      <c r="C147" s="616"/>
      <c r="D147" s="617"/>
      <c r="E147" s="651"/>
      <c r="F147" s="656">
        <f t="shared" si="0"/>
        <v>0</v>
      </c>
      <c r="G147" s="614">
        <f t="shared" si="1"/>
        <v>0</v>
      </c>
      <c r="H147" s="614">
        <f t="shared" si="2"/>
        <v>0</v>
      </c>
      <c r="I147" s="8" t="str">
        <f t="shared" si="3"/>
        <v>M25-M</v>
      </c>
      <c r="J147" s="635"/>
      <c r="K147" s="635"/>
      <c r="L147" s="635"/>
      <c r="M147" s="635"/>
      <c r="N147" s="635"/>
      <c r="O147" s="635"/>
      <c r="P147" s="635"/>
      <c r="Q147" s="635"/>
      <c r="R147" s="635"/>
      <c r="S147" s="635"/>
      <c r="T147" s="635"/>
      <c r="U147" s="635"/>
      <c r="V147" s="268"/>
      <c r="W147" s="268"/>
      <c r="X147" s="268"/>
      <c r="Y147" s="268"/>
    </row>
    <row r="148" spans="1:25" s="297" customFormat="1" ht="14.5" hidden="1" outlineLevel="1" x14ac:dyDescent="0.35">
      <c r="A148" s="615"/>
      <c r="B148" s="616"/>
      <c r="C148" s="616"/>
      <c r="D148" s="617"/>
      <c r="E148" s="651"/>
      <c r="F148" s="656">
        <f t="shared" si="0"/>
        <v>0</v>
      </c>
      <c r="G148" s="614">
        <f t="shared" si="1"/>
        <v>0</v>
      </c>
      <c r="H148" s="614">
        <f t="shared" si="2"/>
        <v>0</v>
      </c>
      <c r="I148" s="8" t="str">
        <f t="shared" si="3"/>
        <v>M25-M</v>
      </c>
      <c r="J148" s="635"/>
      <c r="K148" s="635"/>
      <c r="L148" s="635"/>
      <c r="M148" s="635"/>
      <c r="N148" s="635"/>
      <c r="O148" s="635"/>
      <c r="P148" s="635"/>
      <c r="Q148" s="635"/>
      <c r="R148" s="635"/>
      <c r="S148" s="635"/>
      <c r="T148" s="635"/>
      <c r="U148" s="635"/>
      <c r="V148" s="268"/>
      <c r="W148" s="268"/>
      <c r="X148" s="268"/>
      <c r="Y148" s="268"/>
    </row>
    <row r="149" spans="1:25" s="297" customFormat="1" ht="14.5" hidden="1" outlineLevel="1" x14ac:dyDescent="0.35">
      <c r="A149" s="615"/>
      <c r="B149" s="616"/>
      <c r="C149" s="616"/>
      <c r="D149" s="617"/>
      <c r="E149" s="651"/>
      <c r="F149" s="656">
        <f t="shared" si="0"/>
        <v>0</v>
      </c>
      <c r="G149" s="614">
        <f t="shared" si="1"/>
        <v>0</v>
      </c>
      <c r="H149" s="614">
        <f t="shared" si="2"/>
        <v>0</v>
      </c>
      <c r="I149" s="8" t="str">
        <f t="shared" si="3"/>
        <v>M25-M</v>
      </c>
      <c r="J149" s="635"/>
      <c r="K149" s="635"/>
      <c r="L149" s="635"/>
      <c r="M149" s="635"/>
      <c r="N149" s="635"/>
      <c r="O149" s="635"/>
      <c r="P149" s="635"/>
      <c r="Q149" s="635"/>
      <c r="R149" s="635"/>
      <c r="S149" s="635"/>
      <c r="T149" s="635"/>
      <c r="U149" s="635"/>
      <c r="V149" s="268"/>
      <c r="W149" s="268"/>
      <c r="X149" s="268"/>
      <c r="Y149" s="268"/>
    </row>
    <row r="150" spans="1:25" s="297" customFormat="1" ht="14.5" hidden="1" outlineLevel="1" x14ac:dyDescent="0.35">
      <c r="A150" s="615"/>
      <c r="B150" s="616"/>
      <c r="C150" s="616"/>
      <c r="D150" s="617"/>
      <c r="E150" s="651"/>
      <c r="F150" s="656">
        <f t="shared" si="0"/>
        <v>0</v>
      </c>
      <c r="G150" s="614">
        <f t="shared" si="1"/>
        <v>0</v>
      </c>
      <c r="H150" s="614">
        <f t="shared" si="2"/>
        <v>0</v>
      </c>
      <c r="I150" s="8" t="str">
        <f t="shared" si="3"/>
        <v>M25-M</v>
      </c>
      <c r="J150" s="635"/>
      <c r="K150" s="635"/>
      <c r="L150" s="635"/>
      <c r="M150" s="635"/>
      <c r="N150" s="635"/>
      <c r="O150" s="635"/>
      <c r="P150" s="635"/>
      <c r="Q150" s="635"/>
      <c r="R150" s="635"/>
      <c r="S150" s="635"/>
      <c r="T150" s="635"/>
      <c r="U150" s="635"/>
      <c r="V150" s="268"/>
      <c r="W150" s="268"/>
      <c r="X150" s="268"/>
      <c r="Y150" s="268"/>
    </row>
    <row r="151" spans="1:25" s="297" customFormat="1" ht="15" collapsed="1" thickBot="1" x14ac:dyDescent="0.4">
      <c r="A151" s="628"/>
      <c r="B151" s="629"/>
      <c r="C151" s="629"/>
      <c r="D151" s="629"/>
      <c r="E151" s="629"/>
      <c r="F151" s="652"/>
      <c r="G151" s="638"/>
      <c r="H151" s="639"/>
      <c r="I151" s="7"/>
      <c r="J151" s="635"/>
      <c r="K151" s="635"/>
      <c r="L151" s="635"/>
      <c r="M151" s="635"/>
      <c r="N151" s="635"/>
      <c r="O151" s="635"/>
      <c r="P151" s="635"/>
      <c r="Q151" s="635"/>
      <c r="R151" s="635"/>
      <c r="S151" s="635"/>
      <c r="T151" s="635"/>
      <c r="U151" s="635"/>
      <c r="V151" s="268"/>
      <c r="W151" s="268"/>
      <c r="X151" s="268"/>
      <c r="Y151" s="268"/>
    </row>
    <row r="152" spans="1:25" s="297" customFormat="1" ht="15.5" thickTop="1" thickBot="1" x14ac:dyDescent="0.4">
      <c r="A152" s="658"/>
      <c r="B152" s="658"/>
      <c r="C152" s="658"/>
      <c r="E152" s="792" t="s">
        <v>1104</v>
      </c>
      <c r="F152" s="794">
        <f>SUM(F4:F150)</f>
        <v>0</v>
      </c>
      <c r="G152" s="659">
        <f>SUM(G4:G150)</f>
        <v>0</v>
      </c>
      <c r="H152" s="660">
        <f>SUM(H4:H150)</f>
        <v>0</v>
      </c>
      <c r="J152" s="635"/>
      <c r="K152" s="635"/>
      <c r="L152" s="635"/>
      <c r="M152" s="635"/>
      <c r="N152" s="635"/>
      <c r="O152" s="635"/>
      <c r="P152" s="635"/>
      <c r="Q152" s="635"/>
      <c r="R152" s="635"/>
      <c r="S152" s="635"/>
      <c r="T152" s="635"/>
      <c r="U152" s="635"/>
      <c r="V152" s="268"/>
      <c r="W152" s="268"/>
      <c r="X152" s="268"/>
      <c r="Y152" s="268"/>
    </row>
    <row r="153" spans="1:25" s="297" customFormat="1" ht="15.5" thickTop="1" thickBot="1" x14ac:dyDescent="0.4">
      <c r="A153" s="661"/>
      <c r="B153" s="661"/>
      <c r="C153" s="661"/>
      <c r="D153" s="268"/>
      <c r="E153" s="793"/>
      <c r="F153" s="795"/>
      <c r="G153" s="790">
        <f>+G152+H152</f>
        <v>0</v>
      </c>
      <c r="H153" s="791"/>
      <c r="J153" s="635"/>
      <c r="K153" s="635"/>
      <c r="L153" s="635"/>
      <c r="M153" s="635"/>
      <c r="N153" s="635"/>
      <c r="O153" s="635"/>
      <c r="P153" s="635"/>
      <c r="Q153" s="635"/>
      <c r="R153" s="635"/>
      <c r="S153" s="635"/>
      <c r="T153" s="635"/>
      <c r="U153" s="635"/>
      <c r="V153" s="268"/>
      <c r="W153" s="268"/>
      <c r="X153" s="268"/>
      <c r="Y153" s="268"/>
    </row>
    <row r="154" spans="1:25" s="297" customFormat="1" ht="15" thickBot="1" x14ac:dyDescent="0.4">
      <c r="A154" s="661"/>
      <c r="B154" s="661"/>
      <c r="C154" s="661"/>
      <c r="D154" s="661"/>
      <c r="E154" s="661"/>
      <c r="F154" s="661"/>
      <c r="G154" s="661"/>
      <c r="H154" s="661"/>
      <c r="I154" s="608"/>
      <c r="J154" s="635"/>
      <c r="K154" s="635"/>
      <c r="L154" s="635"/>
      <c r="M154" s="635"/>
      <c r="N154" s="635"/>
      <c r="O154" s="635"/>
      <c r="P154" s="635"/>
      <c r="Q154" s="635"/>
      <c r="R154" s="635"/>
      <c r="S154" s="635"/>
      <c r="T154" s="635"/>
      <c r="U154" s="635"/>
      <c r="V154" s="268"/>
      <c r="W154" s="268"/>
      <c r="X154" s="268"/>
      <c r="Y154" s="268"/>
    </row>
    <row r="155" spans="1:25" s="297" customFormat="1" ht="15.5" thickTop="1" thickBot="1" x14ac:dyDescent="0.4">
      <c r="A155" s="661"/>
      <c r="B155" s="661"/>
      <c r="C155" s="661"/>
      <c r="D155" s="796" t="s">
        <v>1105</v>
      </c>
      <c r="E155" s="797"/>
      <c r="F155" s="797"/>
      <c r="G155" s="798" t="e">
        <f>G152/F152</f>
        <v>#DIV/0!</v>
      </c>
      <c r="H155" s="799"/>
      <c r="I155" s="608"/>
      <c r="J155" s="635"/>
      <c r="K155" s="635"/>
      <c r="L155" s="635"/>
      <c r="M155" s="635"/>
      <c r="N155" s="635"/>
      <c r="O155" s="635"/>
      <c r="P155" s="635"/>
      <c r="Q155" s="635"/>
      <c r="R155" s="635"/>
      <c r="S155" s="635"/>
      <c r="T155" s="635"/>
      <c r="U155" s="635"/>
      <c r="V155" s="268"/>
      <c r="W155" s="268"/>
      <c r="X155" s="268"/>
      <c r="Y155" s="268"/>
    </row>
    <row r="156" spans="1:25" ht="16" thickTop="1" x14ac:dyDescent="0.35">
      <c r="A156" s="271"/>
      <c r="B156" s="271"/>
      <c r="C156" s="271"/>
      <c r="D156" s="271"/>
      <c r="E156" s="271"/>
      <c r="F156" s="271"/>
      <c r="G156" s="271"/>
      <c r="H156" s="271"/>
      <c r="I156" s="3"/>
      <c r="J156" s="68"/>
      <c r="K156" s="68"/>
      <c r="L156" s="68"/>
      <c r="M156" s="68"/>
      <c r="N156" s="68"/>
      <c r="O156" s="68"/>
      <c r="P156" s="68"/>
      <c r="Q156" s="68"/>
      <c r="R156" s="68"/>
      <c r="S156" s="68"/>
      <c r="T156" s="68"/>
      <c r="U156" s="68"/>
      <c r="V156" s="67"/>
      <c r="W156" s="67"/>
      <c r="X156" s="67"/>
      <c r="Y156" s="67"/>
    </row>
    <row r="157" spans="1:25" ht="14.5" thickBot="1" x14ac:dyDescent="0.35">
      <c r="A157" s="268"/>
      <c r="B157" s="268"/>
      <c r="C157" s="268"/>
      <c r="D157" s="268"/>
      <c r="E157" s="268"/>
      <c r="F157" s="268"/>
      <c r="G157" s="268"/>
      <c r="H157" s="268"/>
      <c r="J157" s="67"/>
      <c r="K157" s="67"/>
      <c r="L157" s="67"/>
      <c r="M157" s="67"/>
      <c r="N157" s="67"/>
      <c r="O157" s="67"/>
      <c r="P157" s="67"/>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1221</v>
      </c>
      <c r="H158" s="779" t="s">
        <v>1186</v>
      </c>
      <c r="J158" s="67"/>
      <c r="K158" s="67"/>
      <c r="L158" s="67"/>
      <c r="M158" s="67"/>
      <c r="N158" s="67"/>
      <c r="O158" s="67"/>
      <c r="P158" s="67"/>
      <c r="Q158" s="67"/>
      <c r="R158" s="67"/>
      <c r="S158" s="67"/>
      <c r="T158" s="67"/>
      <c r="U158" s="67"/>
      <c r="V158" s="67"/>
      <c r="W158" s="67"/>
      <c r="X158" s="67"/>
      <c r="Y158" s="67"/>
    </row>
    <row r="159" spans="1:25" s="297" customFormat="1" ht="29" thickTop="1" thickBot="1" x14ac:dyDescent="0.35">
      <c r="A159" s="602" t="s">
        <v>1226</v>
      </c>
      <c r="B159" s="778" t="s">
        <v>1107</v>
      </c>
      <c r="C159" s="781"/>
      <c r="D159" s="755"/>
      <c r="E159" s="605" t="s">
        <v>1108</v>
      </c>
      <c r="F159" s="606" t="s">
        <v>1227</v>
      </c>
      <c r="G159" s="742"/>
      <c r="H159" s="780"/>
      <c r="J159" s="268"/>
      <c r="K159" s="268"/>
      <c r="L159" s="268"/>
      <c r="M159" s="268"/>
      <c r="N159" s="268"/>
      <c r="O159" s="268"/>
      <c r="P159" s="268"/>
      <c r="Q159" s="268"/>
      <c r="R159" s="268"/>
      <c r="S159" s="268"/>
      <c r="T159" s="268"/>
      <c r="U159" s="268"/>
      <c r="V159" s="268"/>
      <c r="W159" s="268"/>
      <c r="X159" s="268"/>
      <c r="Y159" s="268"/>
    </row>
    <row r="160" spans="1:25" s="297" customFormat="1" ht="14.5" thickTop="1" x14ac:dyDescent="0.3">
      <c r="A160" s="618"/>
      <c r="B160" s="776"/>
      <c r="C160" s="777"/>
      <c r="D160" s="734"/>
      <c r="E160" s="621"/>
      <c r="F160" s="612"/>
      <c r="G160" s="622"/>
      <c r="H160" s="653"/>
      <c r="J160" s="268"/>
      <c r="K160" s="268"/>
      <c r="L160" s="268"/>
      <c r="M160" s="268"/>
      <c r="N160" s="268"/>
      <c r="O160" s="268"/>
      <c r="P160" s="268"/>
      <c r="Q160" s="268"/>
      <c r="R160" s="268"/>
      <c r="S160" s="268"/>
      <c r="T160" s="268"/>
      <c r="U160" s="268"/>
      <c r="V160" s="268"/>
      <c r="W160" s="268"/>
      <c r="X160" s="268"/>
      <c r="Y160" s="268"/>
    </row>
    <row r="161" spans="1:25" s="297" customFormat="1" x14ac:dyDescent="0.3">
      <c r="A161" s="624"/>
      <c r="B161" s="776"/>
      <c r="C161" s="777"/>
      <c r="D161" s="734"/>
      <c r="E161" s="621"/>
      <c r="F161" s="612"/>
      <c r="G161" s="625"/>
      <c r="H161" s="653"/>
      <c r="J161" s="268"/>
      <c r="K161" s="268"/>
      <c r="L161" s="268"/>
      <c r="M161" s="268"/>
      <c r="N161" s="268"/>
      <c r="O161" s="268"/>
      <c r="P161" s="268"/>
      <c r="Q161" s="268"/>
      <c r="R161" s="268"/>
      <c r="S161" s="268"/>
      <c r="T161" s="268"/>
      <c r="U161" s="268"/>
      <c r="V161" s="268"/>
      <c r="W161" s="268"/>
      <c r="X161" s="268"/>
      <c r="Y161" s="268"/>
    </row>
    <row r="162" spans="1:25" s="297" customFormat="1" x14ac:dyDescent="0.3">
      <c r="A162" s="624"/>
      <c r="B162" s="776"/>
      <c r="C162" s="777"/>
      <c r="D162" s="734"/>
      <c r="E162" s="621"/>
      <c r="F162" s="612"/>
      <c r="G162" s="625"/>
      <c r="H162" s="653"/>
      <c r="J162" s="268"/>
      <c r="K162" s="268"/>
      <c r="L162" s="268"/>
      <c r="M162" s="268"/>
      <c r="N162" s="268"/>
      <c r="O162" s="268"/>
      <c r="P162" s="268"/>
      <c r="Q162" s="268"/>
      <c r="R162" s="268"/>
      <c r="S162" s="268"/>
      <c r="T162" s="268"/>
      <c r="U162" s="268"/>
      <c r="V162" s="268"/>
      <c r="W162" s="268"/>
      <c r="X162" s="268"/>
      <c r="Y162" s="268"/>
    </row>
    <row r="163" spans="1:25" s="297" customFormat="1" x14ac:dyDescent="0.3">
      <c r="A163" s="624"/>
      <c r="B163" s="776"/>
      <c r="C163" s="777"/>
      <c r="D163" s="734"/>
      <c r="E163" s="621"/>
      <c r="F163" s="612"/>
      <c r="G163" s="625"/>
      <c r="H163" s="653"/>
      <c r="J163" s="268"/>
      <c r="K163" s="268"/>
      <c r="L163" s="268"/>
      <c r="M163" s="268"/>
      <c r="N163" s="268"/>
      <c r="O163" s="268"/>
      <c r="P163" s="268"/>
      <c r="Q163" s="268"/>
      <c r="R163" s="268"/>
      <c r="S163" s="268"/>
      <c r="T163" s="268"/>
      <c r="U163" s="268"/>
      <c r="V163" s="268"/>
      <c r="W163" s="268"/>
      <c r="X163" s="268"/>
      <c r="Y163" s="268"/>
    </row>
    <row r="164" spans="1:25" s="297" customFormat="1" x14ac:dyDescent="0.3">
      <c r="A164" s="624"/>
      <c r="B164" s="776"/>
      <c r="C164" s="777"/>
      <c r="D164" s="734"/>
      <c r="E164" s="621"/>
      <c r="F164" s="612"/>
      <c r="G164" s="625"/>
      <c r="H164" s="653"/>
      <c r="J164" s="268"/>
      <c r="K164" s="268"/>
      <c r="L164" s="268"/>
      <c r="M164" s="268"/>
      <c r="N164" s="268"/>
      <c r="O164" s="268"/>
      <c r="P164" s="268"/>
      <c r="Q164" s="268"/>
      <c r="R164" s="268"/>
      <c r="S164" s="268"/>
      <c r="T164" s="268"/>
      <c r="U164" s="268"/>
      <c r="V164" s="268"/>
      <c r="W164" s="268"/>
      <c r="X164" s="268"/>
      <c r="Y164" s="268"/>
    </row>
    <row r="165" spans="1:25" s="297" customFormat="1" x14ac:dyDescent="0.3">
      <c r="A165" s="624"/>
      <c r="B165" s="776"/>
      <c r="C165" s="777"/>
      <c r="D165" s="734"/>
      <c r="E165" s="621"/>
      <c r="F165" s="612"/>
      <c r="G165" s="625"/>
      <c r="H165" s="653"/>
      <c r="J165" s="268"/>
      <c r="K165" s="268"/>
      <c r="L165" s="268"/>
      <c r="M165" s="268"/>
      <c r="N165" s="268"/>
      <c r="O165" s="268"/>
      <c r="P165" s="268"/>
      <c r="Q165" s="268"/>
      <c r="R165" s="268"/>
      <c r="S165" s="268"/>
      <c r="T165" s="268"/>
      <c r="U165" s="268"/>
      <c r="V165" s="268"/>
      <c r="W165" s="268"/>
      <c r="X165" s="268"/>
      <c r="Y165" s="268"/>
    </row>
    <row r="166" spans="1:25" s="297" customFormat="1" x14ac:dyDescent="0.3">
      <c r="A166" s="624"/>
      <c r="B166" s="776"/>
      <c r="C166" s="777"/>
      <c r="D166" s="734"/>
      <c r="E166" s="621"/>
      <c r="F166" s="612"/>
      <c r="G166" s="625"/>
      <c r="H166" s="653"/>
      <c r="J166" s="268"/>
      <c r="K166" s="268"/>
      <c r="L166" s="268"/>
      <c r="M166" s="268"/>
      <c r="N166" s="268"/>
      <c r="O166" s="268"/>
      <c r="P166" s="268"/>
      <c r="Q166" s="268"/>
      <c r="R166" s="268"/>
      <c r="S166" s="268"/>
      <c r="T166" s="268"/>
      <c r="U166" s="268"/>
      <c r="V166" s="268"/>
      <c r="W166" s="268"/>
      <c r="X166" s="268"/>
      <c r="Y166" s="268"/>
    </row>
    <row r="167" spans="1:25" s="297" customFormat="1" hidden="1" outlineLevel="1" x14ac:dyDescent="0.3">
      <c r="A167" s="624"/>
      <c r="B167" s="776"/>
      <c r="C167" s="777"/>
      <c r="D167" s="734"/>
      <c r="E167" s="621"/>
      <c r="F167" s="612"/>
      <c r="G167" s="625"/>
      <c r="H167" s="653"/>
      <c r="J167" s="268"/>
      <c r="K167" s="268"/>
      <c r="L167" s="268"/>
      <c r="M167" s="268"/>
      <c r="N167" s="268"/>
      <c r="O167" s="268"/>
      <c r="P167" s="268"/>
      <c r="Q167" s="268"/>
      <c r="R167" s="268"/>
      <c r="S167" s="268"/>
      <c r="T167" s="268"/>
      <c r="U167" s="268"/>
      <c r="V167" s="268"/>
      <c r="W167" s="268"/>
      <c r="X167" s="268"/>
      <c r="Y167" s="268"/>
    </row>
    <row r="168" spans="1:25" s="297" customFormat="1" hidden="1" outlineLevel="1" x14ac:dyDescent="0.3">
      <c r="A168" s="624"/>
      <c r="B168" s="776"/>
      <c r="C168" s="777"/>
      <c r="D168" s="734"/>
      <c r="E168" s="621"/>
      <c r="F168" s="612"/>
      <c r="G168" s="625"/>
      <c r="H168" s="653"/>
      <c r="J168" s="268"/>
      <c r="K168" s="268"/>
      <c r="L168" s="268"/>
      <c r="M168" s="268"/>
      <c r="N168" s="268"/>
      <c r="O168" s="268"/>
      <c r="P168" s="268"/>
      <c r="Q168" s="268"/>
      <c r="R168" s="268"/>
      <c r="S168" s="268"/>
      <c r="T168" s="268"/>
      <c r="U168" s="268"/>
      <c r="V168" s="268"/>
      <c r="W168" s="268"/>
      <c r="X168" s="268"/>
      <c r="Y168" s="268"/>
    </row>
    <row r="169" spans="1:25" s="297" customFormat="1" hidden="1" outlineLevel="1" x14ac:dyDescent="0.3">
      <c r="A169" s="624"/>
      <c r="B169" s="776"/>
      <c r="C169" s="777"/>
      <c r="D169" s="734"/>
      <c r="E169" s="621"/>
      <c r="F169" s="612"/>
      <c r="G169" s="625"/>
      <c r="H169" s="653"/>
      <c r="J169" s="268"/>
      <c r="K169" s="268"/>
      <c r="L169" s="268"/>
      <c r="M169" s="268"/>
      <c r="N169" s="268"/>
      <c r="O169" s="268"/>
      <c r="P169" s="268"/>
      <c r="Q169" s="268"/>
      <c r="R169" s="268"/>
      <c r="S169" s="268"/>
      <c r="T169" s="268"/>
      <c r="U169" s="268"/>
      <c r="V169" s="268"/>
      <c r="W169" s="268"/>
      <c r="X169" s="268"/>
      <c r="Y169" s="268"/>
    </row>
    <row r="170" spans="1:25" s="297" customFormat="1" hidden="1" outlineLevel="1" x14ac:dyDescent="0.3">
      <c r="A170" s="615"/>
      <c r="B170" s="774"/>
      <c r="C170" s="775"/>
      <c r="D170" s="731"/>
      <c r="E170" s="626"/>
      <c r="F170" s="612"/>
      <c r="G170" s="627"/>
      <c r="H170" s="653"/>
      <c r="J170" s="268"/>
      <c r="K170" s="268"/>
      <c r="L170" s="268"/>
      <c r="M170" s="268"/>
      <c r="N170" s="268"/>
      <c r="O170" s="268"/>
      <c r="P170" s="268"/>
      <c r="Q170" s="268"/>
      <c r="R170" s="268"/>
      <c r="S170" s="268"/>
      <c r="T170" s="268"/>
      <c r="U170" s="268"/>
      <c r="V170" s="268"/>
      <c r="W170" s="268"/>
      <c r="X170" s="268"/>
      <c r="Y170" s="268"/>
    </row>
    <row r="171" spans="1:25" s="297" customFormat="1" hidden="1" outlineLevel="1" x14ac:dyDescent="0.3">
      <c r="A171" s="615"/>
      <c r="B171" s="774"/>
      <c r="C171" s="775"/>
      <c r="D171" s="731"/>
      <c r="E171" s="626"/>
      <c r="F171" s="612"/>
      <c r="G171" s="627"/>
      <c r="H171" s="653"/>
      <c r="J171" s="268"/>
      <c r="K171" s="268"/>
      <c r="L171" s="268"/>
      <c r="M171" s="268"/>
      <c r="N171" s="268"/>
      <c r="O171" s="268"/>
      <c r="P171" s="268"/>
      <c r="Q171" s="268"/>
      <c r="R171" s="268"/>
      <c r="S171" s="268"/>
      <c r="T171" s="268"/>
      <c r="U171" s="268"/>
      <c r="V171" s="268"/>
      <c r="W171" s="268"/>
      <c r="X171" s="268"/>
      <c r="Y171" s="268"/>
    </row>
    <row r="172" spans="1:25" s="297" customFormat="1" hidden="1" outlineLevel="1" x14ac:dyDescent="0.3">
      <c r="A172" s="615"/>
      <c r="B172" s="774"/>
      <c r="C172" s="775"/>
      <c r="D172" s="731"/>
      <c r="E172" s="626"/>
      <c r="F172" s="612"/>
      <c r="G172" s="627"/>
      <c r="H172" s="653"/>
      <c r="J172" s="268"/>
      <c r="K172" s="268"/>
      <c r="L172" s="268"/>
      <c r="M172" s="268"/>
      <c r="N172" s="268"/>
      <c r="O172" s="268"/>
      <c r="P172" s="268"/>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0"/>
      <c r="G173" s="638"/>
      <c r="H173" s="654"/>
      <c r="J173" s="268"/>
      <c r="K173" s="268"/>
      <c r="L173" s="268"/>
      <c r="M173" s="268"/>
      <c r="N173" s="268"/>
      <c r="O173" s="268"/>
      <c r="P173" s="268"/>
      <c r="Q173" s="268"/>
      <c r="R173" s="268"/>
      <c r="S173" s="268"/>
      <c r="T173" s="268"/>
      <c r="U173" s="268"/>
      <c r="V173" s="268"/>
      <c r="W173" s="268"/>
      <c r="X173" s="268"/>
      <c r="Y173" s="268"/>
    </row>
    <row r="174" spans="1:25" s="297" customFormat="1" ht="15" thickTop="1" thickBot="1" x14ac:dyDescent="0.35">
      <c r="A174" s="658"/>
      <c r="B174" s="658"/>
      <c r="C174" s="658"/>
      <c r="D174" s="783" t="s">
        <v>1104</v>
      </c>
      <c r="E174" s="784"/>
      <c r="F174" s="785"/>
      <c r="G174" s="659">
        <f>SUM(G160:G172)</f>
        <v>0</v>
      </c>
      <c r="H174" s="662"/>
      <c r="J174" s="268"/>
      <c r="K174" s="268"/>
      <c r="L174" s="268"/>
      <c r="M174" s="268"/>
      <c r="N174" s="268"/>
      <c r="O174" s="268"/>
      <c r="P174" s="268"/>
      <c r="Q174" s="268"/>
      <c r="R174" s="268"/>
      <c r="S174" s="268"/>
      <c r="T174" s="268"/>
      <c r="U174" s="268"/>
      <c r="V174" s="268"/>
      <c r="W174" s="268"/>
      <c r="X174" s="268"/>
      <c r="Y174" s="268"/>
    </row>
    <row r="175" spans="1:25" s="297" customFormat="1" ht="15" thickTop="1" thickBot="1" x14ac:dyDescent="0.35">
      <c r="A175" s="661"/>
      <c r="B175" s="661"/>
      <c r="C175" s="661"/>
      <c r="D175" s="786"/>
      <c r="E175" s="787"/>
      <c r="F175" s="788"/>
      <c r="G175" s="790">
        <f>+G174</f>
        <v>0</v>
      </c>
      <c r="H175" s="791"/>
      <c r="J175" s="268"/>
      <c r="K175" s="268"/>
      <c r="L175" s="268"/>
      <c r="M175" s="268"/>
      <c r="N175" s="268"/>
      <c r="O175" s="268"/>
      <c r="P175" s="268"/>
      <c r="Q175" s="268"/>
      <c r="R175" s="268"/>
      <c r="S175" s="268"/>
      <c r="T175" s="268"/>
      <c r="U175" s="268"/>
      <c r="V175" s="268"/>
      <c r="W175" s="268"/>
      <c r="X175" s="268"/>
      <c r="Y175" s="268"/>
    </row>
    <row r="176" spans="1:25" ht="15.5" x14ac:dyDescent="0.35">
      <c r="A176" s="271"/>
      <c r="B176" s="271"/>
      <c r="C176" s="271"/>
      <c r="D176" s="292"/>
      <c r="E176" s="292"/>
      <c r="F176" s="292"/>
      <c r="G176" s="293"/>
      <c r="H176" s="294"/>
      <c r="J176" s="67"/>
      <c r="K176" s="67"/>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33">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33">
        <f t="shared" ref="H181:H226" si="13">+G181*0.25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800"/>
      <c r="E182" s="626"/>
      <c r="F182" s="612"/>
      <c r="G182" s="627"/>
      <c r="H182" s="633">
        <f t="shared" si="13"/>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800"/>
      <c r="E183" s="626"/>
      <c r="F183" s="612"/>
      <c r="G183" s="627"/>
      <c r="H183" s="633">
        <f t="shared" si="13"/>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800"/>
      <c r="E184" s="626"/>
      <c r="F184" s="612"/>
      <c r="G184" s="627"/>
      <c r="H184" s="633">
        <f t="shared" si="13"/>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800"/>
      <c r="E185" s="626"/>
      <c r="F185" s="612"/>
      <c r="G185" s="627"/>
      <c r="H185" s="633">
        <f t="shared" si="13"/>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800"/>
      <c r="E186" s="626"/>
      <c r="F186" s="612"/>
      <c r="G186" s="627"/>
      <c r="H186" s="633">
        <f t="shared" si="13"/>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800"/>
      <c r="E187" s="626"/>
      <c r="F187" s="612"/>
      <c r="G187" s="627"/>
      <c r="H187" s="633">
        <f t="shared" si="13"/>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800"/>
      <c r="E188" s="626"/>
      <c r="F188" s="612"/>
      <c r="G188" s="627"/>
      <c r="H188" s="633">
        <f t="shared" si="13"/>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800"/>
      <c r="E189" s="626"/>
      <c r="F189" s="612"/>
      <c r="G189" s="627"/>
      <c r="H189" s="633">
        <f t="shared" si="13"/>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800"/>
      <c r="E190" s="626"/>
      <c r="F190" s="612"/>
      <c r="G190" s="627"/>
      <c r="H190" s="633">
        <f t="shared" si="13"/>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800"/>
      <c r="E191" s="626"/>
      <c r="F191" s="612"/>
      <c r="G191" s="627"/>
      <c r="H191" s="633">
        <f t="shared" si="13"/>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800"/>
      <c r="E192" s="626"/>
      <c r="F192" s="612"/>
      <c r="G192" s="627"/>
      <c r="H192" s="633">
        <f t="shared" si="13"/>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800"/>
      <c r="E193" s="626"/>
      <c r="F193" s="612"/>
      <c r="G193" s="627"/>
      <c r="H193" s="633">
        <f t="shared" si="13"/>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800"/>
      <c r="E194" s="626"/>
      <c r="F194" s="612"/>
      <c r="G194" s="627"/>
      <c r="H194" s="633">
        <f t="shared" si="13"/>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800"/>
      <c r="E195" s="626"/>
      <c r="F195" s="612"/>
      <c r="G195" s="627"/>
      <c r="H195" s="633">
        <f t="shared" si="13"/>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800"/>
      <c r="E196" s="626"/>
      <c r="F196" s="612"/>
      <c r="G196" s="627"/>
      <c r="H196" s="633">
        <f t="shared" si="13"/>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800"/>
      <c r="E197" s="626"/>
      <c r="F197" s="612"/>
      <c r="G197" s="627"/>
      <c r="H197" s="633">
        <f t="shared" si="13"/>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800"/>
      <c r="E198" s="626"/>
      <c r="F198" s="612"/>
      <c r="G198" s="627"/>
      <c r="H198" s="633">
        <f t="shared" si="13"/>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800"/>
      <c r="E199" s="626"/>
      <c r="F199" s="612"/>
      <c r="G199" s="627"/>
      <c r="H199" s="633">
        <f t="shared" si="13"/>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800"/>
      <c r="E200" s="626"/>
      <c r="F200" s="612"/>
      <c r="G200" s="627"/>
      <c r="H200" s="633">
        <f t="shared" si="13"/>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800"/>
      <c r="E201" s="626"/>
      <c r="F201" s="612"/>
      <c r="G201" s="627"/>
      <c r="H201" s="633">
        <f t="shared" si="13"/>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800"/>
      <c r="E202" s="626"/>
      <c r="F202" s="612"/>
      <c r="G202" s="627"/>
      <c r="H202" s="633">
        <f t="shared" si="13"/>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800"/>
      <c r="E203" s="626"/>
      <c r="F203" s="612"/>
      <c r="G203" s="627"/>
      <c r="H203" s="633">
        <f t="shared" si="13"/>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800"/>
      <c r="E204" s="626"/>
      <c r="F204" s="612"/>
      <c r="G204" s="627"/>
      <c r="H204" s="633">
        <f t="shared" si="13"/>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800"/>
      <c r="E205" s="626"/>
      <c r="F205" s="612"/>
      <c r="G205" s="627"/>
      <c r="H205" s="633">
        <f t="shared" si="13"/>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800"/>
      <c r="E206" s="626"/>
      <c r="F206" s="612"/>
      <c r="G206" s="627"/>
      <c r="H206" s="633">
        <f t="shared" si="13"/>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800"/>
      <c r="E207" s="626"/>
      <c r="F207" s="612"/>
      <c r="G207" s="627"/>
      <c r="H207" s="633">
        <f t="shared" si="13"/>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800"/>
      <c r="E208" s="626"/>
      <c r="F208" s="612"/>
      <c r="G208" s="627"/>
      <c r="H208" s="633">
        <f t="shared" si="13"/>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800"/>
      <c r="E209" s="626"/>
      <c r="F209" s="612"/>
      <c r="G209" s="627"/>
      <c r="H209" s="633">
        <f t="shared" si="13"/>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800"/>
      <c r="E210" s="626"/>
      <c r="F210" s="612"/>
      <c r="G210" s="627"/>
      <c r="H210" s="633">
        <f t="shared" si="13"/>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800"/>
      <c r="E211" s="626"/>
      <c r="F211" s="612"/>
      <c r="G211" s="627"/>
      <c r="H211" s="633">
        <f t="shared" si="13"/>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800"/>
      <c r="E212" s="626"/>
      <c r="F212" s="612"/>
      <c r="G212" s="627"/>
      <c r="H212" s="633">
        <f t="shared" si="13"/>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33">
        <f t="shared" ref="H213:H220" si="14">+G213*0.25</f>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33">
        <f t="shared" si="14"/>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33">
        <f t="shared" si="14"/>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33">
        <f t="shared" si="14"/>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33">
        <f t="shared" si="14"/>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33">
        <f t="shared" si="14"/>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33">
        <f t="shared" si="14"/>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33">
        <f t="shared" si="14"/>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33">
        <f t="shared" si="13"/>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33">
        <f t="shared" si="13"/>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33">
        <f t="shared" si="13"/>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33">
        <f t="shared" si="13"/>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33">
        <f t="shared" si="13"/>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33">
        <f t="shared" si="13"/>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63"/>
      <c r="B228" s="663"/>
      <c r="C228" s="663"/>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ht="15.5" x14ac:dyDescent="0.35">
      <c r="A230" s="268"/>
      <c r="B230" s="268"/>
      <c r="C230" s="268"/>
      <c r="D230" s="268"/>
      <c r="E230" s="268"/>
      <c r="F230" s="268"/>
      <c r="G230" s="268"/>
      <c r="H230" s="268"/>
      <c r="J230" s="67"/>
      <c r="K230" s="68"/>
      <c r="L230" s="68"/>
      <c r="M230" s="68"/>
      <c r="N230" s="68"/>
      <c r="O230" s="68"/>
      <c r="P230" s="68"/>
      <c r="Q230" s="68"/>
      <c r="R230" s="68"/>
      <c r="S230" s="68"/>
      <c r="T230" s="68"/>
      <c r="U230" s="68"/>
      <c r="V230" s="68"/>
      <c r="W230" s="67"/>
      <c r="X230" s="67"/>
      <c r="Y230" s="67"/>
    </row>
    <row r="231" spans="1:46" ht="16" thickBot="1" x14ac:dyDescent="0.4">
      <c r="A231" s="271"/>
      <c r="B231" s="271"/>
      <c r="C231" s="271"/>
      <c r="D231" s="271"/>
      <c r="E231" s="271"/>
      <c r="F231" s="268"/>
      <c r="G231" s="268"/>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3"/>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33">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33">
        <f t="shared" ref="H235:H260" si="15">+G235*0.25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33">
        <f t="shared" si="15"/>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33">
        <f t="shared" si="15"/>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33">
        <f t="shared" si="15"/>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33">
        <f t="shared" si="15"/>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33">
        <f t="shared" si="15"/>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33">
        <f t="shared" si="15"/>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33">
        <f t="shared" si="15"/>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33">
        <f t="shared" si="15"/>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33">
        <f t="shared" si="15"/>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33">
        <f t="shared" si="15"/>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33">
        <f t="shared" si="15"/>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33">
        <f t="shared" ref="H247:H253" si="16">+G247*0.25</f>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33">
        <f t="shared" si="16"/>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33">
        <f t="shared" si="16"/>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33">
        <f t="shared" si="16"/>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33">
        <f t="shared" si="16"/>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33">
        <f t="shared" si="16"/>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33">
        <f t="shared" si="16"/>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33">
        <f t="shared" si="15"/>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33">
        <f t="shared" si="15"/>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33">
        <f t="shared" si="15"/>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33">
        <f t="shared" si="15"/>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33">
        <f t="shared" si="15"/>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33">
        <f t="shared" si="15"/>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33">
        <f t="shared" si="15"/>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ht="16" thickBot="1" x14ac:dyDescent="0.4">
      <c r="A264" s="271"/>
      <c r="B264" s="271"/>
      <c r="C264" s="271"/>
      <c r="D264" s="292"/>
      <c r="E264" s="292"/>
      <c r="F264" s="292"/>
      <c r="G264" s="293"/>
      <c r="H264" s="294"/>
      <c r="J264" s="67"/>
      <c r="K264" s="68"/>
      <c r="L264" s="68"/>
      <c r="M264" s="68"/>
      <c r="N264" s="68"/>
      <c r="O264" s="68"/>
      <c r="P264" s="68"/>
      <c r="Q264" s="68"/>
      <c r="R264" s="68"/>
      <c r="S264" s="68"/>
      <c r="T264" s="68"/>
      <c r="U264" s="68"/>
      <c r="V264" s="68"/>
      <c r="W264" s="67"/>
      <c r="X264" s="67"/>
      <c r="Y264" s="67"/>
    </row>
    <row r="265" spans="1:46" ht="32" thickTop="1" thickBot="1" x14ac:dyDescent="0.4">
      <c r="A265" s="738" t="s">
        <v>1172</v>
      </c>
      <c r="B265" s="739"/>
      <c r="C265" s="739"/>
      <c r="D265" s="739"/>
      <c r="E265" s="739"/>
      <c r="F265" s="740"/>
      <c r="G265" s="74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33">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33">
        <f t="shared" ref="H268:H313" si="17">+G268*0.25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33">
        <f t="shared" si="17"/>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33">
        <f t="shared" si="17"/>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33">
        <f t="shared" si="17"/>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33">
        <f t="shared" si="17"/>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33">
        <f t="shared" si="17"/>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33">
        <f t="shared" si="17"/>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33">
        <f t="shared" si="17"/>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33">
        <f t="shared" si="17"/>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33">
        <f t="shared" si="17"/>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33">
        <f t="shared" si="17"/>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33">
        <f t="shared" si="17"/>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33">
        <f t="shared" si="17"/>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33">
        <f t="shared" si="17"/>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33">
        <f t="shared" si="17"/>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33">
        <f t="shared" si="17"/>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33">
        <f t="shared" si="17"/>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33">
        <f t="shared" si="17"/>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33">
        <f t="shared" si="17"/>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33">
        <f t="shared" si="17"/>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33">
        <f t="shared" si="17"/>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33">
        <f t="shared" si="17"/>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33">
        <f t="shared" si="17"/>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33">
        <f t="shared" si="17"/>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33">
        <f t="shared" si="17"/>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33">
        <f t="shared" si="17"/>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33">
        <f t="shared" si="17"/>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33">
        <f t="shared" si="17"/>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33">
        <f t="shared" si="17"/>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33">
        <f t="shared" si="17"/>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33">
        <f t="shared" si="17"/>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33">
        <f t="shared" si="17"/>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33">
        <f t="shared" ref="H300:H306" si="18">+G300*0.25</f>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33">
        <f t="shared" si="18"/>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33">
        <f t="shared" si="18"/>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33">
        <f t="shared" si="18"/>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33">
        <f t="shared" si="18"/>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33">
        <f t="shared" si="18"/>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33">
        <f t="shared" si="18"/>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33">
        <f t="shared" si="17"/>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33">
        <f t="shared" si="17"/>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33">
        <f t="shared" si="17"/>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33">
        <f t="shared" si="17"/>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33">
        <f t="shared" si="17"/>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33">
        <f t="shared" si="17"/>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33">
        <f t="shared" si="17"/>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ht="15.5" x14ac:dyDescent="0.35">
      <c r="A317" s="271"/>
      <c r="B317" s="271"/>
      <c r="C317" s="271"/>
      <c r="D317" s="271"/>
      <c r="E317" s="271"/>
      <c r="F317" s="271"/>
      <c r="G317" s="271"/>
      <c r="H317" s="271"/>
      <c r="I317" s="3"/>
      <c r="J317" s="68"/>
      <c r="K317" s="68"/>
      <c r="L317" s="68"/>
      <c r="M317" s="68"/>
      <c r="N317" s="68"/>
      <c r="O317" s="68"/>
      <c r="P317" s="68"/>
      <c r="Q317" s="68"/>
      <c r="R317" s="68"/>
      <c r="S317" s="68"/>
      <c r="T317" s="68"/>
      <c r="U317" s="68"/>
      <c r="V317" s="67"/>
      <c r="W317" s="67"/>
      <c r="X317" s="67"/>
      <c r="Y317" s="67"/>
    </row>
    <row r="318" spans="1:46" ht="14.5" thickBot="1" x14ac:dyDescent="0.35">
      <c r="A318" s="268"/>
      <c r="B318" s="268"/>
      <c r="C318" s="268"/>
      <c r="D318" s="268"/>
      <c r="E318" s="268"/>
      <c r="F318" s="268"/>
      <c r="G318" s="268"/>
      <c r="H318" s="268"/>
      <c r="J318" s="67"/>
      <c r="K318" s="67"/>
      <c r="L318" s="67"/>
      <c r="M318" s="67"/>
      <c r="N318" s="67"/>
      <c r="O318" s="67"/>
      <c r="P318" s="67"/>
      <c r="Q318" s="67"/>
      <c r="R318" s="67"/>
      <c r="S318" s="67"/>
      <c r="T318" s="67"/>
      <c r="U318" s="67"/>
      <c r="V318" s="67"/>
      <c r="W318" s="67"/>
      <c r="X318" s="67"/>
      <c r="Y318" s="67"/>
    </row>
    <row r="319" spans="1:46" ht="19" thickTop="1" thickBot="1" x14ac:dyDescent="0.4">
      <c r="A319" s="738" t="s">
        <v>1392</v>
      </c>
      <c r="B319" s="739"/>
      <c r="C319" s="739"/>
      <c r="D319" s="739"/>
      <c r="E319" s="739"/>
      <c r="F319" s="740"/>
      <c r="G319" s="741" t="s">
        <v>1224</v>
      </c>
      <c r="H319" s="779" t="s">
        <v>1186</v>
      </c>
      <c r="I319" s="3"/>
      <c r="J319" s="67"/>
      <c r="K319" s="67"/>
      <c r="L319" s="67"/>
      <c r="M319" s="67"/>
      <c r="N319" s="67"/>
      <c r="O319" s="67"/>
      <c r="P319" s="67"/>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J320" s="268"/>
      <c r="K320" s="268"/>
      <c r="L320" s="268"/>
      <c r="M320" s="268"/>
      <c r="N320" s="268"/>
      <c r="O320" s="268"/>
      <c r="P320" s="268"/>
      <c r="Q320" s="268"/>
      <c r="R320" s="268"/>
      <c r="S320" s="268"/>
      <c r="T320" s="268"/>
      <c r="U320" s="268"/>
      <c r="V320" s="268"/>
      <c r="W320" s="268"/>
      <c r="X320" s="268"/>
      <c r="Y320" s="268"/>
    </row>
    <row r="321" spans="1:25" s="297" customFormat="1" ht="15" thickTop="1" x14ac:dyDescent="0.35">
      <c r="A321" s="618"/>
      <c r="B321" s="776"/>
      <c r="C321" s="777"/>
      <c r="D321" s="734"/>
      <c r="E321" s="621"/>
      <c r="F321" s="612"/>
      <c r="G321" s="622"/>
      <c r="H321" s="653"/>
      <c r="I321" s="634"/>
      <c r="J321" s="268"/>
      <c r="K321" s="268"/>
      <c r="L321" s="268"/>
      <c r="M321" s="268"/>
      <c r="N321" s="268"/>
      <c r="O321" s="268"/>
      <c r="P321" s="268"/>
      <c r="Q321" s="268"/>
      <c r="R321" s="268"/>
      <c r="S321" s="268"/>
      <c r="T321" s="268"/>
      <c r="U321" s="268"/>
      <c r="V321" s="268"/>
      <c r="W321" s="268"/>
      <c r="X321" s="268"/>
      <c r="Y321" s="268"/>
    </row>
    <row r="322" spans="1:25" s="297" customFormat="1" ht="14.5" x14ac:dyDescent="0.35">
      <c r="A322" s="615"/>
      <c r="B322" s="774"/>
      <c r="C322" s="775"/>
      <c r="D322" s="731"/>
      <c r="E322" s="626"/>
      <c r="F322" s="612"/>
      <c r="G322" s="627"/>
      <c r="H322" s="653"/>
      <c r="I322" s="634"/>
      <c r="J322" s="268"/>
      <c r="K322" s="268"/>
      <c r="L322" s="268"/>
      <c r="M322" s="268"/>
      <c r="N322" s="268"/>
      <c r="O322" s="268"/>
      <c r="P322" s="268"/>
      <c r="Q322" s="268"/>
      <c r="R322" s="268"/>
      <c r="S322" s="268"/>
      <c r="T322" s="268"/>
      <c r="U322" s="268"/>
      <c r="V322" s="268"/>
      <c r="W322" s="268"/>
      <c r="X322" s="268"/>
      <c r="Y322" s="268"/>
    </row>
    <row r="323" spans="1:25" s="297" customFormat="1" ht="14.5" x14ac:dyDescent="0.35">
      <c r="A323" s="615"/>
      <c r="B323" s="774"/>
      <c r="C323" s="775"/>
      <c r="D323" s="731"/>
      <c r="E323" s="626"/>
      <c r="F323" s="612"/>
      <c r="G323" s="627"/>
      <c r="H323" s="653"/>
      <c r="I323" s="634"/>
      <c r="J323" s="268"/>
      <c r="K323" s="268"/>
      <c r="L323" s="268"/>
      <c r="M323" s="268"/>
      <c r="N323" s="268"/>
      <c r="O323" s="268"/>
      <c r="P323" s="268"/>
      <c r="Q323" s="268"/>
      <c r="R323" s="268"/>
      <c r="S323" s="268"/>
      <c r="T323" s="268"/>
      <c r="U323" s="268"/>
      <c r="V323" s="268"/>
      <c r="W323" s="268"/>
      <c r="X323" s="268"/>
      <c r="Y323" s="268"/>
    </row>
    <row r="324" spans="1:25" s="297" customFormat="1" ht="14.5" x14ac:dyDescent="0.35">
      <c r="A324" s="615"/>
      <c r="B324" s="774"/>
      <c r="C324" s="775"/>
      <c r="D324" s="731"/>
      <c r="E324" s="626"/>
      <c r="F324" s="612"/>
      <c r="G324" s="627"/>
      <c r="H324" s="653"/>
      <c r="I324" s="634"/>
      <c r="J324" s="268"/>
      <c r="K324" s="268"/>
      <c r="L324" s="268"/>
      <c r="M324" s="268"/>
      <c r="N324" s="268"/>
      <c r="O324" s="268"/>
      <c r="P324" s="268"/>
      <c r="Q324" s="268"/>
      <c r="R324" s="268"/>
      <c r="S324" s="268"/>
      <c r="T324" s="268"/>
      <c r="U324" s="268"/>
      <c r="V324" s="268"/>
      <c r="W324" s="268"/>
      <c r="X324" s="268"/>
      <c r="Y324" s="268"/>
    </row>
    <row r="325" spans="1:25" s="297" customFormat="1" ht="14.5" x14ac:dyDescent="0.35">
      <c r="A325" s="615"/>
      <c r="B325" s="774"/>
      <c r="C325" s="775"/>
      <c r="D325" s="731"/>
      <c r="E325" s="626"/>
      <c r="F325" s="612"/>
      <c r="G325" s="627"/>
      <c r="H325" s="653"/>
      <c r="I325" s="634"/>
      <c r="J325" s="268"/>
      <c r="K325" s="268"/>
      <c r="L325" s="268"/>
      <c r="M325" s="268"/>
      <c r="N325" s="268"/>
      <c r="O325" s="268"/>
      <c r="P325" s="268"/>
      <c r="Q325" s="268"/>
      <c r="R325" s="268"/>
      <c r="S325" s="268"/>
      <c r="T325" s="268"/>
      <c r="U325" s="268"/>
      <c r="V325" s="268"/>
      <c r="W325" s="268"/>
      <c r="X325" s="268"/>
      <c r="Y325" s="268"/>
    </row>
    <row r="326" spans="1:25" s="297" customFormat="1" ht="14.5" x14ac:dyDescent="0.35">
      <c r="A326" s="615"/>
      <c r="B326" s="774"/>
      <c r="C326" s="775"/>
      <c r="D326" s="731"/>
      <c r="E326" s="626"/>
      <c r="F326" s="612"/>
      <c r="G326" s="627"/>
      <c r="H326" s="653"/>
      <c r="I326" s="634"/>
      <c r="J326" s="268"/>
      <c r="K326" s="268"/>
      <c r="L326" s="268"/>
      <c r="M326" s="268"/>
      <c r="N326" s="268"/>
      <c r="O326" s="268"/>
      <c r="P326" s="268"/>
      <c r="Q326" s="268"/>
      <c r="R326" s="268"/>
      <c r="S326" s="268"/>
      <c r="T326" s="268"/>
      <c r="U326" s="268"/>
      <c r="V326" s="268"/>
      <c r="W326" s="268"/>
      <c r="X326" s="268"/>
      <c r="Y326" s="268"/>
    </row>
    <row r="327" spans="1:25" s="297" customFormat="1" ht="14.5" x14ac:dyDescent="0.35">
      <c r="A327" s="615"/>
      <c r="B327" s="774"/>
      <c r="C327" s="775"/>
      <c r="D327" s="731"/>
      <c r="E327" s="626"/>
      <c r="F327" s="612"/>
      <c r="G327" s="627"/>
      <c r="H327" s="653"/>
      <c r="I327" s="634"/>
      <c r="J327" s="268"/>
      <c r="K327" s="268"/>
      <c r="L327" s="268"/>
      <c r="M327" s="268"/>
      <c r="N327" s="268"/>
      <c r="O327" s="268"/>
      <c r="P327" s="268"/>
      <c r="Q327" s="268"/>
      <c r="R327" s="268"/>
      <c r="S327" s="268"/>
      <c r="T327" s="268"/>
      <c r="U327" s="268"/>
      <c r="V327" s="268"/>
      <c r="W327" s="268"/>
      <c r="X327" s="268"/>
      <c r="Y327" s="268"/>
    </row>
    <row r="328" spans="1:25" s="297" customFormat="1" ht="14.5" hidden="1" outlineLevel="1" x14ac:dyDescent="0.35">
      <c r="A328" s="615"/>
      <c r="B328" s="774"/>
      <c r="C328" s="775"/>
      <c r="D328" s="731"/>
      <c r="E328" s="626"/>
      <c r="F328" s="612"/>
      <c r="G328" s="627"/>
      <c r="H328" s="653"/>
      <c r="I328" s="634"/>
      <c r="J328" s="268"/>
      <c r="K328" s="268"/>
      <c r="L328" s="268"/>
      <c r="M328" s="268"/>
      <c r="N328" s="268"/>
      <c r="O328" s="268"/>
      <c r="P328" s="268"/>
      <c r="Q328" s="268"/>
      <c r="R328" s="268"/>
      <c r="S328" s="268"/>
      <c r="T328" s="268"/>
      <c r="U328" s="268"/>
      <c r="V328" s="268"/>
      <c r="W328" s="268"/>
      <c r="X328" s="268"/>
      <c r="Y328" s="268"/>
    </row>
    <row r="329" spans="1:25" s="297" customFormat="1" hidden="1" outlineLevel="1" x14ac:dyDescent="0.3">
      <c r="A329" s="615"/>
      <c r="B329" s="774"/>
      <c r="C329" s="775"/>
      <c r="D329" s="731"/>
      <c r="E329" s="626"/>
      <c r="F329" s="612"/>
      <c r="G329" s="627"/>
      <c r="H329" s="653"/>
      <c r="J329" s="268"/>
      <c r="K329" s="268"/>
      <c r="L329" s="268"/>
      <c r="M329" s="268"/>
      <c r="N329" s="268"/>
      <c r="O329" s="268"/>
      <c r="P329" s="268"/>
      <c r="Q329" s="268"/>
      <c r="R329" s="268"/>
      <c r="S329" s="268"/>
      <c r="T329" s="268"/>
      <c r="U329" s="268"/>
      <c r="V329" s="268"/>
      <c r="W329" s="268"/>
      <c r="X329" s="268"/>
      <c r="Y329" s="268"/>
    </row>
    <row r="330" spans="1:25" s="297" customFormat="1" hidden="1" outlineLevel="1" x14ac:dyDescent="0.3">
      <c r="A330" s="615"/>
      <c r="B330" s="774"/>
      <c r="C330" s="775"/>
      <c r="D330" s="731"/>
      <c r="E330" s="626"/>
      <c r="F330" s="612"/>
      <c r="G330" s="627"/>
      <c r="H330" s="653"/>
      <c r="J330" s="268"/>
      <c r="K330" s="268"/>
      <c r="L330" s="268"/>
      <c r="M330" s="268"/>
      <c r="N330" s="268"/>
      <c r="O330" s="268"/>
      <c r="P330" s="268"/>
      <c r="Q330" s="268"/>
      <c r="R330" s="268"/>
      <c r="S330" s="268"/>
      <c r="T330" s="268"/>
      <c r="U330" s="268"/>
      <c r="V330" s="268"/>
      <c r="W330" s="268"/>
      <c r="X330" s="268"/>
      <c r="Y330" s="268"/>
    </row>
    <row r="331" spans="1:25" s="297" customFormat="1" hidden="1" outlineLevel="1" x14ac:dyDescent="0.3">
      <c r="A331" s="615"/>
      <c r="B331" s="774"/>
      <c r="C331" s="775"/>
      <c r="D331" s="731"/>
      <c r="E331" s="626"/>
      <c r="F331" s="612"/>
      <c r="G331" s="627"/>
      <c r="H331" s="653"/>
      <c r="J331" s="268"/>
      <c r="K331" s="268"/>
      <c r="L331" s="268"/>
      <c r="M331" s="268"/>
      <c r="N331" s="268"/>
      <c r="O331" s="268"/>
      <c r="P331" s="268"/>
      <c r="Q331" s="268"/>
      <c r="R331" s="268"/>
      <c r="S331" s="268"/>
      <c r="T331" s="268"/>
      <c r="U331" s="268"/>
      <c r="V331" s="268"/>
      <c r="W331" s="268"/>
      <c r="X331" s="268"/>
      <c r="Y331" s="268"/>
    </row>
    <row r="332" spans="1:25" s="297" customFormat="1" hidden="1" outlineLevel="1" x14ac:dyDescent="0.3">
      <c r="A332" s="615"/>
      <c r="B332" s="774"/>
      <c r="C332" s="775"/>
      <c r="D332" s="731"/>
      <c r="E332" s="626"/>
      <c r="F332" s="612"/>
      <c r="G332" s="627"/>
      <c r="H332" s="653"/>
      <c r="J332" s="268"/>
      <c r="K332" s="268"/>
      <c r="L332" s="268"/>
      <c r="M332" s="268"/>
      <c r="N332" s="268"/>
      <c r="O332" s="268"/>
      <c r="P332" s="268"/>
      <c r="Q332" s="268"/>
      <c r="R332" s="268"/>
      <c r="S332" s="268"/>
      <c r="T332" s="268"/>
      <c r="U332" s="268"/>
      <c r="V332" s="268"/>
      <c r="W332" s="268"/>
      <c r="X332" s="268"/>
      <c r="Y332" s="268"/>
    </row>
    <row r="333" spans="1:25" s="297" customFormat="1" hidden="1" outlineLevel="1" x14ac:dyDescent="0.3">
      <c r="A333" s="615"/>
      <c r="B333" s="774"/>
      <c r="C333" s="775"/>
      <c r="D333" s="731"/>
      <c r="E333" s="626"/>
      <c r="F333" s="612"/>
      <c r="G333" s="627"/>
      <c r="H333" s="653"/>
      <c r="J333" s="268"/>
      <c r="K333" s="268"/>
      <c r="L333" s="268"/>
      <c r="M333" s="268"/>
      <c r="N333" s="268"/>
      <c r="O333" s="268"/>
      <c r="P333" s="268"/>
      <c r="Q333" s="268"/>
      <c r="R333" s="268"/>
      <c r="S333" s="268"/>
      <c r="T333" s="268"/>
      <c r="U333" s="268"/>
      <c r="V333" s="268"/>
      <c r="W333" s="268"/>
      <c r="X333" s="268"/>
      <c r="Y333" s="268"/>
    </row>
    <row r="334" spans="1:25" s="297" customFormat="1" hidden="1" outlineLevel="1" x14ac:dyDescent="0.3">
      <c r="A334" s="615"/>
      <c r="B334" s="774"/>
      <c r="C334" s="775"/>
      <c r="D334" s="731"/>
      <c r="E334" s="626"/>
      <c r="F334" s="612"/>
      <c r="G334" s="627"/>
      <c r="H334" s="653"/>
      <c r="J334" s="268"/>
      <c r="K334" s="268"/>
      <c r="L334" s="268"/>
      <c r="M334" s="268"/>
      <c r="N334" s="268"/>
      <c r="O334" s="268"/>
      <c r="P334" s="268"/>
      <c r="Q334" s="268"/>
      <c r="R334" s="268"/>
      <c r="S334" s="268"/>
      <c r="T334" s="268"/>
      <c r="U334" s="268"/>
      <c r="V334" s="268"/>
      <c r="W334" s="268"/>
      <c r="X334" s="268"/>
      <c r="Y334" s="268"/>
    </row>
    <row r="335" spans="1:25" s="297" customFormat="1" hidden="1" outlineLevel="1" x14ac:dyDescent="0.3">
      <c r="A335" s="615"/>
      <c r="B335" s="774"/>
      <c r="C335" s="775"/>
      <c r="D335" s="731"/>
      <c r="E335" s="626"/>
      <c r="F335" s="612"/>
      <c r="G335" s="627"/>
      <c r="H335" s="653"/>
      <c r="J335" s="268"/>
      <c r="K335" s="268"/>
      <c r="L335" s="268"/>
      <c r="M335" s="268"/>
      <c r="N335" s="268"/>
      <c r="O335" s="268"/>
      <c r="P335" s="268"/>
      <c r="Q335" s="268"/>
      <c r="R335" s="268"/>
      <c r="S335" s="268"/>
      <c r="T335" s="268"/>
      <c r="U335" s="268"/>
      <c r="V335" s="268"/>
      <c r="W335" s="268"/>
      <c r="X335" s="268"/>
      <c r="Y335" s="268"/>
    </row>
    <row r="336" spans="1:25" s="297" customFormat="1" hidden="1" outlineLevel="1" x14ac:dyDescent="0.3">
      <c r="A336" s="615"/>
      <c r="B336" s="774"/>
      <c r="C336" s="775"/>
      <c r="D336" s="731"/>
      <c r="E336" s="626"/>
      <c r="F336" s="612"/>
      <c r="G336" s="627"/>
      <c r="H336" s="653"/>
      <c r="J336" s="268"/>
      <c r="K336" s="268"/>
      <c r="L336" s="268"/>
      <c r="M336" s="268"/>
      <c r="N336" s="268"/>
      <c r="O336" s="268"/>
      <c r="P336" s="268"/>
      <c r="Q336" s="268"/>
      <c r="R336" s="268"/>
      <c r="S336" s="268"/>
      <c r="T336" s="268"/>
      <c r="U336" s="268"/>
      <c r="V336" s="268"/>
      <c r="W336" s="268"/>
      <c r="X336" s="268"/>
      <c r="Y336" s="268"/>
    </row>
    <row r="337" spans="1:25" s="297" customFormat="1" hidden="1" outlineLevel="1" x14ac:dyDescent="0.3">
      <c r="A337" s="615"/>
      <c r="B337" s="774"/>
      <c r="C337" s="775"/>
      <c r="D337" s="731"/>
      <c r="E337" s="626"/>
      <c r="F337" s="612"/>
      <c r="G337" s="627"/>
      <c r="H337" s="653"/>
      <c r="J337" s="268"/>
      <c r="K337" s="268"/>
      <c r="L337" s="268"/>
      <c r="M337" s="268"/>
      <c r="N337" s="268"/>
      <c r="O337" s="268"/>
      <c r="P337" s="268"/>
      <c r="Q337" s="268"/>
      <c r="R337" s="268"/>
      <c r="S337" s="268"/>
      <c r="T337" s="268"/>
      <c r="U337" s="268"/>
      <c r="V337" s="268"/>
      <c r="W337" s="268"/>
      <c r="X337" s="268"/>
      <c r="Y337" s="268"/>
    </row>
    <row r="338" spans="1:25" s="297" customFormat="1" hidden="1" outlineLevel="1" x14ac:dyDescent="0.3">
      <c r="A338" s="615"/>
      <c r="B338" s="774"/>
      <c r="C338" s="775"/>
      <c r="D338" s="731"/>
      <c r="E338" s="626"/>
      <c r="F338" s="612"/>
      <c r="G338" s="627"/>
      <c r="H338" s="653"/>
      <c r="J338" s="268"/>
      <c r="K338" s="268"/>
      <c r="L338" s="268"/>
      <c r="M338" s="268"/>
      <c r="N338" s="268"/>
      <c r="O338" s="268"/>
      <c r="P338" s="268"/>
      <c r="Q338" s="268"/>
      <c r="R338" s="268"/>
      <c r="S338" s="268"/>
      <c r="T338" s="268"/>
      <c r="U338" s="268"/>
      <c r="V338" s="268"/>
      <c r="W338" s="268"/>
      <c r="X338" s="268"/>
      <c r="Y338" s="268"/>
    </row>
    <row r="339" spans="1:25" s="297" customFormat="1" hidden="1" outlineLevel="1" x14ac:dyDescent="0.3">
      <c r="A339" s="615"/>
      <c r="B339" s="774"/>
      <c r="C339" s="775"/>
      <c r="D339" s="731"/>
      <c r="E339" s="626"/>
      <c r="F339" s="612"/>
      <c r="G339" s="627"/>
      <c r="H339" s="653"/>
      <c r="J339" s="268"/>
      <c r="K339" s="268"/>
      <c r="L339" s="268"/>
      <c r="M339" s="268"/>
      <c r="N339" s="268"/>
      <c r="O339" s="268"/>
      <c r="P339" s="268"/>
      <c r="Q339" s="268"/>
      <c r="R339" s="268"/>
      <c r="S339" s="268"/>
      <c r="T339" s="268"/>
      <c r="U339" s="268"/>
      <c r="V339" s="268"/>
      <c r="W339" s="268"/>
      <c r="X339" s="268"/>
      <c r="Y339" s="268"/>
    </row>
    <row r="340" spans="1:25" s="297" customFormat="1" hidden="1" outlineLevel="1" x14ac:dyDescent="0.3">
      <c r="A340" s="615"/>
      <c r="B340" s="774"/>
      <c r="C340" s="775"/>
      <c r="D340" s="731"/>
      <c r="E340" s="626"/>
      <c r="F340" s="612"/>
      <c r="G340" s="627"/>
      <c r="H340" s="653"/>
      <c r="J340" s="268"/>
      <c r="K340" s="268"/>
      <c r="L340" s="268"/>
      <c r="M340" s="268"/>
      <c r="N340" s="268"/>
      <c r="O340" s="268"/>
      <c r="P340" s="268"/>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8"/>
      <c r="H341" s="655"/>
      <c r="J341" s="268"/>
      <c r="K341" s="268"/>
      <c r="L341" s="268"/>
      <c r="M341" s="268"/>
      <c r="N341" s="268"/>
      <c r="O341" s="268"/>
      <c r="P341" s="268"/>
      <c r="Q341" s="268"/>
      <c r="R341" s="268"/>
      <c r="S341" s="268"/>
      <c r="T341" s="268"/>
      <c r="U341" s="268"/>
      <c r="V341" s="268"/>
      <c r="W341" s="268"/>
      <c r="X341" s="268"/>
      <c r="Y341" s="268"/>
    </row>
    <row r="342" spans="1:25" s="297" customFormat="1" ht="15" thickTop="1" thickBot="1" x14ac:dyDescent="0.35">
      <c r="A342" s="658"/>
      <c r="B342" s="658"/>
      <c r="C342" s="658"/>
      <c r="D342" s="783" t="s">
        <v>1104</v>
      </c>
      <c r="E342" s="784"/>
      <c r="F342" s="785"/>
      <c r="G342" s="659">
        <f>SUM(G321:G340)</f>
        <v>0</v>
      </c>
      <c r="H342" s="662"/>
      <c r="J342" s="268"/>
      <c r="K342" s="268"/>
      <c r="L342" s="268"/>
      <c r="M342" s="268"/>
      <c r="N342" s="268"/>
      <c r="O342" s="268"/>
      <c r="P342" s="268"/>
      <c r="Q342" s="268"/>
      <c r="R342" s="268"/>
      <c r="S342" s="268"/>
      <c r="T342" s="268"/>
      <c r="U342" s="268"/>
      <c r="V342" s="268"/>
      <c r="W342" s="268"/>
      <c r="X342" s="268"/>
      <c r="Y342" s="268"/>
    </row>
    <row r="343" spans="1:25" s="297" customFormat="1" ht="15" thickTop="1" thickBot="1" x14ac:dyDescent="0.35">
      <c r="A343" s="661"/>
      <c r="B343" s="661"/>
      <c r="C343" s="661"/>
      <c r="D343" s="786"/>
      <c r="E343" s="787"/>
      <c r="F343" s="788"/>
      <c r="G343" s="790">
        <f>+G342+H342</f>
        <v>0</v>
      </c>
      <c r="H343" s="791"/>
      <c r="J343" s="268"/>
      <c r="K343" s="268"/>
      <c r="L343" s="268"/>
      <c r="M343" s="268"/>
      <c r="N343" s="268"/>
      <c r="O343" s="268"/>
      <c r="P343" s="268"/>
      <c r="Q343" s="268"/>
      <c r="R343" s="268"/>
      <c r="S343" s="268"/>
      <c r="T343" s="268"/>
      <c r="U343" s="268"/>
      <c r="V343" s="268"/>
      <c r="W343" s="268"/>
      <c r="X343" s="268"/>
      <c r="Y343" s="268"/>
    </row>
    <row r="344" spans="1:25" x14ac:dyDescent="0.3">
      <c r="A344" s="268"/>
      <c r="B344" s="268"/>
      <c r="C344" s="268"/>
      <c r="D344" s="268"/>
      <c r="E344" s="268"/>
      <c r="F344" s="268"/>
      <c r="G344" s="268"/>
      <c r="H344" s="268"/>
      <c r="I344" s="67"/>
      <c r="J344" s="67"/>
      <c r="K344" s="67"/>
      <c r="L344" s="67"/>
      <c r="M344" s="67"/>
      <c r="N344" s="67"/>
      <c r="O344" s="67"/>
      <c r="P344" s="67"/>
      <c r="Q344" s="67"/>
      <c r="R344" s="67"/>
      <c r="S344" s="67"/>
      <c r="T344" s="67"/>
      <c r="U344" s="67"/>
      <c r="V344" s="67"/>
      <c r="W344" s="67"/>
      <c r="X344" s="67"/>
      <c r="Y344" s="67"/>
    </row>
    <row r="345" spans="1:25" x14ac:dyDescent="0.3">
      <c r="A345" s="268"/>
      <c r="B345" s="268"/>
      <c r="C345" s="268"/>
      <c r="D345" s="268"/>
      <c r="E345" s="268"/>
      <c r="F345" s="268"/>
      <c r="G345" s="268"/>
      <c r="H345" s="268"/>
      <c r="I345" s="67"/>
      <c r="J345" s="67"/>
      <c r="K345" s="67"/>
      <c r="L345" s="67"/>
      <c r="M345" s="67"/>
      <c r="N345" s="67"/>
      <c r="O345" s="67"/>
      <c r="P345" s="67"/>
      <c r="Q345" s="67"/>
      <c r="R345" s="67"/>
      <c r="S345" s="67"/>
      <c r="T345" s="67"/>
      <c r="U345" s="67"/>
      <c r="V345" s="67"/>
      <c r="W345" s="67"/>
      <c r="X345" s="67"/>
      <c r="Y345" s="67"/>
    </row>
    <row r="346" spans="1:25" x14ac:dyDescent="0.3">
      <c r="A346" s="268"/>
      <c r="B346" s="268"/>
      <c r="C346" s="268"/>
      <c r="D346" s="268"/>
      <c r="E346" s="268"/>
      <c r="F346" s="268"/>
      <c r="G346" s="268"/>
      <c r="H346" s="268"/>
      <c r="I346" s="67"/>
      <c r="J346" s="67"/>
      <c r="K346" s="67"/>
      <c r="L346" s="67"/>
      <c r="M346" s="67"/>
      <c r="N346" s="67"/>
      <c r="O346" s="67"/>
      <c r="P346" s="67"/>
      <c r="Q346" s="67"/>
      <c r="R346" s="67"/>
      <c r="S346" s="67"/>
      <c r="T346" s="67"/>
      <c r="U346" s="67"/>
      <c r="V346" s="67"/>
      <c r="W346" s="67"/>
      <c r="X346" s="67"/>
      <c r="Y346" s="67"/>
    </row>
    <row r="347" spans="1:25" x14ac:dyDescent="0.3">
      <c r="A347" s="268"/>
      <c r="B347" s="268"/>
      <c r="C347" s="268"/>
      <c r="D347" s="268"/>
      <c r="E347" s="268"/>
      <c r="F347" s="268"/>
      <c r="G347" s="268"/>
      <c r="H347" s="268"/>
      <c r="I347" s="67"/>
      <c r="J347" s="67"/>
      <c r="K347" s="67"/>
      <c r="L347" s="67"/>
      <c r="M347" s="67"/>
      <c r="N347" s="67"/>
      <c r="O347" s="67"/>
      <c r="P347" s="67"/>
      <c r="Q347" s="67"/>
      <c r="R347" s="67"/>
      <c r="S347" s="67"/>
      <c r="T347" s="67"/>
      <c r="U347" s="67"/>
      <c r="V347" s="67"/>
      <c r="W347" s="67"/>
      <c r="X347" s="67"/>
      <c r="Y347" s="67"/>
    </row>
    <row r="348" spans="1:25" x14ac:dyDescent="0.3">
      <c r="A348" s="268"/>
      <c r="B348" s="268"/>
      <c r="C348" s="268"/>
      <c r="D348" s="268"/>
      <c r="E348" s="268"/>
      <c r="F348" s="268"/>
      <c r="G348" s="268"/>
      <c r="H348" s="268"/>
      <c r="I348" s="67"/>
      <c r="J348" s="67"/>
      <c r="K348" s="67"/>
      <c r="L348" s="67"/>
      <c r="M348" s="67"/>
      <c r="N348" s="67"/>
      <c r="O348" s="67"/>
      <c r="P348" s="67"/>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sheetData>
  <sheetProtection algorithmName="SHA-512" hashValue="Qd3wg0ZS/UMBx7SiKFHpqoYkiy2OZbKUFYZrn9yErYVyo/zj7jwOyU9AQcTGlSRfTy/EnW4YvHLOPk5J1xuQqQ==" saltValue="wMvS80nOpKNv/dT0E+2vtw==" spinCount="100000" sheet="1" formatRows="0"/>
  <mergeCells count="189">
    <mergeCell ref="B323:D323"/>
    <mergeCell ref="B324:D324"/>
    <mergeCell ref="B325:D325"/>
    <mergeCell ref="B326:D326"/>
    <mergeCell ref="B327:D327"/>
    <mergeCell ref="B298:D298"/>
    <mergeCell ref="B299:D29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90:D290"/>
    <mergeCell ref="B195:D195"/>
    <mergeCell ref="B196:D196"/>
    <mergeCell ref="B197:D197"/>
    <mergeCell ref="B198:D198"/>
    <mergeCell ref="B199:D199"/>
    <mergeCell ref="B200:D200"/>
    <mergeCell ref="B201:D201"/>
    <mergeCell ref="B236:D236"/>
    <mergeCell ref="B237:D237"/>
    <mergeCell ref="B287:D287"/>
    <mergeCell ref="B288:D288"/>
    <mergeCell ref="B289:D289"/>
    <mergeCell ref="B238:D238"/>
    <mergeCell ref="B239:D239"/>
    <mergeCell ref="B240:D240"/>
    <mergeCell ref="B241:D241"/>
    <mergeCell ref="B242:D242"/>
    <mergeCell ref="B243:D243"/>
    <mergeCell ref="B244:D244"/>
    <mergeCell ref="B245:D245"/>
    <mergeCell ref="B166:D166"/>
    <mergeCell ref="B205:D205"/>
    <mergeCell ref="B206:D206"/>
    <mergeCell ref="B207:D207"/>
    <mergeCell ref="B208:D208"/>
    <mergeCell ref="B209:D209"/>
    <mergeCell ref="B210:D210"/>
    <mergeCell ref="B211:D211"/>
    <mergeCell ref="B204:D204"/>
    <mergeCell ref="B203:D203"/>
    <mergeCell ref="B202:D202"/>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D174:F175"/>
    <mergeCell ref="B168:D168"/>
    <mergeCell ref="B169:D169"/>
    <mergeCell ref="B162:D162"/>
    <mergeCell ref="B163:D163"/>
    <mergeCell ref="B164:D164"/>
    <mergeCell ref="B165:D165"/>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8:D328"/>
    <mergeCell ref="B329:D329"/>
    <mergeCell ref="B330:D330"/>
    <mergeCell ref="B223:D223"/>
    <mergeCell ref="B224:D224"/>
    <mergeCell ref="G229:H229"/>
    <mergeCell ref="A232:F232"/>
    <mergeCell ref="G232:G233"/>
    <mergeCell ref="B233:D233"/>
    <mergeCell ref="H319:H320"/>
    <mergeCell ref="B160:D160"/>
    <mergeCell ref="A319:F319"/>
    <mergeCell ref="G319:G320"/>
    <mergeCell ref="B320:D320"/>
    <mergeCell ref="B180:D180"/>
    <mergeCell ref="B181:D181"/>
    <mergeCell ref="B212:D212"/>
    <mergeCell ref="B220:D220"/>
    <mergeCell ref="B221:D221"/>
    <mergeCell ref="B222:D222"/>
    <mergeCell ref="B225:D225"/>
    <mergeCell ref="G263:H263"/>
    <mergeCell ref="A265:F265"/>
    <mergeCell ref="G265:G266"/>
    <mergeCell ref="B266:D266"/>
    <mergeCell ref="B256:D256"/>
    <mergeCell ref="B257:D257"/>
    <mergeCell ref="B258:D258"/>
    <mergeCell ref="B259:D259"/>
    <mergeCell ref="B260:D260"/>
    <mergeCell ref="B213:D213"/>
    <mergeCell ref="B214:D214"/>
    <mergeCell ref="B215:D215"/>
    <mergeCell ref="D315:F316"/>
    <mergeCell ref="G316:H316"/>
    <mergeCell ref="B309:D309"/>
    <mergeCell ref="B310:D310"/>
    <mergeCell ref="B311:D311"/>
    <mergeCell ref="B312:D312"/>
    <mergeCell ref="B313:D313"/>
    <mergeCell ref="B267:D267"/>
    <mergeCell ref="B268:D268"/>
    <mergeCell ref="B269:D269"/>
    <mergeCell ref="B307:D307"/>
    <mergeCell ref="B308:D308"/>
    <mergeCell ref="B300:D300"/>
    <mergeCell ref="B301:D301"/>
    <mergeCell ref="B302:D302"/>
    <mergeCell ref="B303:D303"/>
    <mergeCell ref="B304:D304"/>
    <mergeCell ref="B305:D305"/>
    <mergeCell ref="B306:D306"/>
    <mergeCell ref="B291:D291"/>
    <mergeCell ref="B292:D292"/>
    <mergeCell ref="B293:D293"/>
    <mergeCell ref="B294:D294"/>
    <mergeCell ref="B295:D295"/>
    <mergeCell ref="B296:D296"/>
    <mergeCell ref="B297:D297"/>
    <mergeCell ref="B331:D331"/>
    <mergeCell ref="B332:D332"/>
    <mergeCell ref="B333:D333"/>
    <mergeCell ref="B334:D334"/>
    <mergeCell ref="B335:D335"/>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2864EFB6-8D9B-4B01-8838-79348BF14AAA}">
          <x14:formula1>
            <xm:f>Summary!$AF$4:$AF$14</xm:f>
          </x14:formula1>
          <xm:sqref>E4:E150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C2AD-C9C7-4749-8AA5-1EB3C1F55EC8}">
  <sheetPr codeName="Blad15">
    <tabColor rgb="FFF8EAEA"/>
  </sheetPr>
  <dimension ref="A1:AT377"/>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11" style="1"/>
    <col min="11" max="12" width="11" style="1" customWidth="1"/>
    <col min="13" max="15" width="11" style="1"/>
    <col min="16" max="16" width="11" style="6"/>
    <col min="17" max="16384" width="11" style="1"/>
  </cols>
  <sheetData>
    <row r="1" spans="1:45" ht="28.5" thickBot="1" x14ac:dyDescent="0.4">
      <c r="A1" s="760" t="str">
        <f>CONCATENATE(TEXT(Period_sum!D13,)," ",TEXT(Period_sum!E13,"ÅÅÅÅ-MM-DD")," - ",TEXT(Period_sum!F13,"ÅÅÅÅ-MM-DD"))</f>
        <v>M31-M36 Report 2025-01-01 - 2025-06-30</v>
      </c>
      <c r="B1" s="760"/>
      <c r="C1" s="760"/>
      <c r="D1" s="760"/>
      <c r="E1" s="760"/>
      <c r="F1" s="760"/>
      <c r="G1" s="760"/>
      <c r="H1" s="299"/>
      <c r="I1" s="2"/>
      <c r="J1" s="68"/>
      <c r="K1" s="68"/>
      <c r="L1" s="68"/>
      <c r="M1" s="68"/>
      <c r="N1" s="68"/>
      <c r="O1" s="68"/>
      <c r="P1" s="74"/>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38" t="s">
        <v>49</v>
      </c>
      <c r="B2" s="739"/>
      <c r="C2" s="739"/>
      <c r="D2" s="739"/>
      <c r="E2" s="739"/>
      <c r="F2" s="740"/>
      <c r="G2" s="741" t="s">
        <v>1224</v>
      </c>
      <c r="H2" s="246" t="s">
        <v>1186</v>
      </c>
      <c r="J2" s="68"/>
      <c r="K2" s="68"/>
      <c r="L2" s="68"/>
      <c r="M2" s="68"/>
      <c r="N2" s="74"/>
      <c r="O2" s="74"/>
      <c r="P2" s="74"/>
      <c r="Q2" s="68"/>
      <c r="R2" s="68"/>
      <c r="S2" s="68"/>
      <c r="T2" s="68"/>
      <c r="U2" s="68"/>
      <c r="V2" s="67"/>
      <c r="W2" s="67"/>
      <c r="X2" s="67"/>
      <c r="Y2" s="67"/>
    </row>
    <row r="3" spans="1:45" s="297" customFormat="1" ht="31.5" customHeight="1" thickTop="1" thickBot="1" x14ac:dyDescent="0.4">
      <c r="A3" s="602" t="s">
        <v>1218</v>
      </c>
      <c r="B3" s="603" t="s">
        <v>1099</v>
      </c>
      <c r="C3" s="604" t="s">
        <v>1229</v>
      </c>
      <c r="D3" s="605" t="s">
        <v>1220</v>
      </c>
      <c r="E3" s="605" t="s">
        <v>1102</v>
      </c>
      <c r="F3" s="606" t="s">
        <v>1103</v>
      </c>
      <c r="G3" s="742"/>
      <c r="H3" s="607">
        <v>0.25</v>
      </c>
      <c r="I3" s="7"/>
      <c r="J3" s="635"/>
      <c r="K3" s="635"/>
      <c r="L3" s="635"/>
      <c r="M3" s="635"/>
      <c r="N3" s="664"/>
      <c r="O3" s="664"/>
      <c r="P3" s="664"/>
      <c r="Q3" s="664"/>
      <c r="R3" s="664"/>
      <c r="S3" s="664"/>
      <c r="T3" s="664"/>
      <c r="U3" s="664"/>
      <c r="V3" s="635"/>
      <c r="W3" s="635"/>
      <c r="X3" s="635"/>
      <c r="Y3" s="635"/>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40"/>
      <c r="B4" s="641"/>
      <c r="C4" s="641"/>
      <c r="D4" s="642"/>
      <c r="E4" s="651"/>
      <c r="F4" s="613">
        <f>D4/8/(215/12)</f>
        <v>0</v>
      </c>
      <c r="G4" s="614">
        <f>+D4*C4</f>
        <v>0</v>
      </c>
      <c r="H4" s="614">
        <f>G4*0.25</f>
        <v>0</v>
      </c>
      <c r="I4" s="8" t="str">
        <f>LEFT($A$1,7)</f>
        <v>M31-M36</v>
      </c>
      <c r="J4" s="635"/>
      <c r="K4" s="635"/>
      <c r="L4" s="635"/>
      <c r="M4" s="664"/>
      <c r="N4" s="635"/>
      <c r="O4" s="635"/>
      <c r="P4" s="635"/>
      <c r="Q4" s="635"/>
      <c r="R4" s="635"/>
      <c r="S4" s="635"/>
      <c r="T4" s="635"/>
      <c r="U4" s="635"/>
      <c r="V4" s="635"/>
      <c r="W4" s="635"/>
      <c r="X4" s="635"/>
      <c r="Y4" s="635"/>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47"/>
      <c r="B5" s="648"/>
      <c r="C5" s="648"/>
      <c r="D5" s="649"/>
      <c r="E5" s="651"/>
      <c r="F5" s="613">
        <f t="shared" ref="F5:F150" si="0">D5/8/(215/12)</f>
        <v>0</v>
      </c>
      <c r="G5" s="614">
        <f t="shared" ref="G5:G150" si="1">+D5*C5</f>
        <v>0</v>
      </c>
      <c r="H5" s="614">
        <f t="shared" ref="H5:H150" si="2">G5*0.25</f>
        <v>0</v>
      </c>
      <c r="I5" s="8" t="str">
        <f t="shared" ref="I5:I150" si="3">LEFT($A$1,7)</f>
        <v>M31-M36</v>
      </c>
      <c r="J5" s="635"/>
      <c r="K5" s="635"/>
      <c r="L5" s="635"/>
      <c r="M5" s="664"/>
      <c r="N5" s="635"/>
      <c r="O5" s="635"/>
      <c r="P5" s="635"/>
      <c r="Q5" s="635"/>
      <c r="R5" s="635"/>
      <c r="S5" s="635"/>
      <c r="T5" s="635"/>
      <c r="U5" s="635"/>
      <c r="V5" s="635"/>
      <c r="W5" s="635"/>
      <c r="X5" s="635"/>
      <c r="Y5" s="635"/>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47"/>
      <c r="B6" s="648"/>
      <c r="C6" s="648"/>
      <c r="D6" s="649"/>
      <c r="E6" s="651"/>
      <c r="F6" s="613">
        <f t="shared" ref="F6:F45" si="4">D6/8/(215/12)</f>
        <v>0</v>
      </c>
      <c r="G6" s="614">
        <f t="shared" ref="G6:G45" si="5">+D6*C6</f>
        <v>0</v>
      </c>
      <c r="H6" s="614">
        <f t="shared" ref="H6:H45" si="6">G6*0.25</f>
        <v>0</v>
      </c>
      <c r="I6" s="8"/>
      <c r="J6" s="635"/>
      <c r="K6" s="635"/>
      <c r="L6" s="635"/>
      <c r="M6" s="664"/>
      <c r="N6" s="635"/>
      <c r="O6" s="635"/>
      <c r="P6" s="635"/>
      <c r="Q6" s="635"/>
      <c r="R6" s="635"/>
      <c r="S6" s="635"/>
      <c r="T6" s="635"/>
      <c r="U6" s="635"/>
      <c r="V6" s="635"/>
      <c r="W6" s="635"/>
      <c r="X6" s="635"/>
      <c r="Y6" s="635"/>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47"/>
      <c r="B7" s="648"/>
      <c r="C7" s="648"/>
      <c r="D7" s="649"/>
      <c r="E7" s="651"/>
      <c r="F7" s="613">
        <f t="shared" si="4"/>
        <v>0</v>
      </c>
      <c r="G7" s="614">
        <f t="shared" si="5"/>
        <v>0</v>
      </c>
      <c r="H7" s="614">
        <f t="shared" si="6"/>
        <v>0</v>
      </c>
      <c r="I7" s="8"/>
      <c r="J7" s="635"/>
      <c r="K7" s="635"/>
      <c r="L7" s="635"/>
      <c r="M7" s="664"/>
      <c r="N7" s="635"/>
      <c r="O7" s="635"/>
      <c r="P7" s="635"/>
      <c r="Q7" s="635"/>
      <c r="R7" s="635"/>
      <c r="S7" s="635"/>
      <c r="T7" s="635"/>
      <c r="U7" s="635"/>
      <c r="V7" s="635"/>
      <c r="W7" s="635"/>
      <c r="X7" s="635"/>
      <c r="Y7" s="635"/>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47"/>
      <c r="B8" s="648"/>
      <c r="C8" s="648"/>
      <c r="D8" s="649"/>
      <c r="E8" s="651"/>
      <c r="F8" s="613">
        <f t="shared" si="4"/>
        <v>0</v>
      </c>
      <c r="G8" s="614">
        <f t="shared" si="5"/>
        <v>0</v>
      </c>
      <c r="H8" s="614">
        <f t="shared" si="6"/>
        <v>0</v>
      </c>
      <c r="I8" s="8"/>
      <c r="J8" s="635"/>
      <c r="K8" s="635"/>
      <c r="L8" s="635"/>
      <c r="M8" s="664"/>
      <c r="N8" s="635"/>
      <c r="O8" s="635"/>
      <c r="P8" s="635"/>
      <c r="Q8" s="635"/>
      <c r="R8" s="635"/>
      <c r="S8" s="635"/>
      <c r="T8" s="635"/>
      <c r="U8" s="635"/>
      <c r="V8" s="635"/>
      <c r="W8" s="635"/>
      <c r="X8" s="635"/>
      <c r="Y8" s="635"/>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47"/>
      <c r="B9" s="648"/>
      <c r="C9" s="648"/>
      <c r="D9" s="649"/>
      <c r="E9" s="651"/>
      <c r="F9" s="613">
        <f t="shared" si="4"/>
        <v>0</v>
      </c>
      <c r="G9" s="614">
        <f t="shared" si="5"/>
        <v>0</v>
      </c>
      <c r="H9" s="614">
        <f t="shared" si="6"/>
        <v>0</v>
      </c>
      <c r="I9" s="8"/>
      <c r="J9" s="635"/>
      <c r="K9" s="635"/>
      <c r="L9" s="635"/>
      <c r="M9" s="664"/>
      <c r="N9" s="635"/>
      <c r="O9" s="635"/>
      <c r="P9" s="635"/>
      <c r="Q9" s="635"/>
      <c r="R9" s="635"/>
      <c r="S9" s="635"/>
      <c r="T9" s="635"/>
      <c r="U9" s="635"/>
      <c r="V9" s="635"/>
      <c r="W9" s="635"/>
      <c r="X9" s="635"/>
      <c r="Y9" s="635"/>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47"/>
      <c r="B10" s="648"/>
      <c r="C10" s="648"/>
      <c r="D10" s="649"/>
      <c r="E10" s="651"/>
      <c r="F10" s="613">
        <f t="shared" si="4"/>
        <v>0</v>
      </c>
      <c r="G10" s="614">
        <f t="shared" si="5"/>
        <v>0</v>
      </c>
      <c r="H10" s="614">
        <f t="shared" si="6"/>
        <v>0</v>
      </c>
      <c r="I10" s="8"/>
      <c r="J10" s="635"/>
      <c r="K10" s="635"/>
      <c r="L10" s="635"/>
      <c r="M10" s="664"/>
      <c r="N10" s="635"/>
      <c r="O10" s="635"/>
      <c r="P10" s="635"/>
      <c r="Q10" s="635"/>
      <c r="R10" s="635"/>
      <c r="S10" s="635"/>
      <c r="T10" s="635"/>
      <c r="U10" s="635"/>
      <c r="V10" s="635"/>
      <c r="W10" s="635"/>
      <c r="X10" s="635"/>
      <c r="Y10" s="635"/>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47"/>
      <c r="B11" s="648"/>
      <c r="C11" s="648"/>
      <c r="D11" s="649"/>
      <c r="E11" s="651"/>
      <c r="F11" s="613">
        <f t="shared" si="4"/>
        <v>0</v>
      </c>
      <c r="G11" s="614">
        <f t="shared" si="5"/>
        <v>0</v>
      </c>
      <c r="H11" s="614">
        <f t="shared" si="6"/>
        <v>0</v>
      </c>
      <c r="I11" s="8"/>
      <c r="J11" s="635"/>
      <c r="K11" s="635"/>
      <c r="L11" s="635"/>
      <c r="M11" s="664"/>
      <c r="N11" s="635"/>
      <c r="O11" s="635"/>
      <c r="P11" s="635"/>
      <c r="Q11" s="635"/>
      <c r="R11" s="635"/>
      <c r="S11" s="635"/>
      <c r="T11" s="635"/>
      <c r="U11" s="635"/>
      <c r="V11" s="635"/>
      <c r="W11" s="635"/>
      <c r="X11" s="635"/>
      <c r="Y11" s="635"/>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47"/>
      <c r="B12" s="648"/>
      <c r="C12" s="648"/>
      <c r="D12" s="649"/>
      <c r="E12" s="651"/>
      <c r="F12" s="613">
        <f t="shared" si="4"/>
        <v>0</v>
      </c>
      <c r="G12" s="614">
        <f t="shared" si="5"/>
        <v>0</v>
      </c>
      <c r="H12" s="614">
        <f t="shared" si="6"/>
        <v>0</v>
      </c>
      <c r="I12" s="8"/>
      <c r="J12" s="635"/>
      <c r="K12" s="635"/>
      <c r="L12" s="635"/>
      <c r="M12" s="664"/>
      <c r="N12" s="635"/>
      <c r="O12" s="635"/>
      <c r="P12" s="635"/>
      <c r="Q12" s="635"/>
      <c r="R12" s="635"/>
      <c r="S12" s="635"/>
      <c r="T12" s="635"/>
      <c r="U12" s="635"/>
      <c r="V12" s="635"/>
      <c r="W12" s="635"/>
      <c r="X12" s="635"/>
      <c r="Y12" s="635"/>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47"/>
      <c r="B13" s="648"/>
      <c r="C13" s="648"/>
      <c r="D13" s="649"/>
      <c r="E13" s="651"/>
      <c r="F13" s="613">
        <f t="shared" si="4"/>
        <v>0</v>
      </c>
      <c r="G13" s="614">
        <f t="shared" si="5"/>
        <v>0</v>
      </c>
      <c r="H13" s="614">
        <f t="shared" si="6"/>
        <v>0</v>
      </c>
      <c r="I13" s="8"/>
      <c r="J13" s="635"/>
      <c r="K13" s="635"/>
      <c r="L13" s="635"/>
      <c r="M13" s="664"/>
      <c r="N13" s="635"/>
      <c r="O13" s="635"/>
      <c r="P13" s="635"/>
      <c r="Q13" s="635"/>
      <c r="R13" s="635"/>
      <c r="S13" s="635"/>
      <c r="T13" s="635"/>
      <c r="U13" s="635"/>
      <c r="V13" s="635"/>
      <c r="W13" s="635"/>
      <c r="X13" s="635"/>
      <c r="Y13" s="635"/>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47"/>
      <c r="B14" s="648"/>
      <c r="C14" s="648"/>
      <c r="D14" s="649"/>
      <c r="E14" s="651"/>
      <c r="F14" s="613">
        <f t="shared" si="4"/>
        <v>0</v>
      </c>
      <c r="G14" s="614">
        <f t="shared" si="5"/>
        <v>0</v>
      </c>
      <c r="H14" s="614">
        <f t="shared" si="6"/>
        <v>0</v>
      </c>
      <c r="I14" s="8"/>
      <c r="J14" s="635"/>
      <c r="K14" s="635"/>
      <c r="L14" s="635"/>
      <c r="M14" s="664"/>
      <c r="N14" s="635"/>
      <c r="O14" s="635"/>
      <c r="P14" s="635"/>
      <c r="Q14" s="635"/>
      <c r="R14" s="635"/>
      <c r="S14" s="635"/>
      <c r="T14" s="635"/>
      <c r="U14" s="635"/>
      <c r="V14" s="635"/>
      <c r="W14" s="635"/>
      <c r="X14" s="635"/>
      <c r="Y14" s="635"/>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47"/>
      <c r="B15" s="648"/>
      <c r="C15" s="648"/>
      <c r="D15" s="649"/>
      <c r="E15" s="651"/>
      <c r="F15" s="613">
        <f t="shared" si="4"/>
        <v>0</v>
      </c>
      <c r="G15" s="614">
        <f t="shared" si="5"/>
        <v>0</v>
      </c>
      <c r="H15" s="614">
        <f t="shared" si="6"/>
        <v>0</v>
      </c>
      <c r="I15" s="8"/>
      <c r="J15" s="635"/>
      <c r="K15" s="635"/>
      <c r="L15" s="635"/>
      <c r="M15" s="664"/>
      <c r="N15" s="635"/>
      <c r="O15" s="635"/>
      <c r="P15" s="635"/>
      <c r="Q15" s="635"/>
      <c r="R15" s="635"/>
      <c r="S15" s="635"/>
      <c r="T15" s="635"/>
      <c r="U15" s="635"/>
      <c r="V15" s="635"/>
      <c r="W15" s="635"/>
      <c r="X15" s="635"/>
      <c r="Y15" s="635"/>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47"/>
      <c r="B16" s="648"/>
      <c r="C16" s="648"/>
      <c r="D16" s="649"/>
      <c r="E16" s="651"/>
      <c r="F16" s="613">
        <f t="shared" si="4"/>
        <v>0</v>
      </c>
      <c r="G16" s="614">
        <f t="shared" si="5"/>
        <v>0</v>
      </c>
      <c r="H16" s="614">
        <f t="shared" si="6"/>
        <v>0</v>
      </c>
      <c r="I16" s="8"/>
      <c r="J16" s="635"/>
      <c r="K16" s="635"/>
      <c r="L16" s="635"/>
      <c r="M16" s="664"/>
      <c r="N16" s="635"/>
      <c r="O16" s="635"/>
      <c r="P16" s="635"/>
      <c r="Q16" s="635"/>
      <c r="R16" s="635"/>
      <c r="S16" s="635"/>
      <c r="T16" s="635"/>
      <c r="U16" s="635"/>
      <c r="V16" s="635"/>
      <c r="W16" s="635"/>
      <c r="X16" s="635"/>
      <c r="Y16" s="635"/>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47"/>
      <c r="B17" s="648"/>
      <c r="C17" s="648"/>
      <c r="D17" s="649"/>
      <c r="E17" s="651"/>
      <c r="F17" s="613">
        <f t="shared" si="4"/>
        <v>0</v>
      </c>
      <c r="G17" s="614">
        <f t="shared" si="5"/>
        <v>0</v>
      </c>
      <c r="H17" s="614">
        <f t="shared" si="6"/>
        <v>0</v>
      </c>
      <c r="I17" s="8"/>
      <c r="J17" s="635"/>
      <c r="K17" s="635"/>
      <c r="L17" s="635"/>
      <c r="M17" s="664"/>
      <c r="N17" s="635"/>
      <c r="O17" s="635"/>
      <c r="P17" s="635"/>
      <c r="Q17" s="635"/>
      <c r="R17" s="635"/>
      <c r="S17" s="635"/>
      <c r="T17" s="635"/>
      <c r="U17" s="635"/>
      <c r="V17" s="635"/>
      <c r="W17" s="635"/>
      <c r="X17" s="635"/>
      <c r="Y17" s="635"/>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47"/>
      <c r="B18" s="648"/>
      <c r="C18" s="648"/>
      <c r="D18" s="649"/>
      <c r="E18" s="651"/>
      <c r="F18" s="613">
        <f t="shared" si="4"/>
        <v>0</v>
      </c>
      <c r="G18" s="614">
        <f t="shared" si="5"/>
        <v>0</v>
      </c>
      <c r="H18" s="614">
        <f t="shared" si="6"/>
        <v>0</v>
      </c>
      <c r="I18" s="8"/>
      <c r="J18" s="635"/>
      <c r="K18" s="635"/>
      <c r="L18" s="635"/>
      <c r="M18" s="664"/>
      <c r="N18" s="635"/>
      <c r="O18" s="635"/>
      <c r="P18" s="635"/>
      <c r="Q18" s="635"/>
      <c r="R18" s="635"/>
      <c r="S18" s="635"/>
      <c r="T18" s="635"/>
      <c r="U18" s="635"/>
      <c r="V18" s="635"/>
      <c r="W18" s="635"/>
      <c r="X18" s="635"/>
      <c r="Y18" s="635"/>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47"/>
      <c r="B19" s="648"/>
      <c r="C19" s="648"/>
      <c r="D19" s="649"/>
      <c r="E19" s="651"/>
      <c r="F19" s="613">
        <f t="shared" si="4"/>
        <v>0</v>
      </c>
      <c r="G19" s="614">
        <f t="shared" si="5"/>
        <v>0</v>
      </c>
      <c r="H19" s="614">
        <f t="shared" si="6"/>
        <v>0</v>
      </c>
      <c r="I19" s="8"/>
      <c r="J19" s="635"/>
      <c r="K19" s="635"/>
      <c r="L19" s="635"/>
      <c r="M19" s="664"/>
      <c r="N19" s="635"/>
      <c r="O19" s="635"/>
      <c r="P19" s="635"/>
      <c r="Q19" s="635"/>
      <c r="R19" s="635"/>
      <c r="S19" s="635"/>
      <c r="T19" s="635"/>
      <c r="U19" s="635"/>
      <c r="V19" s="635"/>
      <c r="W19" s="635"/>
      <c r="X19" s="635"/>
      <c r="Y19" s="635"/>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47"/>
      <c r="B20" s="648"/>
      <c r="C20" s="648"/>
      <c r="D20" s="649"/>
      <c r="E20" s="651"/>
      <c r="F20" s="613">
        <f t="shared" si="4"/>
        <v>0</v>
      </c>
      <c r="G20" s="614">
        <f t="shared" si="5"/>
        <v>0</v>
      </c>
      <c r="H20" s="614">
        <f t="shared" si="6"/>
        <v>0</v>
      </c>
      <c r="I20" s="8"/>
      <c r="J20" s="635"/>
      <c r="K20" s="635"/>
      <c r="L20" s="635"/>
      <c r="M20" s="664"/>
      <c r="N20" s="635"/>
      <c r="O20" s="635"/>
      <c r="P20" s="635"/>
      <c r="Q20" s="635"/>
      <c r="R20" s="635"/>
      <c r="S20" s="635"/>
      <c r="T20" s="635"/>
      <c r="U20" s="635"/>
      <c r="V20" s="635"/>
      <c r="W20" s="635"/>
      <c r="X20" s="635"/>
      <c r="Y20" s="635"/>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47"/>
      <c r="B21" s="648"/>
      <c r="C21" s="648"/>
      <c r="D21" s="649"/>
      <c r="E21" s="651"/>
      <c r="F21" s="613">
        <f t="shared" si="4"/>
        <v>0</v>
      </c>
      <c r="G21" s="614">
        <f t="shared" si="5"/>
        <v>0</v>
      </c>
      <c r="H21" s="614">
        <f t="shared" si="6"/>
        <v>0</v>
      </c>
      <c r="I21" s="8"/>
      <c r="J21" s="635"/>
      <c r="K21" s="635"/>
      <c r="L21" s="635"/>
      <c r="M21" s="664"/>
      <c r="N21" s="635"/>
      <c r="O21" s="635"/>
      <c r="P21" s="635"/>
      <c r="Q21" s="635"/>
      <c r="R21" s="635"/>
      <c r="S21" s="635"/>
      <c r="T21" s="635"/>
      <c r="U21" s="635"/>
      <c r="V21" s="635"/>
      <c r="W21" s="635"/>
      <c r="X21" s="635"/>
      <c r="Y21" s="635"/>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47"/>
      <c r="B22" s="648"/>
      <c r="C22" s="648"/>
      <c r="D22" s="649"/>
      <c r="E22" s="651"/>
      <c r="F22" s="613">
        <f t="shared" si="4"/>
        <v>0</v>
      </c>
      <c r="G22" s="614">
        <f t="shared" si="5"/>
        <v>0</v>
      </c>
      <c r="H22" s="614">
        <f t="shared" si="6"/>
        <v>0</v>
      </c>
      <c r="I22" s="8"/>
      <c r="J22" s="635"/>
      <c r="K22" s="635"/>
      <c r="L22" s="635"/>
      <c r="M22" s="664"/>
      <c r="N22" s="635"/>
      <c r="O22" s="635"/>
      <c r="P22" s="635"/>
      <c r="Q22" s="635"/>
      <c r="R22" s="635"/>
      <c r="S22" s="635"/>
      <c r="T22" s="635"/>
      <c r="U22" s="635"/>
      <c r="V22" s="635"/>
      <c r="W22" s="635"/>
      <c r="X22" s="635"/>
      <c r="Y22" s="635"/>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47"/>
      <c r="B23" s="648"/>
      <c r="C23" s="648"/>
      <c r="D23" s="649"/>
      <c r="E23" s="651"/>
      <c r="F23" s="613">
        <f t="shared" si="4"/>
        <v>0</v>
      </c>
      <c r="G23" s="614">
        <f t="shared" si="5"/>
        <v>0</v>
      </c>
      <c r="H23" s="614">
        <f t="shared" si="6"/>
        <v>0</v>
      </c>
      <c r="I23" s="8"/>
      <c r="J23" s="635"/>
      <c r="K23" s="635"/>
      <c r="L23" s="635"/>
      <c r="M23" s="664"/>
      <c r="N23" s="635"/>
      <c r="O23" s="635"/>
      <c r="P23" s="635"/>
      <c r="Q23" s="635"/>
      <c r="R23" s="635"/>
      <c r="S23" s="635"/>
      <c r="T23" s="635"/>
      <c r="U23" s="635"/>
      <c r="V23" s="635"/>
      <c r="W23" s="635"/>
      <c r="X23" s="635"/>
      <c r="Y23" s="635"/>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47"/>
      <c r="B24" s="648"/>
      <c r="C24" s="648"/>
      <c r="D24" s="649"/>
      <c r="E24" s="651"/>
      <c r="F24" s="613">
        <f t="shared" si="4"/>
        <v>0</v>
      </c>
      <c r="G24" s="614">
        <f t="shared" si="5"/>
        <v>0</v>
      </c>
      <c r="H24" s="614">
        <f t="shared" si="6"/>
        <v>0</v>
      </c>
      <c r="I24" s="8"/>
      <c r="J24" s="635"/>
      <c r="K24" s="635"/>
      <c r="L24" s="635"/>
      <c r="M24" s="664"/>
      <c r="N24" s="635"/>
      <c r="O24" s="635"/>
      <c r="P24" s="635"/>
      <c r="Q24" s="635"/>
      <c r="R24" s="635"/>
      <c r="S24" s="635"/>
      <c r="T24" s="635"/>
      <c r="U24" s="635"/>
      <c r="V24" s="635"/>
      <c r="W24" s="635"/>
      <c r="X24" s="635"/>
      <c r="Y24" s="635"/>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47"/>
      <c r="B25" s="648"/>
      <c r="C25" s="648"/>
      <c r="D25" s="649"/>
      <c r="E25" s="651"/>
      <c r="F25" s="613">
        <f t="shared" si="4"/>
        <v>0</v>
      </c>
      <c r="G25" s="614">
        <f t="shared" si="5"/>
        <v>0</v>
      </c>
      <c r="H25" s="614">
        <f t="shared" si="6"/>
        <v>0</v>
      </c>
      <c r="I25" s="8"/>
      <c r="J25" s="635"/>
      <c r="K25" s="635"/>
      <c r="L25" s="635"/>
      <c r="M25" s="664"/>
      <c r="N25" s="635"/>
      <c r="O25" s="635"/>
      <c r="P25" s="635"/>
      <c r="Q25" s="635"/>
      <c r="R25" s="635"/>
      <c r="S25" s="635"/>
      <c r="T25" s="635"/>
      <c r="U25" s="635"/>
      <c r="V25" s="635"/>
      <c r="W25" s="635"/>
      <c r="X25" s="635"/>
      <c r="Y25" s="635"/>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47"/>
      <c r="B26" s="648"/>
      <c r="C26" s="648"/>
      <c r="D26" s="649"/>
      <c r="E26" s="651"/>
      <c r="F26" s="613">
        <f t="shared" si="4"/>
        <v>0</v>
      </c>
      <c r="G26" s="614">
        <f t="shared" si="5"/>
        <v>0</v>
      </c>
      <c r="H26" s="614">
        <f t="shared" si="6"/>
        <v>0</v>
      </c>
      <c r="I26" s="8"/>
      <c r="J26" s="635"/>
      <c r="K26" s="635"/>
      <c r="L26" s="635"/>
      <c r="M26" s="664"/>
      <c r="N26" s="635"/>
      <c r="O26" s="635"/>
      <c r="P26" s="635"/>
      <c r="Q26" s="635"/>
      <c r="R26" s="635"/>
      <c r="S26" s="635"/>
      <c r="T26" s="635"/>
      <c r="U26" s="635"/>
      <c r="V26" s="635"/>
      <c r="W26" s="635"/>
      <c r="X26" s="635"/>
      <c r="Y26" s="635"/>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47"/>
      <c r="B27" s="648"/>
      <c r="C27" s="648"/>
      <c r="D27" s="649"/>
      <c r="E27" s="651"/>
      <c r="F27" s="613">
        <f t="shared" si="4"/>
        <v>0</v>
      </c>
      <c r="G27" s="614">
        <f t="shared" si="5"/>
        <v>0</v>
      </c>
      <c r="H27" s="614">
        <f t="shared" si="6"/>
        <v>0</v>
      </c>
      <c r="I27" s="8"/>
      <c r="J27" s="635"/>
      <c r="K27" s="635"/>
      <c r="L27" s="635"/>
      <c r="M27" s="664"/>
      <c r="N27" s="635"/>
      <c r="O27" s="635"/>
      <c r="P27" s="635"/>
      <c r="Q27" s="635"/>
      <c r="R27" s="635"/>
      <c r="S27" s="635"/>
      <c r="T27" s="635"/>
      <c r="U27" s="635"/>
      <c r="V27" s="635"/>
      <c r="W27" s="635"/>
      <c r="X27" s="635"/>
      <c r="Y27" s="635"/>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47"/>
      <c r="B28" s="648"/>
      <c r="C28" s="648"/>
      <c r="D28" s="649"/>
      <c r="E28" s="651"/>
      <c r="F28" s="613">
        <f t="shared" si="4"/>
        <v>0</v>
      </c>
      <c r="G28" s="614">
        <f t="shared" si="5"/>
        <v>0</v>
      </c>
      <c r="H28" s="614">
        <f t="shared" si="6"/>
        <v>0</v>
      </c>
      <c r="I28" s="8"/>
      <c r="J28" s="635"/>
      <c r="K28" s="635"/>
      <c r="L28" s="635"/>
      <c r="M28" s="664"/>
      <c r="N28" s="635"/>
      <c r="O28" s="635"/>
      <c r="P28" s="635"/>
      <c r="Q28" s="635"/>
      <c r="R28" s="635"/>
      <c r="S28" s="635"/>
      <c r="T28" s="635"/>
      <c r="U28" s="635"/>
      <c r="V28" s="635"/>
      <c r="W28" s="635"/>
      <c r="X28" s="635"/>
      <c r="Y28" s="635"/>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47"/>
      <c r="B29" s="648"/>
      <c r="C29" s="648"/>
      <c r="D29" s="649"/>
      <c r="E29" s="651"/>
      <c r="F29" s="613">
        <f t="shared" si="4"/>
        <v>0</v>
      </c>
      <c r="G29" s="614">
        <f t="shared" si="5"/>
        <v>0</v>
      </c>
      <c r="H29" s="614">
        <f t="shared" si="6"/>
        <v>0</v>
      </c>
      <c r="I29" s="8"/>
      <c r="J29" s="635"/>
      <c r="K29" s="635"/>
      <c r="L29" s="635"/>
      <c r="M29" s="664"/>
      <c r="N29" s="635"/>
      <c r="O29" s="635"/>
      <c r="P29" s="635"/>
      <c r="Q29" s="635"/>
      <c r="R29" s="635"/>
      <c r="S29" s="635"/>
      <c r="T29" s="635"/>
      <c r="U29" s="635"/>
      <c r="V29" s="635"/>
      <c r="W29" s="635"/>
      <c r="X29" s="635"/>
      <c r="Y29" s="635"/>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47"/>
      <c r="B30" s="648"/>
      <c r="C30" s="648"/>
      <c r="D30" s="649"/>
      <c r="E30" s="651"/>
      <c r="F30" s="613">
        <f t="shared" si="4"/>
        <v>0</v>
      </c>
      <c r="G30" s="614">
        <f t="shared" si="5"/>
        <v>0</v>
      </c>
      <c r="H30" s="614">
        <f t="shared" si="6"/>
        <v>0</v>
      </c>
      <c r="I30" s="8"/>
      <c r="J30" s="635"/>
      <c r="K30" s="635"/>
      <c r="L30" s="635"/>
      <c r="M30" s="664"/>
      <c r="N30" s="635"/>
      <c r="O30" s="635"/>
      <c r="P30" s="635"/>
      <c r="Q30" s="635"/>
      <c r="R30" s="635"/>
      <c r="S30" s="635"/>
      <c r="T30" s="635"/>
      <c r="U30" s="635"/>
      <c r="V30" s="635"/>
      <c r="W30" s="635"/>
      <c r="X30" s="635"/>
      <c r="Y30" s="635"/>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47"/>
      <c r="B31" s="648"/>
      <c r="C31" s="648"/>
      <c r="D31" s="649"/>
      <c r="E31" s="651"/>
      <c r="F31" s="613">
        <f t="shared" si="4"/>
        <v>0</v>
      </c>
      <c r="G31" s="614">
        <f t="shared" si="5"/>
        <v>0</v>
      </c>
      <c r="H31" s="614">
        <f t="shared" si="6"/>
        <v>0</v>
      </c>
      <c r="I31" s="8"/>
      <c r="J31" s="635"/>
      <c r="K31" s="635"/>
      <c r="L31" s="635"/>
      <c r="M31" s="664"/>
      <c r="N31" s="635"/>
      <c r="O31" s="635"/>
      <c r="P31" s="635"/>
      <c r="Q31" s="635"/>
      <c r="R31" s="635"/>
      <c r="S31" s="635"/>
      <c r="T31" s="635"/>
      <c r="U31" s="635"/>
      <c r="V31" s="635"/>
      <c r="W31" s="635"/>
      <c r="X31" s="635"/>
      <c r="Y31" s="635"/>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47"/>
      <c r="B32" s="648"/>
      <c r="C32" s="648"/>
      <c r="D32" s="649"/>
      <c r="E32" s="651"/>
      <c r="F32" s="613">
        <f t="shared" si="4"/>
        <v>0</v>
      </c>
      <c r="G32" s="614">
        <f t="shared" si="5"/>
        <v>0</v>
      </c>
      <c r="H32" s="614">
        <f t="shared" si="6"/>
        <v>0</v>
      </c>
      <c r="I32" s="8"/>
      <c r="J32" s="635"/>
      <c r="K32" s="635"/>
      <c r="L32" s="635"/>
      <c r="M32" s="664"/>
      <c r="N32" s="635"/>
      <c r="O32" s="635"/>
      <c r="P32" s="635"/>
      <c r="Q32" s="635"/>
      <c r="R32" s="635"/>
      <c r="S32" s="635"/>
      <c r="T32" s="635"/>
      <c r="U32" s="635"/>
      <c r="V32" s="635"/>
      <c r="W32" s="635"/>
      <c r="X32" s="635"/>
      <c r="Y32" s="635"/>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47"/>
      <c r="B33" s="648"/>
      <c r="C33" s="648"/>
      <c r="D33" s="649"/>
      <c r="E33" s="651"/>
      <c r="F33" s="613">
        <f t="shared" si="4"/>
        <v>0</v>
      </c>
      <c r="G33" s="614">
        <f t="shared" si="5"/>
        <v>0</v>
      </c>
      <c r="H33" s="614">
        <f t="shared" si="6"/>
        <v>0</v>
      </c>
      <c r="I33" s="8"/>
      <c r="J33" s="635"/>
      <c r="K33" s="635"/>
      <c r="L33" s="635"/>
      <c r="M33" s="664"/>
      <c r="N33" s="635"/>
      <c r="O33" s="635"/>
      <c r="P33" s="635"/>
      <c r="Q33" s="635"/>
      <c r="R33" s="635"/>
      <c r="S33" s="635"/>
      <c r="T33" s="635"/>
      <c r="U33" s="635"/>
      <c r="V33" s="635"/>
      <c r="W33" s="635"/>
      <c r="X33" s="635"/>
      <c r="Y33" s="635"/>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47"/>
      <c r="B34" s="648"/>
      <c r="C34" s="648"/>
      <c r="D34" s="649"/>
      <c r="E34" s="651"/>
      <c r="F34" s="613">
        <f t="shared" si="4"/>
        <v>0</v>
      </c>
      <c r="G34" s="614">
        <f t="shared" si="5"/>
        <v>0</v>
      </c>
      <c r="H34" s="614">
        <f t="shared" si="6"/>
        <v>0</v>
      </c>
      <c r="I34" s="8"/>
      <c r="J34" s="635"/>
      <c r="K34" s="635"/>
      <c r="L34" s="635"/>
      <c r="M34" s="664"/>
      <c r="N34" s="635"/>
      <c r="O34" s="635"/>
      <c r="P34" s="635"/>
      <c r="Q34" s="635"/>
      <c r="R34" s="635"/>
      <c r="S34" s="635"/>
      <c r="T34" s="635"/>
      <c r="U34" s="635"/>
      <c r="V34" s="635"/>
      <c r="W34" s="635"/>
      <c r="X34" s="635"/>
      <c r="Y34" s="635"/>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47"/>
      <c r="B35" s="648"/>
      <c r="C35" s="648"/>
      <c r="D35" s="649"/>
      <c r="E35" s="651"/>
      <c r="F35" s="613">
        <f t="shared" si="4"/>
        <v>0</v>
      </c>
      <c r="G35" s="614">
        <f t="shared" si="5"/>
        <v>0</v>
      </c>
      <c r="H35" s="614">
        <f t="shared" si="6"/>
        <v>0</v>
      </c>
      <c r="I35" s="8"/>
      <c r="J35" s="635"/>
      <c r="K35" s="635"/>
      <c r="L35" s="635"/>
      <c r="M35" s="664"/>
      <c r="N35" s="635"/>
      <c r="O35" s="635"/>
      <c r="P35" s="635"/>
      <c r="Q35" s="635"/>
      <c r="R35" s="635"/>
      <c r="S35" s="635"/>
      <c r="T35" s="635"/>
      <c r="U35" s="635"/>
      <c r="V35" s="635"/>
      <c r="W35" s="635"/>
      <c r="X35" s="635"/>
      <c r="Y35" s="635"/>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47"/>
      <c r="B36" s="648"/>
      <c r="C36" s="648"/>
      <c r="D36" s="649"/>
      <c r="E36" s="651"/>
      <c r="F36" s="613">
        <f t="shared" si="4"/>
        <v>0</v>
      </c>
      <c r="G36" s="614">
        <f t="shared" si="5"/>
        <v>0</v>
      </c>
      <c r="H36" s="614">
        <f t="shared" si="6"/>
        <v>0</v>
      </c>
      <c r="I36" s="8"/>
      <c r="J36" s="635"/>
      <c r="K36" s="635"/>
      <c r="L36" s="635"/>
      <c r="M36" s="664"/>
      <c r="N36" s="635"/>
      <c r="O36" s="635"/>
      <c r="P36" s="635"/>
      <c r="Q36" s="635"/>
      <c r="R36" s="635"/>
      <c r="S36" s="635"/>
      <c r="T36" s="635"/>
      <c r="U36" s="635"/>
      <c r="V36" s="635"/>
      <c r="W36" s="635"/>
      <c r="X36" s="635"/>
      <c r="Y36" s="635"/>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47"/>
      <c r="B37" s="648"/>
      <c r="C37" s="648"/>
      <c r="D37" s="649"/>
      <c r="E37" s="651"/>
      <c r="F37" s="613">
        <f t="shared" si="4"/>
        <v>0</v>
      </c>
      <c r="G37" s="614">
        <f t="shared" si="5"/>
        <v>0</v>
      </c>
      <c r="H37" s="614">
        <f t="shared" si="6"/>
        <v>0</v>
      </c>
      <c r="I37" s="8"/>
      <c r="J37" s="635"/>
      <c r="K37" s="635"/>
      <c r="L37" s="635"/>
      <c r="M37" s="664"/>
      <c r="N37" s="635"/>
      <c r="O37" s="635"/>
      <c r="P37" s="635"/>
      <c r="Q37" s="635"/>
      <c r="R37" s="635"/>
      <c r="S37" s="635"/>
      <c r="T37" s="635"/>
      <c r="U37" s="635"/>
      <c r="V37" s="635"/>
      <c r="W37" s="635"/>
      <c r="X37" s="635"/>
      <c r="Y37" s="635"/>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47"/>
      <c r="B38" s="648"/>
      <c r="C38" s="648"/>
      <c r="D38" s="649"/>
      <c r="E38" s="651"/>
      <c r="F38" s="613">
        <f t="shared" si="4"/>
        <v>0</v>
      </c>
      <c r="G38" s="614">
        <f t="shared" si="5"/>
        <v>0</v>
      </c>
      <c r="H38" s="614">
        <f t="shared" si="6"/>
        <v>0</v>
      </c>
      <c r="I38" s="8"/>
      <c r="J38" s="635"/>
      <c r="K38" s="635"/>
      <c r="L38" s="635"/>
      <c r="M38" s="664"/>
      <c r="N38" s="635"/>
      <c r="O38" s="635"/>
      <c r="P38" s="635"/>
      <c r="Q38" s="635"/>
      <c r="R38" s="635"/>
      <c r="S38" s="635"/>
      <c r="T38" s="635"/>
      <c r="U38" s="635"/>
      <c r="V38" s="635"/>
      <c r="W38" s="635"/>
      <c r="X38" s="635"/>
      <c r="Y38" s="635"/>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47"/>
      <c r="B39" s="648"/>
      <c r="C39" s="648"/>
      <c r="D39" s="649"/>
      <c r="E39" s="651"/>
      <c r="F39" s="613">
        <f t="shared" si="4"/>
        <v>0</v>
      </c>
      <c r="G39" s="614">
        <f t="shared" si="5"/>
        <v>0</v>
      </c>
      <c r="H39" s="614">
        <f t="shared" si="6"/>
        <v>0</v>
      </c>
      <c r="I39" s="8"/>
      <c r="J39" s="635"/>
      <c r="K39" s="635"/>
      <c r="L39" s="635"/>
      <c r="M39" s="664"/>
      <c r="N39" s="635"/>
      <c r="O39" s="635"/>
      <c r="P39" s="635"/>
      <c r="Q39" s="635"/>
      <c r="R39" s="635"/>
      <c r="S39" s="635"/>
      <c r="T39" s="635"/>
      <c r="U39" s="635"/>
      <c r="V39" s="635"/>
      <c r="W39" s="635"/>
      <c r="X39" s="635"/>
      <c r="Y39" s="635"/>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47"/>
      <c r="B40" s="648"/>
      <c r="C40" s="648"/>
      <c r="D40" s="649"/>
      <c r="E40" s="651"/>
      <c r="F40" s="613">
        <f t="shared" si="4"/>
        <v>0</v>
      </c>
      <c r="G40" s="614">
        <f t="shared" si="5"/>
        <v>0</v>
      </c>
      <c r="H40" s="614">
        <f t="shared" si="6"/>
        <v>0</v>
      </c>
      <c r="I40" s="8"/>
      <c r="J40" s="635"/>
      <c r="K40" s="635"/>
      <c r="L40" s="635"/>
      <c r="M40" s="664"/>
      <c r="N40" s="635"/>
      <c r="O40" s="635"/>
      <c r="P40" s="635"/>
      <c r="Q40" s="635"/>
      <c r="R40" s="635"/>
      <c r="S40" s="635"/>
      <c r="T40" s="635"/>
      <c r="U40" s="635"/>
      <c r="V40" s="635"/>
      <c r="W40" s="635"/>
      <c r="X40" s="635"/>
      <c r="Y40" s="635"/>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47"/>
      <c r="B41" s="648"/>
      <c r="C41" s="648"/>
      <c r="D41" s="649"/>
      <c r="E41" s="651"/>
      <c r="F41" s="613">
        <f t="shared" si="4"/>
        <v>0</v>
      </c>
      <c r="G41" s="614">
        <f t="shared" si="5"/>
        <v>0</v>
      </c>
      <c r="H41" s="614">
        <f t="shared" si="6"/>
        <v>0</v>
      </c>
      <c r="I41" s="8"/>
      <c r="J41" s="635"/>
      <c r="K41" s="635"/>
      <c r="L41" s="635"/>
      <c r="M41" s="664"/>
      <c r="N41" s="635"/>
      <c r="O41" s="635"/>
      <c r="P41" s="635"/>
      <c r="Q41" s="635"/>
      <c r="R41" s="635"/>
      <c r="S41" s="635"/>
      <c r="T41" s="635"/>
      <c r="U41" s="635"/>
      <c r="V41" s="635"/>
      <c r="W41" s="635"/>
      <c r="X41" s="635"/>
      <c r="Y41" s="635"/>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47"/>
      <c r="B42" s="648"/>
      <c r="C42" s="648"/>
      <c r="D42" s="649"/>
      <c r="E42" s="651"/>
      <c r="F42" s="613">
        <f t="shared" si="4"/>
        <v>0</v>
      </c>
      <c r="G42" s="614">
        <f t="shared" si="5"/>
        <v>0</v>
      </c>
      <c r="H42" s="614">
        <f t="shared" si="6"/>
        <v>0</v>
      </c>
      <c r="I42" s="8"/>
      <c r="J42" s="635"/>
      <c r="K42" s="635"/>
      <c r="L42" s="635"/>
      <c r="M42" s="664"/>
      <c r="N42" s="635"/>
      <c r="O42" s="635"/>
      <c r="P42" s="635"/>
      <c r="Q42" s="635"/>
      <c r="R42" s="635"/>
      <c r="S42" s="635"/>
      <c r="T42" s="635"/>
      <c r="U42" s="635"/>
      <c r="V42" s="635"/>
      <c r="W42" s="635"/>
      <c r="X42" s="635"/>
      <c r="Y42" s="635"/>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47"/>
      <c r="B43" s="648"/>
      <c r="C43" s="648"/>
      <c r="D43" s="649"/>
      <c r="E43" s="651"/>
      <c r="F43" s="613">
        <f t="shared" si="4"/>
        <v>0</v>
      </c>
      <c r="G43" s="614">
        <f t="shared" si="5"/>
        <v>0</v>
      </c>
      <c r="H43" s="614">
        <f t="shared" si="6"/>
        <v>0</v>
      </c>
      <c r="I43" s="8"/>
      <c r="J43" s="635"/>
      <c r="K43" s="635"/>
      <c r="L43" s="635"/>
      <c r="M43" s="664"/>
      <c r="N43" s="635"/>
      <c r="O43" s="635"/>
      <c r="P43" s="635"/>
      <c r="Q43" s="635"/>
      <c r="R43" s="635"/>
      <c r="S43" s="635"/>
      <c r="T43" s="635"/>
      <c r="U43" s="635"/>
      <c r="V43" s="635"/>
      <c r="W43" s="635"/>
      <c r="X43" s="635"/>
      <c r="Y43" s="635"/>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47"/>
      <c r="B44" s="648"/>
      <c r="C44" s="648"/>
      <c r="D44" s="649"/>
      <c r="E44" s="651"/>
      <c r="F44" s="613">
        <f t="shared" si="4"/>
        <v>0</v>
      </c>
      <c r="G44" s="614">
        <f t="shared" si="5"/>
        <v>0</v>
      </c>
      <c r="H44" s="614">
        <f t="shared" si="6"/>
        <v>0</v>
      </c>
      <c r="I44" s="8"/>
      <c r="J44" s="635"/>
      <c r="K44" s="635"/>
      <c r="L44" s="635"/>
      <c r="M44" s="664"/>
      <c r="N44" s="635"/>
      <c r="O44" s="635"/>
      <c r="P44" s="635"/>
      <c r="Q44" s="635"/>
      <c r="R44" s="635"/>
      <c r="S44" s="635"/>
      <c r="T44" s="635"/>
      <c r="U44" s="635"/>
      <c r="V44" s="635"/>
      <c r="W44" s="635"/>
      <c r="X44" s="635"/>
      <c r="Y44" s="635"/>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47"/>
      <c r="B45" s="648"/>
      <c r="C45" s="648"/>
      <c r="D45" s="649"/>
      <c r="E45" s="651"/>
      <c r="F45" s="613">
        <f t="shared" si="4"/>
        <v>0</v>
      </c>
      <c r="G45" s="614">
        <f t="shared" si="5"/>
        <v>0</v>
      </c>
      <c r="H45" s="614">
        <f t="shared" si="6"/>
        <v>0</v>
      </c>
      <c r="I45" s="8"/>
      <c r="J45" s="635"/>
      <c r="K45" s="635"/>
      <c r="L45" s="635"/>
      <c r="M45" s="664"/>
      <c r="N45" s="635"/>
      <c r="O45" s="635"/>
      <c r="P45" s="635"/>
      <c r="Q45" s="635"/>
      <c r="R45" s="635"/>
      <c r="S45" s="635"/>
      <c r="T45" s="635"/>
      <c r="U45" s="635"/>
      <c r="V45" s="635"/>
      <c r="W45" s="635"/>
      <c r="X45" s="635"/>
      <c r="Y45" s="635"/>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47"/>
      <c r="B46" s="648"/>
      <c r="C46" s="648"/>
      <c r="D46" s="649"/>
      <c r="E46" s="651"/>
      <c r="F46" s="613">
        <f t="shared" si="0"/>
        <v>0</v>
      </c>
      <c r="G46" s="614">
        <f t="shared" si="1"/>
        <v>0</v>
      </c>
      <c r="H46" s="614">
        <f t="shared" si="2"/>
        <v>0</v>
      </c>
      <c r="I46" s="8" t="str">
        <f t="shared" si="3"/>
        <v>M31-M36</v>
      </c>
      <c r="J46" s="635"/>
      <c r="K46" s="635"/>
      <c r="L46" s="635"/>
      <c r="M46" s="664"/>
      <c r="N46" s="635"/>
      <c r="O46" s="635"/>
      <c r="P46" s="635"/>
      <c r="Q46" s="635"/>
      <c r="R46" s="635"/>
      <c r="S46" s="635"/>
      <c r="T46" s="635"/>
      <c r="U46" s="635"/>
      <c r="V46" s="635"/>
      <c r="W46" s="635"/>
      <c r="X46" s="635"/>
      <c r="Y46" s="635"/>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47"/>
      <c r="B47" s="648"/>
      <c r="C47" s="648"/>
      <c r="D47" s="649"/>
      <c r="E47" s="651"/>
      <c r="F47" s="613">
        <f t="shared" ref="F47:F110" si="7">D47/8/(215/12)</f>
        <v>0</v>
      </c>
      <c r="G47" s="614">
        <f t="shared" ref="G47:G110" si="8">+D47*C47</f>
        <v>0</v>
      </c>
      <c r="H47" s="614">
        <f t="shared" si="2"/>
        <v>0</v>
      </c>
      <c r="I47" s="8"/>
      <c r="J47" s="635"/>
      <c r="K47" s="635"/>
      <c r="L47" s="635"/>
      <c r="M47" s="664"/>
      <c r="N47" s="635"/>
      <c r="O47" s="635"/>
      <c r="P47" s="635"/>
      <c r="Q47" s="635"/>
      <c r="R47" s="635"/>
      <c r="S47" s="635"/>
      <c r="T47" s="635"/>
      <c r="U47" s="635"/>
      <c r="V47" s="635"/>
      <c r="W47" s="635"/>
      <c r="X47" s="635"/>
      <c r="Y47" s="635"/>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47"/>
      <c r="B48" s="648"/>
      <c r="C48" s="648"/>
      <c r="D48" s="649"/>
      <c r="E48" s="651"/>
      <c r="F48" s="613">
        <f t="shared" si="7"/>
        <v>0</v>
      </c>
      <c r="G48" s="614">
        <f t="shared" si="8"/>
        <v>0</v>
      </c>
      <c r="H48" s="614">
        <f t="shared" si="2"/>
        <v>0</v>
      </c>
      <c r="I48" s="8"/>
      <c r="J48" s="635"/>
      <c r="K48" s="635"/>
      <c r="L48" s="635"/>
      <c r="M48" s="664"/>
      <c r="N48" s="635"/>
      <c r="O48" s="635"/>
      <c r="P48" s="635"/>
      <c r="Q48" s="635"/>
      <c r="R48" s="635"/>
      <c r="S48" s="635"/>
      <c r="T48" s="635"/>
      <c r="U48" s="635"/>
      <c r="V48" s="635"/>
      <c r="W48" s="635"/>
      <c r="X48" s="635"/>
      <c r="Y48" s="635"/>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47"/>
      <c r="B49" s="648"/>
      <c r="C49" s="648"/>
      <c r="D49" s="649"/>
      <c r="E49" s="651"/>
      <c r="F49" s="613">
        <f t="shared" si="7"/>
        <v>0</v>
      </c>
      <c r="G49" s="614">
        <f t="shared" si="8"/>
        <v>0</v>
      </c>
      <c r="H49" s="614">
        <f t="shared" si="2"/>
        <v>0</v>
      </c>
      <c r="I49" s="8"/>
      <c r="J49" s="635"/>
      <c r="K49" s="635"/>
      <c r="L49" s="635"/>
      <c r="M49" s="664"/>
      <c r="N49" s="635"/>
      <c r="O49" s="635"/>
      <c r="P49" s="635"/>
      <c r="Q49" s="635"/>
      <c r="R49" s="635"/>
      <c r="S49" s="635"/>
      <c r="T49" s="635"/>
      <c r="U49" s="635"/>
      <c r="V49" s="635"/>
      <c r="W49" s="635"/>
      <c r="X49" s="635"/>
      <c r="Y49" s="635"/>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47"/>
      <c r="B50" s="648"/>
      <c r="C50" s="648"/>
      <c r="D50" s="649"/>
      <c r="E50" s="651"/>
      <c r="F50" s="613">
        <f t="shared" si="7"/>
        <v>0</v>
      </c>
      <c r="G50" s="614">
        <f t="shared" si="8"/>
        <v>0</v>
      </c>
      <c r="H50" s="614">
        <f t="shared" si="2"/>
        <v>0</v>
      </c>
      <c r="I50" s="8"/>
      <c r="J50" s="635"/>
      <c r="K50" s="635"/>
      <c r="L50" s="635"/>
      <c r="M50" s="664"/>
      <c r="N50" s="635"/>
      <c r="O50" s="635"/>
      <c r="P50" s="635"/>
      <c r="Q50" s="635"/>
      <c r="R50" s="635"/>
      <c r="S50" s="635"/>
      <c r="T50" s="635"/>
      <c r="U50" s="635"/>
      <c r="V50" s="635"/>
      <c r="W50" s="635"/>
      <c r="X50" s="635"/>
      <c r="Y50" s="635"/>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47"/>
      <c r="B51" s="648"/>
      <c r="C51" s="648"/>
      <c r="D51" s="649"/>
      <c r="E51" s="651"/>
      <c r="F51" s="613">
        <f t="shared" si="7"/>
        <v>0</v>
      </c>
      <c r="G51" s="614">
        <f t="shared" si="8"/>
        <v>0</v>
      </c>
      <c r="H51" s="614">
        <f t="shared" si="2"/>
        <v>0</v>
      </c>
      <c r="I51" s="8"/>
      <c r="J51" s="635"/>
      <c r="K51" s="635"/>
      <c r="L51" s="635"/>
      <c r="M51" s="664"/>
      <c r="N51" s="635"/>
      <c r="O51" s="635"/>
      <c r="P51" s="635"/>
      <c r="Q51" s="635"/>
      <c r="R51" s="635"/>
      <c r="S51" s="635"/>
      <c r="T51" s="635"/>
      <c r="U51" s="635"/>
      <c r="V51" s="635"/>
      <c r="W51" s="635"/>
      <c r="X51" s="635"/>
      <c r="Y51" s="635"/>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47"/>
      <c r="B52" s="648"/>
      <c r="C52" s="648"/>
      <c r="D52" s="649"/>
      <c r="E52" s="651"/>
      <c r="F52" s="613">
        <f t="shared" si="7"/>
        <v>0</v>
      </c>
      <c r="G52" s="614">
        <f t="shared" si="8"/>
        <v>0</v>
      </c>
      <c r="H52" s="614">
        <f t="shared" si="2"/>
        <v>0</v>
      </c>
      <c r="I52" s="8"/>
      <c r="J52" s="635"/>
      <c r="K52" s="635"/>
      <c r="L52" s="635"/>
      <c r="M52" s="664"/>
      <c r="N52" s="635"/>
      <c r="O52" s="635"/>
      <c r="P52" s="635"/>
      <c r="Q52" s="635"/>
      <c r="R52" s="635"/>
      <c r="S52" s="635"/>
      <c r="T52" s="635"/>
      <c r="U52" s="635"/>
      <c r="V52" s="635"/>
      <c r="W52" s="635"/>
      <c r="X52" s="635"/>
      <c r="Y52" s="635"/>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47"/>
      <c r="B53" s="648"/>
      <c r="C53" s="648"/>
      <c r="D53" s="649"/>
      <c r="E53" s="651"/>
      <c r="F53" s="613">
        <f t="shared" si="7"/>
        <v>0</v>
      </c>
      <c r="G53" s="614">
        <f t="shared" si="8"/>
        <v>0</v>
      </c>
      <c r="H53" s="614">
        <f t="shared" si="2"/>
        <v>0</v>
      </c>
      <c r="I53" s="8"/>
      <c r="J53" s="635"/>
      <c r="K53" s="635"/>
      <c r="L53" s="635"/>
      <c r="M53" s="664"/>
      <c r="N53" s="635"/>
      <c r="O53" s="635"/>
      <c r="P53" s="635"/>
      <c r="Q53" s="635"/>
      <c r="R53" s="635"/>
      <c r="S53" s="635"/>
      <c r="T53" s="635"/>
      <c r="U53" s="635"/>
      <c r="V53" s="635"/>
      <c r="W53" s="635"/>
      <c r="X53" s="635"/>
      <c r="Y53" s="635"/>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47"/>
      <c r="B54" s="648"/>
      <c r="C54" s="648"/>
      <c r="D54" s="649"/>
      <c r="E54" s="651"/>
      <c r="F54" s="613">
        <f t="shared" si="7"/>
        <v>0</v>
      </c>
      <c r="G54" s="614">
        <f t="shared" si="8"/>
        <v>0</v>
      </c>
      <c r="H54" s="614">
        <f t="shared" si="2"/>
        <v>0</v>
      </c>
      <c r="I54" s="8"/>
      <c r="J54" s="635"/>
      <c r="K54" s="635"/>
      <c r="L54" s="635"/>
      <c r="M54" s="664"/>
      <c r="N54" s="635"/>
      <c r="O54" s="635"/>
      <c r="P54" s="635"/>
      <c r="Q54" s="635"/>
      <c r="R54" s="635"/>
      <c r="S54" s="635"/>
      <c r="T54" s="635"/>
      <c r="U54" s="635"/>
      <c r="V54" s="635"/>
      <c r="W54" s="635"/>
      <c r="X54" s="635"/>
      <c r="Y54" s="635"/>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47"/>
      <c r="B55" s="648"/>
      <c r="C55" s="648"/>
      <c r="D55" s="649"/>
      <c r="E55" s="651"/>
      <c r="F55" s="613">
        <f t="shared" si="7"/>
        <v>0</v>
      </c>
      <c r="G55" s="614">
        <f t="shared" si="8"/>
        <v>0</v>
      </c>
      <c r="H55" s="614">
        <f t="shared" si="2"/>
        <v>0</v>
      </c>
      <c r="I55" s="8"/>
      <c r="J55" s="635"/>
      <c r="K55" s="635"/>
      <c r="L55" s="635"/>
      <c r="M55" s="664"/>
      <c r="N55" s="635"/>
      <c r="O55" s="635"/>
      <c r="P55" s="635"/>
      <c r="Q55" s="635"/>
      <c r="R55" s="635"/>
      <c r="S55" s="635"/>
      <c r="T55" s="635"/>
      <c r="U55" s="635"/>
      <c r="V55" s="635"/>
      <c r="W55" s="635"/>
      <c r="X55" s="635"/>
      <c r="Y55" s="635"/>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47"/>
      <c r="B56" s="648"/>
      <c r="C56" s="648"/>
      <c r="D56" s="649"/>
      <c r="E56" s="651"/>
      <c r="F56" s="613">
        <f t="shared" si="7"/>
        <v>0</v>
      </c>
      <c r="G56" s="614">
        <f t="shared" si="8"/>
        <v>0</v>
      </c>
      <c r="H56" s="614">
        <f t="shared" si="2"/>
        <v>0</v>
      </c>
      <c r="I56" s="8"/>
      <c r="J56" s="635"/>
      <c r="K56" s="635"/>
      <c r="L56" s="635"/>
      <c r="M56" s="664"/>
      <c r="N56" s="635"/>
      <c r="O56" s="635"/>
      <c r="P56" s="635"/>
      <c r="Q56" s="635"/>
      <c r="R56" s="635"/>
      <c r="S56" s="635"/>
      <c r="T56" s="635"/>
      <c r="U56" s="635"/>
      <c r="V56" s="635"/>
      <c r="W56" s="635"/>
      <c r="X56" s="635"/>
      <c r="Y56" s="635"/>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47"/>
      <c r="B57" s="648"/>
      <c r="C57" s="648"/>
      <c r="D57" s="649"/>
      <c r="E57" s="651"/>
      <c r="F57" s="613">
        <f t="shared" si="7"/>
        <v>0</v>
      </c>
      <c r="G57" s="614">
        <f t="shared" si="8"/>
        <v>0</v>
      </c>
      <c r="H57" s="614">
        <f t="shared" si="2"/>
        <v>0</v>
      </c>
      <c r="I57" s="8"/>
      <c r="J57" s="635"/>
      <c r="K57" s="635"/>
      <c r="L57" s="635"/>
      <c r="M57" s="664"/>
      <c r="N57" s="635"/>
      <c r="O57" s="635"/>
      <c r="P57" s="635"/>
      <c r="Q57" s="635"/>
      <c r="R57" s="635"/>
      <c r="S57" s="635"/>
      <c r="T57" s="635"/>
      <c r="U57" s="635"/>
      <c r="V57" s="635"/>
      <c r="W57" s="635"/>
      <c r="X57" s="635"/>
      <c r="Y57" s="635"/>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47"/>
      <c r="B58" s="648"/>
      <c r="C58" s="648"/>
      <c r="D58" s="649"/>
      <c r="E58" s="651"/>
      <c r="F58" s="613">
        <f t="shared" si="7"/>
        <v>0</v>
      </c>
      <c r="G58" s="614">
        <f t="shared" si="8"/>
        <v>0</v>
      </c>
      <c r="H58" s="614">
        <f t="shared" si="2"/>
        <v>0</v>
      </c>
      <c r="I58" s="8"/>
      <c r="J58" s="635"/>
      <c r="K58" s="635"/>
      <c r="L58" s="635"/>
      <c r="M58" s="664"/>
      <c r="N58" s="635"/>
      <c r="O58" s="635"/>
      <c r="P58" s="635"/>
      <c r="Q58" s="635"/>
      <c r="R58" s="635"/>
      <c r="S58" s="635"/>
      <c r="T58" s="635"/>
      <c r="U58" s="635"/>
      <c r="V58" s="635"/>
      <c r="W58" s="635"/>
      <c r="X58" s="635"/>
      <c r="Y58" s="635"/>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47"/>
      <c r="B59" s="648"/>
      <c r="C59" s="648"/>
      <c r="D59" s="649"/>
      <c r="E59" s="651"/>
      <c r="F59" s="613">
        <f t="shared" si="7"/>
        <v>0</v>
      </c>
      <c r="G59" s="614">
        <f t="shared" si="8"/>
        <v>0</v>
      </c>
      <c r="H59" s="614">
        <f t="shared" si="2"/>
        <v>0</v>
      </c>
      <c r="I59" s="8"/>
      <c r="J59" s="635"/>
      <c r="K59" s="635"/>
      <c r="L59" s="635"/>
      <c r="M59" s="664"/>
      <c r="N59" s="635"/>
      <c r="O59" s="635"/>
      <c r="P59" s="635"/>
      <c r="Q59" s="635"/>
      <c r="R59" s="635"/>
      <c r="S59" s="635"/>
      <c r="T59" s="635"/>
      <c r="U59" s="635"/>
      <c r="V59" s="635"/>
      <c r="W59" s="635"/>
      <c r="X59" s="635"/>
      <c r="Y59" s="635"/>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47"/>
      <c r="B60" s="648"/>
      <c r="C60" s="648"/>
      <c r="D60" s="649"/>
      <c r="E60" s="651"/>
      <c r="F60" s="613">
        <f t="shared" si="7"/>
        <v>0</v>
      </c>
      <c r="G60" s="614">
        <f t="shared" si="8"/>
        <v>0</v>
      </c>
      <c r="H60" s="614">
        <f t="shared" si="2"/>
        <v>0</v>
      </c>
      <c r="I60" s="8"/>
      <c r="J60" s="635"/>
      <c r="K60" s="635"/>
      <c r="L60" s="635"/>
      <c r="M60" s="664"/>
      <c r="N60" s="635"/>
      <c r="O60" s="635"/>
      <c r="P60" s="635"/>
      <c r="Q60" s="635"/>
      <c r="R60" s="635"/>
      <c r="S60" s="635"/>
      <c r="T60" s="635"/>
      <c r="U60" s="635"/>
      <c r="V60" s="635"/>
      <c r="W60" s="635"/>
      <c r="X60" s="635"/>
      <c r="Y60" s="635"/>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47"/>
      <c r="B61" s="648"/>
      <c r="C61" s="648"/>
      <c r="D61" s="649"/>
      <c r="E61" s="651"/>
      <c r="F61" s="613">
        <f t="shared" si="7"/>
        <v>0</v>
      </c>
      <c r="G61" s="614">
        <f t="shared" si="8"/>
        <v>0</v>
      </c>
      <c r="H61" s="614">
        <f t="shared" si="2"/>
        <v>0</v>
      </c>
      <c r="I61" s="8"/>
      <c r="J61" s="635"/>
      <c r="K61" s="635"/>
      <c r="L61" s="635"/>
      <c r="M61" s="664"/>
      <c r="N61" s="635"/>
      <c r="O61" s="635"/>
      <c r="P61" s="635"/>
      <c r="Q61" s="635"/>
      <c r="R61" s="635"/>
      <c r="S61" s="635"/>
      <c r="T61" s="635"/>
      <c r="U61" s="635"/>
      <c r="V61" s="635"/>
      <c r="W61" s="635"/>
      <c r="X61" s="635"/>
      <c r="Y61" s="635"/>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47"/>
      <c r="B62" s="648"/>
      <c r="C62" s="648"/>
      <c r="D62" s="649"/>
      <c r="E62" s="651"/>
      <c r="F62" s="613">
        <f t="shared" si="7"/>
        <v>0</v>
      </c>
      <c r="G62" s="614">
        <f t="shared" si="8"/>
        <v>0</v>
      </c>
      <c r="H62" s="614">
        <f t="shared" si="2"/>
        <v>0</v>
      </c>
      <c r="I62" s="8"/>
      <c r="J62" s="635"/>
      <c r="K62" s="635"/>
      <c r="L62" s="635"/>
      <c r="M62" s="664"/>
      <c r="N62" s="635"/>
      <c r="O62" s="635"/>
      <c r="P62" s="635"/>
      <c r="Q62" s="635"/>
      <c r="R62" s="635"/>
      <c r="S62" s="635"/>
      <c r="T62" s="635"/>
      <c r="U62" s="635"/>
      <c r="V62" s="635"/>
      <c r="W62" s="635"/>
      <c r="X62" s="635"/>
      <c r="Y62" s="635"/>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47"/>
      <c r="B63" s="648"/>
      <c r="C63" s="648"/>
      <c r="D63" s="649"/>
      <c r="E63" s="651"/>
      <c r="F63" s="613">
        <f t="shared" si="7"/>
        <v>0</v>
      </c>
      <c r="G63" s="614">
        <f t="shared" si="8"/>
        <v>0</v>
      </c>
      <c r="H63" s="614">
        <f t="shared" si="2"/>
        <v>0</v>
      </c>
      <c r="I63" s="8"/>
      <c r="J63" s="635"/>
      <c r="K63" s="635"/>
      <c r="L63" s="635"/>
      <c r="M63" s="664"/>
      <c r="N63" s="635"/>
      <c r="O63" s="635"/>
      <c r="P63" s="635"/>
      <c r="Q63" s="635"/>
      <c r="R63" s="635"/>
      <c r="S63" s="635"/>
      <c r="T63" s="635"/>
      <c r="U63" s="635"/>
      <c r="V63" s="635"/>
      <c r="W63" s="635"/>
      <c r="X63" s="635"/>
      <c r="Y63" s="635"/>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47"/>
      <c r="B64" s="648"/>
      <c r="C64" s="648"/>
      <c r="D64" s="649"/>
      <c r="E64" s="651"/>
      <c r="F64" s="613">
        <f t="shared" si="7"/>
        <v>0</v>
      </c>
      <c r="G64" s="614">
        <f t="shared" si="8"/>
        <v>0</v>
      </c>
      <c r="H64" s="614">
        <f t="shared" si="2"/>
        <v>0</v>
      </c>
      <c r="I64" s="8"/>
      <c r="J64" s="635"/>
      <c r="K64" s="635"/>
      <c r="L64" s="635"/>
      <c r="M64" s="664"/>
      <c r="N64" s="635"/>
      <c r="O64" s="635"/>
      <c r="P64" s="635"/>
      <c r="Q64" s="635"/>
      <c r="R64" s="635"/>
      <c r="S64" s="635"/>
      <c r="T64" s="635"/>
      <c r="U64" s="635"/>
      <c r="V64" s="635"/>
      <c r="W64" s="635"/>
      <c r="X64" s="635"/>
      <c r="Y64" s="635"/>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47"/>
      <c r="B65" s="648"/>
      <c r="C65" s="648"/>
      <c r="D65" s="649"/>
      <c r="E65" s="651"/>
      <c r="F65" s="613">
        <f t="shared" si="7"/>
        <v>0</v>
      </c>
      <c r="G65" s="614">
        <f t="shared" si="8"/>
        <v>0</v>
      </c>
      <c r="H65" s="614">
        <f t="shared" si="2"/>
        <v>0</v>
      </c>
      <c r="I65" s="8"/>
      <c r="J65" s="635"/>
      <c r="K65" s="635"/>
      <c r="L65" s="635"/>
      <c r="M65" s="664"/>
      <c r="N65" s="635"/>
      <c r="O65" s="635"/>
      <c r="P65" s="635"/>
      <c r="Q65" s="635"/>
      <c r="R65" s="635"/>
      <c r="S65" s="635"/>
      <c r="T65" s="635"/>
      <c r="U65" s="635"/>
      <c r="V65" s="635"/>
      <c r="W65" s="635"/>
      <c r="X65" s="635"/>
      <c r="Y65" s="635"/>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47"/>
      <c r="B66" s="648"/>
      <c r="C66" s="648"/>
      <c r="D66" s="649"/>
      <c r="E66" s="651"/>
      <c r="F66" s="613">
        <f t="shared" si="7"/>
        <v>0</v>
      </c>
      <c r="G66" s="614">
        <f t="shared" si="8"/>
        <v>0</v>
      </c>
      <c r="H66" s="614">
        <f t="shared" si="2"/>
        <v>0</v>
      </c>
      <c r="I66" s="8"/>
      <c r="J66" s="635"/>
      <c r="K66" s="635"/>
      <c r="L66" s="635"/>
      <c r="M66" s="664"/>
      <c r="N66" s="635"/>
      <c r="O66" s="635"/>
      <c r="P66" s="635"/>
      <c r="Q66" s="635"/>
      <c r="R66" s="635"/>
      <c r="S66" s="635"/>
      <c r="T66" s="635"/>
      <c r="U66" s="635"/>
      <c r="V66" s="635"/>
      <c r="W66" s="635"/>
      <c r="X66" s="635"/>
      <c r="Y66" s="635"/>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47"/>
      <c r="B67" s="648"/>
      <c r="C67" s="648"/>
      <c r="D67" s="649"/>
      <c r="E67" s="651"/>
      <c r="F67" s="613">
        <f t="shared" si="7"/>
        <v>0</v>
      </c>
      <c r="G67" s="614">
        <f t="shared" si="8"/>
        <v>0</v>
      </c>
      <c r="H67" s="614">
        <f t="shared" si="2"/>
        <v>0</v>
      </c>
      <c r="I67" s="8"/>
      <c r="J67" s="635"/>
      <c r="K67" s="635"/>
      <c r="L67" s="635"/>
      <c r="M67" s="664"/>
      <c r="N67" s="635"/>
      <c r="O67" s="635"/>
      <c r="P67" s="635"/>
      <c r="Q67" s="635"/>
      <c r="R67" s="635"/>
      <c r="S67" s="635"/>
      <c r="T67" s="635"/>
      <c r="U67" s="635"/>
      <c r="V67" s="635"/>
      <c r="W67" s="635"/>
      <c r="X67" s="635"/>
      <c r="Y67" s="635"/>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47"/>
      <c r="B68" s="648"/>
      <c r="C68" s="648"/>
      <c r="D68" s="649"/>
      <c r="E68" s="651"/>
      <c r="F68" s="613">
        <f t="shared" si="7"/>
        <v>0</v>
      </c>
      <c r="G68" s="614">
        <f t="shared" si="8"/>
        <v>0</v>
      </c>
      <c r="H68" s="614">
        <f t="shared" si="2"/>
        <v>0</v>
      </c>
      <c r="I68" s="8"/>
      <c r="J68" s="635"/>
      <c r="K68" s="635"/>
      <c r="L68" s="635"/>
      <c r="M68" s="664"/>
      <c r="N68" s="635"/>
      <c r="O68" s="635"/>
      <c r="P68" s="635"/>
      <c r="Q68" s="635"/>
      <c r="R68" s="635"/>
      <c r="S68" s="635"/>
      <c r="T68" s="635"/>
      <c r="U68" s="635"/>
      <c r="V68" s="635"/>
      <c r="W68" s="635"/>
      <c r="X68" s="635"/>
      <c r="Y68" s="635"/>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47"/>
      <c r="B69" s="648"/>
      <c r="C69" s="648"/>
      <c r="D69" s="649"/>
      <c r="E69" s="651"/>
      <c r="F69" s="613">
        <f t="shared" si="7"/>
        <v>0</v>
      </c>
      <c r="G69" s="614">
        <f t="shared" si="8"/>
        <v>0</v>
      </c>
      <c r="H69" s="614">
        <f t="shared" si="2"/>
        <v>0</v>
      </c>
      <c r="I69" s="8"/>
      <c r="J69" s="635"/>
      <c r="K69" s="635"/>
      <c r="L69" s="635"/>
      <c r="M69" s="664"/>
      <c r="N69" s="635"/>
      <c r="O69" s="635"/>
      <c r="P69" s="635"/>
      <c r="Q69" s="635"/>
      <c r="R69" s="635"/>
      <c r="S69" s="635"/>
      <c r="T69" s="635"/>
      <c r="U69" s="635"/>
      <c r="V69" s="635"/>
      <c r="W69" s="635"/>
      <c r="X69" s="635"/>
      <c r="Y69" s="635"/>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47"/>
      <c r="B70" s="648"/>
      <c r="C70" s="648"/>
      <c r="D70" s="649"/>
      <c r="E70" s="651"/>
      <c r="F70" s="613">
        <f t="shared" si="7"/>
        <v>0</v>
      </c>
      <c r="G70" s="614">
        <f t="shared" si="8"/>
        <v>0</v>
      </c>
      <c r="H70" s="614">
        <f t="shared" si="2"/>
        <v>0</v>
      </c>
      <c r="I70" s="8"/>
      <c r="J70" s="635"/>
      <c r="K70" s="635"/>
      <c r="L70" s="635"/>
      <c r="M70" s="664"/>
      <c r="N70" s="635"/>
      <c r="O70" s="635"/>
      <c r="P70" s="635"/>
      <c r="Q70" s="635"/>
      <c r="R70" s="635"/>
      <c r="S70" s="635"/>
      <c r="T70" s="635"/>
      <c r="U70" s="635"/>
      <c r="V70" s="635"/>
      <c r="W70" s="635"/>
      <c r="X70" s="635"/>
      <c r="Y70" s="635"/>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47"/>
      <c r="B71" s="648"/>
      <c r="C71" s="648"/>
      <c r="D71" s="649"/>
      <c r="E71" s="651"/>
      <c r="F71" s="613">
        <f t="shared" si="7"/>
        <v>0</v>
      </c>
      <c r="G71" s="614">
        <f t="shared" si="8"/>
        <v>0</v>
      </c>
      <c r="H71" s="614">
        <f t="shared" si="2"/>
        <v>0</v>
      </c>
      <c r="I71" s="8"/>
      <c r="J71" s="635"/>
      <c r="K71" s="635"/>
      <c r="L71" s="635"/>
      <c r="M71" s="664"/>
      <c r="N71" s="635"/>
      <c r="O71" s="635"/>
      <c r="P71" s="635"/>
      <c r="Q71" s="635"/>
      <c r="R71" s="635"/>
      <c r="S71" s="635"/>
      <c r="T71" s="635"/>
      <c r="U71" s="635"/>
      <c r="V71" s="635"/>
      <c r="W71" s="635"/>
      <c r="X71" s="635"/>
      <c r="Y71" s="635"/>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47"/>
      <c r="B72" s="648"/>
      <c r="C72" s="648"/>
      <c r="D72" s="649"/>
      <c r="E72" s="651"/>
      <c r="F72" s="613">
        <f t="shared" si="7"/>
        <v>0</v>
      </c>
      <c r="G72" s="614">
        <f t="shared" si="8"/>
        <v>0</v>
      </c>
      <c r="H72" s="614">
        <f t="shared" si="2"/>
        <v>0</v>
      </c>
      <c r="I72" s="8"/>
      <c r="J72" s="635"/>
      <c r="K72" s="635"/>
      <c r="L72" s="635"/>
      <c r="M72" s="664"/>
      <c r="N72" s="635"/>
      <c r="O72" s="635"/>
      <c r="P72" s="635"/>
      <c r="Q72" s="635"/>
      <c r="R72" s="635"/>
      <c r="S72" s="635"/>
      <c r="T72" s="635"/>
      <c r="U72" s="635"/>
      <c r="V72" s="635"/>
      <c r="W72" s="635"/>
      <c r="X72" s="635"/>
      <c r="Y72" s="635"/>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47"/>
      <c r="B73" s="648"/>
      <c r="C73" s="648"/>
      <c r="D73" s="649"/>
      <c r="E73" s="651"/>
      <c r="F73" s="613">
        <f t="shared" si="7"/>
        <v>0</v>
      </c>
      <c r="G73" s="614">
        <f t="shared" si="8"/>
        <v>0</v>
      </c>
      <c r="H73" s="614">
        <f t="shared" si="2"/>
        <v>0</v>
      </c>
      <c r="I73" s="8"/>
      <c r="J73" s="635"/>
      <c r="K73" s="635"/>
      <c r="L73" s="635"/>
      <c r="M73" s="664"/>
      <c r="N73" s="635"/>
      <c r="O73" s="635"/>
      <c r="P73" s="635"/>
      <c r="Q73" s="635"/>
      <c r="R73" s="635"/>
      <c r="S73" s="635"/>
      <c r="T73" s="635"/>
      <c r="U73" s="635"/>
      <c r="V73" s="635"/>
      <c r="W73" s="635"/>
      <c r="X73" s="635"/>
      <c r="Y73" s="635"/>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47"/>
      <c r="B74" s="648"/>
      <c r="C74" s="648"/>
      <c r="D74" s="649"/>
      <c r="E74" s="651"/>
      <c r="F74" s="613">
        <f t="shared" si="7"/>
        <v>0</v>
      </c>
      <c r="G74" s="614">
        <f t="shared" si="8"/>
        <v>0</v>
      </c>
      <c r="H74" s="614">
        <f t="shared" si="2"/>
        <v>0</v>
      </c>
      <c r="I74" s="8"/>
      <c r="J74" s="635"/>
      <c r="K74" s="635"/>
      <c r="L74" s="635"/>
      <c r="M74" s="664"/>
      <c r="N74" s="635"/>
      <c r="O74" s="635"/>
      <c r="P74" s="635"/>
      <c r="Q74" s="635"/>
      <c r="R74" s="635"/>
      <c r="S74" s="635"/>
      <c r="T74" s="635"/>
      <c r="U74" s="635"/>
      <c r="V74" s="635"/>
      <c r="W74" s="635"/>
      <c r="X74" s="635"/>
      <c r="Y74" s="635"/>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47"/>
      <c r="B75" s="648"/>
      <c r="C75" s="648"/>
      <c r="D75" s="649"/>
      <c r="E75" s="651"/>
      <c r="F75" s="613">
        <f t="shared" si="7"/>
        <v>0</v>
      </c>
      <c r="G75" s="614">
        <f t="shared" si="8"/>
        <v>0</v>
      </c>
      <c r="H75" s="614">
        <f t="shared" si="2"/>
        <v>0</v>
      </c>
      <c r="I75" s="8"/>
      <c r="J75" s="635"/>
      <c r="K75" s="635"/>
      <c r="L75" s="635"/>
      <c r="M75" s="664"/>
      <c r="N75" s="635"/>
      <c r="O75" s="635"/>
      <c r="P75" s="635"/>
      <c r="Q75" s="635"/>
      <c r="R75" s="635"/>
      <c r="S75" s="635"/>
      <c r="T75" s="635"/>
      <c r="U75" s="635"/>
      <c r="V75" s="635"/>
      <c r="W75" s="635"/>
      <c r="X75" s="635"/>
      <c r="Y75" s="635"/>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47"/>
      <c r="B76" s="648"/>
      <c r="C76" s="648"/>
      <c r="D76" s="649"/>
      <c r="E76" s="651"/>
      <c r="F76" s="613">
        <f t="shared" si="7"/>
        <v>0</v>
      </c>
      <c r="G76" s="614">
        <f t="shared" si="8"/>
        <v>0</v>
      </c>
      <c r="H76" s="614">
        <f t="shared" si="2"/>
        <v>0</v>
      </c>
      <c r="I76" s="8"/>
      <c r="J76" s="635"/>
      <c r="K76" s="635"/>
      <c r="L76" s="635"/>
      <c r="M76" s="664"/>
      <c r="N76" s="635"/>
      <c r="O76" s="635"/>
      <c r="P76" s="635"/>
      <c r="Q76" s="635"/>
      <c r="R76" s="635"/>
      <c r="S76" s="635"/>
      <c r="T76" s="635"/>
      <c r="U76" s="635"/>
      <c r="V76" s="635"/>
      <c r="W76" s="635"/>
      <c r="X76" s="635"/>
      <c r="Y76" s="635"/>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47"/>
      <c r="B77" s="648"/>
      <c r="C77" s="648"/>
      <c r="D77" s="649"/>
      <c r="E77" s="651"/>
      <c r="F77" s="613">
        <f t="shared" si="7"/>
        <v>0</v>
      </c>
      <c r="G77" s="614">
        <f t="shared" si="8"/>
        <v>0</v>
      </c>
      <c r="H77" s="614">
        <f t="shared" si="2"/>
        <v>0</v>
      </c>
      <c r="I77" s="8"/>
      <c r="J77" s="635"/>
      <c r="K77" s="635"/>
      <c r="L77" s="635"/>
      <c r="M77" s="664"/>
      <c r="N77" s="635"/>
      <c r="O77" s="635"/>
      <c r="P77" s="635"/>
      <c r="Q77" s="635"/>
      <c r="R77" s="635"/>
      <c r="S77" s="635"/>
      <c r="T77" s="635"/>
      <c r="U77" s="635"/>
      <c r="V77" s="635"/>
      <c r="W77" s="635"/>
      <c r="X77" s="635"/>
      <c r="Y77" s="635"/>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47"/>
      <c r="B78" s="648"/>
      <c r="C78" s="648"/>
      <c r="D78" s="649"/>
      <c r="E78" s="651"/>
      <c r="F78" s="613">
        <f t="shared" si="7"/>
        <v>0</v>
      </c>
      <c r="G78" s="614">
        <f t="shared" si="8"/>
        <v>0</v>
      </c>
      <c r="H78" s="614">
        <f t="shared" si="2"/>
        <v>0</v>
      </c>
      <c r="I78" s="8"/>
      <c r="J78" s="635"/>
      <c r="K78" s="635"/>
      <c r="L78" s="635"/>
      <c r="M78" s="664"/>
      <c r="N78" s="635"/>
      <c r="O78" s="635"/>
      <c r="P78" s="635"/>
      <c r="Q78" s="635"/>
      <c r="R78" s="635"/>
      <c r="S78" s="635"/>
      <c r="T78" s="635"/>
      <c r="U78" s="635"/>
      <c r="V78" s="635"/>
      <c r="W78" s="635"/>
      <c r="X78" s="635"/>
      <c r="Y78" s="635"/>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47"/>
      <c r="B79" s="648"/>
      <c r="C79" s="648"/>
      <c r="D79" s="649"/>
      <c r="E79" s="651"/>
      <c r="F79" s="613">
        <f t="shared" si="7"/>
        <v>0</v>
      </c>
      <c r="G79" s="614">
        <f t="shared" si="8"/>
        <v>0</v>
      </c>
      <c r="H79" s="614">
        <f t="shared" si="2"/>
        <v>0</v>
      </c>
      <c r="I79" s="8"/>
      <c r="J79" s="635"/>
      <c r="K79" s="635"/>
      <c r="L79" s="635"/>
      <c r="M79" s="664"/>
      <c r="N79" s="635"/>
      <c r="O79" s="635"/>
      <c r="P79" s="635"/>
      <c r="Q79" s="635"/>
      <c r="R79" s="635"/>
      <c r="S79" s="635"/>
      <c r="T79" s="635"/>
      <c r="U79" s="635"/>
      <c r="V79" s="635"/>
      <c r="W79" s="635"/>
      <c r="X79" s="635"/>
      <c r="Y79" s="635"/>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47"/>
      <c r="B80" s="648"/>
      <c r="C80" s="648"/>
      <c r="D80" s="649"/>
      <c r="E80" s="651"/>
      <c r="F80" s="613">
        <f t="shared" si="7"/>
        <v>0</v>
      </c>
      <c r="G80" s="614">
        <f t="shared" si="8"/>
        <v>0</v>
      </c>
      <c r="H80" s="614">
        <f t="shared" si="2"/>
        <v>0</v>
      </c>
      <c r="I80" s="8"/>
      <c r="J80" s="635"/>
      <c r="K80" s="635"/>
      <c r="L80" s="635"/>
      <c r="M80" s="664"/>
      <c r="N80" s="635"/>
      <c r="O80" s="635"/>
      <c r="P80" s="635"/>
      <c r="Q80" s="635"/>
      <c r="R80" s="635"/>
      <c r="S80" s="635"/>
      <c r="T80" s="635"/>
      <c r="U80" s="635"/>
      <c r="V80" s="635"/>
      <c r="W80" s="635"/>
      <c r="X80" s="635"/>
      <c r="Y80" s="635"/>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47"/>
      <c r="B81" s="648"/>
      <c r="C81" s="648"/>
      <c r="D81" s="649"/>
      <c r="E81" s="651"/>
      <c r="F81" s="613">
        <f t="shared" si="7"/>
        <v>0</v>
      </c>
      <c r="G81" s="614">
        <f t="shared" si="8"/>
        <v>0</v>
      </c>
      <c r="H81" s="614">
        <f t="shared" si="2"/>
        <v>0</v>
      </c>
      <c r="I81" s="8"/>
      <c r="J81" s="635"/>
      <c r="K81" s="635"/>
      <c r="L81" s="635"/>
      <c r="M81" s="664"/>
      <c r="N81" s="635"/>
      <c r="O81" s="635"/>
      <c r="P81" s="635"/>
      <c r="Q81" s="635"/>
      <c r="R81" s="635"/>
      <c r="S81" s="635"/>
      <c r="T81" s="635"/>
      <c r="U81" s="635"/>
      <c r="V81" s="635"/>
      <c r="W81" s="635"/>
      <c r="X81" s="635"/>
      <c r="Y81" s="635"/>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47"/>
      <c r="B82" s="648"/>
      <c r="C82" s="648"/>
      <c r="D82" s="649"/>
      <c r="E82" s="651"/>
      <c r="F82" s="613">
        <f t="shared" si="7"/>
        <v>0</v>
      </c>
      <c r="G82" s="614">
        <f t="shared" si="8"/>
        <v>0</v>
      </c>
      <c r="H82" s="614">
        <f t="shared" si="2"/>
        <v>0</v>
      </c>
      <c r="I82" s="8"/>
      <c r="J82" s="635"/>
      <c r="K82" s="635"/>
      <c r="L82" s="635"/>
      <c r="M82" s="664"/>
      <c r="N82" s="635"/>
      <c r="O82" s="635"/>
      <c r="P82" s="635"/>
      <c r="Q82" s="635"/>
      <c r="R82" s="635"/>
      <c r="S82" s="635"/>
      <c r="T82" s="635"/>
      <c r="U82" s="635"/>
      <c r="V82" s="635"/>
      <c r="W82" s="635"/>
      <c r="X82" s="635"/>
      <c r="Y82" s="635"/>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47"/>
      <c r="B83" s="648"/>
      <c r="C83" s="648"/>
      <c r="D83" s="649"/>
      <c r="E83" s="651"/>
      <c r="F83" s="613">
        <f t="shared" si="7"/>
        <v>0</v>
      </c>
      <c r="G83" s="614">
        <f t="shared" si="8"/>
        <v>0</v>
      </c>
      <c r="H83" s="614">
        <f t="shared" si="2"/>
        <v>0</v>
      </c>
      <c r="I83" s="8"/>
      <c r="J83" s="635"/>
      <c r="K83" s="635"/>
      <c r="L83" s="635"/>
      <c r="M83" s="664"/>
      <c r="N83" s="635"/>
      <c r="O83" s="635"/>
      <c r="P83" s="635"/>
      <c r="Q83" s="635"/>
      <c r="R83" s="635"/>
      <c r="S83" s="635"/>
      <c r="T83" s="635"/>
      <c r="U83" s="635"/>
      <c r="V83" s="635"/>
      <c r="W83" s="635"/>
      <c r="X83" s="635"/>
      <c r="Y83" s="635"/>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47"/>
      <c r="B84" s="648"/>
      <c r="C84" s="648"/>
      <c r="D84" s="649"/>
      <c r="E84" s="651"/>
      <c r="F84" s="613">
        <f t="shared" si="7"/>
        <v>0</v>
      </c>
      <c r="G84" s="614">
        <f t="shared" si="8"/>
        <v>0</v>
      </c>
      <c r="H84" s="614">
        <f t="shared" si="2"/>
        <v>0</v>
      </c>
      <c r="I84" s="8"/>
      <c r="J84" s="635"/>
      <c r="K84" s="635"/>
      <c r="L84" s="635"/>
      <c r="M84" s="664"/>
      <c r="N84" s="635"/>
      <c r="O84" s="635"/>
      <c r="P84" s="635"/>
      <c r="Q84" s="635"/>
      <c r="R84" s="635"/>
      <c r="S84" s="635"/>
      <c r="T84" s="635"/>
      <c r="U84" s="635"/>
      <c r="V84" s="635"/>
      <c r="W84" s="635"/>
      <c r="X84" s="635"/>
      <c r="Y84" s="635"/>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47"/>
      <c r="B85" s="648"/>
      <c r="C85" s="648"/>
      <c r="D85" s="649"/>
      <c r="E85" s="651"/>
      <c r="F85" s="613">
        <f t="shared" si="7"/>
        <v>0</v>
      </c>
      <c r="G85" s="614">
        <f t="shared" si="8"/>
        <v>0</v>
      </c>
      <c r="H85" s="614">
        <f t="shared" si="2"/>
        <v>0</v>
      </c>
      <c r="I85" s="8"/>
      <c r="J85" s="635"/>
      <c r="K85" s="635"/>
      <c r="L85" s="635"/>
      <c r="M85" s="664"/>
      <c r="N85" s="635"/>
      <c r="O85" s="635"/>
      <c r="P85" s="635"/>
      <c r="Q85" s="635"/>
      <c r="R85" s="635"/>
      <c r="S85" s="635"/>
      <c r="T85" s="635"/>
      <c r="U85" s="635"/>
      <c r="V85" s="635"/>
      <c r="W85" s="635"/>
      <c r="X85" s="635"/>
      <c r="Y85" s="635"/>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47"/>
      <c r="B86" s="648"/>
      <c r="C86" s="648"/>
      <c r="D86" s="649"/>
      <c r="E86" s="651"/>
      <c r="F86" s="613">
        <f t="shared" si="7"/>
        <v>0</v>
      </c>
      <c r="G86" s="614">
        <f t="shared" si="8"/>
        <v>0</v>
      </c>
      <c r="H86" s="614">
        <f t="shared" si="2"/>
        <v>0</v>
      </c>
      <c r="I86" s="8"/>
      <c r="J86" s="635"/>
      <c r="K86" s="635"/>
      <c r="L86" s="635"/>
      <c r="M86" s="664"/>
      <c r="N86" s="635"/>
      <c r="O86" s="635"/>
      <c r="P86" s="635"/>
      <c r="Q86" s="635"/>
      <c r="R86" s="635"/>
      <c r="S86" s="635"/>
      <c r="T86" s="635"/>
      <c r="U86" s="635"/>
      <c r="V86" s="635"/>
      <c r="W86" s="635"/>
      <c r="X86" s="635"/>
      <c r="Y86" s="635"/>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47"/>
      <c r="B87" s="648"/>
      <c r="C87" s="648"/>
      <c r="D87" s="649"/>
      <c r="E87" s="651"/>
      <c r="F87" s="613">
        <f t="shared" si="7"/>
        <v>0</v>
      </c>
      <c r="G87" s="614">
        <f t="shared" si="8"/>
        <v>0</v>
      </c>
      <c r="H87" s="614">
        <f t="shared" si="2"/>
        <v>0</v>
      </c>
      <c r="I87" s="8"/>
      <c r="J87" s="635"/>
      <c r="K87" s="635"/>
      <c r="L87" s="635"/>
      <c r="M87" s="664"/>
      <c r="N87" s="635"/>
      <c r="O87" s="635"/>
      <c r="P87" s="635"/>
      <c r="Q87" s="635"/>
      <c r="R87" s="635"/>
      <c r="S87" s="635"/>
      <c r="T87" s="635"/>
      <c r="U87" s="635"/>
      <c r="V87" s="635"/>
      <c r="W87" s="635"/>
      <c r="X87" s="635"/>
      <c r="Y87" s="635"/>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47"/>
      <c r="B88" s="648"/>
      <c r="C88" s="648"/>
      <c r="D88" s="649"/>
      <c r="E88" s="651"/>
      <c r="F88" s="613">
        <f t="shared" si="7"/>
        <v>0</v>
      </c>
      <c r="G88" s="614">
        <f t="shared" si="8"/>
        <v>0</v>
      </c>
      <c r="H88" s="614">
        <f t="shared" si="2"/>
        <v>0</v>
      </c>
      <c r="I88" s="8"/>
      <c r="J88" s="635"/>
      <c r="K88" s="635"/>
      <c r="L88" s="635"/>
      <c r="M88" s="664"/>
      <c r="N88" s="635"/>
      <c r="O88" s="635"/>
      <c r="P88" s="635"/>
      <c r="Q88" s="635"/>
      <c r="R88" s="635"/>
      <c r="S88" s="635"/>
      <c r="T88" s="635"/>
      <c r="U88" s="635"/>
      <c r="V88" s="635"/>
      <c r="W88" s="635"/>
      <c r="X88" s="635"/>
      <c r="Y88" s="635"/>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47"/>
      <c r="B89" s="648"/>
      <c r="C89" s="648"/>
      <c r="D89" s="649"/>
      <c r="E89" s="651"/>
      <c r="F89" s="613">
        <f t="shared" si="7"/>
        <v>0</v>
      </c>
      <c r="G89" s="614">
        <f t="shared" si="8"/>
        <v>0</v>
      </c>
      <c r="H89" s="614">
        <f t="shared" si="2"/>
        <v>0</v>
      </c>
      <c r="I89" s="8"/>
      <c r="J89" s="635"/>
      <c r="K89" s="635"/>
      <c r="L89" s="635"/>
      <c r="M89" s="664"/>
      <c r="N89" s="635"/>
      <c r="O89" s="635"/>
      <c r="P89" s="635"/>
      <c r="Q89" s="635"/>
      <c r="R89" s="635"/>
      <c r="S89" s="635"/>
      <c r="T89" s="635"/>
      <c r="U89" s="635"/>
      <c r="V89" s="635"/>
      <c r="W89" s="635"/>
      <c r="X89" s="635"/>
      <c r="Y89" s="635"/>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47"/>
      <c r="B90" s="648"/>
      <c r="C90" s="648"/>
      <c r="D90" s="649"/>
      <c r="E90" s="651"/>
      <c r="F90" s="613">
        <f t="shared" si="7"/>
        <v>0</v>
      </c>
      <c r="G90" s="614">
        <f t="shared" si="8"/>
        <v>0</v>
      </c>
      <c r="H90" s="614">
        <f t="shared" si="2"/>
        <v>0</v>
      </c>
      <c r="I90" s="8"/>
      <c r="J90" s="635"/>
      <c r="K90" s="635"/>
      <c r="L90" s="635"/>
      <c r="M90" s="664"/>
      <c r="N90" s="635"/>
      <c r="O90" s="635"/>
      <c r="P90" s="635"/>
      <c r="Q90" s="635"/>
      <c r="R90" s="635"/>
      <c r="S90" s="635"/>
      <c r="T90" s="635"/>
      <c r="U90" s="635"/>
      <c r="V90" s="635"/>
      <c r="W90" s="635"/>
      <c r="X90" s="635"/>
      <c r="Y90" s="635"/>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47"/>
      <c r="B91" s="648"/>
      <c r="C91" s="648"/>
      <c r="D91" s="649"/>
      <c r="E91" s="651"/>
      <c r="F91" s="613">
        <f t="shared" si="7"/>
        <v>0</v>
      </c>
      <c r="G91" s="614">
        <f t="shared" si="8"/>
        <v>0</v>
      </c>
      <c r="H91" s="614">
        <f t="shared" si="2"/>
        <v>0</v>
      </c>
      <c r="I91" s="8"/>
      <c r="J91" s="635"/>
      <c r="K91" s="635"/>
      <c r="L91" s="635"/>
      <c r="M91" s="664"/>
      <c r="N91" s="635"/>
      <c r="O91" s="635"/>
      <c r="P91" s="635"/>
      <c r="Q91" s="635"/>
      <c r="R91" s="635"/>
      <c r="S91" s="635"/>
      <c r="T91" s="635"/>
      <c r="U91" s="635"/>
      <c r="V91" s="635"/>
      <c r="W91" s="635"/>
      <c r="X91" s="635"/>
      <c r="Y91" s="635"/>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47"/>
      <c r="B92" s="648"/>
      <c r="C92" s="648"/>
      <c r="D92" s="649"/>
      <c r="E92" s="651"/>
      <c r="F92" s="613">
        <f t="shared" si="7"/>
        <v>0</v>
      </c>
      <c r="G92" s="614">
        <f t="shared" si="8"/>
        <v>0</v>
      </c>
      <c r="H92" s="614">
        <f t="shared" si="2"/>
        <v>0</v>
      </c>
      <c r="I92" s="8"/>
      <c r="J92" s="635"/>
      <c r="K92" s="635"/>
      <c r="L92" s="635"/>
      <c r="M92" s="664"/>
      <c r="N92" s="635"/>
      <c r="O92" s="635"/>
      <c r="P92" s="635"/>
      <c r="Q92" s="635"/>
      <c r="R92" s="635"/>
      <c r="S92" s="635"/>
      <c r="T92" s="635"/>
      <c r="U92" s="635"/>
      <c r="V92" s="635"/>
      <c r="W92" s="635"/>
      <c r="X92" s="635"/>
      <c r="Y92" s="635"/>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47"/>
      <c r="B93" s="648"/>
      <c r="C93" s="648"/>
      <c r="D93" s="649"/>
      <c r="E93" s="651"/>
      <c r="F93" s="613">
        <f t="shared" si="7"/>
        <v>0</v>
      </c>
      <c r="G93" s="614">
        <f t="shared" si="8"/>
        <v>0</v>
      </c>
      <c r="H93" s="614">
        <f t="shared" si="2"/>
        <v>0</v>
      </c>
      <c r="I93" s="8"/>
      <c r="J93" s="635"/>
      <c r="K93" s="635"/>
      <c r="L93" s="635"/>
      <c r="M93" s="664"/>
      <c r="N93" s="635"/>
      <c r="O93" s="635"/>
      <c r="P93" s="635"/>
      <c r="Q93" s="635"/>
      <c r="R93" s="635"/>
      <c r="S93" s="635"/>
      <c r="T93" s="635"/>
      <c r="U93" s="635"/>
      <c r="V93" s="635"/>
      <c r="W93" s="635"/>
      <c r="X93" s="635"/>
      <c r="Y93" s="635"/>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47"/>
      <c r="B94" s="648"/>
      <c r="C94" s="648"/>
      <c r="D94" s="649"/>
      <c r="E94" s="651"/>
      <c r="F94" s="613">
        <f t="shared" si="7"/>
        <v>0</v>
      </c>
      <c r="G94" s="614">
        <f t="shared" si="8"/>
        <v>0</v>
      </c>
      <c r="H94" s="614">
        <f t="shared" si="2"/>
        <v>0</v>
      </c>
      <c r="I94" s="8"/>
      <c r="J94" s="635"/>
      <c r="K94" s="635"/>
      <c r="L94" s="635"/>
      <c r="M94" s="664"/>
      <c r="N94" s="635"/>
      <c r="O94" s="635"/>
      <c r="P94" s="635"/>
      <c r="Q94" s="635"/>
      <c r="R94" s="635"/>
      <c r="S94" s="635"/>
      <c r="T94" s="635"/>
      <c r="U94" s="635"/>
      <c r="V94" s="635"/>
      <c r="W94" s="635"/>
      <c r="X94" s="635"/>
      <c r="Y94" s="635"/>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47"/>
      <c r="B95" s="648"/>
      <c r="C95" s="648"/>
      <c r="D95" s="649"/>
      <c r="E95" s="651"/>
      <c r="F95" s="613">
        <f t="shared" si="7"/>
        <v>0</v>
      </c>
      <c r="G95" s="614">
        <f t="shared" si="8"/>
        <v>0</v>
      </c>
      <c r="H95" s="614">
        <f t="shared" si="2"/>
        <v>0</v>
      </c>
      <c r="I95" s="8"/>
      <c r="J95" s="635"/>
      <c r="K95" s="635"/>
      <c r="L95" s="635"/>
      <c r="M95" s="664"/>
      <c r="N95" s="635"/>
      <c r="O95" s="635"/>
      <c r="P95" s="635"/>
      <c r="Q95" s="635"/>
      <c r="R95" s="635"/>
      <c r="S95" s="635"/>
      <c r="T95" s="635"/>
      <c r="U95" s="635"/>
      <c r="V95" s="635"/>
      <c r="W95" s="635"/>
      <c r="X95" s="635"/>
      <c r="Y95" s="635"/>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47"/>
      <c r="B96" s="648"/>
      <c r="C96" s="648"/>
      <c r="D96" s="649"/>
      <c r="E96" s="651"/>
      <c r="F96" s="613">
        <f t="shared" si="7"/>
        <v>0</v>
      </c>
      <c r="G96" s="614">
        <f t="shared" si="8"/>
        <v>0</v>
      </c>
      <c r="H96" s="614">
        <f t="shared" si="2"/>
        <v>0</v>
      </c>
      <c r="I96" s="8"/>
      <c r="J96" s="635"/>
      <c r="K96" s="635"/>
      <c r="L96" s="635"/>
      <c r="M96" s="664"/>
      <c r="N96" s="635"/>
      <c r="O96" s="635"/>
      <c r="P96" s="635"/>
      <c r="Q96" s="635"/>
      <c r="R96" s="635"/>
      <c r="S96" s="635"/>
      <c r="T96" s="635"/>
      <c r="U96" s="635"/>
      <c r="V96" s="635"/>
      <c r="W96" s="635"/>
      <c r="X96" s="635"/>
      <c r="Y96" s="635"/>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47"/>
      <c r="B97" s="648"/>
      <c r="C97" s="648"/>
      <c r="D97" s="649"/>
      <c r="E97" s="651"/>
      <c r="F97" s="613">
        <f t="shared" si="7"/>
        <v>0</v>
      </c>
      <c r="G97" s="614">
        <f t="shared" si="8"/>
        <v>0</v>
      </c>
      <c r="H97" s="614">
        <f t="shared" si="2"/>
        <v>0</v>
      </c>
      <c r="I97" s="8"/>
      <c r="J97" s="635"/>
      <c r="K97" s="635"/>
      <c r="L97" s="635"/>
      <c r="M97" s="664"/>
      <c r="N97" s="635"/>
      <c r="O97" s="635"/>
      <c r="P97" s="635"/>
      <c r="Q97" s="635"/>
      <c r="R97" s="635"/>
      <c r="S97" s="635"/>
      <c r="T97" s="635"/>
      <c r="U97" s="635"/>
      <c r="V97" s="635"/>
      <c r="W97" s="635"/>
      <c r="X97" s="635"/>
      <c r="Y97" s="635"/>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47"/>
      <c r="B98" s="648"/>
      <c r="C98" s="648"/>
      <c r="D98" s="649"/>
      <c r="E98" s="651"/>
      <c r="F98" s="613">
        <f t="shared" si="7"/>
        <v>0</v>
      </c>
      <c r="G98" s="614">
        <f t="shared" si="8"/>
        <v>0</v>
      </c>
      <c r="H98" s="614">
        <f t="shared" si="2"/>
        <v>0</v>
      </c>
      <c r="I98" s="8"/>
      <c r="J98" s="635"/>
      <c r="K98" s="635"/>
      <c r="L98" s="635"/>
      <c r="M98" s="664"/>
      <c r="N98" s="635"/>
      <c r="O98" s="635"/>
      <c r="P98" s="635"/>
      <c r="Q98" s="635"/>
      <c r="R98" s="635"/>
      <c r="S98" s="635"/>
      <c r="T98" s="635"/>
      <c r="U98" s="635"/>
      <c r="V98" s="635"/>
      <c r="W98" s="635"/>
      <c r="X98" s="635"/>
      <c r="Y98" s="635"/>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47"/>
      <c r="B99" s="648"/>
      <c r="C99" s="648"/>
      <c r="D99" s="649"/>
      <c r="E99" s="651"/>
      <c r="F99" s="613">
        <f t="shared" si="7"/>
        <v>0</v>
      </c>
      <c r="G99" s="614">
        <f t="shared" si="8"/>
        <v>0</v>
      </c>
      <c r="H99" s="614">
        <f t="shared" si="2"/>
        <v>0</v>
      </c>
      <c r="I99" s="8"/>
      <c r="J99" s="635"/>
      <c r="K99" s="635"/>
      <c r="L99" s="635"/>
      <c r="M99" s="664"/>
      <c r="N99" s="635"/>
      <c r="O99" s="635"/>
      <c r="P99" s="635"/>
      <c r="Q99" s="635"/>
      <c r="R99" s="635"/>
      <c r="S99" s="635"/>
      <c r="T99" s="635"/>
      <c r="U99" s="635"/>
      <c r="V99" s="635"/>
      <c r="W99" s="635"/>
      <c r="X99" s="635"/>
      <c r="Y99" s="635"/>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47"/>
      <c r="B100" s="648"/>
      <c r="C100" s="648"/>
      <c r="D100" s="649"/>
      <c r="E100" s="651"/>
      <c r="F100" s="613">
        <f t="shared" si="7"/>
        <v>0</v>
      </c>
      <c r="G100" s="614">
        <f t="shared" si="8"/>
        <v>0</v>
      </c>
      <c r="H100" s="614">
        <f t="shared" si="2"/>
        <v>0</v>
      </c>
      <c r="I100" s="8"/>
      <c r="J100" s="635"/>
      <c r="K100" s="635"/>
      <c r="L100" s="635"/>
      <c r="M100" s="664"/>
      <c r="N100" s="635"/>
      <c r="O100" s="635"/>
      <c r="P100" s="635"/>
      <c r="Q100" s="635"/>
      <c r="R100" s="635"/>
      <c r="S100" s="635"/>
      <c r="T100" s="635"/>
      <c r="U100" s="635"/>
      <c r="V100" s="635"/>
      <c r="W100" s="635"/>
      <c r="X100" s="635"/>
      <c r="Y100" s="635"/>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47"/>
      <c r="B101" s="648"/>
      <c r="C101" s="648"/>
      <c r="D101" s="649"/>
      <c r="E101" s="651"/>
      <c r="F101" s="613">
        <f t="shared" si="7"/>
        <v>0</v>
      </c>
      <c r="G101" s="614">
        <f t="shared" si="8"/>
        <v>0</v>
      </c>
      <c r="H101" s="614">
        <f t="shared" si="2"/>
        <v>0</v>
      </c>
      <c r="I101" s="8"/>
      <c r="J101" s="635"/>
      <c r="K101" s="635"/>
      <c r="L101" s="635"/>
      <c r="M101" s="664"/>
      <c r="N101" s="635"/>
      <c r="O101" s="635"/>
      <c r="P101" s="635"/>
      <c r="Q101" s="635"/>
      <c r="R101" s="635"/>
      <c r="S101" s="635"/>
      <c r="T101" s="635"/>
      <c r="U101" s="635"/>
      <c r="V101" s="635"/>
      <c r="W101" s="635"/>
      <c r="X101" s="635"/>
      <c r="Y101" s="635"/>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47"/>
      <c r="B102" s="648"/>
      <c r="C102" s="648"/>
      <c r="D102" s="649"/>
      <c r="E102" s="651"/>
      <c r="F102" s="613">
        <f t="shared" si="7"/>
        <v>0</v>
      </c>
      <c r="G102" s="614">
        <f t="shared" si="8"/>
        <v>0</v>
      </c>
      <c r="H102" s="614">
        <f t="shared" si="2"/>
        <v>0</v>
      </c>
      <c r="I102" s="8"/>
      <c r="J102" s="635"/>
      <c r="K102" s="635"/>
      <c r="L102" s="635"/>
      <c r="M102" s="664"/>
      <c r="N102" s="635"/>
      <c r="O102" s="635"/>
      <c r="P102" s="635"/>
      <c r="Q102" s="635"/>
      <c r="R102" s="635"/>
      <c r="S102" s="635"/>
      <c r="T102" s="635"/>
      <c r="U102" s="635"/>
      <c r="V102" s="635"/>
      <c r="W102" s="635"/>
      <c r="X102" s="635"/>
      <c r="Y102" s="635"/>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47"/>
      <c r="B103" s="648"/>
      <c r="C103" s="648"/>
      <c r="D103" s="649"/>
      <c r="E103" s="651"/>
      <c r="F103" s="613">
        <f t="shared" si="7"/>
        <v>0</v>
      </c>
      <c r="G103" s="614">
        <f t="shared" si="8"/>
        <v>0</v>
      </c>
      <c r="H103" s="614">
        <f t="shared" si="2"/>
        <v>0</v>
      </c>
      <c r="I103" s="8"/>
      <c r="J103" s="635"/>
      <c r="K103" s="635"/>
      <c r="L103" s="635"/>
      <c r="M103" s="664"/>
      <c r="N103" s="635"/>
      <c r="O103" s="635"/>
      <c r="P103" s="635"/>
      <c r="Q103" s="635"/>
      <c r="R103" s="635"/>
      <c r="S103" s="635"/>
      <c r="T103" s="635"/>
      <c r="U103" s="635"/>
      <c r="V103" s="635"/>
      <c r="W103" s="635"/>
      <c r="X103" s="635"/>
      <c r="Y103" s="635"/>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47"/>
      <c r="B104" s="648"/>
      <c r="C104" s="648"/>
      <c r="D104" s="649"/>
      <c r="E104" s="651"/>
      <c r="F104" s="613">
        <f t="shared" si="7"/>
        <v>0</v>
      </c>
      <c r="G104" s="614">
        <f t="shared" si="8"/>
        <v>0</v>
      </c>
      <c r="H104" s="614">
        <f t="shared" si="2"/>
        <v>0</v>
      </c>
      <c r="I104" s="8"/>
      <c r="J104" s="635"/>
      <c r="K104" s="635"/>
      <c r="L104" s="635"/>
      <c r="M104" s="664"/>
      <c r="N104" s="635"/>
      <c r="O104" s="635"/>
      <c r="P104" s="635"/>
      <c r="Q104" s="635"/>
      <c r="R104" s="635"/>
      <c r="S104" s="635"/>
      <c r="T104" s="635"/>
      <c r="U104" s="635"/>
      <c r="V104" s="635"/>
      <c r="W104" s="635"/>
      <c r="X104" s="635"/>
      <c r="Y104" s="635"/>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47"/>
      <c r="B105" s="648"/>
      <c r="C105" s="648"/>
      <c r="D105" s="649"/>
      <c r="E105" s="651"/>
      <c r="F105" s="613">
        <f t="shared" si="7"/>
        <v>0</v>
      </c>
      <c r="G105" s="614">
        <f t="shared" si="8"/>
        <v>0</v>
      </c>
      <c r="H105" s="614">
        <f t="shared" si="2"/>
        <v>0</v>
      </c>
      <c r="I105" s="8"/>
      <c r="J105" s="635"/>
      <c r="K105" s="635"/>
      <c r="L105" s="635"/>
      <c r="M105" s="664"/>
      <c r="N105" s="635"/>
      <c r="O105" s="635"/>
      <c r="P105" s="635"/>
      <c r="Q105" s="635"/>
      <c r="R105" s="635"/>
      <c r="S105" s="635"/>
      <c r="T105" s="635"/>
      <c r="U105" s="635"/>
      <c r="V105" s="635"/>
      <c r="W105" s="635"/>
      <c r="X105" s="635"/>
      <c r="Y105" s="635"/>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47"/>
      <c r="B106" s="648"/>
      <c r="C106" s="648"/>
      <c r="D106" s="649"/>
      <c r="E106" s="651"/>
      <c r="F106" s="613">
        <f t="shared" si="7"/>
        <v>0</v>
      </c>
      <c r="G106" s="614">
        <f t="shared" si="8"/>
        <v>0</v>
      </c>
      <c r="H106" s="614">
        <f t="shared" si="2"/>
        <v>0</v>
      </c>
      <c r="I106" s="8"/>
      <c r="J106" s="635"/>
      <c r="K106" s="635"/>
      <c r="L106" s="635"/>
      <c r="M106" s="664"/>
      <c r="N106" s="635"/>
      <c r="O106" s="635"/>
      <c r="P106" s="635"/>
      <c r="Q106" s="635"/>
      <c r="R106" s="635"/>
      <c r="S106" s="635"/>
      <c r="T106" s="635"/>
      <c r="U106" s="635"/>
      <c r="V106" s="635"/>
      <c r="W106" s="635"/>
      <c r="X106" s="635"/>
      <c r="Y106" s="635"/>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47"/>
      <c r="B107" s="648"/>
      <c r="C107" s="648"/>
      <c r="D107" s="649"/>
      <c r="E107" s="651"/>
      <c r="F107" s="613">
        <f t="shared" si="7"/>
        <v>0</v>
      </c>
      <c r="G107" s="614">
        <f t="shared" si="8"/>
        <v>0</v>
      </c>
      <c r="H107" s="614">
        <f t="shared" si="2"/>
        <v>0</v>
      </c>
      <c r="I107" s="8"/>
      <c r="J107" s="635"/>
      <c r="K107" s="635"/>
      <c r="L107" s="635"/>
      <c r="M107" s="664"/>
      <c r="N107" s="635"/>
      <c r="O107" s="635"/>
      <c r="P107" s="635"/>
      <c r="Q107" s="635"/>
      <c r="R107" s="635"/>
      <c r="S107" s="635"/>
      <c r="T107" s="635"/>
      <c r="U107" s="635"/>
      <c r="V107" s="635"/>
      <c r="W107" s="635"/>
      <c r="X107" s="635"/>
      <c r="Y107" s="635"/>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47"/>
      <c r="B108" s="648"/>
      <c r="C108" s="648"/>
      <c r="D108" s="649"/>
      <c r="E108" s="651"/>
      <c r="F108" s="613">
        <f t="shared" si="7"/>
        <v>0</v>
      </c>
      <c r="G108" s="614">
        <f t="shared" si="8"/>
        <v>0</v>
      </c>
      <c r="H108" s="614">
        <f t="shared" si="2"/>
        <v>0</v>
      </c>
      <c r="I108" s="8"/>
      <c r="J108" s="635"/>
      <c r="K108" s="635"/>
      <c r="L108" s="635"/>
      <c r="M108" s="664"/>
      <c r="N108" s="635"/>
      <c r="O108" s="635"/>
      <c r="P108" s="635"/>
      <c r="Q108" s="635"/>
      <c r="R108" s="635"/>
      <c r="S108" s="635"/>
      <c r="T108" s="635"/>
      <c r="U108" s="635"/>
      <c r="V108" s="635"/>
      <c r="W108" s="635"/>
      <c r="X108" s="635"/>
      <c r="Y108" s="635"/>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47"/>
      <c r="B109" s="648"/>
      <c r="C109" s="648"/>
      <c r="D109" s="649"/>
      <c r="E109" s="651"/>
      <c r="F109" s="613">
        <f t="shared" si="7"/>
        <v>0</v>
      </c>
      <c r="G109" s="614">
        <f t="shared" si="8"/>
        <v>0</v>
      </c>
      <c r="H109" s="614">
        <f t="shared" si="2"/>
        <v>0</v>
      </c>
      <c r="I109" s="8"/>
      <c r="J109" s="635"/>
      <c r="K109" s="635"/>
      <c r="L109" s="635"/>
      <c r="M109" s="664"/>
      <c r="N109" s="635"/>
      <c r="O109" s="635"/>
      <c r="P109" s="635"/>
      <c r="Q109" s="635"/>
      <c r="R109" s="635"/>
      <c r="S109" s="635"/>
      <c r="T109" s="635"/>
      <c r="U109" s="635"/>
      <c r="V109" s="635"/>
      <c r="W109" s="635"/>
      <c r="X109" s="635"/>
      <c r="Y109" s="635"/>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47"/>
      <c r="B110" s="648"/>
      <c r="C110" s="648"/>
      <c r="D110" s="649"/>
      <c r="E110" s="651"/>
      <c r="F110" s="613">
        <f t="shared" si="7"/>
        <v>0</v>
      </c>
      <c r="G110" s="614">
        <f t="shared" si="8"/>
        <v>0</v>
      </c>
      <c r="H110" s="614">
        <f t="shared" si="2"/>
        <v>0</v>
      </c>
      <c r="I110" s="8"/>
      <c r="J110" s="635"/>
      <c r="K110" s="635"/>
      <c r="L110" s="635"/>
      <c r="M110" s="664"/>
      <c r="N110" s="635"/>
      <c r="O110" s="635"/>
      <c r="P110" s="635"/>
      <c r="Q110" s="635"/>
      <c r="R110" s="635"/>
      <c r="S110" s="635"/>
      <c r="T110" s="635"/>
      <c r="U110" s="635"/>
      <c r="V110" s="635"/>
      <c r="W110" s="635"/>
      <c r="X110" s="635"/>
      <c r="Y110" s="635"/>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47"/>
      <c r="B111" s="648"/>
      <c r="C111" s="648"/>
      <c r="D111" s="649"/>
      <c r="E111" s="651"/>
      <c r="F111" s="613">
        <f t="shared" ref="F111:F113" si="9">D111/8/(215/12)</f>
        <v>0</v>
      </c>
      <c r="G111" s="614">
        <f t="shared" ref="G111:G113" si="10">+D111*C111</f>
        <v>0</v>
      </c>
      <c r="H111" s="614">
        <f t="shared" si="2"/>
        <v>0</v>
      </c>
      <c r="I111" s="8"/>
      <c r="J111" s="635"/>
      <c r="K111" s="635"/>
      <c r="L111" s="635"/>
      <c r="M111" s="664"/>
      <c r="N111" s="635"/>
      <c r="O111" s="635"/>
      <c r="P111" s="635"/>
      <c r="Q111" s="635"/>
      <c r="R111" s="635"/>
      <c r="S111" s="635"/>
      <c r="T111" s="635"/>
      <c r="U111" s="635"/>
      <c r="V111" s="635"/>
      <c r="W111" s="635"/>
      <c r="X111" s="635"/>
      <c r="Y111" s="635"/>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47"/>
      <c r="B112" s="648"/>
      <c r="C112" s="648"/>
      <c r="D112" s="649"/>
      <c r="E112" s="651"/>
      <c r="F112" s="613">
        <f t="shared" si="9"/>
        <v>0</v>
      </c>
      <c r="G112" s="614">
        <f t="shared" si="10"/>
        <v>0</v>
      </c>
      <c r="H112" s="614">
        <f t="shared" si="2"/>
        <v>0</v>
      </c>
      <c r="I112" s="8"/>
      <c r="J112" s="635"/>
      <c r="K112" s="635"/>
      <c r="L112" s="635"/>
      <c r="M112" s="664"/>
      <c r="N112" s="635"/>
      <c r="O112" s="635"/>
      <c r="P112" s="635"/>
      <c r="Q112" s="635"/>
      <c r="R112" s="635"/>
      <c r="S112" s="635"/>
      <c r="T112" s="635"/>
      <c r="U112" s="635"/>
      <c r="V112" s="635"/>
      <c r="W112" s="635"/>
      <c r="X112" s="635"/>
      <c r="Y112" s="635"/>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47"/>
      <c r="B113" s="648"/>
      <c r="C113" s="648"/>
      <c r="D113" s="649"/>
      <c r="E113" s="651"/>
      <c r="F113" s="613">
        <f t="shared" si="9"/>
        <v>0</v>
      </c>
      <c r="G113" s="614">
        <f t="shared" si="10"/>
        <v>0</v>
      </c>
      <c r="H113" s="614">
        <f t="shared" si="2"/>
        <v>0</v>
      </c>
      <c r="I113" s="8"/>
      <c r="J113" s="635"/>
      <c r="K113" s="635"/>
      <c r="L113" s="635"/>
      <c r="M113" s="664"/>
      <c r="N113" s="635"/>
      <c r="O113" s="635"/>
      <c r="P113" s="635"/>
      <c r="Q113" s="635"/>
      <c r="R113" s="635"/>
      <c r="S113" s="635"/>
      <c r="T113" s="635"/>
      <c r="U113" s="635"/>
      <c r="V113" s="635"/>
      <c r="W113" s="635"/>
      <c r="X113" s="635"/>
      <c r="Y113" s="635"/>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47"/>
      <c r="B114" s="648"/>
      <c r="C114" s="648"/>
      <c r="D114" s="649"/>
      <c r="E114" s="651"/>
      <c r="F114" s="613">
        <f t="shared" si="0"/>
        <v>0</v>
      </c>
      <c r="G114" s="614">
        <f t="shared" si="1"/>
        <v>0</v>
      </c>
      <c r="H114" s="614">
        <f>G114*0.25</f>
        <v>0</v>
      </c>
      <c r="I114" s="8" t="str">
        <f t="shared" si="3"/>
        <v>M31-M36</v>
      </c>
      <c r="J114" s="635"/>
      <c r="K114" s="635"/>
      <c r="L114" s="635"/>
      <c r="M114" s="664"/>
      <c r="N114" s="635"/>
      <c r="O114" s="635"/>
      <c r="P114" s="635"/>
      <c r="Q114" s="635"/>
      <c r="R114" s="635"/>
      <c r="S114" s="635"/>
      <c r="T114" s="635"/>
      <c r="U114" s="635"/>
      <c r="V114" s="635"/>
      <c r="W114" s="635"/>
      <c r="X114" s="635"/>
      <c r="Y114" s="635"/>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47"/>
      <c r="B115" s="648"/>
      <c r="C115" s="648"/>
      <c r="D115" s="649"/>
      <c r="E115" s="651"/>
      <c r="F115" s="613">
        <f t="shared" si="0"/>
        <v>0</v>
      </c>
      <c r="G115" s="614">
        <f t="shared" si="1"/>
        <v>0</v>
      </c>
      <c r="H115" s="614">
        <f t="shared" si="2"/>
        <v>0</v>
      </c>
      <c r="I115" s="8" t="str">
        <f t="shared" si="3"/>
        <v>M31-M36</v>
      </c>
      <c r="J115" s="635"/>
      <c r="K115" s="635"/>
      <c r="L115" s="635"/>
      <c r="M115" s="664"/>
      <c r="N115" s="635"/>
      <c r="O115" s="635"/>
      <c r="P115" s="635"/>
      <c r="Q115" s="635"/>
      <c r="R115" s="635"/>
      <c r="S115" s="635"/>
      <c r="T115" s="635"/>
      <c r="U115" s="635"/>
      <c r="V115" s="635"/>
      <c r="W115" s="635"/>
      <c r="X115" s="635"/>
      <c r="Y115" s="635"/>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47"/>
      <c r="B116" s="648"/>
      <c r="C116" s="648"/>
      <c r="D116" s="649"/>
      <c r="E116" s="651"/>
      <c r="F116" s="613">
        <f t="shared" si="0"/>
        <v>0</v>
      </c>
      <c r="G116" s="614">
        <f t="shared" si="1"/>
        <v>0</v>
      </c>
      <c r="H116" s="614">
        <f t="shared" si="2"/>
        <v>0</v>
      </c>
      <c r="I116" s="8" t="str">
        <f t="shared" si="3"/>
        <v>M31-M36</v>
      </c>
      <c r="J116" s="635"/>
      <c r="K116" s="635"/>
      <c r="L116" s="635"/>
      <c r="M116" s="664"/>
      <c r="N116" s="635"/>
      <c r="O116" s="635"/>
      <c r="P116" s="635"/>
      <c r="Q116" s="635"/>
      <c r="R116" s="635"/>
      <c r="S116" s="635"/>
      <c r="T116" s="635"/>
      <c r="U116" s="635"/>
      <c r="V116" s="635"/>
      <c r="W116" s="635"/>
      <c r="X116" s="635"/>
      <c r="Y116" s="635"/>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47"/>
      <c r="B117" s="648"/>
      <c r="C117" s="648"/>
      <c r="D117" s="649"/>
      <c r="E117" s="651"/>
      <c r="F117" s="613">
        <f t="shared" si="0"/>
        <v>0</v>
      </c>
      <c r="G117" s="614">
        <f t="shared" si="1"/>
        <v>0</v>
      </c>
      <c r="H117" s="614">
        <f t="shared" si="2"/>
        <v>0</v>
      </c>
      <c r="I117" s="8" t="str">
        <f t="shared" si="3"/>
        <v>M31-M36</v>
      </c>
      <c r="J117" s="635"/>
      <c r="K117" s="635"/>
      <c r="L117" s="635"/>
      <c r="M117" s="664"/>
      <c r="N117" s="635"/>
      <c r="O117" s="635"/>
      <c r="P117" s="635"/>
      <c r="Q117" s="635"/>
      <c r="R117" s="635"/>
      <c r="S117" s="635"/>
      <c r="T117" s="635"/>
      <c r="U117" s="635"/>
      <c r="V117" s="635"/>
      <c r="W117" s="635"/>
      <c r="X117" s="635"/>
      <c r="Y117" s="635"/>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47"/>
      <c r="B118" s="648"/>
      <c r="C118" s="648"/>
      <c r="D118" s="649"/>
      <c r="E118" s="651"/>
      <c r="F118" s="613">
        <f t="shared" si="0"/>
        <v>0</v>
      </c>
      <c r="G118" s="614">
        <f t="shared" si="1"/>
        <v>0</v>
      </c>
      <c r="H118" s="614">
        <f t="shared" si="2"/>
        <v>0</v>
      </c>
      <c r="I118" s="8" t="str">
        <f t="shared" si="3"/>
        <v>M31-M36</v>
      </c>
      <c r="J118" s="635"/>
      <c r="K118" s="635"/>
      <c r="L118" s="635"/>
      <c r="M118" s="664"/>
      <c r="N118" s="635"/>
      <c r="O118" s="635"/>
      <c r="P118" s="635"/>
      <c r="Q118" s="635"/>
      <c r="R118" s="635"/>
      <c r="S118" s="635"/>
      <c r="T118" s="635"/>
      <c r="U118" s="635"/>
      <c r="V118" s="635"/>
      <c r="W118" s="635"/>
      <c r="X118" s="635"/>
      <c r="Y118" s="635"/>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15"/>
      <c r="B119" s="616"/>
      <c r="C119" s="616"/>
      <c r="D119" s="617"/>
      <c r="E119" s="651"/>
      <c r="F119" s="613">
        <f t="shared" si="0"/>
        <v>0</v>
      </c>
      <c r="G119" s="614">
        <f t="shared" si="1"/>
        <v>0</v>
      </c>
      <c r="H119" s="614">
        <f t="shared" si="2"/>
        <v>0</v>
      </c>
      <c r="I119" s="8" t="str">
        <f t="shared" si="3"/>
        <v>M31-M36</v>
      </c>
      <c r="J119" s="635"/>
      <c r="K119" s="635"/>
      <c r="L119" s="635"/>
      <c r="M119" s="664"/>
      <c r="N119" s="635"/>
      <c r="O119" s="635"/>
      <c r="P119" s="635"/>
      <c r="Q119" s="635"/>
      <c r="R119" s="635"/>
      <c r="S119" s="635"/>
      <c r="T119" s="635"/>
      <c r="U119" s="635"/>
      <c r="V119" s="635"/>
      <c r="W119" s="635"/>
      <c r="X119" s="635"/>
      <c r="Y119" s="635"/>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51"/>
      <c r="F120" s="656">
        <f t="shared" si="0"/>
        <v>0</v>
      </c>
      <c r="G120" s="614">
        <f t="shared" si="1"/>
        <v>0</v>
      </c>
      <c r="H120" s="614">
        <f t="shared" si="2"/>
        <v>0</v>
      </c>
      <c r="I120" s="8" t="str">
        <f t="shared" si="3"/>
        <v>M31-M36</v>
      </c>
      <c r="J120" s="635"/>
      <c r="K120" s="635"/>
      <c r="L120" s="635"/>
      <c r="M120" s="664"/>
      <c r="N120" s="635"/>
      <c r="O120" s="635"/>
      <c r="P120" s="635"/>
      <c r="Q120" s="635"/>
      <c r="R120" s="635"/>
      <c r="S120" s="635"/>
      <c r="T120" s="635"/>
      <c r="U120" s="635"/>
      <c r="V120" s="635"/>
      <c r="W120" s="635"/>
      <c r="X120" s="635"/>
      <c r="Y120" s="635"/>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51"/>
      <c r="F121" s="656">
        <f t="shared" si="0"/>
        <v>0</v>
      </c>
      <c r="G121" s="614">
        <f t="shared" si="1"/>
        <v>0</v>
      </c>
      <c r="H121" s="614">
        <f t="shared" si="2"/>
        <v>0</v>
      </c>
      <c r="I121" s="8" t="str">
        <f t="shared" si="3"/>
        <v>M31-M36</v>
      </c>
      <c r="J121" s="635"/>
      <c r="K121" s="635"/>
      <c r="L121" s="635"/>
      <c r="M121" s="664"/>
      <c r="N121" s="635"/>
      <c r="O121" s="635"/>
      <c r="P121" s="635"/>
      <c r="Q121" s="635"/>
      <c r="R121" s="635"/>
      <c r="S121" s="635"/>
      <c r="T121" s="635"/>
      <c r="U121" s="635"/>
      <c r="V121" s="635"/>
      <c r="W121" s="635"/>
      <c r="X121" s="635"/>
      <c r="Y121" s="635"/>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51"/>
      <c r="F122" s="656">
        <f t="shared" si="0"/>
        <v>0</v>
      </c>
      <c r="G122" s="614">
        <f t="shared" si="1"/>
        <v>0</v>
      </c>
      <c r="H122" s="614">
        <f t="shared" si="2"/>
        <v>0</v>
      </c>
      <c r="I122" s="8" t="str">
        <f t="shared" si="3"/>
        <v>M31-M36</v>
      </c>
      <c r="J122" s="635"/>
      <c r="K122" s="635"/>
      <c r="L122" s="635"/>
      <c r="M122" s="664"/>
      <c r="N122" s="635"/>
      <c r="O122" s="635"/>
      <c r="P122" s="635"/>
      <c r="Q122" s="635"/>
      <c r="R122" s="635"/>
      <c r="S122" s="635"/>
      <c r="T122" s="635"/>
      <c r="U122" s="635"/>
      <c r="V122" s="635"/>
      <c r="W122" s="635"/>
      <c r="X122" s="635"/>
      <c r="Y122" s="635"/>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51"/>
      <c r="F123" s="656">
        <f t="shared" si="0"/>
        <v>0</v>
      </c>
      <c r="G123" s="614">
        <f t="shared" si="1"/>
        <v>0</v>
      </c>
      <c r="H123" s="614">
        <f t="shared" si="2"/>
        <v>0</v>
      </c>
      <c r="I123" s="8" t="str">
        <f t="shared" si="3"/>
        <v>M31-M36</v>
      </c>
      <c r="J123" s="635"/>
      <c r="K123" s="635"/>
      <c r="L123" s="635"/>
      <c r="M123" s="664"/>
      <c r="N123" s="635"/>
      <c r="O123" s="635"/>
      <c r="P123" s="635"/>
      <c r="Q123" s="635"/>
      <c r="R123" s="635"/>
      <c r="S123" s="635"/>
      <c r="T123" s="635"/>
      <c r="U123" s="635"/>
      <c r="V123" s="635"/>
      <c r="W123" s="635"/>
      <c r="X123" s="635"/>
      <c r="Y123" s="635"/>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51"/>
      <c r="F124" s="656">
        <f t="shared" si="0"/>
        <v>0</v>
      </c>
      <c r="G124" s="614">
        <f t="shared" si="1"/>
        <v>0</v>
      </c>
      <c r="H124" s="614">
        <f t="shared" si="2"/>
        <v>0</v>
      </c>
      <c r="I124" s="8" t="str">
        <f t="shared" si="3"/>
        <v>M31-M36</v>
      </c>
      <c r="J124" s="635"/>
      <c r="K124" s="635"/>
      <c r="L124" s="635"/>
      <c r="M124" s="664"/>
      <c r="N124" s="635"/>
      <c r="O124" s="635"/>
      <c r="P124" s="635"/>
      <c r="Q124" s="635"/>
      <c r="R124" s="635"/>
      <c r="S124" s="635"/>
      <c r="T124" s="635"/>
      <c r="U124" s="635"/>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51"/>
      <c r="F125" s="656">
        <f t="shared" si="0"/>
        <v>0</v>
      </c>
      <c r="G125" s="614">
        <f t="shared" si="1"/>
        <v>0</v>
      </c>
      <c r="H125" s="614">
        <f t="shared" si="2"/>
        <v>0</v>
      </c>
      <c r="I125" s="8" t="str">
        <f t="shared" si="3"/>
        <v>M31-M36</v>
      </c>
      <c r="J125" s="635"/>
      <c r="K125" s="635"/>
      <c r="L125" s="635"/>
      <c r="M125" s="664"/>
      <c r="N125" s="635"/>
      <c r="O125" s="635"/>
      <c r="P125" s="635"/>
      <c r="Q125" s="635"/>
      <c r="R125" s="635"/>
      <c r="S125" s="635"/>
      <c r="T125" s="635"/>
      <c r="U125" s="635"/>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51"/>
      <c r="F126" s="656">
        <f t="shared" si="0"/>
        <v>0</v>
      </c>
      <c r="G126" s="614">
        <f t="shared" si="1"/>
        <v>0</v>
      </c>
      <c r="H126" s="614">
        <f t="shared" si="2"/>
        <v>0</v>
      </c>
      <c r="I126" s="8" t="str">
        <f t="shared" si="3"/>
        <v>M31-M36</v>
      </c>
      <c r="J126" s="635"/>
      <c r="K126" s="635"/>
      <c r="L126" s="635"/>
      <c r="M126" s="664"/>
      <c r="N126" s="635"/>
      <c r="O126" s="635"/>
      <c r="P126" s="635"/>
      <c r="Q126" s="635"/>
      <c r="R126" s="635"/>
      <c r="S126" s="635"/>
      <c r="T126" s="635"/>
      <c r="U126" s="635"/>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51"/>
      <c r="F127" s="656">
        <f t="shared" si="0"/>
        <v>0</v>
      </c>
      <c r="G127" s="614">
        <f t="shared" si="1"/>
        <v>0</v>
      </c>
      <c r="H127" s="614">
        <f t="shared" si="2"/>
        <v>0</v>
      </c>
      <c r="I127" s="8" t="str">
        <f t="shared" si="3"/>
        <v>M31-M36</v>
      </c>
      <c r="J127" s="635"/>
      <c r="K127" s="635"/>
      <c r="L127" s="635"/>
      <c r="M127" s="664"/>
      <c r="N127" s="635"/>
      <c r="O127" s="635"/>
      <c r="P127" s="635"/>
      <c r="Q127" s="635"/>
      <c r="R127" s="635"/>
      <c r="S127" s="635"/>
      <c r="T127" s="635"/>
      <c r="U127" s="635"/>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51"/>
      <c r="F128" s="656">
        <f t="shared" si="0"/>
        <v>0</v>
      </c>
      <c r="G128" s="614">
        <f t="shared" si="1"/>
        <v>0</v>
      </c>
      <c r="H128" s="614">
        <f t="shared" si="2"/>
        <v>0</v>
      </c>
      <c r="I128" s="8" t="str">
        <f t="shared" si="3"/>
        <v>M31-M36</v>
      </c>
      <c r="J128" s="635"/>
      <c r="K128" s="635"/>
      <c r="L128" s="635"/>
      <c r="M128" s="664"/>
      <c r="N128" s="635"/>
      <c r="O128" s="635"/>
      <c r="P128" s="635"/>
      <c r="Q128" s="635"/>
      <c r="R128" s="635"/>
      <c r="S128" s="635"/>
      <c r="T128" s="635"/>
      <c r="U128" s="635"/>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51"/>
      <c r="F129" s="656">
        <f t="shared" si="0"/>
        <v>0</v>
      </c>
      <c r="G129" s="614">
        <f t="shared" si="1"/>
        <v>0</v>
      </c>
      <c r="H129" s="614">
        <f t="shared" si="2"/>
        <v>0</v>
      </c>
      <c r="I129" s="8" t="str">
        <f t="shared" si="3"/>
        <v>M31-M36</v>
      </c>
      <c r="J129" s="635"/>
      <c r="K129" s="635"/>
      <c r="L129" s="635"/>
      <c r="M129" s="664"/>
      <c r="N129" s="635"/>
      <c r="O129" s="635"/>
      <c r="P129" s="635"/>
      <c r="Q129" s="635"/>
      <c r="R129" s="635"/>
      <c r="S129" s="635"/>
      <c r="T129" s="635"/>
      <c r="U129" s="635"/>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 hidden="1" customHeight="1" outlineLevel="1" x14ac:dyDescent="0.35">
      <c r="A130" s="615"/>
      <c r="B130" s="616"/>
      <c r="C130" s="616"/>
      <c r="D130" s="617"/>
      <c r="E130" s="651"/>
      <c r="F130" s="656">
        <f t="shared" si="0"/>
        <v>0</v>
      </c>
      <c r="G130" s="614">
        <f t="shared" si="1"/>
        <v>0</v>
      </c>
      <c r="H130" s="614">
        <f t="shared" si="2"/>
        <v>0</v>
      </c>
      <c r="I130" s="8" t="str">
        <f t="shared" si="3"/>
        <v>M31-M36</v>
      </c>
      <c r="J130" s="635"/>
      <c r="K130" s="635"/>
      <c r="L130" s="635"/>
      <c r="M130" s="664"/>
      <c r="N130" s="635"/>
      <c r="O130" s="635"/>
      <c r="P130" s="635"/>
      <c r="Q130" s="635"/>
      <c r="R130" s="635"/>
      <c r="S130" s="635"/>
      <c r="T130" s="635"/>
      <c r="U130" s="635"/>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 hidden="1" customHeight="1" outlineLevel="1" x14ac:dyDescent="0.35">
      <c r="A131" s="615"/>
      <c r="B131" s="616"/>
      <c r="C131" s="616"/>
      <c r="D131" s="617"/>
      <c r="E131" s="651"/>
      <c r="F131" s="656">
        <f t="shared" ref="F131:F140" si="11">D131/8/(215/12)</f>
        <v>0</v>
      </c>
      <c r="G131" s="614">
        <f t="shared" ref="G131:G140" si="12">+D131*C131</f>
        <v>0</v>
      </c>
      <c r="H131" s="614">
        <f t="shared" ref="H131:H140" si="13">G131*0.25</f>
        <v>0</v>
      </c>
      <c r="I131" s="8"/>
      <c r="J131" s="635"/>
      <c r="K131" s="635"/>
      <c r="L131" s="635"/>
      <c r="M131" s="664"/>
      <c r="N131" s="635"/>
      <c r="O131" s="635"/>
      <c r="P131" s="635"/>
      <c r="Q131" s="635"/>
      <c r="R131" s="635"/>
      <c r="S131" s="635"/>
      <c r="T131" s="635"/>
      <c r="U131" s="635"/>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 hidden="1" customHeight="1" outlineLevel="1" x14ac:dyDescent="0.35">
      <c r="A132" s="615"/>
      <c r="B132" s="616"/>
      <c r="C132" s="616"/>
      <c r="D132" s="617"/>
      <c r="E132" s="651"/>
      <c r="F132" s="656">
        <f t="shared" si="11"/>
        <v>0</v>
      </c>
      <c r="G132" s="614">
        <f t="shared" si="12"/>
        <v>0</v>
      </c>
      <c r="H132" s="614">
        <f t="shared" si="13"/>
        <v>0</v>
      </c>
      <c r="I132" s="8"/>
      <c r="J132" s="635"/>
      <c r="K132" s="635"/>
      <c r="L132" s="635"/>
      <c r="M132" s="664"/>
      <c r="N132" s="635"/>
      <c r="O132" s="635"/>
      <c r="P132" s="635"/>
      <c r="Q132" s="635"/>
      <c r="R132" s="635"/>
      <c r="S132" s="635"/>
      <c r="T132" s="635"/>
      <c r="U132" s="635"/>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 hidden="1" customHeight="1" outlineLevel="1" x14ac:dyDescent="0.35">
      <c r="A133" s="615"/>
      <c r="B133" s="616"/>
      <c r="C133" s="616"/>
      <c r="D133" s="617"/>
      <c r="E133" s="651"/>
      <c r="F133" s="656">
        <f t="shared" si="11"/>
        <v>0</v>
      </c>
      <c r="G133" s="614">
        <f t="shared" si="12"/>
        <v>0</v>
      </c>
      <c r="H133" s="614">
        <f t="shared" si="13"/>
        <v>0</v>
      </c>
      <c r="I133" s="8"/>
      <c r="J133" s="635"/>
      <c r="K133" s="635"/>
      <c r="L133" s="635"/>
      <c r="M133" s="664"/>
      <c r="N133" s="635"/>
      <c r="O133" s="635"/>
      <c r="P133" s="635"/>
      <c r="Q133" s="635"/>
      <c r="R133" s="635"/>
      <c r="S133" s="635"/>
      <c r="T133" s="635"/>
      <c r="U133" s="635"/>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 hidden="1" customHeight="1" outlineLevel="1" x14ac:dyDescent="0.35">
      <c r="A134" s="615"/>
      <c r="B134" s="616"/>
      <c r="C134" s="616"/>
      <c r="D134" s="617"/>
      <c r="E134" s="651"/>
      <c r="F134" s="656">
        <f t="shared" si="11"/>
        <v>0</v>
      </c>
      <c r="G134" s="614">
        <f t="shared" si="12"/>
        <v>0</v>
      </c>
      <c r="H134" s="614">
        <f t="shared" si="13"/>
        <v>0</v>
      </c>
      <c r="I134" s="8"/>
      <c r="J134" s="635"/>
      <c r="K134" s="635"/>
      <c r="L134" s="635"/>
      <c r="M134" s="664"/>
      <c r="N134" s="635"/>
      <c r="O134" s="635"/>
      <c r="P134" s="635"/>
      <c r="Q134" s="635"/>
      <c r="R134" s="635"/>
      <c r="S134" s="635"/>
      <c r="T134" s="635"/>
      <c r="U134" s="635"/>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 hidden="1" customHeight="1" outlineLevel="1" x14ac:dyDescent="0.35">
      <c r="A135" s="615"/>
      <c r="B135" s="616"/>
      <c r="C135" s="616"/>
      <c r="D135" s="617"/>
      <c r="E135" s="651"/>
      <c r="F135" s="656">
        <f t="shared" si="11"/>
        <v>0</v>
      </c>
      <c r="G135" s="614">
        <f t="shared" si="12"/>
        <v>0</v>
      </c>
      <c r="H135" s="614">
        <f t="shared" si="13"/>
        <v>0</v>
      </c>
      <c r="I135" s="8"/>
      <c r="J135" s="635"/>
      <c r="K135" s="635"/>
      <c r="L135" s="635"/>
      <c r="M135" s="664"/>
      <c r="N135" s="635"/>
      <c r="O135" s="635"/>
      <c r="P135" s="635"/>
      <c r="Q135" s="635"/>
      <c r="R135" s="635"/>
      <c r="S135" s="635"/>
      <c r="T135" s="635"/>
      <c r="U135" s="635"/>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 hidden="1" customHeight="1" outlineLevel="1" x14ac:dyDescent="0.35">
      <c r="A136" s="615"/>
      <c r="B136" s="616"/>
      <c r="C136" s="616"/>
      <c r="D136" s="617"/>
      <c r="E136" s="651"/>
      <c r="F136" s="656">
        <f t="shared" si="11"/>
        <v>0</v>
      </c>
      <c r="G136" s="614">
        <f t="shared" si="12"/>
        <v>0</v>
      </c>
      <c r="H136" s="614">
        <f t="shared" si="13"/>
        <v>0</v>
      </c>
      <c r="I136" s="8"/>
      <c r="J136" s="635"/>
      <c r="K136" s="635"/>
      <c r="L136" s="635"/>
      <c r="M136" s="664"/>
      <c r="N136" s="635"/>
      <c r="O136" s="635"/>
      <c r="P136" s="635"/>
      <c r="Q136" s="635"/>
      <c r="R136" s="635"/>
      <c r="S136" s="635"/>
      <c r="T136" s="635"/>
      <c r="U136" s="635"/>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 hidden="1" customHeight="1" outlineLevel="1" x14ac:dyDescent="0.35">
      <c r="A137" s="615"/>
      <c r="B137" s="616"/>
      <c r="C137" s="616"/>
      <c r="D137" s="617"/>
      <c r="E137" s="651"/>
      <c r="F137" s="656">
        <f t="shared" si="11"/>
        <v>0</v>
      </c>
      <c r="G137" s="614">
        <f t="shared" si="12"/>
        <v>0</v>
      </c>
      <c r="H137" s="614">
        <f t="shared" si="13"/>
        <v>0</v>
      </c>
      <c r="I137" s="8"/>
      <c r="J137" s="635"/>
      <c r="K137" s="635"/>
      <c r="L137" s="635"/>
      <c r="M137" s="664"/>
      <c r="N137" s="635"/>
      <c r="O137" s="635"/>
      <c r="P137" s="635"/>
      <c r="Q137" s="635"/>
      <c r="R137" s="635"/>
      <c r="S137" s="635"/>
      <c r="T137" s="635"/>
      <c r="U137" s="635"/>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 hidden="1" customHeight="1" outlineLevel="1" x14ac:dyDescent="0.35">
      <c r="A138" s="615"/>
      <c r="B138" s="616"/>
      <c r="C138" s="616"/>
      <c r="D138" s="617"/>
      <c r="E138" s="651"/>
      <c r="F138" s="656">
        <f t="shared" si="11"/>
        <v>0</v>
      </c>
      <c r="G138" s="614">
        <f t="shared" si="12"/>
        <v>0</v>
      </c>
      <c r="H138" s="614">
        <f t="shared" si="13"/>
        <v>0</v>
      </c>
      <c r="I138" s="8"/>
      <c r="J138" s="635"/>
      <c r="K138" s="635"/>
      <c r="L138" s="635"/>
      <c r="M138" s="664"/>
      <c r="N138" s="635"/>
      <c r="O138" s="635"/>
      <c r="P138" s="635"/>
      <c r="Q138" s="635"/>
      <c r="R138" s="635"/>
      <c r="S138" s="635"/>
      <c r="T138" s="635"/>
      <c r="U138" s="635"/>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 hidden="1" customHeight="1" outlineLevel="1" x14ac:dyDescent="0.35">
      <c r="A139" s="615"/>
      <c r="B139" s="616"/>
      <c r="C139" s="616"/>
      <c r="D139" s="617"/>
      <c r="E139" s="651"/>
      <c r="F139" s="656">
        <f t="shared" si="11"/>
        <v>0</v>
      </c>
      <c r="G139" s="614">
        <f t="shared" si="12"/>
        <v>0</v>
      </c>
      <c r="H139" s="614">
        <f t="shared" si="13"/>
        <v>0</v>
      </c>
      <c r="I139" s="8"/>
      <c r="J139" s="635"/>
      <c r="K139" s="635"/>
      <c r="L139" s="635"/>
      <c r="M139" s="664"/>
      <c r="N139" s="635"/>
      <c r="O139" s="635"/>
      <c r="P139" s="635"/>
      <c r="Q139" s="635"/>
      <c r="R139" s="635"/>
      <c r="S139" s="635"/>
      <c r="T139" s="635"/>
      <c r="U139" s="635"/>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 hidden="1" customHeight="1" outlineLevel="1" x14ac:dyDescent="0.35">
      <c r="A140" s="615"/>
      <c r="B140" s="616"/>
      <c r="C140" s="616"/>
      <c r="D140" s="617"/>
      <c r="E140" s="651"/>
      <c r="F140" s="656">
        <f t="shared" si="11"/>
        <v>0</v>
      </c>
      <c r="G140" s="614">
        <f t="shared" si="12"/>
        <v>0</v>
      </c>
      <c r="H140" s="614">
        <f t="shared" si="13"/>
        <v>0</v>
      </c>
      <c r="I140" s="8"/>
      <c r="J140" s="635"/>
      <c r="K140" s="635"/>
      <c r="L140" s="635"/>
      <c r="M140" s="664"/>
      <c r="N140" s="635"/>
      <c r="O140" s="635"/>
      <c r="P140" s="635"/>
      <c r="Q140" s="635"/>
      <c r="R140" s="635"/>
      <c r="S140" s="635"/>
      <c r="T140" s="635"/>
      <c r="U140" s="635"/>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51"/>
      <c r="F141" s="656">
        <f t="shared" si="0"/>
        <v>0</v>
      </c>
      <c r="G141" s="614">
        <f t="shared" si="1"/>
        <v>0</v>
      </c>
      <c r="H141" s="614">
        <f t="shared" si="2"/>
        <v>0</v>
      </c>
      <c r="I141" s="8" t="str">
        <f t="shared" si="3"/>
        <v>M31-M36</v>
      </c>
      <c r="J141" s="635"/>
      <c r="K141" s="635"/>
      <c r="L141" s="635"/>
      <c r="M141" s="664"/>
      <c r="N141" s="635"/>
      <c r="O141" s="635"/>
      <c r="P141" s="635"/>
      <c r="Q141" s="635"/>
      <c r="R141" s="635"/>
      <c r="S141" s="635"/>
      <c r="T141" s="635"/>
      <c r="U141" s="635"/>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51"/>
      <c r="F142" s="656">
        <f t="shared" si="0"/>
        <v>0</v>
      </c>
      <c r="G142" s="614">
        <f t="shared" si="1"/>
        <v>0</v>
      </c>
      <c r="H142" s="614">
        <f t="shared" si="2"/>
        <v>0</v>
      </c>
      <c r="I142" s="8" t="str">
        <f t="shared" si="3"/>
        <v>M31-M36</v>
      </c>
      <c r="J142" s="635"/>
      <c r="K142" s="635"/>
      <c r="L142" s="635"/>
      <c r="M142" s="664"/>
      <c r="N142" s="635"/>
      <c r="O142" s="635"/>
      <c r="P142" s="635"/>
      <c r="Q142" s="635"/>
      <c r="R142" s="635"/>
      <c r="S142" s="635"/>
      <c r="T142" s="635"/>
      <c r="U142" s="635"/>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51"/>
      <c r="F143" s="656">
        <f t="shared" si="0"/>
        <v>0</v>
      </c>
      <c r="G143" s="614">
        <f t="shared" si="1"/>
        <v>0</v>
      </c>
      <c r="H143" s="614">
        <f t="shared" si="2"/>
        <v>0</v>
      </c>
      <c r="I143" s="8" t="str">
        <f t="shared" si="3"/>
        <v>M31-M36</v>
      </c>
      <c r="J143" s="635"/>
      <c r="K143" s="635"/>
      <c r="L143" s="635"/>
      <c r="M143" s="664"/>
      <c r="N143" s="635"/>
      <c r="O143" s="635"/>
      <c r="P143" s="635"/>
      <c r="Q143" s="635"/>
      <c r="R143" s="635"/>
      <c r="S143" s="635"/>
      <c r="T143" s="635"/>
      <c r="U143" s="635"/>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51"/>
      <c r="F144" s="656">
        <f t="shared" si="0"/>
        <v>0</v>
      </c>
      <c r="G144" s="614">
        <f t="shared" si="1"/>
        <v>0</v>
      </c>
      <c r="H144" s="614">
        <f t="shared" si="2"/>
        <v>0</v>
      </c>
      <c r="I144" s="8" t="str">
        <f t="shared" si="3"/>
        <v>M31-M36</v>
      </c>
      <c r="J144" s="635"/>
      <c r="K144" s="635"/>
      <c r="L144" s="635"/>
      <c r="M144" s="664"/>
      <c r="N144" s="635"/>
      <c r="O144" s="635"/>
      <c r="P144" s="635"/>
      <c r="Q144" s="635"/>
      <c r="R144" s="635"/>
      <c r="S144" s="635"/>
      <c r="T144" s="635"/>
      <c r="U144" s="635"/>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51"/>
      <c r="F145" s="656">
        <f t="shared" si="0"/>
        <v>0</v>
      </c>
      <c r="G145" s="614">
        <f t="shared" si="1"/>
        <v>0</v>
      </c>
      <c r="H145" s="614">
        <f t="shared" si="2"/>
        <v>0</v>
      </c>
      <c r="I145" s="8" t="str">
        <f t="shared" si="3"/>
        <v>M31-M36</v>
      </c>
      <c r="J145" s="635"/>
      <c r="K145" s="635"/>
      <c r="L145" s="635"/>
      <c r="M145" s="664"/>
      <c r="N145" s="635"/>
      <c r="O145" s="635"/>
      <c r="P145" s="635"/>
      <c r="Q145" s="635"/>
      <c r="R145" s="635"/>
      <c r="S145" s="635"/>
      <c r="T145" s="635"/>
      <c r="U145" s="635"/>
      <c r="V145" s="268"/>
      <c r="W145" s="268"/>
      <c r="X145" s="268"/>
      <c r="Y145" s="268"/>
    </row>
    <row r="146" spans="1:25" s="297" customFormat="1" ht="14.5" hidden="1" outlineLevel="1" x14ac:dyDescent="0.35">
      <c r="A146" s="615"/>
      <c r="B146" s="616"/>
      <c r="C146" s="616"/>
      <c r="D146" s="617"/>
      <c r="E146" s="651"/>
      <c r="F146" s="656">
        <f t="shared" si="0"/>
        <v>0</v>
      </c>
      <c r="G146" s="614">
        <f t="shared" si="1"/>
        <v>0</v>
      </c>
      <c r="H146" s="614">
        <f t="shared" si="2"/>
        <v>0</v>
      </c>
      <c r="I146" s="8" t="str">
        <f t="shared" si="3"/>
        <v>M31-M36</v>
      </c>
      <c r="J146" s="635"/>
      <c r="K146" s="635"/>
      <c r="L146" s="635"/>
      <c r="M146" s="664"/>
      <c r="N146" s="635"/>
      <c r="O146" s="635"/>
      <c r="P146" s="635"/>
      <c r="Q146" s="635"/>
      <c r="R146" s="635"/>
      <c r="S146" s="635"/>
      <c r="T146" s="635"/>
      <c r="U146" s="635"/>
      <c r="V146" s="268"/>
      <c r="W146" s="268"/>
      <c r="X146" s="268"/>
      <c r="Y146" s="268"/>
    </row>
    <row r="147" spans="1:25" s="297" customFormat="1" ht="14.5" hidden="1" outlineLevel="1" x14ac:dyDescent="0.35">
      <c r="A147" s="615"/>
      <c r="B147" s="616"/>
      <c r="C147" s="616"/>
      <c r="D147" s="617"/>
      <c r="E147" s="651"/>
      <c r="F147" s="656">
        <f t="shared" si="0"/>
        <v>0</v>
      </c>
      <c r="G147" s="614">
        <f t="shared" si="1"/>
        <v>0</v>
      </c>
      <c r="H147" s="614">
        <f t="shared" si="2"/>
        <v>0</v>
      </c>
      <c r="I147" s="8" t="str">
        <f t="shared" si="3"/>
        <v>M31-M36</v>
      </c>
      <c r="J147" s="635"/>
      <c r="K147" s="635"/>
      <c r="L147" s="635"/>
      <c r="M147" s="664"/>
      <c r="N147" s="635"/>
      <c r="O147" s="635"/>
      <c r="P147" s="635"/>
      <c r="Q147" s="635"/>
      <c r="R147" s="635"/>
      <c r="S147" s="635"/>
      <c r="T147" s="635"/>
      <c r="U147" s="635"/>
      <c r="V147" s="268"/>
      <c r="W147" s="268"/>
      <c r="X147" s="268"/>
      <c r="Y147" s="268"/>
    </row>
    <row r="148" spans="1:25" s="297" customFormat="1" ht="14.5" hidden="1" outlineLevel="1" x14ac:dyDescent="0.35">
      <c r="A148" s="615"/>
      <c r="B148" s="616"/>
      <c r="C148" s="616"/>
      <c r="D148" s="617"/>
      <c r="E148" s="651"/>
      <c r="F148" s="656">
        <f t="shared" si="0"/>
        <v>0</v>
      </c>
      <c r="G148" s="614">
        <f t="shared" si="1"/>
        <v>0</v>
      </c>
      <c r="H148" s="614">
        <f t="shared" si="2"/>
        <v>0</v>
      </c>
      <c r="I148" s="8" t="str">
        <f t="shared" si="3"/>
        <v>M31-M36</v>
      </c>
      <c r="J148" s="635"/>
      <c r="K148" s="635"/>
      <c r="L148" s="635"/>
      <c r="M148" s="664"/>
      <c r="N148" s="635"/>
      <c r="O148" s="635"/>
      <c r="P148" s="635"/>
      <c r="Q148" s="635"/>
      <c r="R148" s="635"/>
      <c r="S148" s="635"/>
      <c r="T148" s="635"/>
      <c r="U148" s="635"/>
      <c r="V148" s="268"/>
      <c r="W148" s="268"/>
      <c r="X148" s="268"/>
      <c r="Y148" s="268"/>
    </row>
    <row r="149" spans="1:25" s="297" customFormat="1" ht="14.5" hidden="1" outlineLevel="1" x14ac:dyDescent="0.35">
      <c r="A149" s="615"/>
      <c r="B149" s="616"/>
      <c r="C149" s="616"/>
      <c r="D149" s="617"/>
      <c r="E149" s="651"/>
      <c r="F149" s="656">
        <f t="shared" si="0"/>
        <v>0</v>
      </c>
      <c r="G149" s="614">
        <f t="shared" si="1"/>
        <v>0</v>
      </c>
      <c r="H149" s="614">
        <f t="shared" si="2"/>
        <v>0</v>
      </c>
      <c r="I149" s="8" t="str">
        <f t="shared" si="3"/>
        <v>M31-M36</v>
      </c>
      <c r="J149" s="635"/>
      <c r="K149" s="635"/>
      <c r="L149" s="635"/>
      <c r="M149" s="664"/>
      <c r="N149" s="635"/>
      <c r="O149" s="635"/>
      <c r="P149" s="635"/>
      <c r="Q149" s="635"/>
      <c r="R149" s="635"/>
      <c r="S149" s="635"/>
      <c r="T149" s="635"/>
      <c r="U149" s="635"/>
      <c r="V149" s="268"/>
      <c r="W149" s="268"/>
      <c r="X149" s="268"/>
      <c r="Y149" s="268"/>
    </row>
    <row r="150" spans="1:25" s="297" customFormat="1" ht="14.5" hidden="1" outlineLevel="1" x14ac:dyDescent="0.35">
      <c r="A150" s="615"/>
      <c r="B150" s="616"/>
      <c r="C150" s="616"/>
      <c r="D150" s="617"/>
      <c r="E150" s="651"/>
      <c r="F150" s="656">
        <f t="shared" si="0"/>
        <v>0</v>
      </c>
      <c r="G150" s="614">
        <f t="shared" si="1"/>
        <v>0</v>
      </c>
      <c r="H150" s="614">
        <f t="shared" si="2"/>
        <v>0</v>
      </c>
      <c r="I150" s="8" t="str">
        <f t="shared" si="3"/>
        <v>M31-M36</v>
      </c>
      <c r="J150" s="635"/>
      <c r="K150" s="635"/>
      <c r="L150" s="635"/>
      <c r="M150" s="664"/>
      <c r="N150" s="635"/>
      <c r="O150" s="635"/>
      <c r="P150" s="635"/>
      <c r="Q150" s="635"/>
      <c r="R150" s="635"/>
      <c r="S150" s="635"/>
      <c r="T150" s="635"/>
      <c r="U150" s="635"/>
      <c r="V150" s="268"/>
      <c r="W150" s="268"/>
      <c r="X150" s="268"/>
      <c r="Y150" s="268"/>
    </row>
    <row r="151" spans="1:25" s="297" customFormat="1" ht="15" collapsed="1" thickBot="1" x14ac:dyDescent="0.4">
      <c r="A151" s="628"/>
      <c r="B151" s="629"/>
      <c r="C151" s="629"/>
      <c r="D151" s="629"/>
      <c r="E151" s="629"/>
      <c r="F151" s="652"/>
      <c r="G151" s="638"/>
      <c r="H151" s="639"/>
      <c r="I151" s="7"/>
      <c r="J151" s="635"/>
      <c r="K151" s="635"/>
      <c r="L151" s="635"/>
      <c r="M151" s="664"/>
      <c r="N151" s="635"/>
      <c r="O151" s="635"/>
      <c r="P151" s="635"/>
      <c r="Q151" s="635"/>
      <c r="R151" s="635"/>
      <c r="S151" s="635"/>
      <c r="T151" s="635"/>
      <c r="U151" s="635"/>
      <c r="V151" s="268"/>
      <c r="W151" s="268"/>
      <c r="X151" s="268"/>
      <c r="Y151" s="268"/>
    </row>
    <row r="152" spans="1:25" s="297" customFormat="1" ht="15.5" thickTop="1" thickBot="1" x14ac:dyDescent="0.4">
      <c r="A152" s="663"/>
      <c r="B152" s="663"/>
      <c r="C152" s="663"/>
      <c r="D152" s="268"/>
      <c r="E152" s="792" t="s">
        <v>1104</v>
      </c>
      <c r="F152" s="794">
        <f>SUM(F4:F150)</f>
        <v>0</v>
      </c>
      <c r="G152" s="659">
        <f>SUM(G4:G150)</f>
        <v>0</v>
      </c>
      <c r="H152" s="660">
        <f>SUM(H4:H150)</f>
        <v>0</v>
      </c>
      <c r="J152" s="635"/>
      <c r="K152" s="635"/>
      <c r="L152" s="635"/>
      <c r="M152" s="635"/>
      <c r="N152" s="635"/>
      <c r="O152" s="635"/>
      <c r="P152" s="664"/>
      <c r="Q152" s="635"/>
      <c r="R152" s="635"/>
      <c r="S152" s="635"/>
      <c r="T152" s="635"/>
      <c r="U152" s="635"/>
      <c r="V152" s="268"/>
      <c r="W152" s="268"/>
      <c r="X152" s="268"/>
      <c r="Y152" s="268"/>
    </row>
    <row r="153" spans="1:25" s="297" customFormat="1" ht="15.5" thickTop="1" thickBot="1" x14ac:dyDescent="0.4">
      <c r="A153" s="661"/>
      <c r="B153" s="661"/>
      <c r="C153" s="661"/>
      <c r="D153" s="268"/>
      <c r="E153" s="793"/>
      <c r="F153" s="795"/>
      <c r="G153" s="790">
        <f>+G152+H152</f>
        <v>0</v>
      </c>
      <c r="H153" s="791"/>
      <c r="J153" s="635"/>
      <c r="K153" s="635"/>
      <c r="L153" s="635"/>
      <c r="M153" s="635"/>
      <c r="N153" s="635"/>
      <c r="O153" s="635"/>
      <c r="P153" s="635"/>
      <c r="Q153" s="635"/>
      <c r="R153" s="635"/>
      <c r="S153" s="635"/>
      <c r="T153" s="635"/>
      <c r="U153" s="635"/>
      <c r="V153" s="268"/>
      <c r="W153" s="268"/>
      <c r="X153" s="268"/>
      <c r="Y153" s="268"/>
    </row>
    <row r="154" spans="1:25" s="297" customFormat="1" ht="15" thickBot="1" x14ac:dyDescent="0.4">
      <c r="A154" s="661"/>
      <c r="B154" s="661"/>
      <c r="C154" s="661"/>
      <c r="D154" s="661"/>
      <c r="E154" s="661"/>
      <c r="F154" s="661"/>
      <c r="G154" s="661"/>
      <c r="H154" s="661"/>
      <c r="I154" s="608"/>
      <c r="J154" s="635"/>
      <c r="K154" s="635"/>
      <c r="L154" s="635"/>
      <c r="M154" s="635"/>
      <c r="N154" s="635"/>
      <c r="O154" s="635"/>
      <c r="P154" s="664"/>
      <c r="Q154" s="635"/>
      <c r="R154" s="635"/>
      <c r="S154" s="635"/>
      <c r="T154" s="635"/>
      <c r="U154" s="635"/>
      <c r="V154" s="268"/>
      <c r="W154" s="268"/>
      <c r="X154" s="268"/>
      <c r="Y154" s="268"/>
    </row>
    <row r="155" spans="1:25" s="297" customFormat="1" ht="15.5" thickTop="1" thickBot="1" x14ac:dyDescent="0.4">
      <c r="A155" s="661"/>
      <c r="B155" s="661"/>
      <c r="C155" s="661"/>
      <c r="D155" s="801" t="s">
        <v>1105</v>
      </c>
      <c r="E155" s="802"/>
      <c r="F155" s="802"/>
      <c r="G155" s="803" t="e">
        <f>G152/F152</f>
        <v>#DIV/0!</v>
      </c>
      <c r="H155" s="804"/>
      <c r="I155" s="608"/>
      <c r="J155" s="635"/>
      <c r="K155" s="635"/>
      <c r="L155" s="635"/>
      <c r="M155" s="635"/>
      <c r="N155" s="635"/>
      <c r="O155" s="635"/>
      <c r="P155" s="664"/>
      <c r="Q155" s="635"/>
      <c r="R155" s="635"/>
      <c r="S155" s="635"/>
      <c r="T155" s="635"/>
      <c r="U155" s="635"/>
      <c r="V155" s="268"/>
      <c r="W155" s="268"/>
      <c r="X155" s="268"/>
      <c r="Y155" s="268"/>
    </row>
    <row r="156" spans="1:25" ht="16" thickTop="1" x14ac:dyDescent="0.35">
      <c r="A156" s="271"/>
      <c r="B156" s="271"/>
      <c r="C156" s="271"/>
      <c r="D156" s="271"/>
      <c r="E156" s="271"/>
      <c r="F156" s="271"/>
      <c r="G156" s="271"/>
      <c r="H156" s="271"/>
      <c r="I156" s="3"/>
      <c r="J156" s="68"/>
      <c r="K156" s="68"/>
      <c r="L156" s="68"/>
      <c r="M156" s="68"/>
      <c r="N156" s="68"/>
      <c r="O156" s="68"/>
      <c r="P156" s="74"/>
      <c r="Q156" s="68"/>
      <c r="R156" s="68"/>
      <c r="S156" s="68"/>
      <c r="T156" s="68"/>
      <c r="U156" s="68"/>
      <c r="V156" s="67"/>
      <c r="W156" s="67"/>
      <c r="X156" s="67"/>
      <c r="Y156" s="67"/>
    </row>
    <row r="157" spans="1:25" ht="14.5" thickBot="1" x14ac:dyDescent="0.35">
      <c r="A157" s="268"/>
      <c r="B157" s="268"/>
      <c r="C157" s="268"/>
      <c r="D157" s="268"/>
      <c r="E157" s="268"/>
      <c r="F157" s="268"/>
      <c r="G157" s="268"/>
      <c r="H157" s="268"/>
      <c r="J157" s="67"/>
      <c r="K157" s="67"/>
      <c r="L157" s="67"/>
      <c r="M157" s="67"/>
      <c r="N157" s="67"/>
      <c r="O157" s="67"/>
      <c r="P157" s="73"/>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1221</v>
      </c>
      <c r="H158" s="779" t="s">
        <v>1186</v>
      </c>
      <c r="J158" s="67"/>
      <c r="K158" s="67"/>
      <c r="L158" s="67"/>
      <c r="M158" s="67"/>
      <c r="N158" s="67"/>
      <c r="O158" s="67"/>
      <c r="P158" s="73"/>
      <c r="Q158" s="67"/>
      <c r="R158" s="67"/>
      <c r="S158" s="67"/>
      <c r="T158" s="67"/>
      <c r="U158" s="67"/>
      <c r="V158" s="67"/>
      <c r="W158" s="67"/>
      <c r="X158" s="67"/>
      <c r="Y158" s="67"/>
    </row>
    <row r="159" spans="1:25" s="297" customFormat="1" ht="29" thickTop="1" thickBot="1" x14ac:dyDescent="0.35">
      <c r="A159" s="602" t="s">
        <v>1226</v>
      </c>
      <c r="B159" s="778" t="s">
        <v>1107</v>
      </c>
      <c r="C159" s="781"/>
      <c r="D159" s="755"/>
      <c r="E159" s="605" t="s">
        <v>1108</v>
      </c>
      <c r="F159" s="606" t="s">
        <v>1227</v>
      </c>
      <c r="G159" s="742"/>
      <c r="H159" s="780"/>
      <c r="J159" s="268"/>
      <c r="K159" s="268"/>
      <c r="L159" s="268"/>
      <c r="M159" s="268"/>
      <c r="N159" s="268"/>
      <c r="O159" s="268"/>
      <c r="P159" s="665"/>
      <c r="Q159" s="268"/>
      <c r="R159" s="268"/>
      <c r="S159" s="268"/>
      <c r="T159" s="268"/>
      <c r="U159" s="268"/>
      <c r="V159" s="268"/>
      <c r="W159" s="268"/>
      <c r="X159" s="268"/>
      <c r="Y159" s="268"/>
    </row>
    <row r="160" spans="1:25" s="297" customFormat="1" ht="14.5" thickTop="1" x14ac:dyDescent="0.3">
      <c r="A160" s="618"/>
      <c r="B160" s="776"/>
      <c r="C160" s="777"/>
      <c r="D160" s="734"/>
      <c r="E160" s="621"/>
      <c r="F160" s="612"/>
      <c r="G160" s="622"/>
      <c r="H160" s="653"/>
      <c r="J160" s="268"/>
      <c r="K160" s="268"/>
      <c r="L160" s="268"/>
      <c r="M160" s="268"/>
      <c r="N160" s="268"/>
      <c r="O160" s="268"/>
      <c r="P160" s="665"/>
      <c r="Q160" s="268"/>
      <c r="R160" s="268"/>
      <c r="S160" s="268"/>
      <c r="T160" s="268"/>
      <c r="U160" s="268"/>
      <c r="V160" s="268"/>
      <c r="W160" s="268"/>
      <c r="X160" s="268"/>
      <c r="Y160" s="268"/>
    </row>
    <row r="161" spans="1:25" s="297" customFormat="1" x14ac:dyDescent="0.3">
      <c r="A161" s="624"/>
      <c r="B161" s="619"/>
      <c r="C161" s="620"/>
      <c r="D161" s="274"/>
      <c r="E161" s="621"/>
      <c r="F161" s="612"/>
      <c r="G161" s="625"/>
      <c r="H161" s="653"/>
      <c r="J161" s="268"/>
      <c r="K161" s="268"/>
      <c r="L161" s="268"/>
      <c r="M161" s="268"/>
      <c r="N161" s="268"/>
      <c r="O161" s="268"/>
      <c r="P161" s="665"/>
      <c r="Q161" s="268"/>
      <c r="R161" s="268"/>
      <c r="S161" s="268"/>
      <c r="T161" s="268"/>
      <c r="U161" s="268"/>
      <c r="V161" s="268"/>
      <c r="W161" s="268"/>
      <c r="X161" s="268"/>
      <c r="Y161" s="268"/>
    </row>
    <row r="162" spans="1:25" s="297" customFormat="1" x14ac:dyDescent="0.3">
      <c r="A162" s="624"/>
      <c r="B162" s="774"/>
      <c r="C162" s="775"/>
      <c r="D162" s="800"/>
      <c r="E162" s="621"/>
      <c r="F162" s="612"/>
      <c r="G162" s="625"/>
      <c r="H162" s="653"/>
      <c r="J162" s="268"/>
      <c r="K162" s="268"/>
      <c r="L162" s="268"/>
      <c r="M162" s="268"/>
      <c r="N162" s="268"/>
      <c r="O162" s="268"/>
      <c r="P162" s="665"/>
      <c r="Q162" s="268"/>
      <c r="R162" s="268"/>
      <c r="S162" s="268"/>
      <c r="T162" s="268"/>
      <c r="U162" s="268"/>
      <c r="V162" s="268"/>
      <c r="W162" s="268"/>
      <c r="X162" s="268"/>
      <c r="Y162" s="268"/>
    </row>
    <row r="163" spans="1:25" s="297" customFormat="1" x14ac:dyDescent="0.3">
      <c r="A163" s="624"/>
      <c r="B163" s="774"/>
      <c r="C163" s="775"/>
      <c r="D163" s="800"/>
      <c r="E163" s="621"/>
      <c r="F163" s="612"/>
      <c r="G163" s="625"/>
      <c r="H163" s="653"/>
      <c r="J163" s="268"/>
      <c r="K163" s="268"/>
      <c r="L163" s="268"/>
      <c r="M163" s="268"/>
      <c r="N163" s="268"/>
      <c r="O163" s="268"/>
      <c r="P163" s="665"/>
      <c r="Q163" s="268"/>
      <c r="R163" s="268"/>
      <c r="S163" s="268"/>
      <c r="T163" s="268"/>
      <c r="U163" s="268"/>
      <c r="V163" s="268"/>
      <c r="W163" s="268"/>
      <c r="X163" s="268"/>
      <c r="Y163" s="268"/>
    </row>
    <row r="164" spans="1:25" s="297" customFormat="1" x14ac:dyDescent="0.3">
      <c r="A164" s="624"/>
      <c r="B164" s="774"/>
      <c r="C164" s="775"/>
      <c r="D164" s="800"/>
      <c r="E164" s="621"/>
      <c r="F164" s="612"/>
      <c r="G164" s="625"/>
      <c r="H164" s="653"/>
      <c r="J164" s="268"/>
      <c r="K164" s="268"/>
      <c r="L164" s="268"/>
      <c r="M164" s="268"/>
      <c r="N164" s="268"/>
      <c r="O164" s="268"/>
      <c r="P164" s="665"/>
      <c r="Q164" s="268"/>
      <c r="R164" s="268"/>
      <c r="S164" s="268"/>
      <c r="T164" s="268"/>
      <c r="U164" s="268"/>
      <c r="V164" s="268"/>
      <c r="W164" s="268"/>
      <c r="X164" s="268"/>
      <c r="Y164" s="268"/>
    </row>
    <row r="165" spans="1:25" s="297" customFormat="1" x14ac:dyDescent="0.3">
      <c r="A165" s="624"/>
      <c r="B165" s="774"/>
      <c r="C165" s="775"/>
      <c r="D165" s="800"/>
      <c r="E165" s="621"/>
      <c r="F165" s="612"/>
      <c r="G165" s="625"/>
      <c r="H165" s="653"/>
      <c r="J165" s="268"/>
      <c r="K165" s="268"/>
      <c r="L165" s="268"/>
      <c r="M165" s="268"/>
      <c r="N165" s="268"/>
      <c r="O165" s="268"/>
      <c r="P165" s="665"/>
      <c r="Q165" s="268"/>
      <c r="R165" s="268"/>
      <c r="S165" s="268"/>
      <c r="T165" s="268"/>
      <c r="U165" s="268"/>
      <c r="V165" s="268"/>
      <c r="W165" s="268"/>
      <c r="X165" s="268"/>
      <c r="Y165" s="268"/>
    </row>
    <row r="166" spans="1:25" s="297" customFormat="1" x14ac:dyDescent="0.3">
      <c r="A166" s="615"/>
      <c r="B166" s="774"/>
      <c r="C166" s="775"/>
      <c r="D166" s="800"/>
      <c r="E166" s="626"/>
      <c r="F166" s="612"/>
      <c r="G166" s="627"/>
      <c r="H166" s="653"/>
      <c r="J166" s="268"/>
      <c r="K166" s="268"/>
      <c r="L166" s="268"/>
      <c r="M166" s="268"/>
      <c r="N166" s="268"/>
      <c r="O166" s="268"/>
      <c r="P166" s="665"/>
      <c r="Q166" s="268"/>
      <c r="R166" s="268"/>
      <c r="S166" s="268"/>
      <c r="T166" s="268"/>
      <c r="U166" s="268"/>
      <c r="V166" s="268"/>
      <c r="W166" s="268"/>
      <c r="X166" s="268"/>
      <c r="Y166" s="268"/>
    </row>
    <row r="167" spans="1:25" s="297" customFormat="1" hidden="1" outlineLevel="1" x14ac:dyDescent="0.3">
      <c r="A167" s="615"/>
      <c r="B167" s="774"/>
      <c r="C167" s="775"/>
      <c r="D167" s="731"/>
      <c r="E167" s="626"/>
      <c r="F167" s="612"/>
      <c r="G167" s="627"/>
      <c r="H167" s="653"/>
      <c r="J167" s="268"/>
      <c r="K167" s="268"/>
      <c r="L167" s="268"/>
      <c r="M167" s="268"/>
      <c r="N167" s="268"/>
      <c r="O167" s="268"/>
      <c r="P167" s="665"/>
      <c r="Q167" s="268"/>
      <c r="R167" s="268"/>
      <c r="S167" s="268"/>
      <c r="T167" s="268"/>
      <c r="U167" s="268"/>
      <c r="V167" s="268"/>
      <c r="W167" s="268"/>
      <c r="X167" s="268"/>
      <c r="Y167" s="268"/>
    </row>
    <row r="168" spans="1:25" s="297" customFormat="1" hidden="1" outlineLevel="1" x14ac:dyDescent="0.3">
      <c r="A168" s="615"/>
      <c r="B168" s="774"/>
      <c r="C168" s="775"/>
      <c r="D168" s="731"/>
      <c r="E168" s="626"/>
      <c r="F168" s="612"/>
      <c r="G168" s="627"/>
      <c r="H168" s="653"/>
      <c r="J168" s="268"/>
      <c r="K168" s="268"/>
      <c r="L168" s="268"/>
      <c r="M168" s="268"/>
      <c r="N168" s="268"/>
      <c r="O168" s="268"/>
      <c r="P168" s="665"/>
      <c r="Q168" s="268"/>
      <c r="R168" s="268"/>
      <c r="S168" s="268"/>
      <c r="T168" s="268"/>
      <c r="U168" s="268"/>
      <c r="V168" s="268"/>
      <c r="W168" s="268"/>
      <c r="X168" s="268"/>
      <c r="Y168" s="268"/>
    </row>
    <row r="169" spans="1:25" s="297" customFormat="1" hidden="1" outlineLevel="1" x14ac:dyDescent="0.3">
      <c r="A169" s="615"/>
      <c r="B169" s="774"/>
      <c r="C169" s="775"/>
      <c r="D169" s="731"/>
      <c r="E169" s="626"/>
      <c r="F169" s="612"/>
      <c r="G169" s="627"/>
      <c r="H169" s="653"/>
      <c r="J169" s="268"/>
      <c r="K169" s="268"/>
      <c r="L169" s="268"/>
      <c r="M169" s="268"/>
      <c r="N169" s="268"/>
      <c r="O169" s="268"/>
      <c r="P169" s="665"/>
      <c r="Q169" s="268"/>
      <c r="R169" s="268"/>
      <c r="S169" s="268"/>
      <c r="T169" s="268"/>
      <c r="U169" s="268"/>
      <c r="V169" s="268"/>
      <c r="W169" s="268"/>
      <c r="X169" s="268"/>
      <c r="Y169" s="268"/>
    </row>
    <row r="170" spans="1:25" s="297" customFormat="1" hidden="1" outlineLevel="1" x14ac:dyDescent="0.3">
      <c r="A170" s="615"/>
      <c r="B170" s="774"/>
      <c r="C170" s="775"/>
      <c r="D170" s="731"/>
      <c r="E170" s="626"/>
      <c r="F170" s="612"/>
      <c r="G170" s="627"/>
      <c r="H170" s="653"/>
      <c r="J170" s="268"/>
      <c r="K170" s="268"/>
      <c r="L170" s="268"/>
      <c r="M170" s="268"/>
      <c r="N170" s="268"/>
      <c r="O170" s="268"/>
      <c r="P170" s="665"/>
      <c r="Q170" s="268"/>
      <c r="R170" s="268"/>
      <c r="S170" s="268"/>
      <c r="T170" s="268"/>
      <c r="U170" s="268"/>
      <c r="V170" s="268"/>
      <c r="W170" s="268"/>
      <c r="X170" s="268"/>
      <c r="Y170" s="268"/>
    </row>
    <row r="171" spans="1:25" s="297" customFormat="1" hidden="1" outlineLevel="1" x14ac:dyDescent="0.3">
      <c r="A171" s="615"/>
      <c r="B171" s="774"/>
      <c r="C171" s="775"/>
      <c r="D171" s="731"/>
      <c r="E171" s="626"/>
      <c r="F171" s="612"/>
      <c r="G171" s="627"/>
      <c r="H171" s="653"/>
      <c r="J171" s="268"/>
      <c r="K171" s="268"/>
      <c r="L171" s="268"/>
      <c r="M171" s="268"/>
      <c r="N171" s="268"/>
      <c r="O171" s="268"/>
      <c r="P171" s="665"/>
      <c r="Q171" s="268"/>
      <c r="R171" s="268"/>
      <c r="S171" s="268"/>
      <c r="T171" s="268"/>
      <c r="U171" s="268"/>
      <c r="V171" s="268"/>
      <c r="W171" s="268"/>
      <c r="X171" s="268"/>
      <c r="Y171" s="268"/>
    </row>
    <row r="172" spans="1:25" s="297" customFormat="1" hidden="1" outlineLevel="1" x14ac:dyDescent="0.3">
      <c r="A172" s="615"/>
      <c r="B172" s="774"/>
      <c r="C172" s="775"/>
      <c r="D172" s="731"/>
      <c r="E172" s="626"/>
      <c r="F172" s="612"/>
      <c r="G172" s="627"/>
      <c r="H172" s="653"/>
      <c r="J172" s="268"/>
      <c r="K172" s="268"/>
      <c r="L172" s="268"/>
      <c r="M172" s="268"/>
      <c r="N172" s="268"/>
      <c r="O172" s="268"/>
      <c r="P172" s="665"/>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1"/>
      <c r="G173" s="638"/>
      <c r="H173" s="654"/>
      <c r="J173" s="268"/>
      <c r="K173" s="268"/>
      <c r="L173" s="268"/>
      <c r="M173" s="268"/>
      <c r="N173" s="268"/>
      <c r="O173" s="268"/>
      <c r="P173" s="665"/>
      <c r="Q173" s="268"/>
      <c r="R173" s="268"/>
      <c r="S173" s="268"/>
      <c r="T173" s="268"/>
      <c r="U173" s="268"/>
      <c r="V173" s="268"/>
      <c r="W173" s="268"/>
      <c r="X173" s="268"/>
      <c r="Y173" s="268"/>
    </row>
    <row r="174" spans="1:25" s="297" customFormat="1" ht="15" thickTop="1" thickBot="1" x14ac:dyDescent="0.35">
      <c r="A174" s="658"/>
      <c r="B174" s="658"/>
      <c r="C174" s="658"/>
      <c r="D174" s="783" t="s">
        <v>1104</v>
      </c>
      <c r="E174" s="784"/>
      <c r="F174" s="785"/>
      <c r="G174" s="659">
        <f>SUM(G160:G172)</f>
        <v>0</v>
      </c>
      <c r="H174" s="662"/>
      <c r="J174" s="268"/>
      <c r="K174" s="268"/>
      <c r="L174" s="268"/>
      <c r="M174" s="268"/>
      <c r="N174" s="268"/>
      <c r="O174" s="268"/>
      <c r="P174" s="665"/>
      <c r="Q174" s="268"/>
      <c r="R174" s="268"/>
      <c r="S174" s="268"/>
      <c r="T174" s="268"/>
      <c r="U174" s="268"/>
      <c r="V174" s="268"/>
      <c r="W174" s="268"/>
      <c r="X174" s="268"/>
      <c r="Y174" s="268"/>
    </row>
    <row r="175" spans="1:25" s="297" customFormat="1" ht="15" thickTop="1" thickBot="1" x14ac:dyDescent="0.35">
      <c r="A175" s="661"/>
      <c r="B175" s="661"/>
      <c r="C175" s="661"/>
      <c r="D175" s="786"/>
      <c r="E175" s="787"/>
      <c r="F175" s="788"/>
      <c r="G175" s="790">
        <f>+G174</f>
        <v>0</v>
      </c>
      <c r="H175" s="791"/>
      <c r="J175" s="268"/>
      <c r="K175" s="268"/>
      <c r="L175" s="268"/>
      <c r="M175" s="268"/>
      <c r="N175" s="268"/>
      <c r="O175" s="268"/>
      <c r="P175" s="665"/>
      <c r="Q175" s="268"/>
      <c r="R175" s="268"/>
      <c r="S175" s="268"/>
      <c r="T175" s="268"/>
      <c r="U175" s="268"/>
      <c r="V175" s="268"/>
      <c r="W175" s="268"/>
      <c r="X175" s="268"/>
      <c r="Y175" s="268"/>
    </row>
    <row r="176" spans="1:25" ht="15.5" x14ac:dyDescent="0.35">
      <c r="A176" s="271"/>
      <c r="B176" s="271"/>
      <c r="C176" s="271"/>
      <c r="D176" s="292"/>
      <c r="E176" s="292"/>
      <c r="F176" s="292"/>
      <c r="G176" s="293"/>
      <c r="H176" s="294"/>
      <c r="J176" s="67"/>
      <c r="K176" s="67"/>
      <c r="L176" s="67"/>
      <c r="M176" s="67"/>
      <c r="N176" s="67"/>
      <c r="O176" s="67"/>
      <c r="P176" s="73"/>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66">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66">
        <f t="shared" ref="H181:H226" si="14">+G181*0.25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66">
        <f t="shared" si="14"/>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66">
        <f t="shared" si="14"/>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66">
        <f t="shared" si="14"/>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66">
        <f t="shared" si="14"/>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66">
        <f t="shared" si="14"/>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66">
        <f t="shared" si="14"/>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66">
        <f t="shared" si="14"/>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66">
        <f t="shared" si="14"/>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66">
        <f t="shared" si="14"/>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66">
        <f t="shared" si="14"/>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66">
        <f t="shared" si="14"/>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66">
        <f t="shared" si="14"/>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66">
        <f t="shared" si="14"/>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66">
        <f t="shared" si="14"/>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66">
        <f t="shared" si="14"/>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66">
        <f t="shared" si="14"/>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66">
        <f t="shared" si="14"/>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66">
        <f t="shared" si="14"/>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66">
        <f t="shared" si="14"/>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66">
        <f t="shared" si="14"/>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66">
        <f t="shared" si="14"/>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66">
        <f t="shared" si="14"/>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66">
        <f t="shared" si="14"/>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66">
        <f t="shared" si="14"/>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66">
        <f t="shared" si="14"/>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66">
        <f t="shared" si="14"/>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66">
        <f t="shared" si="14"/>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66">
        <f t="shared" si="14"/>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66">
        <f t="shared" si="14"/>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66">
        <f t="shared" si="14"/>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66">
        <f t="shared" si="14"/>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66">
        <f t="shared" ref="H213:H219" si="15">+G213*0.25</f>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66">
        <f t="shared" si="15"/>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66">
        <f t="shared" si="15"/>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66">
        <f t="shared" si="15"/>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66">
        <f t="shared" si="15"/>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66">
        <f t="shared" si="15"/>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66">
        <f t="shared" si="15"/>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66">
        <f t="shared" si="14"/>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66">
        <f t="shared" si="14"/>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66">
        <f t="shared" si="14"/>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66">
        <f t="shared" si="14"/>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66">
        <f t="shared" si="14"/>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66">
        <f t="shared" si="14"/>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66">
        <f t="shared" si="14"/>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ht="15.5" x14ac:dyDescent="0.35">
      <c r="A230" s="268"/>
      <c r="B230" s="268"/>
      <c r="C230" s="268"/>
      <c r="D230" s="268"/>
      <c r="E230" s="268"/>
      <c r="F230" s="268"/>
      <c r="G230" s="268"/>
      <c r="H230" s="268"/>
      <c r="J230" s="67"/>
      <c r="K230" s="68"/>
      <c r="L230" s="68"/>
      <c r="M230" s="68"/>
      <c r="N230" s="68"/>
      <c r="O230" s="68"/>
      <c r="P230" s="68"/>
      <c r="Q230" s="68"/>
      <c r="R230" s="68"/>
      <c r="S230" s="68"/>
      <c r="T230" s="68"/>
      <c r="U230" s="68"/>
      <c r="V230" s="68"/>
      <c r="W230" s="67"/>
      <c r="X230" s="67"/>
      <c r="Y230" s="67"/>
    </row>
    <row r="231" spans="1:46" ht="16" thickBot="1" x14ac:dyDescent="0.4">
      <c r="A231" s="271"/>
      <c r="B231" s="271"/>
      <c r="C231" s="271"/>
      <c r="D231" s="271"/>
      <c r="E231" s="271"/>
      <c r="F231" s="268"/>
      <c r="G231" s="268"/>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33">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33">
        <f t="shared" ref="H235:H260" si="16">+G235*0.25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33">
        <f t="shared" si="16"/>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33">
        <f t="shared" si="16"/>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33">
        <f t="shared" si="16"/>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33">
        <f t="shared" si="16"/>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33">
        <f t="shared" si="16"/>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33">
        <f t="shared" si="16"/>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33">
        <f t="shared" si="16"/>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33">
        <f t="shared" si="16"/>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33">
        <f t="shared" si="16"/>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33">
        <f t="shared" si="16"/>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33">
        <f t="shared" si="16"/>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33">
        <f t="shared" ref="H247:H253" si="17">+G247*0.25</f>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33">
        <f t="shared" si="17"/>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33">
        <f t="shared" si="17"/>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33">
        <f t="shared" si="17"/>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33">
        <f t="shared" si="17"/>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33">
        <f t="shared" si="17"/>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33">
        <f t="shared" si="17"/>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33">
        <f t="shared" si="16"/>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33">
        <f t="shared" si="16"/>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33">
        <f t="shared" si="16"/>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33">
        <f t="shared" si="16"/>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33">
        <f t="shared" si="16"/>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33">
        <f t="shared" si="16"/>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33">
        <f t="shared" si="16"/>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s="297" customFormat="1" ht="15" thickBot="1" x14ac:dyDescent="0.4">
      <c r="A264" s="661"/>
      <c r="B264" s="661"/>
      <c r="C264" s="661"/>
      <c r="D264" s="661"/>
      <c r="E264" s="661"/>
      <c r="F264" s="268"/>
      <c r="G264" s="268"/>
      <c r="H264" s="661"/>
      <c r="I264" s="634"/>
      <c r="J264" s="636"/>
      <c r="K264" s="635"/>
      <c r="L264" s="635"/>
      <c r="M264" s="635"/>
      <c r="N264" s="635"/>
      <c r="O264" s="635"/>
      <c r="P264" s="635"/>
      <c r="Q264" s="635"/>
      <c r="R264" s="635"/>
      <c r="S264" s="635"/>
      <c r="T264" s="635"/>
      <c r="U264" s="635"/>
      <c r="V264" s="635"/>
      <c r="W264" s="636"/>
      <c r="X264" s="636"/>
      <c r="Y264" s="636"/>
      <c r="Z264" s="634"/>
      <c r="AA264" s="634"/>
      <c r="AB264" s="634"/>
      <c r="AC264" s="634"/>
      <c r="AD264" s="634"/>
      <c r="AE264" s="634"/>
      <c r="AF264" s="634"/>
      <c r="AG264" s="634"/>
      <c r="AH264" s="634"/>
      <c r="AI264" s="634"/>
      <c r="AJ264" s="634"/>
      <c r="AK264" s="634"/>
      <c r="AL264" s="634"/>
      <c r="AM264" s="634"/>
      <c r="AN264" s="634"/>
      <c r="AO264" s="634"/>
      <c r="AP264" s="634"/>
      <c r="AQ264" s="634"/>
      <c r="AR264" s="634"/>
      <c r="AS264" s="634"/>
      <c r="AT264" s="634"/>
    </row>
    <row r="265" spans="1:46" ht="32" thickTop="1" thickBot="1" x14ac:dyDescent="0.4">
      <c r="A265" s="738" t="s">
        <v>1172</v>
      </c>
      <c r="B265" s="739"/>
      <c r="C265" s="739"/>
      <c r="D265" s="739"/>
      <c r="E265" s="739"/>
      <c r="F265" s="740"/>
      <c r="G265" s="74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66">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66">
        <f t="shared" ref="H268:H313" si="18">+G268*0.25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66">
        <f t="shared" si="18"/>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66">
        <f t="shared" si="18"/>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66">
        <f t="shared" si="18"/>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66">
        <f t="shared" si="18"/>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66">
        <f t="shared" si="18"/>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66">
        <f t="shared" si="18"/>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66">
        <f t="shared" si="18"/>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66">
        <f t="shared" si="18"/>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66">
        <f t="shared" si="18"/>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66">
        <f t="shared" si="18"/>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66">
        <f t="shared" si="18"/>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66">
        <f t="shared" si="18"/>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66">
        <f t="shared" si="18"/>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66">
        <f t="shared" si="18"/>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66">
        <f t="shared" si="18"/>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66">
        <f t="shared" si="18"/>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66">
        <f t="shared" si="18"/>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66">
        <f t="shared" si="18"/>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66">
        <f t="shared" si="18"/>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66">
        <f t="shared" si="18"/>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66">
        <f t="shared" si="18"/>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66">
        <f t="shared" si="18"/>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66">
        <f t="shared" si="18"/>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66">
        <f t="shared" si="18"/>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66">
        <f t="shared" si="18"/>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66">
        <f t="shared" si="18"/>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66">
        <f t="shared" si="18"/>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66">
        <f t="shared" si="18"/>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66">
        <f t="shared" si="18"/>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66">
        <f t="shared" si="18"/>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66">
        <f t="shared" si="18"/>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66">
        <f t="shared" ref="H300:H306" si="19">+G300*0.25</f>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66">
        <f t="shared" si="19"/>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66">
        <f t="shared" si="19"/>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66">
        <f t="shared" si="19"/>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66">
        <f t="shared" si="19"/>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66">
        <f t="shared" si="19"/>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66">
        <f t="shared" si="19"/>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66">
        <f t="shared" si="18"/>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66">
        <f t="shared" si="18"/>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66">
        <f t="shared" si="18"/>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66">
        <f t="shared" si="18"/>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66">
        <f t="shared" si="18"/>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66">
        <f t="shared" si="18"/>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66">
        <f t="shared" si="18"/>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268"/>
      <c r="B318" s="268"/>
      <c r="C318" s="268"/>
      <c r="D318" s="268"/>
      <c r="E318" s="268"/>
      <c r="F318" s="268"/>
      <c r="G318" s="268"/>
      <c r="H318" s="268"/>
      <c r="J318" s="67"/>
      <c r="K318" s="67"/>
      <c r="L318" s="67"/>
      <c r="M318" s="67"/>
      <c r="N318" s="67"/>
      <c r="O318" s="67"/>
      <c r="P318" s="73"/>
      <c r="Q318" s="67"/>
      <c r="R318" s="67"/>
      <c r="S318" s="67"/>
      <c r="T318" s="67"/>
      <c r="U318" s="67"/>
      <c r="V318" s="67"/>
      <c r="W318" s="67"/>
      <c r="X318" s="67"/>
      <c r="Y318" s="67"/>
    </row>
    <row r="319" spans="1:46" ht="19" thickTop="1" thickBot="1" x14ac:dyDescent="0.4">
      <c r="A319" s="738" t="s">
        <v>1392</v>
      </c>
      <c r="B319" s="739"/>
      <c r="C319" s="739"/>
      <c r="D319" s="739"/>
      <c r="E319" s="739"/>
      <c r="F319" s="740"/>
      <c r="G319" s="741" t="s">
        <v>1224</v>
      </c>
      <c r="H319" s="779" t="s">
        <v>1186</v>
      </c>
      <c r="I319" s="3"/>
      <c r="J319" s="67"/>
      <c r="K319" s="67"/>
      <c r="L319" s="67"/>
      <c r="M319" s="67"/>
      <c r="N319" s="67"/>
      <c r="O319" s="67"/>
      <c r="P319" s="73"/>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J320" s="268"/>
      <c r="K320" s="268"/>
      <c r="L320" s="268"/>
      <c r="M320" s="268"/>
      <c r="N320" s="268"/>
      <c r="O320" s="268"/>
      <c r="P320" s="665"/>
      <c r="Q320" s="268"/>
      <c r="R320" s="268"/>
      <c r="S320" s="268"/>
      <c r="T320" s="268"/>
      <c r="U320" s="268"/>
      <c r="V320" s="268"/>
      <c r="W320" s="268"/>
      <c r="X320" s="268"/>
      <c r="Y320" s="268"/>
    </row>
    <row r="321" spans="1:25" s="297" customFormat="1" ht="15" thickTop="1" x14ac:dyDescent="0.35">
      <c r="A321" s="618"/>
      <c r="B321" s="776"/>
      <c r="C321" s="777"/>
      <c r="D321" s="734"/>
      <c r="E321" s="621"/>
      <c r="F321" s="612"/>
      <c r="G321" s="622"/>
      <c r="H321" s="653"/>
      <c r="I321" s="634"/>
      <c r="J321" s="268"/>
      <c r="K321" s="268"/>
      <c r="L321" s="268"/>
      <c r="M321" s="268"/>
      <c r="N321" s="268"/>
      <c r="O321" s="268"/>
      <c r="P321" s="665"/>
      <c r="Q321" s="268"/>
      <c r="R321" s="268"/>
      <c r="S321" s="268"/>
      <c r="T321" s="268"/>
      <c r="U321" s="268"/>
      <c r="V321" s="268"/>
      <c r="W321" s="268"/>
      <c r="X321" s="268"/>
      <c r="Y321" s="268"/>
    </row>
    <row r="322" spans="1:25" s="297" customFormat="1" ht="14.5" x14ac:dyDescent="0.35">
      <c r="A322" s="615"/>
      <c r="B322" s="774"/>
      <c r="C322" s="775"/>
      <c r="D322" s="731"/>
      <c r="E322" s="626"/>
      <c r="F322" s="612"/>
      <c r="G322" s="627"/>
      <c r="H322" s="653"/>
      <c r="I322" s="634"/>
      <c r="J322" s="268"/>
      <c r="K322" s="268"/>
      <c r="L322" s="268"/>
      <c r="M322" s="268"/>
      <c r="N322" s="268"/>
      <c r="O322" s="268"/>
      <c r="P322" s="665"/>
      <c r="Q322" s="268"/>
      <c r="R322" s="268"/>
      <c r="S322" s="268"/>
      <c r="T322" s="268"/>
      <c r="U322" s="268"/>
      <c r="V322" s="268"/>
      <c r="W322" s="268"/>
      <c r="X322" s="268"/>
      <c r="Y322" s="268"/>
    </row>
    <row r="323" spans="1:25" s="297" customFormat="1" ht="14.5" x14ac:dyDescent="0.35">
      <c r="A323" s="615"/>
      <c r="B323" s="774"/>
      <c r="C323" s="775"/>
      <c r="D323" s="731"/>
      <c r="E323" s="626"/>
      <c r="F323" s="612"/>
      <c r="G323" s="627"/>
      <c r="H323" s="653"/>
      <c r="I323" s="634"/>
      <c r="J323" s="268"/>
      <c r="K323" s="268"/>
      <c r="L323" s="268"/>
      <c r="M323" s="268"/>
      <c r="N323" s="268"/>
      <c r="O323" s="268"/>
      <c r="P323" s="665"/>
      <c r="Q323" s="268"/>
      <c r="R323" s="268"/>
      <c r="S323" s="268"/>
      <c r="T323" s="268"/>
      <c r="U323" s="268"/>
      <c r="V323" s="268"/>
      <c r="W323" s="268"/>
      <c r="X323" s="268"/>
      <c r="Y323" s="268"/>
    </row>
    <row r="324" spans="1:25" s="297" customFormat="1" ht="14.5" x14ac:dyDescent="0.35">
      <c r="A324" s="615"/>
      <c r="B324" s="774"/>
      <c r="C324" s="775"/>
      <c r="D324" s="731"/>
      <c r="E324" s="626"/>
      <c r="F324" s="612"/>
      <c r="G324" s="627"/>
      <c r="H324" s="653"/>
      <c r="I324" s="634"/>
      <c r="J324" s="268"/>
      <c r="K324" s="268"/>
      <c r="L324" s="268"/>
      <c r="M324" s="268"/>
      <c r="N324" s="268"/>
      <c r="O324" s="268"/>
      <c r="P324" s="665"/>
      <c r="Q324" s="268"/>
      <c r="R324" s="268"/>
      <c r="S324" s="268"/>
      <c r="T324" s="268"/>
      <c r="U324" s="268"/>
      <c r="V324" s="268"/>
      <c r="W324" s="268"/>
      <c r="X324" s="268"/>
      <c r="Y324" s="268"/>
    </row>
    <row r="325" spans="1:25" s="297" customFormat="1" ht="14.5" x14ac:dyDescent="0.35">
      <c r="A325" s="615"/>
      <c r="B325" s="774"/>
      <c r="C325" s="775"/>
      <c r="D325" s="731"/>
      <c r="E325" s="626"/>
      <c r="F325" s="612"/>
      <c r="G325" s="627"/>
      <c r="H325" s="653"/>
      <c r="I325" s="634"/>
      <c r="J325" s="268"/>
      <c r="K325" s="268"/>
      <c r="L325" s="268"/>
      <c r="M325" s="268"/>
      <c r="N325" s="268"/>
      <c r="O325" s="268"/>
      <c r="P325" s="665"/>
      <c r="Q325" s="268"/>
      <c r="R325" s="268"/>
      <c r="S325" s="268"/>
      <c r="T325" s="268"/>
      <c r="U325" s="268"/>
      <c r="V325" s="268"/>
      <c r="W325" s="268"/>
      <c r="X325" s="268"/>
      <c r="Y325" s="268"/>
    </row>
    <row r="326" spans="1:25" s="297" customFormat="1" ht="14.5" x14ac:dyDescent="0.35">
      <c r="A326" s="615"/>
      <c r="B326" s="774"/>
      <c r="C326" s="775"/>
      <c r="D326" s="731"/>
      <c r="E326" s="626"/>
      <c r="F326" s="612"/>
      <c r="G326" s="627"/>
      <c r="H326" s="653"/>
      <c r="I326" s="634"/>
      <c r="J326" s="268"/>
      <c r="K326" s="268"/>
      <c r="L326" s="268"/>
      <c r="M326" s="268"/>
      <c r="N326" s="268"/>
      <c r="O326" s="268"/>
      <c r="P326" s="665"/>
      <c r="Q326" s="268"/>
      <c r="R326" s="268"/>
      <c r="S326" s="268"/>
      <c r="T326" s="268"/>
      <c r="U326" s="268"/>
      <c r="V326" s="268"/>
      <c r="W326" s="268"/>
      <c r="X326" s="268"/>
      <c r="Y326" s="268"/>
    </row>
    <row r="327" spans="1:25" s="297" customFormat="1" ht="14.5" x14ac:dyDescent="0.35">
      <c r="A327" s="615"/>
      <c r="B327" s="774"/>
      <c r="C327" s="775"/>
      <c r="D327" s="731"/>
      <c r="E327" s="626"/>
      <c r="F327" s="612"/>
      <c r="G327" s="627"/>
      <c r="H327" s="653"/>
      <c r="I327" s="634"/>
      <c r="J327" s="268"/>
      <c r="K327" s="268"/>
      <c r="L327" s="268"/>
      <c r="M327" s="268"/>
      <c r="N327" s="268"/>
      <c r="O327" s="268"/>
      <c r="P327" s="665"/>
      <c r="Q327" s="268"/>
      <c r="R327" s="268"/>
      <c r="S327" s="268"/>
      <c r="T327" s="268"/>
      <c r="U327" s="268"/>
      <c r="V327" s="268"/>
      <c r="W327" s="268"/>
      <c r="X327" s="268"/>
      <c r="Y327" s="268"/>
    </row>
    <row r="328" spans="1:25" s="297" customFormat="1" ht="14.5" hidden="1" outlineLevel="1" x14ac:dyDescent="0.35">
      <c r="A328" s="615"/>
      <c r="B328" s="774"/>
      <c r="C328" s="775"/>
      <c r="D328" s="731"/>
      <c r="E328" s="626"/>
      <c r="F328" s="612"/>
      <c r="G328" s="627"/>
      <c r="H328" s="653"/>
      <c r="I328" s="634"/>
      <c r="J328" s="268"/>
      <c r="K328" s="268"/>
      <c r="L328" s="268"/>
      <c r="M328" s="268"/>
      <c r="N328" s="268"/>
      <c r="O328" s="268"/>
      <c r="P328" s="665"/>
      <c r="Q328" s="268"/>
      <c r="R328" s="268"/>
      <c r="S328" s="268"/>
      <c r="T328" s="268"/>
      <c r="U328" s="268"/>
      <c r="V328" s="268"/>
      <c r="W328" s="268"/>
      <c r="X328" s="268"/>
      <c r="Y328" s="268"/>
    </row>
    <row r="329" spans="1:25" s="297" customFormat="1" hidden="1" outlineLevel="1" x14ac:dyDescent="0.3">
      <c r="A329" s="615"/>
      <c r="B329" s="774"/>
      <c r="C329" s="775"/>
      <c r="D329" s="731"/>
      <c r="E329" s="626"/>
      <c r="F329" s="612"/>
      <c r="G329" s="627"/>
      <c r="H329" s="653"/>
      <c r="J329" s="268"/>
      <c r="K329" s="268"/>
      <c r="L329" s="268"/>
      <c r="M329" s="268"/>
      <c r="N329" s="268"/>
      <c r="O329" s="268"/>
      <c r="P329" s="665"/>
      <c r="Q329" s="268"/>
      <c r="R329" s="268"/>
      <c r="S329" s="268"/>
      <c r="T329" s="268"/>
      <c r="U329" s="268"/>
      <c r="V329" s="268"/>
      <c r="W329" s="268"/>
      <c r="X329" s="268"/>
      <c r="Y329" s="268"/>
    </row>
    <row r="330" spans="1:25" s="297" customFormat="1" hidden="1" outlineLevel="1" x14ac:dyDescent="0.3">
      <c r="A330" s="615"/>
      <c r="B330" s="774"/>
      <c r="C330" s="775"/>
      <c r="D330" s="731"/>
      <c r="E330" s="626"/>
      <c r="F330" s="612"/>
      <c r="G330" s="627"/>
      <c r="H330" s="653"/>
      <c r="J330" s="268"/>
      <c r="K330" s="268"/>
      <c r="L330" s="268"/>
      <c r="M330" s="268"/>
      <c r="N330" s="268"/>
      <c r="O330" s="268"/>
      <c r="P330" s="665"/>
      <c r="Q330" s="268"/>
      <c r="R330" s="268"/>
      <c r="S330" s="268"/>
      <c r="T330" s="268"/>
      <c r="U330" s="268"/>
      <c r="V330" s="268"/>
      <c r="W330" s="268"/>
      <c r="X330" s="268"/>
      <c r="Y330" s="268"/>
    </row>
    <row r="331" spans="1:25" s="297" customFormat="1" hidden="1" outlineLevel="1" x14ac:dyDescent="0.3">
      <c r="A331" s="615"/>
      <c r="B331" s="774"/>
      <c r="C331" s="775"/>
      <c r="D331" s="731"/>
      <c r="E331" s="626"/>
      <c r="F331" s="612"/>
      <c r="G331" s="627"/>
      <c r="H331" s="653"/>
      <c r="J331" s="268"/>
      <c r="K331" s="268"/>
      <c r="L331" s="268"/>
      <c r="M331" s="268"/>
      <c r="N331" s="268"/>
      <c r="O331" s="268"/>
      <c r="P331" s="665"/>
      <c r="Q331" s="268"/>
      <c r="R331" s="268"/>
      <c r="S331" s="268"/>
      <c r="T331" s="268"/>
      <c r="U331" s="268"/>
      <c r="V331" s="268"/>
      <c r="W331" s="268"/>
      <c r="X331" s="268"/>
      <c r="Y331" s="268"/>
    </row>
    <row r="332" spans="1:25" s="297" customFormat="1" hidden="1" outlineLevel="1" x14ac:dyDescent="0.3">
      <c r="A332" s="615"/>
      <c r="B332" s="774"/>
      <c r="C332" s="775"/>
      <c r="D332" s="731"/>
      <c r="E332" s="626"/>
      <c r="F332" s="612"/>
      <c r="G332" s="627"/>
      <c r="H332" s="653"/>
      <c r="J332" s="268"/>
      <c r="K332" s="268"/>
      <c r="L332" s="268"/>
      <c r="M332" s="268"/>
      <c r="N332" s="268"/>
      <c r="O332" s="268"/>
      <c r="P332" s="665"/>
      <c r="Q332" s="268"/>
      <c r="R332" s="268"/>
      <c r="S332" s="268"/>
      <c r="T332" s="268"/>
      <c r="U332" s="268"/>
      <c r="V332" s="268"/>
      <c r="W332" s="268"/>
      <c r="X332" s="268"/>
      <c r="Y332" s="268"/>
    </row>
    <row r="333" spans="1:25" s="297" customFormat="1" hidden="1" outlineLevel="1" x14ac:dyDescent="0.3">
      <c r="A333" s="615"/>
      <c r="B333" s="774"/>
      <c r="C333" s="775"/>
      <c r="D333" s="731"/>
      <c r="E333" s="626"/>
      <c r="F333" s="612"/>
      <c r="G333" s="627"/>
      <c r="H333" s="653"/>
      <c r="J333" s="268"/>
      <c r="K333" s="268"/>
      <c r="L333" s="268"/>
      <c r="M333" s="268"/>
      <c r="N333" s="268"/>
      <c r="O333" s="268"/>
      <c r="P333" s="665"/>
      <c r="Q333" s="268"/>
      <c r="R333" s="268"/>
      <c r="S333" s="268"/>
      <c r="T333" s="268"/>
      <c r="U333" s="268"/>
      <c r="V333" s="268"/>
      <c r="W333" s="268"/>
      <c r="X333" s="268"/>
      <c r="Y333" s="268"/>
    </row>
    <row r="334" spans="1:25" s="297" customFormat="1" hidden="1" outlineLevel="1" x14ac:dyDescent="0.3">
      <c r="A334" s="615"/>
      <c r="B334" s="774"/>
      <c r="C334" s="775"/>
      <c r="D334" s="731"/>
      <c r="E334" s="626"/>
      <c r="F334" s="612"/>
      <c r="G334" s="627"/>
      <c r="H334" s="653"/>
      <c r="J334" s="268"/>
      <c r="K334" s="268"/>
      <c r="L334" s="268"/>
      <c r="M334" s="268"/>
      <c r="N334" s="268"/>
      <c r="O334" s="268"/>
      <c r="P334" s="665"/>
      <c r="Q334" s="268"/>
      <c r="R334" s="268"/>
      <c r="S334" s="268"/>
      <c r="T334" s="268"/>
      <c r="U334" s="268"/>
      <c r="V334" s="268"/>
      <c r="W334" s="268"/>
      <c r="X334" s="268"/>
      <c r="Y334" s="268"/>
    </row>
    <row r="335" spans="1:25" s="297" customFormat="1" hidden="1" outlineLevel="1" x14ac:dyDescent="0.3">
      <c r="A335" s="615"/>
      <c r="B335" s="774"/>
      <c r="C335" s="775"/>
      <c r="D335" s="731"/>
      <c r="E335" s="626"/>
      <c r="F335" s="612"/>
      <c r="G335" s="627"/>
      <c r="H335" s="653"/>
      <c r="J335" s="268"/>
      <c r="K335" s="268"/>
      <c r="L335" s="268"/>
      <c r="M335" s="268"/>
      <c r="N335" s="268"/>
      <c r="O335" s="268"/>
      <c r="P335" s="665"/>
      <c r="Q335" s="268"/>
      <c r="R335" s="268"/>
      <c r="S335" s="268"/>
      <c r="T335" s="268"/>
      <c r="U335" s="268"/>
      <c r="V335" s="268"/>
      <c r="W335" s="268"/>
      <c r="X335" s="268"/>
      <c r="Y335" s="268"/>
    </row>
    <row r="336" spans="1:25" s="297" customFormat="1" hidden="1" outlineLevel="1" x14ac:dyDescent="0.3">
      <c r="A336" s="615"/>
      <c r="B336" s="774"/>
      <c r="C336" s="775"/>
      <c r="D336" s="731"/>
      <c r="E336" s="626"/>
      <c r="F336" s="612"/>
      <c r="G336" s="627"/>
      <c r="H336" s="653"/>
      <c r="J336" s="268"/>
      <c r="K336" s="268"/>
      <c r="L336" s="268"/>
      <c r="M336" s="268"/>
      <c r="N336" s="268"/>
      <c r="O336" s="268"/>
      <c r="P336" s="665"/>
      <c r="Q336" s="268"/>
      <c r="R336" s="268"/>
      <c r="S336" s="268"/>
      <c r="T336" s="268"/>
      <c r="U336" s="268"/>
      <c r="V336" s="268"/>
      <c r="W336" s="268"/>
      <c r="X336" s="268"/>
      <c r="Y336" s="268"/>
    </row>
    <row r="337" spans="1:25" s="297" customFormat="1" hidden="1" outlineLevel="1" x14ac:dyDescent="0.3">
      <c r="A337" s="615"/>
      <c r="B337" s="774"/>
      <c r="C337" s="775"/>
      <c r="D337" s="731"/>
      <c r="E337" s="626"/>
      <c r="F337" s="612"/>
      <c r="G337" s="627"/>
      <c r="H337" s="653"/>
      <c r="J337" s="268"/>
      <c r="K337" s="268"/>
      <c r="L337" s="268"/>
      <c r="M337" s="268"/>
      <c r="N337" s="268"/>
      <c r="O337" s="268"/>
      <c r="P337" s="665"/>
      <c r="Q337" s="268"/>
      <c r="R337" s="268"/>
      <c r="S337" s="268"/>
      <c r="T337" s="268"/>
      <c r="U337" s="268"/>
      <c r="V337" s="268"/>
      <c r="W337" s="268"/>
      <c r="X337" s="268"/>
      <c r="Y337" s="268"/>
    </row>
    <row r="338" spans="1:25" s="297" customFormat="1" hidden="1" outlineLevel="1" x14ac:dyDescent="0.3">
      <c r="A338" s="615"/>
      <c r="B338" s="774"/>
      <c r="C338" s="775"/>
      <c r="D338" s="731"/>
      <c r="E338" s="626"/>
      <c r="F338" s="612"/>
      <c r="G338" s="627"/>
      <c r="H338" s="653"/>
      <c r="J338" s="268"/>
      <c r="K338" s="268"/>
      <c r="L338" s="268"/>
      <c r="M338" s="268"/>
      <c r="N338" s="268"/>
      <c r="O338" s="268"/>
      <c r="P338" s="665"/>
      <c r="Q338" s="268"/>
      <c r="R338" s="268"/>
      <c r="S338" s="268"/>
      <c r="T338" s="268"/>
      <c r="U338" s="268"/>
      <c r="V338" s="268"/>
      <c r="W338" s="268"/>
      <c r="X338" s="268"/>
      <c r="Y338" s="268"/>
    </row>
    <row r="339" spans="1:25" s="297" customFormat="1" hidden="1" outlineLevel="1" x14ac:dyDescent="0.3">
      <c r="A339" s="615"/>
      <c r="B339" s="774"/>
      <c r="C339" s="775"/>
      <c r="D339" s="731"/>
      <c r="E339" s="626"/>
      <c r="F339" s="612"/>
      <c r="G339" s="627"/>
      <c r="H339" s="653"/>
      <c r="J339" s="268"/>
      <c r="K339" s="268"/>
      <c r="L339" s="268"/>
      <c r="M339" s="268"/>
      <c r="N339" s="268"/>
      <c r="O339" s="268"/>
      <c r="P339" s="665"/>
      <c r="Q339" s="268"/>
      <c r="R339" s="268"/>
      <c r="S339" s="268"/>
      <c r="T339" s="268"/>
      <c r="U339" s="268"/>
      <c r="V339" s="268"/>
      <c r="W339" s="268"/>
      <c r="X339" s="268"/>
      <c r="Y339" s="268"/>
    </row>
    <row r="340" spans="1:25" s="297" customFormat="1" hidden="1" outlineLevel="1" x14ac:dyDescent="0.3">
      <c r="A340" s="615"/>
      <c r="B340" s="774"/>
      <c r="C340" s="775"/>
      <c r="D340" s="731"/>
      <c r="E340" s="626"/>
      <c r="F340" s="612"/>
      <c r="G340" s="627"/>
      <c r="H340" s="653"/>
      <c r="J340" s="268"/>
      <c r="K340" s="268"/>
      <c r="L340" s="268"/>
      <c r="M340" s="268"/>
      <c r="N340" s="268"/>
      <c r="O340" s="268"/>
      <c r="P340" s="665"/>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8"/>
      <c r="H341" s="655"/>
      <c r="J341" s="268"/>
      <c r="K341" s="268"/>
      <c r="L341" s="268"/>
      <c r="M341" s="268"/>
      <c r="N341" s="268"/>
      <c r="O341" s="268"/>
      <c r="P341" s="665"/>
      <c r="Q341" s="268"/>
      <c r="R341" s="268"/>
      <c r="S341" s="268"/>
      <c r="T341" s="268"/>
      <c r="U341" s="268"/>
      <c r="V341" s="268"/>
      <c r="W341" s="268"/>
      <c r="X341" s="268"/>
      <c r="Y341" s="268"/>
    </row>
    <row r="342" spans="1:25" s="297" customFormat="1" ht="15" thickTop="1" thickBot="1" x14ac:dyDescent="0.35">
      <c r="A342" s="663"/>
      <c r="B342" s="663"/>
      <c r="C342" s="663"/>
      <c r="D342" s="783" t="s">
        <v>1104</v>
      </c>
      <c r="E342" s="784"/>
      <c r="F342" s="785"/>
      <c r="G342" s="659">
        <f>SUM(G321:G340)</f>
        <v>0</v>
      </c>
      <c r="H342" s="662"/>
      <c r="J342" s="268"/>
      <c r="K342" s="268"/>
      <c r="L342" s="268"/>
      <c r="M342" s="268"/>
      <c r="N342" s="268"/>
      <c r="O342" s="268"/>
      <c r="P342" s="665"/>
      <c r="Q342" s="268"/>
      <c r="R342" s="268"/>
      <c r="S342" s="268"/>
      <c r="T342" s="268"/>
      <c r="U342" s="268"/>
      <c r="V342" s="268"/>
      <c r="W342" s="268"/>
      <c r="X342" s="268"/>
      <c r="Y342" s="268"/>
    </row>
    <row r="343" spans="1:25" s="297" customFormat="1" ht="15" thickTop="1" thickBot="1" x14ac:dyDescent="0.35">
      <c r="A343" s="661"/>
      <c r="B343" s="661"/>
      <c r="C343" s="661"/>
      <c r="D343" s="786"/>
      <c r="E343" s="787"/>
      <c r="F343" s="788"/>
      <c r="G343" s="790">
        <f>+G342+H342</f>
        <v>0</v>
      </c>
      <c r="H343" s="791"/>
      <c r="J343" s="268"/>
      <c r="K343" s="268"/>
      <c r="L343" s="268"/>
      <c r="M343" s="268"/>
      <c r="N343" s="268"/>
      <c r="O343" s="268"/>
      <c r="P343" s="665"/>
      <c r="Q343" s="268"/>
      <c r="R343" s="268"/>
      <c r="S343" s="268"/>
      <c r="T343" s="268"/>
      <c r="U343" s="268"/>
      <c r="V343" s="268"/>
      <c r="W343" s="268"/>
      <c r="X343" s="268"/>
      <c r="Y343" s="268"/>
    </row>
    <row r="344" spans="1:25" x14ac:dyDescent="0.3">
      <c r="A344" s="268"/>
      <c r="B344" s="268"/>
      <c r="C344" s="268"/>
      <c r="D344" s="268"/>
      <c r="E344" s="268"/>
      <c r="F344" s="268"/>
      <c r="G344" s="268"/>
      <c r="H344" s="268"/>
      <c r="I344" s="67"/>
      <c r="J344" s="67"/>
      <c r="K344" s="67"/>
      <c r="L344" s="67"/>
      <c r="M344" s="67"/>
      <c r="N344" s="67"/>
      <c r="O344" s="67"/>
      <c r="P344" s="73"/>
      <c r="Q344" s="67"/>
      <c r="R344" s="67"/>
      <c r="S344" s="67"/>
      <c r="T344" s="67"/>
      <c r="U344" s="67"/>
      <c r="V344" s="67"/>
      <c r="W344" s="67"/>
      <c r="X344" s="67"/>
      <c r="Y344" s="67"/>
    </row>
    <row r="345" spans="1:25" x14ac:dyDescent="0.3">
      <c r="A345" s="268"/>
      <c r="B345" s="268"/>
      <c r="C345" s="268"/>
      <c r="D345" s="268"/>
      <c r="E345" s="268"/>
      <c r="F345" s="268"/>
      <c r="G345" s="268"/>
      <c r="H345" s="268"/>
      <c r="I345" s="67"/>
      <c r="J345" s="67"/>
      <c r="K345" s="67"/>
      <c r="L345" s="67"/>
      <c r="M345" s="67"/>
      <c r="N345" s="67"/>
      <c r="O345" s="67"/>
      <c r="P345" s="73"/>
      <c r="Q345" s="67"/>
      <c r="R345" s="67"/>
      <c r="S345" s="67"/>
      <c r="T345" s="67"/>
      <c r="U345" s="67"/>
      <c r="V345" s="67"/>
      <c r="W345" s="67"/>
      <c r="X345" s="67"/>
      <c r="Y345" s="67"/>
    </row>
    <row r="346" spans="1:25" x14ac:dyDescent="0.3">
      <c r="A346" s="268"/>
      <c r="B346" s="268"/>
      <c r="C346" s="268"/>
      <c r="D346" s="268"/>
      <c r="E346" s="268"/>
      <c r="F346" s="268"/>
      <c r="G346" s="268"/>
      <c r="H346" s="268"/>
      <c r="I346" s="67"/>
      <c r="J346" s="67"/>
      <c r="K346" s="67"/>
      <c r="L346" s="67"/>
      <c r="M346" s="67"/>
      <c r="N346" s="67"/>
      <c r="O346" s="67"/>
      <c r="P346" s="73"/>
      <c r="Q346" s="67"/>
      <c r="R346" s="67"/>
      <c r="S346" s="67"/>
      <c r="T346" s="67"/>
      <c r="U346" s="67"/>
      <c r="V346" s="67"/>
      <c r="W346" s="67"/>
      <c r="X346" s="67"/>
      <c r="Y346" s="67"/>
    </row>
    <row r="347" spans="1:25" x14ac:dyDescent="0.3">
      <c r="A347" s="268"/>
      <c r="B347" s="268"/>
      <c r="C347" s="268"/>
      <c r="D347" s="268"/>
      <c r="E347" s="268"/>
      <c r="F347" s="268"/>
      <c r="G347" s="268"/>
      <c r="H347" s="268"/>
      <c r="I347" s="67"/>
      <c r="J347" s="67"/>
      <c r="K347" s="67"/>
      <c r="L347" s="67"/>
      <c r="M347" s="67"/>
      <c r="N347" s="67"/>
      <c r="O347" s="67"/>
      <c r="P347" s="73"/>
      <c r="Q347" s="67"/>
      <c r="R347" s="67"/>
      <c r="S347" s="67"/>
      <c r="T347" s="67"/>
      <c r="U347" s="67"/>
      <c r="V347" s="67"/>
      <c r="W347" s="67"/>
      <c r="X347" s="67"/>
      <c r="Y347" s="67"/>
    </row>
    <row r="348" spans="1:25" x14ac:dyDescent="0.3">
      <c r="A348" s="67"/>
      <c r="B348" s="67"/>
      <c r="C348" s="67"/>
      <c r="D348" s="67"/>
      <c r="E348" s="67"/>
      <c r="F348" s="67"/>
      <c r="G348" s="67"/>
      <c r="H348" s="67"/>
      <c r="I348" s="67"/>
      <c r="J348" s="67"/>
      <c r="K348" s="67"/>
      <c r="L348" s="67"/>
      <c r="M348" s="67"/>
      <c r="N348" s="67"/>
      <c r="O348" s="67"/>
      <c r="P348" s="73"/>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73"/>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73"/>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73"/>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73"/>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73"/>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73"/>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73"/>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73"/>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73"/>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73"/>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73"/>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73"/>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73"/>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73"/>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73"/>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73"/>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73"/>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73"/>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73"/>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73"/>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73"/>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73"/>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73"/>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73"/>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73"/>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73"/>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73"/>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73"/>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73"/>
      <c r="Q377" s="67"/>
      <c r="R377" s="67"/>
      <c r="S377" s="67"/>
      <c r="T377" s="67"/>
      <c r="U377" s="67"/>
      <c r="V377" s="67"/>
      <c r="W377" s="67"/>
      <c r="X377" s="67"/>
      <c r="Y377" s="67"/>
    </row>
  </sheetData>
  <sheetProtection algorithmName="SHA-512" hashValue="3wHU5kRJbpZE9Zhq1g89ycl9AZfqtSxLRT676hyhufa6Bq3ZMqdLtBASET2by2jRQXICnqqlI1VvMq1raFxHzA==" saltValue="60kOviow5sonUBqijlh/Dw==" spinCount="100000" sheet="1" formatRows="0"/>
  <mergeCells count="188">
    <mergeCell ref="B286:D286"/>
    <mergeCell ref="B287:D287"/>
    <mergeCell ref="B288:D288"/>
    <mergeCell ref="B323:D323"/>
    <mergeCell ref="B324:D324"/>
    <mergeCell ref="B325:D325"/>
    <mergeCell ref="B326:D326"/>
    <mergeCell ref="B327:D327"/>
    <mergeCell ref="B242:D242"/>
    <mergeCell ref="B243:D243"/>
    <mergeCell ref="B244:D244"/>
    <mergeCell ref="B245:D245"/>
    <mergeCell ref="B290:D290"/>
    <mergeCell ref="B291:D291"/>
    <mergeCell ref="B292:D292"/>
    <mergeCell ref="B293:D293"/>
    <mergeCell ref="B294:D294"/>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10:D210"/>
    <mergeCell ref="B211:D211"/>
    <mergeCell ref="B212:D212"/>
    <mergeCell ref="B236:D236"/>
    <mergeCell ref="B237:D237"/>
    <mergeCell ref="B238:D238"/>
    <mergeCell ref="B239:D239"/>
    <mergeCell ref="B240:D240"/>
    <mergeCell ref="B241:D241"/>
    <mergeCell ref="B200:D200"/>
    <mergeCell ref="B201:D201"/>
    <mergeCell ref="B203:D203"/>
    <mergeCell ref="B204:D204"/>
    <mergeCell ref="B205:D205"/>
    <mergeCell ref="B206:D206"/>
    <mergeCell ref="B207:D207"/>
    <mergeCell ref="B208:D208"/>
    <mergeCell ref="B209:D209"/>
    <mergeCell ref="B191:D191"/>
    <mergeCell ref="B192:D192"/>
    <mergeCell ref="B193:D193"/>
    <mergeCell ref="B194:D194"/>
    <mergeCell ref="B195:D195"/>
    <mergeCell ref="B196:D196"/>
    <mergeCell ref="B197:D197"/>
    <mergeCell ref="B198:D198"/>
    <mergeCell ref="B199:D199"/>
    <mergeCell ref="B182:D182"/>
    <mergeCell ref="B183:D183"/>
    <mergeCell ref="B184:D184"/>
    <mergeCell ref="B185:D185"/>
    <mergeCell ref="B186:D186"/>
    <mergeCell ref="B187:D187"/>
    <mergeCell ref="B188:D188"/>
    <mergeCell ref="B189:D189"/>
    <mergeCell ref="B190:D190"/>
    <mergeCell ref="A1:G1"/>
    <mergeCell ref="A2:F2"/>
    <mergeCell ref="G2:G3"/>
    <mergeCell ref="E152:E153"/>
    <mergeCell ref="F152:F153"/>
    <mergeCell ref="G153:H153"/>
    <mergeCell ref="D155:F155"/>
    <mergeCell ref="G155:H155"/>
    <mergeCell ref="A178:F178"/>
    <mergeCell ref="G178:G179"/>
    <mergeCell ref="B179:D179"/>
    <mergeCell ref="G175:H175"/>
    <mergeCell ref="B167:D167"/>
    <mergeCell ref="B168:D168"/>
    <mergeCell ref="B166:D166"/>
    <mergeCell ref="B171:D171"/>
    <mergeCell ref="B172:D172"/>
    <mergeCell ref="D174:F175"/>
    <mergeCell ref="B169:D169"/>
    <mergeCell ref="B170:D170"/>
    <mergeCell ref="B162:D162"/>
    <mergeCell ref="B163:D163"/>
    <mergeCell ref="B164:D164"/>
    <mergeCell ref="B165:D165"/>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8:D328"/>
    <mergeCell ref="B329:D329"/>
    <mergeCell ref="B330:D330"/>
    <mergeCell ref="B223:D223"/>
    <mergeCell ref="B224:D224"/>
    <mergeCell ref="G229:H229"/>
    <mergeCell ref="A232:F232"/>
    <mergeCell ref="G232:G233"/>
    <mergeCell ref="B233:D233"/>
    <mergeCell ref="H319:H320"/>
    <mergeCell ref="B160:D160"/>
    <mergeCell ref="A319:F319"/>
    <mergeCell ref="G319:G320"/>
    <mergeCell ref="B320:D320"/>
    <mergeCell ref="B180:D180"/>
    <mergeCell ref="B181:D181"/>
    <mergeCell ref="B202:D202"/>
    <mergeCell ref="B220:D220"/>
    <mergeCell ref="B221:D221"/>
    <mergeCell ref="B222:D222"/>
    <mergeCell ref="B225:D225"/>
    <mergeCell ref="G263:H263"/>
    <mergeCell ref="A265:F265"/>
    <mergeCell ref="G265:G266"/>
    <mergeCell ref="B266:D266"/>
    <mergeCell ref="B256:D256"/>
    <mergeCell ref="B257:D257"/>
    <mergeCell ref="B258:D258"/>
    <mergeCell ref="B259:D259"/>
    <mergeCell ref="B260:D260"/>
    <mergeCell ref="B213:D213"/>
    <mergeCell ref="B214:D214"/>
    <mergeCell ref="B215:D215"/>
    <mergeCell ref="D315:F316"/>
    <mergeCell ref="G316:H316"/>
    <mergeCell ref="B309:D309"/>
    <mergeCell ref="B310:D310"/>
    <mergeCell ref="B311:D311"/>
    <mergeCell ref="B312:D312"/>
    <mergeCell ref="B313:D313"/>
    <mergeCell ref="B267:D267"/>
    <mergeCell ref="B268:D268"/>
    <mergeCell ref="B289:D289"/>
    <mergeCell ref="B307:D307"/>
    <mergeCell ref="B308:D308"/>
    <mergeCell ref="B300:D300"/>
    <mergeCell ref="B301:D301"/>
    <mergeCell ref="B302:D302"/>
    <mergeCell ref="B303:D303"/>
    <mergeCell ref="B304:D304"/>
    <mergeCell ref="B305:D305"/>
    <mergeCell ref="B306:D306"/>
    <mergeCell ref="B295:D295"/>
    <mergeCell ref="B296:D296"/>
    <mergeCell ref="B297:D297"/>
    <mergeCell ref="B298:D298"/>
    <mergeCell ref="B299:D299"/>
    <mergeCell ref="B284:D284"/>
    <mergeCell ref="B285:D285"/>
    <mergeCell ref="B331:D331"/>
    <mergeCell ref="B332:D332"/>
    <mergeCell ref="B333:D333"/>
    <mergeCell ref="B334:D334"/>
    <mergeCell ref="B335:D335"/>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s>
  <phoneticPr fontId="20"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238E27-38DB-4628-A648-C07FD0768834}">
          <x14:formula1>
            <xm:f>Summary!$AF$4:$AF$14</xm:f>
          </x14:formula1>
          <xm:sqref>E4:E150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942AD-0CA4-47DD-83F4-E852A30B1C44}">
  <sheetPr codeName="Blad16">
    <tabColor rgb="FFF1EFE4"/>
  </sheetPr>
  <dimension ref="A1:AT378"/>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11" style="1"/>
    <col min="11" max="12" width="11" style="1" customWidth="1"/>
    <col min="13" max="16384" width="11" style="1"/>
  </cols>
  <sheetData>
    <row r="1" spans="1:45" ht="28.5" thickBot="1" x14ac:dyDescent="0.4">
      <c r="A1" s="760" t="str">
        <f>CONCATENATE(TEXT(Period_sum!D14,)," ",TEXT(Period_sum!E14,"ÅÅÅÅ-MM-DD")," - ",TEXT(Period_sum!F14,"ÅÅÅÅ-MM-DD"))</f>
        <v>M37-M42 Report 2025-07-01 - 2025-12-31</v>
      </c>
      <c r="B1" s="760"/>
      <c r="C1" s="760"/>
      <c r="D1" s="760"/>
      <c r="E1" s="760"/>
      <c r="F1" s="760"/>
      <c r="G1" s="760"/>
      <c r="H1" s="299"/>
      <c r="I1" s="2"/>
      <c r="J1" s="68"/>
      <c r="K1" s="68"/>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 thickTop="1" thickBot="1" x14ac:dyDescent="0.4">
      <c r="A2" s="738" t="s">
        <v>49</v>
      </c>
      <c r="B2" s="739"/>
      <c r="C2" s="739"/>
      <c r="D2" s="739"/>
      <c r="E2" s="739"/>
      <c r="F2" s="740"/>
      <c r="G2" s="741" t="s">
        <v>1224</v>
      </c>
      <c r="H2" s="246" t="s">
        <v>1186</v>
      </c>
      <c r="J2" s="68"/>
      <c r="K2" s="68"/>
      <c r="L2" s="68"/>
      <c r="M2" s="68"/>
      <c r="N2" s="68"/>
      <c r="O2" s="68"/>
      <c r="P2" s="68"/>
      <c r="Q2" s="68"/>
      <c r="R2" s="68"/>
      <c r="S2" s="68"/>
      <c r="T2" s="68"/>
      <c r="U2" s="68"/>
      <c r="V2" s="67"/>
      <c r="W2" s="67"/>
      <c r="X2" s="67"/>
      <c r="Y2" s="67"/>
    </row>
    <row r="3" spans="1:45" s="297" customFormat="1" ht="31.5" customHeight="1" thickTop="1" thickBot="1" x14ac:dyDescent="0.4">
      <c r="A3" s="602" t="s">
        <v>1218</v>
      </c>
      <c r="B3" s="603" t="s">
        <v>1099</v>
      </c>
      <c r="C3" s="604" t="s">
        <v>1229</v>
      </c>
      <c r="D3" s="605" t="s">
        <v>1220</v>
      </c>
      <c r="E3" s="605" t="s">
        <v>1102</v>
      </c>
      <c r="F3" s="606" t="s">
        <v>1103</v>
      </c>
      <c r="G3" s="742"/>
      <c r="H3" s="607">
        <v>0.25</v>
      </c>
      <c r="I3" s="7"/>
      <c r="J3" s="635"/>
      <c r="K3" s="635"/>
      <c r="L3" s="635"/>
      <c r="M3" s="635"/>
      <c r="N3" s="635"/>
      <c r="O3" s="635"/>
      <c r="P3" s="635"/>
      <c r="Q3" s="635"/>
      <c r="R3" s="635"/>
      <c r="S3" s="635"/>
      <c r="T3" s="635"/>
      <c r="U3" s="635"/>
      <c r="V3" s="635"/>
      <c r="W3" s="635"/>
      <c r="X3" s="635"/>
      <c r="Y3" s="635"/>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40"/>
      <c r="B4" s="641"/>
      <c r="C4" s="641"/>
      <c r="D4" s="642"/>
      <c r="E4" s="651"/>
      <c r="F4" s="667">
        <f>D4/8/(215/12)</f>
        <v>0</v>
      </c>
      <c r="G4" s="668">
        <f>+D4*C4</f>
        <v>0</v>
      </c>
      <c r="H4" s="668">
        <f>G4*0.25</f>
        <v>0</v>
      </c>
      <c r="I4" s="8" t="str">
        <f>LEFT($A$1,7)</f>
        <v>M37-M42</v>
      </c>
      <c r="J4" s="635"/>
      <c r="K4" s="635"/>
      <c r="L4" s="635"/>
      <c r="M4" s="635"/>
      <c r="N4" s="635"/>
      <c r="O4" s="635"/>
      <c r="P4" s="635"/>
      <c r="Q4" s="635"/>
      <c r="R4" s="635"/>
      <c r="S4" s="635"/>
      <c r="T4" s="635"/>
      <c r="U4" s="635"/>
      <c r="V4" s="635"/>
      <c r="W4" s="635"/>
      <c r="X4" s="635"/>
      <c r="Y4" s="635"/>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47"/>
      <c r="B5" s="648"/>
      <c r="C5" s="648"/>
      <c r="D5" s="649"/>
      <c r="E5" s="651"/>
      <c r="F5" s="667">
        <f t="shared" ref="F5:F150" si="0">D5/8/(215/12)</f>
        <v>0</v>
      </c>
      <c r="G5" s="668">
        <f t="shared" ref="G5:G150" si="1">+D5*C5</f>
        <v>0</v>
      </c>
      <c r="H5" s="668">
        <f t="shared" ref="H5:H150" si="2">G5*0.25</f>
        <v>0</v>
      </c>
      <c r="I5" s="8" t="str">
        <f t="shared" ref="I5:I150" si="3">LEFT($A$1,7)</f>
        <v>M37-M42</v>
      </c>
      <c r="J5" s="635"/>
      <c r="K5" s="635"/>
      <c r="L5" s="635"/>
      <c r="M5" s="635"/>
      <c r="N5" s="635"/>
      <c r="O5" s="635"/>
      <c r="P5" s="635"/>
      <c r="Q5" s="635"/>
      <c r="R5" s="635"/>
      <c r="S5" s="635"/>
      <c r="T5" s="635"/>
      <c r="U5" s="635"/>
      <c r="V5" s="635"/>
      <c r="W5" s="635"/>
      <c r="X5" s="635"/>
      <c r="Y5" s="635"/>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47"/>
      <c r="B6" s="648"/>
      <c r="C6" s="648"/>
      <c r="D6" s="649"/>
      <c r="E6" s="651"/>
      <c r="F6" s="667">
        <f t="shared" si="0"/>
        <v>0</v>
      </c>
      <c r="G6" s="668">
        <f t="shared" si="1"/>
        <v>0</v>
      </c>
      <c r="H6" s="668">
        <f t="shared" si="2"/>
        <v>0</v>
      </c>
      <c r="I6" s="8"/>
      <c r="J6" s="635"/>
      <c r="K6" s="635"/>
      <c r="L6" s="635"/>
      <c r="M6" s="635"/>
      <c r="N6" s="635"/>
      <c r="O6" s="635"/>
      <c r="P6" s="635"/>
      <c r="Q6" s="635"/>
      <c r="R6" s="635"/>
      <c r="S6" s="635"/>
      <c r="T6" s="635"/>
      <c r="U6" s="635"/>
      <c r="V6" s="635"/>
      <c r="W6" s="635"/>
      <c r="X6" s="635"/>
      <c r="Y6" s="635"/>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47"/>
      <c r="B7" s="648"/>
      <c r="C7" s="648"/>
      <c r="D7" s="649"/>
      <c r="E7" s="651"/>
      <c r="F7" s="667">
        <f t="shared" si="0"/>
        <v>0</v>
      </c>
      <c r="G7" s="668">
        <f t="shared" si="1"/>
        <v>0</v>
      </c>
      <c r="H7" s="668">
        <f t="shared" si="2"/>
        <v>0</v>
      </c>
      <c r="I7" s="8"/>
      <c r="J7" s="635"/>
      <c r="K7" s="635"/>
      <c r="L7" s="635"/>
      <c r="M7" s="635"/>
      <c r="N7" s="635"/>
      <c r="O7" s="635"/>
      <c r="P7" s="635"/>
      <c r="Q7" s="635"/>
      <c r="R7" s="635"/>
      <c r="S7" s="635"/>
      <c r="T7" s="635"/>
      <c r="U7" s="635"/>
      <c r="V7" s="635"/>
      <c r="W7" s="635"/>
      <c r="X7" s="635"/>
      <c r="Y7" s="635"/>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47"/>
      <c r="B8" s="648"/>
      <c r="C8" s="648"/>
      <c r="D8" s="649"/>
      <c r="E8" s="651"/>
      <c r="F8" s="667">
        <f t="shared" si="0"/>
        <v>0</v>
      </c>
      <c r="G8" s="668">
        <f t="shared" si="1"/>
        <v>0</v>
      </c>
      <c r="H8" s="668">
        <f t="shared" si="2"/>
        <v>0</v>
      </c>
      <c r="I8" s="8"/>
      <c r="J8" s="635"/>
      <c r="K8" s="635"/>
      <c r="L8" s="635"/>
      <c r="M8" s="635"/>
      <c r="N8" s="635"/>
      <c r="O8" s="635"/>
      <c r="P8" s="635"/>
      <c r="Q8" s="635"/>
      <c r="R8" s="635"/>
      <c r="S8" s="635"/>
      <c r="T8" s="635"/>
      <c r="U8" s="635"/>
      <c r="V8" s="635"/>
      <c r="W8" s="635"/>
      <c r="X8" s="635"/>
      <c r="Y8" s="635"/>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47"/>
      <c r="B9" s="648"/>
      <c r="C9" s="648"/>
      <c r="D9" s="649"/>
      <c r="E9" s="651"/>
      <c r="F9" s="667">
        <f t="shared" si="0"/>
        <v>0</v>
      </c>
      <c r="G9" s="668">
        <f t="shared" si="1"/>
        <v>0</v>
      </c>
      <c r="H9" s="668">
        <f t="shared" si="2"/>
        <v>0</v>
      </c>
      <c r="I9" s="8"/>
      <c r="J9" s="635"/>
      <c r="K9" s="635"/>
      <c r="L9" s="635"/>
      <c r="M9" s="635"/>
      <c r="N9" s="635"/>
      <c r="O9" s="635"/>
      <c r="P9" s="635"/>
      <c r="Q9" s="635"/>
      <c r="R9" s="635"/>
      <c r="S9" s="635"/>
      <c r="T9" s="635"/>
      <c r="U9" s="635"/>
      <c r="V9" s="635"/>
      <c r="W9" s="635"/>
      <c r="X9" s="635"/>
      <c r="Y9" s="635"/>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47"/>
      <c r="B10" s="648"/>
      <c r="C10" s="648"/>
      <c r="D10" s="649"/>
      <c r="E10" s="651"/>
      <c r="F10" s="667">
        <f t="shared" si="0"/>
        <v>0</v>
      </c>
      <c r="G10" s="668">
        <f t="shared" si="1"/>
        <v>0</v>
      </c>
      <c r="H10" s="668">
        <f t="shared" si="2"/>
        <v>0</v>
      </c>
      <c r="I10" s="8"/>
      <c r="J10" s="635"/>
      <c r="K10" s="635"/>
      <c r="L10" s="635"/>
      <c r="M10" s="635"/>
      <c r="N10" s="635"/>
      <c r="O10" s="635"/>
      <c r="P10" s="635"/>
      <c r="Q10" s="635"/>
      <c r="R10" s="635"/>
      <c r="S10" s="635"/>
      <c r="T10" s="635"/>
      <c r="U10" s="635"/>
      <c r="V10" s="635"/>
      <c r="W10" s="635"/>
      <c r="X10" s="635"/>
      <c r="Y10" s="635"/>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47"/>
      <c r="B11" s="648"/>
      <c r="C11" s="648"/>
      <c r="D11" s="649"/>
      <c r="E11" s="651"/>
      <c r="F11" s="667">
        <f t="shared" si="0"/>
        <v>0</v>
      </c>
      <c r="G11" s="668">
        <f t="shared" si="1"/>
        <v>0</v>
      </c>
      <c r="H11" s="668">
        <f t="shared" si="2"/>
        <v>0</v>
      </c>
      <c r="I11" s="8"/>
      <c r="J11" s="635"/>
      <c r="K11" s="635"/>
      <c r="L11" s="635"/>
      <c r="M11" s="635"/>
      <c r="N11" s="635"/>
      <c r="O11" s="635"/>
      <c r="P11" s="635"/>
      <c r="Q11" s="635"/>
      <c r="R11" s="635"/>
      <c r="S11" s="635"/>
      <c r="T11" s="635"/>
      <c r="U11" s="635"/>
      <c r="V11" s="635"/>
      <c r="W11" s="635"/>
      <c r="X11" s="635"/>
      <c r="Y11" s="635"/>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47"/>
      <c r="B12" s="648"/>
      <c r="C12" s="648"/>
      <c r="D12" s="649"/>
      <c r="E12" s="651"/>
      <c r="F12" s="667">
        <f t="shared" si="0"/>
        <v>0</v>
      </c>
      <c r="G12" s="668">
        <f t="shared" si="1"/>
        <v>0</v>
      </c>
      <c r="H12" s="668">
        <f t="shared" si="2"/>
        <v>0</v>
      </c>
      <c r="I12" s="8"/>
      <c r="J12" s="635"/>
      <c r="K12" s="635"/>
      <c r="L12" s="635"/>
      <c r="M12" s="635"/>
      <c r="N12" s="635"/>
      <c r="O12" s="635"/>
      <c r="P12" s="635"/>
      <c r="Q12" s="635"/>
      <c r="R12" s="635"/>
      <c r="S12" s="635"/>
      <c r="T12" s="635"/>
      <c r="U12" s="635"/>
      <c r="V12" s="635"/>
      <c r="W12" s="635"/>
      <c r="X12" s="635"/>
      <c r="Y12" s="635"/>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47"/>
      <c r="B13" s="648"/>
      <c r="C13" s="648"/>
      <c r="D13" s="649"/>
      <c r="E13" s="651"/>
      <c r="F13" s="667">
        <f t="shared" si="0"/>
        <v>0</v>
      </c>
      <c r="G13" s="668">
        <f t="shared" si="1"/>
        <v>0</v>
      </c>
      <c r="H13" s="668">
        <f t="shared" si="2"/>
        <v>0</v>
      </c>
      <c r="I13" s="8"/>
      <c r="J13" s="635"/>
      <c r="K13" s="635"/>
      <c r="L13" s="635"/>
      <c r="M13" s="635"/>
      <c r="N13" s="635"/>
      <c r="O13" s="635"/>
      <c r="P13" s="635"/>
      <c r="Q13" s="635"/>
      <c r="R13" s="635"/>
      <c r="S13" s="635"/>
      <c r="T13" s="635"/>
      <c r="U13" s="635"/>
      <c r="V13" s="635"/>
      <c r="W13" s="635"/>
      <c r="X13" s="635"/>
      <c r="Y13" s="635"/>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47"/>
      <c r="B14" s="648"/>
      <c r="C14" s="648"/>
      <c r="D14" s="649"/>
      <c r="E14" s="651"/>
      <c r="F14" s="667">
        <f t="shared" si="0"/>
        <v>0</v>
      </c>
      <c r="G14" s="668">
        <f t="shared" si="1"/>
        <v>0</v>
      </c>
      <c r="H14" s="668">
        <f t="shared" si="2"/>
        <v>0</v>
      </c>
      <c r="I14" s="8"/>
      <c r="J14" s="635"/>
      <c r="K14" s="635"/>
      <c r="L14" s="635"/>
      <c r="M14" s="635"/>
      <c r="N14" s="635"/>
      <c r="O14" s="635"/>
      <c r="P14" s="635"/>
      <c r="Q14" s="635"/>
      <c r="R14" s="635"/>
      <c r="S14" s="635"/>
      <c r="T14" s="635"/>
      <c r="U14" s="635"/>
      <c r="V14" s="635"/>
      <c r="W14" s="635"/>
      <c r="X14" s="635"/>
      <c r="Y14" s="635"/>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47"/>
      <c r="B15" s="648"/>
      <c r="C15" s="648"/>
      <c r="D15" s="649"/>
      <c r="E15" s="651"/>
      <c r="F15" s="667">
        <f t="shared" si="0"/>
        <v>0</v>
      </c>
      <c r="G15" s="668">
        <f t="shared" si="1"/>
        <v>0</v>
      </c>
      <c r="H15" s="668">
        <f t="shared" si="2"/>
        <v>0</v>
      </c>
      <c r="I15" s="8"/>
      <c r="J15" s="635"/>
      <c r="K15" s="635"/>
      <c r="L15" s="635"/>
      <c r="M15" s="635"/>
      <c r="N15" s="635"/>
      <c r="O15" s="635"/>
      <c r="P15" s="635"/>
      <c r="Q15" s="635"/>
      <c r="R15" s="635"/>
      <c r="S15" s="635"/>
      <c r="T15" s="635"/>
      <c r="U15" s="635"/>
      <c r="V15" s="635"/>
      <c r="W15" s="635"/>
      <c r="X15" s="635"/>
      <c r="Y15" s="635"/>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47"/>
      <c r="B16" s="648"/>
      <c r="C16" s="648"/>
      <c r="D16" s="649"/>
      <c r="E16" s="651"/>
      <c r="F16" s="667">
        <f t="shared" si="0"/>
        <v>0</v>
      </c>
      <c r="G16" s="668">
        <f t="shared" si="1"/>
        <v>0</v>
      </c>
      <c r="H16" s="668">
        <f t="shared" si="2"/>
        <v>0</v>
      </c>
      <c r="I16" s="8"/>
      <c r="J16" s="635"/>
      <c r="K16" s="635"/>
      <c r="L16" s="635"/>
      <c r="M16" s="635"/>
      <c r="N16" s="635"/>
      <c r="O16" s="635"/>
      <c r="P16" s="635"/>
      <c r="Q16" s="635"/>
      <c r="R16" s="635"/>
      <c r="S16" s="635"/>
      <c r="T16" s="635"/>
      <c r="U16" s="635"/>
      <c r="V16" s="635"/>
      <c r="W16" s="635"/>
      <c r="X16" s="635"/>
      <c r="Y16" s="635"/>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47"/>
      <c r="B17" s="648"/>
      <c r="C17" s="648"/>
      <c r="D17" s="649"/>
      <c r="E17" s="651"/>
      <c r="F17" s="667">
        <f t="shared" si="0"/>
        <v>0</v>
      </c>
      <c r="G17" s="668">
        <f t="shared" si="1"/>
        <v>0</v>
      </c>
      <c r="H17" s="668">
        <f t="shared" si="2"/>
        <v>0</v>
      </c>
      <c r="I17" s="8"/>
      <c r="J17" s="635"/>
      <c r="K17" s="635"/>
      <c r="L17" s="635"/>
      <c r="M17" s="635"/>
      <c r="N17" s="635"/>
      <c r="O17" s="635"/>
      <c r="P17" s="635"/>
      <c r="Q17" s="635"/>
      <c r="R17" s="635"/>
      <c r="S17" s="635"/>
      <c r="T17" s="635"/>
      <c r="U17" s="635"/>
      <c r="V17" s="635"/>
      <c r="W17" s="635"/>
      <c r="X17" s="635"/>
      <c r="Y17" s="635"/>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47"/>
      <c r="B18" s="648"/>
      <c r="C18" s="648"/>
      <c r="D18" s="649"/>
      <c r="E18" s="651"/>
      <c r="F18" s="667">
        <f t="shared" si="0"/>
        <v>0</v>
      </c>
      <c r="G18" s="668">
        <f t="shared" si="1"/>
        <v>0</v>
      </c>
      <c r="H18" s="668">
        <f t="shared" si="2"/>
        <v>0</v>
      </c>
      <c r="I18" s="8"/>
      <c r="J18" s="635"/>
      <c r="K18" s="635"/>
      <c r="L18" s="635"/>
      <c r="M18" s="635"/>
      <c r="N18" s="635"/>
      <c r="O18" s="635"/>
      <c r="P18" s="635"/>
      <c r="Q18" s="635"/>
      <c r="R18" s="635"/>
      <c r="S18" s="635"/>
      <c r="T18" s="635"/>
      <c r="U18" s="635"/>
      <c r="V18" s="635"/>
      <c r="W18" s="635"/>
      <c r="X18" s="635"/>
      <c r="Y18" s="635"/>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47"/>
      <c r="B19" s="648"/>
      <c r="C19" s="648"/>
      <c r="D19" s="649"/>
      <c r="E19" s="651"/>
      <c r="F19" s="667">
        <f t="shared" si="0"/>
        <v>0</v>
      </c>
      <c r="G19" s="668">
        <f t="shared" si="1"/>
        <v>0</v>
      </c>
      <c r="H19" s="668">
        <f t="shared" si="2"/>
        <v>0</v>
      </c>
      <c r="I19" s="8"/>
      <c r="J19" s="635"/>
      <c r="K19" s="635"/>
      <c r="L19" s="635"/>
      <c r="M19" s="635"/>
      <c r="N19" s="635"/>
      <c r="O19" s="635"/>
      <c r="P19" s="635"/>
      <c r="Q19" s="635"/>
      <c r="R19" s="635"/>
      <c r="S19" s="635"/>
      <c r="T19" s="635"/>
      <c r="U19" s="635"/>
      <c r="V19" s="635"/>
      <c r="W19" s="635"/>
      <c r="X19" s="635"/>
      <c r="Y19" s="635"/>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47"/>
      <c r="B20" s="648"/>
      <c r="C20" s="648"/>
      <c r="D20" s="649"/>
      <c r="E20" s="651"/>
      <c r="F20" s="667">
        <f t="shared" si="0"/>
        <v>0</v>
      </c>
      <c r="G20" s="668">
        <f t="shared" si="1"/>
        <v>0</v>
      </c>
      <c r="H20" s="668">
        <f t="shared" si="2"/>
        <v>0</v>
      </c>
      <c r="I20" s="8"/>
      <c r="J20" s="635"/>
      <c r="K20" s="635"/>
      <c r="L20" s="635"/>
      <c r="M20" s="635"/>
      <c r="N20" s="635"/>
      <c r="O20" s="635"/>
      <c r="P20" s="635"/>
      <c r="Q20" s="635"/>
      <c r="R20" s="635"/>
      <c r="S20" s="635"/>
      <c r="T20" s="635"/>
      <c r="U20" s="635"/>
      <c r="V20" s="635"/>
      <c r="W20" s="635"/>
      <c r="X20" s="635"/>
      <c r="Y20" s="635"/>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47"/>
      <c r="B21" s="648"/>
      <c r="C21" s="648"/>
      <c r="D21" s="649"/>
      <c r="E21" s="651"/>
      <c r="F21" s="667">
        <f t="shared" si="0"/>
        <v>0</v>
      </c>
      <c r="G21" s="668">
        <f t="shared" si="1"/>
        <v>0</v>
      </c>
      <c r="H21" s="668">
        <f t="shared" si="2"/>
        <v>0</v>
      </c>
      <c r="I21" s="8"/>
      <c r="J21" s="635"/>
      <c r="K21" s="635"/>
      <c r="L21" s="635"/>
      <c r="M21" s="635"/>
      <c r="N21" s="635"/>
      <c r="O21" s="635"/>
      <c r="P21" s="635"/>
      <c r="Q21" s="635"/>
      <c r="R21" s="635"/>
      <c r="S21" s="635"/>
      <c r="T21" s="635"/>
      <c r="U21" s="635"/>
      <c r="V21" s="635"/>
      <c r="W21" s="635"/>
      <c r="X21" s="635"/>
      <c r="Y21" s="635"/>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47"/>
      <c r="B22" s="648"/>
      <c r="C22" s="648"/>
      <c r="D22" s="649"/>
      <c r="E22" s="651"/>
      <c r="F22" s="667">
        <f t="shared" si="0"/>
        <v>0</v>
      </c>
      <c r="G22" s="668">
        <f t="shared" si="1"/>
        <v>0</v>
      </c>
      <c r="H22" s="668">
        <f t="shared" si="2"/>
        <v>0</v>
      </c>
      <c r="I22" s="8"/>
      <c r="J22" s="635"/>
      <c r="K22" s="635"/>
      <c r="L22" s="635"/>
      <c r="M22" s="635"/>
      <c r="N22" s="635"/>
      <c r="O22" s="635"/>
      <c r="P22" s="635"/>
      <c r="Q22" s="635"/>
      <c r="R22" s="635"/>
      <c r="S22" s="635"/>
      <c r="T22" s="635"/>
      <c r="U22" s="635"/>
      <c r="V22" s="635"/>
      <c r="W22" s="635"/>
      <c r="X22" s="635"/>
      <c r="Y22" s="635"/>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47"/>
      <c r="B23" s="648"/>
      <c r="C23" s="648"/>
      <c r="D23" s="649"/>
      <c r="E23" s="651"/>
      <c r="F23" s="667">
        <f t="shared" si="0"/>
        <v>0</v>
      </c>
      <c r="G23" s="668">
        <f t="shared" si="1"/>
        <v>0</v>
      </c>
      <c r="H23" s="668">
        <f t="shared" si="2"/>
        <v>0</v>
      </c>
      <c r="I23" s="8"/>
      <c r="J23" s="635"/>
      <c r="K23" s="635"/>
      <c r="L23" s="635"/>
      <c r="M23" s="635"/>
      <c r="N23" s="635"/>
      <c r="O23" s="635"/>
      <c r="P23" s="635"/>
      <c r="Q23" s="635"/>
      <c r="R23" s="635"/>
      <c r="S23" s="635"/>
      <c r="T23" s="635"/>
      <c r="U23" s="635"/>
      <c r="V23" s="635"/>
      <c r="W23" s="635"/>
      <c r="X23" s="635"/>
      <c r="Y23" s="635"/>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47"/>
      <c r="B24" s="648"/>
      <c r="C24" s="648"/>
      <c r="D24" s="649"/>
      <c r="E24" s="651"/>
      <c r="F24" s="667">
        <f t="shared" si="0"/>
        <v>0</v>
      </c>
      <c r="G24" s="668">
        <f t="shared" si="1"/>
        <v>0</v>
      </c>
      <c r="H24" s="668">
        <f t="shared" si="2"/>
        <v>0</v>
      </c>
      <c r="I24" s="8"/>
      <c r="J24" s="635"/>
      <c r="K24" s="635"/>
      <c r="L24" s="635"/>
      <c r="M24" s="635"/>
      <c r="N24" s="635"/>
      <c r="O24" s="635"/>
      <c r="P24" s="635"/>
      <c r="Q24" s="635"/>
      <c r="R24" s="635"/>
      <c r="S24" s="635"/>
      <c r="T24" s="635"/>
      <c r="U24" s="635"/>
      <c r="V24" s="635"/>
      <c r="W24" s="635"/>
      <c r="X24" s="635"/>
      <c r="Y24" s="635"/>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47"/>
      <c r="B25" s="648"/>
      <c r="C25" s="648"/>
      <c r="D25" s="649"/>
      <c r="E25" s="651"/>
      <c r="F25" s="667">
        <f t="shared" si="0"/>
        <v>0</v>
      </c>
      <c r="G25" s="668">
        <f t="shared" si="1"/>
        <v>0</v>
      </c>
      <c r="H25" s="668">
        <f t="shared" si="2"/>
        <v>0</v>
      </c>
      <c r="I25" s="8"/>
      <c r="J25" s="635"/>
      <c r="K25" s="635"/>
      <c r="L25" s="635"/>
      <c r="M25" s="635"/>
      <c r="N25" s="635"/>
      <c r="O25" s="635"/>
      <c r="P25" s="635"/>
      <c r="Q25" s="635"/>
      <c r="R25" s="635"/>
      <c r="S25" s="635"/>
      <c r="T25" s="635"/>
      <c r="U25" s="635"/>
      <c r="V25" s="635"/>
      <c r="W25" s="635"/>
      <c r="X25" s="635"/>
      <c r="Y25" s="635"/>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47"/>
      <c r="B26" s="648"/>
      <c r="C26" s="648"/>
      <c r="D26" s="649"/>
      <c r="E26" s="651"/>
      <c r="F26" s="667">
        <f t="shared" si="0"/>
        <v>0</v>
      </c>
      <c r="G26" s="668">
        <f t="shared" si="1"/>
        <v>0</v>
      </c>
      <c r="H26" s="668">
        <f t="shared" si="2"/>
        <v>0</v>
      </c>
      <c r="I26" s="8"/>
      <c r="J26" s="635"/>
      <c r="K26" s="635"/>
      <c r="L26" s="635"/>
      <c r="M26" s="635"/>
      <c r="N26" s="635"/>
      <c r="O26" s="635"/>
      <c r="P26" s="635"/>
      <c r="Q26" s="635"/>
      <c r="R26" s="635"/>
      <c r="S26" s="635"/>
      <c r="T26" s="635"/>
      <c r="U26" s="635"/>
      <c r="V26" s="635"/>
      <c r="W26" s="635"/>
      <c r="X26" s="635"/>
      <c r="Y26" s="635"/>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47"/>
      <c r="B27" s="648"/>
      <c r="C27" s="648"/>
      <c r="D27" s="649"/>
      <c r="E27" s="651"/>
      <c r="F27" s="667">
        <f t="shared" si="0"/>
        <v>0</v>
      </c>
      <c r="G27" s="668">
        <f t="shared" si="1"/>
        <v>0</v>
      </c>
      <c r="H27" s="668">
        <f t="shared" si="2"/>
        <v>0</v>
      </c>
      <c r="I27" s="8"/>
      <c r="J27" s="635"/>
      <c r="K27" s="635"/>
      <c r="L27" s="635"/>
      <c r="M27" s="635"/>
      <c r="N27" s="635"/>
      <c r="O27" s="635"/>
      <c r="P27" s="635"/>
      <c r="Q27" s="635"/>
      <c r="R27" s="635"/>
      <c r="S27" s="635"/>
      <c r="T27" s="635"/>
      <c r="U27" s="635"/>
      <c r="V27" s="635"/>
      <c r="W27" s="635"/>
      <c r="X27" s="635"/>
      <c r="Y27" s="635"/>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47"/>
      <c r="B28" s="648"/>
      <c r="C28" s="648"/>
      <c r="D28" s="649"/>
      <c r="E28" s="651"/>
      <c r="F28" s="667">
        <f t="shared" si="0"/>
        <v>0</v>
      </c>
      <c r="G28" s="668">
        <f t="shared" si="1"/>
        <v>0</v>
      </c>
      <c r="H28" s="668">
        <f t="shared" si="2"/>
        <v>0</v>
      </c>
      <c r="I28" s="8"/>
      <c r="J28" s="635"/>
      <c r="K28" s="635"/>
      <c r="L28" s="635"/>
      <c r="M28" s="635"/>
      <c r="N28" s="635"/>
      <c r="O28" s="635"/>
      <c r="P28" s="635"/>
      <c r="Q28" s="635"/>
      <c r="R28" s="635"/>
      <c r="S28" s="635"/>
      <c r="T28" s="635"/>
      <c r="U28" s="635"/>
      <c r="V28" s="635"/>
      <c r="W28" s="635"/>
      <c r="X28" s="635"/>
      <c r="Y28" s="635"/>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47"/>
      <c r="B29" s="648"/>
      <c r="C29" s="648"/>
      <c r="D29" s="649"/>
      <c r="E29" s="651"/>
      <c r="F29" s="667">
        <f t="shared" si="0"/>
        <v>0</v>
      </c>
      <c r="G29" s="668">
        <f t="shared" si="1"/>
        <v>0</v>
      </c>
      <c r="H29" s="668">
        <f t="shared" si="2"/>
        <v>0</v>
      </c>
      <c r="I29" s="8"/>
      <c r="J29" s="635"/>
      <c r="K29" s="635"/>
      <c r="L29" s="635"/>
      <c r="M29" s="635"/>
      <c r="N29" s="635"/>
      <c r="O29" s="635"/>
      <c r="P29" s="635"/>
      <c r="Q29" s="635"/>
      <c r="R29" s="635"/>
      <c r="S29" s="635"/>
      <c r="T29" s="635"/>
      <c r="U29" s="635"/>
      <c r="V29" s="635"/>
      <c r="W29" s="635"/>
      <c r="X29" s="635"/>
      <c r="Y29" s="635"/>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47"/>
      <c r="B30" s="648"/>
      <c r="C30" s="648"/>
      <c r="D30" s="649"/>
      <c r="E30" s="651"/>
      <c r="F30" s="667">
        <f t="shared" si="0"/>
        <v>0</v>
      </c>
      <c r="G30" s="668">
        <f t="shared" si="1"/>
        <v>0</v>
      </c>
      <c r="H30" s="668">
        <f t="shared" si="2"/>
        <v>0</v>
      </c>
      <c r="I30" s="8"/>
      <c r="J30" s="635"/>
      <c r="K30" s="635"/>
      <c r="L30" s="635"/>
      <c r="M30" s="635"/>
      <c r="N30" s="635"/>
      <c r="O30" s="635"/>
      <c r="P30" s="635"/>
      <c r="Q30" s="635"/>
      <c r="R30" s="635"/>
      <c r="S30" s="635"/>
      <c r="T30" s="635"/>
      <c r="U30" s="635"/>
      <c r="V30" s="635"/>
      <c r="W30" s="635"/>
      <c r="X30" s="635"/>
      <c r="Y30" s="635"/>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47"/>
      <c r="B31" s="648"/>
      <c r="C31" s="648"/>
      <c r="D31" s="649"/>
      <c r="E31" s="651"/>
      <c r="F31" s="667">
        <f t="shared" si="0"/>
        <v>0</v>
      </c>
      <c r="G31" s="668">
        <f t="shared" si="1"/>
        <v>0</v>
      </c>
      <c r="H31" s="668">
        <f t="shared" si="2"/>
        <v>0</v>
      </c>
      <c r="I31" s="8"/>
      <c r="J31" s="635"/>
      <c r="K31" s="635"/>
      <c r="L31" s="635"/>
      <c r="M31" s="635"/>
      <c r="N31" s="635"/>
      <c r="O31" s="635"/>
      <c r="P31" s="635"/>
      <c r="Q31" s="635"/>
      <c r="R31" s="635"/>
      <c r="S31" s="635"/>
      <c r="T31" s="635"/>
      <c r="U31" s="635"/>
      <c r="V31" s="635"/>
      <c r="W31" s="635"/>
      <c r="X31" s="635"/>
      <c r="Y31" s="635"/>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47"/>
      <c r="B32" s="648"/>
      <c r="C32" s="648"/>
      <c r="D32" s="649"/>
      <c r="E32" s="651"/>
      <c r="F32" s="667">
        <f t="shared" si="0"/>
        <v>0</v>
      </c>
      <c r="G32" s="668">
        <f t="shared" si="1"/>
        <v>0</v>
      </c>
      <c r="H32" s="668">
        <f t="shared" si="2"/>
        <v>0</v>
      </c>
      <c r="I32" s="8"/>
      <c r="J32" s="635"/>
      <c r="K32" s="635"/>
      <c r="L32" s="635"/>
      <c r="M32" s="635"/>
      <c r="N32" s="635"/>
      <c r="O32" s="635"/>
      <c r="P32" s="635"/>
      <c r="Q32" s="635"/>
      <c r="R32" s="635"/>
      <c r="S32" s="635"/>
      <c r="T32" s="635"/>
      <c r="U32" s="635"/>
      <c r="V32" s="635"/>
      <c r="W32" s="635"/>
      <c r="X32" s="635"/>
      <c r="Y32" s="635"/>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47"/>
      <c r="B33" s="648"/>
      <c r="C33" s="648"/>
      <c r="D33" s="649"/>
      <c r="E33" s="651"/>
      <c r="F33" s="667">
        <f t="shared" si="0"/>
        <v>0</v>
      </c>
      <c r="G33" s="668">
        <f t="shared" si="1"/>
        <v>0</v>
      </c>
      <c r="H33" s="668">
        <f t="shared" si="2"/>
        <v>0</v>
      </c>
      <c r="I33" s="8"/>
      <c r="J33" s="635"/>
      <c r="K33" s="635"/>
      <c r="L33" s="635"/>
      <c r="M33" s="635"/>
      <c r="N33" s="635"/>
      <c r="O33" s="635"/>
      <c r="P33" s="635"/>
      <c r="Q33" s="635"/>
      <c r="R33" s="635"/>
      <c r="S33" s="635"/>
      <c r="T33" s="635"/>
      <c r="U33" s="635"/>
      <c r="V33" s="635"/>
      <c r="W33" s="635"/>
      <c r="X33" s="635"/>
      <c r="Y33" s="635"/>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47"/>
      <c r="B34" s="648"/>
      <c r="C34" s="648"/>
      <c r="D34" s="649"/>
      <c r="E34" s="651"/>
      <c r="F34" s="667">
        <f t="shared" si="0"/>
        <v>0</v>
      </c>
      <c r="G34" s="668">
        <f t="shared" si="1"/>
        <v>0</v>
      </c>
      <c r="H34" s="668">
        <f t="shared" si="2"/>
        <v>0</v>
      </c>
      <c r="I34" s="8"/>
      <c r="J34" s="635"/>
      <c r="K34" s="635"/>
      <c r="L34" s="635"/>
      <c r="M34" s="635"/>
      <c r="N34" s="635"/>
      <c r="O34" s="635"/>
      <c r="P34" s="635"/>
      <c r="Q34" s="635"/>
      <c r="R34" s="635"/>
      <c r="S34" s="635"/>
      <c r="T34" s="635"/>
      <c r="U34" s="635"/>
      <c r="V34" s="635"/>
      <c r="W34" s="635"/>
      <c r="X34" s="635"/>
      <c r="Y34" s="635"/>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47"/>
      <c r="B35" s="648"/>
      <c r="C35" s="648"/>
      <c r="D35" s="649"/>
      <c r="E35" s="651"/>
      <c r="F35" s="667">
        <f t="shared" si="0"/>
        <v>0</v>
      </c>
      <c r="G35" s="668">
        <f t="shared" si="1"/>
        <v>0</v>
      </c>
      <c r="H35" s="668">
        <f t="shared" si="2"/>
        <v>0</v>
      </c>
      <c r="I35" s="8"/>
      <c r="J35" s="635"/>
      <c r="K35" s="635"/>
      <c r="L35" s="635"/>
      <c r="M35" s="635"/>
      <c r="N35" s="635"/>
      <c r="O35" s="635"/>
      <c r="P35" s="635"/>
      <c r="Q35" s="635"/>
      <c r="R35" s="635"/>
      <c r="S35" s="635"/>
      <c r="T35" s="635"/>
      <c r="U35" s="635"/>
      <c r="V35" s="635"/>
      <c r="W35" s="635"/>
      <c r="X35" s="635"/>
      <c r="Y35" s="635"/>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47"/>
      <c r="B36" s="648"/>
      <c r="C36" s="648"/>
      <c r="D36" s="649"/>
      <c r="E36" s="651"/>
      <c r="F36" s="667">
        <f t="shared" si="0"/>
        <v>0</v>
      </c>
      <c r="G36" s="668">
        <f t="shared" si="1"/>
        <v>0</v>
      </c>
      <c r="H36" s="668">
        <f t="shared" si="2"/>
        <v>0</v>
      </c>
      <c r="I36" s="8"/>
      <c r="J36" s="635"/>
      <c r="K36" s="635"/>
      <c r="L36" s="635"/>
      <c r="M36" s="635"/>
      <c r="N36" s="635"/>
      <c r="O36" s="635"/>
      <c r="P36" s="635"/>
      <c r="Q36" s="635"/>
      <c r="R36" s="635"/>
      <c r="S36" s="635"/>
      <c r="T36" s="635"/>
      <c r="U36" s="635"/>
      <c r="V36" s="635"/>
      <c r="W36" s="635"/>
      <c r="X36" s="635"/>
      <c r="Y36" s="635"/>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47"/>
      <c r="B37" s="648"/>
      <c r="C37" s="648"/>
      <c r="D37" s="649"/>
      <c r="E37" s="651"/>
      <c r="F37" s="667">
        <f t="shared" si="0"/>
        <v>0</v>
      </c>
      <c r="G37" s="668">
        <f t="shared" si="1"/>
        <v>0</v>
      </c>
      <c r="H37" s="668">
        <f t="shared" si="2"/>
        <v>0</v>
      </c>
      <c r="I37" s="8"/>
      <c r="J37" s="635"/>
      <c r="K37" s="635"/>
      <c r="L37" s="635"/>
      <c r="M37" s="635"/>
      <c r="N37" s="635"/>
      <c r="O37" s="635"/>
      <c r="P37" s="635"/>
      <c r="Q37" s="635"/>
      <c r="R37" s="635"/>
      <c r="S37" s="635"/>
      <c r="T37" s="635"/>
      <c r="U37" s="635"/>
      <c r="V37" s="635"/>
      <c r="W37" s="635"/>
      <c r="X37" s="635"/>
      <c r="Y37" s="635"/>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47"/>
      <c r="B38" s="648"/>
      <c r="C38" s="648"/>
      <c r="D38" s="649"/>
      <c r="E38" s="651"/>
      <c r="F38" s="667">
        <f t="shared" si="0"/>
        <v>0</v>
      </c>
      <c r="G38" s="668">
        <f t="shared" si="1"/>
        <v>0</v>
      </c>
      <c r="H38" s="668">
        <f t="shared" si="2"/>
        <v>0</v>
      </c>
      <c r="I38" s="8"/>
      <c r="J38" s="635"/>
      <c r="K38" s="635"/>
      <c r="L38" s="635"/>
      <c r="M38" s="635"/>
      <c r="N38" s="635"/>
      <c r="O38" s="635"/>
      <c r="P38" s="635"/>
      <c r="Q38" s="635"/>
      <c r="R38" s="635"/>
      <c r="S38" s="635"/>
      <c r="T38" s="635"/>
      <c r="U38" s="635"/>
      <c r="V38" s="635"/>
      <c r="W38" s="635"/>
      <c r="X38" s="635"/>
      <c r="Y38" s="635"/>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47"/>
      <c r="B39" s="648"/>
      <c r="C39" s="648"/>
      <c r="D39" s="649"/>
      <c r="E39" s="651"/>
      <c r="F39" s="667">
        <f t="shared" si="0"/>
        <v>0</v>
      </c>
      <c r="G39" s="668">
        <f t="shared" si="1"/>
        <v>0</v>
      </c>
      <c r="H39" s="668">
        <f t="shared" si="2"/>
        <v>0</v>
      </c>
      <c r="I39" s="8"/>
      <c r="J39" s="635"/>
      <c r="K39" s="635"/>
      <c r="L39" s="635"/>
      <c r="M39" s="635"/>
      <c r="N39" s="635"/>
      <c r="O39" s="635"/>
      <c r="P39" s="635"/>
      <c r="Q39" s="635"/>
      <c r="R39" s="635"/>
      <c r="S39" s="635"/>
      <c r="T39" s="635"/>
      <c r="U39" s="635"/>
      <c r="V39" s="635"/>
      <c r="W39" s="635"/>
      <c r="X39" s="635"/>
      <c r="Y39" s="635"/>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47"/>
      <c r="B40" s="648"/>
      <c r="C40" s="648"/>
      <c r="D40" s="649"/>
      <c r="E40" s="651"/>
      <c r="F40" s="667">
        <f t="shared" si="0"/>
        <v>0</v>
      </c>
      <c r="G40" s="668">
        <f t="shared" si="1"/>
        <v>0</v>
      </c>
      <c r="H40" s="668">
        <f t="shared" si="2"/>
        <v>0</v>
      </c>
      <c r="I40" s="8"/>
      <c r="J40" s="635"/>
      <c r="K40" s="635"/>
      <c r="L40" s="635"/>
      <c r="M40" s="635"/>
      <c r="N40" s="635"/>
      <c r="O40" s="635"/>
      <c r="P40" s="635"/>
      <c r="Q40" s="635"/>
      <c r="R40" s="635"/>
      <c r="S40" s="635"/>
      <c r="T40" s="635"/>
      <c r="U40" s="635"/>
      <c r="V40" s="635"/>
      <c r="W40" s="635"/>
      <c r="X40" s="635"/>
      <c r="Y40" s="635"/>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47"/>
      <c r="B41" s="648"/>
      <c r="C41" s="648"/>
      <c r="D41" s="649"/>
      <c r="E41" s="651"/>
      <c r="F41" s="667">
        <f t="shared" si="0"/>
        <v>0</v>
      </c>
      <c r="G41" s="668">
        <f t="shared" si="1"/>
        <v>0</v>
      </c>
      <c r="H41" s="668">
        <f t="shared" si="2"/>
        <v>0</v>
      </c>
      <c r="I41" s="8"/>
      <c r="J41" s="635"/>
      <c r="K41" s="635"/>
      <c r="L41" s="635"/>
      <c r="M41" s="635"/>
      <c r="N41" s="635"/>
      <c r="O41" s="635"/>
      <c r="P41" s="635"/>
      <c r="Q41" s="635"/>
      <c r="R41" s="635"/>
      <c r="S41" s="635"/>
      <c r="T41" s="635"/>
      <c r="U41" s="635"/>
      <c r="V41" s="635"/>
      <c r="W41" s="635"/>
      <c r="X41" s="635"/>
      <c r="Y41" s="635"/>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47"/>
      <c r="B42" s="648"/>
      <c r="C42" s="648"/>
      <c r="D42" s="649"/>
      <c r="E42" s="651"/>
      <c r="F42" s="667">
        <f t="shared" si="0"/>
        <v>0</v>
      </c>
      <c r="G42" s="668">
        <f t="shared" si="1"/>
        <v>0</v>
      </c>
      <c r="H42" s="668">
        <f t="shared" si="2"/>
        <v>0</v>
      </c>
      <c r="I42" s="8"/>
      <c r="J42" s="635"/>
      <c r="K42" s="635"/>
      <c r="L42" s="635"/>
      <c r="M42" s="635"/>
      <c r="N42" s="635"/>
      <c r="O42" s="635"/>
      <c r="P42" s="635"/>
      <c r="Q42" s="635"/>
      <c r="R42" s="635"/>
      <c r="S42" s="635"/>
      <c r="T42" s="635"/>
      <c r="U42" s="635"/>
      <c r="V42" s="635"/>
      <c r="W42" s="635"/>
      <c r="X42" s="635"/>
      <c r="Y42" s="635"/>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47"/>
      <c r="B43" s="648"/>
      <c r="C43" s="648"/>
      <c r="D43" s="649"/>
      <c r="E43" s="651"/>
      <c r="F43" s="667">
        <f t="shared" si="0"/>
        <v>0</v>
      </c>
      <c r="G43" s="668">
        <f t="shared" si="1"/>
        <v>0</v>
      </c>
      <c r="H43" s="668">
        <f t="shared" si="2"/>
        <v>0</v>
      </c>
      <c r="I43" s="8"/>
      <c r="J43" s="635"/>
      <c r="K43" s="635"/>
      <c r="L43" s="635"/>
      <c r="M43" s="635"/>
      <c r="N43" s="635"/>
      <c r="O43" s="635"/>
      <c r="P43" s="635"/>
      <c r="Q43" s="635"/>
      <c r="R43" s="635"/>
      <c r="S43" s="635"/>
      <c r="T43" s="635"/>
      <c r="U43" s="635"/>
      <c r="V43" s="635"/>
      <c r="W43" s="635"/>
      <c r="X43" s="635"/>
      <c r="Y43" s="635"/>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47"/>
      <c r="B44" s="648"/>
      <c r="C44" s="648"/>
      <c r="D44" s="649"/>
      <c r="E44" s="651"/>
      <c r="F44" s="667">
        <f t="shared" si="0"/>
        <v>0</v>
      </c>
      <c r="G44" s="668">
        <f t="shared" si="1"/>
        <v>0</v>
      </c>
      <c r="H44" s="668">
        <f t="shared" si="2"/>
        <v>0</v>
      </c>
      <c r="I44" s="8"/>
      <c r="J44" s="635"/>
      <c r="K44" s="635"/>
      <c r="L44" s="635"/>
      <c r="M44" s="635"/>
      <c r="N44" s="635"/>
      <c r="O44" s="635"/>
      <c r="P44" s="635"/>
      <c r="Q44" s="635"/>
      <c r="R44" s="635"/>
      <c r="S44" s="635"/>
      <c r="T44" s="635"/>
      <c r="U44" s="635"/>
      <c r="V44" s="635"/>
      <c r="W44" s="635"/>
      <c r="X44" s="635"/>
      <c r="Y44" s="635"/>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47"/>
      <c r="B45" s="648"/>
      <c r="C45" s="648"/>
      <c r="D45" s="649"/>
      <c r="E45" s="651"/>
      <c r="F45" s="667">
        <f t="shared" si="0"/>
        <v>0</v>
      </c>
      <c r="G45" s="668">
        <f t="shared" si="1"/>
        <v>0</v>
      </c>
      <c r="H45" s="668">
        <f t="shared" si="2"/>
        <v>0</v>
      </c>
      <c r="I45" s="8"/>
      <c r="J45" s="635"/>
      <c r="K45" s="635"/>
      <c r="L45" s="635"/>
      <c r="M45" s="635"/>
      <c r="N45" s="635"/>
      <c r="O45" s="635"/>
      <c r="P45" s="635"/>
      <c r="Q45" s="635"/>
      <c r="R45" s="635"/>
      <c r="S45" s="635"/>
      <c r="T45" s="635"/>
      <c r="U45" s="635"/>
      <c r="V45" s="635"/>
      <c r="W45" s="635"/>
      <c r="X45" s="635"/>
      <c r="Y45" s="635"/>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47"/>
      <c r="B46" s="648"/>
      <c r="C46" s="648"/>
      <c r="D46" s="649"/>
      <c r="E46" s="651"/>
      <c r="F46" s="667">
        <f t="shared" ref="F46:F109" si="4">D46/8/(215/12)</f>
        <v>0</v>
      </c>
      <c r="G46" s="668">
        <f t="shared" ref="G46:G109" si="5">+D46*C46</f>
        <v>0</v>
      </c>
      <c r="H46" s="668">
        <f t="shared" ref="H46:H109" si="6">G46*0.25</f>
        <v>0</v>
      </c>
      <c r="I46" s="8"/>
      <c r="J46" s="635"/>
      <c r="K46" s="635"/>
      <c r="L46" s="635"/>
      <c r="M46" s="635"/>
      <c r="N46" s="635"/>
      <c r="O46" s="635"/>
      <c r="P46" s="635"/>
      <c r="Q46" s="635"/>
      <c r="R46" s="635"/>
      <c r="S46" s="635"/>
      <c r="T46" s="635"/>
      <c r="U46" s="635"/>
      <c r="V46" s="635"/>
      <c r="W46" s="635"/>
      <c r="X46" s="635"/>
      <c r="Y46" s="635"/>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47"/>
      <c r="B47" s="648"/>
      <c r="C47" s="648"/>
      <c r="D47" s="649"/>
      <c r="E47" s="651"/>
      <c r="F47" s="667">
        <f t="shared" si="4"/>
        <v>0</v>
      </c>
      <c r="G47" s="668">
        <f t="shared" si="5"/>
        <v>0</v>
      </c>
      <c r="H47" s="668">
        <f t="shared" si="6"/>
        <v>0</v>
      </c>
      <c r="I47" s="8"/>
      <c r="J47" s="635"/>
      <c r="K47" s="635"/>
      <c r="L47" s="635"/>
      <c r="M47" s="635"/>
      <c r="N47" s="635"/>
      <c r="O47" s="635"/>
      <c r="P47" s="635"/>
      <c r="Q47" s="635"/>
      <c r="R47" s="635"/>
      <c r="S47" s="635"/>
      <c r="T47" s="635"/>
      <c r="U47" s="635"/>
      <c r="V47" s="635"/>
      <c r="W47" s="635"/>
      <c r="X47" s="635"/>
      <c r="Y47" s="635"/>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47"/>
      <c r="B48" s="648"/>
      <c r="C48" s="648"/>
      <c r="D48" s="649"/>
      <c r="E48" s="651"/>
      <c r="F48" s="667">
        <f t="shared" si="4"/>
        <v>0</v>
      </c>
      <c r="G48" s="668">
        <f t="shared" si="5"/>
        <v>0</v>
      </c>
      <c r="H48" s="668">
        <f t="shared" si="6"/>
        <v>0</v>
      </c>
      <c r="I48" s="8"/>
      <c r="J48" s="635"/>
      <c r="K48" s="635"/>
      <c r="L48" s="635"/>
      <c r="M48" s="635"/>
      <c r="N48" s="635"/>
      <c r="O48" s="635"/>
      <c r="P48" s="635"/>
      <c r="Q48" s="635"/>
      <c r="R48" s="635"/>
      <c r="S48" s="635"/>
      <c r="T48" s="635"/>
      <c r="U48" s="635"/>
      <c r="V48" s="635"/>
      <c r="W48" s="635"/>
      <c r="X48" s="635"/>
      <c r="Y48" s="635"/>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47"/>
      <c r="B49" s="648"/>
      <c r="C49" s="648"/>
      <c r="D49" s="649"/>
      <c r="E49" s="651"/>
      <c r="F49" s="667">
        <f t="shared" si="4"/>
        <v>0</v>
      </c>
      <c r="G49" s="668">
        <f t="shared" si="5"/>
        <v>0</v>
      </c>
      <c r="H49" s="668">
        <f t="shared" si="6"/>
        <v>0</v>
      </c>
      <c r="I49" s="8"/>
      <c r="J49" s="635"/>
      <c r="K49" s="635"/>
      <c r="L49" s="635"/>
      <c r="M49" s="635"/>
      <c r="N49" s="635"/>
      <c r="O49" s="635"/>
      <c r="P49" s="635"/>
      <c r="Q49" s="635"/>
      <c r="R49" s="635"/>
      <c r="S49" s="635"/>
      <c r="T49" s="635"/>
      <c r="U49" s="635"/>
      <c r="V49" s="635"/>
      <c r="W49" s="635"/>
      <c r="X49" s="635"/>
      <c r="Y49" s="635"/>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47"/>
      <c r="B50" s="648"/>
      <c r="C50" s="648"/>
      <c r="D50" s="649"/>
      <c r="E50" s="651"/>
      <c r="F50" s="667">
        <f t="shared" si="4"/>
        <v>0</v>
      </c>
      <c r="G50" s="668">
        <f t="shared" si="5"/>
        <v>0</v>
      </c>
      <c r="H50" s="668">
        <f t="shared" si="6"/>
        <v>0</v>
      </c>
      <c r="I50" s="8"/>
      <c r="J50" s="635"/>
      <c r="K50" s="635"/>
      <c r="L50" s="635"/>
      <c r="M50" s="635"/>
      <c r="N50" s="635"/>
      <c r="O50" s="635"/>
      <c r="P50" s="635"/>
      <c r="Q50" s="635"/>
      <c r="R50" s="635"/>
      <c r="S50" s="635"/>
      <c r="T50" s="635"/>
      <c r="U50" s="635"/>
      <c r="V50" s="635"/>
      <c r="W50" s="635"/>
      <c r="X50" s="635"/>
      <c r="Y50" s="635"/>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47"/>
      <c r="B51" s="648"/>
      <c r="C51" s="648"/>
      <c r="D51" s="649"/>
      <c r="E51" s="651"/>
      <c r="F51" s="667">
        <f t="shared" si="4"/>
        <v>0</v>
      </c>
      <c r="G51" s="668">
        <f t="shared" si="5"/>
        <v>0</v>
      </c>
      <c r="H51" s="668">
        <f t="shared" si="6"/>
        <v>0</v>
      </c>
      <c r="I51" s="8"/>
      <c r="J51" s="635"/>
      <c r="K51" s="635"/>
      <c r="L51" s="635"/>
      <c r="M51" s="635"/>
      <c r="N51" s="635"/>
      <c r="O51" s="635"/>
      <c r="P51" s="635"/>
      <c r="Q51" s="635"/>
      <c r="R51" s="635"/>
      <c r="S51" s="635"/>
      <c r="T51" s="635"/>
      <c r="U51" s="635"/>
      <c r="V51" s="635"/>
      <c r="W51" s="635"/>
      <c r="X51" s="635"/>
      <c r="Y51" s="635"/>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47"/>
      <c r="B52" s="648"/>
      <c r="C52" s="648"/>
      <c r="D52" s="649"/>
      <c r="E52" s="651"/>
      <c r="F52" s="667">
        <f t="shared" si="4"/>
        <v>0</v>
      </c>
      <c r="G52" s="668">
        <f t="shared" si="5"/>
        <v>0</v>
      </c>
      <c r="H52" s="668">
        <f t="shared" si="6"/>
        <v>0</v>
      </c>
      <c r="I52" s="8"/>
      <c r="J52" s="635"/>
      <c r="K52" s="635"/>
      <c r="L52" s="635"/>
      <c r="M52" s="635"/>
      <c r="N52" s="635"/>
      <c r="O52" s="635"/>
      <c r="P52" s="635"/>
      <c r="Q52" s="635"/>
      <c r="R52" s="635"/>
      <c r="S52" s="635"/>
      <c r="T52" s="635"/>
      <c r="U52" s="635"/>
      <c r="V52" s="635"/>
      <c r="W52" s="635"/>
      <c r="X52" s="635"/>
      <c r="Y52" s="635"/>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47"/>
      <c r="B53" s="648"/>
      <c r="C53" s="648"/>
      <c r="D53" s="649"/>
      <c r="E53" s="651"/>
      <c r="F53" s="667">
        <f t="shared" si="4"/>
        <v>0</v>
      </c>
      <c r="G53" s="668">
        <f t="shared" si="5"/>
        <v>0</v>
      </c>
      <c r="H53" s="668">
        <f t="shared" si="6"/>
        <v>0</v>
      </c>
      <c r="I53" s="8"/>
      <c r="J53" s="635"/>
      <c r="K53" s="635"/>
      <c r="L53" s="635"/>
      <c r="M53" s="635"/>
      <c r="N53" s="635"/>
      <c r="O53" s="635"/>
      <c r="P53" s="635"/>
      <c r="Q53" s="635"/>
      <c r="R53" s="635"/>
      <c r="S53" s="635"/>
      <c r="T53" s="635"/>
      <c r="U53" s="635"/>
      <c r="V53" s="635"/>
      <c r="W53" s="635"/>
      <c r="X53" s="635"/>
      <c r="Y53" s="635"/>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47"/>
      <c r="B54" s="648"/>
      <c r="C54" s="648"/>
      <c r="D54" s="649"/>
      <c r="E54" s="651"/>
      <c r="F54" s="667">
        <f t="shared" si="4"/>
        <v>0</v>
      </c>
      <c r="G54" s="668">
        <f t="shared" si="5"/>
        <v>0</v>
      </c>
      <c r="H54" s="668">
        <f t="shared" si="6"/>
        <v>0</v>
      </c>
      <c r="I54" s="8"/>
      <c r="J54" s="635"/>
      <c r="K54" s="635"/>
      <c r="L54" s="635"/>
      <c r="M54" s="635"/>
      <c r="N54" s="635"/>
      <c r="O54" s="635"/>
      <c r="P54" s="635"/>
      <c r="Q54" s="635"/>
      <c r="R54" s="635"/>
      <c r="S54" s="635"/>
      <c r="T54" s="635"/>
      <c r="U54" s="635"/>
      <c r="V54" s="635"/>
      <c r="W54" s="635"/>
      <c r="X54" s="635"/>
      <c r="Y54" s="635"/>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47"/>
      <c r="B55" s="648"/>
      <c r="C55" s="648"/>
      <c r="D55" s="649"/>
      <c r="E55" s="651"/>
      <c r="F55" s="667">
        <f t="shared" si="4"/>
        <v>0</v>
      </c>
      <c r="G55" s="668">
        <f t="shared" si="5"/>
        <v>0</v>
      </c>
      <c r="H55" s="668">
        <f t="shared" si="6"/>
        <v>0</v>
      </c>
      <c r="I55" s="8"/>
      <c r="J55" s="635"/>
      <c r="K55" s="635"/>
      <c r="L55" s="635"/>
      <c r="M55" s="635"/>
      <c r="N55" s="635"/>
      <c r="O55" s="635"/>
      <c r="P55" s="635"/>
      <c r="Q55" s="635"/>
      <c r="R55" s="635"/>
      <c r="S55" s="635"/>
      <c r="T55" s="635"/>
      <c r="U55" s="635"/>
      <c r="V55" s="635"/>
      <c r="W55" s="635"/>
      <c r="X55" s="635"/>
      <c r="Y55" s="635"/>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47"/>
      <c r="B56" s="648"/>
      <c r="C56" s="648"/>
      <c r="D56" s="649"/>
      <c r="E56" s="651"/>
      <c r="F56" s="667">
        <f t="shared" si="4"/>
        <v>0</v>
      </c>
      <c r="G56" s="668">
        <f t="shared" si="5"/>
        <v>0</v>
      </c>
      <c r="H56" s="668">
        <f t="shared" si="6"/>
        <v>0</v>
      </c>
      <c r="I56" s="8"/>
      <c r="J56" s="635"/>
      <c r="K56" s="635"/>
      <c r="L56" s="635"/>
      <c r="M56" s="635"/>
      <c r="N56" s="635"/>
      <c r="O56" s="635"/>
      <c r="P56" s="635"/>
      <c r="Q56" s="635"/>
      <c r="R56" s="635"/>
      <c r="S56" s="635"/>
      <c r="T56" s="635"/>
      <c r="U56" s="635"/>
      <c r="V56" s="635"/>
      <c r="W56" s="635"/>
      <c r="X56" s="635"/>
      <c r="Y56" s="635"/>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47"/>
      <c r="B57" s="648"/>
      <c r="C57" s="648"/>
      <c r="D57" s="649"/>
      <c r="E57" s="651"/>
      <c r="F57" s="667">
        <f t="shared" si="4"/>
        <v>0</v>
      </c>
      <c r="G57" s="668">
        <f t="shared" si="5"/>
        <v>0</v>
      </c>
      <c r="H57" s="668">
        <f t="shared" si="6"/>
        <v>0</v>
      </c>
      <c r="I57" s="8"/>
      <c r="J57" s="635"/>
      <c r="K57" s="635"/>
      <c r="L57" s="635"/>
      <c r="M57" s="635"/>
      <c r="N57" s="635"/>
      <c r="O57" s="635"/>
      <c r="P57" s="635"/>
      <c r="Q57" s="635"/>
      <c r="R57" s="635"/>
      <c r="S57" s="635"/>
      <c r="T57" s="635"/>
      <c r="U57" s="635"/>
      <c r="V57" s="635"/>
      <c r="W57" s="635"/>
      <c r="X57" s="635"/>
      <c r="Y57" s="635"/>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47"/>
      <c r="B58" s="648"/>
      <c r="C58" s="648"/>
      <c r="D58" s="649"/>
      <c r="E58" s="651"/>
      <c r="F58" s="667">
        <f t="shared" si="4"/>
        <v>0</v>
      </c>
      <c r="G58" s="668">
        <f t="shared" si="5"/>
        <v>0</v>
      </c>
      <c r="H58" s="668">
        <f t="shared" si="6"/>
        <v>0</v>
      </c>
      <c r="I58" s="8"/>
      <c r="J58" s="635"/>
      <c r="K58" s="635"/>
      <c r="L58" s="635"/>
      <c r="M58" s="635"/>
      <c r="N58" s="635"/>
      <c r="O58" s="635"/>
      <c r="P58" s="635"/>
      <c r="Q58" s="635"/>
      <c r="R58" s="635"/>
      <c r="S58" s="635"/>
      <c r="T58" s="635"/>
      <c r="U58" s="635"/>
      <c r="V58" s="635"/>
      <c r="W58" s="635"/>
      <c r="X58" s="635"/>
      <c r="Y58" s="635"/>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47"/>
      <c r="B59" s="648"/>
      <c r="C59" s="648"/>
      <c r="D59" s="649"/>
      <c r="E59" s="651"/>
      <c r="F59" s="667">
        <f t="shared" si="4"/>
        <v>0</v>
      </c>
      <c r="G59" s="668">
        <f t="shared" si="5"/>
        <v>0</v>
      </c>
      <c r="H59" s="668">
        <f t="shared" si="6"/>
        <v>0</v>
      </c>
      <c r="I59" s="8"/>
      <c r="J59" s="635"/>
      <c r="K59" s="635"/>
      <c r="L59" s="635"/>
      <c r="M59" s="635"/>
      <c r="N59" s="635"/>
      <c r="O59" s="635"/>
      <c r="P59" s="635"/>
      <c r="Q59" s="635"/>
      <c r="R59" s="635"/>
      <c r="S59" s="635"/>
      <c r="T59" s="635"/>
      <c r="U59" s="635"/>
      <c r="V59" s="635"/>
      <c r="W59" s="635"/>
      <c r="X59" s="635"/>
      <c r="Y59" s="635"/>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47"/>
      <c r="B60" s="648"/>
      <c r="C60" s="648"/>
      <c r="D60" s="649"/>
      <c r="E60" s="651"/>
      <c r="F60" s="667">
        <f t="shared" si="4"/>
        <v>0</v>
      </c>
      <c r="G60" s="668">
        <f t="shared" si="5"/>
        <v>0</v>
      </c>
      <c r="H60" s="668">
        <f t="shared" si="6"/>
        <v>0</v>
      </c>
      <c r="I60" s="8"/>
      <c r="J60" s="635"/>
      <c r="K60" s="635"/>
      <c r="L60" s="635"/>
      <c r="M60" s="635"/>
      <c r="N60" s="635"/>
      <c r="O60" s="635"/>
      <c r="P60" s="635"/>
      <c r="Q60" s="635"/>
      <c r="R60" s="635"/>
      <c r="S60" s="635"/>
      <c r="T60" s="635"/>
      <c r="U60" s="635"/>
      <c r="V60" s="635"/>
      <c r="W60" s="635"/>
      <c r="X60" s="635"/>
      <c r="Y60" s="635"/>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47"/>
      <c r="B61" s="648"/>
      <c r="C61" s="648"/>
      <c r="D61" s="649"/>
      <c r="E61" s="651"/>
      <c r="F61" s="667">
        <f t="shared" si="4"/>
        <v>0</v>
      </c>
      <c r="G61" s="668">
        <f t="shared" si="5"/>
        <v>0</v>
      </c>
      <c r="H61" s="668">
        <f t="shared" si="6"/>
        <v>0</v>
      </c>
      <c r="I61" s="8"/>
      <c r="J61" s="635"/>
      <c r="K61" s="635"/>
      <c r="L61" s="635"/>
      <c r="M61" s="635"/>
      <c r="N61" s="635"/>
      <c r="O61" s="635"/>
      <c r="P61" s="635"/>
      <c r="Q61" s="635"/>
      <c r="R61" s="635"/>
      <c r="S61" s="635"/>
      <c r="T61" s="635"/>
      <c r="U61" s="635"/>
      <c r="V61" s="635"/>
      <c r="W61" s="635"/>
      <c r="X61" s="635"/>
      <c r="Y61" s="635"/>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47"/>
      <c r="B62" s="648"/>
      <c r="C62" s="648"/>
      <c r="D62" s="649"/>
      <c r="E62" s="651"/>
      <c r="F62" s="667">
        <f t="shared" si="4"/>
        <v>0</v>
      </c>
      <c r="G62" s="668">
        <f t="shared" si="5"/>
        <v>0</v>
      </c>
      <c r="H62" s="668">
        <f t="shared" si="6"/>
        <v>0</v>
      </c>
      <c r="I62" s="8"/>
      <c r="J62" s="635"/>
      <c r="K62" s="635"/>
      <c r="L62" s="635"/>
      <c r="M62" s="635"/>
      <c r="N62" s="635"/>
      <c r="O62" s="635"/>
      <c r="P62" s="635"/>
      <c r="Q62" s="635"/>
      <c r="R62" s="635"/>
      <c r="S62" s="635"/>
      <c r="T62" s="635"/>
      <c r="U62" s="635"/>
      <c r="V62" s="635"/>
      <c r="W62" s="635"/>
      <c r="X62" s="635"/>
      <c r="Y62" s="635"/>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47"/>
      <c r="B63" s="648"/>
      <c r="C63" s="648"/>
      <c r="D63" s="649"/>
      <c r="E63" s="651"/>
      <c r="F63" s="667">
        <f t="shared" si="4"/>
        <v>0</v>
      </c>
      <c r="G63" s="668">
        <f t="shared" si="5"/>
        <v>0</v>
      </c>
      <c r="H63" s="668">
        <f t="shared" si="6"/>
        <v>0</v>
      </c>
      <c r="I63" s="8"/>
      <c r="J63" s="635"/>
      <c r="K63" s="635"/>
      <c r="L63" s="635"/>
      <c r="M63" s="635"/>
      <c r="N63" s="635"/>
      <c r="O63" s="635"/>
      <c r="P63" s="635"/>
      <c r="Q63" s="635"/>
      <c r="R63" s="635"/>
      <c r="S63" s="635"/>
      <c r="T63" s="635"/>
      <c r="U63" s="635"/>
      <c r="V63" s="635"/>
      <c r="W63" s="635"/>
      <c r="X63" s="635"/>
      <c r="Y63" s="635"/>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47"/>
      <c r="B64" s="648"/>
      <c r="C64" s="648"/>
      <c r="D64" s="649"/>
      <c r="E64" s="651"/>
      <c r="F64" s="667">
        <f t="shared" si="4"/>
        <v>0</v>
      </c>
      <c r="G64" s="668">
        <f t="shared" si="5"/>
        <v>0</v>
      </c>
      <c r="H64" s="668">
        <f t="shared" si="6"/>
        <v>0</v>
      </c>
      <c r="I64" s="8"/>
      <c r="J64" s="635"/>
      <c r="K64" s="635"/>
      <c r="L64" s="635"/>
      <c r="M64" s="635"/>
      <c r="N64" s="635"/>
      <c r="O64" s="635"/>
      <c r="P64" s="635"/>
      <c r="Q64" s="635"/>
      <c r="R64" s="635"/>
      <c r="S64" s="635"/>
      <c r="T64" s="635"/>
      <c r="U64" s="635"/>
      <c r="V64" s="635"/>
      <c r="W64" s="635"/>
      <c r="X64" s="635"/>
      <c r="Y64" s="635"/>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47"/>
      <c r="B65" s="648"/>
      <c r="C65" s="648"/>
      <c r="D65" s="649"/>
      <c r="E65" s="651"/>
      <c r="F65" s="667">
        <f t="shared" si="4"/>
        <v>0</v>
      </c>
      <c r="G65" s="668">
        <f t="shared" si="5"/>
        <v>0</v>
      </c>
      <c r="H65" s="668">
        <f t="shared" si="6"/>
        <v>0</v>
      </c>
      <c r="I65" s="8"/>
      <c r="J65" s="635"/>
      <c r="K65" s="635"/>
      <c r="L65" s="635"/>
      <c r="M65" s="635"/>
      <c r="N65" s="635"/>
      <c r="O65" s="635"/>
      <c r="P65" s="635"/>
      <c r="Q65" s="635"/>
      <c r="R65" s="635"/>
      <c r="S65" s="635"/>
      <c r="T65" s="635"/>
      <c r="U65" s="635"/>
      <c r="V65" s="635"/>
      <c r="W65" s="635"/>
      <c r="X65" s="635"/>
      <c r="Y65" s="635"/>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47"/>
      <c r="B66" s="648"/>
      <c r="C66" s="648"/>
      <c r="D66" s="649"/>
      <c r="E66" s="651"/>
      <c r="F66" s="667">
        <f t="shared" si="4"/>
        <v>0</v>
      </c>
      <c r="G66" s="668">
        <f t="shared" si="5"/>
        <v>0</v>
      </c>
      <c r="H66" s="668">
        <f t="shared" si="6"/>
        <v>0</v>
      </c>
      <c r="I66" s="8"/>
      <c r="J66" s="635"/>
      <c r="K66" s="635"/>
      <c r="L66" s="635"/>
      <c r="M66" s="635"/>
      <c r="N66" s="635"/>
      <c r="O66" s="635"/>
      <c r="P66" s="635"/>
      <c r="Q66" s="635"/>
      <c r="R66" s="635"/>
      <c r="S66" s="635"/>
      <c r="T66" s="635"/>
      <c r="U66" s="635"/>
      <c r="V66" s="635"/>
      <c r="W66" s="635"/>
      <c r="X66" s="635"/>
      <c r="Y66" s="635"/>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47"/>
      <c r="B67" s="648"/>
      <c r="C67" s="648"/>
      <c r="D67" s="649"/>
      <c r="E67" s="651"/>
      <c r="F67" s="667">
        <f t="shared" si="4"/>
        <v>0</v>
      </c>
      <c r="G67" s="668">
        <f t="shared" si="5"/>
        <v>0</v>
      </c>
      <c r="H67" s="668">
        <f t="shared" si="6"/>
        <v>0</v>
      </c>
      <c r="I67" s="8"/>
      <c r="J67" s="635"/>
      <c r="K67" s="635"/>
      <c r="L67" s="635"/>
      <c r="M67" s="635"/>
      <c r="N67" s="635"/>
      <c r="O67" s="635"/>
      <c r="P67" s="635"/>
      <c r="Q67" s="635"/>
      <c r="R67" s="635"/>
      <c r="S67" s="635"/>
      <c r="T67" s="635"/>
      <c r="U67" s="635"/>
      <c r="V67" s="635"/>
      <c r="W67" s="635"/>
      <c r="X67" s="635"/>
      <c r="Y67" s="635"/>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47"/>
      <c r="B68" s="648"/>
      <c r="C68" s="648"/>
      <c r="D68" s="649"/>
      <c r="E68" s="651"/>
      <c r="F68" s="667">
        <f t="shared" si="4"/>
        <v>0</v>
      </c>
      <c r="G68" s="668">
        <f t="shared" si="5"/>
        <v>0</v>
      </c>
      <c r="H68" s="668">
        <f t="shared" si="6"/>
        <v>0</v>
      </c>
      <c r="I68" s="8"/>
      <c r="J68" s="635"/>
      <c r="K68" s="635"/>
      <c r="L68" s="635"/>
      <c r="M68" s="635"/>
      <c r="N68" s="635"/>
      <c r="O68" s="635"/>
      <c r="P68" s="635"/>
      <c r="Q68" s="635"/>
      <c r="R68" s="635"/>
      <c r="S68" s="635"/>
      <c r="T68" s="635"/>
      <c r="U68" s="635"/>
      <c r="V68" s="635"/>
      <c r="W68" s="635"/>
      <c r="X68" s="635"/>
      <c r="Y68" s="635"/>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47"/>
      <c r="B69" s="648"/>
      <c r="C69" s="648"/>
      <c r="D69" s="649"/>
      <c r="E69" s="651"/>
      <c r="F69" s="667">
        <f t="shared" si="4"/>
        <v>0</v>
      </c>
      <c r="G69" s="668">
        <f t="shared" si="5"/>
        <v>0</v>
      </c>
      <c r="H69" s="668">
        <f t="shared" si="6"/>
        <v>0</v>
      </c>
      <c r="I69" s="8"/>
      <c r="J69" s="635"/>
      <c r="K69" s="635"/>
      <c r="L69" s="635"/>
      <c r="M69" s="635"/>
      <c r="N69" s="635"/>
      <c r="O69" s="635"/>
      <c r="P69" s="635"/>
      <c r="Q69" s="635"/>
      <c r="R69" s="635"/>
      <c r="S69" s="635"/>
      <c r="T69" s="635"/>
      <c r="U69" s="635"/>
      <c r="V69" s="635"/>
      <c r="W69" s="635"/>
      <c r="X69" s="635"/>
      <c r="Y69" s="635"/>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47"/>
      <c r="B70" s="648"/>
      <c r="C70" s="648"/>
      <c r="D70" s="649"/>
      <c r="E70" s="651"/>
      <c r="F70" s="667">
        <f t="shared" si="4"/>
        <v>0</v>
      </c>
      <c r="G70" s="668">
        <f t="shared" si="5"/>
        <v>0</v>
      </c>
      <c r="H70" s="668">
        <f t="shared" si="6"/>
        <v>0</v>
      </c>
      <c r="I70" s="8"/>
      <c r="J70" s="635"/>
      <c r="K70" s="635"/>
      <c r="L70" s="635"/>
      <c r="M70" s="635"/>
      <c r="N70" s="635"/>
      <c r="O70" s="635"/>
      <c r="P70" s="635"/>
      <c r="Q70" s="635"/>
      <c r="R70" s="635"/>
      <c r="S70" s="635"/>
      <c r="T70" s="635"/>
      <c r="U70" s="635"/>
      <c r="V70" s="635"/>
      <c r="W70" s="635"/>
      <c r="X70" s="635"/>
      <c r="Y70" s="635"/>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47"/>
      <c r="B71" s="648"/>
      <c r="C71" s="648"/>
      <c r="D71" s="649"/>
      <c r="E71" s="651"/>
      <c r="F71" s="667">
        <f t="shared" si="4"/>
        <v>0</v>
      </c>
      <c r="G71" s="668">
        <f t="shared" si="5"/>
        <v>0</v>
      </c>
      <c r="H71" s="668">
        <f t="shared" si="6"/>
        <v>0</v>
      </c>
      <c r="I71" s="8"/>
      <c r="J71" s="635"/>
      <c r="K71" s="635"/>
      <c r="L71" s="635"/>
      <c r="M71" s="635"/>
      <c r="N71" s="635"/>
      <c r="O71" s="635"/>
      <c r="P71" s="635"/>
      <c r="Q71" s="635"/>
      <c r="R71" s="635"/>
      <c r="S71" s="635"/>
      <c r="T71" s="635"/>
      <c r="U71" s="635"/>
      <c r="V71" s="635"/>
      <c r="W71" s="635"/>
      <c r="X71" s="635"/>
      <c r="Y71" s="635"/>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47"/>
      <c r="B72" s="648"/>
      <c r="C72" s="648"/>
      <c r="D72" s="649"/>
      <c r="E72" s="651"/>
      <c r="F72" s="667">
        <f t="shared" si="4"/>
        <v>0</v>
      </c>
      <c r="G72" s="668">
        <f t="shared" si="5"/>
        <v>0</v>
      </c>
      <c r="H72" s="668">
        <f t="shared" si="6"/>
        <v>0</v>
      </c>
      <c r="I72" s="8"/>
      <c r="J72" s="635"/>
      <c r="K72" s="635"/>
      <c r="L72" s="635"/>
      <c r="M72" s="635"/>
      <c r="N72" s="635"/>
      <c r="O72" s="635"/>
      <c r="P72" s="635"/>
      <c r="Q72" s="635"/>
      <c r="R72" s="635"/>
      <c r="S72" s="635"/>
      <c r="T72" s="635"/>
      <c r="U72" s="635"/>
      <c r="V72" s="635"/>
      <c r="W72" s="635"/>
      <c r="X72" s="635"/>
      <c r="Y72" s="635"/>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47"/>
      <c r="B73" s="648"/>
      <c r="C73" s="648"/>
      <c r="D73" s="649"/>
      <c r="E73" s="651"/>
      <c r="F73" s="667">
        <f t="shared" si="4"/>
        <v>0</v>
      </c>
      <c r="G73" s="668">
        <f t="shared" si="5"/>
        <v>0</v>
      </c>
      <c r="H73" s="668">
        <f t="shared" si="6"/>
        <v>0</v>
      </c>
      <c r="I73" s="8"/>
      <c r="J73" s="635"/>
      <c r="K73" s="635"/>
      <c r="L73" s="635"/>
      <c r="M73" s="635"/>
      <c r="N73" s="635"/>
      <c r="O73" s="635"/>
      <c r="P73" s="635"/>
      <c r="Q73" s="635"/>
      <c r="R73" s="635"/>
      <c r="S73" s="635"/>
      <c r="T73" s="635"/>
      <c r="U73" s="635"/>
      <c r="V73" s="635"/>
      <c r="W73" s="635"/>
      <c r="X73" s="635"/>
      <c r="Y73" s="635"/>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47"/>
      <c r="B74" s="648"/>
      <c r="C74" s="648"/>
      <c r="D74" s="649"/>
      <c r="E74" s="651"/>
      <c r="F74" s="667">
        <f t="shared" si="4"/>
        <v>0</v>
      </c>
      <c r="G74" s="668">
        <f t="shared" si="5"/>
        <v>0</v>
      </c>
      <c r="H74" s="668">
        <f t="shared" si="6"/>
        <v>0</v>
      </c>
      <c r="I74" s="8"/>
      <c r="J74" s="635"/>
      <c r="K74" s="635"/>
      <c r="L74" s="635"/>
      <c r="M74" s="635"/>
      <c r="N74" s="635"/>
      <c r="O74" s="635"/>
      <c r="P74" s="635"/>
      <c r="Q74" s="635"/>
      <c r="R74" s="635"/>
      <c r="S74" s="635"/>
      <c r="T74" s="635"/>
      <c r="U74" s="635"/>
      <c r="V74" s="635"/>
      <c r="W74" s="635"/>
      <c r="X74" s="635"/>
      <c r="Y74" s="635"/>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47"/>
      <c r="B75" s="648"/>
      <c r="C75" s="648"/>
      <c r="D75" s="649"/>
      <c r="E75" s="651"/>
      <c r="F75" s="667">
        <f t="shared" si="4"/>
        <v>0</v>
      </c>
      <c r="G75" s="668">
        <f t="shared" si="5"/>
        <v>0</v>
      </c>
      <c r="H75" s="668">
        <f t="shared" si="6"/>
        <v>0</v>
      </c>
      <c r="I75" s="8"/>
      <c r="J75" s="635"/>
      <c r="K75" s="635"/>
      <c r="L75" s="635"/>
      <c r="M75" s="635"/>
      <c r="N75" s="635"/>
      <c r="O75" s="635"/>
      <c r="P75" s="635"/>
      <c r="Q75" s="635"/>
      <c r="R75" s="635"/>
      <c r="S75" s="635"/>
      <c r="T75" s="635"/>
      <c r="U75" s="635"/>
      <c r="V75" s="635"/>
      <c r="W75" s="635"/>
      <c r="X75" s="635"/>
      <c r="Y75" s="635"/>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47"/>
      <c r="B76" s="648"/>
      <c r="C76" s="648"/>
      <c r="D76" s="649"/>
      <c r="E76" s="651"/>
      <c r="F76" s="667">
        <f t="shared" si="4"/>
        <v>0</v>
      </c>
      <c r="G76" s="668">
        <f t="shared" si="5"/>
        <v>0</v>
      </c>
      <c r="H76" s="668">
        <f t="shared" si="6"/>
        <v>0</v>
      </c>
      <c r="I76" s="8"/>
      <c r="J76" s="635"/>
      <c r="K76" s="635"/>
      <c r="L76" s="635"/>
      <c r="M76" s="635"/>
      <c r="N76" s="635"/>
      <c r="O76" s="635"/>
      <c r="P76" s="635"/>
      <c r="Q76" s="635"/>
      <c r="R76" s="635"/>
      <c r="S76" s="635"/>
      <c r="T76" s="635"/>
      <c r="U76" s="635"/>
      <c r="V76" s="635"/>
      <c r="W76" s="635"/>
      <c r="X76" s="635"/>
      <c r="Y76" s="635"/>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47"/>
      <c r="B77" s="648"/>
      <c r="C77" s="648"/>
      <c r="D77" s="649"/>
      <c r="E77" s="651"/>
      <c r="F77" s="667">
        <f t="shared" si="4"/>
        <v>0</v>
      </c>
      <c r="G77" s="668">
        <f t="shared" si="5"/>
        <v>0</v>
      </c>
      <c r="H77" s="668">
        <f t="shared" si="6"/>
        <v>0</v>
      </c>
      <c r="I77" s="8"/>
      <c r="J77" s="635"/>
      <c r="K77" s="635"/>
      <c r="L77" s="635"/>
      <c r="M77" s="635"/>
      <c r="N77" s="635"/>
      <c r="O77" s="635"/>
      <c r="P77" s="635"/>
      <c r="Q77" s="635"/>
      <c r="R77" s="635"/>
      <c r="S77" s="635"/>
      <c r="T77" s="635"/>
      <c r="U77" s="635"/>
      <c r="V77" s="635"/>
      <c r="W77" s="635"/>
      <c r="X77" s="635"/>
      <c r="Y77" s="635"/>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47"/>
      <c r="B78" s="648"/>
      <c r="C78" s="648"/>
      <c r="D78" s="649"/>
      <c r="E78" s="651"/>
      <c r="F78" s="667">
        <f t="shared" si="4"/>
        <v>0</v>
      </c>
      <c r="G78" s="668">
        <f t="shared" si="5"/>
        <v>0</v>
      </c>
      <c r="H78" s="668">
        <f t="shared" si="6"/>
        <v>0</v>
      </c>
      <c r="I78" s="8"/>
      <c r="J78" s="635"/>
      <c r="K78" s="635"/>
      <c r="L78" s="635"/>
      <c r="M78" s="635"/>
      <c r="N78" s="635"/>
      <c r="O78" s="635"/>
      <c r="P78" s="635"/>
      <c r="Q78" s="635"/>
      <c r="R78" s="635"/>
      <c r="S78" s="635"/>
      <c r="T78" s="635"/>
      <c r="U78" s="635"/>
      <c r="V78" s="635"/>
      <c r="W78" s="635"/>
      <c r="X78" s="635"/>
      <c r="Y78" s="635"/>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47"/>
      <c r="B79" s="648"/>
      <c r="C79" s="648"/>
      <c r="D79" s="649"/>
      <c r="E79" s="651"/>
      <c r="F79" s="667">
        <f t="shared" si="4"/>
        <v>0</v>
      </c>
      <c r="G79" s="668">
        <f t="shared" si="5"/>
        <v>0</v>
      </c>
      <c r="H79" s="668">
        <f t="shared" si="6"/>
        <v>0</v>
      </c>
      <c r="I79" s="8"/>
      <c r="J79" s="635"/>
      <c r="K79" s="635"/>
      <c r="L79" s="635"/>
      <c r="M79" s="635"/>
      <c r="N79" s="635"/>
      <c r="O79" s="635"/>
      <c r="P79" s="635"/>
      <c r="Q79" s="635"/>
      <c r="R79" s="635"/>
      <c r="S79" s="635"/>
      <c r="T79" s="635"/>
      <c r="U79" s="635"/>
      <c r="V79" s="635"/>
      <c r="W79" s="635"/>
      <c r="X79" s="635"/>
      <c r="Y79" s="635"/>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47"/>
      <c r="B80" s="648"/>
      <c r="C80" s="648"/>
      <c r="D80" s="649"/>
      <c r="E80" s="651"/>
      <c r="F80" s="667">
        <f t="shared" si="4"/>
        <v>0</v>
      </c>
      <c r="G80" s="668">
        <f t="shared" si="5"/>
        <v>0</v>
      </c>
      <c r="H80" s="668">
        <f t="shared" si="6"/>
        <v>0</v>
      </c>
      <c r="I80" s="8"/>
      <c r="J80" s="635"/>
      <c r="K80" s="635"/>
      <c r="L80" s="635"/>
      <c r="M80" s="635"/>
      <c r="N80" s="635"/>
      <c r="O80" s="635"/>
      <c r="P80" s="635"/>
      <c r="Q80" s="635"/>
      <c r="R80" s="635"/>
      <c r="S80" s="635"/>
      <c r="T80" s="635"/>
      <c r="U80" s="635"/>
      <c r="V80" s="635"/>
      <c r="W80" s="635"/>
      <c r="X80" s="635"/>
      <c r="Y80" s="635"/>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47"/>
      <c r="B81" s="648"/>
      <c r="C81" s="648"/>
      <c r="D81" s="649"/>
      <c r="E81" s="651"/>
      <c r="F81" s="667">
        <f t="shared" si="4"/>
        <v>0</v>
      </c>
      <c r="G81" s="668">
        <f t="shared" si="5"/>
        <v>0</v>
      </c>
      <c r="H81" s="668">
        <f t="shared" si="6"/>
        <v>0</v>
      </c>
      <c r="I81" s="8"/>
      <c r="J81" s="635"/>
      <c r="K81" s="635"/>
      <c r="L81" s="635"/>
      <c r="M81" s="635"/>
      <c r="N81" s="635"/>
      <c r="O81" s="635"/>
      <c r="P81" s="635"/>
      <c r="Q81" s="635"/>
      <c r="R81" s="635"/>
      <c r="S81" s="635"/>
      <c r="T81" s="635"/>
      <c r="U81" s="635"/>
      <c r="V81" s="635"/>
      <c r="W81" s="635"/>
      <c r="X81" s="635"/>
      <c r="Y81" s="635"/>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47"/>
      <c r="B82" s="648"/>
      <c r="C82" s="648"/>
      <c r="D82" s="649"/>
      <c r="E82" s="651"/>
      <c r="F82" s="667">
        <f t="shared" si="4"/>
        <v>0</v>
      </c>
      <c r="G82" s="668">
        <f t="shared" si="5"/>
        <v>0</v>
      </c>
      <c r="H82" s="668">
        <f t="shared" si="6"/>
        <v>0</v>
      </c>
      <c r="I82" s="8"/>
      <c r="J82" s="635"/>
      <c r="K82" s="635"/>
      <c r="L82" s="635"/>
      <c r="M82" s="635"/>
      <c r="N82" s="635"/>
      <c r="O82" s="635"/>
      <c r="P82" s="635"/>
      <c r="Q82" s="635"/>
      <c r="R82" s="635"/>
      <c r="S82" s="635"/>
      <c r="T82" s="635"/>
      <c r="U82" s="635"/>
      <c r="V82" s="635"/>
      <c r="W82" s="635"/>
      <c r="X82" s="635"/>
      <c r="Y82" s="635"/>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47"/>
      <c r="B83" s="648"/>
      <c r="C83" s="648"/>
      <c r="D83" s="649"/>
      <c r="E83" s="651"/>
      <c r="F83" s="667">
        <f t="shared" si="4"/>
        <v>0</v>
      </c>
      <c r="G83" s="668">
        <f t="shared" si="5"/>
        <v>0</v>
      </c>
      <c r="H83" s="668">
        <f t="shared" si="6"/>
        <v>0</v>
      </c>
      <c r="I83" s="8"/>
      <c r="J83" s="635"/>
      <c r="K83" s="635"/>
      <c r="L83" s="635"/>
      <c r="M83" s="635"/>
      <c r="N83" s="635"/>
      <c r="O83" s="635"/>
      <c r="P83" s="635"/>
      <c r="Q83" s="635"/>
      <c r="R83" s="635"/>
      <c r="S83" s="635"/>
      <c r="T83" s="635"/>
      <c r="U83" s="635"/>
      <c r="V83" s="635"/>
      <c r="W83" s="635"/>
      <c r="X83" s="635"/>
      <c r="Y83" s="635"/>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47"/>
      <c r="B84" s="648"/>
      <c r="C84" s="648"/>
      <c r="D84" s="649"/>
      <c r="E84" s="651"/>
      <c r="F84" s="667">
        <f t="shared" si="4"/>
        <v>0</v>
      </c>
      <c r="G84" s="668">
        <f t="shared" si="5"/>
        <v>0</v>
      </c>
      <c r="H84" s="668">
        <f t="shared" si="6"/>
        <v>0</v>
      </c>
      <c r="I84" s="8"/>
      <c r="J84" s="635"/>
      <c r="K84" s="635"/>
      <c r="L84" s="635"/>
      <c r="M84" s="635"/>
      <c r="N84" s="635"/>
      <c r="O84" s="635"/>
      <c r="P84" s="635"/>
      <c r="Q84" s="635"/>
      <c r="R84" s="635"/>
      <c r="S84" s="635"/>
      <c r="T84" s="635"/>
      <c r="U84" s="635"/>
      <c r="V84" s="635"/>
      <c r="W84" s="635"/>
      <c r="X84" s="635"/>
      <c r="Y84" s="635"/>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47"/>
      <c r="B85" s="648"/>
      <c r="C85" s="648"/>
      <c r="D85" s="649"/>
      <c r="E85" s="651"/>
      <c r="F85" s="667">
        <f t="shared" si="4"/>
        <v>0</v>
      </c>
      <c r="G85" s="668">
        <f t="shared" si="5"/>
        <v>0</v>
      </c>
      <c r="H85" s="668">
        <f t="shared" si="6"/>
        <v>0</v>
      </c>
      <c r="I85" s="8"/>
      <c r="J85" s="635"/>
      <c r="K85" s="635"/>
      <c r="L85" s="635"/>
      <c r="M85" s="635"/>
      <c r="N85" s="635"/>
      <c r="O85" s="635"/>
      <c r="P85" s="635"/>
      <c r="Q85" s="635"/>
      <c r="R85" s="635"/>
      <c r="S85" s="635"/>
      <c r="T85" s="635"/>
      <c r="U85" s="635"/>
      <c r="V85" s="635"/>
      <c r="W85" s="635"/>
      <c r="X85" s="635"/>
      <c r="Y85" s="635"/>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47"/>
      <c r="B86" s="648"/>
      <c r="C86" s="648"/>
      <c r="D86" s="649"/>
      <c r="E86" s="651"/>
      <c r="F86" s="667">
        <f t="shared" si="4"/>
        <v>0</v>
      </c>
      <c r="G86" s="668">
        <f t="shared" si="5"/>
        <v>0</v>
      </c>
      <c r="H86" s="668">
        <f t="shared" si="6"/>
        <v>0</v>
      </c>
      <c r="I86" s="8"/>
      <c r="J86" s="635"/>
      <c r="K86" s="635"/>
      <c r="L86" s="635"/>
      <c r="M86" s="635"/>
      <c r="N86" s="635"/>
      <c r="O86" s="635"/>
      <c r="P86" s="635"/>
      <c r="Q86" s="635"/>
      <c r="R86" s="635"/>
      <c r="S86" s="635"/>
      <c r="T86" s="635"/>
      <c r="U86" s="635"/>
      <c r="V86" s="635"/>
      <c r="W86" s="635"/>
      <c r="X86" s="635"/>
      <c r="Y86" s="635"/>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47"/>
      <c r="B87" s="648"/>
      <c r="C87" s="648"/>
      <c r="D87" s="649"/>
      <c r="E87" s="651"/>
      <c r="F87" s="667">
        <f t="shared" si="4"/>
        <v>0</v>
      </c>
      <c r="G87" s="668">
        <f t="shared" si="5"/>
        <v>0</v>
      </c>
      <c r="H87" s="668">
        <f t="shared" si="6"/>
        <v>0</v>
      </c>
      <c r="I87" s="8"/>
      <c r="J87" s="635"/>
      <c r="K87" s="635"/>
      <c r="L87" s="635"/>
      <c r="M87" s="635"/>
      <c r="N87" s="635"/>
      <c r="O87" s="635"/>
      <c r="P87" s="635"/>
      <c r="Q87" s="635"/>
      <c r="R87" s="635"/>
      <c r="S87" s="635"/>
      <c r="T87" s="635"/>
      <c r="U87" s="635"/>
      <c r="V87" s="635"/>
      <c r="W87" s="635"/>
      <c r="X87" s="635"/>
      <c r="Y87" s="635"/>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47"/>
      <c r="B88" s="648"/>
      <c r="C88" s="648"/>
      <c r="D88" s="649"/>
      <c r="E88" s="651"/>
      <c r="F88" s="667">
        <f t="shared" si="4"/>
        <v>0</v>
      </c>
      <c r="G88" s="668">
        <f t="shared" si="5"/>
        <v>0</v>
      </c>
      <c r="H88" s="668">
        <f t="shared" si="6"/>
        <v>0</v>
      </c>
      <c r="I88" s="8"/>
      <c r="J88" s="635"/>
      <c r="K88" s="635"/>
      <c r="L88" s="635"/>
      <c r="M88" s="635"/>
      <c r="N88" s="635"/>
      <c r="O88" s="635"/>
      <c r="P88" s="635"/>
      <c r="Q88" s="635"/>
      <c r="R88" s="635"/>
      <c r="S88" s="635"/>
      <c r="T88" s="635"/>
      <c r="U88" s="635"/>
      <c r="V88" s="635"/>
      <c r="W88" s="635"/>
      <c r="X88" s="635"/>
      <c r="Y88" s="635"/>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47"/>
      <c r="B89" s="648"/>
      <c r="C89" s="648"/>
      <c r="D89" s="649"/>
      <c r="E89" s="651"/>
      <c r="F89" s="667">
        <f t="shared" si="4"/>
        <v>0</v>
      </c>
      <c r="G89" s="668">
        <f t="shared" si="5"/>
        <v>0</v>
      </c>
      <c r="H89" s="668">
        <f t="shared" si="6"/>
        <v>0</v>
      </c>
      <c r="I89" s="8"/>
      <c r="J89" s="635"/>
      <c r="K89" s="635"/>
      <c r="L89" s="635"/>
      <c r="M89" s="635"/>
      <c r="N89" s="635"/>
      <c r="O89" s="635"/>
      <c r="P89" s="635"/>
      <c r="Q89" s="635"/>
      <c r="R89" s="635"/>
      <c r="S89" s="635"/>
      <c r="T89" s="635"/>
      <c r="U89" s="635"/>
      <c r="V89" s="635"/>
      <c r="W89" s="635"/>
      <c r="X89" s="635"/>
      <c r="Y89" s="635"/>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47"/>
      <c r="B90" s="648"/>
      <c r="C90" s="648"/>
      <c r="D90" s="649"/>
      <c r="E90" s="651"/>
      <c r="F90" s="667">
        <f t="shared" si="4"/>
        <v>0</v>
      </c>
      <c r="G90" s="668">
        <f t="shared" si="5"/>
        <v>0</v>
      </c>
      <c r="H90" s="668">
        <f t="shared" si="6"/>
        <v>0</v>
      </c>
      <c r="I90" s="8"/>
      <c r="J90" s="635"/>
      <c r="K90" s="635"/>
      <c r="L90" s="635"/>
      <c r="M90" s="635"/>
      <c r="N90" s="635"/>
      <c r="O90" s="635"/>
      <c r="P90" s="635"/>
      <c r="Q90" s="635"/>
      <c r="R90" s="635"/>
      <c r="S90" s="635"/>
      <c r="T90" s="635"/>
      <c r="U90" s="635"/>
      <c r="V90" s="635"/>
      <c r="W90" s="635"/>
      <c r="X90" s="635"/>
      <c r="Y90" s="635"/>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47"/>
      <c r="B91" s="648"/>
      <c r="C91" s="648"/>
      <c r="D91" s="649"/>
      <c r="E91" s="651"/>
      <c r="F91" s="667">
        <f t="shared" si="4"/>
        <v>0</v>
      </c>
      <c r="G91" s="668">
        <f t="shared" si="5"/>
        <v>0</v>
      </c>
      <c r="H91" s="668">
        <f t="shared" si="6"/>
        <v>0</v>
      </c>
      <c r="I91" s="8"/>
      <c r="J91" s="635"/>
      <c r="K91" s="635"/>
      <c r="L91" s="635"/>
      <c r="M91" s="635"/>
      <c r="N91" s="635"/>
      <c r="O91" s="635"/>
      <c r="P91" s="635"/>
      <c r="Q91" s="635"/>
      <c r="R91" s="635"/>
      <c r="S91" s="635"/>
      <c r="T91" s="635"/>
      <c r="U91" s="635"/>
      <c r="V91" s="635"/>
      <c r="W91" s="635"/>
      <c r="X91" s="635"/>
      <c r="Y91" s="635"/>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47"/>
      <c r="B92" s="648"/>
      <c r="C92" s="648"/>
      <c r="D92" s="649"/>
      <c r="E92" s="651"/>
      <c r="F92" s="667">
        <f t="shared" si="4"/>
        <v>0</v>
      </c>
      <c r="G92" s="668">
        <f t="shared" si="5"/>
        <v>0</v>
      </c>
      <c r="H92" s="668">
        <f t="shared" si="6"/>
        <v>0</v>
      </c>
      <c r="I92" s="8"/>
      <c r="J92" s="635"/>
      <c r="K92" s="635"/>
      <c r="L92" s="635"/>
      <c r="M92" s="635"/>
      <c r="N92" s="635"/>
      <c r="O92" s="635"/>
      <c r="P92" s="635"/>
      <c r="Q92" s="635"/>
      <c r="R92" s="635"/>
      <c r="S92" s="635"/>
      <c r="T92" s="635"/>
      <c r="U92" s="635"/>
      <c r="V92" s="635"/>
      <c r="W92" s="635"/>
      <c r="X92" s="635"/>
      <c r="Y92" s="635"/>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47"/>
      <c r="B93" s="648"/>
      <c r="C93" s="648"/>
      <c r="D93" s="649"/>
      <c r="E93" s="651"/>
      <c r="F93" s="667">
        <f t="shared" si="4"/>
        <v>0</v>
      </c>
      <c r="G93" s="668">
        <f t="shared" si="5"/>
        <v>0</v>
      </c>
      <c r="H93" s="668">
        <f t="shared" si="6"/>
        <v>0</v>
      </c>
      <c r="I93" s="8"/>
      <c r="J93" s="635"/>
      <c r="K93" s="635"/>
      <c r="L93" s="635"/>
      <c r="M93" s="635"/>
      <c r="N93" s="635"/>
      <c r="O93" s="635"/>
      <c r="P93" s="635"/>
      <c r="Q93" s="635"/>
      <c r="R93" s="635"/>
      <c r="S93" s="635"/>
      <c r="T93" s="635"/>
      <c r="U93" s="635"/>
      <c r="V93" s="635"/>
      <c r="W93" s="635"/>
      <c r="X93" s="635"/>
      <c r="Y93" s="635"/>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47"/>
      <c r="B94" s="648"/>
      <c r="C94" s="648"/>
      <c r="D94" s="649"/>
      <c r="E94" s="651"/>
      <c r="F94" s="667">
        <f t="shared" si="4"/>
        <v>0</v>
      </c>
      <c r="G94" s="668">
        <f t="shared" si="5"/>
        <v>0</v>
      </c>
      <c r="H94" s="668">
        <f t="shared" si="6"/>
        <v>0</v>
      </c>
      <c r="I94" s="8"/>
      <c r="J94" s="635"/>
      <c r="K94" s="635"/>
      <c r="L94" s="635"/>
      <c r="M94" s="635"/>
      <c r="N94" s="635"/>
      <c r="O94" s="635"/>
      <c r="P94" s="635"/>
      <c r="Q94" s="635"/>
      <c r="R94" s="635"/>
      <c r="S94" s="635"/>
      <c r="T94" s="635"/>
      <c r="U94" s="635"/>
      <c r="V94" s="635"/>
      <c r="W94" s="635"/>
      <c r="X94" s="635"/>
      <c r="Y94" s="635"/>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47"/>
      <c r="B95" s="648"/>
      <c r="C95" s="648"/>
      <c r="D95" s="649"/>
      <c r="E95" s="651"/>
      <c r="F95" s="667">
        <f t="shared" si="4"/>
        <v>0</v>
      </c>
      <c r="G95" s="668">
        <f t="shared" si="5"/>
        <v>0</v>
      </c>
      <c r="H95" s="668">
        <f t="shared" si="6"/>
        <v>0</v>
      </c>
      <c r="I95" s="8"/>
      <c r="J95" s="635"/>
      <c r="K95" s="635"/>
      <c r="L95" s="635"/>
      <c r="M95" s="635"/>
      <c r="N95" s="635"/>
      <c r="O95" s="635"/>
      <c r="P95" s="635"/>
      <c r="Q95" s="635"/>
      <c r="R95" s="635"/>
      <c r="S95" s="635"/>
      <c r="T95" s="635"/>
      <c r="U95" s="635"/>
      <c r="V95" s="635"/>
      <c r="W95" s="635"/>
      <c r="X95" s="635"/>
      <c r="Y95" s="635"/>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47"/>
      <c r="B96" s="648"/>
      <c r="C96" s="648"/>
      <c r="D96" s="649"/>
      <c r="E96" s="651"/>
      <c r="F96" s="667">
        <f t="shared" si="4"/>
        <v>0</v>
      </c>
      <c r="G96" s="668">
        <f t="shared" si="5"/>
        <v>0</v>
      </c>
      <c r="H96" s="668">
        <f t="shared" si="6"/>
        <v>0</v>
      </c>
      <c r="I96" s="8"/>
      <c r="J96" s="635"/>
      <c r="K96" s="635"/>
      <c r="L96" s="635"/>
      <c r="M96" s="635"/>
      <c r="N96" s="635"/>
      <c r="O96" s="635"/>
      <c r="P96" s="635"/>
      <c r="Q96" s="635"/>
      <c r="R96" s="635"/>
      <c r="S96" s="635"/>
      <c r="T96" s="635"/>
      <c r="U96" s="635"/>
      <c r="V96" s="635"/>
      <c r="W96" s="635"/>
      <c r="X96" s="635"/>
      <c r="Y96" s="635"/>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47"/>
      <c r="B97" s="648"/>
      <c r="C97" s="648"/>
      <c r="D97" s="649"/>
      <c r="E97" s="651"/>
      <c r="F97" s="667">
        <f t="shared" si="4"/>
        <v>0</v>
      </c>
      <c r="G97" s="668">
        <f t="shared" si="5"/>
        <v>0</v>
      </c>
      <c r="H97" s="668">
        <f t="shared" si="6"/>
        <v>0</v>
      </c>
      <c r="I97" s="8"/>
      <c r="J97" s="635"/>
      <c r="K97" s="635"/>
      <c r="L97" s="635"/>
      <c r="M97" s="635"/>
      <c r="N97" s="635"/>
      <c r="O97" s="635"/>
      <c r="P97" s="635"/>
      <c r="Q97" s="635"/>
      <c r="R97" s="635"/>
      <c r="S97" s="635"/>
      <c r="T97" s="635"/>
      <c r="U97" s="635"/>
      <c r="V97" s="635"/>
      <c r="W97" s="635"/>
      <c r="X97" s="635"/>
      <c r="Y97" s="635"/>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47"/>
      <c r="B98" s="648"/>
      <c r="C98" s="648"/>
      <c r="D98" s="649"/>
      <c r="E98" s="651"/>
      <c r="F98" s="667">
        <f t="shared" si="4"/>
        <v>0</v>
      </c>
      <c r="G98" s="668">
        <f t="shared" si="5"/>
        <v>0</v>
      </c>
      <c r="H98" s="668">
        <f t="shared" si="6"/>
        <v>0</v>
      </c>
      <c r="I98" s="8"/>
      <c r="J98" s="635"/>
      <c r="K98" s="635"/>
      <c r="L98" s="635"/>
      <c r="M98" s="635"/>
      <c r="N98" s="635"/>
      <c r="O98" s="635"/>
      <c r="P98" s="635"/>
      <c r="Q98" s="635"/>
      <c r="R98" s="635"/>
      <c r="S98" s="635"/>
      <c r="T98" s="635"/>
      <c r="U98" s="635"/>
      <c r="V98" s="635"/>
      <c r="W98" s="635"/>
      <c r="X98" s="635"/>
      <c r="Y98" s="635"/>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47"/>
      <c r="B99" s="648"/>
      <c r="C99" s="648"/>
      <c r="D99" s="649"/>
      <c r="E99" s="651"/>
      <c r="F99" s="667">
        <f t="shared" si="4"/>
        <v>0</v>
      </c>
      <c r="G99" s="668">
        <f t="shared" si="5"/>
        <v>0</v>
      </c>
      <c r="H99" s="668">
        <f t="shared" si="6"/>
        <v>0</v>
      </c>
      <c r="I99" s="8"/>
      <c r="J99" s="635"/>
      <c r="K99" s="635"/>
      <c r="L99" s="635"/>
      <c r="M99" s="635"/>
      <c r="N99" s="635"/>
      <c r="O99" s="635"/>
      <c r="P99" s="635"/>
      <c r="Q99" s="635"/>
      <c r="R99" s="635"/>
      <c r="S99" s="635"/>
      <c r="T99" s="635"/>
      <c r="U99" s="635"/>
      <c r="V99" s="635"/>
      <c r="W99" s="635"/>
      <c r="X99" s="635"/>
      <c r="Y99" s="635"/>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47"/>
      <c r="B100" s="648"/>
      <c r="C100" s="648"/>
      <c r="D100" s="649"/>
      <c r="E100" s="651"/>
      <c r="F100" s="667">
        <f t="shared" si="4"/>
        <v>0</v>
      </c>
      <c r="G100" s="668">
        <f t="shared" si="5"/>
        <v>0</v>
      </c>
      <c r="H100" s="668">
        <f t="shared" si="6"/>
        <v>0</v>
      </c>
      <c r="I100" s="8"/>
      <c r="J100" s="635"/>
      <c r="K100" s="635"/>
      <c r="L100" s="635"/>
      <c r="M100" s="635"/>
      <c r="N100" s="635"/>
      <c r="O100" s="635"/>
      <c r="P100" s="635"/>
      <c r="Q100" s="635"/>
      <c r="R100" s="635"/>
      <c r="S100" s="635"/>
      <c r="T100" s="635"/>
      <c r="U100" s="635"/>
      <c r="V100" s="635"/>
      <c r="W100" s="635"/>
      <c r="X100" s="635"/>
      <c r="Y100" s="635"/>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47"/>
      <c r="B101" s="648"/>
      <c r="C101" s="648"/>
      <c r="D101" s="649"/>
      <c r="E101" s="651"/>
      <c r="F101" s="667">
        <f t="shared" si="4"/>
        <v>0</v>
      </c>
      <c r="G101" s="668">
        <f t="shared" si="5"/>
        <v>0</v>
      </c>
      <c r="H101" s="668">
        <f t="shared" si="6"/>
        <v>0</v>
      </c>
      <c r="I101" s="8"/>
      <c r="J101" s="635"/>
      <c r="K101" s="635"/>
      <c r="L101" s="635"/>
      <c r="M101" s="635"/>
      <c r="N101" s="635"/>
      <c r="O101" s="635"/>
      <c r="P101" s="635"/>
      <c r="Q101" s="635"/>
      <c r="R101" s="635"/>
      <c r="S101" s="635"/>
      <c r="T101" s="635"/>
      <c r="U101" s="635"/>
      <c r="V101" s="635"/>
      <c r="W101" s="635"/>
      <c r="X101" s="635"/>
      <c r="Y101" s="635"/>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47"/>
      <c r="B102" s="648"/>
      <c r="C102" s="648"/>
      <c r="D102" s="649"/>
      <c r="E102" s="651"/>
      <c r="F102" s="667">
        <f t="shared" si="4"/>
        <v>0</v>
      </c>
      <c r="G102" s="668">
        <f t="shared" si="5"/>
        <v>0</v>
      </c>
      <c r="H102" s="668">
        <f t="shared" si="6"/>
        <v>0</v>
      </c>
      <c r="I102" s="8"/>
      <c r="J102" s="635"/>
      <c r="K102" s="635"/>
      <c r="L102" s="635"/>
      <c r="M102" s="635"/>
      <c r="N102" s="635"/>
      <c r="O102" s="635"/>
      <c r="P102" s="635"/>
      <c r="Q102" s="635"/>
      <c r="R102" s="635"/>
      <c r="S102" s="635"/>
      <c r="T102" s="635"/>
      <c r="U102" s="635"/>
      <c r="V102" s="635"/>
      <c r="W102" s="635"/>
      <c r="X102" s="635"/>
      <c r="Y102" s="635"/>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47"/>
      <c r="B103" s="648"/>
      <c r="C103" s="648"/>
      <c r="D103" s="649"/>
      <c r="E103" s="651"/>
      <c r="F103" s="667">
        <f t="shared" si="4"/>
        <v>0</v>
      </c>
      <c r="G103" s="668">
        <f t="shared" si="5"/>
        <v>0</v>
      </c>
      <c r="H103" s="668">
        <f t="shared" si="6"/>
        <v>0</v>
      </c>
      <c r="I103" s="8"/>
      <c r="J103" s="635"/>
      <c r="K103" s="635"/>
      <c r="L103" s="635"/>
      <c r="M103" s="635"/>
      <c r="N103" s="635"/>
      <c r="O103" s="635"/>
      <c r="P103" s="635"/>
      <c r="Q103" s="635"/>
      <c r="R103" s="635"/>
      <c r="S103" s="635"/>
      <c r="T103" s="635"/>
      <c r="U103" s="635"/>
      <c r="V103" s="635"/>
      <c r="W103" s="635"/>
      <c r="X103" s="635"/>
      <c r="Y103" s="635"/>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47"/>
      <c r="B104" s="648"/>
      <c r="C104" s="648"/>
      <c r="D104" s="649"/>
      <c r="E104" s="651"/>
      <c r="F104" s="667">
        <f t="shared" si="4"/>
        <v>0</v>
      </c>
      <c r="G104" s="668">
        <f t="shared" si="5"/>
        <v>0</v>
      </c>
      <c r="H104" s="668">
        <f t="shared" si="6"/>
        <v>0</v>
      </c>
      <c r="I104" s="8"/>
      <c r="J104" s="635"/>
      <c r="K104" s="635"/>
      <c r="L104" s="635"/>
      <c r="M104" s="635"/>
      <c r="N104" s="635"/>
      <c r="O104" s="635"/>
      <c r="P104" s="635"/>
      <c r="Q104" s="635"/>
      <c r="R104" s="635"/>
      <c r="S104" s="635"/>
      <c r="T104" s="635"/>
      <c r="U104" s="635"/>
      <c r="V104" s="635"/>
      <c r="W104" s="635"/>
      <c r="X104" s="635"/>
      <c r="Y104" s="635"/>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47"/>
      <c r="B105" s="648"/>
      <c r="C105" s="648"/>
      <c r="D105" s="649"/>
      <c r="E105" s="651"/>
      <c r="F105" s="667">
        <f t="shared" si="4"/>
        <v>0</v>
      </c>
      <c r="G105" s="668">
        <f t="shared" si="5"/>
        <v>0</v>
      </c>
      <c r="H105" s="668">
        <f t="shared" si="6"/>
        <v>0</v>
      </c>
      <c r="I105" s="8"/>
      <c r="J105" s="635"/>
      <c r="K105" s="635"/>
      <c r="L105" s="635"/>
      <c r="M105" s="635"/>
      <c r="N105" s="635"/>
      <c r="O105" s="635"/>
      <c r="P105" s="635"/>
      <c r="Q105" s="635"/>
      <c r="R105" s="635"/>
      <c r="S105" s="635"/>
      <c r="T105" s="635"/>
      <c r="U105" s="635"/>
      <c r="V105" s="635"/>
      <c r="W105" s="635"/>
      <c r="X105" s="635"/>
      <c r="Y105" s="635"/>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47"/>
      <c r="B106" s="648"/>
      <c r="C106" s="648"/>
      <c r="D106" s="649"/>
      <c r="E106" s="651"/>
      <c r="F106" s="667">
        <f t="shared" si="4"/>
        <v>0</v>
      </c>
      <c r="G106" s="668">
        <f t="shared" si="5"/>
        <v>0</v>
      </c>
      <c r="H106" s="668">
        <f t="shared" si="6"/>
        <v>0</v>
      </c>
      <c r="I106" s="8"/>
      <c r="J106" s="635"/>
      <c r="K106" s="635"/>
      <c r="L106" s="635"/>
      <c r="M106" s="635"/>
      <c r="N106" s="635"/>
      <c r="O106" s="635"/>
      <c r="P106" s="635"/>
      <c r="Q106" s="635"/>
      <c r="R106" s="635"/>
      <c r="S106" s="635"/>
      <c r="T106" s="635"/>
      <c r="U106" s="635"/>
      <c r="V106" s="635"/>
      <c r="W106" s="635"/>
      <c r="X106" s="635"/>
      <c r="Y106" s="635"/>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47"/>
      <c r="B107" s="648"/>
      <c r="C107" s="648"/>
      <c r="D107" s="649"/>
      <c r="E107" s="651"/>
      <c r="F107" s="667">
        <f t="shared" si="4"/>
        <v>0</v>
      </c>
      <c r="G107" s="668">
        <f t="shared" si="5"/>
        <v>0</v>
      </c>
      <c r="H107" s="668">
        <f t="shared" si="6"/>
        <v>0</v>
      </c>
      <c r="I107" s="8"/>
      <c r="J107" s="635"/>
      <c r="K107" s="635"/>
      <c r="L107" s="635"/>
      <c r="M107" s="635"/>
      <c r="N107" s="635"/>
      <c r="O107" s="635"/>
      <c r="P107" s="635"/>
      <c r="Q107" s="635"/>
      <c r="R107" s="635"/>
      <c r="S107" s="635"/>
      <c r="T107" s="635"/>
      <c r="U107" s="635"/>
      <c r="V107" s="635"/>
      <c r="W107" s="635"/>
      <c r="X107" s="635"/>
      <c r="Y107" s="635"/>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47"/>
      <c r="B108" s="648"/>
      <c r="C108" s="648"/>
      <c r="D108" s="649"/>
      <c r="E108" s="651"/>
      <c r="F108" s="667">
        <f t="shared" si="4"/>
        <v>0</v>
      </c>
      <c r="G108" s="668">
        <f t="shared" si="5"/>
        <v>0</v>
      </c>
      <c r="H108" s="668">
        <f t="shared" si="6"/>
        <v>0</v>
      </c>
      <c r="I108" s="8"/>
      <c r="J108" s="635"/>
      <c r="K108" s="635"/>
      <c r="L108" s="635"/>
      <c r="M108" s="635"/>
      <c r="N108" s="635"/>
      <c r="O108" s="635"/>
      <c r="P108" s="635"/>
      <c r="Q108" s="635"/>
      <c r="R108" s="635"/>
      <c r="S108" s="635"/>
      <c r="T108" s="635"/>
      <c r="U108" s="635"/>
      <c r="V108" s="635"/>
      <c r="W108" s="635"/>
      <c r="X108" s="635"/>
      <c r="Y108" s="635"/>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47"/>
      <c r="B109" s="648"/>
      <c r="C109" s="648"/>
      <c r="D109" s="649"/>
      <c r="E109" s="651"/>
      <c r="F109" s="667">
        <f t="shared" si="4"/>
        <v>0</v>
      </c>
      <c r="G109" s="668">
        <f t="shared" si="5"/>
        <v>0</v>
      </c>
      <c r="H109" s="668">
        <f t="shared" si="6"/>
        <v>0</v>
      </c>
      <c r="I109" s="8"/>
      <c r="J109" s="635"/>
      <c r="K109" s="635"/>
      <c r="L109" s="635"/>
      <c r="M109" s="635"/>
      <c r="N109" s="635"/>
      <c r="O109" s="635"/>
      <c r="P109" s="635"/>
      <c r="Q109" s="635"/>
      <c r="R109" s="635"/>
      <c r="S109" s="635"/>
      <c r="T109" s="635"/>
      <c r="U109" s="635"/>
      <c r="V109" s="635"/>
      <c r="W109" s="635"/>
      <c r="X109" s="635"/>
      <c r="Y109" s="635"/>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47"/>
      <c r="B110" s="648"/>
      <c r="C110" s="648"/>
      <c r="D110" s="649"/>
      <c r="E110" s="651"/>
      <c r="F110" s="667">
        <f t="shared" ref="F110:F112" si="7">D110/8/(215/12)</f>
        <v>0</v>
      </c>
      <c r="G110" s="668">
        <f t="shared" ref="G110:G112" si="8">+D110*C110</f>
        <v>0</v>
      </c>
      <c r="H110" s="668">
        <f t="shared" ref="H110:H112" si="9">G110*0.25</f>
        <v>0</v>
      </c>
      <c r="I110" s="8"/>
      <c r="J110" s="635"/>
      <c r="K110" s="635"/>
      <c r="L110" s="635"/>
      <c r="M110" s="635"/>
      <c r="N110" s="635"/>
      <c r="O110" s="635"/>
      <c r="P110" s="635"/>
      <c r="Q110" s="635"/>
      <c r="R110" s="635"/>
      <c r="S110" s="635"/>
      <c r="T110" s="635"/>
      <c r="U110" s="635"/>
      <c r="V110" s="635"/>
      <c r="W110" s="635"/>
      <c r="X110" s="635"/>
      <c r="Y110" s="635"/>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47"/>
      <c r="B111" s="648"/>
      <c r="C111" s="648"/>
      <c r="D111" s="649"/>
      <c r="E111" s="651"/>
      <c r="F111" s="667">
        <f t="shared" si="7"/>
        <v>0</v>
      </c>
      <c r="G111" s="668">
        <f t="shared" si="8"/>
        <v>0</v>
      </c>
      <c r="H111" s="668">
        <f t="shared" si="9"/>
        <v>0</v>
      </c>
      <c r="I111" s="8"/>
      <c r="J111" s="635"/>
      <c r="K111" s="635"/>
      <c r="L111" s="635"/>
      <c r="M111" s="635"/>
      <c r="N111" s="635"/>
      <c r="O111" s="635"/>
      <c r="P111" s="635"/>
      <c r="Q111" s="635"/>
      <c r="R111" s="635"/>
      <c r="S111" s="635"/>
      <c r="T111" s="635"/>
      <c r="U111" s="635"/>
      <c r="V111" s="635"/>
      <c r="W111" s="635"/>
      <c r="X111" s="635"/>
      <c r="Y111" s="635"/>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47"/>
      <c r="B112" s="648"/>
      <c r="C112" s="648"/>
      <c r="D112" s="649"/>
      <c r="E112" s="651"/>
      <c r="F112" s="667">
        <f t="shared" si="7"/>
        <v>0</v>
      </c>
      <c r="G112" s="668">
        <f t="shared" si="8"/>
        <v>0</v>
      </c>
      <c r="H112" s="668">
        <f t="shared" si="9"/>
        <v>0</v>
      </c>
      <c r="I112" s="8"/>
      <c r="J112" s="635"/>
      <c r="K112" s="635"/>
      <c r="L112" s="635"/>
      <c r="M112" s="635"/>
      <c r="N112" s="635"/>
      <c r="O112" s="635"/>
      <c r="P112" s="635"/>
      <c r="Q112" s="635"/>
      <c r="R112" s="635"/>
      <c r="S112" s="635"/>
      <c r="T112" s="635"/>
      <c r="U112" s="635"/>
      <c r="V112" s="635"/>
      <c r="W112" s="635"/>
      <c r="X112" s="635"/>
      <c r="Y112" s="635"/>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47"/>
      <c r="B113" s="648"/>
      <c r="C113" s="648"/>
      <c r="D113" s="649"/>
      <c r="E113" s="651"/>
      <c r="F113" s="667">
        <f t="shared" si="0"/>
        <v>0</v>
      </c>
      <c r="G113" s="668">
        <f t="shared" si="1"/>
        <v>0</v>
      </c>
      <c r="H113" s="668">
        <f t="shared" si="2"/>
        <v>0</v>
      </c>
      <c r="I113" s="8" t="str">
        <f t="shared" si="3"/>
        <v>M37-M42</v>
      </c>
      <c r="J113" s="635"/>
      <c r="K113" s="635"/>
      <c r="L113" s="635"/>
      <c r="M113" s="635"/>
      <c r="N113" s="635"/>
      <c r="O113" s="635"/>
      <c r="P113" s="635"/>
      <c r="Q113" s="635"/>
      <c r="R113" s="635"/>
      <c r="S113" s="635"/>
      <c r="T113" s="635"/>
      <c r="U113" s="635"/>
      <c r="V113" s="635"/>
      <c r="W113" s="635"/>
      <c r="X113" s="635"/>
      <c r="Y113" s="635"/>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47"/>
      <c r="B114" s="648"/>
      <c r="C114" s="648"/>
      <c r="D114" s="649"/>
      <c r="E114" s="651"/>
      <c r="F114" s="667">
        <f t="shared" si="0"/>
        <v>0</v>
      </c>
      <c r="G114" s="668">
        <f t="shared" si="1"/>
        <v>0</v>
      </c>
      <c r="H114" s="668">
        <f t="shared" si="2"/>
        <v>0</v>
      </c>
      <c r="I114" s="8" t="str">
        <f t="shared" si="3"/>
        <v>M37-M42</v>
      </c>
      <c r="J114" s="635"/>
      <c r="K114" s="635"/>
      <c r="L114" s="635"/>
      <c r="M114" s="635"/>
      <c r="N114" s="635"/>
      <c r="O114" s="635"/>
      <c r="P114" s="635"/>
      <c r="Q114" s="635"/>
      <c r="R114" s="635"/>
      <c r="S114" s="635"/>
      <c r="T114" s="635"/>
      <c r="U114" s="635"/>
      <c r="V114" s="635"/>
      <c r="W114" s="635"/>
      <c r="X114" s="635"/>
      <c r="Y114" s="635"/>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47"/>
      <c r="B115" s="648"/>
      <c r="C115" s="648"/>
      <c r="D115" s="649"/>
      <c r="E115" s="651"/>
      <c r="F115" s="667">
        <f t="shared" si="0"/>
        <v>0</v>
      </c>
      <c r="G115" s="668">
        <f t="shared" si="1"/>
        <v>0</v>
      </c>
      <c r="H115" s="668">
        <f t="shared" si="2"/>
        <v>0</v>
      </c>
      <c r="I115" s="8" t="str">
        <f t="shared" si="3"/>
        <v>M37-M42</v>
      </c>
      <c r="J115" s="635"/>
      <c r="K115" s="635"/>
      <c r="L115" s="635"/>
      <c r="M115" s="635"/>
      <c r="N115" s="635"/>
      <c r="O115" s="635"/>
      <c r="P115" s="635"/>
      <c r="Q115" s="635"/>
      <c r="R115" s="635"/>
      <c r="S115" s="635"/>
      <c r="T115" s="635"/>
      <c r="U115" s="635"/>
      <c r="V115" s="635"/>
      <c r="W115" s="635"/>
      <c r="X115" s="635"/>
      <c r="Y115" s="635"/>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47"/>
      <c r="B116" s="648"/>
      <c r="C116" s="648"/>
      <c r="D116" s="649"/>
      <c r="E116" s="651"/>
      <c r="F116" s="667">
        <f t="shared" si="0"/>
        <v>0</v>
      </c>
      <c r="G116" s="668">
        <f t="shared" si="1"/>
        <v>0</v>
      </c>
      <c r="H116" s="668">
        <f t="shared" si="2"/>
        <v>0</v>
      </c>
      <c r="I116" s="8" t="str">
        <f t="shared" si="3"/>
        <v>M37-M42</v>
      </c>
      <c r="J116" s="635"/>
      <c r="K116" s="635"/>
      <c r="L116" s="635"/>
      <c r="M116" s="635"/>
      <c r="N116" s="635"/>
      <c r="O116" s="635"/>
      <c r="P116" s="635"/>
      <c r="Q116" s="635"/>
      <c r="R116" s="635"/>
      <c r="S116" s="635"/>
      <c r="T116" s="635"/>
      <c r="U116" s="635"/>
      <c r="V116" s="635"/>
      <c r="W116" s="635"/>
      <c r="X116" s="635"/>
      <c r="Y116" s="635"/>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47"/>
      <c r="B117" s="648"/>
      <c r="C117" s="648"/>
      <c r="D117" s="649"/>
      <c r="E117" s="651"/>
      <c r="F117" s="667">
        <f t="shared" si="0"/>
        <v>0</v>
      </c>
      <c r="G117" s="668">
        <f t="shared" si="1"/>
        <v>0</v>
      </c>
      <c r="H117" s="668">
        <f t="shared" si="2"/>
        <v>0</v>
      </c>
      <c r="I117" s="8" t="str">
        <f t="shared" si="3"/>
        <v>M37-M42</v>
      </c>
      <c r="J117" s="635"/>
      <c r="K117" s="635"/>
      <c r="L117" s="635"/>
      <c r="M117" s="635"/>
      <c r="N117" s="635"/>
      <c r="O117" s="635"/>
      <c r="P117" s="635"/>
      <c r="Q117" s="635"/>
      <c r="R117" s="635"/>
      <c r="S117" s="635"/>
      <c r="T117" s="635"/>
      <c r="U117" s="635"/>
      <c r="V117" s="635"/>
      <c r="W117" s="635"/>
      <c r="X117" s="635"/>
      <c r="Y117" s="635"/>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47"/>
      <c r="B118" s="648"/>
      <c r="C118" s="648"/>
      <c r="D118" s="649"/>
      <c r="E118" s="651"/>
      <c r="F118" s="667">
        <f t="shared" si="0"/>
        <v>0</v>
      </c>
      <c r="G118" s="668">
        <f t="shared" si="1"/>
        <v>0</v>
      </c>
      <c r="H118" s="668">
        <f t="shared" si="2"/>
        <v>0</v>
      </c>
      <c r="I118" s="8" t="str">
        <f t="shared" si="3"/>
        <v>M37-M42</v>
      </c>
      <c r="J118" s="635"/>
      <c r="K118" s="635"/>
      <c r="L118" s="635"/>
      <c r="M118" s="635"/>
      <c r="N118" s="635"/>
      <c r="O118" s="635"/>
      <c r="P118" s="635"/>
      <c r="Q118" s="635"/>
      <c r="R118" s="635"/>
      <c r="S118" s="635"/>
      <c r="T118" s="635"/>
      <c r="U118" s="635"/>
      <c r="V118" s="635"/>
      <c r="W118" s="635"/>
      <c r="X118" s="635"/>
      <c r="Y118" s="635"/>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24"/>
      <c r="B119" s="650"/>
      <c r="C119" s="650"/>
      <c r="D119" s="651"/>
      <c r="E119" s="651"/>
      <c r="F119" s="669">
        <f t="shared" si="0"/>
        <v>0</v>
      </c>
      <c r="G119" s="668">
        <f t="shared" si="1"/>
        <v>0</v>
      </c>
      <c r="H119" s="668">
        <f t="shared" si="2"/>
        <v>0</v>
      </c>
      <c r="I119" s="8" t="str">
        <f t="shared" si="3"/>
        <v>M37-M42</v>
      </c>
      <c r="J119" s="635"/>
      <c r="K119" s="635"/>
      <c r="L119" s="635"/>
      <c r="M119" s="635"/>
      <c r="N119" s="635"/>
      <c r="O119" s="635"/>
      <c r="P119" s="635"/>
      <c r="Q119" s="635"/>
      <c r="R119" s="635"/>
      <c r="S119" s="635"/>
      <c r="T119" s="635"/>
      <c r="U119" s="635"/>
      <c r="V119" s="635"/>
      <c r="W119" s="635"/>
      <c r="X119" s="635"/>
      <c r="Y119" s="635"/>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51"/>
      <c r="F120" s="669">
        <f t="shared" si="0"/>
        <v>0</v>
      </c>
      <c r="G120" s="668">
        <f t="shared" si="1"/>
        <v>0</v>
      </c>
      <c r="H120" s="668">
        <f t="shared" si="2"/>
        <v>0</v>
      </c>
      <c r="I120" s="8" t="str">
        <f t="shared" si="3"/>
        <v>M37-M42</v>
      </c>
      <c r="J120" s="635"/>
      <c r="K120" s="635"/>
      <c r="L120" s="635"/>
      <c r="M120" s="635"/>
      <c r="N120" s="635"/>
      <c r="O120" s="635"/>
      <c r="P120" s="635"/>
      <c r="Q120" s="635"/>
      <c r="R120" s="635"/>
      <c r="S120" s="635"/>
      <c r="T120" s="635"/>
      <c r="U120" s="635"/>
      <c r="V120" s="635"/>
      <c r="W120" s="635"/>
      <c r="X120" s="635"/>
      <c r="Y120" s="635"/>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51"/>
      <c r="F121" s="669">
        <f t="shared" si="0"/>
        <v>0</v>
      </c>
      <c r="G121" s="668">
        <f t="shared" si="1"/>
        <v>0</v>
      </c>
      <c r="H121" s="668">
        <f t="shared" si="2"/>
        <v>0</v>
      </c>
      <c r="I121" s="8" t="str">
        <f t="shared" si="3"/>
        <v>M37-M42</v>
      </c>
      <c r="J121" s="635"/>
      <c r="K121" s="635"/>
      <c r="L121" s="635"/>
      <c r="M121" s="635"/>
      <c r="N121" s="635"/>
      <c r="O121" s="635"/>
      <c r="P121" s="635"/>
      <c r="Q121" s="635"/>
      <c r="R121" s="635"/>
      <c r="S121" s="635"/>
      <c r="T121" s="635"/>
      <c r="U121" s="635"/>
      <c r="V121" s="635"/>
      <c r="W121" s="635"/>
      <c r="X121" s="635"/>
      <c r="Y121" s="635"/>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51"/>
      <c r="F122" s="669">
        <f t="shared" si="0"/>
        <v>0</v>
      </c>
      <c r="G122" s="668">
        <f t="shared" si="1"/>
        <v>0</v>
      </c>
      <c r="H122" s="668">
        <f t="shared" si="2"/>
        <v>0</v>
      </c>
      <c r="I122" s="8" t="str">
        <f t="shared" si="3"/>
        <v>M37-M42</v>
      </c>
      <c r="J122" s="635"/>
      <c r="K122" s="635"/>
      <c r="L122" s="635"/>
      <c r="M122" s="635"/>
      <c r="N122" s="635"/>
      <c r="O122" s="635"/>
      <c r="P122" s="635"/>
      <c r="Q122" s="635"/>
      <c r="R122" s="635"/>
      <c r="S122" s="635"/>
      <c r="T122" s="635"/>
      <c r="U122" s="635"/>
      <c r="V122" s="635"/>
      <c r="W122" s="635"/>
      <c r="X122" s="635"/>
      <c r="Y122" s="635"/>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51"/>
      <c r="F123" s="669">
        <f t="shared" si="0"/>
        <v>0</v>
      </c>
      <c r="G123" s="668">
        <f t="shared" si="1"/>
        <v>0</v>
      </c>
      <c r="H123" s="668">
        <f t="shared" si="2"/>
        <v>0</v>
      </c>
      <c r="I123" s="8" t="str">
        <f t="shared" si="3"/>
        <v>M37-M42</v>
      </c>
      <c r="J123" s="635"/>
      <c r="K123" s="635"/>
      <c r="L123" s="635"/>
      <c r="M123" s="635"/>
      <c r="N123" s="635"/>
      <c r="O123" s="635"/>
      <c r="P123" s="635"/>
      <c r="Q123" s="635"/>
      <c r="R123" s="635"/>
      <c r="S123" s="635"/>
      <c r="T123" s="635"/>
      <c r="U123" s="635"/>
      <c r="V123" s="635"/>
      <c r="W123" s="635"/>
      <c r="X123" s="635"/>
      <c r="Y123" s="635"/>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51"/>
      <c r="F124" s="669">
        <f t="shared" si="0"/>
        <v>0</v>
      </c>
      <c r="G124" s="668">
        <f t="shared" si="1"/>
        <v>0</v>
      </c>
      <c r="H124" s="668">
        <f t="shared" si="2"/>
        <v>0</v>
      </c>
      <c r="I124" s="8" t="str">
        <f t="shared" si="3"/>
        <v>M37-M42</v>
      </c>
      <c r="J124" s="635"/>
      <c r="K124" s="635"/>
      <c r="L124" s="635"/>
      <c r="M124" s="635"/>
      <c r="N124" s="635"/>
      <c r="O124" s="635"/>
      <c r="P124" s="635"/>
      <c r="Q124" s="635"/>
      <c r="R124" s="635"/>
      <c r="S124" s="635"/>
      <c r="T124" s="635"/>
      <c r="U124" s="635"/>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51"/>
      <c r="F125" s="669">
        <f t="shared" si="0"/>
        <v>0</v>
      </c>
      <c r="G125" s="668">
        <f t="shared" si="1"/>
        <v>0</v>
      </c>
      <c r="H125" s="668">
        <f t="shared" si="2"/>
        <v>0</v>
      </c>
      <c r="I125" s="8" t="str">
        <f t="shared" si="3"/>
        <v>M37-M42</v>
      </c>
      <c r="J125" s="635"/>
      <c r="K125" s="635"/>
      <c r="L125" s="635"/>
      <c r="M125" s="635"/>
      <c r="N125" s="635"/>
      <c r="O125" s="635"/>
      <c r="P125" s="635"/>
      <c r="Q125" s="635"/>
      <c r="R125" s="635"/>
      <c r="S125" s="635"/>
      <c r="T125" s="635"/>
      <c r="U125" s="635"/>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51"/>
      <c r="F126" s="669">
        <f t="shared" si="0"/>
        <v>0</v>
      </c>
      <c r="G126" s="668">
        <f t="shared" si="1"/>
        <v>0</v>
      </c>
      <c r="H126" s="668">
        <f t="shared" si="2"/>
        <v>0</v>
      </c>
      <c r="I126" s="8" t="str">
        <f t="shared" si="3"/>
        <v>M37-M42</v>
      </c>
      <c r="J126" s="635"/>
      <c r="K126" s="635"/>
      <c r="L126" s="635"/>
      <c r="M126" s="635"/>
      <c r="N126" s="635"/>
      <c r="O126" s="635"/>
      <c r="P126" s="635"/>
      <c r="Q126" s="635"/>
      <c r="R126" s="635"/>
      <c r="S126" s="635"/>
      <c r="T126" s="635"/>
      <c r="U126" s="635"/>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51"/>
      <c r="F127" s="669">
        <f t="shared" si="0"/>
        <v>0</v>
      </c>
      <c r="G127" s="668">
        <f t="shared" si="1"/>
        <v>0</v>
      </c>
      <c r="H127" s="668">
        <f t="shared" si="2"/>
        <v>0</v>
      </c>
      <c r="I127" s="8" t="str">
        <f t="shared" si="3"/>
        <v>M37-M42</v>
      </c>
      <c r="J127" s="635"/>
      <c r="K127" s="635"/>
      <c r="L127" s="635"/>
      <c r="M127" s="635"/>
      <c r="N127" s="635"/>
      <c r="O127" s="635"/>
      <c r="P127" s="635"/>
      <c r="Q127" s="635"/>
      <c r="R127" s="635"/>
      <c r="S127" s="635"/>
      <c r="T127" s="635"/>
      <c r="U127" s="635"/>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51"/>
      <c r="F128" s="669">
        <f t="shared" si="0"/>
        <v>0</v>
      </c>
      <c r="G128" s="668">
        <f t="shared" si="1"/>
        <v>0</v>
      </c>
      <c r="H128" s="668">
        <f t="shared" si="2"/>
        <v>0</v>
      </c>
      <c r="I128" s="8" t="str">
        <f t="shared" si="3"/>
        <v>M37-M42</v>
      </c>
      <c r="J128" s="635"/>
      <c r="K128" s="635"/>
      <c r="L128" s="635"/>
      <c r="M128" s="635"/>
      <c r="N128" s="635"/>
      <c r="O128" s="635"/>
      <c r="P128" s="635"/>
      <c r="Q128" s="635"/>
      <c r="R128" s="635"/>
      <c r="S128" s="635"/>
      <c r="T128" s="635"/>
      <c r="U128" s="635"/>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51"/>
      <c r="F129" s="669">
        <f t="shared" si="0"/>
        <v>0</v>
      </c>
      <c r="G129" s="668">
        <f t="shared" si="1"/>
        <v>0</v>
      </c>
      <c r="H129" s="668">
        <f t="shared" si="2"/>
        <v>0</v>
      </c>
      <c r="I129" s="8" t="str">
        <f t="shared" si="3"/>
        <v>M37-M42</v>
      </c>
      <c r="J129" s="635"/>
      <c r="K129" s="635"/>
      <c r="L129" s="635"/>
      <c r="M129" s="635"/>
      <c r="N129" s="635"/>
      <c r="O129" s="635"/>
      <c r="P129" s="635"/>
      <c r="Q129" s="635"/>
      <c r="R129" s="635"/>
      <c r="S129" s="635"/>
      <c r="T129" s="635"/>
      <c r="U129" s="635"/>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 hidden="1" customHeight="1" outlineLevel="1" x14ac:dyDescent="0.35">
      <c r="A130" s="615"/>
      <c r="B130" s="616"/>
      <c r="C130" s="616"/>
      <c r="D130" s="617"/>
      <c r="E130" s="651"/>
      <c r="F130" s="669">
        <f t="shared" si="0"/>
        <v>0</v>
      </c>
      <c r="G130" s="668">
        <f t="shared" si="1"/>
        <v>0</v>
      </c>
      <c r="H130" s="668">
        <f t="shared" si="2"/>
        <v>0</v>
      </c>
      <c r="I130" s="8" t="str">
        <f t="shared" si="3"/>
        <v>M37-M42</v>
      </c>
      <c r="J130" s="635"/>
      <c r="K130" s="635"/>
      <c r="L130" s="635"/>
      <c r="M130" s="635"/>
      <c r="N130" s="635"/>
      <c r="O130" s="635"/>
      <c r="P130" s="635"/>
      <c r="Q130" s="635"/>
      <c r="R130" s="635"/>
      <c r="S130" s="635"/>
      <c r="T130" s="635"/>
      <c r="U130" s="635"/>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 hidden="1" customHeight="1" outlineLevel="1" x14ac:dyDescent="0.35">
      <c r="A131" s="615"/>
      <c r="B131" s="616"/>
      <c r="C131" s="616"/>
      <c r="D131" s="617"/>
      <c r="E131" s="651"/>
      <c r="F131" s="669">
        <f t="shared" si="0"/>
        <v>0</v>
      </c>
      <c r="G131" s="668">
        <f t="shared" si="1"/>
        <v>0</v>
      </c>
      <c r="H131" s="668">
        <f t="shared" si="2"/>
        <v>0</v>
      </c>
      <c r="I131" s="8"/>
      <c r="J131" s="635"/>
      <c r="K131" s="635"/>
      <c r="L131" s="635"/>
      <c r="M131" s="635"/>
      <c r="N131" s="635"/>
      <c r="O131" s="635"/>
      <c r="P131" s="635"/>
      <c r="Q131" s="635"/>
      <c r="R131" s="635"/>
      <c r="S131" s="635"/>
      <c r="T131" s="635"/>
      <c r="U131" s="635"/>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 hidden="1" customHeight="1" outlineLevel="1" x14ac:dyDescent="0.35">
      <c r="A132" s="615"/>
      <c r="B132" s="616"/>
      <c r="C132" s="616"/>
      <c r="D132" s="617"/>
      <c r="E132" s="651"/>
      <c r="F132" s="669">
        <f t="shared" si="0"/>
        <v>0</v>
      </c>
      <c r="G132" s="668">
        <f t="shared" si="1"/>
        <v>0</v>
      </c>
      <c r="H132" s="668">
        <f t="shared" si="2"/>
        <v>0</v>
      </c>
      <c r="I132" s="8"/>
      <c r="J132" s="635"/>
      <c r="K132" s="635"/>
      <c r="L132" s="635"/>
      <c r="M132" s="635"/>
      <c r="N132" s="635"/>
      <c r="O132" s="635"/>
      <c r="P132" s="635"/>
      <c r="Q132" s="635"/>
      <c r="R132" s="635"/>
      <c r="S132" s="635"/>
      <c r="T132" s="635"/>
      <c r="U132" s="635"/>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 hidden="1" customHeight="1" outlineLevel="1" x14ac:dyDescent="0.35">
      <c r="A133" s="615"/>
      <c r="B133" s="616"/>
      <c r="C133" s="616"/>
      <c r="D133" s="617"/>
      <c r="E133" s="651"/>
      <c r="F133" s="669">
        <f t="shared" si="0"/>
        <v>0</v>
      </c>
      <c r="G133" s="668">
        <f t="shared" si="1"/>
        <v>0</v>
      </c>
      <c r="H133" s="668">
        <f t="shared" si="2"/>
        <v>0</v>
      </c>
      <c r="I133" s="8"/>
      <c r="J133" s="635"/>
      <c r="K133" s="635"/>
      <c r="L133" s="635"/>
      <c r="M133" s="635"/>
      <c r="N133" s="635"/>
      <c r="O133" s="635"/>
      <c r="P133" s="635"/>
      <c r="Q133" s="635"/>
      <c r="R133" s="635"/>
      <c r="S133" s="635"/>
      <c r="T133" s="635"/>
      <c r="U133" s="635"/>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 hidden="1" customHeight="1" outlineLevel="1" x14ac:dyDescent="0.35">
      <c r="A134" s="615"/>
      <c r="B134" s="616"/>
      <c r="C134" s="616"/>
      <c r="D134" s="617"/>
      <c r="E134" s="651"/>
      <c r="F134" s="669">
        <f t="shared" si="0"/>
        <v>0</v>
      </c>
      <c r="G134" s="668">
        <f t="shared" si="1"/>
        <v>0</v>
      </c>
      <c r="H134" s="668">
        <f t="shared" si="2"/>
        <v>0</v>
      </c>
      <c r="I134" s="8"/>
      <c r="J134" s="635"/>
      <c r="K134" s="635"/>
      <c r="L134" s="635"/>
      <c r="M134" s="635"/>
      <c r="N134" s="635"/>
      <c r="O134" s="635"/>
      <c r="P134" s="635"/>
      <c r="Q134" s="635"/>
      <c r="R134" s="635"/>
      <c r="S134" s="635"/>
      <c r="T134" s="635"/>
      <c r="U134" s="635"/>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 hidden="1" customHeight="1" outlineLevel="1" x14ac:dyDescent="0.35">
      <c r="A135" s="615"/>
      <c r="B135" s="616"/>
      <c r="C135" s="616"/>
      <c r="D135" s="617"/>
      <c r="E135" s="651"/>
      <c r="F135" s="669">
        <f t="shared" si="0"/>
        <v>0</v>
      </c>
      <c r="G135" s="668">
        <f t="shared" si="1"/>
        <v>0</v>
      </c>
      <c r="H135" s="668">
        <f t="shared" si="2"/>
        <v>0</v>
      </c>
      <c r="I135" s="8"/>
      <c r="J135" s="635"/>
      <c r="K135" s="635"/>
      <c r="L135" s="635"/>
      <c r="M135" s="635"/>
      <c r="N135" s="635"/>
      <c r="O135" s="635"/>
      <c r="P135" s="635"/>
      <c r="Q135" s="635"/>
      <c r="R135" s="635"/>
      <c r="S135" s="635"/>
      <c r="T135" s="635"/>
      <c r="U135" s="635"/>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 hidden="1" customHeight="1" outlineLevel="1" x14ac:dyDescent="0.35">
      <c r="A136" s="615"/>
      <c r="B136" s="616"/>
      <c r="C136" s="616"/>
      <c r="D136" s="617"/>
      <c r="E136" s="651"/>
      <c r="F136" s="669">
        <f t="shared" si="0"/>
        <v>0</v>
      </c>
      <c r="G136" s="668">
        <f t="shared" si="1"/>
        <v>0</v>
      </c>
      <c r="H136" s="668">
        <f t="shared" si="2"/>
        <v>0</v>
      </c>
      <c r="I136" s="8"/>
      <c r="J136" s="635"/>
      <c r="K136" s="635"/>
      <c r="L136" s="635"/>
      <c r="M136" s="635"/>
      <c r="N136" s="635"/>
      <c r="O136" s="635"/>
      <c r="P136" s="635"/>
      <c r="Q136" s="635"/>
      <c r="R136" s="635"/>
      <c r="S136" s="635"/>
      <c r="T136" s="635"/>
      <c r="U136" s="635"/>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 hidden="1" customHeight="1" outlineLevel="1" x14ac:dyDescent="0.35">
      <c r="A137" s="615"/>
      <c r="B137" s="616"/>
      <c r="C137" s="616"/>
      <c r="D137" s="617"/>
      <c r="E137" s="651"/>
      <c r="F137" s="669">
        <f t="shared" si="0"/>
        <v>0</v>
      </c>
      <c r="G137" s="668">
        <f t="shared" si="1"/>
        <v>0</v>
      </c>
      <c r="H137" s="668">
        <f t="shared" si="2"/>
        <v>0</v>
      </c>
      <c r="I137" s="8"/>
      <c r="J137" s="635"/>
      <c r="K137" s="635"/>
      <c r="L137" s="635"/>
      <c r="M137" s="635"/>
      <c r="N137" s="635"/>
      <c r="O137" s="635"/>
      <c r="P137" s="635"/>
      <c r="Q137" s="635"/>
      <c r="R137" s="635"/>
      <c r="S137" s="635"/>
      <c r="T137" s="635"/>
      <c r="U137" s="635"/>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 hidden="1" customHeight="1" outlineLevel="1" x14ac:dyDescent="0.35">
      <c r="A138" s="615"/>
      <c r="B138" s="616"/>
      <c r="C138" s="616"/>
      <c r="D138" s="617"/>
      <c r="E138" s="651"/>
      <c r="F138" s="669">
        <f t="shared" si="0"/>
        <v>0</v>
      </c>
      <c r="G138" s="668">
        <f t="shared" si="1"/>
        <v>0</v>
      </c>
      <c r="H138" s="668">
        <f t="shared" si="2"/>
        <v>0</v>
      </c>
      <c r="I138" s="8"/>
      <c r="J138" s="635"/>
      <c r="K138" s="635"/>
      <c r="L138" s="635"/>
      <c r="M138" s="635"/>
      <c r="N138" s="635"/>
      <c r="O138" s="635"/>
      <c r="P138" s="635"/>
      <c r="Q138" s="635"/>
      <c r="R138" s="635"/>
      <c r="S138" s="635"/>
      <c r="T138" s="635"/>
      <c r="U138" s="635"/>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 hidden="1" customHeight="1" outlineLevel="1" x14ac:dyDescent="0.35">
      <c r="A139" s="615"/>
      <c r="B139" s="616"/>
      <c r="C139" s="616"/>
      <c r="D139" s="617"/>
      <c r="E139" s="651"/>
      <c r="F139" s="669">
        <f t="shared" si="0"/>
        <v>0</v>
      </c>
      <c r="G139" s="668">
        <f t="shared" si="1"/>
        <v>0</v>
      </c>
      <c r="H139" s="668">
        <f t="shared" si="2"/>
        <v>0</v>
      </c>
      <c r="I139" s="8"/>
      <c r="J139" s="635"/>
      <c r="K139" s="635"/>
      <c r="L139" s="635"/>
      <c r="M139" s="635"/>
      <c r="N139" s="635"/>
      <c r="O139" s="635"/>
      <c r="P139" s="635"/>
      <c r="Q139" s="635"/>
      <c r="R139" s="635"/>
      <c r="S139" s="635"/>
      <c r="T139" s="635"/>
      <c r="U139" s="635"/>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 hidden="1" customHeight="1" outlineLevel="1" x14ac:dyDescent="0.35">
      <c r="A140" s="615"/>
      <c r="B140" s="616"/>
      <c r="C140" s="616"/>
      <c r="D140" s="617"/>
      <c r="E140" s="651"/>
      <c r="F140" s="669">
        <f t="shared" si="0"/>
        <v>0</v>
      </c>
      <c r="G140" s="668">
        <f t="shared" si="1"/>
        <v>0</v>
      </c>
      <c r="H140" s="668">
        <f t="shared" si="2"/>
        <v>0</v>
      </c>
      <c r="I140" s="8"/>
      <c r="J140" s="635"/>
      <c r="K140" s="635"/>
      <c r="L140" s="635"/>
      <c r="M140" s="635"/>
      <c r="N140" s="635"/>
      <c r="O140" s="635"/>
      <c r="P140" s="635"/>
      <c r="Q140" s="635"/>
      <c r="R140" s="635"/>
      <c r="S140" s="635"/>
      <c r="T140" s="635"/>
      <c r="U140" s="635"/>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51"/>
      <c r="F141" s="669">
        <f t="shared" si="0"/>
        <v>0</v>
      </c>
      <c r="G141" s="668">
        <f t="shared" si="1"/>
        <v>0</v>
      </c>
      <c r="H141" s="668">
        <f t="shared" si="2"/>
        <v>0</v>
      </c>
      <c r="I141" s="8" t="str">
        <f t="shared" si="3"/>
        <v>M37-M42</v>
      </c>
      <c r="J141" s="635"/>
      <c r="K141" s="635"/>
      <c r="L141" s="635"/>
      <c r="M141" s="635"/>
      <c r="N141" s="635"/>
      <c r="O141" s="635"/>
      <c r="P141" s="635"/>
      <c r="Q141" s="635"/>
      <c r="R141" s="635"/>
      <c r="S141" s="635"/>
      <c r="T141" s="635"/>
      <c r="U141" s="635"/>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51"/>
      <c r="F142" s="669">
        <f t="shared" si="0"/>
        <v>0</v>
      </c>
      <c r="G142" s="668">
        <f t="shared" si="1"/>
        <v>0</v>
      </c>
      <c r="H142" s="668">
        <f t="shared" si="2"/>
        <v>0</v>
      </c>
      <c r="I142" s="8" t="str">
        <f t="shared" si="3"/>
        <v>M37-M42</v>
      </c>
      <c r="J142" s="635"/>
      <c r="K142" s="635"/>
      <c r="L142" s="635"/>
      <c r="M142" s="635"/>
      <c r="N142" s="635"/>
      <c r="O142" s="635"/>
      <c r="P142" s="635"/>
      <c r="Q142" s="635"/>
      <c r="R142" s="635"/>
      <c r="S142" s="635"/>
      <c r="T142" s="635"/>
      <c r="U142" s="635"/>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51"/>
      <c r="F143" s="669">
        <f t="shared" si="0"/>
        <v>0</v>
      </c>
      <c r="G143" s="668">
        <f t="shared" si="1"/>
        <v>0</v>
      </c>
      <c r="H143" s="668">
        <f t="shared" si="2"/>
        <v>0</v>
      </c>
      <c r="I143" s="8" t="str">
        <f t="shared" si="3"/>
        <v>M37-M42</v>
      </c>
      <c r="J143" s="635"/>
      <c r="K143" s="635"/>
      <c r="L143" s="635"/>
      <c r="M143" s="635"/>
      <c r="N143" s="635"/>
      <c r="O143" s="635"/>
      <c r="P143" s="635"/>
      <c r="Q143" s="635"/>
      <c r="R143" s="635"/>
      <c r="S143" s="635"/>
      <c r="T143" s="635"/>
      <c r="U143" s="635"/>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51"/>
      <c r="F144" s="669">
        <f t="shared" si="0"/>
        <v>0</v>
      </c>
      <c r="G144" s="668">
        <f t="shared" si="1"/>
        <v>0</v>
      </c>
      <c r="H144" s="668">
        <f t="shared" si="2"/>
        <v>0</v>
      </c>
      <c r="I144" s="8" t="str">
        <f t="shared" si="3"/>
        <v>M37-M42</v>
      </c>
      <c r="J144" s="635"/>
      <c r="K144" s="635"/>
      <c r="L144" s="635"/>
      <c r="M144" s="635"/>
      <c r="N144" s="635"/>
      <c r="O144" s="635"/>
      <c r="P144" s="635"/>
      <c r="Q144" s="635"/>
      <c r="R144" s="635"/>
      <c r="S144" s="635"/>
      <c r="T144" s="635"/>
      <c r="U144" s="635"/>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51"/>
      <c r="F145" s="669">
        <f t="shared" si="0"/>
        <v>0</v>
      </c>
      <c r="G145" s="668">
        <f t="shared" si="1"/>
        <v>0</v>
      </c>
      <c r="H145" s="668">
        <f t="shared" si="2"/>
        <v>0</v>
      </c>
      <c r="I145" s="8" t="str">
        <f t="shared" si="3"/>
        <v>M37-M42</v>
      </c>
      <c r="J145" s="635"/>
      <c r="K145" s="635"/>
      <c r="L145" s="635"/>
      <c r="M145" s="635"/>
      <c r="N145" s="635"/>
      <c r="O145" s="635"/>
      <c r="P145" s="635"/>
      <c r="Q145" s="635"/>
      <c r="R145" s="635"/>
      <c r="S145" s="635"/>
      <c r="T145" s="635"/>
      <c r="U145" s="635"/>
      <c r="V145" s="268"/>
      <c r="W145" s="268"/>
      <c r="X145" s="268"/>
      <c r="Y145" s="268"/>
    </row>
    <row r="146" spans="1:25" s="297" customFormat="1" ht="14.5" hidden="1" outlineLevel="1" x14ac:dyDescent="0.35">
      <c r="A146" s="615"/>
      <c r="B146" s="616"/>
      <c r="C146" s="616"/>
      <c r="D146" s="617"/>
      <c r="E146" s="651"/>
      <c r="F146" s="669">
        <f t="shared" si="0"/>
        <v>0</v>
      </c>
      <c r="G146" s="668">
        <f t="shared" si="1"/>
        <v>0</v>
      </c>
      <c r="H146" s="668">
        <f t="shared" si="2"/>
        <v>0</v>
      </c>
      <c r="I146" s="8" t="str">
        <f t="shared" si="3"/>
        <v>M37-M42</v>
      </c>
      <c r="J146" s="635"/>
      <c r="K146" s="635"/>
      <c r="L146" s="635"/>
      <c r="M146" s="635"/>
      <c r="N146" s="635"/>
      <c r="O146" s="635"/>
      <c r="P146" s="635"/>
      <c r="Q146" s="635"/>
      <c r="R146" s="635"/>
      <c r="S146" s="635"/>
      <c r="T146" s="635"/>
      <c r="U146" s="635"/>
      <c r="V146" s="268"/>
      <c r="W146" s="268"/>
      <c r="X146" s="268"/>
      <c r="Y146" s="268"/>
    </row>
    <row r="147" spans="1:25" s="297" customFormat="1" ht="14.5" hidden="1" outlineLevel="1" x14ac:dyDescent="0.35">
      <c r="A147" s="615"/>
      <c r="B147" s="616"/>
      <c r="C147" s="616"/>
      <c r="D147" s="617"/>
      <c r="E147" s="651"/>
      <c r="F147" s="669">
        <f t="shared" si="0"/>
        <v>0</v>
      </c>
      <c r="G147" s="668">
        <f t="shared" si="1"/>
        <v>0</v>
      </c>
      <c r="H147" s="668">
        <f t="shared" si="2"/>
        <v>0</v>
      </c>
      <c r="I147" s="8" t="str">
        <f t="shared" si="3"/>
        <v>M37-M42</v>
      </c>
      <c r="J147" s="635"/>
      <c r="K147" s="635"/>
      <c r="L147" s="635"/>
      <c r="M147" s="635"/>
      <c r="N147" s="635"/>
      <c r="O147" s="635"/>
      <c r="P147" s="635"/>
      <c r="Q147" s="635"/>
      <c r="R147" s="635"/>
      <c r="S147" s="635"/>
      <c r="T147" s="635"/>
      <c r="U147" s="635"/>
      <c r="V147" s="268"/>
      <c r="W147" s="268"/>
      <c r="X147" s="268"/>
      <c r="Y147" s="268"/>
    </row>
    <row r="148" spans="1:25" s="297" customFormat="1" ht="14.5" hidden="1" outlineLevel="1" x14ac:dyDescent="0.35">
      <c r="A148" s="615"/>
      <c r="B148" s="616"/>
      <c r="C148" s="616"/>
      <c r="D148" s="617"/>
      <c r="E148" s="651"/>
      <c r="F148" s="669">
        <f t="shared" si="0"/>
        <v>0</v>
      </c>
      <c r="G148" s="668">
        <f t="shared" si="1"/>
        <v>0</v>
      </c>
      <c r="H148" s="668">
        <f t="shared" si="2"/>
        <v>0</v>
      </c>
      <c r="I148" s="8" t="str">
        <f t="shared" si="3"/>
        <v>M37-M42</v>
      </c>
      <c r="J148" s="635"/>
      <c r="K148" s="635"/>
      <c r="L148" s="635"/>
      <c r="M148" s="635"/>
      <c r="N148" s="635"/>
      <c r="O148" s="635"/>
      <c r="P148" s="635"/>
      <c r="Q148" s="635"/>
      <c r="R148" s="635"/>
      <c r="S148" s="635"/>
      <c r="T148" s="635"/>
      <c r="U148" s="635"/>
      <c r="V148" s="268"/>
      <c r="W148" s="268"/>
      <c r="X148" s="268"/>
      <c r="Y148" s="268"/>
    </row>
    <row r="149" spans="1:25" s="297" customFormat="1" ht="14.5" hidden="1" outlineLevel="1" x14ac:dyDescent="0.35">
      <c r="A149" s="615"/>
      <c r="B149" s="616"/>
      <c r="C149" s="616"/>
      <c r="D149" s="617"/>
      <c r="E149" s="651"/>
      <c r="F149" s="669">
        <f t="shared" si="0"/>
        <v>0</v>
      </c>
      <c r="G149" s="668">
        <f t="shared" si="1"/>
        <v>0</v>
      </c>
      <c r="H149" s="668">
        <f t="shared" si="2"/>
        <v>0</v>
      </c>
      <c r="I149" s="8" t="str">
        <f t="shared" si="3"/>
        <v>M37-M42</v>
      </c>
      <c r="J149" s="635"/>
      <c r="K149" s="635"/>
      <c r="L149" s="635"/>
      <c r="M149" s="635"/>
      <c r="N149" s="635"/>
      <c r="O149" s="635"/>
      <c r="P149" s="635"/>
      <c r="Q149" s="635"/>
      <c r="R149" s="635"/>
      <c r="S149" s="635"/>
      <c r="T149" s="635"/>
      <c r="U149" s="635"/>
      <c r="V149" s="268"/>
      <c r="W149" s="268"/>
      <c r="X149" s="268"/>
      <c r="Y149" s="268"/>
    </row>
    <row r="150" spans="1:25" s="297" customFormat="1" ht="14.5" hidden="1" outlineLevel="1" x14ac:dyDescent="0.35">
      <c r="A150" s="615"/>
      <c r="B150" s="616"/>
      <c r="C150" s="616"/>
      <c r="D150" s="617"/>
      <c r="E150" s="651"/>
      <c r="F150" s="669">
        <f t="shared" si="0"/>
        <v>0</v>
      </c>
      <c r="G150" s="668">
        <f t="shared" si="1"/>
        <v>0</v>
      </c>
      <c r="H150" s="668">
        <f t="shared" si="2"/>
        <v>0</v>
      </c>
      <c r="I150" s="8" t="str">
        <f t="shared" si="3"/>
        <v>M37-M42</v>
      </c>
      <c r="J150" s="635"/>
      <c r="K150" s="635"/>
      <c r="L150" s="635"/>
      <c r="M150" s="635"/>
      <c r="N150" s="635"/>
      <c r="O150" s="635"/>
      <c r="P150" s="635"/>
      <c r="Q150" s="635"/>
      <c r="R150" s="635"/>
      <c r="S150" s="635"/>
      <c r="T150" s="635"/>
      <c r="U150" s="635"/>
      <c r="V150" s="268"/>
      <c r="W150" s="268"/>
      <c r="X150" s="268"/>
      <c r="Y150" s="268"/>
    </row>
    <row r="151" spans="1:25" s="297" customFormat="1" ht="15" collapsed="1" thickBot="1" x14ac:dyDescent="0.4">
      <c r="A151" s="628"/>
      <c r="B151" s="629"/>
      <c r="C151" s="629"/>
      <c r="D151" s="629"/>
      <c r="E151" s="629"/>
      <c r="F151" s="652"/>
      <c r="G151" s="638"/>
      <c r="H151" s="639"/>
      <c r="I151" s="7"/>
      <c r="J151" s="635"/>
      <c r="K151" s="635"/>
      <c r="L151" s="635"/>
      <c r="M151" s="635"/>
      <c r="N151" s="635"/>
      <c r="O151" s="635"/>
      <c r="P151" s="635"/>
      <c r="Q151" s="635"/>
      <c r="R151" s="635"/>
      <c r="S151" s="635"/>
      <c r="T151" s="635"/>
      <c r="U151" s="635"/>
      <c r="V151" s="268"/>
      <c r="W151" s="268"/>
      <c r="X151" s="268"/>
      <c r="Y151" s="268"/>
    </row>
    <row r="152" spans="1:25" s="297" customFormat="1" ht="15.5" thickTop="1" thickBot="1" x14ac:dyDescent="0.4">
      <c r="A152" s="658"/>
      <c r="B152" s="658"/>
      <c r="C152" s="658"/>
      <c r="E152" s="792" t="s">
        <v>1104</v>
      </c>
      <c r="F152" s="794">
        <f>SUM(F4:F150)</f>
        <v>0</v>
      </c>
      <c r="G152" s="659">
        <f>SUM(G4:G150)</f>
        <v>0</v>
      </c>
      <c r="H152" s="660">
        <f>SUM(H4:H150)</f>
        <v>0</v>
      </c>
      <c r="J152" s="635"/>
      <c r="K152" s="635"/>
      <c r="L152" s="635"/>
      <c r="M152" s="635"/>
      <c r="N152" s="635"/>
      <c r="O152" s="635"/>
      <c r="P152" s="635"/>
      <c r="Q152" s="635"/>
      <c r="R152" s="635"/>
      <c r="S152" s="635"/>
      <c r="T152" s="635"/>
      <c r="U152" s="635"/>
      <c r="V152" s="268"/>
      <c r="W152" s="268"/>
      <c r="X152" s="268"/>
      <c r="Y152" s="268"/>
    </row>
    <row r="153" spans="1:25" s="297" customFormat="1" ht="15.5" thickTop="1" thickBot="1" x14ac:dyDescent="0.4">
      <c r="A153" s="661"/>
      <c r="B153" s="661"/>
      <c r="C153" s="661"/>
      <c r="D153" s="268"/>
      <c r="E153" s="793"/>
      <c r="F153" s="795"/>
      <c r="G153" s="790">
        <f>+G152+H152</f>
        <v>0</v>
      </c>
      <c r="H153" s="791"/>
      <c r="J153" s="635"/>
      <c r="K153" s="635"/>
      <c r="L153" s="635"/>
      <c r="M153" s="635"/>
      <c r="N153" s="635"/>
      <c r="O153" s="635"/>
      <c r="P153" s="635"/>
      <c r="Q153" s="635"/>
      <c r="R153" s="635"/>
      <c r="S153" s="635"/>
      <c r="T153" s="635"/>
      <c r="U153" s="635"/>
      <c r="V153" s="268"/>
      <c r="W153" s="268"/>
      <c r="X153" s="268"/>
      <c r="Y153" s="268"/>
    </row>
    <row r="154" spans="1:25" s="297" customFormat="1" ht="15" thickBot="1" x14ac:dyDescent="0.4">
      <c r="A154" s="661"/>
      <c r="B154" s="661"/>
      <c r="C154" s="661"/>
      <c r="D154" s="661"/>
      <c r="E154" s="661"/>
      <c r="F154" s="661"/>
      <c r="G154" s="661"/>
      <c r="H154" s="661"/>
      <c r="I154" s="608"/>
      <c r="J154" s="635"/>
      <c r="K154" s="635"/>
      <c r="L154" s="635"/>
      <c r="M154" s="635"/>
      <c r="N154" s="635"/>
      <c r="O154" s="635"/>
      <c r="P154" s="635"/>
      <c r="Q154" s="635"/>
      <c r="R154" s="635"/>
      <c r="S154" s="635"/>
      <c r="T154" s="635"/>
      <c r="U154" s="635"/>
      <c r="V154" s="268"/>
      <c r="W154" s="268"/>
      <c r="X154" s="268"/>
      <c r="Y154" s="268"/>
    </row>
    <row r="155" spans="1:25" s="297" customFormat="1" ht="15.5" thickTop="1" thickBot="1" x14ac:dyDescent="0.4">
      <c r="A155" s="661"/>
      <c r="B155" s="661"/>
      <c r="C155" s="661"/>
      <c r="D155" s="796" t="s">
        <v>1105</v>
      </c>
      <c r="E155" s="797"/>
      <c r="F155" s="797"/>
      <c r="G155" s="798" t="e">
        <f>G152/F152</f>
        <v>#DIV/0!</v>
      </c>
      <c r="H155" s="799"/>
      <c r="I155" s="608"/>
      <c r="J155" s="635"/>
      <c r="K155" s="635"/>
      <c r="L155" s="635"/>
      <c r="M155" s="635"/>
      <c r="N155" s="635"/>
      <c r="O155" s="635"/>
      <c r="P155" s="635"/>
      <c r="Q155" s="635"/>
      <c r="R155" s="635"/>
      <c r="S155" s="635"/>
      <c r="T155" s="635"/>
      <c r="U155" s="635"/>
      <c r="V155" s="268"/>
      <c r="W155" s="268"/>
      <c r="X155" s="268"/>
      <c r="Y155" s="268"/>
    </row>
    <row r="156" spans="1:25" ht="16" thickTop="1" x14ac:dyDescent="0.35">
      <c r="A156" s="271"/>
      <c r="B156" s="271"/>
      <c r="C156" s="271"/>
      <c r="D156" s="271"/>
      <c r="E156" s="271"/>
      <c r="F156" s="271"/>
      <c r="G156" s="271"/>
      <c r="H156" s="271"/>
      <c r="I156" s="3"/>
      <c r="J156" s="68"/>
      <c r="K156" s="68"/>
      <c r="L156" s="68"/>
      <c r="M156" s="68"/>
      <c r="N156" s="68"/>
      <c r="O156" s="68"/>
      <c r="P156" s="68"/>
      <c r="Q156" s="68"/>
      <c r="R156" s="68"/>
      <c r="S156" s="68"/>
      <c r="T156" s="68"/>
      <c r="U156" s="68"/>
      <c r="V156" s="67"/>
      <c r="W156" s="67"/>
      <c r="X156" s="67"/>
      <c r="Y156" s="67"/>
    </row>
    <row r="157" spans="1:25" ht="14.5" thickBot="1" x14ac:dyDescent="0.35">
      <c r="A157" s="268"/>
      <c r="B157" s="268"/>
      <c r="C157" s="268"/>
      <c r="D157" s="268"/>
      <c r="E157" s="268"/>
      <c r="F157" s="268"/>
      <c r="G157" s="268"/>
      <c r="H157" s="268"/>
      <c r="J157" s="67"/>
      <c r="K157" s="67"/>
      <c r="L157" s="67"/>
      <c r="M157" s="67"/>
      <c r="N157" s="67"/>
      <c r="O157" s="67"/>
      <c r="P157" s="67"/>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1221</v>
      </c>
      <c r="H158" s="779" t="s">
        <v>1186</v>
      </c>
      <c r="J158" s="67"/>
      <c r="K158" s="67"/>
      <c r="L158" s="67"/>
      <c r="M158" s="67"/>
      <c r="N158" s="67"/>
      <c r="O158" s="67"/>
      <c r="P158" s="67"/>
      <c r="Q158" s="67"/>
      <c r="R158" s="67"/>
      <c r="S158" s="67"/>
      <c r="T158" s="67"/>
      <c r="U158" s="67"/>
      <c r="V158" s="67"/>
      <c r="W158" s="67"/>
      <c r="X158" s="67"/>
      <c r="Y158" s="67"/>
    </row>
    <row r="159" spans="1:25" s="297" customFormat="1" ht="29" thickTop="1" thickBot="1" x14ac:dyDescent="0.35">
      <c r="A159" s="602" t="s">
        <v>1226</v>
      </c>
      <c r="B159" s="778" t="s">
        <v>1107</v>
      </c>
      <c r="C159" s="781"/>
      <c r="D159" s="755"/>
      <c r="E159" s="605" t="s">
        <v>1108</v>
      </c>
      <c r="F159" s="606" t="s">
        <v>1227</v>
      </c>
      <c r="G159" s="742"/>
      <c r="H159" s="780"/>
      <c r="J159" s="268"/>
      <c r="K159" s="268"/>
      <c r="L159" s="268"/>
      <c r="M159" s="268"/>
      <c r="N159" s="268"/>
      <c r="O159" s="268"/>
      <c r="P159" s="268"/>
      <c r="Q159" s="268"/>
      <c r="R159" s="268"/>
      <c r="S159" s="268"/>
      <c r="T159" s="268"/>
      <c r="U159" s="268"/>
      <c r="V159" s="268"/>
      <c r="W159" s="268"/>
      <c r="X159" s="268"/>
      <c r="Y159" s="268"/>
    </row>
    <row r="160" spans="1:25" s="297" customFormat="1" ht="14.5" thickTop="1" x14ac:dyDescent="0.3">
      <c r="A160" s="618"/>
      <c r="B160" s="776"/>
      <c r="C160" s="777"/>
      <c r="D160" s="734"/>
      <c r="E160" s="621"/>
      <c r="F160" s="612"/>
      <c r="G160" s="670"/>
      <c r="H160" s="653"/>
      <c r="J160" s="268"/>
      <c r="K160" s="268"/>
      <c r="L160" s="268"/>
      <c r="M160" s="268"/>
      <c r="N160" s="268"/>
      <c r="O160" s="268"/>
      <c r="P160" s="268"/>
      <c r="Q160" s="268"/>
      <c r="R160" s="268"/>
      <c r="S160" s="268"/>
      <c r="T160" s="268"/>
      <c r="U160" s="268"/>
      <c r="V160" s="268"/>
      <c r="W160" s="268"/>
      <c r="X160" s="268"/>
      <c r="Y160" s="268"/>
    </row>
    <row r="161" spans="1:25" s="297" customFormat="1" x14ac:dyDescent="0.3">
      <c r="A161" s="624"/>
      <c r="B161" s="776"/>
      <c r="C161" s="777"/>
      <c r="D161" s="734"/>
      <c r="E161" s="621"/>
      <c r="F161" s="612"/>
      <c r="G161" s="671"/>
      <c r="H161" s="653"/>
      <c r="J161" s="268"/>
      <c r="K161" s="268"/>
      <c r="L161" s="268"/>
      <c r="M161" s="268"/>
      <c r="N161" s="268"/>
      <c r="O161" s="268"/>
      <c r="P161" s="268"/>
      <c r="Q161" s="268"/>
      <c r="R161" s="268"/>
      <c r="S161" s="268"/>
      <c r="T161" s="268"/>
      <c r="U161" s="268"/>
      <c r="V161" s="268"/>
      <c r="W161" s="268"/>
      <c r="X161" s="268"/>
      <c r="Y161" s="268"/>
    </row>
    <row r="162" spans="1:25" s="297" customFormat="1" x14ac:dyDescent="0.3">
      <c r="A162" s="624"/>
      <c r="B162" s="776"/>
      <c r="C162" s="777"/>
      <c r="D162" s="734"/>
      <c r="E162" s="621"/>
      <c r="F162" s="612"/>
      <c r="G162" s="671"/>
      <c r="H162" s="653"/>
      <c r="J162" s="268"/>
      <c r="K162" s="268"/>
      <c r="L162" s="268"/>
      <c r="M162" s="268"/>
      <c r="N162" s="268"/>
      <c r="O162" s="268"/>
      <c r="P162" s="268"/>
      <c r="Q162" s="268"/>
      <c r="R162" s="268"/>
      <c r="S162" s="268"/>
      <c r="T162" s="268"/>
      <c r="U162" s="268"/>
      <c r="V162" s="268"/>
      <c r="W162" s="268"/>
      <c r="X162" s="268"/>
      <c r="Y162" s="268"/>
    </row>
    <row r="163" spans="1:25" s="297" customFormat="1" x14ac:dyDescent="0.3">
      <c r="A163" s="624"/>
      <c r="B163" s="776"/>
      <c r="C163" s="777"/>
      <c r="D163" s="734"/>
      <c r="E163" s="621"/>
      <c r="F163" s="612"/>
      <c r="G163" s="671"/>
      <c r="H163" s="653"/>
      <c r="J163" s="268"/>
      <c r="K163" s="268"/>
      <c r="L163" s="268"/>
      <c r="M163" s="268"/>
      <c r="N163" s="268"/>
      <c r="O163" s="268"/>
      <c r="P163" s="268"/>
      <c r="Q163" s="268"/>
      <c r="R163" s="268"/>
      <c r="S163" s="268"/>
      <c r="T163" s="268"/>
      <c r="U163" s="268"/>
      <c r="V163" s="268"/>
      <c r="W163" s="268"/>
      <c r="X163" s="268"/>
      <c r="Y163" s="268"/>
    </row>
    <row r="164" spans="1:25" s="297" customFormat="1" x14ac:dyDescent="0.3">
      <c r="A164" s="624"/>
      <c r="B164" s="776"/>
      <c r="C164" s="777"/>
      <c r="D164" s="734"/>
      <c r="E164" s="621"/>
      <c r="F164" s="612"/>
      <c r="G164" s="671"/>
      <c r="H164" s="653"/>
      <c r="J164" s="268"/>
      <c r="K164" s="268"/>
      <c r="L164" s="268"/>
      <c r="M164" s="268"/>
      <c r="N164" s="268"/>
      <c r="O164" s="268"/>
      <c r="P164" s="268"/>
      <c r="Q164" s="268"/>
      <c r="R164" s="268"/>
      <c r="S164" s="268"/>
      <c r="T164" s="268"/>
      <c r="U164" s="268"/>
      <c r="V164" s="268"/>
      <c r="W164" s="268"/>
      <c r="X164" s="268"/>
      <c r="Y164" s="268"/>
    </row>
    <row r="165" spans="1:25" s="297" customFormat="1" x14ac:dyDescent="0.3">
      <c r="A165" s="624"/>
      <c r="B165" s="776"/>
      <c r="C165" s="777"/>
      <c r="D165" s="734"/>
      <c r="E165" s="621"/>
      <c r="F165" s="612"/>
      <c r="G165" s="671"/>
      <c r="H165" s="653"/>
      <c r="J165" s="268"/>
      <c r="K165" s="268"/>
      <c r="L165" s="268"/>
      <c r="M165" s="268"/>
      <c r="N165" s="268"/>
      <c r="O165" s="268"/>
      <c r="P165" s="268"/>
      <c r="Q165" s="268"/>
      <c r="R165" s="268"/>
      <c r="S165" s="268"/>
      <c r="T165" s="268"/>
      <c r="U165" s="268"/>
      <c r="V165" s="268"/>
      <c r="W165" s="268"/>
      <c r="X165" s="268"/>
      <c r="Y165" s="268"/>
    </row>
    <row r="166" spans="1:25" s="297" customFormat="1" x14ac:dyDescent="0.3">
      <c r="A166" s="624"/>
      <c r="B166" s="776"/>
      <c r="C166" s="777"/>
      <c r="D166" s="734"/>
      <c r="E166" s="621"/>
      <c r="F166" s="612"/>
      <c r="G166" s="671"/>
      <c r="H166" s="653"/>
      <c r="J166" s="268"/>
      <c r="K166" s="268"/>
      <c r="L166" s="268"/>
      <c r="M166" s="268"/>
      <c r="N166" s="268"/>
      <c r="O166" s="268"/>
      <c r="P166" s="268"/>
      <c r="Q166" s="268"/>
      <c r="R166" s="268"/>
      <c r="S166" s="268"/>
      <c r="T166" s="268"/>
      <c r="U166" s="268"/>
      <c r="V166" s="268"/>
      <c r="W166" s="268"/>
      <c r="X166" s="268"/>
      <c r="Y166" s="268"/>
    </row>
    <row r="167" spans="1:25" s="297" customFormat="1" hidden="1" outlineLevel="1" x14ac:dyDescent="0.3">
      <c r="A167" s="624"/>
      <c r="B167" s="776"/>
      <c r="C167" s="777"/>
      <c r="D167" s="734"/>
      <c r="E167" s="621"/>
      <c r="F167" s="612"/>
      <c r="G167" s="671"/>
      <c r="H167" s="653"/>
      <c r="J167" s="268"/>
      <c r="K167" s="268"/>
      <c r="L167" s="268"/>
      <c r="M167" s="268"/>
      <c r="N167" s="268"/>
      <c r="O167" s="268"/>
      <c r="P167" s="268"/>
      <c r="Q167" s="268"/>
      <c r="R167" s="268"/>
      <c r="S167" s="268"/>
      <c r="T167" s="268"/>
      <c r="U167" s="268"/>
      <c r="V167" s="268"/>
      <c r="W167" s="268"/>
      <c r="X167" s="268"/>
      <c r="Y167" s="268"/>
    </row>
    <row r="168" spans="1:25" s="297" customFormat="1" hidden="1" outlineLevel="1" x14ac:dyDescent="0.3">
      <c r="A168" s="624"/>
      <c r="B168" s="776"/>
      <c r="C168" s="777"/>
      <c r="D168" s="734"/>
      <c r="E168" s="621"/>
      <c r="F168" s="612"/>
      <c r="G168" s="671"/>
      <c r="H168" s="653"/>
      <c r="J168" s="268"/>
      <c r="K168" s="268"/>
      <c r="L168" s="268"/>
      <c r="M168" s="268"/>
      <c r="N168" s="268"/>
      <c r="O168" s="268"/>
      <c r="P168" s="268"/>
      <c r="Q168" s="268"/>
      <c r="R168" s="268"/>
      <c r="S168" s="268"/>
      <c r="T168" s="268"/>
      <c r="U168" s="268"/>
      <c r="V168" s="268"/>
      <c r="W168" s="268"/>
      <c r="X168" s="268"/>
      <c r="Y168" s="268"/>
    </row>
    <row r="169" spans="1:25" s="297" customFormat="1" hidden="1" outlineLevel="1" x14ac:dyDescent="0.3">
      <c r="A169" s="624"/>
      <c r="B169" s="776"/>
      <c r="C169" s="777"/>
      <c r="D169" s="734"/>
      <c r="E169" s="621"/>
      <c r="F169" s="612"/>
      <c r="G169" s="671"/>
      <c r="H169" s="653"/>
      <c r="J169" s="268"/>
      <c r="K169" s="268"/>
      <c r="L169" s="268"/>
      <c r="M169" s="268"/>
      <c r="N169" s="268"/>
      <c r="O169" s="268"/>
      <c r="P169" s="268"/>
      <c r="Q169" s="268"/>
      <c r="R169" s="268"/>
      <c r="S169" s="268"/>
      <c r="T169" s="268"/>
      <c r="U169" s="268"/>
      <c r="V169" s="268"/>
      <c r="W169" s="268"/>
      <c r="X169" s="268"/>
      <c r="Y169" s="268"/>
    </row>
    <row r="170" spans="1:25" s="297" customFormat="1" hidden="1" outlineLevel="1" x14ac:dyDescent="0.3">
      <c r="A170" s="615"/>
      <c r="B170" s="774"/>
      <c r="C170" s="775"/>
      <c r="D170" s="731"/>
      <c r="E170" s="626"/>
      <c r="F170" s="612"/>
      <c r="G170" s="671"/>
      <c r="H170" s="653"/>
      <c r="J170" s="268"/>
      <c r="K170" s="268"/>
      <c r="L170" s="268"/>
      <c r="M170" s="268"/>
      <c r="N170" s="268"/>
      <c r="O170" s="268"/>
      <c r="P170" s="268"/>
      <c r="Q170" s="268"/>
      <c r="R170" s="268"/>
      <c r="S170" s="268"/>
      <c r="T170" s="268"/>
      <c r="U170" s="268"/>
      <c r="V170" s="268"/>
      <c r="W170" s="268"/>
      <c r="X170" s="268"/>
      <c r="Y170" s="268"/>
    </row>
    <row r="171" spans="1:25" s="297" customFormat="1" hidden="1" outlineLevel="1" x14ac:dyDescent="0.3">
      <c r="A171" s="615"/>
      <c r="B171" s="774"/>
      <c r="C171" s="775"/>
      <c r="D171" s="731"/>
      <c r="E171" s="626"/>
      <c r="F171" s="612"/>
      <c r="G171" s="627"/>
      <c r="H171" s="653"/>
      <c r="J171" s="268"/>
      <c r="K171" s="268"/>
      <c r="L171" s="268"/>
      <c r="M171" s="268"/>
      <c r="N171" s="268"/>
      <c r="O171" s="268"/>
      <c r="P171" s="268"/>
      <c r="Q171" s="268"/>
      <c r="R171" s="268"/>
      <c r="S171" s="268"/>
      <c r="T171" s="268"/>
      <c r="U171" s="268"/>
      <c r="V171" s="268"/>
      <c r="W171" s="268"/>
      <c r="X171" s="268"/>
      <c r="Y171" s="268"/>
    </row>
    <row r="172" spans="1:25" s="297" customFormat="1" hidden="1" outlineLevel="1" x14ac:dyDescent="0.3">
      <c r="A172" s="615"/>
      <c r="B172" s="774"/>
      <c r="C172" s="775"/>
      <c r="D172" s="731"/>
      <c r="E172" s="626"/>
      <c r="F172" s="612"/>
      <c r="G172" s="627"/>
      <c r="H172" s="653"/>
      <c r="J172" s="268"/>
      <c r="K172" s="268"/>
      <c r="L172" s="268"/>
      <c r="M172" s="268"/>
      <c r="N172" s="268"/>
      <c r="O172" s="268"/>
      <c r="P172" s="268"/>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1"/>
      <c r="G173" s="638"/>
      <c r="H173" s="654"/>
      <c r="J173" s="268"/>
      <c r="K173" s="268"/>
      <c r="L173" s="268"/>
      <c r="M173" s="268"/>
      <c r="N173" s="268"/>
      <c r="O173" s="268"/>
      <c r="P173" s="268"/>
      <c r="Q173" s="268"/>
      <c r="R173" s="268"/>
      <c r="S173" s="268"/>
      <c r="T173" s="268"/>
      <c r="U173" s="268"/>
      <c r="V173" s="268"/>
      <c r="W173" s="268"/>
      <c r="X173" s="268"/>
      <c r="Y173" s="268"/>
    </row>
    <row r="174" spans="1:25" s="297" customFormat="1" ht="15" thickTop="1" thickBot="1" x14ac:dyDescent="0.35">
      <c r="A174" s="658"/>
      <c r="B174" s="658"/>
      <c r="C174" s="658"/>
      <c r="D174" s="783" t="s">
        <v>1104</v>
      </c>
      <c r="E174" s="784"/>
      <c r="F174" s="785"/>
      <c r="G174" s="659">
        <f>SUM(G160:G172)</f>
        <v>0</v>
      </c>
      <c r="H174" s="662"/>
      <c r="J174" s="268"/>
      <c r="K174" s="268"/>
      <c r="L174" s="268"/>
      <c r="M174" s="268"/>
      <c r="N174" s="268"/>
      <c r="O174" s="268"/>
      <c r="P174" s="268"/>
      <c r="Q174" s="268"/>
      <c r="R174" s="268"/>
      <c r="S174" s="268"/>
      <c r="T174" s="268"/>
      <c r="U174" s="268"/>
      <c r="V174" s="268"/>
      <c r="W174" s="268"/>
      <c r="X174" s="268"/>
      <c r="Y174" s="268"/>
    </row>
    <row r="175" spans="1:25" s="297" customFormat="1" ht="15" thickTop="1" thickBot="1" x14ac:dyDescent="0.35">
      <c r="A175" s="661"/>
      <c r="B175" s="661"/>
      <c r="C175" s="661"/>
      <c r="D175" s="786"/>
      <c r="E175" s="787"/>
      <c r="F175" s="788"/>
      <c r="G175" s="790">
        <f>+G174</f>
        <v>0</v>
      </c>
      <c r="H175" s="791"/>
      <c r="J175" s="268"/>
      <c r="K175" s="268"/>
      <c r="L175" s="268"/>
      <c r="M175" s="268"/>
      <c r="N175" s="268"/>
      <c r="O175" s="268"/>
      <c r="P175" s="268"/>
      <c r="Q175" s="268"/>
      <c r="R175" s="268"/>
      <c r="S175" s="268"/>
      <c r="T175" s="268"/>
      <c r="U175" s="268"/>
      <c r="V175" s="268"/>
      <c r="W175" s="268"/>
      <c r="X175" s="268"/>
      <c r="Y175" s="268"/>
    </row>
    <row r="176" spans="1:25" ht="15.5" x14ac:dyDescent="0.35">
      <c r="A176" s="271"/>
      <c r="B176" s="271"/>
      <c r="C176" s="271"/>
      <c r="D176" s="292"/>
      <c r="E176" s="292"/>
      <c r="F176" s="292"/>
      <c r="G176" s="293"/>
      <c r="H176" s="294"/>
      <c r="J176" s="67"/>
      <c r="K176" s="67"/>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66">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66">
        <f t="shared" ref="H181:H226" si="10">+G181*0.25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66">
        <f t="shared" si="10"/>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66">
        <f t="shared" si="10"/>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66">
        <f t="shared" si="10"/>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66">
        <f t="shared" si="10"/>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66">
        <f t="shared" si="10"/>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66">
        <f t="shared" si="10"/>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66">
        <f t="shared" si="10"/>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66">
        <f t="shared" si="10"/>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66">
        <f t="shared" si="10"/>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66">
        <f t="shared" si="10"/>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66">
        <f t="shared" si="10"/>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66">
        <f t="shared" si="10"/>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66">
        <f t="shared" si="10"/>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66">
        <f t="shared" si="10"/>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66">
        <f t="shared" si="10"/>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66">
        <f t="shared" si="10"/>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66">
        <f t="shared" si="10"/>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66">
        <f t="shared" si="10"/>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66">
        <f t="shared" si="10"/>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66">
        <f t="shared" si="10"/>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66">
        <f t="shared" si="10"/>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66">
        <f t="shared" si="10"/>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66">
        <f t="shared" si="10"/>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66">
        <f t="shared" si="10"/>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66">
        <f t="shared" si="10"/>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66">
        <f t="shared" si="10"/>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66">
        <f t="shared" si="10"/>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66">
        <f t="shared" si="10"/>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66">
        <f t="shared" si="10"/>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66">
        <f t="shared" si="10"/>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66">
        <f t="shared" si="10"/>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66">
        <f t="shared" ref="H213:H221" si="11">+G213*0.25</f>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66">
        <f t="shared" si="11"/>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66">
        <f t="shared" si="11"/>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66">
        <f t="shared" si="11"/>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66">
        <f t="shared" si="11"/>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66">
        <f t="shared" si="11"/>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66">
        <f t="shared" si="11"/>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66">
        <f t="shared" si="11"/>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66">
        <f t="shared" si="11"/>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66">
        <f t="shared" si="10"/>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66">
        <f t="shared" si="10"/>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66">
        <f t="shared" si="10"/>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66">
        <f t="shared" si="10"/>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66">
        <f t="shared" si="10"/>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ht="15.5" x14ac:dyDescent="0.35">
      <c r="A230" s="268"/>
      <c r="B230" s="268"/>
      <c r="C230" s="268"/>
      <c r="D230" s="268"/>
      <c r="E230" s="268"/>
      <c r="F230" s="268"/>
      <c r="G230" s="268"/>
      <c r="H230" s="268"/>
      <c r="J230" s="67"/>
      <c r="K230" s="68"/>
      <c r="L230" s="68"/>
      <c r="M230" s="68"/>
      <c r="N230" s="68"/>
      <c r="O230" s="68"/>
      <c r="P230" s="68"/>
      <c r="Q230" s="68"/>
      <c r="R230" s="68"/>
      <c r="S230" s="68"/>
      <c r="T230" s="68"/>
      <c r="U230" s="68"/>
      <c r="V230" s="68"/>
      <c r="W230" s="67"/>
      <c r="X230" s="67"/>
      <c r="Y230" s="67"/>
    </row>
    <row r="231" spans="1:46" ht="16" thickBot="1" x14ac:dyDescent="0.4">
      <c r="A231" s="271"/>
      <c r="B231" s="271"/>
      <c r="C231" s="271"/>
      <c r="D231" s="271"/>
      <c r="E231" s="271"/>
      <c r="F231" s="268"/>
      <c r="G231" s="268"/>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66">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66">
        <f t="shared" ref="H235:H260" si="12">+G235*0.25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66">
        <f t="shared" si="12"/>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66">
        <f t="shared" si="12"/>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66">
        <f t="shared" si="12"/>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66">
        <f t="shared" si="12"/>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66">
        <f t="shared" si="12"/>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66">
        <f t="shared" si="12"/>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66">
        <f t="shared" si="12"/>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66">
        <f t="shared" si="12"/>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66">
        <f t="shared" si="12"/>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66">
        <f t="shared" si="12"/>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66">
        <f t="shared" si="12"/>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66">
        <f t="shared" ref="H247:H254" si="13">+G247*0.25</f>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66">
        <f t="shared" si="13"/>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66">
        <f t="shared" si="13"/>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66">
        <f t="shared" si="13"/>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66">
        <f t="shared" si="13"/>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66">
        <f t="shared" si="13"/>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66">
        <f t="shared" si="13"/>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66">
        <f t="shared" si="13"/>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66">
        <f t="shared" si="12"/>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66">
        <f t="shared" si="12"/>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66">
        <f t="shared" si="12"/>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66">
        <f t="shared" si="12"/>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66">
        <f t="shared" si="12"/>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66">
        <f t="shared" si="12"/>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ht="16" thickBot="1" x14ac:dyDescent="0.4">
      <c r="A264" s="271"/>
      <c r="B264" s="271"/>
      <c r="C264" s="271"/>
      <c r="D264" s="271"/>
      <c r="E264" s="271"/>
      <c r="F264" s="268"/>
      <c r="G264" s="268"/>
      <c r="H264" s="271"/>
      <c r="I264" s="3"/>
      <c r="J264" s="66"/>
      <c r="K264" s="68"/>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738" t="s">
        <v>1172</v>
      </c>
      <c r="B265" s="739"/>
      <c r="C265" s="739"/>
      <c r="D265" s="739"/>
      <c r="E265" s="739"/>
      <c r="F265" s="740"/>
      <c r="G265" s="74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66">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66">
        <f t="shared" ref="H268:H313" si="14">+G268*0.25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66">
        <f t="shared" si="14"/>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66">
        <f t="shared" si="14"/>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66">
        <f t="shared" si="14"/>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66">
        <f t="shared" si="14"/>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66">
        <f t="shared" si="14"/>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66">
        <f t="shared" si="14"/>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66">
        <f t="shared" si="14"/>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66">
        <f t="shared" si="14"/>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66">
        <f t="shared" si="14"/>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66">
        <f t="shared" si="14"/>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66">
        <f t="shared" si="14"/>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66">
        <f t="shared" si="14"/>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66">
        <f t="shared" si="14"/>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66">
        <f t="shared" si="14"/>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66">
        <f t="shared" si="14"/>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66">
        <f t="shared" si="14"/>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66">
        <f t="shared" si="14"/>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66">
        <f t="shared" si="14"/>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66">
        <f t="shared" si="14"/>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66">
        <f t="shared" si="14"/>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66">
        <f t="shared" si="14"/>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66">
        <f t="shared" si="14"/>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66">
        <f t="shared" si="14"/>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66">
        <f t="shared" si="14"/>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66">
        <f t="shared" si="14"/>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66">
        <f t="shared" si="14"/>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66">
        <f t="shared" si="14"/>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66">
        <f t="shared" si="14"/>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66">
        <f t="shared" si="14"/>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66">
        <f t="shared" si="14"/>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66">
        <f t="shared" si="14"/>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66">
        <f t="shared" ref="H300:H306" si="15">+G300*0.25</f>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66">
        <f t="shared" si="15"/>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66">
        <f t="shared" si="15"/>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66">
        <f t="shared" si="15"/>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66">
        <f t="shared" si="15"/>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66">
        <f t="shared" si="15"/>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66">
        <f t="shared" si="15"/>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66">
        <f t="shared" si="14"/>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66">
        <f t="shared" si="14"/>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66">
        <f t="shared" si="14"/>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66">
        <f t="shared" si="14"/>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66">
        <f t="shared" si="14"/>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66">
        <f t="shared" si="14"/>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66">
        <f t="shared" si="14"/>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268"/>
      <c r="B318" s="268"/>
      <c r="C318" s="268"/>
      <c r="D318" s="268"/>
      <c r="E318" s="268"/>
      <c r="F318" s="268"/>
      <c r="G318" s="268"/>
      <c r="H318" s="268"/>
      <c r="J318" s="67"/>
      <c r="K318" s="67"/>
      <c r="L318" s="67"/>
      <c r="M318" s="67"/>
      <c r="N318" s="67"/>
      <c r="O318" s="67"/>
      <c r="P318" s="67"/>
      <c r="Q318" s="67"/>
      <c r="R318" s="67"/>
      <c r="S318" s="67"/>
      <c r="T318" s="67"/>
      <c r="U318" s="67"/>
      <c r="V318" s="67"/>
      <c r="W318" s="67"/>
      <c r="X318" s="67"/>
      <c r="Y318" s="67"/>
    </row>
    <row r="319" spans="1:46" ht="19" thickTop="1" thickBot="1" x14ac:dyDescent="0.4">
      <c r="A319" s="738" t="s">
        <v>1392</v>
      </c>
      <c r="B319" s="739"/>
      <c r="C319" s="739"/>
      <c r="D319" s="739"/>
      <c r="E319" s="739"/>
      <c r="F319" s="740"/>
      <c r="G319" s="741" t="s">
        <v>1224</v>
      </c>
      <c r="H319" s="779" t="s">
        <v>1186</v>
      </c>
      <c r="I319" s="3"/>
      <c r="J319" s="67"/>
      <c r="K319" s="67"/>
      <c r="L319" s="67"/>
      <c r="M319" s="67"/>
      <c r="N319" s="67"/>
      <c r="O319" s="67"/>
      <c r="P319" s="67"/>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J320" s="268"/>
      <c r="K320" s="268"/>
      <c r="L320" s="268"/>
      <c r="M320" s="268"/>
      <c r="N320" s="268"/>
      <c r="O320" s="268"/>
      <c r="P320" s="268"/>
      <c r="Q320" s="268"/>
      <c r="R320" s="268"/>
      <c r="S320" s="268"/>
      <c r="T320" s="268"/>
      <c r="U320" s="268"/>
      <c r="V320" s="268"/>
      <c r="W320" s="268"/>
      <c r="X320" s="268"/>
      <c r="Y320" s="268"/>
    </row>
    <row r="321" spans="1:25" s="297" customFormat="1" ht="15" thickTop="1" x14ac:dyDescent="0.35">
      <c r="A321" s="618"/>
      <c r="B321" s="776"/>
      <c r="C321" s="777"/>
      <c r="D321" s="734"/>
      <c r="E321" s="621"/>
      <c r="F321" s="612"/>
      <c r="G321" s="622"/>
      <c r="H321" s="653"/>
      <c r="I321" s="634"/>
      <c r="J321" s="268"/>
      <c r="K321" s="268"/>
      <c r="L321" s="268"/>
      <c r="M321" s="268"/>
      <c r="N321" s="268"/>
      <c r="O321" s="268"/>
      <c r="P321" s="268"/>
      <c r="Q321" s="268"/>
      <c r="R321" s="268"/>
      <c r="S321" s="268"/>
      <c r="T321" s="268"/>
      <c r="U321" s="268"/>
      <c r="V321" s="268"/>
      <c r="W321" s="268"/>
      <c r="X321" s="268"/>
      <c r="Y321" s="268"/>
    </row>
    <row r="322" spans="1:25" s="297" customFormat="1" ht="14.5" x14ac:dyDescent="0.35">
      <c r="A322" s="615"/>
      <c r="B322" s="774"/>
      <c r="C322" s="775"/>
      <c r="D322" s="731"/>
      <c r="E322" s="626"/>
      <c r="F322" s="612"/>
      <c r="G322" s="627"/>
      <c r="H322" s="653"/>
      <c r="I322" s="634"/>
      <c r="J322" s="268"/>
      <c r="K322" s="268"/>
      <c r="L322" s="268"/>
      <c r="M322" s="268"/>
      <c r="N322" s="268"/>
      <c r="O322" s="268"/>
      <c r="P322" s="268"/>
      <c r="Q322" s="268"/>
      <c r="R322" s="268"/>
      <c r="S322" s="268"/>
      <c r="T322" s="268"/>
      <c r="U322" s="268"/>
      <c r="V322" s="268"/>
      <c r="W322" s="268"/>
      <c r="X322" s="268"/>
      <c r="Y322" s="268"/>
    </row>
    <row r="323" spans="1:25" s="297" customFormat="1" ht="14.5" x14ac:dyDescent="0.35">
      <c r="A323" s="615"/>
      <c r="B323" s="774"/>
      <c r="C323" s="775"/>
      <c r="D323" s="731"/>
      <c r="E323" s="626"/>
      <c r="F323" s="612"/>
      <c r="G323" s="627"/>
      <c r="H323" s="653"/>
      <c r="I323" s="634"/>
      <c r="J323" s="268"/>
      <c r="K323" s="268"/>
      <c r="L323" s="268"/>
      <c r="M323" s="268"/>
      <c r="N323" s="268"/>
      <c r="O323" s="268"/>
      <c r="P323" s="268"/>
      <c r="Q323" s="268"/>
      <c r="R323" s="268"/>
      <c r="S323" s="268"/>
      <c r="T323" s="268"/>
      <c r="U323" s="268"/>
      <c r="V323" s="268"/>
      <c r="W323" s="268"/>
      <c r="X323" s="268"/>
      <c r="Y323" s="268"/>
    </row>
    <row r="324" spans="1:25" s="297" customFormat="1" ht="14.5" x14ac:dyDescent="0.35">
      <c r="A324" s="615"/>
      <c r="B324" s="774"/>
      <c r="C324" s="775"/>
      <c r="D324" s="731"/>
      <c r="E324" s="626"/>
      <c r="F324" s="612"/>
      <c r="G324" s="627"/>
      <c r="H324" s="653"/>
      <c r="I324" s="634"/>
      <c r="J324" s="268"/>
      <c r="K324" s="268"/>
      <c r="L324" s="268"/>
      <c r="M324" s="268"/>
      <c r="N324" s="268"/>
      <c r="O324" s="268"/>
      <c r="P324" s="268"/>
      <c r="Q324" s="268"/>
      <c r="R324" s="268"/>
      <c r="S324" s="268"/>
      <c r="T324" s="268"/>
      <c r="U324" s="268"/>
      <c r="V324" s="268"/>
      <c r="W324" s="268"/>
      <c r="X324" s="268"/>
      <c r="Y324" s="268"/>
    </row>
    <row r="325" spans="1:25" s="297" customFormat="1" ht="14.5" x14ac:dyDescent="0.35">
      <c r="A325" s="615"/>
      <c r="B325" s="774"/>
      <c r="C325" s="775"/>
      <c r="D325" s="731"/>
      <c r="E325" s="626"/>
      <c r="F325" s="612"/>
      <c r="G325" s="627"/>
      <c r="H325" s="653"/>
      <c r="I325" s="634"/>
      <c r="J325" s="268"/>
      <c r="K325" s="268"/>
      <c r="L325" s="268"/>
      <c r="M325" s="268"/>
      <c r="N325" s="268"/>
      <c r="O325" s="268"/>
      <c r="P325" s="268"/>
      <c r="Q325" s="268"/>
      <c r="R325" s="268"/>
      <c r="S325" s="268"/>
      <c r="T325" s="268"/>
      <c r="U325" s="268"/>
      <c r="V325" s="268"/>
      <c r="W325" s="268"/>
      <c r="X325" s="268"/>
      <c r="Y325" s="268"/>
    </row>
    <row r="326" spans="1:25" s="297" customFormat="1" ht="14.5" x14ac:dyDescent="0.35">
      <c r="A326" s="615"/>
      <c r="B326" s="774"/>
      <c r="C326" s="775"/>
      <c r="D326" s="731"/>
      <c r="E326" s="626"/>
      <c r="F326" s="612"/>
      <c r="G326" s="627"/>
      <c r="H326" s="653"/>
      <c r="I326" s="634"/>
      <c r="J326" s="268"/>
      <c r="K326" s="268"/>
      <c r="L326" s="268"/>
      <c r="M326" s="268"/>
      <c r="N326" s="268"/>
      <c r="O326" s="268"/>
      <c r="P326" s="268"/>
      <c r="Q326" s="268"/>
      <c r="R326" s="268"/>
      <c r="S326" s="268"/>
      <c r="T326" s="268"/>
      <c r="U326" s="268"/>
      <c r="V326" s="268"/>
      <c r="W326" s="268"/>
      <c r="X326" s="268"/>
      <c r="Y326" s="268"/>
    </row>
    <row r="327" spans="1:25" s="297" customFormat="1" ht="14.5" x14ac:dyDescent="0.35">
      <c r="A327" s="615"/>
      <c r="B327" s="774"/>
      <c r="C327" s="775"/>
      <c r="D327" s="731"/>
      <c r="E327" s="626"/>
      <c r="F327" s="612"/>
      <c r="G327" s="627"/>
      <c r="H327" s="653"/>
      <c r="I327" s="634"/>
      <c r="J327" s="268"/>
      <c r="K327" s="268"/>
      <c r="L327" s="268"/>
      <c r="M327" s="268"/>
      <c r="N327" s="268"/>
      <c r="O327" s="268"/>
      <c r="P327" s="268"/>
      <c r="Q327" s="268"/>
      <c r="R327" s="268"/>
      <c r="S327" s="268"/>
      <c r="T327" s="268"/>
      <c r="U327" s="268"/>
      <c r="V327" s="268"/>
      <c r="W327" s="268"/>
      <c r="X327" s="268"/>
      <c r="Y327" s="268"/>
    </row>
    <row r="328" spans="1:25" s="297" customFormat="1" ht="14.5" hidden="1" outlineLevel="1" x14ac:dyDescent="0.35">
      <c r="A328" s="615"/>
      <c r="B328" s="774"/>
      <c r="C328" s="775"/>
      <c r="D328" s="731"/>
      <c r="E328" s="626"/>
      <c r="F328" s="612"/>
      <c r="G328" s="627"/>
      <c r="H328" s="653"/>
      <c r="I328" s="634"/>
      <c r="J328" s="268"/>
      <c r="K328" s="268"/>
      <c r="L328" s="268"/>
      <c r="M328" s="268"/>
      <c r="N328" s="268"/>
      <c r="O328" s="268"/>
      <c r="P328" s="268"/>
      <c r="Q328" s="268"/>
      <c r="R328" s="268"/>
      <c r="S328" s="268"/>
      <c r="T328" s="268"/>
      <c r="U328" s="268"/>
      <c r="V328" s="268"/>
      <c r="W328" s="268"/>
      <c r="X328" s="268"/>
      <c r="Y328" s="268"/>
    </row>
    <row r="329" spans="1:25" s="297" customFormat="1" hidden="1" outlineLevel="1" x14ac:dyDescent="0.3">
      <c r="A329" s="615"/>
      <c r="B329" s="774"/>
      <c r="C329" s="775"/>
      <c r="D329" s="731"/>
      <c r="E329" s="626"/>
      <c r="F329" s="612"/>
      <c r="G329" s="627"/>
      <c r="H329" s="653"/>
      <c r="J329" s="268"/>
      <c r="K329" s="268"/>
      <c r="L329" s="268"/>
      <c r="M329" s="268"/>
      <c r="N329" s="268"/>
      <c r="O329" s="268"/>
      <c r="P329" s="268"/>
      <c r="Q329" s="268"/>
      <c r="R329" s="268"/>
      <c r="S329" s="268"/>
      <c r="T329" s="268"/>
      <c r="U329" s="268"/>
      <c r="V329" s="268"/>
      <c r="W329" s="268"/>
      <c r="X329" s="268"/>
      <c r="Y329" s="268"/>
    </row>
    <row r="330" spans="1:25" s="297" customFormat="1" hidden="1" outlineLevel="1" x14ac:dyDescent="0.3">
      <c r="A330" s="615"/>
      <c r="B330" s="774"/>
      <c r="C330" s="775"/>
      <c r="D330" s="731"/>
      <c r="E330" s="626"/>
      <c r="F330" s="612"/>
      <c r="G330" s="627"/>
      <c r="H330" s="653"/>
      <c r="J330" s="268"/>
      <c r="K330" s="268"/>
      <c r="L330" s="268"/>
      <c r="M330" s="268"/>
      <c r="N330" s="268"/>
      <c r="O330" s="268"/>
      <c r="P330" s="268"/>
      <c r="Q330" s="268"/>
      <c r="R330" s="268"/>
      <c r="S330" s="268"/>
      <c r="T330" s="268"/>
      <c r="U330" s="268"/>
      <c r="V330" s="268"/>
      <c r="W330" s="268"/>
      <c r="X330" s="268"/>
      <c r="Y330" s="268"/>
    </row>
    <row r="331" spans="1:25" s="297" customFormat="1" hidden="1" outlineLevel="1" x14ac:dyDescent="0.3">
      <c r="A331" s="615"/>
      <c r="B331" s="774"/>
      <c r="C331" s="775"/>
      <c r="D331" s="731"/>
      <c r="E331" s="626"/>
      <c r="F331" s="612"/>
      <c r="G331" s="627"/>
      <c r="H331" s="653"/>
      <c r="J331" s="268"/>
      <c r="K331" s="268"/>
      <c r="L331" s="268"/>
      <c r="M331" s="268"/>
      <c r="N331" s="268"/>
      <c r="O331" s="268"/>
      <c r="P331" s="268"/>
      <c r="Q331" s="268"/>
      <c r="R331" s="268"/>
      <c r="S331" s="268"/>
      <c r="T331" s="268"/>
      <c r="U331" s="268"/>
      <c r="V331" s="268"/>
      <c r="W331" s="268"/>
      <c r="X331" s="268"/>
      <c r="Y331" s="268"/>
    </row>
    <row r="332" spans="1:25" s="297" customFormat="1" hidden="1" outlineLevel="1" x14ac:dyDescent="0.3">
      <c r="A332" s="615"/>
      <c r="B332" s="774"/>
      <c r="C332" s="775"/>
      <c r="D332" s="731"/>
      <c r="E332" s="626"/>
      <c r="F332" s="612"/>
      <c r="G332" s="627"/>
      <c r="H332" s="653"/>
      <c r="J332" s="268"/>
      <c r="K332" s="268"/>
      <c r="L332" s="268"/>
      <c r="M332" s="268"/>
      <c r="N332" s="268"/>
      <c r="O332" s="268"/>
      <c r="P332" s="268"/>
      <c r="Q332" s="268"/>
      <c r="R332" s="268"/>
      <c r="S332" s="268"/>
      <c r="T332" s="268"/>
      <c r="U332" s="268"/>
      <c r="V332" s="268"/>
      <c r="W332" s="268"/>
      <c r="X332" s="268"/>
      <c r="Y332" s="268"/>
    </row>
    <row r="333" spans="1:25" s="297" customFormat="1" hidden="1" outlineLevel="1" x14ac:dyDescent="0.3">
      <c r="A333" s="615"/>
      <c r="B333" s="774"/>
      <c r="C333" s="775"/>
      <c r="D333" s="731"/>
      <c r="E333" s="626"/>
      <c r="F333" s="612"/>
      <c r="G333" s="627"/>
      <c r="H333" s="653"/>
      <c r="J333" s="268"/>
      <c r="K333" s="268"/>
      <c r="L333" s="268"/>
      <c r="M333" s="268"/>
      <c r="N333" s="268"/>
      <c r="O333" s="268"/>
      <c r="P333" s="268"/>
      <c r="Q333" s="268"/>
      <c r="R333" s="268"/>
      <c r="S333" s="268"/>
      <c r="T333" s="268"/>
      <c r="U333" s="268"/>
      <c r="V333" s="268"/>
      <c r="W333" s="268"/>
      <c r="X333" s="268"/>
      <c r="Y333" s="268"/>
    </row>
    <row r="334" spans="1:25" s="297" customFormat="1" hidden="1" outlineLevel="1" x14ac:dyDescent="0.3">
      <c r="A334" s="615"/>
      <c r="B334" s="774"/>
      <c r="C334" s="775"/>
      <c r="D334" s="731"/>
      <c r="E334" s="626"/>
      <c r="F334" s="612"/>
      <c r="G334" s="627"/>
      <c r="H334" s="653"/>
      <c r="J334" s="268"/>
      <c r="K334" s="268"/>
      <c r="L334" s="268"/>
      <c r="M334" s="268"/>
      <c r="N334" s="268"/>
      <c r="O334" s="268"/>
      <c r="P334" s="268"/>
      <c r="Q334" s="268"/>
      <c r="R334" s="268"/>
      <c r="S334" s="268"/>
      <c r="T334" s="268"/>
      <c r="U334" s="268"/>
      <c r="V334" s="268"/>
      <c r="W334" s="268"/>
      <c r="X334" s="268"/>
      <c r="Y334" s="268"/>
    </row>
    <row r="335" spans="1:25" s="297" customFormat="1" hidden="1" outlineLevel="1" x14ac:dyDescent="0.3">
      <c r="A335" s="615"/>
      <c r="B335" s="774"/>
      <c r="C335" s="775"/>
      <c r="D335" s="731"/>
      <c r="E335" s="626"/>
      <c r="F335" s="612"/>
      <c r="G335" s="627"/>
      <c r="H335" s="653"/>
      <c r="J335" s="268"/>
      <c r="K335" s="268"/>
      <c r="L335" s="268"/>
      <c r="M335" s="268"/>
      <c r="N335" s="268"/>
      <c r="O335" s="268"/>
      <c r="P335" s="268"/>
      <c r="Q335" s="268"/>
      <c r="R335" s="268"/>
      <c r="S335" s="268"/>
      <c r="T335" s="268"/>
      <c r="U335" s="268"/>
      <c r="V335" s="268"/>
      <c r="W335" s="268"/>
      <c r="X335" s="268"/>
      <c r="Y335" s="268"/>
    </row>
    <row r="336" spans="1:25" s="297" customFormat="1" hidden="1" outlineLevel="1" x14ac:dyDescent="0.3">
      <c r="A336" s="615"/>
      <c r="B336" s="774"/>
      <c r="C336" s="775"/>
      <c r="D336" s="731"/>
      <c r="E336" s="626"/>
      <c r="F336" s="612"/>
      <c r="G336" s="627"/>
      <c r="H336" s="653"/>
      <c r="J336" s="268"/>
      <c r="K336" s="268"/>
      <c r="L336" s="268"/>
      <c r="M336" s="268"/>
      <c r="N336" s="268"/>
      <c r="O336" s="268"/>
      <c r="P336" s="268"/>
      <c r="Q336" s="268"/>
      <c r="R336" s="268"/>
      <c r="S336" s="268"/>
      <c r="T336" s="268"/>
      <c r="U336" s="268"/>
      <c r="V336" s="268"/>
      <c r="W336" s="268"/>
      <c r="X336" s="268"/>
      <c r="Y336" s="268"/>
    </row>
    <row r="337" spans="1:25" s="297" customFormat="1" hidden="1" outlineLevel="1" x14ac:dyDescent="0.3">
      <c r="A337" s="615"/>
      <c r="B337" s="774"/>
      <c r="C337" s="775"/>
      <c r="D337" s="731"/>
      <c r="E337" s="626"/>
      <c r="F337" s="612"/>
      <c r="G337" s="627"/>
      <c r="H337" s="653"/>
      <c r="J337" s="268"/>
      <c r="K337" s="268"/>
      <c r="L337" s="268"/>
      <c r="M337" s="268"/>
      <c r="N337" s="268"/>
      <c r="O337" s="268"/>
      <c r="P337" s="268"/>
      <c r="Q337" s="268"/>
      <c r="R337" s="268"/>
      <c r="S337" s="268"/>
      <c r="T337" s="268"/>
      <c r="U337" s="268"/>
      <c r="V337" s="268"/>
      <c r="W337" s="268"/>
      <c r="X337" s="268"/>
      <c r="Y337" s="268"/>
    </row>
    <row r="338" spans="1:25" s="297" customFormat="1" hidden="1" outlineLevel="1" x14ac:dyDescent="0.3">
      <c r="A338" s="615"/>
      <c r="B338" s="774"/>
      <c r="C338" s="775"/>
      <c r="D338" s="731"/>
      <c r="E338" s="626"/>
      <c r="F338" s="612"/>
      <c r="G338" s="627"/>
      <c r="H338" s="653"/>
      <c r="J338" s="268"/>
      <c r="K338" s="268"/>
      <c r="L338" s="268"/>
      <c r="M338" s="268"/>
      <c r="N338" s="268"/>
      <c r="O338" s="268"/>
      <c r="P338" s="268"/>
      <c r="Q338" s="268"/>
      <c r="R338" s="268"/>
      <c r="S338" s="268"/>
      <c r="T338" s="268"/>
      <c r="U338" s="268"/>
      <c r="V338" s="268"/>
      <c r="W338" s="268"/>
      <c r="X338" s="268"/>
      <c r="Y338" s="268"/>
    </row>
    <row r="339" spans="1:25" s="297" customFormat="1" hidden="1" outlineLevel="1" x14ac:dyDescent="0.3">
      <c r="A339" s="615"/>
      <c r="B339" s="774"/>
      <c r="C339" s="775"/>
      <c r="D339" s="731"/>
      <c r="E339" s="626"/>
      <c r="F339" s="612"/>
      <c r="G339" s="627"/>
      <c r="H339" s="653"/>
      <c r="J339" s="268"/>
      <c r="K339" s="268"/>
      <c r="L339" s="268"/>
      <c r="M339" s="268"/>
      <c r="N339" s="268"/>
      <c r="O339" s="268"/>
      <c r="P339" s="268"/>
      <c r="Q339" s="268"/>
      <c r="R339" s="268"/>
      <c r="S339" s="268"/>
      <c r="T339" s="268"/>
      <c r="U339" s="268"/>
      <c r="V339" s="268"/>
      <c r="W339" s="268"/>
      <c r="X339" s="268"/>
      <c r="Y339" s="268"/>
    </row>
    <row r="340" spans="1:25" s="297" customFormat="1" hidden="1" outlineLevel="1" x14ac:dyDescent="0.3">
      <c r="A340" s="615"/>
      <c r="B340" s="774"/>
      <c r="C340" s="775"/>
      <c r="D340" s="731"/>
      <c r="E340" s="626"/>
      <c r="F340" s="612"/>
      <c r="G340" s="627"/>
      <c r="H340" s="653"/>
      <c r="J340" s="268"/>
      <c r="K340" s="268"/>
      <c r="L340" s="268"/>
      <c r="M340" s="268"/>
      <c r="N340" s="268"/>
      <c r="O340" s="268"/>
      <c r="P340" s="268"/>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8"/>
      <c r="H341" s="655"/>
      <c r="J341" s="268"/>
      <c r="K341" s="268"/>
      <c r="L341" s="268"/>
      <c r="M341" s="268"/>
      <c r="N341" s="268"/>
      <c r="O341" s="268"/>
      <c r="P341" s="268"/>
      <c r="Q341" s="268"/>
      <c r="R341" s="268"/>
      <c r="S341" s="268"/>
      <c r="T341" s="268"/>
      <c r="U341" s="268"/>
      <c r="V341" s="268"/>
      <c r="W341" s="268"/>
      <c r="X341" s="268"/>
      <c r="Y341" s="268"/>
    </row>
    <row r="342" spans="1:25" s="297" customFormat="1" ht="15" thickTop="1" thickBot="1" x14ac:dyDescent="0.35">
      <c r="A342" s="658"/>
      <c r="B342" s="658"/>
      <c r="C342" s="658"/>
      <c r="D342" s="783" t="s">
        <v>1104</v>
      </c>
      <c r="E342" s="784"/>
      <c r="F342" s="785"/>
      <c r="G342" s="659">
        <f>SUM(G321:G340)</f>
        <v>0</v>
      </c>
      <c r="H342" s="662"/>
      <c r="J342" s="268"/>
      <c r="K342" s="268"/>
      <c r="L342" s="268"/>
      <c r="M342" s="268"/>
      <c r="N342" s="268"/>
      <c r="O342" s="268"/>
      <c r="P342" s="268"/>
      <c r="Q342" s="268"/>
      <c r="R342" s="268"/>
      <c r="S342" s="268"/>
      <c r="T342" s="268"/>
      <c r="U342" s="268"/>
      <c r="V342" s="268"/>
      <c r="W342" s="268"/>
      <c r="X342" s="268"/>
      <c r="Y342" s="268"/>
    </row>
    <row r="343" spans="1:25" s="297" customFormat="1" ht="15" thickTop="1" thickBot="1" x14ac:dyDescent="0.35">
      <c r="A343" s="661"/>
      <c r="B343" s="661"/>
      <c r="C343" s="661"/>
      <c r="D343" s="786"/>
      <c r="E343" s="787"/>
      <c r="F343" s="788"/>
      <c r="G343" s="790">
        <f>+G342+H342</f>
        <v>0</v>
      </c>
      <c r="H343" s="791"/>
      <c r="J343" s="268"/>
      <c r="K343" s="268"/>
      <c r="L343" s="268"/>
      <c r="M343" s="268"/>
      <c r="N343" s="268"/>
      <c r="O343" s="268"/>
      <c r="P343" s="268"/>
      <c r="Q343" s="268"/>
      <c r="R343" s="268"/>
      <c r="S343" s="268"/>
      <c r="T343" s="268"/>
      <c r="U343" s="268"/>
      <c r="V343" s="268"/>
      <c r="W343" s="268"/>
      <c r="X343" s="268"/>
      <c r="Y343" s="268"/>
    </row>
    <row r="344" spans="1:25" x14ac:dyDescent="0.3">
      <c r="A344" s="268"/>
      <c r="B344" s="268"/>
      <c r="C344" s="268"/>
      <c r="D344" s="268"/>
      <c r="E344" s="268"/>
      <c r="F344" s="268"/>
      <c r="G344" s="268"/>
      <c r="H344" s="268"/>
      <c r="I344" s="67"/>
      <c r="J344" s="67"/>
      <c r="K344" s="67"/>
      <c r="L344" s="67"/>
      <c r="M344" s="67"/>
      <c r="N344" s="67"/>
      <c r="O344" s="67"/>
      <c r="P344" s="67"/>
      <c r="Q344" s="67"/>
      <c r="R344" s="67"/>
      <c r="S344" s="67"/>
      <c r="T344" s="67"/>
      <c r="U344" s="67"/>
      <c r="V344" s="67"/>
      <c r="W344" s="67"/>
      <c r="X344" s="67"/>
      <c r="Y344" s="67"/>
    </row>
    <row r="345" spans="1:25" x14ac:dyDescent="0.3">
      <c r="A345" s="268"/>
      <c r="B345" s="268"/>
      <c r="C345" s="268"/>
      <c r="D345" s="268"/>
      <c r="E345" s="268"/>
      <c r="F345" s="268"/>
      <c r="G345" s="268"/>
      <c r="H345" s="268"/>
      <c r="I345" s="67"/>
      <c r="J345" s="67"/>
      <c r="K345" s="67"/>
      <c r="L345" s="67"/>
      <c r="M345" s="67"/>
      <c r="N345" s="67"/>
      <c r="O345" s="67"/>
      <c r="P345" s="67"/>
      <c r="Q345" s="67"/>
      <c r="R345" s="67"/>
      <c r="S345" s="67"/>
      <c r="T345" s="67"/>
      <c r="U345" s="67"/>
      <c r="V345" s="67"/>
      <c r="W345" s="67"/>
      <c r="X345" s="67"/>
      <c r="Y345" s="67"/>
    </row>
    <row r="346" spans="1:25" x14ac:dyDescent="0.3">
      <c r="A346" s="268"/>
      <c r="B346" s="268"/>
      <c r="C346" s="268"/>
      <c r="D346" s="268"/>
      <c r="E346" s="268"/>
      <c r="F346" s="268"/>
      <c r="G346" s="268"/>
      <c r="H346" s="268"/>
      <c r="I346" s="67"/>
      <c r="J346" s="67"/>
      <c r="K346" s="67"/>
      <c r="L346" s="67"/>
      <c r="M346" s="67"/>
      <c r="N346" s="67"/>
      <c r="O346" s="67"/>
      <c r="P346" s="67"/>
      <c r="Q346" s="67"/>
      <c r="R346" s="67"/>
      <c r="S346" s="67"/>
      <c r="T346" s="67"/>
      <c r="U346" s="67"/>
      <c r="V346" s="67"/>
      <c r="W346" s="67"/>
      <c r="X346" s="67"/>
      <c r="Y346" s="67"/>
    </row>
    <row r="347" spans="1:25" x14ac:dyDescent="0.3">
      <c r="A347" s="268"/>
      <c r="B347" s="268"/>
      <c r="C347" s="268"/>
      <c r="D347" s="268"/>
      <c r="E347" s="268"/>
      <c r="F347" s="268"/>
      <c r="G347" s="268"/>
      <c r="H347" s="268"/>
      <c r="I347" s="67"/>
      <c r="J347" s="67"/>
      <c r="K347" s="67"/>
      <c r="L347" s="67"/>
      <c r="M347" s="67"/>
      <c r="N347" s="67"/>
      <c r="O347" s="67"/>
      <c r="P347" s="67"/>
      <c r="Q347" s="67"/>
      <c r="R347" s="67"/>
      <c r="S347" s="67"/>
      <c r="T347" s="67"/>
      <c r="U347" s="67"/>
      <c r="V347" s="67"/>
      <c r="W347" s="67"/>
      <c r="X347" s="67"/>
      <c r="Y347" s="67"/>
    </row>
    <row r="348" spans="1:25" x14ac:dyDescent="0.3">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row r="378" spans="1:25" x14ac:dyDescent="0.3">
      <c r="J378" s="67"/>
      <c r="K378" s="67"/>
      <c r="L378" s="67"/>
      <c r="M378" s="67"/>
      <c r="N378" s="67"/>
      <c r="O378" s="67"/>
      <c r="P378" s="67"/>
      <c r="Q378" s="67"/>
      <c r="R378" s="67"/>
      <c r="S378" s="67"/>
      <c r="T378" s="67"/>
      <c r="U378" s="67"/>
      <c r="V378" s="67"/>
      <c r="W378" s="67"/>
      <c r="X378" s="67"/>
      <c r="Y378" s="67"/>
    </row>
  </sheetData>
  <sheetProtection algorithmName="SHA-512" hashValue="iM9lEci8+kaXMSmL0nWXpWhN/RKN4uk3rsdatH6ugkcQSg8H7+hFqyUeokSIlIEQOA1/Hlk8tJdQZpZemVi4aw==" saltValue="BheBTnlJ8ILW4qa0hl4DrQ==" spinCount="100000" sheet="1" formatRows="0"/>
  <mergeCells count="189">
    <mergeCell ref="B323:D323"/>
    <mergeCell ref="B324:D324"/>
    <mergeCell ref="B325:D325"/>
    <mergeCell ref="B326:D326"/>
    <mergeCell ref="B327:D327"/>
    <mergeCell ref="B245:D245"/>
    <mergeCell ref="B291:D291"/>
    <mergeCell ref="B292:D292"/>
    <mergeCell ref="B293:D293"/>
    <mergeCell ref="B294:D294"/>
    <mergeCell ref="B295:D295"/>
    <mergeCell ref="B296:D296"/>
    <mergeCell ref="B297:D297"/>
    <mergeCell ref="B298:D298"/>
    <mergeCell ref="B290:D290"/>
    <mergeCell ref="B289:D289"/>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36:D236"/>
    <mergeCell ref="B237:D237"/>
    <mergeCell ref="B238:D238"/>
    <mergeCell ref="B239:D239"/>
    <mergeCell ref="B240:D240"/>
    <mergeCell ref="B241:D241"/>
    <mergeCell ref="B242:D242"/>
    <mergeCell ref="B243:D243"/>
    <mergeCell ref="B244:D244"/>
    <mergeCell ref="B211:D211"/>
    <mergeCell ref="B212:D212"/>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166:D166"/>
    <mergeCell ref="B203:D203"/>
    <mergeCell ref="B204:D204"/>
    <mergeCell ref="B205:D205"/>
    <mergeCell ref="B206:D206"/>
    <mergeCell ref="B207:D207"/>
    <mergeCell ref="B208:D208"/>
    <mergeCell ref="B209:D209"/>
    <mergeCell ref="B210:D210"/>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D174:F175"/>
    <mergeCell ref="B168:D168"/>
    <mergeCell ref="B169:D169"/>
    <mergeCell ref="B162:D162"/>
    <mergeCell ref="B163:D163"/>
    <mergeCell ref="B164:D164"/>
    <mergeCell ref="B165:D165"/>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8:D328"/>
    <mergeCell ref="B329:D329"/>
    <mergeCell ref="B330:D330"/>
    <mergeCell ref="B223:D223"/>
    <mergeCell ref="B224:D224"/>
    <mergeCell ref="G229:H229"/>
    <mergeCell ref="A232:F232"/>
    <mergeCell ref="G232:G233"/>
    <mergeCell ref="B233:D233"/>
    <mergeCell ref="H319:H320"/>
    <mergeCell ref="B160:D160"/>
    <mergeCell ref="A319:F319"/>
    <mergeCell ref="G319:G320"/>
    <mergeCell ref="B320:D320"/>
    <mergeCell ref="B180:D180"/>
    <mergeCell ref="B181:D181"/>
    <mergeCell ref="B202:D202"/>
    <mergeCell ref="B220:D220"/>
    <mergeCell ref="B221:D221"/>
    <mergeCell ref="B222:D222"/>
    <mergeCell ref="B225:D225"/>
    <mergeCell ref="G263:H263"/>
    <mergeCell ref="A265:F265"/>
    <mergeCell ref="G265:G266"/>
    <mergeCell ref="B266:D266"/>
    <mergeCell ref="B256:D256"/>
    <mergeCell ref="B257:D257"/>
    <mergeCell ref="B258:D258"/>
    <mergeCell ref="B259:D259"/>
    <mergeCell ref="B260:D260"/>
    <mergeCell ref="B213:D213"/>
    <mergeCell ref="B214:D214"/>
    <mergeCell ref="B215:D215"/>
    <mergeCell ref="D315:F316"/>
    <mergeCell ref="G316:H316"/>
    <mergeCell ref="B309:D309"/>
    <mergeCell ref="B310:D310"/>
    <mergeCell ref="B311:D311"/>
    <mergeCell ref="B312:D312"/>
    <mergeCell ref="B313:D313"/>
    <mergeCell ref="B267:D267"/>
    <mergeCell ref="B268:D268"/>
    <mergeCell ref="B299:D299"/>
    <mergeCell ref="B307:D307"/>
    <mergeCell ref="B308:D308"/>
    <mergeCell ref="B300:D300"/>
    <mergeCell ref="B301:D301"/>
    <mergeCell ref="B302:D302"/>
    <mergeCell ref="B303:D303"/>
    <mergeCell ref="B304:D304"/>
    <mergeCell ref="B305:D305"/>
    <mergeCell ref="B306:D306"/>
    <mergeCell ref="B282:D282"/>
    <mergeCell ref="B283:D283"/>
    <mergeCell ref="B284:D284"/>
    <mergeCell ref="B285:D285"/>
    <mergeCell ref="B286:D286"/>
    <mergeCell ref="B287:D287"/>
    <mergeCell ref="B288:D288"/>
    <mergeCell ref="B331:D331"/>
    <mergeCell ref="B332:D332"/>
    <mergeCell ref="B333:D333"/>
    <mergeCell ref="B334:D334"/>
    <mergeCell ref="B335:D335"/>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F251354-8D25-4F0F-A719-FE185BA24717}">
          <x14:formula1>
            <xm:f>Summary!$AF$4:$AF$14</xm:f>
          </x14:formula1>
          <xm:sqref>E4:E150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D999-F2C6-4EBB-A525-7E6709D54B5D}">
  <sheetPr codeName="Blad17">
    <tabColor rgb="FFF1EFE4"/>
  </sheetPr>
  <dimension ref="A1:AT377"/>
  <sheetViews>
    <sheetView zoomScaleNormal="100" workbookViewId="0">
      <selection activeCell="A4" sqref="A4"/>
    </sheetView>
  </sheetViews>
  <sheetFormatPr defaultColWidth="11" defaultRowHeight="14" outlineLevelRow="1" x14ac:dyDescent="0.3"/>
  <cols>
    <col min="1" max="1" width="26.5" style="1" customWidth="1"/>
    <col min="2" max="2" width="27" style="1" customWidth="1"/>
    <col min="3" max="3" width="9.5" style="1" bestFit="1" customWidth="1"/>
    <col min="4" max="4" width="11.83203125" style="1" customWidth="1"/>
    <col min="5" max="5" width="12.5" style="1" customWidth="1"/>
    <col min="6" max="6" width="12.9140625" style="1" customWidth="1"/>
    <col min="7" max="8" width="13.25" style="1" customWidth="1"/>
    <col min="9" max="9" width="11" style="1" hidden="1" customWidth="1"/>
    <col min="10" max="10" width="11" style="1"/>
    <col min="11" max="12" width="11" style="1" customWidth="1"/>
    <col min="13" max="16384" width="11" style="1"/>
  </cols>
  <sheetData>
    <row r="1" spans="1:45" ht="28.5" thickBot="1" x14ac:dyDescent="0.4">
      <c r="A1" s="760" t="str">
        <f>CONCATENATE(TEXT(Period_sum!D15,)," ",TEXT(Period_sum!E15,"ÅÅÅÅ-MM-DD")," - ",TEXT(Period_sum!F15,"ÅÅÅÅ-MM-DD"))</f>
        <v>M43-M48 Report 2026-01-01 - 2026-06-30</v>
      </c>
      <c r="B1" s="760"/>
      <c r="C1" s="760"/>
      <c r="D1" s="760"/>
      <c r="E1" s="760"/>
      <c r="F1" s="760"/>
      <c r="G1" s="760"/>
      <c r="H1" s="299"/>
      <c r="I1" s="2"/>
      <c r="J1" s="68"/>
      <c r="K1" s="68"/>
      <c r="L1" s="68"/>
      <c r="M1" s="68"/>
      <c r="N1" s="68"/>
      <c r="O1" s="68"/>
      <c r="P1" s="68"/>
      <c r="Q1" s="68"/>
      <c r="R1" s="68"/>
      <c r="S1" s="68"/>
      <c r="T1" s="68"/>
      <c r="U1" s="68"/>
      <c r="V1" s="68"/>
      <c r="W1" s="68"/>
      <c r="X1" s="68"/>
      <c r="Y1" s="68"/>
      <c r="Z1" s="2"/>
      <c r="AA1" s="2"/>
      <c r="AB1" s="2"/>
      <c r="AC1" s="2"/>
      <c r="AD1" s="2"/>
      <c r="AE1" s="2"/>
      <c r="AF1" s="2"/>
      <c r="AG1" s="2"/>
      <c r="AH1" s="2"/>
      <c r="AI1" s="2"/>
      <c r="AJ1" s="2"/>
      <c r="AK1" s="2"/>
      <c r="AL1" s="2"/>
      <c r="AM1" s="2"/>
      <c r="AN1" s="2"/>
      <c r="AO1" s="2"/>
      <c r="AP1" s="2"/>
      <c r="AQ1" s="2"/>
      <c r="AR1" s="2"/>
      <c r="AS1" s="2"/>
    </row>
    <row r="2" spans="1:45" ht="32.5" customHeight="1" thickTop="1" thickBot="1" x14ac:dyDescent="0.4">
      <c r="A2" s="738" t="s">
        <v>49</v>
      </c>
      <c r="B2" s="739"/>
      <c r="C2" s="739"/>
      <c r="D2" s="739"/>
      <c r="E2" s="739"/>
      <c r="F2" s="740"/>
      <c r="G2" s="741" t="s">
        <v>1224</v>
      </c>
      <c r="H2" s="246" t="s">
        <v>1186</v>
      </c>
      <c r="J2" s="68"/>
      <c r="K2" s="68"/>
      <c r="L2" s="68"/>
      <c r="M2" s="68"/>
      <c r="N2" s="68"/>
      <c r="O2" s="68"/>
      <c r="P2" s="68"/>
      <c r="Q2" s="68"/>
      <c r="R2" s="68"/>
      <c r="S2" s="68"/>
      <c r="T2" s="68"/>
      <c r="U2" s="68"/>
      <c r="V2" s="67"/>
      <c r="W2" s="67"/>
      <c r="X2" s="67"/>
      <c r="Y2" s="67"/>
    </row>
    <row r="3" spans="1:45" s="297" customFormat="1" ht="31.5" customHeight="1" thickTop="1" thickBot="1" x14ac:dyDescent="0.4">
      <c r="A3" s="602" t="s">
        <v>1218</v>
      </c>
      <c r="B3" s="603" t="s">
        <v>1099</v>
      </c>
      <c r="C3" s="604" t="s">
        <v>1229</v>
      </c>
      <c r="D3" s="605" t="s">
        <v>1220</v>
      </c>
      <c r="E3" s="605" t="s">
        <v>1102</v>
      </c>
      <c r="F3" s="606" t="s">
        <v>1103</v>
      </c>
      <c r="G3" s="742"/>
      <c r="H3" s="607">
        <v>0.25</v>
      </c>
      <c r="I3" s="7"/>
      <c r="J3" s="635"/>
      <c r="K3" s="635"/>
      <c r="L3" s="635"/>
      <c r="M3" s="635"/>
      <c r="N3" s="635"/>
      <c r="O3" s="635"/>
      <c r="P3" s="635"/>
      <c r="Q3" s="635"/>
      <c r="R3" s="635"/>
      <c r="S3" s="635"/>
      <c r="T3" s="635"/>
      <c r="U3" s="635"/>
      <c r="V3" s="635"/>
      <c r="W3" s="635"/>
      <c r="X3" s="635"/>
      <c r="Y3" s="635"/>
      <c r="Z3" s="608"/>
      <c r="AA3" s="608"/>
      <c r="AB3" s="608"/>
      <c r="AC3" s="608"/>
      <c r="AD3" s="608"/>
      <c r="AE3" s="608"/>
      <c r="AF3" s="608"/>
      <c r="AG3" s="608"/>
      <c r="AH3" s="608"/>
      <c r="AI3" s="608"/>
      <c r="AJ3" s="608"/>
      <c r="AK3" s="608"/>
      <c r="AL3" s="608"/>
      <c r="AM3" s="608"/>
      <c r="AN3" s="608"/>
      <c r="AO3" s="608"/>
      <c r="AP3" s="608"/>
      <c r="AQ3" s="608"/>
    </row>
    <row r="4" spans="1:45" s="297" customFormat="1" ht="15" thickTop="1" x14ac:dyDescent="0.35">
      <c r="A4" s="640"/>
      <c r="B4" s="641"/>
      <c r="C4" s="641"/>
      <c r="D4" s="642"/>
      <c r="E4" s="651"/>
      <c r="F4" s="667">
        <f>D4/8/(215/12)</f>
        <v>0</v>
      </c>
      <c r="G4" s="668">
        <f>+D4*C4</f>
        <v>0</v>
      </c>
      <c r="H4" s="668">
        <f>G4*0.25</f>
        <v>0</v>
      </c>
      <c r="I4" s="8" t="str">
        <f>LEFT($A$1,7)</f>
        <v>M43-M48</v>
      </c>
      <c r="J4" s="635"/>
      <c r="K4" s="635"/>
      <c r="L4" s="635"/>
      <c r="M4" s="635"/>
      <c r="N4" s="635"/>
      <c r="O4" s="635"/>
      <c r="P4" s="635"/>
      <c r="Q4" s="635"/>
      <c r="R4" s="635"/>
      <c r="S4" s="635"/>
      <c r="T4" s="635"/>
      <c r="U4" s="635"/>
      <c r="V4" s="635"/>
      <c r="W4" s="635"/>
      <c r="X4" s="635"/>
      <c r="Y4" s="635"/>
      <c r="Z4" s="608"/>
      <c r="AA4" s="608"/>
      <c r="AB4" s="608"/>
      <c r="AC4" s="608"/>
      <c r="AD4" s="608"/>
      <c r="AE4" s="608"/>
      <c r="AF4" s="608"/>
      <c r="AG4" s="608"/>
      <c r="AH4" s="608"/>
      <c r="AI4" s="608"/>
      <c r="AJ4" s="608"/>
      <c r="AK4" s="608"/>
      <c r="AL4" s="608"/>
      <c r="AM4" s="608"/>
      <c r="AN4" s="608"/>
      <c r="AO4" s="608"/>
      <c r="AP4" s="608"/>
      <c r="AQ4" s="608"/>
    </row>
    <row r="5" spans="1:45" s="297" customFormat="1" ht="14.5" x14ac:dyDescent="0.35">
      <c r="A5" s="647"/>
      <c r="B5" s="648"/>
      <c r="C5" s="648"/>
      <c r="D5" s="649"/>
      <c r="E5" s="651"/>
      <c r="F5" s="667">
        <f t="shared" ref="F5:F150" si="0">D5/8/(215/12)</f>
        <v>0</v>
      </c>
      <c r="G5" s="668">
        <f t="shared" ref="G5:G150" si="1">+D5*C5</f>
        <v>0</v>
      </c>
      <c r="H5" s="668">
        <f t="shared" ref="H5:H150" si="2">G5*0.25</f>
        <v>0</v>
      </c>
      <c r="I5" s="8" t="str">
        <f t="shared" ref="I5:I150" si="3">LEFT($A$1,7)</f>
        <v>M43-M48</v>
      </c>
      <c r="J5" s="635"/>
      <c r="K5" s="635"/>
      <c r="L5" s="635"/>
      <c r="M5" s="635"/>
      <c r="N5" s="635"/>
      <c r="O5" s="635"/>
      <c r="P5" s="635"/>
      <c r="Q5" s="635"/>
      <c r="R5" s="635"/>
      <c r="S5" s="635"/>
      <c r="T5" s="635"/>
      <c r="U5" s="635"/>
      <c r="V5" s="635"/>
      <c r="W5" s="635"/>
      <c r="X5" s="635"/>
      <c r="Y5" s="635"/>
      <c r="Z5" s="608"/>
      <c r="AA5" s="608"/>
      <c r="AB5" s="608"/>
      <c r="AC5" s="608"/>
      <c r="AD5" s="608"/>
      <c r="AE5" s="608"/>
      <c r="AF5" s="608"/>
      <c r="AG5" s="608"/>
      <c r="AH5" s="608"/>
      <c r="AI5" s="608"/>
      <c r="AJ5" s="608"/>
      <c r="AK5" s="608"/>
      <c r="AL5" s="608"/>
      <c r="AM5" s="608"/>
      <c r="AN5" s="608"/>
      <c r="AO5" s="608"/>
      <c r="AP5" s="608"/>
      <c r="AQ5" s="608"/>
    </row>
    <row r="6" spans="1:45" s="297" customFormat="1" ht="14.5" x14ac:dyDescent="0.35">
      <c r="A6" s="647"/>
      <c r="B6" s="648"/>
      <c r="C6" s="648"/>
      <c r="D6" s="649"/>
      <c r="E6" s="651"/>
      <c r="F6" s="667">
        <f t="shared" si="0"/>
        <v>0</v>
      </c>
      <c r="G6" s="668">
        <f t="shared" si="1"/>
        <v>0</v>
      </c>
      <c r="H6" s="668">
        <f t="shared" si="2"/>
        <v>0</v>
      </c>
      <c r="I6" s="8"/>
      <c r="J6" s="635"/>
      <c r="K6" s="635"/>
      <c r="L6" s="635"/>
      <c r="M6" s="635"/>
      <c r="N6" s="635"/>
      <c r="O6" s="635"/>
      <c r="P6" s="635"/>
      <c r="Q6" s="635"/>
      <c r="R6" s="635"/>
      <c r="S6" s="635"/>
      <c r="T6" s="635"/>
      <c r="U6" s="635"/>
      <c r="V6" s="635"/>
      <c r="W6" s="635"/>
      <c r="X6" s="635"/>
      <c r="Y6" s="635"/>
      <c r="Z6" s="608"/>
      <c r="AA6" s="608"/>
      <c r="AB6" s="608"/>
      <c r="AC6" s="608"/>
      <c r="AD6" s="608"/>
      <c r="AE6" s="608"/>
      <c r="AF6" s="608"/>
      <c r="AG6" s="608"/>
      <c r="AH6" s="608"/>
      <c r="AI6" s="608"/>
      <c r="AJ6" s="608"/>
      <c r="AK6" s="608"/>
      <c r="AL6" s="608"/>
      <c r="AM6" s="608"/>
      <c r="AN6" s="608"/>
      <c r="AO6" s="608"/>
      <c r="AP6" s="608"/>
      <c r="AQ6" s="608"/>
    </row>
    <row r="7" spans="1:45" s="297" customFormat="1" ht="14.5" x14ac:dyDescent="0.35">
      <c r="A7" s="647"/>
      <c r="B7" s="648"/>
      <c r="C7" s="648"/>
      <c r="D7" s="649"/>
      <c r="E7" s="651"/>
      <c r="F7" s="667">
        <f t="shared" si="0"/>
        <v>0</v>
      </c>
      <c r="G7" s="668">
        <f t="shared" si="1"/>
        <v>0</v>
      </c>
      <c r="H7" s="668">
        <f t="shared" si="2"/>
        <v>0</v>
      </c>
      <c r="I7" s="8"/>
      <c r="J7" s="635"/>
      <c r="K7" s="635"/>
      <c r="L7" s="635"/>
      <c r="M7" s="635"/>
      <c r="N7" s="635"/>
      <c r="O7" s="635"/>
      <c r="P7" s="635"/>
      <c r="Q7" s="635"/>
      <c r="R7" s="635"/>
      <c r="S7" s="635"/>
      <c r="T7" s="635"/>
      <c r="U7" s="635"/>
      <c r="V7" s="635"/>
      <c r="W7" s="635"/>
      <c r="X7" s="635"/>
      <c r="Y7" s="635"/>
      <c r="Z7" s="608"/>
      <c r="AA7" s="608"/>
      <c r="AB7" s="608"/>
      <c r="AC7" s="608"/>
      <c r="AD7" s="608"/>
      <c r="AE7" s="608"/>
      <c r="AF7" s="608"/>
      <c r="AG7" s="608"/>
      <c r="AH7" s="608"/>
      <c r="AI7" s="608"/>
      <c r="AJ7" s="608"/>
      <c r="AK7" s="608"/>
      <c r="AL7" s="608"/>
      <c r="AM7" s="608"/>
      <c r="AN7" s="608"/>
      <c r="AO7" s="608"/>
      <c r="AP7" s="608"/>
      <c r="AQ7" s="608"/>
    </row>
    <row r="8" spans="1:45" s="297" customFormat="1" ht="14.5" x14ac:dyDescent="0.35">
      <c r="A8" s="647"/>
      <c r="B8" s="648"/>
      <c r="C8" s="648"/>
      <c r="D8" s="649"/>
      <c r="E8" s="651"/>
      <c r="F8" s="667">
        <f t="shared" si="0"/>
        <v>0</v>
      </c>
      <c r="G8" s="668">
        <f t="shared" si="1"/>
        <v>0</v>
      </c>
      <c r="H8" s="668">
        <f t="shared" si="2"/>
        <v>0</v>
      </c>
      <c r="I8" s="8"/>
      <c r="J8" s="635"/>
      <c r="K8" s="635"/>
      <c r="L8" s="635"/>
      <c r="M8" s="635"/>
      <c r="N8" s="635"/>
      <c r="O8" s="635"/>
      <c r="P8" s="635"/>
      <c r="Q8" s="635"/>
      <c r="R8" s="635"/>
      <c r="S8" s="635"/>
      <c r="T8" s="635"/>
      <c r="U8" s="635"/>
      <c r="V8" s="635"/>
      <c r="W8" s="635"/>
      <c r="X8" s="635"/>
      <c r="Y8" s="635"/>
      <c r="Z8" s="608"/>
      <c r="AA8" s="608"/>
      <c r="AB8" s="608"/>
      <c r="AC8" s="608"/>
      <c r="AD8" s="608"/>
      <c r="AE8" s="608"/>
      <c r="AF8" s="608"/>
      <c r="AG8" s="608"/>
      <c r="AH8" s="608"/>
      <c r="AI8" s="608"/>
      <c r="AJ8" s="608"/>
      <c r="AK8" s="608"/>
      <c r="AL8" s="608"/>
      <c r="AM8" s="608"/>
      <c r="AN8" s="608"/>
      <c r="AO8" s="608"/>
      <c r="AP8" s="608"/>
      <c r="AQ8" s="608"/>
    </row>
    <row r="9" spans="1:45" s="297" customFormat="1" ht="14.5" x14ac:dyDescent="0.35">
      <c r="A9" s="647"/>
      <c r="B9" s="648"/>
      <c r="C9" s="648"/>
      <c r="D9" s="649"/>
      <c r="E9" s="651"/>
      <c r="F9" s="667">
        <f t="shared" si="0"/>
        <v>0</v>
      </c>
      <c r="G9" s="668">
        <f t="shared" si="1"/>
        <v>0</v>
      </c>
      <c r="H9" s="668">
        <f t="shared" si="2"/>
        <v>0</v>
      </c>
      <c r="I9" s="8"/>
      <c r="J9" s="635"/>
      <c r="K9" s="635"/>
      <c r="L9" s="635"/>
      <c r="M9" s="635"/>
      <c r="N9" s="635"/>
      <c r="O9" s="635"/>
      <c r="P9" s="635"/>
      <c r="Q9" s="635"/>
      <c r="R9" s="635"/>
      <c r="S9" s="635"/>
      <c r="T9" s="635"/>
      <c r="U9" s="635"/>
      <c r="V9" s="635"/>
      <c r="W9" s="635"/>
      <c r="X9" s="635"/>
      <c r="Y9" s="635"/>
      <c r="Z9" s="608"/>
      <c r="AA9" s="608"/>
      <c r="AB9" s="608"/>
      <c r="AC9" s="608"/>
      <c r="AD9" s="608"/>
      <c r="AE9" s="608"/>
      <c r="AF9" s="608"/>
      <c r="AG9" s="608"/>
      <c r="AH9" s="608"/>
      <c r="AI9" s="608"/>
      <c r="AJ9" s="608"/>
      <c r="AK9" s="608"/>
      <c r="AL9" s="608"/>
      <c r="AM9" s="608"/>
      <c r="AN9" s="608"/>
      <c r="AO9" s="608"/>
      <c r="AP9" s="608"/>
      <c r="AQ9" s="608"/>
    </row>
    <row r="10" spans="1:45" s="297" customFormat="1" ht="14.5" x14ac:dyDescent="0.35">
      <c r="A10" s="647"/>
      <c r="B10" s="648"/>
      <c r="C10" s="648"/>
      <c r="D10" s="649"/>
      <c r="E10" s="651"/>
      <c r="F10" s="667">
        <f t="shared" si="0"/>
        <v>0</v>
      </c>
      <c r="G10" s="668">
        <f t="shared" si="1"/>
        <v>0</v>
      </c>
      <c r="H10" s="668">
        <f t="shared" si="2"/>
        <v>0</v>
      </c>
      <c r="I10" s="8"/>
      <c r="J10" s="635"/>
      <c r="K10" s="635"/>
      <c r="L10" s="635"/>
      <c r="M10" s="635"/>
      <c r="N10" s="635"/>
      <c r="O10" s="635"/>
      <c r="P10" s="635"/>
      <c r="Q10" s="635"/>
      <c r="R10" s="635"/>
      <c r="S10" s="635"/>
      <c r="T10" s="635"/>
      <c r="U10" s="635"/>
      <c r="V10" s="635"/>
      <c r="W10" s="635"/>
      <c r="X10" s="635"/>
      <c r="Y10" s="635"/>
      <c r="Z10" s="608"/>
      <c r="AA10" s="608"/>
      <c r="AB10" s="608"/>
      <c r="AC10" s="608"/>
      <c r="AD10" s="608"/>
      <c r="AE10" s="608"/>
      <c r="AF10" s="608"/>
      <c r="AG10" s="608"/>
      <c r="AH10" s="608"/>
      <c r="AI10" s="608"/>
      <c r="AJ10" s="608"/>
      <c r="AK10" s="608"/>
      <c r="AL10" s="608"/>
      <c r="AM10" s="608"/>
      <c r="AN10" s="608"/>
      <c r="AO10" s="608"/>
      <c r="AP10" s="608"/>
      <c r="AQ10" s="608"/>
    </row>
    <row r="11" spans="1:45" s="297" customFormat="1" ht="14.5" x14ac:dyDescent="0.35">
      <c r="A11" s="647"/>
      <c r="B11" s="648"/>
      <c r="C11" s="648"/>
      <c r="D11" s="649"/>
      <c r="E11" s="651"/>
      <c r="F11" s="667">
        <f t="shared" si="0"/>
        <v>0</v>
      </c>
      <c r="G11" s="668">
        <f t="shared" si="1"/>
        <v>0</v>
      </c>
      <c r="H11" s="668">
        <f t="shared" si="2"/>
        <v>0</v>
      </c>
      <c r="I11" s="8"/>
      <c r="J11" s="635"/>
      <c r="K11" s="635"/>
      <c r="L11" s="635"/>
      <c r="M11" s="635"/>
      <c r="N11" s="635"/>
      <c r="O11" s="635"/>
      <c r="P11" s="635"/>
      <c r="Q11" s="635"/>
      <c r="R11" s="635"/>
      <c r="S11" s="635"/>
      <c r="T11" s="635"/>
      <c r="U11" s="635"/>
      <c r="V11" s="635"/>
      <c r="W11" s="635"/>
      <c r="X11" s="635"/>
      <c r="Y11" s="635"/>
      <c r="Z11" s="608"/>
      <c r="AA11" s="608"/>
      <c r="AB11" s="608"/>
      <c r="AC11" s="608"/>
      <c r="AD11" s="608"/>
      <c r="AE11" s="608"/>
      <c r="AF11" s="608"/>
      <c r="AG11" s="608"/>
      <c r="AH11" s="608"/>
      <c r="AI11" s="608"/>
      <c r="AJ11" s="608"/>
      <c r="AK11" s="608"/>
      <c r="AL11" s="608"/>
      <c r="AM11" s="608"/>
      <c r="AN11" s="608"/>
      <c r="AO11" s="608"/>
      <c r="AP11" s="608"/>
      <c r="AQ11" s="608"/>
    </row>
    <row r="12" spans="1:45" s="297" customFormat="1" ht="14.5" x14ac:dyDescent="0.35">
      <c r="A12" s="647"/>
      <c r="B12" s="648"/>
      <c r="C12" s="648"/>
      <c r="D12" s="649"/>
      <c r="E12" s="651"/>
      <c r="F12" s="667">
        <f t="shared" si="0"/>
        <v>0</v>
      </c>
      <c r="G12" s="668">
        <f t="shared" si="1"/>
        <v>0</v>
      </c>
      <c r="H12" s="668">
        <f t="shared" si="2"/>
        <v>0</v>
      </c>
      <c r="I12" s="8"/>
      <c r="J12" s="635"/>
      <c r="K12" s="635"/>
      <c r="L12" s="635"/>
      <c r="M12" s="635"/>
      <c r="N12" s="635"/>
      <c r="O12" s="635"/>
      <c r="P12" s="635"/>
      <c r="Q12" s="635"/>
      <c r="R12" s="635"/>
      <c r="S12" s="635"/>
      <c r="T12" s="635"/>
      <c r="U12" s="635"/>
      <c r="V12" s="635"/>
      <c r="W12" s="635"/>
      <c r="X12" s="635"/>
      <c r="Y12" s="635"/>
      <c r="Z12" s="608"/>
      <c r="AA12" s="608"/>
      <c r="AB12" s="608"/>
      <c r="AC12" s="608"/>
      <c r="AD12" s="608"/>
      <c r="AE12" s="608"/>
      <c r="AF12" s="608"/>
      <c r="AG12" s="608"/>
      <c r="AH12" s="608"/>
      <c r="AI12" s="608"/>
      <c r="AJ12" s="608"/>
      <c r="AK12" s="608"/>
      <c r="AL12" s="608"/>
      <c r="AM12" s="608"/>
      <c r="AN12" s="608"/>
      <c r="AO12" s="608"/>
      <c r="AP12" s="608"/>
      <c r="AQ12" s="608"/>
    </row>
    <row r="13" spans="1:45" s="297" customFormat="1" ht="14.5" x14ac:dyDescent="0.35">
      <c r="A13" s="647"/>
      <c r="B13" s="648"/>
      <c r="C13" s="648"/>
      <c r="D13" s="649"/>
      <c r="E13" s="651"/>
      <c r="F13" s="667">
        <f t="shared" si="0"/>
        <v>0</v>
      </c>
      <c r="G13" s="668">
        <f t="shared" si="1"/>
        <v>0</v>
      </c>
      <c r="H13" s="668">
        <f t="shared" si="2"/>
        <v>0</v>
      </c>
      <c r="I13" s="8"/>
      <c r="J13" s="635"/>
      <c r="K13" s="635"/>
      <c r="L13" s="635"/>
      <c r="M13" s="635"/>
      <c r="N13" s="635"/>
      <c r="O13" s="635"/>
      <c r="P13" s="635"/>
      <c r="Q13" s="635"/>
      <c r="R13" s="635"/>
      <c r="S13" s="635"/>
      <c r="T13" s="635"/>
      <c r="U13" s="635"/>
      <c r="V13" s="635"/>
      <c r="W13" s="635"/>
      <c r="X13" s="635"/>
      <c r="Y13" s="635"/>
      <c r="Z13" s="608"/>
      <c r="AA13" s="608"/>
      <c r="AB13" s="608"/>
      <c r="AC13" s="608"/>
      <c r="AD13" s="608"/>
      <c r="AE13" s="608"/>
      <c r="AF13" s="608"/>
      <c r="AG13" s="608"/>
      <c r="AH13" s="608"/>
      <c r="AI13" s="608"/>
      <c r="AJ13" s="608"/>
      <c r="AK13" s="608"/>
      <c r="AL13" s="608"/>
      <c r="AM13" s="608"/>
      <c r="AN13" s="608"/>
      <c r="AO13" s="608"/>
      <c r="AP13" s="608"/>
      <c r="AQ13" s="608"/>
    </row>
    <row r="14" spans="1:45" s="297" customFormat="1" ht="14.5" x14ac:dyDescent="0.35">
      <c r="A14" s="647"/>
      <c r="B14" s="648"/>
      <c r="C14" s="648"/>
      <c r="D14" s="649"/>
      <c r="E14" s="651"/>
      <c r="F14" s="667">
        <f t="shared" si="0"/>
        <v>0</v>
      </c>
      <c r="G14" s="668">
        <f t="shared" si="1"/>
        <v>0</v>
      </c>
      <c r="H14" s="668">
        <f t="shared" si="2"/>
        <v>0</v>
      </c>
      <c r="I14" s="8"/>
      <c r="J14" s="635"/>
      <c r="K14" s="635"/>
      <c r="L14" s="635"/>
      <c r="M14" s="635"/>
      <c r="N14" s="635"/>
      <c r="O14" s="635"/>
      <c r="P14" s="635"/>
      <c r="Q14" s="635"/>
      <c r="R14" s="635"/>
      <c r="S14" s="635"/>
      <c r="T14" s="635"/>
      <c r="U14" s="635"/>
      <c r="V14" s="635"/>
      <c r="W14" s="635"/>
      <c r="X14" s="635"/>
      <c r="Y14" s="635"/>
      <c r="Z14" s="608"/>
      <c r="AA14" s="608"/>
      <c r="AB14" s="608"/>
      <c r="AC14" s="608"/>
      <c r="AD14" s="608"/>
      <c r="AE14" s="608"/>
      <c r="AF14" s="608"/>
      <c r="AG14" s="608"/>
      <c r="AH14" s="608"/>
      <c r="AI14" s="608"/>
      <c r="AJ14" s="608"/>
      <c r="AK14" s="608"/>
      <c r="AL14" s="608"/>
      <c r="AM14" s="608"/>
      <c r="AN14" s="608"/>
      <c r="AO14" s="608"/>
      <c r="AP14" s="608"/>
      <c r="AQ14" s="608"/>
    </row>
    <row r="15" spans="1:45" s="297" customFormat="1" ht="14.5" x14ac:dyDescent="0.35">
      <c r="A15" s="647"/>
      <c r="B15" s="648"/>
      <c r="C15" s="648"/>
      <c r="D15" s="649"/>
      <c r="E15" s="651"/>
      <c r="F15" s="667">
        <f t="shared" si="0"/>
        <v>0</v>
      </c>
      <c r="G15" s="668">
        <f t="shared" si="1"/>
        <v>0</v>
      </c>
      <c r="H15" s="668">
        <f t="shared" si="2"/>
        <v>0</v>
      </c>
      <c r="I15" s="8"/>
      <c r="J15" s="635"/>
      <c r="K15" s="635"/>
      <c r="L15" s="635"/>
      <c r="M15" s="635"/>
      <c r="N15" s="635"/>
      <c r="O15" s="635"/>
      <c r="P15" s="635"/>
      <c r="Q15" s="635"/>
      <c r="R15" s="635"/>
      <c r="S15" s="635"/>
      <c r="T15" s="635"/>
      <c r="U15" s="635"/>
      <c r="V15" s="635"/>
      <c r="W15" s="635"/>
      <c r="X15" s="635"/>
      <c r="Y15" s="635"/>
      <c r="Z15" s="608"/>
      <c r="AA15" s="608"/>
      <c r="AB15" s="608"/>
      <c r="AC15" s="608"/>
      <c r="AD15" s="608"/>
      <c r="AE15" s="608"/>
      <c r="AF15" s="608"/>
      <c r="AG15" s="608"/>
      <c r="AH15" s="608"/>
      <c r="AI15" s="608"/>
      <c r="AJ15" s="608"/>
      <c r="AK15" s="608"/>
      <c r="AL15" s="608"/>
      <c r="AM15" s="608"/>
      <c r="AN15" s="608"/>
      <c r="AO15" s="608"/>
      <c r="AP15" s="608"/>
      <c r="AQ15" s="608"/>
    </row>
    <row r="16" spans="1:45" s="297" customFormat="1" ht="14.5" x14ac:dyDescent="0.35">
      <c r="A16" s="647"/>
      <c r="B16" s="648"/>
      <c r="C16" s="648"/>
      <c r="D16" s="649"/>
      <c r="E16" s="651"/>
      <c r="F16" s="667">
        <f t="shared" si="0"/>
        <v>0</v>
      </c>
      <c r="G16" s="668">
        <f t="shared" si="1"/>
        <v>0</v>
      </c>
      <c r="H16" s="668">
        <f t="shared" si="2"/>
        <v>0</v>
      </c>
      <c r="I16" s="8"/>
      <c r="J16" s="635"/>
      <c r="K16" s="635"/>
      <c r="L16" s="635"/>
      <c r="M16" s="635"/>
      <c r="N16" s="635"/>
      <c r="O16" s="635"/>
      <c r="P16" s="635"/>
      <c r="Q16" s="635"/>
      <c r="R16" s="635"/>
      <c r="S16" s="635"/>
      <c r="T16" s="635"/>
      <c r="U16" s="635"/>
      <c r="V16" s="635"/>
      <c r="W16" s="635"/>
      <c r="X16" s="635"/>
      <c r="Y16" s="635"/>
      <c r="Z16" s="608"/>
      <c r="AA16" s="608"/>
      <c r="AB16" s="608"/>
      <c r="AC16" s="608"/>
      <c r="AD16" s="608"/>
      <c r="AE16" s="608"/>
      <c r="AF16" s="608"/>
      <c r="AG16" s="608"/>
      <c r="AH16" s="608"/>
      <c r="AI16" s="608"/>
      <c r="AJ16" s="608"/>
      <c r="AK16" s="608"/>
      <c r="AL16" s="608"/>
      <c r="AM16" s="608"/>
      <c r="AN16" s="608"/>
      <c r="AO16" s="608"/>
      <c r="AP16" s="608"/>
      <c r="AQ16" s="608"/>
    </row>
    <row r="17" spans="1:43" s="297" customFormat="1" ht="14.5" x14ac:dyDescent="0.35">
      <c r="A17" s="647"/>
      <c r="B17" s="648"/>
      <c r="C17" s="648"/>
      <c r="D17" s="649"/>
      <c r="E17" s="651"/>
      <c r="F17" s="667">
        <f t="shared" si="0"/>
        <v>0</v>
      </c>
      <c r="G17" s="668">
        <f t="shared" si="1"/>
        <v>0</v>
      </c>
      <c r="H17" s="668">
        <f t="shared" si="2"/>
        <v>0</v>
      </c>
      <c r="I17" s="8"/>
      <c r="J17" s="635"/>
      <c r="K17" s="635"/>
      <c r="L17" s="635"/>
      <c r="M17" s="635"/>
      <c r="N17" s="635"/>
      <c r="O17" s="635"/>
      <c r="P17" s="635"/>
      <c r="Q17" s="635"/>
      <c r="R17" s="635"/>
      <c r="S17" s="635"/>
      <c r="T17" s="635"/>
      <c r="U17" s="635"/>
      <c r="V17" s="635"/>
      <c r="W17" s="635"/>
      <c r="X17" s="635"/>
      <c r="Y17" s="635"/>
      <c r="Z17" s="608"/>
      <c r="AA17" s="608"/>
      <c r="AB17" s="608"/>
      <c r="AC17" s="608"/>
      <c r="AD17" s="608"/>
      <c r="AE17" s="608"/>
      <c r="AF17" s="608"/>
      <c r="AG17" s="608"/>
      <c r="AH17" s="608"/>
      <c r="AI17" s="608"/>
      <c r="AJ17" s="608"/>
      <c r="AK17" s="608"/>
      <c r="AL17" s="608"/>
      <c r="AM17" s="608"/>
      <c r="AN17" s="608"/>
      <c r="AO17" s="608"/>
      <c r="AP17" s="608"/>
      <c r="AQ17" s="608"/>
    </row>
    <row r="18" spans="1:43" s="297" customFormat="1" ht="14.5" x14ac:dyDescent="0.35">
      <c r="A18" s="647"/>
      <c r="B18" s="648"/>
      <c r="C18" s="648"/>
      <c r="D18" s="649"/>
      <c r="E18" s="651"/>
      <c r="F18" s="667">
        <f t="shared" si="0"/>
        <v>0</v>
      </c>
      <c r="G18" s="668">
        <f t="shared" si="1"/>
        <v>0</v>
      </c>
      <c r="H18" s="668">
        <f t="shared" si="2"/>
        <v>0</v>
      </c>
      <c r="I18" s="8"/>
      <c r="J18" s="635"/>
      <c r="K18" s="635"/>
      <c r="L18" s="635"/>
      <c r="M18" s="635"/>
      <c r="N18" s="635"/>
      <c r="O18" s="635"/>
      <c r="P18" s="635"/>
      <c r="Q18" s="635"/>
      <c r="R18" s="635"/>
      <c r="S18" s="635"/>
      <c r="T18" s="635"/>
      <c r="U18" s="635"/>
      <c r="V18" s="635"/>
      <c r="W18" s="635"/>
      <c r="X18" s="635"/>
      <c r="Y18" s="635"/>
      <c r="Z18" s="608"/>
      <c r="AA18" s="608"/>
      <c r="AB18" s="608"/>
      <c r="AC18" s="608"/>
      <c r="AD18" s="608"/>
      <c r="AE18" s="608"/>
      <c r="AF18" s="608"/>
      <c r="AG18" s="608"/>
      <c r="AH18" s="608"/>
      <c r="AI18" s="608"/>
      <c r="AJ18" s="608"/>
      <c r="AK18" s="608"/>
      <c r="AL18" s="608"/>
      <c r="AM18" s="608"/>
      <c r="AN18" s="608"/>
      <c r="AO18" s="608"/>
      <c r="AP18" s="608"/>
      <c r="AQ18" s="608"/>
    </row>
    <row r="19" spans="1:43" s="297" customFormat="1" ht="14.5" x14ac:dyDescent="0.35">
      <c r="A19" s="647"/>
      <c r="B19" s="648"/>
      <c r="C19" s="648"/>
      <c r="D19" s="649"/>
      <c r="E19" s="651"/>
      <c r="F19" s="667">
        <f t="shared" si="0"/>
        <v>0</v>
      </c>
      <c r="G19" s="668">
        <f t="shared" si="1"/>
        <v>0</v>
      </c>
      <c r="H19" s="668">
        <f t="shared" si="2"/>
        <v>0</v>
      </c>
      <c r="I19" s="8"/>
      <c r="J19" s="635"/>
      <c r="K19" s="635"/>
      <c r="L19" s="635"/>
      <c r="M19" s="635"/>
      <c r="N19" s="635"/>
      <c r="O19" s="635"/>
      <c r="P19" s="635"/>
      <c r="Q19" s="635"/>
      <c r="R19" s="635"/>
      <c r="S19" s="635"/>
      <c r="T19" s="635"/>
      <c r="U19" s="635"/>
      <c r="V19" s="635"/>
      <c r="W19" s="635"/>
      <c r="X19" s="635"/>
      <c r="Y19" s="635"/>
      <c r="Z19" s="608"/>
      <c r="AA19" s="608"/>
      <c r="AB19" s="608"/>
      <c r="AC19" s="608"/>
      <c r="AD19" s="608"/>
      <c r="AE19" s="608"/>
      <c r="AF19" s="608"/>
      <c r="AG19" s="608"/>
      <c r="AH19" s="608"/>
      <c r="AI19" s="608"/>
      <c r="AJ19" s="608"/>
      <c r="AK19" s="608"/>
      <c r="AL19" s="608"/>
      <c r="AM19" s="608"/>
      <c r="AN19" s="608"/>
      <c r="AO19" s="608"/>
      <c r="AP19" s="608"/>
      <c r="AQ19" s="608"/>
    </row>
    <row r="20" spans="1:43" s="297" customFormat="1" ht="14.5" x14ac:dyDescent="0.35">
      <c r="A20" s="647"/>
      <c r="B20" s="648"/>
      <c r="C20" s="648"/>
      <c r="D20" s="649"/>
      <c r="E20" s="651"/>
      <c r="F20" s="667">
        <f t="shared" si="0"/>
        <v>0</v>
      </c>
      <c r="G20" s="668">
        <f t="shared" si="1"/>
        <v>0</v>
      </c>
      <c r="H20" s="668">
        <f t="shared" si="2"/>
        <v>0</v>
      </c>
      <c r="I20" s="8"/>
      <c r="J20" s="635"/>
      <c r="K20" s="635"/>
      <c r="L20" s="635"/>
      <c r="M20" s="635"/>
      <c r="N20" s="635"/>
      <c r="O20" s="635"/>
      <c r="P20" s="635"/>
      <c r="Q20" s="635"/>
      <c r="R20" s="635"/>
      <c r="S20" s="635"/>
      <c r="T20" s="635"/>
      <c r="U20" s="635"/>
      <c r="V20" s="635"/>
      <c r="W20" s="635"/>
      <c r="X20" s="635"/>
      <c r="Y20" s="635"/>
      <c r="Z20" s="608"/>
      <c r="AA20" s="608"/>
      <c r="AB20" s="608"/>
      <c r="AC20" s="608"/>
      <c r="AD20" s="608"/>
      <c r="AE20" s="608"/>
      <c r="AF20" s="608"/>
      <c r="AG20" s="608"/>
      <c r="AH20" s="608"/>
      <c r="AI20" s="608"/>
      <c r="AJ20" s="608"/>
      <c r="AK20" s="608"/>
      <c r="AL20" s="608"/>
      <c r="AM20" s="608"/>
      <c r="AN20" s="608"/>
      <c r="AO20" s="608"/>
      <c r="AP20" s="608"/>
      <c r="AQ20" s="608"/>
    </row>
    <row r="21" spans="1:43" s="297" customFormat="1" ht="14.5" x14ac:dyDescent="0.35">
      <c r="A21" s="647"/>
      <c r="B21" s="648"/>
      <c r="C21" s="648"/>
      <c r="D21" s="649"/>
      <c r="E21" s="651"/>
      <c r="F21" s="667">
        <f t="shared" si="0"/>
        <v>0</v>
      </c>
      <c r="G21" s="668">
        <f t="shared" si="1"/>
        <v>0</v>
      </c>
      <c r="H21" s="668">
        <f t="shared" si="2"/>
        <v>0</v>
      </c>
      <c r="I21" s="8"/>
      <c r="J21" s="635"/>
      <c r="K21" s="635"/>
      <c r="L21" s="635"/>
      <c r="M21" s="635"/>
      <c r="N21" s="635"/>
      <c r="O21" s="635"/>
      <c r="P21" s="635"/>
      <c r="Q21" s="635"/>
      <c r="R21" s="635"/>
      <c r="S21" s="635"/>
      <c r="T21" s="635"/>
      <c r="U21" s="635"/>
      <c r="V21" s="635"/>
      <c r="W21" s="635"/>
      <c r="X21" s="635"/>
      <c r="Y21" s="635"/>
      <c r="Z21" s="608"/>
      <c r="AA21" s="608"/>
      <c r="AB21" s="608"/>
      <c r="AC21" s="608"/>
      <c r="AD21" s="608"/>
      <c r="AE21" s="608"/>
      <c r="AF21" s="608"/>
      <c r="AG21" s="608"/>
      <c r="AH21" s="608"/>
      <c r="AI21" s="608"/>
      <c r="AJ21" s="608"/>
      <c r="AK21" s="608"/>
      <c r="AL21" s="608"/>
      <c r="AM21" s="608"/>
      <c r="AN21" s="608"/>
      <c r="AO21" s="608"/>
      <c r="AP21" s="608"/>
      <c r="AQ21" s="608"/>
    </row>
    <row r="22" spans="1:43" s="297" customFormat="1" ht="14.5" x14ac:dyDescent="0.35">
      <c r="A22" s="647"/>
      <c r="B22" s="648"/>
      <c r="C22" s="648"/>
      <c r="D22" s="649"/>
      <c r="E22" s="651"/>
      <c r="F22" s="667">
        <f t="shared" si="0"/>
        <v>0</v>
      </c>
      <c r="G22" s="668">
        <f t="shared" si="1"/>
        <v>0</v>
      </c>
      <c r="H22" s="668">
        <f t="shared" si="2"/>
        <v>0</v>
      </c>
      <c r="I22" s="8"/>
      <c r="J22" s="635"/>
      <c r="K22" s="635"/>
      <c r="L22" s="635"/>
      <c r="M22" s="635"/>
      <c r="N22" s="635"/>
      <c r="O22" s="635"/>
      <c r="P22" s="635"/>
      <c r="Q22" s="635"/>
      <c r="R22" s="635"/>
      <c r="S22" s="635"/>
      <c r="T22" s="635"/>
      <c r="U22" s="635"/>
      <c r="V22" s="635"/>
      <c r="W22" s="635"/>
      <c r="X22" s="635"/>
      <c r="Y22" s="635"/>
      <c r="Z22" s="608"/>
      <c r="AA22" s="608"/>
      <c r="AB22" s="608"/>
      <c r="AC22" s="608"/>
      <c r="AD22" s="608"/>
      <c r="AE22" s="608"/>
      <c r="AF22" s="608"/>
      <c r="AG22" s="608"/>
      <c r="AH22" s="608"/>
      <c r="AI22" s="608"/>
      <c r="AJ22" s="608"/>
      <c r="AK22" s="608"/>
      <c r="AL22" s="608"/>
      <c r="AM22" s="608"/>
      <c r="AN22" s="608"/>
      <c r="AO22" s="608"/>
      <c r="AP22" s="608"/>
      <c r="AQ22" s="608"/>
    </row>
    <row r="23" spans="1:43" s="297" customFormat="1" ht="14.5" x14ac:dyDescent="0.35">
      <c r="A23" s="647"/>
      <c r="B23" s="648"/>
      <c r="C23" s="648"/>
      <c r="D23" s="649"/>
      <c r="E23" s="651"/>
      <c r="F23" s="667">
        <f t="shared" si="0"/>
        <v>0</v>
      </c>
      <c r="G23" s="668">
        <f t="shared" si="1"/>
        <v>0</v>
      </c>
      <c r="H23" s="668">
        <f t="shared" si="2"/>
        <v>0</v>
      </c>
      <c r="I23" s="8"/>
      <c r="J23" s="635"/>
      <c r="K23" s="635"/>
      <c r="L23" s="635"/>
      <c r="M23" s="635"/>
      <c r="N23" s="635"/>
      <c r="O23" s="635"/>
      <c r="P23" s="635"/>
      <c r="Q23" s="635"/>
      <c r="R23" s="635"/>
      <c r="S23" s="635"/>
      <c r="T23" s="635"/>
      <c r="U23" s="635"/>
      <c r="V23" s="635"/>
      <c r="W23" s="635"/>
      <c r="X23" s="635"/>
      <c r="Y23" s="635"/>
      <c r="Z23" s="608"/>
      <c r="AA23" s="608"/>
      <c r="AB23" s="608"/>
      <c r="AC23" s="608"/>
      <c r="AD23" s="608"/>
      <c r="AE23" s="608"/>
      <c r="AF23" s="608"/>
      <c r="AG23" s="608"/>
      <c r="AH23" s="608"/>
      <c r="AI23" s="608"/>
      <c r="AJ23" s="608"/>
      <c r="AK23" s="608"/>
      <c r="AL23" s="608"/>
      <c r="AM23" s="608"/>
      <c r="AN23" s="608"/>
      <c r="AO23" s="608"/>
      <c r="AP23" s="608"/>
      <c r="AQ23" s="608"/>
    </row>
    <row r="24" spans="1:43" s="297" customFormat="1" ht="14.5" x14ac:dyDescent="0.35">
      <c r="A24" s="647"/>
      <c r="B24" s="648"/>
      <c r="C24" s="648"/>
      <c r="D24" s="649"/>
      <c r="E24" s="651"/>
      <c r="F24" s="667">
        <f t="shared" si="0"/>
        <v>0</v>
      </c>
      <c r="G24" s="668">
        <f t="shared" si="1"/>
        <v>0</v>
      </c>
      <c r="H24" s="668">
        <f t="shared" si="2"/>
        <v>0</v>
      </c>
      <c r="I24" s="8"/>
      <c r="J24" s="635"/>
      <c r="K24" s="635"/>
      <c r="L24" s="635"/>
      <c r="M24" s="635"/>
      <c r="N24" s="635"/>
      <c r="O24" s="635"/>
      <c r="P24" s="635"/>
      <c r="Q24" s="635"/>
      <c r="R24" s="635"/>
      <c r="S24" s="635"/>
      <c r="T24" s="635"/>
      <c r="U24" s="635"/>
      <c r="V24" s="635"/>
      <c r="W24" s="635"/>
      <c r="X24" s="635"/>
      <c r="Y24" s="635"/>
      <c r="Z24" s="608"/>
      <c r="AA24" s="608"/>
      <c r="AB24" s="608"/>
      <c r="AC24" s="608"/>
      <c r="AD24" s="608"/>
      <c r="AE24" s="608"/>
      <c r="AF24" s="608"/>
      <c r="AG24" s="608"/>
      <c r="AH24" s="608"/>
      <c r="AI24" s="608"/>
      <c r="AJ24" s="608"/>
      <c r="AK24" s="608"/>
      <c r="AL24" s="608"/>
      <c r="AM24" s="608"/>
      <c r="AN24" s="608"/>
      <c r="AO24" s="608"/>
      <c r="AP24" s="608"/>
      <c r="AQ24" s="608"/>
    </row>
    <row r="25" spans="1:43" s="297" customFormat="1" ht="14.5" x14ac:dyDescent="0.35">
      <c r="A25" s="647"/>
      <c r="B25" s="648"/>
      <c r="C25" s="648"/>
      <c r="D25" s="649"/>
      <c r="E25" s="651"/>
      <c r="F25" s="667">
        <f t="shared" si="0"/>
        <v>0</v>
      </c>
      <c r="G25" s="668">
        <f t="shared" si="1"/>
        <v>0</v>
      </c>
      <c r="H25" s="668">
        <f t="shared" si="2"/>
        <v>0</v>
      </c>
      <c r="I25" s="8"/>
      <c r="J25" s="635"/>
      <c r="K25" s="635"/>
      <c r="L25" s="635"/>
      <c r="M25" s="635"/>
      <c r="N25" s="635"/>
      <c r="O25" s="635"/>
      <c r="P25" s="635"/>
      <c r="Q25" s="635"/>
      <c r="R25" s="635"/>
      <c r="S25" s="635"/>
      <c r="T25" s="635"/>
      <c r="U25" s="635"/>
      <c r="V25" s="635"/>
      <c r="W25" s="635"/>
      <c r="X25" s="635"/>
      <c r="Y25" s="635"/>
      <c r="Z25" s="608"/>
      <c r="AA25" s="608"/>
      <c r="AB25" s="608"/>
      <c r="AC25" s="608"/>
      <c r="AD25" s="608"/>
      <c r="AE25" s="608"/>
      <c r="AF25" s="608"/>
      <c r="AG25" s="608"/>
      <c r="AH25" s="608"/>
      <c r="AI25" s="608"/>
      <c r="AJ25" s="608"/>
      <c r="AK25" s="608"/>
      <c r="AL25" s="608"/>
      <c r="AM25" s="608"/>
      <c r="AN25" s="608"/>
      <c r="AO25" s="608"/>
      <c r="AP25" s="608"/>
      <c r="AQ25" s="608"/>
    </row>
    <row r="26" spans="1:43" s="297" customFormat="1" ht="14.5" x14ac:dyDescent="0.35">
      <c r="A26" s="647"/>
      <c r="B26" s="648"/>
      <c r="C26" s="648"/>
      <c r="D26" s="649"/>
      <c r="E26" s="651"/>
      <c r="F26" s="667">
        <f t="shared" si="0"/>
        <v>0</v>
      </c>
      <c r="G26" s="668">
        <f t="shared" si="1"/>
        <v>0</v>
      </c>
      <c r="H26" s="668">
        <f t="shared" si="2"/>
        <v>0</v>
      </c>
      <c r="I26" s="8"/>
      <c r="J26" s="635"/>
      <c r="K26" s="635"/>
      <c r="L26" s="635"/>
      <c r="M26" s="635"/>
      <c r="N26" s="635"/>
      <c r="O26" s="635"/>
      <c r="P26" s="635"/>
      <c r="Q26" s="635"/>
      <c r="R26" s="635"/>
      <c r="S26" s="635"/>
      <c r="T26" s="635"/>
      <c r="U26" s="635"/>
      <c r="V26" s="635"/>
      <c r="W26" s="635"/>
      <c r="X26" s="635"/>
      <c r="Y26" s="635"/>
      <c r="Z26" s="608"/>
      <c r="AA26" s="608"/>
      <c r="AB26" s="608"/>
      <c r="AC26" s="608"/>
      <c r="AD26" s="608"/>
      <c r="AE26" s="608"/>
      <c r="AF26" s="608"/>
      <c r="AG26" s="608"/>
      <c r="AH26" s="608"/>
      <c r="AI26" s="608"/>
      <c r="AJ26" s="608"/>
      <c r="AK26" s="608"/>
      <c r="AL26" s="608"/>
      <c r="AM26" s="608"/>
      <c r="AN26" s="608"/>
      <c r="AO26" s="608"/>
      <c r="AP26" s="608"/>
      <c r="AQ26" s="608"/>
    </row>
    <row r="27" spans="1:43" s="297" customFormat="1" ht="14.5" x14ac:dyDescent="0.35">
      <c r="A27" s="647"/>
      <c r="B27" s="648"/>
      <c r="C27" s="648"/>
      <c r="D27" s="649"/>
      <c r="E27" s="651"/>
      <c r="F27" s="667">
        <f t="shared" si="0"/>
        <v>0</v>
      </c>
      <c r="G27" s="668">
        <f t="shared" si="1"/>
        <v>0</v>
      </c>
      <c r="H27" s="668">
        <f t="shared" si="2"/>
        <v>0</v>
      </c>
      <c r="I27" s="8"/>
      <c r="J27" s="635"/>
      <c r="K27" s="635"/>
      <c r="L27" s="635"/>
      <c r="M27" s="635"/>
      <c r="N27" s="635"/>
      <c r="O27" s="635"/>
      <c r="P27" s="635"/>
      <c r="Q27" s="635"/>
      <c r="R27" s="635"/>
      <c r="S27" s="635"/>
      <c r="T27" s="635"/>
      <c r="U27" s="635"/>
      <c r="V27" s="635"/>
      <c r="W27" s="635"/>
      <c r="X27" s="635"/>
      <c r="Y27" s="635"/>
      <c r="Z27" s="608"/>
      <c r="AA27" s="608"/>
      <c r="AB27" s="608"/>
      <c r="AC27" s="608"/>
      <c r="AD27" s="608"/>
      <c r="AE27" s="608"/>
      <c r="AF27" s="608"/>
      <c r="AG27" s="608"/>
      <c r="AH27" s="608"/>
      <c r="AI27" s="608"/>
      <c r="AJ27" s="608"/>
      <c r="AK27" s="608"/>
      <c r="AL27" s="608"/>
      <c r="AM27" s="608"/>
      <c r="AN27" s="608"/>
      <c r="AO27" s="608"/>
      <c r="AP27" s="608"/>
      <c r="AQ27" s="608"/>
    </row>
    <row r="28" spans="1:43" s="297" customFormat="1" ht="14.5" x14ac:dyDescent="0.35">
      <c r="A28" s="647"/>
      <c r="B28" s="648"/>
      <c r="C28" s="648"/>
      <c r="D28" s="649"/>
      <c r="E28" s="651"/>
      <c r="F28" s="667">
        <f t="shared" si="0"/>
        <v>0</v>
      </c>
      <c r="G28" s="668">
        <f t="shared" si="1"/>
        <v>0</v>
      </c>
      <c r="H28" s="668">
        <f t="shared" si="2"/>
        <v>0</v>
      </c>
      <c r="I28" s="8"/>
      <c r="J28" s="635"/>
      <c r="K28" s="635"/>
      <c r="L28" s="635"/>
      <c r="M28" s="635"/>
      <c r="N28" s="635"/>
      <c r="O28" s="635"/>
      <c r="P28" s="635"/>
      <c r="Q28" s="635"/>
      <c r="R28" s="635"/>
      <c r="S28" s="635"/>
      <c r="T28" s="635"/>
      <c r="U28" s="635"/>
      <c r="V28" s="635"/>
      <c r="W28" s="635"/>
      <c r="X28" s="635"/>
      <c r="Y28" s="635"/>
      <c r="Z28" s="608"/>
      <c r="AA28" s="608"/>
      <c r="AB28" s="608"/>
      <c r="AC28" s="608"/>
      <c r="AD28" s="608"/>
      <c r="AE28" s="608"/>
      <c r="AF28" s="608"/>
      <c r="AG28" s="608"/>
      <c r="AH28" s="608"/>
      <c r="AI28" s="608"/>
      <c r="AJ28" s="608"/>
      <c r="AK28" s="608"/>
      <c r="AL28" s="608"/>
      <c r="AM28" s="608"/>
      <c r="AN28" s="608"/>
      <c r="AO28" s="608"/>
      <c r="AP28" s="608"/>
      <c r="AQ28" s="608"/>
    </row>
    <row r="29" spans="1:43" s="297" customFormat="1" ht="14.5" x14ac:dyDescent="0.35">
      <c r="A29" s="647"/>
      <c r="B29" s="648"/>
      <c r="C29" s="648"/>
      <c r="D29" s="649"/>
      <c r="E29" s="651"/>
      <c r="F29" s="667">
        <f t="shared" si="0"/>
        <v>0</v>
      </c>
      <c r="G29" s="668">
        <f t="shared" si="1"/>
        <v>0</v>
      </c>
      <c r="H29" s="668">
        <f t="shared" si="2"/>
        <v>0</v>
      </c>
      <c r="I29" s="8"/>
      <c r="J29" s="635"/>
      <c r="K29" s="635"/>
      <c r="L29" s="635"/>
      <c r="M29" s="635"/>
      <c r="N29" s="635"/>
      <c r="O29" s="635"/>
      <c r="P29" s="635"/>
      <c r="Q29" s="635"/>
      <c r="R29" s="635"/>
      <c r="S29" s="635"/>
      <c r="T29" s="635"/>
      <c r="U29" s="635"/>
      <c r="V29" s="635"/>
      <c r="W29" s="635"/>
      <c r="X29" s="635"/>
      <c r="Y29" s="635"/>
      <c r="Z29" s="608"/>
      <c r="AA29" s="608"/>
      <c r="AB29" s="608"/>
      <c r="AC29" s="608"/>
      <c r="AD29" s="608"/>
      <c r="AE29" s="608"/>
      <c r="AF29" s="608"/>
      <c r="AG29" s="608"/>
      <c r="AH29" s="608"/>
      <c r="AI29" s="608"/>
      <c r="AJ29" s="608"/>
      <c r="AK29" s="608"/>
      <c r="AL29" s="608"/>
      <c r="AM29" s="608"/>
      <c r="AN29" s="608"/>
      <c r="AO29" s="608"/>
      <c r="AP29" s="608"/>
      <c r="AQ29" s="608"/>
    </row>
    <row r="30" spans="1:43" s="297" customFormat="1" ht="14.5" x14ac:dyDescent="0.35">
      <c r="A30" s="647"/>
      <c r="B30" s="648"/>
      <c r="C30" s="648"/>
      <c r="D30" s="649"/>
      <c r="E30" s="651"/>
      <c r="F30" s="667">
        <f t="shared" si="0"/>
        <v>0</v>
      </c>
      <c r="G30" s="668">
        <f t="shared" si="1"/>
        <v>0</v>
      </c>
      <c r="H30" s="668">
        <f t="shared" si="2"/>
        <v>0</v>
      </c>
      <c r="I30" s="8"/>
      <c r="J30" s="635"/>
      <c r="K30" s="635"/>
      <c r="L30" s="635"/>
      <c r="M30" s="635"/>
      <c r="N30" s="635"/>
      <c r="O30" s="635"/>
      <c r="P30" s="635"/>
      <c r="Q30" s="635"/>
      <c r="R30" s="635"/>
      <c r="S30" s="635"/>
      <c r="T30" s="635"/>
      <c r="U30" s="635"/>
      <c r="V30" s="635"/>
      <c r="W30" s="635"/>
      <c r="X30" s="635"/>
      <c r="Y30" s="635"/>
      <c r="Z30" s="608"/>
      <c r="AA30" s="608"/>
      <c r="AB30" s="608"/>
      <c r="AC30" s="608"/>
      <c r="AD30" s="608"/>
      <c r="AE30" s="608"/>
      <c r="AF30" s="608"/>
      <c r="AG30" s="608"/>
      <c r="AH30" s="608"/>
      <c r="AI30" s="608"/>
      <c r="AJ30" s="608"/>
      <c r="AK30" s="608"/>
      <c r="AL30" s="608"/>
      <c r="AM30" s="608"/>
      <c r="AN30" s="608"/>
      <c r="AO30" s="608"/>
      <c r="AP30" s="608"/>
      <c r="AQ30" s="608"/>
    </row>
    <row r="31" spans="1:43" s="297" customFormat="1" ht="14.5" x14ac:dyDescent="0.35">
      <c r="A31" s="647"/>
      <c r="B31" s="648"/>
      <c r="C31" s="648"/>
      <c r="D31" s="649"/>
      <c r="E31" s="651"/>
      <c r="F31" s="667">
        <f t="shared" si="0"/>
        <v>0</v>
      </c>
      <c r="G31" s="668">
        <f t="shared" si="1"/>
        <v>0</v>
      </c>
      <c r="H31" s="668">
        <f t="shared" si="2"/>
        <v>0</v>
      </c>
      <c r="I31" s="8"/>
      <c r="J31" s="635"/>
      <c r="K31" s="635"/>
      <c r="L31" s="635"/>
      <c r="M31" s="635"/>
      <c r="N31" s="635"/>
      <c r="O31" s="635"/>
      <c r="P31" s="635"/>
      <c r="Q31" s="635"/>
      <c r="R31" s="635"/>
      <c r="S31" s="635"/>
      <c r="T31" s="635"/>
      <c r="U31" s="635"/>
      <c r="V31" s="635"/>
      <c r="W31" s="635"/>
      <c r="X31" s="635"/>
      <c r="Y31" s="635"/>
      <c r="Z31" s="608"/>
      <c r="AA31" s="608"/>
      <c r="AB31" s="608"/>
      <c r="AC31" s="608"/>
      <c r="AD31" s="608"/>
      <c r="AE31" s="608"/>
      <c r="AF31" s="608"/>
      <c r="AG31" s="608"/>
      <c r="AH31" s="608"/>
      <c r="AI31" s="608"/>
      <c r="AJ31" s="608"/>
      <c r="AK31" s="608"/>
      <c r="AL31" s="608"/>
      <c r="AM31" s="608"/>
      <c r="AN31" s="608"/>
      <c r="AO31" s="608"/>
      <c r="AP31" s="608"/>
      <c r="AQ31" s="608"/>
    </row>
    <row r="32" spans="1:43" s="297" customFormat="1" ht="14.5" x14ac:dyDescent="0.35">
      <c r="A32" s="647"/>
      <c r="B32" s="648"/>
      <c r="C32" s="648"/>
      <c r="D32" s="649"/>
      <c r="E32" s="651"/>
      <c r="F32" s="667">
        <f t="shared" si="0"/>
        <v>0</v>
      </c>
      <c r="G32" s="668">
        <f t="shared" si="1"/>
        <v>0</v>
      </c>
      <c r="H32" s="668">
        <f t="shared" si="2"/>
        <v>0</v>
      </c>
      <c r="I32" s="8"/>
      <c r="J32" s="635"/>
      <c r="K32" s="635"/>
      <c r="L32" s="635"/>
      <c r="M32" s="635"/>
      <c r="N32" s="635"/>
      <c r="O32" s="635"/>
      <c r="P32" s="635"/>
      <c r="Q32" s="635"/>
      <c r="R32" s="635"/>
      <c r="S32" s="635"/>
      <c r="T32" s="635"/>
      <c r="U32" s="635"/>
      <c r="V32" s="635"/>
      <c r="W32" s="635"/>
      <c r="X32" s="635"/>
      <c r="Y32" s="635"/>
      <c r="Z32" s="608"/>
      <c r="AA32" s="608"/>
      <c r="AB32" s="608"/>
      <c r="AC32" s="608"/>
      <c r="AD32" s="608"/>
      <c r="AE32" s="608"/>
      <c r="AF32" s="608"/>
      <c r="AG32" s="608"/>
      <c r="AH32" s="608"/>
      <c r="AI32" s="608"/>
      <c r="AJ32" s="608"/>
      <c r="AK32" s="608"/>
      <c r="AL32" s="608"/>
      <c r="AM32" s="608"/>
      <c r="AN32" s="608"/>
      <c r="AO32" s="608"/>
      <c r="AP32" s="608"/>
      <c r="AQ32" s="608"/>
    </row>
    <row r="33" spans="1:43" s="297" customFormat="1" ht="14.5" x14ac:dyDescent="0.35">
      <c r="A33" s="647"/>
      <c r="B33" s="648"/>
      <c r="C33" s="648"/>
      <c r="D33" s="649"/>
      <c r="E33" s="651"/>
      <c r="F33" s="667">
        <f t="shared" si="0"/>
        <v>0</v>
      </c>
      <c r="G33" s="668">
        <f t="shared" si="1"/>
        <v>0</v>
      </c>
      <c r="H33" s="668">
        <f t="shared" si="2"/>
        <v>0</v>
      </c>
      <c r="I33" s="8"/>
      <c r="J33" s="635"/>
      <c r="K33" s="635"/>
      <c r="L33" s="635"/>
      <c r="M33" s="635"/>
      <c r="N33" s="635"/>
      <c r="O33" s="635"/>
      <c r="P33" s="635"/>
      <c r="Q33" s="635"/>
      <c r="R33" s="635"/>
      <c r="S33" s="635"/>
      <c r="T33" s="635"/>
      <c r="U33" s="635"/>
      <c r="V33" s="635"/>
      <c r="W33" s="635"/>
      <c r="X33" s="635"/>
      <c r="Y33" s="635"/>
      <c r="Z33" s="608"/>
      <c r="AA33" s="608"/>
      <c r="AB33" s="608"/>
      <c r="AC33" s="608"/>
      <c r="AD33" s="608"/>
      <c r="AE33" s="608"/>
      <c r="AF33" s="608"/>
      <c r="AG33" s="608"/>
      <c r="AH33" s="608"/>
      <c r="AI33" s="608"/>
      <c r="AJ33" s="608"/>
      <c r="AK33" s="608"/>
      <c r="AL33" s="608"/>
      <c r="AM33" s="608"/>
      <c r="AN33" s="608"/>
      <c r="AO33" s="608"/>
      <c r="AP33" s="608"/>
      <c r="AQ33" s="608"/>
    </row>
    <row r="34" spans="1:43" s="297" customFormat="1" ht="14.5" x14ac:dyDescent="0.35">
      <c r="A34" s="647"/>
      <c r="B34" s="648"/>
      <c r="C34" s="648"/>
      <c r="D34" s="649"/>
      <c r="E34" s="651"/>
      <c r="F34" s="667">
        <f t="shared" si="0"/>
        <v>0</v>
      </c>
      <c r="G34" s="668">
        <f t="shared" si="1"/>
        <v>0</v>
      </c>
      <c r="H34" s="668">
        <f t="shared" si="2"/>
        <v>0</v>
      </c>
      <c r="I34" s="8"/>
      <c r="J34" s="635"/>
      <c r="K34" s="635"/>
      <c r="L34" s="635"/>
      <c r="M34" s="635"/>
      <c r="N34" s="635"/>
      <c r="O34" s="635"/>
      <c r="P34" s="635"/>
      <c r="Q34" s="635"/>
      <c r="R34" s="635"/>
      <c r="S34" s="635"/>
      <c r="T34" s="635"/>
      <c r="U34" s="635"/>
      <c r="V34" s="635"/>
      <c r="W34" s="635"/>
      <c r="X34" s="635"/>
      <c r="Y34" s="635"/>
      <c r="Z34" s="608"/>
      <c r="AA34" s="608"/>
      <c r="AB34" s="608"/>
      <c r="AC34" s="608"/>
      <c r="AD34" s="608"/>
      <c r="AE34" s="608"/>
      <c r="AF34" s="608"/>
      <c r="AG34" s="608"/>
      <c r="AH34" s="608"/>
      <c r="AI34" s="608"/>
      <c r="AJ34" s="608"/>
      <c r="AK34" s="608"/>
      <c r="AL34" s="608"/>
      <c r="AM34" s="608"/>
      <c r="AN34" s="608"/>
      <c r="AO34" s="608"/>
      <c r="AP34" s="608"/>
      <c r="AQ34" s="608"/>
    </row>
    <row r="35" spans="1:43" s="297" customFormat="1" ht="14.5" x14ac:dyDescent="0.35">
      <c r="A35" s="647"/>
      <c r="B35" s="648"/>
      <c r="C35" s="648"/>
      <c r="D35" s="649"/>
      <c r="E35" s="651"/>
      <c r="F35" s="667">
        <f t="shared" si="0"/>
        <v>0</v>
      </c>
      <c r="G35" s="668">
        <f t="shared" si="1"/>
        <v>0</v>
      </c>
      <c r="H35" s="668">
        <f t="shared" si="2"/>
        <v>0</v>
      </c>
      <c r="I35" s="8"/>
      <c r="J35" s="635"/>
      <c r="K35" s="635"/>
      <c r="L35" s="635"/>
      <c r="M35" s="635"/>
      <c r="N35" s="635"/>
      <c r="O35" s="635"/>
      <c r="P35" s="635"/>
      <c r="Q35" s="635"/>
      <c r="R35" s="635"/>
      <c r="S35" s="635"/>
      <c r="T35" s="635"/>
      <c r="U35" s="635"/>
      <c r="V35" s="635"/>
      <c r="W35" s="635"/>
      <c r="X35" s="635"/>
      <c r="Y35" s="635"/>
      <c r="Z35" s="608"/>
      <c r="AA35" s="608"/>
      <c r="AB35" s="608"/>
      <c r="AC35" s="608"/>
      <c r="AD35" s="608"/>
      <c r="AE35" s="608"/>
      <c r="AF35" s="608"/>
      <c r="AG35" s="608"/>
      <c r="AH35" s="608"/>
      <c r="AI35" s="608"/>
      <c r="AJ35" s="608"/>
      <c r="AK35" s="608"/>
      <c r="AL35" s="608"/>
      <c r="AM35" s="608"/>
      <c r="AN35" s="608"/>
      <c r="AO35" s="608"/>
      <c r="AP35" s="608"/>
      <c r="AQ35" s="608"/>
    </row>
    <row r="36" spans="1:43" s="297" customFormat="1" ht="14.5" x14ac:dyDescent="0.35">
      <c r="A36" s="647"/>
      <c r="B36" s="648"/>
      <c r="C36" s="648"/>
      <c r="D36" s="649"/>
      <c r="E36" s="651"/>
      <c r="F36" s="667">
        <f t="shared" si="0"/>
        <v>0</v>
      </c>
      <c r="G36" s="668">
        <f t="shared" si="1"/>
        <v>0</v>
      </c>
      <c r="H36" s="668">
        <f t="shared" si="2"/>
        <v>0</v>
      </c>
      <c r="I36" s="8"/>
      <c r="J36" s="635"/>
      <c r="K36" s="635"/>
      <c r="L36" s="635"/>
      <c r="M36" s="635"/>
      <c r="N36" s="635"/>
      <c r="O36" s="635"/>
      <c r="P36" s="635"/>
      <c r="Q36" s="635"/>
      <c r="R36" s="635"/>
      <c r="S36" s="635"/>
      <c r="T36" s="635"/>
      <c r="U36" s="635"/>
      <c r="V36" s="635"/>
      <c r="W36" s="635"/>
      <c r="X36" s="635"/>
      <c r="Y36" s="635"/>
      <c r="Z36" s="608"/>
      <c r="AA36" s="608"/>
      <c r="AB36" s="608"/>
      <c r="AC36" s="608"/>
      <c r="AD36" s="608"/>
      <c r="AE36" s="608"/>
      <c r="AF36" s="608"/>
      <c r="AG36" s="608"/>
      <c r="AH36" s="608"/>
      <c r="AI36" s="608"/>
      <c r="AJ36" s="608"/>
      <c r="AK36" s="608"/>
      <c r="AL36" s="608"/>
      <c r="AM36" s="608"/>
      <c r="AN36" s="608"/>
      <c r="AO36" s="608"/>
      <c r="AP36" s="608"/>
      <c r="AQ36" s="608"/>
    </row>
    <row r="37" spans="1:43" s="297" customFormat="1" ht="14.5" x14ac:dyDescent="0.35">
      <c r="A37" s="647"/>
      <c r="B37" s="648"/>
      <c r="C37" s="648"/>
      <c r="D37" s="649"/>
      <c r="E37" s="651"/>
      <c r="F37" s="667">
        <f t="shared" si="0"/>
        <v>0</v>
      </c>
      <c r="G37" s="668">
        <f t="shared" si="1"/>
        <v>0</v>
      </c>
      <c r="H37" s="668">
        <f t="shared" si="2"/>
        <v>0</v>
      </c>
      <c r="I37" s="8"/>
      <c r="J37" s="635"/>
      <c r="K37" s="635"/>
      <c r="L37" s="635"/>
      <c r="M37" s="635"/>
      <c r="N37" s="635"/>
      <c r="O37" s="635"/>
      <c r="P37" s="635"/>
      <c r="Q37" s="635"/>
      <c r="R37" s="635"/>
      <c r="S37" s="635"/>
      <c r="T37" s="635"/>
      <c r="U37" s="635"/>
      <c r="V37" s="635"/>
      <c r="W37" s="635"/>
      <c r="X37" s="635"/>
      <c r="Y37" s="635"/>
      <c r="Z37" s="608"/>
      <c r="AA37" s="608"/>
      <c r="AB37" s="608"/>
      <c r="AC37" s="608"/>
      <c r="AD37" s="608"/>
      <c r="AE37" s="608"/>
      <c r="AF37" s="608"/>
      <c r="AG37" s="608"/>
      <c r="AH37" s="608"/>
      <c r="AI37" s="608"/>
      <c r="AJ37" s="608"/>
      <c r="AK37" s="608"/>
      <c r="AL37" s="608"/>
      <c r="AM37" s="608"/>
      <c r="AN37" s="608"/>
      <c r="AO37" s="608"/>
      <c r="AP37" s="608"/>
      <c r="AQ37" s="608"/>
    </row>
    <row r="38" spans="1:43" s="297" customFormat="1" ht="14.5" x14ac:dyDescent="0.35">
      <c r="A38" s="647"/>
      <c r="B38" s="648"/>
      <c r="C38" s="648"/>
      <c r="D38" s="649"/>
      <c r="E38" s="651"/>
      <c r="F38" s="667">
        <f t="shared" si="0"/>
        <v>0</v>
      </c>
      <c r="G38" s="668">
        <f t="shared" si="1"/>
        <v>0</v>
      </c>
      <c r="H38" s="668">
        <f t="shared" si="2"/>
        <v>0</v>
      </c>
      <c r="I38" s="8"/>
      <c r="J38" s="635"/>
      <c r="K38" s="635"/>
      <c r="L38" s="635"/>
      <c r="M38" s="635"/>
      <c r="N38" s="635"/>
      <c r="O38" s="635"/>
      <c r="P38" s="635"/>
      <c r="Q38" s="635"/>
      <c r="R38" s="635"/>
      <c r="S38" s="635"/>
      <c r="T38" s="635"/>
      <c r="U38" s="635"/>
      <c r="V38" s="635"/>
      <c r="W38" s="635"/>
      <c r="X38" s="635"/>
      <c r="Y38" s="635"/>
      <c r="Z38" s="608"/>
      <c r="AA38" s="608"/>
      <c r="AB38" s="608"/>
      <c r="AC38" s="608"/>
      <c r="AD38" s="608"/>
      <c r="AE38" s="608"/>
      <c r="AF38" s="608"/>
      <c r="AG38" s="608"/>
      <c r="AH38" s="608"/>
      <c r="AI38" s="608"/>
      <c r="AJ38" s="608"/>
      <c r="AK38" s="608"/>
      <c r="AL38" s="608"/>
      <c r="AM38" s="608"/>
      <c r="AN38" s="608"/>
      <c r="AO38" s="608"/>
      <c r="AP38" s="608"/>
      <c r="AQ38" s="608"/>
    </row>
    <row r="39" spans="1:43" s="297" customFormat="1" ht="14.5" x14ac:dyDescent="0.35">
      <c r="A39" s="647"/>
      <c r="B39" s="648"/>
      <c r="C39" s="648"/>
      <c r="D39" s="649"/>
      <c r="E39" s="651"/>
      <c r="F39" s="667">
        <f t="shared" si="0"/>
        <v>0</v>
      </c>
      <c r="G39" s="668">
        <f t="shared" si="1"/>
        <v>0</v>
      </c>
      <c r="H39" s="668">
        <f t="shared" si="2"/>
        <v>0</v>
      </c>
      <c r="I39" s="8"/>
      <c r="J39" s="635"/>
      <c r="K39" s="635"/>
      <c r="L39" s="635"/>
      <c r="M39" s="635"/>
      <c r="N39" s="635"/>
      <c r="O39" s="635"/>
      <c r="P39" s="635"/>
      <c r="Q39" s="635"/>
      <c r="R39" s="635"/>
      <c r="S39" s="635"/>
      <c r="T39" s="635"/>
      <c r="U39" s="635"/>
      <c r="V39" s="635"/>
      <c r="W39" s="635"/>
      <c r="X39" s="635"/>
      <c r="Y39" s="635"/>
      <c r="Z39" s="608"/>
      <c r="AA39" s="608"/>
      <c r="AB39" s="608"/>
      <c r="AC39" s="608"/>
      <c r="AD39" s="608"/>
      <c r="AE39" s="608"/>
      <c r="AF39" s="608"/>
      <c r="AG39" s="608"/>
      <c r="AH39" s="608"/>
      <c r="AI39" s="608"/>
      <c r="AJ39" s="608"/>
      <c r="AK39" s="608"/>
      <c r="AL39" s="608"/>
      <c r="AM39" s="608"/>
      <c r="AN39" s="608"/>
      <c r="AO39" s="608"/>
      <c r="AP39" s="608"/>
      <c r="AQ39" s="608"/>
    </row>
    <row r="40" spans="1:43" s="297" customFormat="1" ht="14.5" x14ac:dyDescent="0.35">
      <c r="A40" s="647"/>
      <c r="B40" s="648"/>
      <c r="C40" s="648"/>
      <c r="D40" s="649"/>
      <c r="E40" s="651"/>
      <c r="F40" s="667">
        <f t="shared" si="0"/>
        <v>0</v>
      </c>
      <c r="G40" s="668">
        <f t="shared" si="1"/>
        <v>0</v>
      </c>
      <c r="H40" s="668">
        <f t="shared" si="2"/>
        <v>0</v>
      </c>
      <c r="I40" s="8"/>
      <c r="J40" s="635"/>
      <c r="K40" s="635"/>
      <c r="L40" s="635"/>
      <c r="M40" s="635"/>
      <c r="N40" s="635"/>
      <c r="O40" s="635"/>
      <c r="P40" s="635"/>
      <c r="Q40" s="635"/>
      <c r="R40" s="635"/>
      <c r="S40" s="635"/>
      <c r="T40" s="635"/>
      <c r="U40" s="635"/>
      <c r="V40" s="635"/>
      <c r="W40" s="635"/>
      <c r="X40" s="635"/>
      <c r="Y40" s="635"/>
      <c r="Z40" s="608"/>
      <c r="AA40" s="608"/>
      <c r="AB40" s="608"/>
      <c r="AC40" s="608"/>
      <c r="AD40" s="608"/>
      <c r="AE40" s="608"/>
      <c r="AF40" s="608"/>
      <c r="AG40" s="608"/>
      <c r="AH40" s="608"/>
      <c r="AI40" s="608"/>
      <c r="AJ40" s="608"/>
      <c r="AK40" s="608"/>
      <c r="AL40" s="608"/>
      <c r="AM40" s="608"/>
      <c r="AN40" s="608"/>
      <c r="AO40" s="608"/>
      <c r="AP40" s="608"/>
      <c r="AQ40" s="608"/>
    </row>
    <row r="41" spans="1:43" s="297" customFormat="1" ht="14.5" x14ac:dyDescent="0.35">
      <c r="A41" s="647"/>
      <c r="B41" s="648"/>
      <c r="C41" s="648"/>
      <c r="D41" s="649"/>
      <c r="E41" s="651"/>
      <c r="F41" s="667">
        <f t="shared" si="0"/>
        <v>0</v>
      </c>
      <c r="G41" s="668">
        <f t="shared" si="1"/>
        <v>0</v>
      </c>
      <c r="H41" s="668">
        <f t="shared" si="2"/>
        <v>0</v>
      </c>
      <c r="I41" s="8"/>
      <c r="J41" s="635"/>
      <c r="K41" s="635"/>
      <c r="L41" s="635"/>
      <c r="M41" s="635"/>
      <c r="N41" s="635"/>
      <c r="O41" s="635"/>
      <c r="P41" s="635"/>
      <c r="Q41" s="635"/>
      <c r="R41" s="635"/>
      <c r="S41" s="635"/>
      <c r="T41" s="635"/>
      <c r="U41" s="635"/>
      <c r="V41" s="635"/>
      <c r="W41" s="635"/>
      <c r="X41" s="635"/>
      <c r="Y41" s="635"/>
      <c r="Z41" s="608"/>
      <c r="AA41" s="608"/>
      <c r="AB41" s="608"/>
      <c r="AC41" s="608"/>
      <c r="AD41" s="608"/>
      <c r="AE41" s="608"/>
      <c r="AF41" s="608"/>
      <c r="AG41" s="608"/>
      <c r="AH41" s="608"/>
      <c r="AI41" s="608"/>
      <c r="AJ41" s="608"/>
      <c r="AK41" s="608"/>
      <c r="AL41" s="608"/>
      <c r="AM41" s="608"/>
      <c r="AN41" s="608"/>
      <c r="AO41" s="608"/>
      <c r="AP41" s="608"/>
      <c r="AQ41" s="608"/>
    </row>
    <row r="42" spans="1:43" s="297" customFormat="1" ht="14.5" x14ac:dyDescent="0.35">
      <c r="A42" s="647"/>
      <c r="B42" s="648"/>
      <c r="C42" s="648"/>
      <c r="D42" s="649"/>
      <c r="E42" s="651"/>
      <c r="F42" s="667">
        <f t="shared" si="0"/>
        <v>0</v>
      </c>
      <c r="G42" s="668">
        <f t="shared" si="1"/>
        <v>0</v>
      </c>
      <c r="H42" s="668">
        <f t="shared" si="2"/>
        <v>0</v>
      </c>
      <c r="I42" s="8"/>
      <c r="J42" s="635"/>
      <c r="K42" s="635"/>
      <c r="L42" s="635"/>
      <c r="M42" s="635"/>
      <c r="N42" s="635"/>
      <c r="O42" s="635"/>
      <c r="P42" s="635"/>
      <c r="Q42" s="635"/>
      <c r="R42" s="635"/>
      <c r="S42" s="635"/>
      <c r="T42" s="635"/>
      <c r="U42" s="635"/>
      <c r="V42" s="635"/>
      <c r="W42" s="635"/>
      <c r="X42" s="635"/>
      <c r="Y42" s="635"/>
      <c r="Z42" s="608"/>
      <c r="AA42" s="608"/>
      <c r="AB42" s="608"/>
      <c r="AC42" s="608"/>
      <c r="AD42" s="608"/>
      <c r="AE42" s="608"/>
      <c r="AF42" s="608"/>
      <c r="AG42" s="608"/>
      <c r="AH42" s="608"/>
      <c r="AI42" s="608"/>
      <c r="AJ42" s="608"/>
      <c r="AK42" s="608"/>
      <c r="AL42" s="608"/>
      <c r="AM42" s="608"/>
      <c r="AN42" s="608"/>
      <c r="AO42" s="608"/>
      <c r="AP42" s="608"/>
      <c r="AQ42" s="608"/>
    </row>
    <row r="43" spans="1:43" s="297" customFormat="1" ht="14.5" x14ac:dyDescent="0.35">
      <c r="A43" s="647"/>
      <c r="B43" s="648"/>
      <c r="C43" s="648"/>
      <c r="D43" s="649"/>
      <c r="E43" s="651"/>
      <c r="F43" s="667">
        <f t="shared" si="0"/>
        <v>0</v>
      </c>
      <c r="G43" s="668">
        <f t="shared" si="1"/>
        <v>0</v>
      </c>
      <c r="H43" s="668">
        <f t="shared" si="2"/>
        <v>0</v>
      </c>
      <c r="I43" s="8"/>
      <c r="J43" s="635"/>
      <c r="K43" s="635"/>
      <c r="L43" s="635"/>
      <c r="M43" s="635"/>
      <c r="N43" s="635"/>
      <c r="O43" s="635"/>
      <c r="P43" s="635"/>
      <c r="Q43" s="635"/>
      <c r="R43" s="635"/>
      <c r="S43" s="635"/>
      <c r="T43" s="635"/>
      <c r="U43" s="635"/>
      <c r="V43" s="635"/>
      <c r="W43" s="635"/>
      <c r="X43" s="635"/>
      <c r="Y43" s="635"/>
      <c r="Z43" s="608"/>
      <c r="AA43" s="608"/>
      <c r="AB43" s="608"/>
      <c r="AC43" s="608"/>
      <c r="AD43" s="608"/>
      <c r="AE43" s="608"/>
      <c r="AF43" s="608"/>
      <c r="AG43" s="608"/>
      <c r="AH43" s="608"/>
      <c r="AI43" s="608"/>
      <c r="AJ43" s="608"/>
      <c r="AK43" s="608"/>
      <c r="AL43" s="608"/>
      <c r="AM43" s="608"/>
      <c r="AN43" s="608"/>
      <c r="AO43" s="608"/>
      <c r="AP43" s="608"/>
      <c r="AQ43" s="608"/>
    </row>
    <row r="44" spans="1:43" s="297" customFormat="1" ht="14.5" x14ac:dyDescent="0.35">
      <c r="A44" s="647"/>
      <c r="B44" s="648"/>
      <c r="C44" s="648"/>
      <c r="D44" s="649"/>
      <c r="E44" s="651"/>
      <c r="F44" s="667">
        <f t="shared" si="0"/>
        <v>0</v>
      </c>
      <c r="G44" s="668">
        <f t="shared" si="1"/>
        <v>0</v>
      </c>
      <c r="H44" s="668">
        <f t="shared" si="2"/>
        <v>0</v>
      </c>
      <c r="I44" s="8"/>
      <c r="J44" s="635"/>
      <c r="K44" s="635"/>
      <c r="L44" s="635"/>
      <c r="M44" s="635"/>
      <c r="N44" s="635"/>
      <c r="O44" s="635"/>
      <c r="P44" s="635"/>
      <c r="Q44" s="635"/>
      <c r="R44" s="635"/>
      <c r="S44" s="635"/>
      <c r="T44" s="635"/>
      <c r="U44" s="635"/>
      <c r="V44" s="635"/>
      <c r="W44" s="635"/>
      <c r="X44" s="635"/>
      <c r="Y44" s="635"/>
      <c r="Z44" s="608"/>
      <c r="AA44" s="608"/>
      <c r="AB44" s="608"/>
      <c r="AC44" s="608"/>
      <c r="AD44" s="608"/>
      <c r="AE44" s="608"/>
      <c r="AF44" s="608"/>
      <c r="AG44" s="608"/>
      <c r="AH44" s="608"/>
      <c r="AI44" s="608"/>
      <c r="AJ44" s="608"/>
      <c r="AK44" s="608"/>
      <c r="AL44" s="608"/>
      <c r="AM44" s="608"/>
      <c r="AN44" s="608"/>
      <c r="AO44" s="608"/>
      <c r="AP44" s="608"/>
      <c r="AQ44" s="608"/>
    </row>
    <row r="45" spans="1:43" s="297" customFormat="1" ht="14.5" x14ac:dyDescent="0.35">
      <c r="A45" s="647"/>
      <c r="B45" s="648"/>
      <c r="C45" s="648"/>
      <c r="D45" s="649"/>
      <c r="E45" s="651"/>
      <c r="F45" s="667">
        <f t="shared" si="0"/>
        <v>0</v>
      </c>
      <c r="G45" s="668">
        <f t="shared" si="1"/>
        <v>0</v>
      </c>
      <c r="H45" s="668">
        <f t="shared" si="2"/>
        <v>0</v>
      </c>
      <c r="I45" s="8"/>
      <c r="J45" s="635"/>
      <c r="K45" s="635"/>
      <c r="L45" s="635"/>
      <c r="M45" s="635"/>
      <c r="N45" s="635"/>
      <c r="O45" s="635"/>
      <c r="P45" s="635"/>
      <c r="Q45" s="635"/>
      <c r="R45" s="635"/>
      <c r="S45" s="635"/>
      <c r="T45" s="635"/>
      <c r="U45" s="635"/>
      <c r="V45" s="635"/>
      <c r="W45" s="635"/>
      <c r="X45" s="635"/>
      <c r="Y45" s="635"/>
      <c r="Z45" s="608"/>
      <c r="AA45" s="608"/>
      <c r="AB45" s="608"/>
      <c r="AC45" s="608"/>
      <c r="AD45" s="608"/>
      <c r="AE45" s="608"/>
      <c r="AF45" s="608"/>
      <c r="AG45" s="608"/>
      <c r="AH45" s="608"/>
      <c r="AI45" s="608"/>
      <c r="AJ45" s="608"/>
      <c r="AK45" s="608"/>
      <c r="AL45" s="608"/>
      <c r="AM45" s="608"/>
      <c r="AN45" s="608"/>
      <c r="AO45" s="608"/>
      <c r="AP45" s="608"/>
      <c r="AQ45" s="608"/>
    </row>
    <row r="46" spans="1:43" s="297" customFormat="1" ht="14.5" x14ac:dyDescent="0.35">
      <c r="A46" s="647"/>
      <c r="B46" s="648"/>
      <c r="C46" s="648"/>
      <c r="D46" s="649"/>
      <c r="E46" s="651"/>
      <c r="F46" s="667">
        <f t="shared" ref="F46:F109" si="4">D46/8/(215/12)</f>
        <v>0</v>
      </c>
      <c r="G46" s="668">
        <f t="shared" ref="G46:G109" si="5">+D46*C46</f>
        <v>0</v>
      </c>
      <c r="H46" s="668">
        <f t="shared" ref="H46:H109" si="6">G46*0.25</f>
        <v>0</v>
      </c>
      <c r="I46" s="8"/>
      <c r="J46" s="635"/>
      <c r="K46" s="635"/>
      <c r="L46" s="635"/>
      <c r="M46" s="635"/>
      <c r="N46" s="635"/>
      <c r="O46" s="635"/>
      <c r="P46" s="635"/>
      <c r="Q46" s="635"/>
      <c r="R46" s="635"/>
      <c r="S46" s="635"/>
      <c r="T46" s="635"/>
      <c r="U46" s="635"/>
      <c r="V46" s="635"/>
      <c r="W46" s="635"/>
      <c r="X46" s="635"/>
      <c r="Y46" s="635"/>
      <c r="Z46" s="608"/>
      <c r="AA46" s="608"/>
      <c r="AB46" s="608"/>
      <c r="AC46" s="608"/>
      <c r="AD46" s="608"/>
      <c r="AE46" s="608"/>
      <c r="AF46" s="608"/>
      <c r="AG46" s="608"/>
      <c r="AH46" s="608"/>
      <c r="AI46" s="608"/>
      <c r="AJ46" s="608"/>
      <c r="AK46" s="608"/>
      <c r="AL46" s="608"/>
      <c r="AM46" s="608"/>
      <c r="AN46" s="608"/>
      <c r="AO46" s="608"/>
      <c r="AP46" s="608"/>
      <c r="AQ46" s="608"/>
    </row>
    <row r="47" spans="1:43" s="297" customFormat="1" ht="14.5" x14ac:dyDescent="0.35">
      <c r="A47" s="647"/>
      <c r="B47" s="648"/>
      <c r="C47" s="648"/>
      <c r="D47" s="649"/>
      <c r="E47" s="651"/>
      <c r="F47" s="667">
        <f t="shared" si="4"/>
        <v>0</v>
      </c>
      <c r="G47" s="668">
        <f t="shared" si="5"/>
        <v>0</v>
      </c>
      <c r="H47" s="668">
        <f t="shared" si="6"/>
        <v>0</v>
      </c>
      <c r="I47" s="8"/>
      <c r="J47" s="635"/>
      <c r="K47" s="635"/>
      <c r="L47" s="635"/>
      <c r="M47" s="635"/>
      <c r="N47" s="635"/>
      <c r="O47" s="635"/>
      <c r="P47" s="635"/>
      <c r="Q47" s="635"/>
      <c r="R47" s="635"/>
      <c r="S47" s="635"/>
      <c r="T47" s="635"/>
      <c r="U47" s="635"/>
      <c r="V47" s="635"/>
      <c r="W47" s="635"/>
      <c r="X47" s="635"/>
      <c r="Y47" s="635"/>
      <c r="Z47" s="608"/>
      <c r="AA47" s="608"/>
      <c r="AB47" s="608"/>
      <c r="AC47" s="608"/>
      <c r="AD47" s="608"/>
      <c r="AE47" s="608"/>
      <c r="AF47" s="608"/>
      <c r="AG47" s="608"/>
      <c r="AH47" s="608"/>
      <c r="AI47" s="608"/>
      <c r="AJ47" s="608"/>
      <c r="AK47" s="608"/>
      <c r="AL47" s="608"/>
      <c r="AM47" s="608"/>
      <c r="AN47" s="608"/>
      <c r="AO47" s="608"/>
      <c r="AP47" s="608"/>
      <c r="AQ47" s="608"/>
    </row>
    <row r="48" spans="1:43" s="297" customFormat="1" ht="14.5" x14ac:dyDescent="0.35">
      <c r="A48" s="647"/>
      <c r="B48" s="648"/>
      <c r="C48" s="648"/>
      <c r="D48" s="649"/>
      <c r="E48" s="651"/>
      <c r="F48" s="667">
        <f t="shared" si="4"/>
        <v>0</v>
      </c>
      <c r="G48" s="668">
        <f t="shared" si="5"/>
        <v>0</v>
      </c>
      <c r="H48" s="668">
        <f t="shared" si="6"/>
        <v>0</v>
      </c>
      <c r="I48" s="8"/>
      <c r="J48" s="635"/>
      <c r="K48" s="635"/>
      <c r="L48" s="635"/>
      <c r="M48" s="635"/>
      <c r="N48" s="635"/>
      <c r="O48" s="635"/>
      <c r="P48" s="635"/>
      <c r="Q48" s="635"/>
      <c r="R48" s="635"/>
      <c r="S48" s="635"/>
      <c r="T48" s="635"/>
      <c r="U48" s="635"/>
      <c r="V48" s="635"/>
      <c r="W48" s="635"/>
      <c r="X48" s="635"/>
      <c r="Y48" s="635"/>
      <c r="Z48" s="608"/>
      <c r="AA48" s="608"/>
      <c r="AB48" s="608"/>
      <c r="AC48" s="608"/>
      <c r="AD48" s="608"/>
      <c r="AE48" s="608"/>
      <c r="AF48" s="608"/>
      <c r="AG48" s="608"/>
      <c r="AH48" s="608"/>
      <c r="AI48" s="608"/>
      <c r="AJ48" s="608"/>
      <c r="AK48" s="608"/>
      <c r="AL48" s="608"/>
      <c r="AM48" s="608"/>
      <c r="AN48" s="608"/>
      <c r="AO48" s="608"/>
      <c r="AP48" s="608"/>
      <c r="AQ48" s="608"/>
    </row>
    <row r="49" spans="1:43" s="297" customFormat="1" ht="14.5" x14ac:dyDescent="0.35">
      <c r="A49" s="647"/>
      <c r="B49" s="648"/>
      <c r="C49" s="648"/>
      <c r="D49" s="649"/>
      <c r="E49" s="651"/>
      <c r="F49" s="667">
        <f t="shared" si="4"/>
        <v>0</v>
      </c>
      <c r="G49" s="668">
        <f t="shared" si="5"/>
        <v>0</v>
      </c>
      <c r="H49" s="668">
        <f t="shared" si="6"/>
        <v>0</v>
      </c>
      <c r="I49" s="8"/>
      <c r="J49" s="635"/>
      <c r="K49" s="635"/>
      <c r="L49" s="635"/>
      <c r="M49" s="635"/>
      <c r="N49" s="635"/>
      <c r="O49" s="635"/>
      <c r="P49" s="635"/>
      <c r="Q49" s="635"/>
      <c r="R49" s="635"/>
      <c r="S49" s="635"/>
      <c r="T49" s="635"/>
      <c r="U49" s="635"/>
      <c r="V49" s="635"/>
      <c r="W49" s="635"/>
      <c r="X49" s="635"/>
      <c r="Y49" s="635"/>
      <c r="Z49" s="608"/>
      <c r="AA49" s="608"/>
      <c r="AB49" s="608"/>
      <c r="AC49" s="608"/>
      <c r="AD49" s="608"/>
      <c r="AE49" s="608"/>
      <c r="AF49" s="608"/>
      <c r="AG49" s="608"/>
      <c r="AH49" s="608"/>
      <c r="AI49" s="608"/>
      <c r="AJ49" s="608"/>
      <c r="AK49" s="608"/>
      <c r="AL49" s="608"/>
      <c r="AM49" s="608"/>
      <c r="AN49" s="608"/>
      <c r="AO49" s="608"/>
      <c r="AP49" s="608"/>
      <c r="AQ49" s="608"/>
    </row>
    <row r="50" spans="1:43" s="297" customFormat="1" ht="14.5" hidden="1" outlineLevel="1" x14ac:dyDescent="0.35">
      <c r="A50" s="647"/>
      <c r="B50" s="648"/>
      <c r="C50" s="648"/>
      <c r="D50" s="649"/>
      <c r="E50" s="651"/>
      <c r="F50" s="667">
        <f t="shared" si="4"/>
        <v>0</v>
      </c>
      <c r="G50" s="668">
        <f t="shared" si="5"/>
        <v>0</v>
      </c>
      <c r="H50" s="668">
        <f t="shared" si="6"/>
        <v>0</v>
      </c>
      <c r="I50" s="8"/>
      <c r="J50" s="635"/>
      <c r="K50" s="635"/>
      <c r="L50" s="635"/>
      <c r="M50" s="635"/>
      <c r="N50" s="635"/>
      <c r="O50" s="635"/>
      <c r="P50" s="635"/>
      <c r="Q50" s="635"/>
      <c r="R50" s="635"/>
      <c r="S50" s="635"/>
      <c r="T50" s="635"/>
      <c r="U50" s="635"/>
      <c r="V50" s="635"/>
      <c r="W50" s="635"/>
      <c r="X50" s="635"/>
      <c r="Y50" s="635"/>
      <c r="Z50" s="608"/>
      <c r="AA50" s="608"/>
      <c r="AB50" s="608"/>
      <c r="AC50" s="608"/>
      <c r="AD50" s="608"/>
      <c r="AE50" s="608"/>
      <c r="AF50" s="608"/>
      <c r="AG50" s="608"/>
      <c r="AH50" s="608"/>
      <c r="AI50" s="608"/>
      <c r="AJ50" s="608"/>
      <c r="AK50" s="608"/>
      <c r="AL50" s="608"/>
      <c r="AM50" s="608"/>
      <c r="AN50" s="608"/>
      <c r="AO50" s="608"/>
      <c r="AP50" s="608"/>
      <c r="AQ50" s="608"/>
    </row>
    <row r="51" spans="1:43" s="297" customFormat="1" ht="14.5" hidden="1" outlineLevel="1" x14ac:dyDescent="0.35">
      <c r="A51" s="647"/>
      <c r="B51" s="648"/>
      <c r="C51" s="648"/>
      <c r="D51" s="649"/>
      <c r="E51" s="651"/>
      <c r="F51" s="667">
        <f t="shared" si="4"/>
        <v>0</v>
      </c>
      <c r="G51" s="668">
        <f t="shared" si="5"/>
        <v>0</v>
      </c>
      <c r="H51" s="668">
        <f t="shared" si="6"/>
        <v>0</v>
      </c>
      <c r="I51" s="8"/>
      <c r="J51" s="635"/>
      <c r="K51" s="635"/>
      <c r="L51" s="635"/>
      <c r="M51" s="635"/>
      <c r="N51" s="635"/>
      <c r="O51" s="635"/>
      <c r="P51" s="635"/>
      <c r="Q51" s="635"/>
      <c r="R51" s="635"/>
      <c r="S51" s="635"/>
      <c r="T51" s="635"/>
      <c r="U51" s="635"/>
      <c r="V51" s="635"/>
      <c r="W51" s="635"/>
      <c r="X51" s="635"/>
      <c r="Y51" s="635"/>
      <c r="Z51" s="608"/>
      <c r="AA51" s="608"/>
      <c r="AB51" s="608"/>
      <c r="AC51" s="608"/>
      <c r="AD51" s="608"/>
      <c r="AE51" s="608"/>
      <c r="AF51" s="608"/>
      <c r="AG51" s="608"/>
      <c r="AH51" s="608"/>
      <c r="AI51" s="608"/>
      <c r="AJ51" s="608"/>
      <c r="AK51" s="608"/>
      <c r="AL51" s="608"/>
      <c r="AM51" s="608"/>
      <c r="AN51" s="608"/>
      <c r="AO51" s="608"/>
      <c r="AP51" s="608"/>
      <c r="AQ51" s="608"/>
    </row>
    <row r="52" spans="1:43" s="297" customFormat="1" ht="14.5" hidden="1" outlineLevel="1" x14ac:dyDescent="0.35">
      <c r="A52" s="647"/>
      <c r="B52" s="648"/>
      <c r="C52" s="648"/>
      <c r="D52" s="649"/>
      <c r="E52" s="651"/>
      <c r="F52" s="667">
        <f t="shared" si="4"/>
        <v>0</v>
      </c>
      <c r="G52" s="668">
        <f t="shared" si="5"/>
        <v>0</v>
      </c>
      <c r="H52" s="668">
        <f t="shared" si="6"/>
        <v>0</v>
      </c>
      <c r="I52" s="8"/>
      <c r="J52" s="635"/>
      <c r="K52" s="635"/>
      <c r="L52" s="635"/>
      <c r="M52" s="635"/>
      <c r="N52" s="635"/>
      <c r="O52" s="635"/>
      <c r="P52" s="635"/>
      <c r="Q52" s="635"/>
      <c r="R52" s="635"/>
      <c r="S52" s="635"/>
      <c r="T52" s="635"/>
      <c r="U52" s="635"/>
      <c r="V52" s="635"/>
      <c r="W52" s="635"/>
      <c r="X52" s="635"/>
      <c r="Y52" s="635"/>
      <c r="Z52" s="608"/>
      <c r="AA52" s="608"/>
      <c r="AB52" s="608"/>
      <c r="AC52" s="608"/>
      <c r="AD52" s="608"/>
      <c r="AE52" s="608"/>
      <c r="AF52" s="608"/>
      <c r="AG52" s="608"/>
      <c r="AH52" s="608"/>
      <c r="AI52" s="608"/>
      <c r="AJ52" s="608"/>
      <c r="AK52" s="608"/>
      <c r="AL52" s="608"/>
      <c r="AM52" s="608"/>
      <c r="AN52" s="608"/>
      <c r="AO52" s="608"/>
      <c r="AP52" s="608"/>
      <c r="AQ52" s="608"/>
    </row>
    <row r="53" spans="1:43" s="297" customFormat="1" ht="14.5" hidden="1" outlineLevel="1" x14ac:dyDescent="0.35">
      <c r="A53" s="647"/>
      <c r="B53" s="648"/>
      <c r="C53" s="648"/>
      <c r="D53" s="649"/>
      <c r="E53" s="651"/>
      <c r="F53" s="667">
        <f t="shared" si="4"/>
        <v>0</v>
      </c>
      <c r="G53" s="668">
        <f t="shared" si="5"/>
        <v>0</v>
      </c>
      <c r="H53" s="668">
        <f t="shared" si="6"/>
        <v>0</v>
      </c>
      <c r="I53" s="8"/>
      <c r="J53" s="635"/>
      <c r="K53" s="635"/>
      <c r="L53" s="635"/>
      <c r="M53" s="635"/>
      <c r="N53" s="635"/>
      <c r="O53" s="635"/>
      <c r="P53" s="635"/>
      <c r="Q53" s="635"/>
      <c r="R53" s="635"/>
      <c r="S53" s="635"/>
      <c r="T53" s="635"/>
      <c r="U53" s="635"/>
      <c r="V53" s="635"/>
      <c r="W53" s="635"/>
      <c r="X53" s="635"/>
      <c r="Y53" s="635"/>
      <c r="Z53" s="608"/>
      <c r="AA53" s="608"/>
      <c r="AB53" s="608"/>
      <c r="AC53" s="608"/>
      <c r="AD53" s="608"/>
      <c r="AE53" s="608"/>
      <c r="AF53" s="608"/>
      <c r="AG53" s="608"/>
      <c r="AH53" s="608"/>
      <c r="AI53" s="608"/>
      <c r="AJ53" s="608"/>
      <c r="AK53" s="608"/>
      <c r="AL53" s="608"/>
      <c r="AM53" s="608"/>
      <c r="AN53" s="608"/>
      <c r="AO53" s="608"/>
      <c r="AP53" s="608"/>
      <c r="AQ53" s="608"/>
    </row>
    <row r="54" spans="1:43" s="297" customFormat="1" ht="14.5" hidden="1" outlineLevel="1" x14ac:dyDescent="0.35">
      <c r="A54" s="647"/>
      <c r="B54" s="648"/>
      <c r="C54" s="648"/>
      <c r="D54" s="649"/>
      <c r="E54" s="651"/>
      <c r="F54" s="667">
        <f t="shared" si="4"/>
        <v>0</v>
      </c>
      <c r="G54" s="668">
        <f t="shared" si="5"/>
        <v>0</v>
      </c>
      <c r="H54" s="668">
        <f t="shared" si="6"/>
        <v>0</v>
      </c>
      <c r="I54" s="8"/>
      <c r="J54" s="635"/>
      <c r="K54" s="635"/>
      <c r="L54" s="635"/>
      <c r="M54" s="635"/>
      <c r="N54" s="635"/>
      <c r="O54" s="635"/>
      <c r="P54" s="635"/>
      <c r="Q54" s="635"/>
      <c r="R54" s="635"/>
      <c r="S54" s="635"/>
      <c r="T54" s="635"/>
      <c r="U54" s="635"/>
      <c r="V54" s="635"/>
      <c r="W54" s="635"/>
      <c r="X54" s="635"/>
      <c r="Y54" s="635"/>
      <c r="Z54" s="608"/>
      <c r="AA54" s="608"/>
      <c r="AB54" s="608"/>
      <c r="AC54" s="608"/>
      <c r="AD54" s="608"/>
      <c r="AE54" s="608"/>
      <c r="AF54" s="608"/>
      <c r="AG54" s="608"/>
      <c r="AH54" s="608"/>
      <c r="AI54" s="608"/>
      <c r="AJ54" s="608"/>
      <c r="AK54" s="608"/>
      <c r="AL54" s="608"/>
      <c r="AM54" s="608"/>
      <c r="AN54" s="608"/>
      <c r="AO54" s="608"/>
      <c r="AP54" s="608"/>
      <c r="AQ54" s="608"/>
    </row>
    <row r="55" spans="1:43" s="297" customFormat="1" ht="14.5" hidden="1" outlineLevel="1" x14ac:dyDescent="0.35">
      <c r="A55" s="647"/>
      <c r="B55" s="648"/>
      <c r="C55" s="648"/>
      <c r="D55" s="649"/>
      <c r="E55" s="651"/>
      <c r="F55" s="667">
        <f t="shared" si="4"/>
        <v>0</v>
      </c>
      <c r="G55" s="668">
        <f t="shared" si="5"/>
        <v>0</v>
      </c>
      <c r="H55" s="668">
        <f t="shared" si="6"/>
        <v>0</v>
      </c>
      <c r="I55" s="8"/>
      <c r="J55" s="635"/>
      <c r="K55" s="635"/>
      <c r="L55" s="635"/>
      <c r="M55" s="635"/>
      <c r="N55" s="635"/>
      <c r="O55" s="635"/>
      <c r="P55" s="635"/>
      <c r="Q55" s="635"/>
      <c r="R55" s="635"/>
      <c r="S55" s="635"/>
      <c r="T55" s="635"/>
      <c r="U55" s="635"/>
      <c r="V55" s="635"/>
      <c r="W55" s="635"/>
      <c r="X55" s="635"/>
      <c r="Y55" s="635"/>
      <c r="Z55" s="608"/>
      <c r="AA55" s="608"/>
      <c r="AB55" s="608"/>
      <c r="AC55" s="608"/>
      <c r="AD55" s="608"/>
      <c r="AE55" s="608"/>
      <c r="AF55" s="608"/>
      <c r="AG55" s="608"/>
      <c r="AH55" s="608"/>
      <c r="AI55" s="608"/>
      <c r="AJ55" s="608"/>
      <c r="AK55" s="608"/>
      <c r="AL55" s="608"/>
      <c r="AM55" s="608"/>
      <c r="AN55" s="608"/>
      <c r="AO55" s="608"/>
      <c r="AP55" s="608"/>
      <c r="AQ55" s="608"/>
    </row>
    <row r="56" spans="1:43" s="297" customFormat="1" ht="14.5" hidden="1" outlineLevel="1" x14ac:dyDescent="0.35">
      <c r="A56" s="647"/>
      <c r="B56" s="648"/>
      <c r="C56" s="648"/>
      <c r="D56" s="649"/>
      <c r="E56" s="651"/>
      <c r="F56" s="667">
        <f t="shared" si="4"/>
        <v>0</v>
      </c>
      <c r="G56" s="668">
        <f t="shared" si="5"/>
        <v>0</v>
      </c>
      <c r="H56" s="668">
        <f t="shared" si="6"/>
        <v>0</v>
      </c>
      <c r="I56" s="8"/>
      <c r="J56" s="635"/>
      <c r="K56" s="635"/>
      <c r="L56" s="635"/>
      <c r="M56" s="635"/>
      <c r="N56" s="635"/>
      <c r="O56" s="635"/>
      <c r="P56" s="635"/>
      <c r="Q56" s="635"/>
      <c r="R56" s="635"/>
      <c r="S56" s="635"/>
      <c r="T56" s="635"/>
      <c r="U56" s="635"/>
      <c r="V56" s="635"/>
      <c r="W56" s="635"/>
      <c r="X56" s="635"/>
      <c r="Y56" s="635"/>
      <c r="Z56" s="608"/>
      <c r="AA56" s="608"/>
      <c r="AB56" s="608"/>
      <c r="AC56" s="608"/>
      <c r="AD56" s="608"/>
      <c r="AE56" s="608"/>
      <c r="AF56" s="608"/>
      <c r="AG56" s="608"/>
      <c r="AH56" s="608"/>
      <c r="AI56" s="608"/>
      <c r="AJ56" s="608"/>
      <c r="AK56" s="608"/>
      <c r="AL56" s="608"/>
      <c r="AM56" s="608"/>
      <c r="AN56" s="608"/>
      <c r="AO56" s="608"/>
      <c r="AP56" s="608"/>
      <c r="AQ56" s="608"/>
    </row>
    <row r="57" spans="1:43" s="297" customFormat="1" ht="14.5" hidden="1" outlineLevel="1" x14ac:dyDescent="0.35">
      <c r="A57" s="647"/>
      <c r="B57" s="648"/>
      <c r="C57" s="648"/>
      <c r="D57" s="649"/>
      <c r="E57" s="651"/>
      <c r="F57" s="667">
        <f t="shared" si="4"/>
        <v>0</v>
      </c>
      <c r="G57" s="668">
        <f t="shared" si="5"/>
        <v>0</v>
      </c>
      <c r="H57" s="668">
        <f t="shared" si="6"/>
        <v>0</v>
      </c>
      <c r="I57" s="8"/>
      <c r="J57" s="635"/>
      <c r="K57" s="635"/>
      <c r="L57" s="635"/>
      <c r="M57" s="635"/>
      <c r="N57" s="635"/>
      <c r="O57" s="635"/>
      <c r="P57" s="635"/>
      <c r="Q57" s="635"/>
      <c r="R57" s="635"/>
      <c r="S57" s="635"/>
      <c r="T57" s="635"/>
      <c r="U57" s="635"/>
      <c r="V57" s="635"/>
      <c r="W57" s="635"/>
      <c r="X57" s="635"/>
      <c r="Y57" s="635"/>
      <c r="Z57" s="608"/>
      <c r="AA57" s="608"/>
      <c r="AB57" s="608"/>
      <c r="AC57" s="608"/>
      <c r="AD57" s="608"/>
      <c r="AE57" s="608"/>
      <c r="AF57" s="608"/>
      <c r="AG57" s="608"/>
      <c r="AH57" s="608"/>
      <c r="AI57" s="608"/>
      <c r="AJ57" s="608"/>
      <c r="AK57" s="608"/>
      <c r="AL57" s="608"/>
      <c r="AM57" s="608"/>
      <c r="AN57" s="608"/>
      <c r="AO57" s="608"/>
      <c r="AP57" s="608"/>
      <c r="AQ57" s="608"/>
    </row>
    <row r="58" spans="1:43" s="297" customFormat="1" ht="14.5" hidden="1" outlineLevel="1" x14ac:dyDescent="0.35">
      <c r="A58" s="647"/>
      <c r="B58" s="648"/>
      <c r="C58" s="648"/>
      <c r="D58" s="649"/>
      <c r="E58" s="651"/>
      <c r="F58" s="667">
        <f t="shared" si="4"/>
        <v>0</v>
      </c>
      <c r="G58" s="668">
        <f t="shared" si="5"/>
        <v>0</v>
      </c>
      <c r="H58" s="668">
        <f t="shared" si="6"/>
        <v>0</v>
      </c>
      <c r="I58" s="8"/>
      <c r="J58" s="635"/>
      <c r="K58" s="635"/>
      <c r="L58" s="635"/>
      <c r="M58" s="635"/>
      <c r="N58" s="635"/>
      <c r="O58" s="635"/>
      <c r="P58" s="635"/>
      <c r="Q58" s="635"/>
      <c r="R58" s="635"/>
      <c r="S58" s="635"/>
      <c r="T58" s="635"/>
      <c r="U58" s="635"/>
      <c r="V58" s="635"/>
      <c r="W58" s="635"/>
      <c r="X58" s="635"/>
      <c r="Y58" s="635"/>
      <c r="Z58" s="608"/>
      <c r="AA58" s="608"/>
      <c r="AB58" s="608"/>
      <c r="AC58" s="608"/>
      <c r="AD58" s="608"/>
      <c r="AE58" s="608"/>
      <c r="AF58" s="608"/>
      <c r="AG58" s="608"/>
      <c r="AH58" s="608"/>
      <c r="AI58" s="608"/>
      <c r="AJ58" s="608"/>
      <c r="AK58" s="608"/>
      <c r="AL58" s="608"/>
      <c r="AM58" s="608"/>
      <c r="AN58" s="608"/>
      <c r="AO58" s="608"/>
      <c r="AP58" s="608"/>
      <c r="AQ58" s="608"/>
    </row>
    <row r="59" spans="1:43" s="297" customFormat="1" ht="14.5" hidden="1" outlineLevel="1" x14ac:dyDescent="0.35">
      <c r="A59" s="647"/>
      <c r="B59" s="648"/>
      <c r="C59" s="648"/>
      <c r="D59" s="649"/>
      <c r="E59" s="651"/>
      <c r="F59" s="667">
        <f t="shared" si="4"/>
        <v>0</v>
      </c>
      <c r="G59" s="668">
        <f t="shared" si="5"/>
        <v>0</v>
      </c>
      <c r="H59" s="668">
        <f t="shared" si="6"/>
        <v>0</v>
      </c>
      <c r="I59" s="8"/>
      <c r="J59" s="635"/>
      <c r="K59" s="635"/>
      <c r="L59" s="635"/>
      <c r="M59" s="635"/>
      <c r="N59" s="635"/>
      <c r="O59" s="635"/>
      <c r="P59" s="635"/>
      <c r="Q59" s="635"/>
      <c r="R59" s="635"/>
      <c r="S59" s="635"/>
      <c r="T59" s="635"/>
      <c r="U59" s="635"/>
      <c r="V59" s="635"/>
      <c r="W59" s="635"/>
      <c r="X59" s="635"/>
      <c r="Y59" s="635"/>
      <c r="Z59" s="608"/>
      <c r="AA59" s="608"/>
      <c r="AB59" s="608"/>
      <c r="AC59" s="608"/>
      <c r="AD59" s="608"/>
      <c r="AE59" s="608"/>
      <c r="AF59" s="608"/>
      <c r="AG59" s="608"/>
      <c r="AH59" s="608"/>
      <c r="AI59" s="608"/>
      <c r="AJ59" s="608"/>
      <c r="AK59" s="608"/>
      <c r="AL59" s="608"/>
      <c r="AM59" s="608"/>
      <c r="AN59" s="608"/>
      <c r="AO59" s="608"/>
      <c r="AP59" s="608"/>
      <c r="AQ59" s="608"/>
    </row>
    <row r="60" spans="1:43" s="297" customFormat="1" ht="14.5" hidden="1" outlineLevel="1" x14ac:dyDescent="0.35">
      <c r="A60" s="647"/>
      <c r="B60" s="648"/>
      <c r="C60" s="648"/>
      <c r="D60" s="649"/>
      <c r="E60" s="651"/>
      <c r="F60" s="667">
        <f t="shared" si="4"/>
        <v>0</v>
      </c>
      <c r="G60" s="668">
        <f t="shared" si="5"/>
        <v>0</v>
      </c>
      <c r="H60" s="668">
        <f t="shared" si="6"/>
        <v>0</v>
      </c>
      <c r="I60" s="8"/>
      <c r="J60" s="635"/>
      <c r="K60" s="635"/>
      <c r="L60" s="635"/>
      <c r="M60" s="635"/>
      <c r="N60" s="635"/>
      <c r="O60" s="635"/>
      <c r="P60" s="635"/>
      <c r="Q60" s="635"/>
      <c r="R60" s="635"/>
      <c r="S60" s="635"/>
      <c r="T60" s="635"/>
      <c r="U60" s="635"/>
      <c r="V60" s="635"/>
      <c r="W60" s="635"/>
      <c r="X60" s="635"/>
      <c r="Y60" s="635"/>
      <c r="Z60" s="608"/>
      <c r="AA60" s="608"/>
      <c r="AB60" s="608"/>
      <c r="AC60" s="608"/>
      <c r="AD60" s="608"/>
      <c r="AE60" s="608"/>
      <c r="AF60" s="608"/>
      <c r="AG60" s="608"/>
      <c r="AH60" s="608"/>
      <c r="AI60" s="608"/>
      <c r="AJ60" s="608"/>
      <c r="AK60" s="608"/>
      <c r="AL60" s="608"/>
      <c r="AM60" s="608"/>
      <c r="AN60" s="608"/>
      <c r="AO60" s="608"/>
      <c r="AP60" s="608"/>
      <c r="AQ60" s="608"/>
    </row>
    <row r="61" spans="1:43" s="297" customFormat="1" ht="14.5" hidden="1" outlineLevel="1" x14ac:dyDescent="0.35">
      <c r="A61" s="647"/>
      <c r="B61" s="648"/>
      <c r="C61" s="648"/>
      <c r="D61" s="649"/>
      <c r="E61" s="651"/>
      <c r="F61" s="667">
        <f t="shared" si="4"/>
        <v>0</v>
      </c>
      <c r="G61" s="668">
        <f t="shared" si="5"/>
        <v>0</v>
      </c>
      <c r="H61" s="668">
        <f t="shared" si="6"/>
        <v>0</v>
      </c>
      <c r="I61" s="8"/>
      <c r="J61" s="635"/>
      <c r="K61" s="635"/>
      <c r="L61" s="635"/>
      <c r="M61" s="635"/>
      <c r="N61" s="635"/>
      <c r="O61" s="635"/>
      <c r="P61" s="635"/>
      <c r="Q61" s="635"/>
      <c r="R61" s="635"/>
      <c r="S61" s="635"/>
      <c r="T61" s="635"/>
      <c r="U61" s="635"/>
      <c r="V61" s="635"/>
      <c r="W61" s="635"/>
      <c r="X61" s="635"/>
      <c r="Y61" s="635"/>
      <c r="Z61" s="608"/>
      <c r="AA61" s="608"/>
      <c r="AB61" s="608"/>
      <c r="AC61" s="608"/>
      <c r="AD61" s="608"/>
      <c r="AE61" s="608"/>
      <c r="AF61" s="608"/>
      <c r="AG61" s="608"/>
      <c r="AH61" s="608"/>
      <c r="AI61" s="608"/>
      <c r="AJ61" s="608"/>
      <c r="AK61" s="608"/>
      <c r="AL61" s="608"/>
      <c r="AM61" s="608"/>
      <c r="AN61" s="608"/>
      <c r="AO61" s="608"/>
      <c r="AP61" s="608"/>
      <c r="AQ61" s="608"/>
    </row>
    <row r="62" spans="1:43" s="297" customFormat="1" ht="14.5" hidden="1" outlineLevel="1" x14ac:dyDescent="0.35">
      <c r="A62" s="647"/>
      <c r="B62" s="648"/>
      <c r="C62" s="648"/>
      <c r="D62" s="649"/>
      <c r="E62" s="651"/>
      <c r="F62" s="667">
        <f t="shared" si="4"/>
        <v>0</v>
      </c>
      <c r="G62" s="668">
        <f t="shared" si="5"/>
        <v>0</v>
      </c>
      <c r="H62" s="668">
        <f t="shared" si="6"/>
        <v>0</v>
      </c>
      <c r="I62" s="8"/>
      <c r="J62" s="635"/>
      <c r="K62" s="635"/>
      <c r="L62" s="635"/>
      <c r="M62" s="635"/>
      <c r="N62" s="635"/>
      <c r="O62" s="635"/>
      <c r="P62" s="635"/>
      <c r="Q62" s="635"/>
      <c r="R62" s="635"/>
      <c r="S62" s="635"/>
      <c r="T62" s="635"/>
      <c r="U62" s="635"/>
      <c r="V62" s="635"/>
      <c r="W62" s="635"/>
      <c r="X62" s="635"/>
      <c r="Y62" s="635"/>
      <c r="Z62" s="608"/>
      <c r="AA62" s="608"/>
      <c r="AB62" s="608"/>
      <c r="AC62" s="608"/>
      <c r="AD62" s="608"/>
      <c r="AE62" s="608"/>
      <c r="AF62" s="608"/>
      <c r="AG62" s="608"/>
      <c r="AH62" s="608"/>
      <c r="AI62" s="608"/>
      <c r="AJ62" s="608"/>
      <c r="AK62" s="608"/>
      <c r="AL62" s="608"/>
      <c r="AM62" s="608"/>
      <c r="AN62" s="608"/>
      <c r="AO62" s="608"/>
      <c r="AP62" s="608"/>
      <c r="AQ62" s="608"/>
    </row>
    <row r="63" spans="1:43" s="297" customFormat="1" ht="14.5" hidden="1" outlineLevel="1" x14ac:dyDescent="0.35">
      <c r="A63" s="647"/>
      <c r="B63" s="648"/>
      <c r="C63" s="648"/>
      <c r="D63" s="649"/>
      <c r="E63" s="651"/>
      <c r="F63" s="667">
        <f t="shared" si="4"/>
        <v>0</v>
      </c>
      <c r="G63" s="668">
        <f t="shared" si="5"/>
        <v>0</v>
      </c>
      <c r="H63" s="668">
        <f t="shared" si="6"/>
        <v>0</v>
      </c>
      <c r="I63" s="8"/>
      <c r="J63" s="635"/>
      <c r="K63" s="635"/>
      <c r="L63" s="635"/>
      <c r="M63" s="635"/>
      <c r="N63" s="635"/>
      <c r="O63" s="635"/>
      <c r="P63" s="635"/>
      <c r="Q63" s="635"/>
      <c r="R63" s="635"/>
      <c r="S63" s="635"/>
      <c r="T63" s="635"/>
      <c r="U63" s="635"/>
      <c r="V63" s="635"/>
      <c r="W63" s="635"/>
      <c r="X63" s="635"/>
      <c r="Y63" s="635"/>
      <c r="Z63" s="608"/>
      <c r="AA63" s="608"/>
      <c r="AB63" s="608"/>
      <c r="AC63" s="608"/>
      <c r="AD63" s="608"/>
      <c r="AE63" s="608"/>
      <c r="AF63" s="608"/>
      <c r="AG63" s="608"/>
      <c r="AH63" s="608"/>
      <c r="AI63" s="608"/>
      <c r="AJ63" s="608"/>
      <c r="AK63" s="608"/>
      <c r="AL63" s="608"/>
      <c r="AM63" s="608"/>
      <c r="AN63" s="608"/>
      <c r="AO63" s="608"/>
      <c r="AP63" s="608"/>
      <c r="AQ63" s="608"/>
    </row>
    <row r="64" spans="1:43" s="297" customFormat="1" ht="14.5" hidden="1" outlineLevel="1" x14ac:dyDescent="0.35">
      <c r="A64" s="647"/>
      <c r="B64" s="648"/>
      <c r="C64" s="648"/>
      <c r="D64" s="649"/>
      <c r="E64" s="651"/>
      <c r="F64" s="667">
        <f t="shared" si="4"/>
        <v>0</v>
      </c>
      <c r="G64" s="668">
        <f t="shared" si="5"/>
        <v>0</v>
      </c>
      <c r="H64" s="668">
        <f t="shared" si="6"/>
        <v>0</v>
      </c>
      <c r="I64" s="8"/>
      <c r="J64" s="635"/>
      <c r="K64" s="635"/>
      <c r="L64" s="635"/>
      <c r="M64" s="635"/>
      <c r="N64" s="635"/>
      <c r="O64" s="635"/>
      <c r="P64" s="635"/>
      <c r="Q64" s="635"/>
      <c r="R64" s="635"/>
      <c r="S64" s="635"/>
      <c r="T64" s="635"/>
      <c r="U64" s="635"/>
      <c r="V64" s="635"/>
      <c r="W64" s="635"/>
      <c r="X64" s="635"/>
      <c r="Y64" s="635"/>
      <c r="Z64" s="608"/>
      <c r="AA64" s="608"/>
      <c r="AB64" s="608"/>
      <c r="AC64" s="608"/>
      <c r="AD64" s="608"/>
      <c r="AE64" s="608"/>
      <c r="AF64" s="608"/>
      <c r="AG64" s="608"/>
      <c r="AH64" s="608"/>
      <c r="AI64" s="608"/>
      <c r="AJ64" s="608"/>
      <c r="AK64" s="608"/>
      <c r="AL64" s="608"/>
      <c r="AM64" s="608"/>
      <c r="AN64" s="608"/>
      <c r="AO64" s="608"/>
      <c r="AP64" s="608"/>
      <c r="AQ64" s="608"/>
    </row>
    <row r="65" spans="1:43" s="297" customFormat="1" ht="14.5" hidden="1" outlineLevel="1" x14ac:dyDescent="0.35">
      <c r="A65" s="647"/>
      <c r="B65" s="648"/>
      <c r="C65" s="648"/>
      <c r="D65" s="649"/>
      <c r="E65" s="651"/>
      <c r="F65" s="667">
        <f t="shared" si="4"/>
        <v>0</v>
      </c>
      <c r="G65" s="668">
        <f t="shared" si="5"/>
        <v>0</v>
      </c>
      <c r="H65" s="668">
        <f t="shared" si="6"/>
        <v>0</v>
      </c>
      <c r="I65" s="8"/>
      <c r="J65" s="635"/>
      <c r="K65" s="635"/>
      <c r="L65" s="635"/>
      <c r="M65" s="635"/>
      <c r="N65" s="635"/>
      <c r="O65" s="635"/>
      <c r="P65" s="635"/>
      <c r="Q65" s="635"/>
      <c r="R65" s="635"/>
      <c r="S65" s="635"/>
      <c r="T65" s="635"/>
      <c r="U65" s="635"/>
      <c r="V65" s="635"/>
      <c r="W65" s="635"/>
      <c r="X65" s="635"/>
      <c r="Y65" s="635"/>
      <c r="Z65" s="608"/>
      <c r="AA65" s="608"/>
      <c r="AB65" s="608"/>
      <c r="AC65" s="608"/>
      <c r="AD65" s="608"/>
      <c r="AE65" s="608"/>
      <c r="AF65" s="608"/>
      <c r="AG65" s="608"/>
      <c r="AH65" s="608"/>
      <c r="AI65" s="608"/>
      <c r="AJ65" s="608"/>
      <c r="AK65" s="608"/>
      <c r="AL65" s="608"/>
      <c r="AM65" s="608"/>
      <c r="AN65" s="608"/>
      <c r="AO65" s="608"/>
      <c r="AP65" s="608"/>
      <c r="AQ65" s="608"/>
    </row>
    <row r="66" spans="1:43" s="297" customFormat="1" ht="14.5" hidden="1" outlineLevel="1" x14ac:dyDescent="0.35">
      <c r="A66" s="647"/>
      <c r="B66" s="648"/>
      <c r="C66" s="648"/>
      <c r="D66" s="649"/>
      <c r="E66" s="651"/>
      <c r="F66" s="667">
        <f t="shared" si="4"/>
        <v>0</v>
      </c>
      <c r="G66" s="668">
        <f t="shared" si="5"/>
        <v>0</v>
      </c>
      <c r="H66" s="668">
        <f t="shared" si="6"/>
        <v>0</v>
      </c>
      <c r="I66" s="8"/>
      <c r="J66" s="635"/>
      <c r="K66" s="635"/>
      <c r="L66" s="635"/>
      <c r="M66" s="635"/>
      <c r="N66" s="635"/>
      <c r="O66" s="635"/>
      <c r="P66" s="635"/>
      <c r="Q66" s="635"/>
      <c r="R66" s="635"/>
      <c r="S66" s="635"/>
      <c r="T66" s="635"/>
      <c r="U66" s="635"/>
      <c r="V66" s="635"/>
      <c r="W66" s="635"/>
      <c r="X66" s="635"/>
      <c r="Y66" s="635"/>
      <c r="Z66" s="608"/>
      <c r="AA66" s="608"/>
      <c r="AB66" s="608"/>
      <c r="AC66" s="608"/>
      <c r="AD66" s="608"/>
      <c r="AE66" s="608"/>
      <c r="AF66" s="608"/>
      <c r="AG66" s="608"/>
      <c r="AH66" s="608"/>
      <c r="AI66" s="608"/>
      <c r="AJ66" s="608"/>
      <c r="AK66" s="608"/>
      <c r="AL66" s="608"/>
      <c r="AM66" s="608"/>
      <c r="AN66" s="608"/>
      <c r="AO66" s="608"/>
      <c r="AP66" s="608"/>
      <c r="AQ66" s="608"/>
    </row>
    <row r="67" spans="1:43" s="297" customFormat="1" ht="14.5" hidden="1" outlineLevel="1" x14ac:dyDescent="0.35">
      <c r="A67" s="647"/>
      <c r="B67" s="648"/>
      <c r="C67" s="648"/>
      <c r="D67" s="649"/>
      <c r="E67" s="651"/>
      <c r="F67" s="667">
        <f t="shared" si="4"/>
        <v>0</v>
      </c>
      <c r="G67" s="668">
        <f t="shared" si="5"/>
        <v>0</v>
      </c>
      <c r="H67" s="668">
        <f t="shared" si="6"/>
        <v>0</v>
      </c>
      <c r="I67" s="8"/>
      <c r="J67" s="635"/>
      <c r="K67" s="635"/>
      <c r="L67" s="635"/>
      <c r="M67" s="635"/>
      <c r="N67" s="635"/>
      <c r="O67" s="635"/>
      <c r="P67" s="635"/>
      <c r="Q67" s="635"/>
      <c r="R67" s="635"/>
      <c r="S67" s="635"/>
      <c r="T67" s="635"/>
      <c r="U67" s="635"/>
      <c r="V67" s="635"/>
      <c r="W67" s="635"/>
      <c r="X67" s="635"/>
      <c r="Y67" s="635"/>
      <c r="Z67" s="608"/>
      <c r="AA67" s="608"/>
      <c r="AB67" s="608"/>
      <c r="AC67" s="608"/>
      <c r="AD67" s="608"/>
      <c r="AE67" s="608"/>
      <c r="AF67" s="608"/>
      <c r="AG67" s="608"/>
      <c r="AH67" s="608"/>
      <c r="AI67" s="608"/>
      <c r="AJ67" s="608"/>
      <c r="AK67" s="608"/>
      <c r="AL67" s="608"/>
      <c r="AM67" s="608"/>
      <c r="AN67" s="608"/>
      <c r="AO67" s="608"/>
      <c r="AP67" s="608"/>
      <c r="AQ67" s="608"/>
    </row>
    <row r="68" spans="1:43" s="297" customFormat="1" ht="14.5" hidden="1" outlineLevel="1" x14ac:dyDescent="0.35">
      <c r="A68" s="647"/>
      <c r="B68" s="648"/>
      <c r="C68" s="648"/>
      <c r="D68" s="649"/>
      <c r="E68" s="651"/>
      <c r="F68" s="667">
        <f t="shared" si="4"/>
        <v>0</v>
      </c>
      <c r="G68" s="668">
        <f t="shared" si="5"/>
        <v>0</v>
      </c>
      <c r="H68" s="668">
        <f t="shared" si="6"/>
        <v>0</v>
      </c>
      <c r="I68" s="8"/>
      <c r="J68" s="635"/>
      <c r="K68" s="635"/>
      <c r="L68" s="635"/>
      <c r="M68" s="635"/>
      <c r="N68" s="635"/>
      <c r="O68" s="635"/>
      <c r="P68" s="635"/>
      <c r="Q68" s="635"/>
      <c r="R68" s="635"/>
      <c r="S68" s="635"/>
      <c r="T68" s="635"/>
      <c r="U68" s="635"/>
      <c r="V68" s="635"/>
      <c r="W68" s="635"/>
      <c r="X68" s="635"/>
      <c r="Y68" s="635"/>
      <c r="Z68" s="608"/>
      <c r="AA68" s="608"/>
      <c r="AB68" s="608"/>
      <c r="AC68" s="608"/>
      <c r="AD68" s="608"/>
      <c r="AE68" s="608"/>
      <c r="AF68" s="608"/>
      <c r="AG68" s="608"/>
      <c r="AH68" s="608"/>
      <c r="AI68" s="608"/>
      <c r="AJ68" s="608"/>
      <c r="AK68" s="608"/>
      <c r="AL68" s="608"/>
      <c r="AM68" s="608"/>
      <c r="AN68" s="608"/>
      <c r="AO68" s="608"/>
      <c r="AP68" s="608"/>
      <c r="AQ68" s="608"/>
    </row>
    <row r="69" spans="1:43" s="297" customFormat="1" ht="14.5" hidden="1" outlineLevel="1" x14ac:dyDescent="0.35">
      <c r="A69" s="647"/>
      <c r="B69" s="648"/>
      <c r="C69" s="648"/>
      <c r="D69" s="649"/>
      <c r="E69" s="651"/>
      <c r="F69" s="667">
        <f t="shared" si="4"/>
        <v>0</v>
      </c>
      <c r="G69" s="668">
        <f t="shared" si="5"/>
        <v>0</v>
      </c>
      <c r="H69" s="668">
        <f t="shared" si="6"/>
        <v>0</v>
      </c>
      <c r="I69" s="8"/>
      <c r="J69" s="635"/>
      <c r="K69" s="635"/>
      <c r="L69" s="635"/>
      <c r="M69" s="635"/>
      <c r="N69" s="635"/>
      <c r="O69" s="635"/>
      <c r="P69" s="635"/>
      <c r="Q69" s="635"/>
      <c r="R69" s="635"/>
      <c r="S69" s="635"/>
      <c r="T69" s="635"/>
      <c r="U69" s="635"/>
      <c r="V69" s="635"/>
      <c r="W69" s="635"/>
      <c r="X69" s="635"/>
      <c r="Y69" s="635"/>
      <c r="Z69" s="608"/>
      <c r="AA69" s="608"/>
      <c r="AB69" s="608"/>
      <c r="AC69" s="608"/>
      <c r="AD69" s="608"/>
      <c r="AE69" s="608"/>
      <c r="AF69" s="608"/>
      <c r="AG69" s="608"/>
      <c r="AH69" s="608"/>
      <c r="AI69" s="608"/>
      <c r="AJ69" s="608"/>
      <c r="AK69" s="608"/>
      <c r="AL69" s="608"/>
      <c r="AM69" s="608"/>
      <c r="AN69" s="608"/>
      <c r="AO69" s="608"/>
      <c r="AP69" s="608"/>
      <c r="AQ69" s="608"/>
    </row>
    <row r="70" spans="1:43" s="297" customFormat="1" ht="14.5" hidden="1" outlineLevel="1" x14ac:dyDescent="0.35">
      <c r="A70" s="647"/>
      <c r="B70" s="648"/>
      <c r="C70" s="648"/>
      <c r="D70" s="649"/>
      <c r="E70" s="651"/>
      <c r="F70" s="667">
        <f t="shared" si="4"/>
        <v>0</v>
      </c>
      <c r="G70" s="668">
        <f t="shared" si="5"/>
        <v>0</v>
      </c>
      <c r="H70" s="668">
        <f t="shared" si="6"/>
        <v>0</v>
      </c>
      <c r="I70" s="8"/>
      <c r="J70" s="635"/>
      <c r="K70" s="635"/>
      <c r="L70" s="635"/>
      <c r="M70" s="635"/>
      <c r="N70" s="635"/>
      <c r="O70" s="635"/>
      <c r="P70" s="635"/>
      <c r="Q70" s="635"/>
      <c r="R70" s="635"/>
      <c r="S70" s="635"/>
      <c r="T70" s="635"/>
      <c r="U70" s="635"/>
      <c r="V70" s="635"/>
      <c r="W70" s="635"/>
      <c r="X70" s="635"/>
      <c r="Y70" s="635"/>
      <c r="Z70" s="608"/>
      <c r="AA70" s="608"/>
      <c r="AB70" s="608"/>
      <c r="AC70" s="608"/>
      <c r="AD70" s="608"/>
      <c r="AE70" s="608"/>
      <c r="AF70" s="608"/>
      <c r="AG70" s="608"/>
      <c r="AH70" s="608"/>
      <c r="AI70" s="608"/>
      <c r="AJ70" s="608"/>
      <c r="AK70" s="608"/>
      <c r="AL70" s="608"/>
      <c r="AM70" s="608"/>
      <c r="AN70" s="608"/>
      <c r="AO70" s="608"/>
      <c r="AP70" s="608"/>
      <c r="AQ70" s="608"/>
    </row>
    <row r="71" spans="1:43" s="297" customFormat="1" ht="14.5" hidden="1" outlineLevel="1" x14ac:dyDescent="0.35">
      <c r="A71" s="647"/>
      <c r="B71" s="648"/>
      <c r="C71" s="648"/>
      <c r="D71" s="649"/>
      <c r="E71" s="651"/>
      <c r="F71" s="667">
        <f t="shared" si="4"/>
        <v>0</v>
      </c>
      <c r="G71" s="668">
        <f t="shared" si="5"/>
        <v>0</v>
      </c>
      <c r="H71" s="668">
        <f t="shared" si="6"/>
        <v>0</v>
      </c>
      <c r="I71" s="8"/>
      <c r="J71" s="635"/>
      <c r="K71" s="635"/>
      <c r="L71" s="635"/>
      <c r="M71" s="635"/>
      <c r="N71" s="635"/>
      <c r="O71" s="635"/>
      <c r="P71" s="635"/>
      <c r="Q71" s="635"/>
      <c r="R71" s="635"/>
      <c r="S71" s="635"/>
      <c r="T71" s="635"/>
      <c r="U71" s="635"/>
      <c r="V71" s="635"/>
      <c r="W71" s="635"/>
      <c r="X71" s="635"/>
      <c r="Y71" s="635"/>
      <c r="Z71" s="608"/>
      <c r="AA71" s="608"/>
      <c r="AB71" s="608"/>
      <c r="AC71" s="608"/>
      <c r="AD71" s="608"/>
      <c r="AE71" s="608"/>
      <c r="AF71" s="608"/>
      <c r="AG71" s="608"/>
      <c r="AH71" s="608"/>
      <c r="AI71" s="608"/>
      <c r="AJ71" s="608"/>
      <c r="AK71" s="608"/>
      <c r="AL71" s="608"/>
      <c r="AM71" s="608"/>
      <c r="AN71" s="608"/>
      <c r="AO71" s="608"/>
      <c r="AP71" s="608"/>
      <c r="AQ71" s="608"/>
    </row>
    <row r="72" spans="1:43" s="297" customFormat="1" ht="14.5" hidden="1" outlineLevel="1" x14ac:dyDescent="0.35">
      <c r="A72" s="647"/>
      <c r="B72" s="648"/>
      <c r="C72" s="648"/>
      <c r="D72" s="649"/>
      <c r="E72" s="651"/>
      <c r="F72" s="667">
        <f t="shared" si="4"/>
        <v>0</v>
      </c>
      <c r="G72" s="668">
        <f t="shared" si="5"/>
        <v>0</v>
      </c>
      <c r="H72" s="668">
        <f t="shared" si="6"/>
        <v>0</v>
      </c>
      <c r="I72" s="8"/>
      <c r="J72" s="635"/>
      <c r="K72" s="635"/>
      <c r="L72" s="635"/>
      <c r="M72" s="635"/>
      <c r="N72" s="635"/>
      <c r="O72" s="635"/>
      <c r="P72" s="635"/>
      <c r="Q72" s="635"/>
      <c r="R72" s="635"/>
      <c r="S72" s="635"/>
      <c r="T72" s="635"/>
      <c r="U72" s="635"/>
      <c r="V72" s="635"/>
      <c r="W72" s="635"/>
      <c r="X72" s="635"/>
      <c r="Y72" s="635"/>
      <c r="Z72" s="608"/>
      <c r="AA72" s="608"/>
      <c r="AB72" s="608"/>
      <c r="AC72" s="608"/>
      <c r="AD72" s="608"/>
      <c r="AE72" s="608"/>
      <c r="AF72" s="608"/>
      <c r="AG72" s="608"/>
      <c r="AH72" s="608"/>
      <c r="AI72" s="608"/>
      <c r="AJ72" s="608"/>
      <c r="AK72" s="608"/>
      <c r="AL72" s="608"/>
      <c r="AM72" s="608"/>
      <c r="AN72" s="608"/>
      <c r="AO72" s="608"/>
      <c r="AP72" s="608"/>
      <c r="AQ72" s="608"/>
    </row>
    <row r="73" spans="1:43" s="297" customFormat="1" ht="14.5" hidden="1" outlineLevel="1" x14ac:dyDescent="0.35">
      <c r="A73" s="647"/>
      <c r="B73" s="648"/>
      <c r="C73" s="648"/>
      <c r="D73" s="649"/>
      <c r="E73" s="651"/>
      <c r="F73" s="667">
        <f t="shared" si="4"/>
        <v>0</v>
      </c>
      <c r="G73" s="668">
        <f t="shared" si="5"/>
        <v>0</v>
      </c>
      <c r="H73" s="668">
        <f t="shared" si="6"/>
        <v>0</v>
      </c>
      <c r="I73" s="8"/>
      <c r="J73" s="635"/>
      <c r="K73" s="635"/>
      <c r="L73" s="635"/>
      <c r="M73" s="635"/>
      <c r="N73" s="635"/>
      <c r="O73" s="635"/>
      <c r="P73" s="635"/>
      <c r="Q73" s="635"/>
      <c r="R73" s="635"/>
      <c r="S73" s="635"/>
      <c r="T73" s="635"/>
      <c r="U73" s="635"/>
      <c r="V73" s="635"/>
      <c r="W73" s="635"/>
      <c r="X73" s="635"/>
      <c r="Y73" s="635"/>
      <c r="Z73" s="608"/>
      <c r="AA73" s="608"/>
      <c r="AB73" s="608"/>
      <c r="AC73" s="608"/>
      <c r="AD73" s="608"/>
      <c r="AE73" s="608"/>
      <c r="AF73" s="608"/>
      <c r="AG73" s="608"/>
      <c r="AH73" s="608"/>
      <c r="AI73" s="608"/>
      <c r="AJ73" s="608"/>
      <c r="AK73" s="608"/>
      <c r="AL73" s="608"/>
      <c r="AM73" s="608"/>
      <c r="AN73" s="608"/>
      <c r="AO73" s="608"/>
      <c r="AP73" s="608"/>
      <c r="AQ73" s="608"/>
    </row>
    <row r="74" spans="1:43" s="297" customFormat="1" ht="14.5" hidden="1" outlineLevel="1" x14ac:dyDescent="0.35">
      <c r="A74" s="647"/>
      <c r="B74" s="648"/>
      <c r="C74" s="648"/>
      <c r="D74" s="649"/>
      <c r="E74" s="651"/>
      <c r="F74" s="667">
        <f t="shared" si="4"/>
        <v>0</v>
      </c>
      <c r="G74" s="668">
        <f t="shared" si="5"/>
        <v>0</v>
      </c>
      <c r="H74" s="668">
        <f t="shared" si="6"/>
        <v>0</v>
      </c>
      <c r="I74" s="8"/>
      <c r="J74" s="635"/>
      <c r="K74" s="635"/>
      <c r="L74" s="635"/>
      <c r="M74" s="635"/>
      <c r="N74" s="635"/>
      <c r="O74" s="635"/>
      <c r="P74" s="635"/>
      <c r="Q74" s="635"/>
      <c r="R74" s="635"/>
      <c r="S74" s="635"/>
      <c r="T74" s="635"/>
      <c r="U74" s="635"/>
      <c r="V74" s="635"/>
      <c r="W74" s="635"/>
      <c r="X74" s="635"/>
      <c r="Y74" s="635"/>
      <c r="Z74" s="608"/>
      <c r="AA74" s="608"/>
      <c r="AB74" s="608"/>
      <c r="AC74" s="608"/>
      <c r="AD74" s="608"/>
      <c r="AE74" s="608"/>
      <c r="AF74" s="608"/>
      <c r="AG74" s="608"/>
      <c r="AH74" s="608"/>
      <c r="AI74" s="608"/>
      <c r="AJ74" s="608"/>
      <c r="AK74" s="608"/>
      <c r="AL74" s="608"/>
      <c r="AM74" s="608"/>
      <c r="AN74" s="608"/>
      <c r="AO74" s="608"/>
      <c r="AP74" s="608"/>
      <c r="AQ74" s="608"/>
    </row>
    <row r="75" spans="1:43" s="297" customFormat="1" ht="14.5" hidden="1" outlineLevel="1" x14ac:dyDescent="0.35">
      <c r="A75" s="647"/>
      <c r="B75" s="648"/>
      <c r="C75" s="648"/>
      <c r="D75" s="649"/>
      <c r="E75" s="651"/>
      <c r="F75" s="667">
        <f t="shared" si="4"/>
        <v>0</v>
      </c>
      <c r="G75" s="668">
        <f t="shared" si="5"/>
        <v>0</v>
      </c>
      <c r="H75" s="668">
        <f t="shared" si="6"/>
        <v>0</v>
      </c>
      <c r="I75" s="8"/>
      <c r="J75" s="635"/>
      <c r="K75" s="635"/>
      <c r="L75" s="635"/>
      <c r="M75" s="635"/>
      <c r="N75" s="635"/>
      <c r="O75" s="635"/>
      <c r="P75" s="635"/>
      <c r="Q75" s="635"/>
      <c r="R75" s="635"/>
      <c r="S75" s="635"/>
      <c r="T75" s="635"/>
      <c r="U75" s="635"/>
      <c r="V75" s="635"/>
      <c r="W75" s="635"/>
      <c r="X75" s="635"/>
      <c r="Y75" s="635"/>
      <c r="Z75" s="608"/>
      <c r="AA75" s="608"/>
      <c r="AB75" s="608"/>
      <c r="AC75" s="608"/>
      <c r="AD75" s="608"/>
      <c r="AE75" s="608"/>
      <c r="AF75" s="608"/>
      <c r="AG75" s="608"/>
      <c r="AH75" s="608"/>
      <c r="AI75" s="608"/>
      <c r="AJ75" s="608"/>
      <c r="AK75" s="608"/>
      <c r="AL75" s="608"/>
      <c r="AM75" s="608"/>
      <c r="AN75" s="608"/>
      <c r="AO75" s="608"/>
      <c r="AP75" s="608"/>
      <c r="AQ75" s="608"/>
    </row>
    <row r="76" spans="1:43" s="297" customFormat="1" ht="14.5" hidden="1" outlineLevel="1" x14ac:dyDescent="0.35">
      <c r="A76" s="647"/>
      <c r="B76" s="648"/>
      <c r="C76" s="648"/>
      <c r="D76" s="649"/>
      <c r="E76" s="651"/>
      <c r="F76" s="667">
        <f t="shared" si="4"/>
        <v>0</v>
      </c>
      <c r="G76" s="668">
        <f t="shared" si="5"/>
        <v>0</v>
      </c>
      <c r="H76" s="668">
        <f t="shared" si="6"/>
        <v>0</v>
      </c>
      <c r="I76" s="8"/>
      <c r="J76" s="635"/>
      <c r="K76" s="635"/>
      <c r="L76" s="635"/>
      <c r="M76" s="635"/>
      <c r="N76" s="635"/>
      <c r="O76" s="635"/>
      <c r="P76" s="635"/>
      <c r="Q76" s="635"/>
      <c r="R76" s="635"/>
      <c r="S76" s="635"/>
      <c r="T76" s="635"/>
      <c r="U76" s="635"/>
      <c r="V76" s="635"/>
      <c r="W76" s="635"/>
      <c r="X76" s="635"/>
      <c r="Y76" s="635"/>
      <c r="Z76" s="608"/>
      <c r="AA76" s="608"/>
      <c r="AB76" s="608"/>
      <c r="AC76" s="608"/>
      <c r="AD76" s="608"/>
      <c r="AE76" s="608"/>
      <c r="AF76" s="608"/>
      <c r="AG76" s="608"/>
      <c r="AH76" s="608"/>
      <c r="AI76" s="608"/>
      <c r="AJ76" s="608"/>
      <c r="AK76" s="608"/>
      <c r="AL76" s="608"/>
      <c r="AM76" s="608"/>
      <c r="AN76" s="608"/>
      <c r="AO76" s="608"/>
      <c r="AP76" s="608"/>
      <c r="AQ76" s="608"/>
    </row>
    <row r="77" spans="1:43" s="297" customFormat="1" ht="14.5" hidden="1" outlineLevel="1" x14ac:dyDescent="0.35">
      <c r="A77" s="647"/>
      <c r="B77" s="648"/>
      <c r="C77" s="648"/>
      <c r="D77" s="649"/>
      <c r="E77" s="651"/>
      <c r="F77" s="667">
        <f t="shared" si="4"/>
        <v>0</v>
      </c>
      <c r="G77" s="668">
        <f t="shared" si="5"/>
        <v>0</v>
      </c>
      <c r="H77" s="668">
        <f t="shared" si="6"/>
        <v>0</v>
      </c>
      <c r="I77" s="8"/>
      <c r="J77" s="635"/>
      <c r="K77" s="635"/>
      <c r="L77" s="635"/>
      <c r="M77" s="635"/>
      <c r="N77" s="635"/>
      <c r="O77" s="635"/>
      <c r="P77" s="635"/>
      <c r="Q77" s="635"/>
      <c r="R77" s="635"/>
      <c r="S77" s="635"/>
      <c r="T77" s="635"/>
      <c r="U77" s="635"/>
      <c r="V77" s="635"/>
      <c r="W77" s="635"/>
      <c r="X77" s="635"/>
      <c r="Y77" s="635"/>
      <c r="Z77" s="608"/>
      <c r="AA77" s="608"/>
      <c r="AB77" s="608"/>
      <c r="AC77" s="608"/>
      <c r="AD77" s="608"/>
      <c r="AE77" s="608"/>
      <c r="AF77" s="608"/>
      <c r="AG77" s="608"/>
      <c r="AH77" s="608"/>
      <c r="AI77" s="608"/>
      <c r="AJ77" s="608"/>
      <c r="AK77" s="608"/>
      <c r="AL77" s="608"/>
      <c r="AM77" s="608"/>
      <c r="AN77" s="608"/>
      <c r="AO77" s="608"/>
      <c r="AP77" s="608"/>
      <c r="AQ77" s="608"/>
    </row>
    <row r="78" spans="1:43" s="297" customFormat="1" ht="14.5" hidden="1" outlineLevel="1" x14ac:dyDescent="0.35">
      <c r="A78" s="647"/>
      <c r="B78" s="648"/>
      <c r="C78" s="648"/>
      <c r="D78" s="649"/>
      <c r="E78" s="651"/>
      <c r="F78" s="667">
        <f t="shared" si="4"/>
        <v>0</v>
      </c>
      <c r="G78" s="668">
        <f t="shared" si="5"/>
        <v>0</v>
      </c>
      <c r="H78" s="668">
        <f t="shared" si="6"/>
        <v>0</v>
      </c>
      <c r="I78" s="8"/>
      <c r="J78" s="635"/>
      <c r="K78" s="635"/>
      <c r="L78" s="635"/>
      <c r="M78" s="635"/>
      <c r="N78" s="635"/>
      <c r="O78" s="635"/>
      <c r="P78" s="635"/>
      <c r="Q78" s="635"/>
      <c r="R78" s="635"/>
      <c r="S78" s="635"/>
      <c r="T78" s="635"/>
      <c r="U78" s="635"/>
      <c r="V78" s="635"/>
      <c r="W78" s="635"/>
      <c r="X78" s="635"/>
      <c r="Y78" s="635"/>
      <c r="Z78" s="608"/>
      <c r="AA78" s="608"/>
      <c r="AB78" s="608"/>
      <c r="AC78" s="608"/>
      <c r="AD78" s="608"/>
      <c r="AE78" s="608"/>
      <c r="AF78" s="608"/>
      <c r="AG78" s="608"/>
      <c r="AH78" s="608"/>
      <c r="AI78" s="608"/>
      <c r="AJ78" s="608"/>
      <c r="AK78" s="608"/>
      <c r="AL78" s="608"/>
      <c r="AM78" s="608"/>
      <c r="AN78" s="608"/>
      <c r="AO78" s="608"/>
      <c r="AP78" s="608"/>
      <c r="AQ78" s="608"/>
    </row>
    <row r="79" spans="1:43" s="297" customFormat="1" ht="14.5" hidden="1" outlineLevel="1" x14ac:dyDescent="0.35">
      <c r="A79" s="647"/>
      <c r="B79" s="648"/>
      <c r="C79" s="648"/>
      <c r="D79" s="649"/>
      <c r="E79" s="651"/>
      <c r="F79" s="667">
        <f t="shared" si="4"/>
        <v>0</v>
      </c>
      <c r="G79" s="668">
        <f t="shared" si="5"/>
        <v>0</v>
      </c>
      <c r="H79" s="668">
        <f t="shared" si="6"/>
        <v>0</v>
      </c>
      <c r="I79" s="8"/>
      <c r="J79" s="635"/>
      <c r="K79" s="635"/>
      <c r="L79" s="635"/>
      <c r="M79" s="635"/>
      <c r="N79" s="635"/>
      <c r="O79" s="635"/>
      <c r="P79" s="635"/>
      <c r="Q79" s="635"/>
      <c r="R79" s="635"/>
      <c r="S79" s="635"/>
      <c r="T79" s="635"/>
      <c r="U79" s="635"/>
      <c r="V79" s="635"/>
      <c r="W79" s="635"/>
      <c r="X79" s="635"/>
      <c r="Y79" s="635"/>
      <c r="Z79" s="608"/>
      <c r="AA79" s="608"/>
      <c r="AB79" s="608"/>
      <c r="AC79" s="608"/>
      <c r="AD79" s="608"/>
      <c r="AE79" s="608"/>
      <c r="AF79" s="608"/>
      <c r="AG79" s="608"/>
      <c r="AH79" s="608"/>
      <c r="AI79" s="608"/>
      <c r="AJ79" s="608"/>
      <c r="AK79" s="608"/>
      <c r="AL79" s="608"/>
      <c r="AM79" s="608"/>
      <c r="AN79" s="608"/>
      <c r="AO79" s="608"/>
      <c r="AP79" s="608"/>
      <c r="AQ79" s="608"/>
    </row>
    <row r="80" spans="1:43" s="297" customFormat="1" ht="14.5" hidden="1" outlineLevel="1" x14ac:dyDescent="0.35">
      <c r="A80" s="647"/>
      <c r="B80" s="648"/>
      <c r="C80" s="648"/>
      <c r="D80" s="649"/>
      <c r="E80" s="651"/>
      <c r="F80" s="667">
        <f t="shared" si="4"/>
        <v>0</v>
      </c>
      <c r="G80" s="668">
        <f t="shared" si="5"/>
        <v>0</v>
      </c>
      <c r="H80" s="668">
        <f t="shared" si="6"/>
        <v>0</v>
      </c>
      <c r="I80" s="8"/>
      <c r="J80" s="635"/>
      <c r="K80" s="635"/>
      <c r="L80" s="635"/>
      <c r="M80" s="635"/>
      <c r="N80" s="635"/>
      <c r="O80" s="635"/>
      <c r="P80" s="635"/>
      <c r="Q80" s="635"/>
      <c r="R80" s="635"/>
      <c r="S80" s="635"/>
      <c r="T80" s="635"/>
      <c r="U80" s="635"/>
      <c r="V80" s="635"/>
      <c r="W80" s="635"/>
      <c r="X80" s="635"/>
      <c r="Y80" s="635"/>
      <c r="Z80" s="608"/>
      <c r="AA80" s="608"/>
      <c r="AB80" s="608"/>
      <c r="AC80" s="608"/>
      <c r="AD80" s="608"/>
      <c r="AE80" s="608"/>
      <c r="AF80" s="608"/>
      <c r="AG80" s="608"/>
      <c r="AH80" s="608"/>
      <c r="AI80" s="608"/>
      <c r="AJ80" s="608"/>
      <c r="AK80" s="608"/>
      <c r="AL80" s="608"/>
      <c r="AM80" s="608"/>
      <c r="AN80" s="608"/>
      <c r="AO80" s="608"/>
      <c r="AP80" s="608"/>
      <c r="AQ80" s="608"/>
    </row>
    <row r="81" spans="1:43" s="297" customFormat="1" ht="14.5" hidden="1" outlineLevel="1" x14ac:dyDescent="0.35">
      <c r="A81" s="647"/>
      <c r="B81" s="648"/>
      <c r="C81" s="648"/>
      <c r="D81" s="649"/>
      <c r="E81" s="651"/>
      <c r="F81" s="667">
        <f t="shared" si="4"/>
        <v>0</v>
      </c>
      <c r="G81" s="668">
        <f t="shared" si="5"/>
        <v>0</v>
      </c>
      <c r="H81" s="668">
        <f t="shared" si="6"/>
        <v>0</v>
      </c>
      <c r="I81" s="8"/>
      <c r="J81" s="635"/>
      <c r="K81" s="635"/>
      <c r="L81" s="635"/>
      <c r="M81" s="635"/>
      <c r="N81" s="635"/>
      <c r="O81" s="635"/>
      <c r="P81" s="635"/>
      <c r="Q81" s="635"/>
      <c r="R81" s="635"/>
      <c r="S81" s="635"/>
      <c r="T81" s="635"/>
      <c r="U81" s="635"/>
      <c r="V81" s="635"/>
      <c r="W81" s="635"/>
      <c r="X81" s="635"/>
      <c r="Y81" s="635"/>
      <c r="Z81" s="608"/>
      <c r="AA81" s="608"/>
      <c r="AB81" s="608"/>
      <c r="AC81" s="608"/>
      <c r="AD81" s="608"/>
      <c r="AE81" s="608"/>
      <c r="AF81" s="608"/>
      <c r="AG81" s="608"/>
      <c r="AH81" s="608"/>
      <c r="AI81" s="608"/>
      <c r="AJ81" s="608"/>
      <c r="AK81" s="608"/>
      <c r="AL81" s="608"/>
      <c r="AM81" s="608"/>
      <c r="AN81" s="608"/>
      <c r="AO81" s="608"/>
      <c r="AP81" s="608"/>
      <c r="AQ81" s="608"/>
    </row>
    <row r="82" spans="1:43" s="297" customFormat="1" ht="14.5" hidden="1" outlineLevel="1" x14ac:dyDescent="0.35">
      <c r="A82" s="647"/>
      <c r="B82" s="648"/>
      <c r="C82" s="648"/>
      <c r="D82" s="649"/>
      <c r="E82" s="651"/>
      <c r="F82" s="667">
        <f t="shared" si="4"/>
        <v>0</v>
      </c>
      <c r="G82" s="668">
        <f t="shared" si="5"/>
        <v>0</v>
      </c>
      <c r="H82" s="668">
        <f t="shared" si="6"/>
        <v>0</v>
      </c>
      <c r="I82" s="8"/>
      <c r="J82" s="635"/>
      <c r="K82" s="635"/>
      <c r="L82" s="635"/>
      <c r="M82" s="635"/>
      <c r="N82" s="635"/>
      <c r="O82" s="635"/>
      <c r="P82" s="635"/>
      <c r="Q82" s="635"/>
      <c r="R82" s="635"/>
      <c r="S82" s="635"/>
      <c r="T82" s="635"/>
      <c r="U82" s="635"/>
      <c r="V82" s="635"/>
      <c r="W82" s="635"/>
      <c r="X82" s="635"/>
      <c r="Y82" s="635"/>
      <c r="Z82" s="608"/>
      <c r="AA82" s="608"/>
      <c r="AB82" s="608"/>
      <c r="AC82" s="608"/>
      <c r="AD82" s="608"/>
      <c r="AE82" s="608"/>
      <c r="AF82" s="608"/>
      <c r="AG82" s="608"/>
      <c r="AH82" s="608"/>
      <c r="AI82" s="608"/>
      <c r="AJ82" s="608"/>
      <c r="AK82" s="608"/>
      <c r="AL82" s="608"/>
      <c r="AM82" s="608"/>
      <c r="AN82" s="608"/>
      <c r="AO82" s="608"/>
      <c r="AP82" s="608"/>
      <c r="AQ82" s="608"/>
    </row>
    <row r="83" spans="1:43" s="297" customFormat="1" ht="14.5" hidden="1" outlineLevel="1" x14ac:dyDescent="0.35">
      <c r="A83" s="647"/>
      <c r="B83" s="648"/>
      <c r="C83" s="648"/>
      <c r="D83" s="649"/>
      <c r="E83" s="651"/>
      <c r="F83" s="667">
        <f t="shared" si="4"/>
        <v>0</v>
      </c>
      <c r="G83" s="668">
        <f t="shared" si="5"/>
        <v>0</v>
      </c>
      <c r="H83" s="668">
        <f t="shared" si="6"/>
        <v>0</v>
      </c>
      <c r="I83" s="8"/>
      <c r="J83" s="635"/>
      <c r="K83" s="635"/>
      <c r="L83" s="635"/>
      <c r="M83" s="635"/>
      <c r="N83" s="635"/>
      <c r="O83" s="635"/>
      <c r="P83" s="635"/>
      <c r="Q83" s="635"/>
      <c r="R83" s="635"/>
      <c r="S83" s="635"/>
      <c r="T83" s="635"/>
      <c r="U83" s="635"/>
      <c r="V83" s="635"/>
      <c r="W83" s="635"/>
      <c r="X83" s="635"/>
      <c r="Y83" s="635"/>
      <c r="Z83" s="608"/>
      <c r="AA83" s="608"/>
      <c r="AB83" s="608"/>
      <c r="AC83" s="608"/>
      <c r="AD83" s="608"/>
      <c r="AE83" s="608"/>
      <c r="AF83" s="608"/>
      <c r="AG83" s="608"/>
      <c r="AH83" s="608"/>
      <c r="AI83" s="608"/>
      <c r="AJ83" s="608"/>
      <c r="AK83" s="608"/>
      <c r="AL83" s="608"/>
      <c r="AM83" s="608"/>
      <c r="AN83" s="608"/>
      <c r="AO83" s="608"/>
      <c r="AP83" s="608"/>
      <c r="AQ83" s="608"/>
    </row>
    <row r="84" spans="1:43" s="297" customFormat="1" ht="14.5" hidden="1" outlineLevel="1" x14ac:dyDescent="0.35">
      <c r="A84" s="647"/>
      <c r="B84" s="648"/>
      <c r="C84" s="648"/>
      <c r="D84" s="649"/>
      <c r="E84" s="651"/>
      <c r="F84" s="667">
        <f t="shared" si="4"/>
        <v>0</v>
      </c>
      <c r="G84" s="668">
        <f t="shared" si="5"/>
        <v>0</v>
      </c>
      <c r="H84" s="668">
        <f t="shared" si="6"/>
        <v>0</v>
      </c>
      <c r="I84" s="8"/>
      <c r="J84" s="635"/>
      <c r="K84" s="635"/>
      <c r="L84" s="635"/>
      <c r="M84" s="635"/>
      <c r="N84" s="635"/>
      <c r="O84" s="635"/>
      <c r="P84" s="635"/>
      <c r="Q84" s="635"/>
      <c r="R84" s="635"/>
      <c r="S84" s="635"/>
      <c r="T84" s="635"/>
      <c r="U84" s="635"/>
      <c r="V84" s="635"/>
      <c r="W84" s="635"/>
      <c r="X84" s="635"/>
      <c r="Y84" s="635"/>
      <c r="Z84" s="608"/>
      <c r="AA84" s="608"/>
      <c r="AB84" s="608"/>
      <c r="AC84" s="608"/>
      <c r="AD84" s="608"/>
      <c r="AE84" s="608"/>
      <c r="AF84" s="608"/>
      <c r="AG84" s="608"/>
      <c r="AH84" s="608"/>
      <c r="AI84" s="608"/>
      <c r="AJ84" s="608"/>
      <c r="AK84" s="608"/>
      <c r="AL84" s="608"/>
      <c r="AM84" s="608"/>
      <c r="AN84" s="608"/>
      <c r="AO84" s="608"/>
      <c r="AP84" s="608"/>
      <c r="AQ84" s="608"/>
    </row>
    <row r="85" spans="1:43" s="297" customFormat="1" ht="14.5" hidden="1" outlineLevel="1" x14ac:dyDescent="0.35">
      <c r="A85" s="647"/>
      <c r="B85" s="648"/>
      <c r="C85" s="648"/>
      <c r="D85" s="649"/>
      <c r="E85" s="651"/>
      <c r="F85" s="667">
        <f t="shared" si="4"/>
        <v>0</v>
      </c>
      <c r="G85" s="668">
        <f t="shared" si="5"/>
        <v>0</v>
      </c>
      <c r="H85" s="668">
        <f t="shared" si="6"/>
        <v>0</v>
      </c>
      <c r="I85" s="8"/>
      <c r="J85" s="635"/>
      <c r="K85" s="635"/>
      <c r="L85" s="635"/>
      <c r="M85" s="635"/>
      <c r="N85" s="635"/>
      <c r="O85" s="635"/>
      <c r="P85" s="635"/>
      <c r="Q85" s="635"/>
      <c r="R85" s="635"/>
      <c r="S85" s="635"/>
      <c r="T85" s="635"/>
      <c r="U85" s="635"/>
      <c r="V85" s="635"/>
      <c r="W85" s="635"/>
      <c r="X85" s="635"/>
      <c r="Y85" s="635"/>
      <c r="Z85" s="608"/>
      <c r="AA85" s="608"/>
      <c r="AB85" s="608"/>
      <c r="AC85" s="608"/>
      <c r="AD85" s="608"/>
      <c r="AE85" s="608"/>
      <c r="AF85" s="608"/>
      <c r="AG85" s="608"/>
      <c r="AH85" s="608"/>
      <c r="AI85" s="608"/>
      <c r="AJ85" s="608"/>
      <c r="AK85" s="608"/>
      <c r="AL85" s="608"/>
      <c r="AM85" s="608"/>
      <c r="AN85" s="608"/>
      <c r="AO85" s="608"/>
      <c r="AP85" s="608"/>
      <c r="AQ85" s="608"/>
    </row>
    <row r="86" spans="1:43" s="297" customFormat="1" ht="14.5" hidden="1" outlineLevel="1" x14ac:dyDescent="0.35">
      <c r="A86" s="647"/>
      <c r="B86" s="648"/>
      <c r="C86" s="648"/>
      <c r="D86" s="649"/>
      <c r="E86" s="651"/>
      <c r="F86" s="667">
        <f t="shared" si="4"/>
        <v>0</v>
      </c>
      <c r="G86" s="668">
        <f t="shared" si="5"/>
        <v>0</v>
      </c>
      <c r="H86" s="668">
        <f t="shared" si="6"/>
        <v>0</v>
      </c>
      <c r="I86" s="8"/>
      <c r="J86" s="635"/>
      <c r="K86" s="635"/>
      <c r="L86" s="635"/>
      <c r="M86" s="635"/>
      <c r="N86" s="635"/>
      <c r="O86" s="635"/>
      <c r="P86" s="635"/>
      <c r="Q86" s="635"/>
      <c r="R86" s="635"/>
      <c r="S86" s="635"/>
      <c r="T86" s="635"/>
      <c r="U86" s="635"/>
      <c r="V86" s="635"/>
      <c r="W86" s="635"/>
      <c r="X86" s="635"/>
      <c r="Y86" s="635"/>
      <c r="Z86" s="608"/>
      <c r="AA86" s="608"/>
      <c r="AB86" s="608"/>
      <c r="AC86" s="608"/>
      <c r="AD86" s="608"/>
      <c r="AE86" s="608"/>
      <c r="AF86" s="608"/>
      <c r="AG86" s="608"/>
      <c r="AH86" s="608"/>
      <c r="AI86" s="608"/>
      <c r="AJ86" s="608"/>
      <c r="AK86" s="608"/>
      <c r="AL86" s="608"/>
      <c r="AM86" s="608"/>
      <c r="AN86" s="608"/>
      <c r="AO86" s="608"/>
      <c r="AP86" s="608"/>
      <c r="AQ86" s="608"/>
    </row>
    <row r="87" spans="1:43" s="297" customFormat="1" ht="14.5" hidden="1" outlineLevel="1" x14ac:dyDescent="0.35">
      <c r="A87" s="647"/>
      <c r="B87" s="648"/>
      <c r="C87" s="648"/>
      <c r="D87" s="649"/>
      <c r="E87" s="651"/>
      <c r="F87" s="667">
        <f t="shared" si="4"/>
        <v>0</v>
      </c>
      <c r="G87" s="668">
        <f t="shared" si="5"/>
        <v>0</v>
      </c>
      <c r="H87" s="668">
        <f t="shared" si="6"/>
        <v>0</v>
      </c>
      <c r="I87" s="8"/>
      <c r="J87" s="635"/>
      <c r="K87" s="635"/>
      <c r="L87" s="635"/>
      <c r="M87" s="635"/>
      <c r="N87" s="635"/>
      <c r="O87" s="635"/>
      <c r="P87" s="635"/>
      <c r="Q87" s="635"/>
      <c r="R87" s="635"/>
      <c r="S87" s="635"/>
      <c r="T87" s="635"/>
      <c r="U87" s="635"/>
      <c r="V87" s="635"/>
      <c r="W87" s="635"/>
      <c r="X87" s="635"/>
      <c r="Y87" s="635"/>
      <c r="Z87" s="608"/>
      <c r="AA87" s="608"/>
      <c r="AB87" s="608"/>
      <c r="AC87" s="608"/>
      <c r="AD87" s="608"/>
      <c r="AE87" s="608"/>
      <c r="AF87" s="608"/>
      <c r="AG87" s="608"/>
      <c r="AH87" s="608"/>
      <c r="AI87" s="608"/>
      <c r="AJ87" s="608"/>
      <c r="AK87" s="608"/>
      <c r="AL87" s="608"/>
      <c r="AM87" s="608"/>
      <c r="AN87" s="608"/>
      <c r="AO87" s="608"/>
      <c r="AP87" s="608"/>
      <c r="AQ87" s="608"/>
    </row>
    <row r="88" spans="1:43" s="297" customFormat="1" ht="14.5" hidden="1" outlineLevel="1" x14ac:dyDescent="0.35">
      <c r="A88" s="647"/>
      <c r="B88" s="648"/>
      <c r="C88" s="648"/>
      <c r="D88" s="649"/>
      <c r="E88" s="651"/>
      <c r="F88" s="667">
        <f t="shared" si="4"/>
        <v>0</v>
      </c>
      <c r="G88" s="668">
        <f t="shared" si="5"/>
        <v>0</v>
      </c>
      <c r="H88" s="668">
        <f t="shared" si="6"/>
        <v>0</v>
      </c>
      <c r="I88" s="8"/>
      <c r="J88" s="635"/>
      <c r="K88" s="635"/>
      <c r="L88" s="635"/>
      <c r="M88" s="635"/>
      <c r="N88" s="635"/>
      <c r="O88" s="635"/>
      <c r="P88" s="635"/>
      <c r="Q88" s="635"/>
      <c r="R88" s="635"/>
      <c r="S88" s="635"/>
      <c r="T88" s="635"/>
      <c r="U88" s="635"/>
      <c r="V88" s="635"/>
      <c r="W88" s="635"/>
      <c r="X88" s="635"/>
      <c r="Y88" s="635"/>
      <c r="Z88" s="608"/>
      <c r="AA88" s="608"/>
      <c r="AB88" s="608"/>
      <c r="AC88" s="608"/>
      <c r="AD88" s="608"/>
      <c r="AE88" s="608"/>
      <c r="AF88" s="608"/>
      <c r="AG88" s="608"/>
      <c r="AH88" s="608"/>
      <c r="AI88" s="608"/>
      <c r="AJ88" s="608"/>
      <c r="AK88" s="608"/>
      <c r="AL88" s="608"/>
      <c r="AM88" s="608"/>
      <c r="AN88" s="608"/>
      <c r="AO88" s="608"/>
      <c r="AP88" s="608"/>
      <c r="AQ88" s="608"/>
    </row>
    <row r="89" spans="1:43" s="297" customFormat="1" ht="14.5" hidden="1" outlineLevel="1" x14ac:dyDescent="0.35">
      <c r="A89" s="647"/>
      <c r="B89" s="648"/>
      <c r="C89" s="648"/>
      <c r="D89" s="649"/>
      <c r="E89" s="651"/>
      <c r="F89" s="667">
        <f t="shared" si="4"/>
        <v>0</v>
      </c>
      <c r="G89" s="668">
        <f t="shared" si="5"/>
        <v>0</v>
      </c>
      <c r="H89" s="668">
        <f t="shared" si="6"/>
        <v>0</v>
      </c>
      <c r="I89" s="8"/>
      <c r="J89" s="635"/>
      <c r="K89" s="635"/>
      <c r="L89" s="635"/>
      <c r="M89" s="635"/>
      <c r="N89" s="635"/>
      <c r="O89" s="635"/>
      <c r="P89" s="635"/>
      <c r="Q89" s="635"/>
      <c r="R89" s="635"/>
      <c r="S89" s="635"/>
      <c r="T89" s="635"/>
      <c r="U89" s="635"/>
      <c r="V89" s="635"/>
      <c r="W89" s="635"/>
      <c r="X89" s="635"/>
      <c r="Y89" s="635"/>
      <c r="Z89" s="608"/>
      <c r="AA89" s="608"/>
      <c r="AB89" s="608"/>
      <c r="AC89" s="608"/>
      <c r="AD89" s="608"/>
      <c r="AE89" s="608"/>
      <c r="AF89" s="608"/>
      <c r="AG89" s="608"/>
      <c r="AH89" s="608"/>
      <c r="AI89" s="608"/>
      <c r="AJ89" s="608"/>
      <c r="AK89" s="608"/>
      <c r="AL89" s="608"/>
      <c r="AM89" s="608"/>
      <c r="AN89" s="608"/>
      <c r="AO89" s="608"/>
      <c r="AP89" s="608"/>
      <c r="AQ89" s="608"/>
    </row>
    <row r="90" spans="1:43" s="297" customFormat="1" ht="14.5" hidden="1" outlineLevel="1" x14ac:dyDescent="0.35">
      <c r="A90" s="647"/>
      <c r="B90" s="648"/>
      <c r="C90" s="648"/>
      <c r="D90" s="649"/>
      <c r="E90" s="651"/>
      <c r="F90" s="667">
        <f t="shared" si="4"/>
        <v>0</v>
      </c>
      <c r="G90" s="668">
        <f t="shared" si="5"/>
        <v>0</v>
      </c>
      <c r="H90" s="668">
        <f t="shared" si="6"/>
        <v>0</v>
      </c>
      <c r="I90" s="8"/>
      <c r="J90" s="635"/>
      <c r="K90" s="635"/>
      <c r="L90" s="635"/>
      <c r="M90" s="635"/>
      <c r="N90" s="635"/>
      <c r="O90" s="635"/>
      <c r="P90" s="635"/>
      <c r="Q90" s="635"/>
      <c r="R90" s="635"/>
      <c r="S90" s="635"/>
      <c r="T90" s="635"/>
      <c r="U90" s="635"/>
      <c r="V90" s="635"/>
      <c r="W90" s="635"/>
      <c r="X90" s="635"/>
      <c r="Y90" s="635"/>
      <c r="Z90" s="608"/>
      <c r="AA90" s="608"/>
      <c r="AB90" s="608"/>
      <c r="AC90" s="608"/>
      <c r="AD90" s="608"/>
      <c r="AE90" s="608"/>
      <c r="AF90" s="608"/>
      <c r="AG90" s="608"/>
      <c r="AH90" s="608"/>
      <c r="AI90" s="608"/>
      <c r="AJ90" s="608"/>
      <c r="AK90" s="608"/>
      <c r="AL90" s="608"/>
      <c r="AM90" s="608"/>
      <c r="AN90" s="608"/>
      <c r="AO90" s="608"/>
      <c r="AP90" s="608"/>
      <c r="AQ90" s="608"/>
    </row>
    <row r="91" spans="1:43" s="297" customFormat="1" ht="14.5" hidden="1" outlineLevel="1" x14ac:dyDescent="0.35">
      <c r="A91" s="647"/>
      <c r="B91" s="648"/>
      <c r="C91" s="648"/>
      <c r="D91" s="649"/>
      <c r="E91" s="651"/>
      <c r="F91" s="667">
        <f t="shared" si="4"/>
        <v>0</v>
      </c>
      <c r="G91" s="668">
        <f t="shared" si="5"/>
        <v>0</v>
      </c>
      <c r="H91" s="668">
        <f t="shared" si="6"/>
        <v>0</v>
      </c>
      <c r="I91" s="8"/>
      <c r="J91" s="635"/>
      <c r="K91" s="635"/>
      <c r="L91" s="635"/>
      <c r="M91" s="635"/>
      <c r="N91" s="635"/>
      <c r="O91" s="635"/>
      <c r="P91" s="635"/>
      <c r="Q91" s="635"/>
      <c r="R91" s="635"/>
      <c r="S91" s="635"/>
      <c r="T91" s="635"/>
      <c r="U91" s="635"/>
      <c r="V91" s="635"/>
      <c r="W91" s="635"/>
      <c r="X91" s="635"/>
      <c r="Y91" s="635"/>
      <c r="Z91" s="608"/>
      <c r="AA91" s="608"/>
      <c r="AB91" s="608"/>
      <c r="AC91" s="608"/>
      <c r="AD91" s="608"/>
      <c r="AE91" s="608"/>
      <c r="AF91" s="608"/>
      <c r="AG91" s="608"/>
      <c r="AH91" s="608"/>
      <c r="AI91" s="608"/>
      <c r="AJ91" s="608"/>
      <c r="AK91" s="608"/>
      <c r="AL91" s="608"/>
      <c r="AM91" s="608"/>
      <c r="AN91" s="608"/>
      <c r="AO91" s="608"/>
      <c r="AP91" s="608"/>
      <c r="AQ91" s="608"/>
    </row>
    <row r="92" spans="1:43" s="297" customFormat="1" ht="14.5" hidden="1" outlineLevel="1" x14ac:dyDescent="0.35">
      <c r="A92" s="647"/>
      <c r="B92" s="648"/>
      <c r="C92" s="648"/>
      <c r="D92" s="649"/>
      <c r="E92" s="651"/>
      <c r="F92" s="667">
        <f t="shared" si="4"/>
        <v>0</v>
      </c>
      <c r="G92" s="668">
        <f t="shared" si="5"/>
        <v>0</v>
      </c>
      <c r="H92" s="668">
        <f t="shared" si="6"/>
        <v>0</v>
      </c>
      <c r="I92" s="8"/>
      <c r="J92" s="635"/>
      <c r="K92" s="635"/>
      <c r="L92" s="635"/>
      <c r="M92" s="635"/>
      <c r="N92" s="635"/>
      <c r="O92" s="635"/>
      <c r="P92" s="635"/>
      <c r="Q92" s="635"/>
      <c r="R92" s="635"/>
      <c r="S92" s="635"/>
      <c r="T92" s="635"/>
      <c r="U92" s="635"/>
      <c r="V92" s="635"/>
      <c r="W92" s="635"/>
      <c r="X92" s="635"/>
      <c r="Y92" s="635"/>
      <c r="Z92" s="608"/>
      <c r="AA92" s="608"/>
      <c r="AB92" s="608"/>
      <c r="AC92" s="608"/>
      <c r="AD92" s="608"/>
      <c r="AE92" s="608"/>
      <c r="AF92" s="608"/>
      <c r="AG92" s="608"/>
      <c r="AH92" s="608"/>
      <c r="AI92" s="608"/>
      <c r="AJ92" s="608"/>
      <c r="AK92" s="608"/>
      <c r="AL92" s="608"/>
      <c r="AM92" s="608"/>
      <c r="AN92" s="608"/>
      <c r="AO92" s="608"/>
      <c r="AP92" s="608"/>
      <c r="AQ92" s="608"/>
    </row>
    <row r="93" spans="1:43" s="297" customFormat="1" ht="14.5" hidden="1" outlineLevel="1" x14ac:dyDescent="0.35">
      <c r="A93" s="647"/>
      <c r="B93" s="648"/>
      <c r="C93" s="648"/>
      <c r="D93" s="649"/>
      <c r="E93" s="651"/>
      <c r="F93" s="667">
        <f t="shared" si="4"/>
        <v>0</v>
      </c>
      <c r="G93" s="668">
        <f t="shared" si="5"/>
        <v>0</v>
      </c>
      <c r="H93" s="668">
        <f t="shared" si="6"/>
        <v>0</v>
      </c>
      <c r="I93" s="8"/>
      <c r="J93" s="635"/>
      <c r="K93" s="635"/>
      <c r="L93" s="635"/>
      <c r="M93" s="635"/>
      <c r="N93" s="635"/>
      <c r="O93" s="635"/>
      <c r="P93" s="635"/>
      <c r="Q93" s="635"/>
      <c r="R93" s="635"/>
      <c r="S93" s="635"/>
      <c r="T93" s="635"/>
      <c r="U93" s="635"/>
      <c r="V93" s="635"/>
      <c r="W93" s="635"/>
      <c r="X93" s="635"/>
      <c r="Y93" s="635"/>
      <c r="Z93" s="608"/>
      <c r="AA93" s="608"/>
      <c r="AB93" s="608"/>
      <c r="AC93" s="608"/>
      <c r="AD93" s="608"/>
      <c r="AE93" s="608"/>
      <c r="AF93" s="608"/>
      <c r="AG93" s="608"/>
      <c r="AH93" s="608"/>
      <c r="AI93" s="608"/>
      <c r="AJ93" s="608"/>
      <c r="AK93" s="608"/>
      <c r="AL93" s="608"/>
      <c r="AM93" s="608"/>
      <c r="AN93" s="608"/>
      <c r="AO93" s="608"/>
      <c r="AP93" s="608"/>
      <c r="AQ93" s="608"/>
    </row>
    <row r="94" spans="1:43" s="297" customFormat="1" ht="14.5" hidden="1" outlineLevel="1" x14ac:dyDescent="0.35">
      <c r="A94" s="647"/>
      <c r="B94" s="648"/>
      <c r="C94" s="648"/>
      <c r="D94" s="649"/>
      <c r="E94" s="651"/>
      <c r="F94" s="667">
        <f t="shared" si="4"/>
        <v>0</v>
      </c>
      <c r="G94" s="668">
        <f t="shared" si="5"/>
        <v>0</v>
      </c>
      <c r="H94" s="668">
        <f t="shared" si="6"/>
        <v>0</v>
      </c>
      <c r="I94" s="8"/>
      <c r="J94" s="635"/>
      <c r="K94" s="635"/>
      <c r="L94" s="635"/>
      <c r="M94" s="635"/>
      <c r="N94" s="635"/>
      <c r="O94" s="635"/>
      <c r="P94" s="635"/>
      <c r="Q94" s="635"/>
      <c r="R94" s="635"/>
      <c r="S94" s="635"/>
      <c r="T94" s="635"/>
      <c r="U94" s="635"/>
      <c r="V94" s="635"/>
      <c r="W94" s="635"/>
      <c r="X94" s="635"/>
      <c r="Y94" s="635"/>
      <c r="Z94" s="608"/>
      <c r="AA94" s="608"/>
      <c r="AB94" s="608"/>
      <c r="AC94" s="608"/>
      <c r="AD94" s="608"/>
      <c r="AE94" s="608"/>
      <c r="AF94" s="608"/>
      <c r="AG94" s="608"/>
      <c r="AH94" s="608"/>
      <c r="AI94" s="608"/>
      <c r="AJ94" s="608"/>
      <c r="AK94" s="608"/>
      <c r="AL94" s="608"/>
      <c r="AM94" s="608"/>
      <c r="AN94" s="608"/>
      <c r="AO94" s="608"/>
      <c r="AP94" s="608"/>
      <c r="AQ94" s="608"/>
    </row>
    <row r="95" spans="1:43" s="297" customFormat="1" ht="14.5" hidden="1" outlineLevel="1" x14ac:dyDescent="0.35">
      <c r="A95" s="647"/>
      <c r="B95" s="648"/>
      <c r="C95" s="648"/>
      <c r="D95" s="649"/>
      <c r="E95" s="651"/>
      <c r="F95" s="667">
        <f t="shared" si="4"/>
        <v>0</v>
      </c>
      <c r="G95" s="668">
        <f t="shared" si="5"/>
        <v>0</v>
      </c>
      <c r="H95" s="668">
        <f t="shared" si="6"/>
        <v>0</v>
      </c>
      <c r="I95" s="8"/>
      <c r="J95" s="635"/>
      <c r="K95" s="635"/>
      <c r="L95" s="635"/>
      <c r="M95" s="635"/>
      <c r="N95" s="635"/>
      <c r="O95" s="635"/>
      <c r="P95" s="635"/>
      <c r="Q95" s="635"/>
      <c r="R95" s="635"/>
      <c r="S95" s="635"/>
      <c r="T95" s="635"/>
      <c r="U95" s="635"/>
      <c r="V95" s="635"/>
      <c r="W95" s="635"/>
      <c r="X95" s="635"/>
      <c r="Y95" s="635"/>
      <c r="Z95" s="608"/>
      <c r="AA95" s="608"/>
      <c r="AB95" s="608"/>
      <c r="AC95" s="608"/>
      <c r="AD95" s="608"/>
      <c r="AE95" s="608"/>
      <c r="AF95" s="608"/>
      <c r="AG95" s="608"/>
      <c r="AH95" s="608"/>
      <c r="AI95" s="608"/>
      <c r="AJ95" s="608"/>
      <c r="AK95" s="608"/>
      <c r="AL95" s="608"/>
      <c r="AM95" s="608"/>
      <c r="AN95" s="608"/>
      <c r="AO95" s="608"/>
      <c r="AP95" s="608"/>
      <c r="AQ95" s="608"/>
    </row>
    <row r="96" spans="1:43" s="297" customFormat="1" ht="14.5" hidden="1" outlineLevel="1" x14ac:dyDescent="0.35">
      <c r="A96" s="647"/>
      <c r="B96" s="648"/>
      <c r="C96" s="648"/>
      <c r="D96" s="649"/>
      <c r="E96" s="651"/>
      <c r="F96" s="667">
        <f t="shared" si="4"/>
        <v>0</v>
      </c>
      <c r="G96" s="668">
        <f t="shared" si="5"/>
        <v>0</v>
      </c>
      <c r="H96" s="668">
        <f t="shared" si="6"/>
        <v>0</v>
      </c>
      <c r="I96" s="8"/>
      <c r="J96" s="635"/>
      <c r="K96" s="635"/>
      <c r="L96" s="635"/>
      <c r="M96" s="635"/>
      <c r="N96" s="635"/>
      <c r="O96" s="635"/>
      <c r="P96" s="635"/>
      <c r="Q96" s="635"/>
      <c r="R96" s="635"/>
      <c r="S96" s="635"/>
      <c r="T96" s="635"/>
      <c r="U96" s="635"/>
      <c r="V96" s="635"/>
      <c r="W96" s="635"/>
      <c r="X96" s="635"/>
      <c r="Y96" s="635"/>
      <c r="Z96" s="608"/>
      <c r="AA96" s="608"/>
      <c r="AB96" s="608"/>
      <c r="AC96" s="608"/>
      <c r="AD96" s="608"/>
      <c r="AE96" s="608"/>
      <c r="AF96" s="608"/>
      <c r="AG96" s="608"/>
      <c r="AH96" s="608"/>
      <c r="AI96" s="608"/>
      <c r="AJ96" s="608"/>
      <c r="AK96" s="608"/>
      <c r="AL96" s="608"/>
      <c r="AM96" s="608"/>
      <c r="AN96" s="608"/>
      <c r="AO96" s="608"/>
      <c r="AP96" s="608"/>
      <c r="AQ96" s="608"/>
    </row>
    <row r="97" spans="1:43" s="297" customFormat="1" ht="14.5" hidden="1" outlineLevel="1" x14ac:dyDescent="0.35">
      <c r="A97" s="647"/>
      <c r="B97" s="648"/>
      <c r="C97" s="648"/>
      <c r="D97" s="649"/>
      <c r="E97" s="651"/>
      <c r="F97" s="667">
        <f t="shared" si="4"/>
        <v>0</v>
      </c>
      <c r="G97" s="668">
        <f t="shared" si="5"/>
        <v>0</v>
      </c>
      <c r="H97" s="668">
        <f t="shared" si="6"/>
        <v>0</v>
      </c>
      <c r="I97" s="8"/>
      <c r="J97" s="635"/>
      <c r="K97" s="635"/>
      <c r="L97" s="635"/>
      <c r="M97" s="635"/>
      <c r="N97" s="635"/>
      <c r="O97" s="635"/>
      <c r="P97" s="635"/>
      <c r="Q97" s="635"/>
      <c r="R97" s="635"/>
      <c r="S97" s="635"/>
      <c r="T97" s="635"/>
      <c r="U97" s="635"/>
      <c r="V97" s="635"/>
      <c r="W97" s="635"/>
      <c r="X97" s="635"/>
      <c r="Y97" s="635"/>
      <c r="Z97" s="608"/>
      <c r="AA97" s="608"/>
      <c r="AB97" s="608"/>
      <c r="AC97" s="608"/>
      <c r="AD97" s="608"/>
      <c r="AE97" s="608"/>
      <c r="AF97" s="608"/>
      <c r="AG97" s="608"/>
      <c r="AH97" s="608"/>
      <c r="AI97" s="608"/>
      <c r="AJ97" s="608"/>
      <c r="AK97" s="608"/>
      <c r="AL97" s="608"/>
      <c r="AM97" s="608"/>
      <c r="AN97" s="608"/>
      <c r="AO97" s="608"/>
      <c r="AP97" s="608"/>
      <c r="AQ97" s="608"/>
    </row>
    <row r="98" spans="1:43" s="297" customFormat="1" ht="14.5" hidden="1" outlineLevel="1" x14ac:dyDescent="0.35">
      <c r="A98" s="647"/>
      <c r="B98" s="648"/>
      <c r="C98" s="648"/>
      <c r="D98" s="649"/>
      <c r="E98" s="651"/>
      <c r="F98" s="667">
        <f t="shared" si="4"/>
        <v>0</v>
      </c>
      <c r="G98" s="668">
        <f t="shared" si="5"/>
        <v>0</v>
      </c>
      <c r="H98" s="668">
        <f t="shared" si="6"/>
        <v>0</v>
      </c>
      <c r="I98" s="8"/>
      <c r="J98" s="635"/>
      <c r="K98" s="635"/>
      <c r="L98" s="635"/>
      <c r="M98" s="635"/>
      <c r="N98" s="635"/>
      <c r="O98" s="635"/>
      <c r="P98" s="635"/>
      <c r="Q98" s="635"/>
      <c r="R98" s="635"/>
      <c r="S98" s="635"/>
      <c r="T98" s="635"/>
      <c r="U98" s="635"/>
      <c r="V98" s="635"/>
      <c r="W98" s="635"/>
      <c r="X98" s="635"/>
      <c r="Y98" s="635"/>
      <c r="Z98" s="608"/>
      <c r="AA98" s="608"/>
      <c r="AB98" s="608"/>
      <c r="AC98" s="608"/>
      <c r="AD98" s="608"/>
      <c r="AE98" s="608"/>
      <c r="AF98" s="608"/>
      <c r="AG98" s="608"/>
      <c r="AH98" s="608"/>
      <c r="AI98" s="608"/>
      <c r="AJ98" s="608"/>
      <c r="AK98" s="608"/>
      <c r="AL98" s="608"/>
      <c r="AM98" s="608"/>
      <c r="AN98" s="608"/>
      <c r="AO98" s="608"/>
      <c r="AP98" s="608"/>
      <c r="AQ98" s="608"/>
    </row>
    <row r="99" spans="1:43" s="297" customFormat="1" ht="14.5" hidden="1" outlineLevel="1" x14ac:dyDescent="0.35">
      <c r="A99" s="647"/>
      <c r="B99" s="648"/>
      <c r="C99" s="648"/>
      <c r="D99" s="649"/>
      <c r="E99" s="651"/>
      <c r="F99" s="667">
        <f t="shared" si="4"/>
        <v>0</v>
      </c>
      <c r="G99" s="668">
        <f t="shared" si="5"/>
        <v>0</v>
      </c>
      <c r="H99" s="668">
        <f t="shared" si="6"/>
        <v>0</v>
      </c>
      <c r="I99" s="8"/>
      <c r="J99" s="635"/>
      <c r="K99" s="635"/>
      <c r="L99" s="635"/>
      <c r="M99" s="635"/>
      <c r="N99" s="635"/>
      <c r="O99" s="635"/>
      <c r="P99" s="635"/>
      <c r="Q99" s="635"/>
      <c r="R99" s="635"/>
      <c r="S99" s="635"/>
      <c r="T99" s="635"/>
      <c r="U99" s="635"/>
      <c r="V99" s="635"/>
      <c r="W99" s="635"/>
      <c r="X99" s="635"/>
      <c r="Y99" s="635"/>
      <c r="Z99" s="608"/>
      <c r="AA99" s="608"/>
      <c r="AB99" s="608"/>
      <c r="AC99" s="608"/>
      <c r="AD99" s="608"/>
      <c r="AE99" s="608"/>
      <c r="AF99" s="608"/>
      <c r="AG99" s="608"/>
      <c r="AH99" s="608"/>
      <c r="AI99" s="608"/>
      <c r="AJ99" s="608"/>
      <c r="AK99" s="608"/>
      <c r="AL99" s="608"/>
      <c r="AM99" s="608"/>
      <c r="AN99" s="608"/>
      <c r="AO99" s="608"/>
      <c r="AP99" s="608"/>
      <c r="AQ99" s="608"/>
    </row>
    <row r="100" spans="1:43" s="297" customFormat="1" ht="14.5" hidden="1" outlineLevel="1" x14ac:dyDescent="0.35">
      <c r="A100" s="647"/>
      <c r="B100" s="648"/>
      <c r="C100" s="648"/>
      <c r="D100" s="649"/>
      <c r="E100" s="651"/>
      <c r="F100" s="667">
        <f t="shared" si="4"/>
        <v>0</v>
      </c>
      <c r="G100" s="668">
        <f t="shared" si="5"/>
        <v>0</v>
      </c>
      <c r="H100" s="668">
        <f t="shared" si="6"/>
        <v>0</v>
      </c>
      <c r="I100" s="8"/>
      <c r="J100" s="635"/>
      <c r="K100" s="635"/>
      <c r="L100" s="635"/>
      <c r="M100" s="635"/>
      <c r="N100" s="635"/>
      <c r="O100" s="635"/>
      <c r="P100" s="635"/>
      <c r="Q100" s="635"/>
      <c r="R100" s="635"/>
      <c r="S100" s="635"/>
      <c r="T100" s="635"/>
      <c r="U100" s="635"/>
      <c r="V100" s="635"/>
      <c r="W100" s="635"/>
      <c r="X100" s="635"/>
      <c r="Y100" s="635"/>
      <c r="Z100" s="608"/>
      <c r="AA100" s="608"/>
      <c r="AB100" s="608"/>
      <c r="AC100" s="608"/>
      <c r="AD100" s="608"/>
      <c r="AE100" s="608"/>
      <c r="AF100" s="608"/>
      <c r="AG100" s="608"/>
      <c r="AH100" s="608"/>
      <c r="AI100" s="608"/>
      <c r="AJ100" s="608"/>
      <c r="AK100" s="608"/>
      <c r="AL100" s="608"/>
      <c r="AM100" s="608"/>
      <c r="AN100" s="608"/>
      <c r="AO100" s="608"/>
      <c r="AP100" s="608"/>
      <c r="AQ100" s="608"/>
    </row>
    <row r="101" spans="1:43" s="297" customFormat="1" ht="14.5" hidden="1" outlineLevel="1" x14ac:dyDescent="0.35">
      <c r="A101" s="647"/>
      <c r="B101" s="648"/>
      <c r="C101" s="648"/>
      <c r="D101" s="649"/>
      <c r="E101" s="651"/>
      <c r="F101" s="667">
        <f t="shared" si="4"/>
        <v>0</v>
      </c>
      <c r="G101" s="668">
        <f t="shared" si="5"/>
        <v>0</v>
      </c>
      <c r="H101" s="668">
        <f t="shared" si="6"/>
        <v>0</v>
      </c>
      <c r="I101" s="8"/>
      <c r="J101" s="635"/>
      <c r="K101" s="635"/>
      <c r="L101" s="635"/>
      <c r="M101" s="635"/>
      <c r="N101" s="635"/>
      <c r="O101" s="635"/>
      <c r="P101" s="635"/>
      <c r="Q101" s="635"/>
      <c r="R101" s="635"/>
      <c r="S101" s="635"/>
      <c r="T101" s="635"/>
      <c r="U101" s="635"/>
      <c r="V101" s="635"/>
      <c r="W101" s="635"/>
      <c r="X101" s="635"/>
      <c r="Y101" s="635"/>
      <c r="Z101" s="608"/>
      <c r="AA101" s="608"/>
      <c r="AB101" s="608"/>
      <c r="AC101" s="608"/>
      <c r="AD101" s="608"/>
      <c r="AE101" s="608"/>
      <c r="AF101" s="608"/>
      <c r="AG101" s="608"/>
      <c r="AH101" s="608"/>
      <c r="AI101" s="608"/>
      <c r="AJ101" s="608"/>
      <c r="AK101" s="608"/>
      <c r="AL101" s="608"/>
      <c r="AM101" s="608"/>
      <c r="AN101" s="608"/>
      <c r="AO101" s="608"/>
      <c r="AP101" s="608"/>
      <c r="AQ101" s="608"/>
    </row>
    <row r="102" spans="1:43" s="297" customFormat="1" ht="14.5" hidden="1" outlineLevel="1" x14ac:dyDescent="0.35">
      <c r="A102" s="647"/>
      <c r="B102" s="648"/>
      <c r="C102" s="648"/>
      <c r="D102" s="649"/>
      <c r="E102" s="651"/>
      <c r="F102" s="667">
        <f t="shared" si="4"/>
        <v>0</v>
      </c>
      <c r="G102" s="668">
        <f t="shared" si="5"/>
        <v>0</v>
      </c>
      <c r="H102" s="668">
        <f t="shared" si="6"/>
        <v>0</v>
      </c>
      <c r="I102" s="8"/>
      <c r="J102" s="635"/>
      <c r="K102" s="635"/>
      <c r="L102" s="635"/>
      <c r="M102" s="635"/>
      <c r="N102" s="635"/>
      <c r="O102" s="635"/>
      <c r="P102" s="635"/>
      <c r="Q102" s="635"/>
      <c r="R102" s="635"/>
      <c r="S102" s="635"/>
      <c r="T102" s="635"/>
      <c r="U102" s="635"/>
      <c r="V102" s="635"/>
      <c r="W102" s="635"/>
      <c r="X102" s="635"/>
      <c r="Y102" s="635"/>
      <c r="Z102" s="608"/>
      <c r="AA102" s="608"/>
      <c r="AB102" s="608"/>
      <c r="AC102" s="608"/>
      <c r="AD102" s="608"/>
      <c r="AE102" s="608"/>
      <c r="AF102" s="608"/>
      <c r="AG102" s="608"/>
      <c r="AH102" s="608"/>
      <c r="AI102" s="608"/>
      <c r="AJ102" s="608"/>
      <c r="AK102" s="608"/>
      <c r="AL102" s="608"/>
      <c r="AM102" s="608"/>
      <c r="AN102" s="608"/>
      <c r="AO102" s="608"/>
      <c r="AP102" s="608"/>
      <c r="AQ102" s="608"/>
    </row>
    <row r="103" spans="1:43" s="297" customFormat="1" ht="14.5" hidden="1" outlineLevel="1" x14ac:dyDescent="0.35">
      <c r="A103" s="647"/>
      <c r="B103" s="648"/>
      <c r="C103" s="648"/>
      <c r="D103" s="649"/>
      <c r="E103" s="651"/>
      <c r="F103" s="667">
        <f t="shared" si="4"/>
        <v>0</v>
      </c>
      <c r="G103" s="668">
        <f t="shared" si="5"/>
        <v>0</v>
      </c>
      <c r="H103" s="668">
        <f t="shared" si="6"/>
        <v>0</v>
      </c>
      <c r="I103" s="8"/>
      <c r="J103" s="635"/>
      <c r="K103" s="635"/>
      <c r="L103" s="635"/>
      <c r="M103" s="635"/>
      <c r="N103" s="635"/>
      <c r="O103" s="635"/>
      <c r="P103" s="635"/>
      <c r="Q103" s="635"/>
      <c r="R103" s="635"/>
      <c r="S103" s="635"/>
      <c r="T103" s="635"/>
      <c r="U103" s="635"/>
      <c r="V103" s="635"/>
      <c r="W103" s="635"/>
      <c r="X103" s="635"/>
      <c r="Y103" s="635"/>
      <c r="Z103" s="608"/>
      <c r="AA103" s="608"/>
      <c r="AB103" s="608"/>
      <c r="AC103" s="608"/>
      <c r="AD103" s="608"/>
      <c r="AE103" s="608"/>
      <c r="AF103" s="608"/>
      <c r="AG103" s="608"/>
      <c r="AH103" s="608"/>
      <c r="AI103" s="608"/>
      <c r="AJ103" s="608"/>
      <c r="AK103" s="608"/>
      <c r="AL103" s="608"/>
      <c r="AM103" s="608"/>
      <c r="AN103" s="608"/>
      <c r="AO103" s="608"/>
      <c r="AP103" s="608"/>
      <c r="AQ103" s="608"/>
    </row>
    <row r="104" spans="1:43" s="297" customFormat="1" ht="14.5" hidden="1" outlineLevel="1" x14ac:dyDescent="0.35">
      <c r="A104" s="647"/>
      <c r="B104" s="648"/>
      <c r="C104" s="648"/>
      <c r="D104" s="649"/>
      <c r="E104" s="651"/>
      <c r="F104" s="667">
        <f t="shared" si="4"/>
        <v>0</v>
      </c>
      <c r="G104" s="668">
        <f t="shared" si="5"/>
        <v>0</v>
      </c>
      <c r="H104" s="668">
        <f t="shared" si="6"/>
        <v>0</v>
      </c>
      <c r="I104" s="8"/>
      <c r="J104" s="635"/>
      <c r="K104" s="635"/>
      <c r="L104" s="635"/>
      <c r="M104" s="635"/>
      <c r="N104" s="635"/>
      <c r="O104" s="635"/>
      <c r="P104" s="635"/>
      <c r="Q104" s="635"/>
      <c r="R104" s="635"/>
      <c r="S104" s="635"/>
      <c r="T104" s="635"/>
      <c r="U104" s="635"/>
      <c r="V104" s="635"/>
      <c r="W104" s="635"/>
      <c r="X104" s="635"/>
      <c r="Y104" s="635"/>
      <c r="Z104" s="608"/>
      <c r="AA104" s="608"/>
      <c r="AB104" s="608"/>
      <c r="AC104" s="608"/>
      <c r="AD104" s="608"/>
      <c r="AE104" s="608"/>
      <c r="AF104" s="608"/>
      <c r="AG104" s="608"/>
      <c r="AH104" s="608"/>
      <c r="AI104" s="608"/>
      <c r="AJ104" s="608"/>
      <c r="AK104" s="608"/>
      <c r="AL104" s="608"/>
      <c r="AM104" s="608"/>
      <c r="AN104" s="608"/>
      <c r="AO104" s="608"/>
      <c r="AP104" s="608"/>
      <c r="AQ104" s="608"/>
    </row>
    <row r="105" spans="1:43" s="297" customFormat="1" ht="14.5" hidden="1" outlineLevel="1" x14ac:dyDescent="0.35">
      <c r="A105" s="647"/>
      <c r="B105" s="648"/>
      <c r="C105" s="648"/>
      <c r="D105" s="649"/>
      <c r="E105" s="651"/>
      <c r="F105" s="667">
        <f t="shared" si="4"/>
        <v>0</v>
      </c>
      <c r="G105" s="668">
        <f t="shared" si="5"/>
        <v>0</v>
      </c>
      <c r="H105" s="668">
        <f t="shared" si="6"/>
        <v>0</v>
      </c>
      <c r="I105" s="8"/>
      <c r="J105" s="635"/>
      <c r="K105" s="635"/>
      <c r="L105" s="635"/>
      <c r="M105" s="635"/>
      <c r="N105" s="635"/>
      <c r="O105" s="635"/>
      <c r="P105" s="635"/>
      <c r="Q105" s="635"/>
      <c r="R105" s="635"/>
      <c r="S105" s="635"/>
      <c r="T105" s="635"/>
      <c r="U105" s="635"/>
      <c r="V105" s="635"/>
      <c r="W105" s="635"/>
      <c r="X105" s="635"/>
      <c r="Y105" s="635"/>
      <c r="Z105" s="608"/>
      <c r="AA105" s="608"/>
      <c r="AB105" s="608"/>
      <c r="AC105" s="608"/>
      <c r="AD105" s="608"/>
      <c r="AE105" s="608"/>
      <c r="AF105" s="608"/>
      <c r="AG105" s="608"/>
      <c r="AH105" s="608"/>
      <c r="AI105" s="608"/>
      <c r="AJ105" s="608"/>
      <c r="AK105" s="608"/>
      <c r="AL105" s="608"/>
      <c r="AM105" s="608"/>
      <c r="AN105" s="608"/>
      <c r="AO105" s="608"/>
      <c r="AP105" s="608"/>
      <c r="AQ105" s="608"/>
    </row>
    <row r="106" spans="1:43" s="297" customFormat="1" ht="14.5" hidden="1" outlineLevel="1" x14ac:dyDescent="0.35">
      <c r="A106" s="647"/>
      <c r="B106" s="648"/>
      <c r="C106" s="648"/>
      <c r="D106" s="649"/>
      <c r="E106" s="651"/>
      <c r="F106" s="667">
        <f t="shared" si="4"/>
        <v>0</v>
      </c>
      <c r="G106" s="668">
        <f t="shared" si="5"/>
        <v>0</v>
      </c>
      <c r="H106" s="668">
        <f t="shared" si="6"/>
        <v>0</v>
      </c>
      <c r="I106" s="8"/>
      <c r="J106" s="635"/>
      <c r="K106" s="635"/>
      <c r="L106" s="635"/>
      <c r="M106" s="635"/>
      <c r="N106" s="635"/>
      <c r="O106" s="635"/>
      <c r="P106" s="635"/>
      <c r="Q106" s="635"/>
      <c r="R106" s="635"/>
      <c r="S106" s="635"/>
      <c r="T106" s="635"/>
      <c r="U106" s="635"/>
      <c r="V106" s="635"/>
      <c r="W106" s="635"/>
      <c r="X106" s="635"/>
      <c r="Y106" s="635"/>
      <c r="Z106" s="608"/>
      <c r="AA106" s="608"/>
      <c r="AB106" s="608"/>
      <c r="AC106" s="608"/>
      <c r="AD106" s="608"/>
      <c r="AE106" s="608"/>
      <c r="AF106" s="608"/>
      <c r="AG106" s="608"/>
      <c r="AH106" s="608"/>
      <c r="AI106" s="608"/>
      <c r="AJ106" s="608"/>
      <c r="AK106" s="608"/>
      <c r="AL106" s="608"/>
      <c r="AM106" s="608"/>
      <c r="AN106" s="608"/>
      <c r="AO106" s="608"/>
      <c r="AP106" s="608"/>
      <c r="AQ106" s="608"/>
    </row>
    <row r="107" spans="1:43" s="297" customFormat="1" ht="14.5" hidden="1" outlineLevel="1" x14ac:dyDescent="0.35">
      <c r="A107" s="647"/>
      <c r="B107" s="648"/>
      <c r="C107" s="648"/>
      <c r="D107" s="649"/>
      <c r="E107" s="651"/>
      <c r="F107" s="667">
        <f t="shared" si="4"/>
        <v>0</v>
      </c>
      <c r="G107" s="668">
        <f t="shared" si="5"/>
        <v>0</v>
      </c>
      <c r="H107" s="668">
        <f t="shared" si="6"/>
        <v>0</v>
      </c>
      <c r="I107" s="8"/>
      <c r="J107" s="635"/>
      <c r="K107" s="635"/>
      <c r="L107" s="635"/>
      <c r="M107" s="635"/>
      <c r="N107" s="635"/>
      <c r="O107" s="635"/>
      <c r="P107" s="635"/>
      <c r="Q107" s="635"/>
      <c r="R107" s="635"/>
      <c r="S107" s="635"/>
      <c r="T107" s="635"/>
      <c r="U107" s="635"/>
      <c r="V107" s="635"/>
      <c r="W107" s="635"/>
      <c r="X107" s="635"/>
      <c r="Y107" s="635"/>
      <c r="Z107" s="608"/>
      <c r="AA107" s="608"/>
      <c r="AB107" s="608"/>
      <c r="AC107" s="608"/>
      <c r="AD107" s="608"/>
      <c r="AE107" s="608"/>
      <c r="AF107" s="608"/>
      <c r="AG107" s="608"/>
      <c r="AH107" s="608"/>
      <c r="AI107" s="608"/>
      <c r="AJ107" s="608"/>
      <c r="AK107" s="608"/>
      <c r="AL107" s="608"/>
      <c r="AM107" s="608"/>
      <c r="AN107" s="608"/>
      <c r="AO107" s="608"/>
      <c r="AP107" s="608"/>
      <c r="AQ107" s="608"/>
    </row>
    <row r="108" spans="1:43" s="297" customFormat="1" ht="14.5" hidden="1" outlineLevel="1" x14ac:dyDescent="0.35">
      <c r="A108" s="647"/>
      <c r="B108" s="648"/>
      <c r="C108" s="648"/>
      <c r="D108" s="649"/>
      <c r="E108" s="651"/>
      <c r="F108" s="667">
        <f t="shared" si="4"/>
        <v>0</v>
      </c>
      <c r="G108" s="668">
        <f t="shared" si="5"/>
        <v>0</v>
      </c>
      <c r="H108" s="668">
        <f t="shared" si="6"/>
        <v>0</v>
      </c>
      <c r="I108" s="8"/>
      <c r="J108" s="635"/>
      <c r="K108" s="635"/>
      <c r="L108" s="635"/>
      <c r="M108" s="635"/>
      <c r="N108" s="635"/>
      <c r="O108" s="635"/>
      <c r="P108" s="635"/>
      <c r="Q108" s="635"/>
      <c r="R108" s="635"/>
      <c r="S108" s="635"/>
      <c r="T108" s="635"/>
      <c r="U108" s="635"/>
      <c r="V108" s="635"/>
      <c r="W108" s="635"/>
      <c r="X108" s="635"/>
      <c r="Y108" s="635"/>
      <c r="Z108" s="608"/>
      <c r="AA108" s="608"/>
      <c r="AB108" s="608"/>
      <c r="AC108" s="608"/>
      <c r="AD108" s="608"/>
      <c r="AE108" s="608"/>
      <c r="AF108" s="608"/>
      <c r="AG108" s="608"/>
      <c r="AH108" s="608"/>
      <c r="AI108" s="608"/>
      <c r="AJ108" s="608"/>
      <c r="AK108" s="608"/>
      <c r="AL108" s="608"/>
      <c r="AM108" s="608"/>
      <c r="AN108" s="608"/>
      <c r="AO108" s="608"/>
      <c r="AP108" s="608"/>
      <c r="AQ108" s="608"/>
    </row>
    <row r="109" spans="1:43" s="297" customFormat="1" ht="14.5" hidden="1" outlineLevel="1" x14ac:dyDescent="0.35">
      <c r="A109" s="647"/>
      <c r="B109" s="648"/>
      <c r="C109" s="648"/>
      <c r="D109" s="649"/>
      <c r="E109" s="651"/>
      <c r="F109" s="667">
        <f t="shared" si="4"/>
        <v>0</v>
      </c>
      <c r="G109" s="668">
        <f t="shared" si="5"/>
        <v>0</v>
      </c>
      <c r="H109" s="668">
        <f t="shared" si="6"/>
        <v>0</v>
      </c>
      <c r="I109" s="8"/>
      <c r="J109" s="635"/>
      <c r="K109" s="635"/>
      <c r="L109" s="635"/>
      <c r="M109" s="635"/>
      <c r="N109" s="635"/>
      <c r="O109" s="635"/>
      <c r="P109" s="635"/>
      <c r="Q109" s="635"/>
      <c r="R109" s="635"/>
      <c r="S109" s="635"/>
      <c r="T109" s="635"/>
      <c r="U109" s="635"/>
      <c r="V109" s="635"/>
      <c r="W109" s="635"/>
      <c r="X109" s="635"/>
      <c r="Y109" s="635"/>
      <c r="Z109" s="608"/>
      <c r="AA109" s="608"/>
      <c r="AB109" s="608"/>
      <c r="AC109" s="608"/>
      <c r="AD109" s="608"/>
      <c r="AE109" s="608"/>
      <c r="AF109" s="608"/>
      <c r="AG109" s="608"/>
      <c r="AH109" s="608"/>
      <c r="AI109" s="608"/>
      <c r="AJ109" s="608"/>
      <c r="AK109" s="608"/>
      <c r="AL109" s="608"/>
      <c r="AM109" s="608"/>
      <c r="AN109" s="608"/>
      <c r="AO109" s="608"/>
      <c r="AP109" s="608"/>
      <c r="AQ109" s="608"/>
    </row>
    <row r="110" spans="1:43" s="297" customFormat="1" ht="14.5" hidden="1" outlineLevel="1" x14ac:dyDescent="0.35">
      <c r="A110" s="647"/>
      <c r="B110" s="648"/>
      <c r="C110" s="648"/>
      <c r="D110" s="649"/>
      <c r="E110" s="651"/>
      <c r="F110" s="667">
        <f t="shared" ref="F110:F112" si="7">D110/8/(215/12)</f>
        <v>0</v>
      </c>
      <c r="G110" s="668">
        <f t="shared" ref="G110:G112" si="8">+D110*C110</f>
        <v>0</v>
      </c>
      <c r="H110" s="668">
        <f t="shared" ref="H110:H112" si="9">G110*0.25</f>
        <v>0</v>
      </c>
      <c r="I110" s="8"/>
      <c r="J110" s="635"/>
      <c r="K110" s="635"/>
      <c r="L110" s="635"/>
      <c r="M110" s="635"/>
      <c r="N110" s="635"/>
      <c r="O110" s="635"/>
      <c r="P110" s="635"/>
      <c r="Q110" s="635"/>
      <c r="R110" s="635"/>
      <c r="S110" s="635"/>
      <c r="T110" s="635"/>
      <c r="U110" s="635"/>
      <c r="V110" s="635"/>
      <c r="W110" s="635"/>
      <c r="X110" s="635"/>
      <c r="Y110" s="635"/>
      <c r="Z110" s="608"/>
      <c r="AA110" s="608"/>
      <c r="AB110" s="608"/>
      <c r="AC110" s="608"/>
      <c r="AD110" s="608"/>
      <c r="AE110" s="608"/>
      <c r="AF110" s="608"/>
      <c r="AG110" s="608"/>
      <c r="AH110" s="608"/>
      <c r="AI110" s="608"/>
      <c r="AJ110" s="608"/>
      <c r="AK110" s="608"/>
      <c r="AL110" s="608"/>
      <c r="AM110" s="608"/>
      <c r="AN110" s="608"/>
      <c r="AO110" s="608"/>
      <c r="AP110" s="608"/>
      <c r="AQ110" s="608"/>
    </row>
    <row r="111" spans="1:43" s="297" customFormat="1" ht="14.5" hidden="1" outlineLevel="1" x14ac:dyDescent="0.35">
      <c r="A111" s="647"/>
      <c r="B111" s="648"/>
      <c r="C111" s="648"/>
      <c r="D111" s="649"/>
      <c r="E111" s="651"/>
      <c r="F111" s="667">
        <f t="shared" si="7"/>
        <v>0</v>
      </c>
      <c r="G111" s="668">
        <f t="shared" si="8"/>
        <v>0</v>
      </c>
      <c r="H111" s="668">
        <f t="shared" si="9"/>
        <v>0</v>
      </c>
      <c r="I111" s="8"/>
      <c r="J111" s="635"/>
      <c r="K111" s="635"/>
      <c r="L111" s="635"/>
      <c r="M111" s="635"/>
      <c r="N111" s="635"/>
      <c r="O111" s="635"/>
      <c r="P111" s="635"/>
      <c r="Q111" s="635"/>
      <c r="R111" s="635"/>
      <c r="S111" s="635"/>
      <c r="T111" s="635"/>
      <c r="U111" s="635"/>
      <c r="V111" s="635"/>
      <c r="W111" s="635"/>
      <c r="X111" s="635"/>
      <c r="Y111" s="635"/>
      <c r="Z111" s="608"/>
      <c r="AA111" s="608"/>
      <c r="AB111" s="608"/>
      <c r="AC111" s="608"/>
      <c r="AD111" s="608"/>
      <c r="AE111" s="608"/>
      <c r="AF111" s="608"/>
      <c r="AG111" s="608"/>
      <c r="AH111" s="608"/>
      <c r="AI111" s="608"/>
      <c r="AJ111" s="608"/>
      <c r="AK111" s="608"/>
      <c r="AL111" s="608"/>
      <c r="AM111" s="608"/>
      <c r="AN111" s="608"/>
      <c r="AO111" s="608"/>
      <c r="AP111" s="608"/>
      <c r="AQ111" s="608"/>
    </row>
    <row r="112" spans="1:43" s="297" customFormat="1" ht="14.5" hidden="1" outlineLevel="1" x14ac:dyDescent="0.35">
      <c r="A112" s="647"/>
      <c r="B112" s="648"/>
      <c r="C112" s="648"/>
      <c r="D112" s="649"/>
      <c r="E112" s="651"/>
      <c r="F112" s="667">
        <f t="shared" si="7"/>
        <v>0</v>
      </c>
      <c r="G112" s="668">
        <f t="shared" si="8"/>
        <v>0</v>
      </c>
      <c r="H112" s="668">
        <f t="shared" si="9"/>
        <v>0</v>
      </c>
      <c r="I112" s="8"/>
      <c r="J112" s="635"/>
      <c r="K112" s="635"/>
      <c r="L112" s="635"/>
      <c r="M112" s="635"/>
      <c r="N112" s="635"/>
      <c r="O112" s="635"/>
      <c r="P112" s="635"/>
      <c r="Q112" s="635"/>
      <c r="R112" s="635"/>
      <c r="S112" s="635"/>
      <c r="T112" s="635"/>
      <c r="U112" s="635"/>
      <c r="V112" s="635"/>
      <c r="W112" s="635"/>
      <c r="X112" s="635"/>
      <c r="Y112" s="635"/>
      <c r="Z112" s="608"/>
      <c r="AA112" s="608"/>
      <c r="AB112" s="608"/>
      <c r="AC112" s="608"/>
      <c r="AD112" s="608"/>
      <c r="AE112" s="608"/>
      <c r="AF112" s="608"/>
      <c r="AG112" s="608"/>
      <c r="AH112" s="608"/>
      <c r="AI112" s="608"/>
      <c r="AJ112" s="608"/>
      <c r="AK112" s="608"/>
      <c r="AL112" s="608"/>
      <c r="AM112" s="608"/>
      <c r="AN112" s="608"/>
      <c r="AO112" s="608"/>
      <c r="AP112" s="608"/>
      <c r="AQ112" s="608"/>
    </row>
    <row r="113" spans="1:45" s="297" customFormat="1" ht="14.5" hidden="1" outlineLevel="1" x14ac:dyDescent="0.35">
      <c r="A113" s="647"/>
      <c r="B113" s="648"/>
      <c r="C113" s="648"/>
      <c r="D113" s="649"/>
      <c r="E113" s="651"/>
      <c r="F113" s="667">
        <f t="shared" si="0"/>
        <v>0</v>
      </c>
      <c r="G113" s="668">
        <f t="shared" si="1"/>
        <v>0</v>
      </c>
      <c r="H113" s="668">
        <f t="shared" si="2"/>
        <v>0</v>
      </c>
      <c r="I113" s="8" t="str">
        <f t="shared" si="3"/>
        <v>M43-M48</v>
      </c>
      <c r="J113" s="635"/>
      <c r="K113" s="635"/>
      <c r="L113" s="635"/>
      <c r="M113" s="635"/>
      <c r="N113" s="635"/>
      <c r="O113" s="635"/>
      <c r="P113" s="635"/>
      <c r="Q113" s="635"/>
      <c r="R113" s="635"/>
      <c r="S113" s="635"/>
      <c r="T113" s="635"/>
      <c r="U113" s="635"/>
      <c r="V113" s="635"/>
      <c r="W113" s="635"/>
      <c r="X113" s="635"/>
      <c r="Y113" s="635"/>
      <c r="Z113" s="608"/>
      <c r="AA113" s="608"/>
      <c r="AB113" s="608"/>
      <c r="AC113" s="608"/>
      <c r="AD113" s="608"/>
      <c r="AE113" s="608"/>
      <c r="AF113" s="608"/>
      <c r="AG113" s="608"/>
      <c r="AH113" s="608"/>
      <c r="AI113" s="608"/>
      <c r="AJ113" s="608"/>
      <c r="AK113" s="608"/>
      <c r="AL113" s="608"/>
      <c r="AM113" s="608"/>
      <c r="AN113" s="608"/>
      <c r="AO113" s="608"/>
      <c r="AP113" s="608"/>
      <c r="AQ113" s="608"/>
    </row>
    <row r="114" spans="1:45" s="297" customFormat="1" ht="14.5" hidden="1" outlineLevel="1" x14ac:dyDescent="0.35">
      <c r="A114" s="647"/>
      <c r="B114" s="648"/>
      <c r="C114" s="648"/>
      <c r="D114" s="649"/>
      <c r="E114" s="651"/>
      <c r="F114" s="667">
        <f t="shared" si="0"/>
        <v>0</v>
      </c>
      <c r="G114" s="668">
        <f t="shared" si="1"/>
        <v>0</v>
      </c>
      <c r="H114" s="668">
        <f>G114*0.25</f>
        <v>0</v>
      </c>
      <c r="I114" s="8" t="str">
        <f t="shared" si="3"/>
        <v>M43-M48</v>
      </c>
      <c r="J114" s="635"/>
      <c r="K114" s="635"/>
      <c r="L114" s="635"/>
      <c r="M114" s="635"/>
      <c r="N114" s="635"/>
      <c r="O114" s="635"/>
      <c r="P114" s="635"/>
      <c r="Q114" s="635"/>
      <c r="R114" s="635"/>
      <c r="S114" s="635"/>
      <c r="T114" s="635"/>
      <c r="U114" s="635"/>
      <c r="V114" s="635"/>
      <c r="W114" s="635"/>
      <c r="X114" s="635"/>
      <c r="Y114" s="635"/>
      <c r="Z114" s="608"/>
      <c r="AA114" s="608"/>
      <c r="AB114" s="608"/>
      <c r="AC114" s="608"/>
      <c r="AD114" s="608"/>
      <c r="AE114" s="608"/>
      <c r="AF114" s="608"/>
      <c r="AG114" s="608"/>
      <c r="AH114" s="608"/>
      <c r="AI114" s="608"/>
      <c r="AJ114" s="608"/>
      <c r="AK114" s="608"/>
      <c r="AL114" s="608"/>
      <c r="AM114" s="608"/>
      <c r="AN114" s="608"/>
      <c r="AO114" s="608"/>
      <c r="AP114" s="608"/>
      <c r="AQ114" s="608"/>
    </row>
    <row r="115" spans="1:45" s="297" customFormat="1" ht="14.5" hidden="1" outlineLevel="1" x14ac:dyDescent="0.35">
      <c r="A115" s="647"/>
      <c r="B115" s="648"/>
      <c r="C115" s="648"/>
      <c r="D115" s="649"/>
      <c r="E115" s="651"/>
      <c r="F115" s="667">
        <f t="shared" si="0"/>
        <v>0</v>
      </c>
      <c r="G115" s="668">
        <f t="shared" si="1"/>
        <v>0</v>
      </c>
      <c r="H115" s="668">
        <f t="shared" si="2"/>
        <v>0</v>
      </c>
      <c r="I115" s="8" t="str">
        <f t="shared" si="3"/>
        <v>M43-M48</v>
      </c>
      <c r="J115" s="635"/>
      <c r="K115" s="635"/>
      <c r="L115" s="635"/>
      <c r="M115" s="635"/>
      <c r="N115" s="635"/>
      <c r="O115" s="635"/>
      <c r="P115" s="635"/>
      <c r="Q115" s="635"/>
      <c r="R115" s="635"/>
      <c r="S115" s="635"/>
      <c r="T115" s="635"/>
      <c r="U115" s="635"/>
      <c r="V115" s="635"/>
      <c r="W115" s="635"/>
      <c r="X115" s="635"/>
      <c r="Y115" s="635"/>
      <c r="Z115" s="608"/>
      <c r="AA115" s="608"/>
      <c r="AB115" s="608"/>
      <c r="AC115" s="608"/>
      <c r="AD115" s="608"/>
      <c r="AE115" s="608"/>
      <c r="AF115" s="608"/>
      <c r="AG115" s="608"/>
      <c r="AH115" s="608"/>
      <c r="AI115" s="608"/>
      <c r="AJ115" s="608"/>
      <c r="AK115" s="608"/>
      <c r="AL115" s="608"/>
      <c r="AM115" s="608"/>
      <c r="AN115" s="608"/>
      <c r="AO115" s="608"/>
      <c r="AP115" s="608"/>
      <c r="AQ115" s="608"/>
    </row>
    <row r="116" spans="1:45" s="297" customFormat="1" ht="14.5" hidden="1" outlineLevel="1" x14ac:dyDescent="0.35">
      <c r="A116" s="647"/>
      <c r="B116" s="648"/>
      <c r="C116" s="648"/>
      <c r="D116" s="649"/>
      <c r="E116" s="651"/>
      <c r="F116" s="667">
        <f t="shared" si="0"/>
        <v>0</v>
      </c>
      <c r="G116" s="668">
        <f t="shared" si="1"/>
        <v>0</v>
      </c>
      <c r="H116" s="668">
        <f t="shared" si="2"/>
        <v>0</v>
      </c>
      <c r="I116" s="8" t="str">
        <f t="shared" si="3"/>
        <v>M43-M48</v>
      </c>
      <c r="J116" s="635"/>
      <c r="K116" s="635"/>
      <c r="L116" s="635"/>
      <c r="M116" s="635"/>
      <c r="N116" s="635"/>
      <c r="O116" s="635"/>
      <c r="P116" s="635"/>
      <c r="Q116" s="635"/>
      <c r="R116" s="635"/>
      <c r="S116" s="635"/>
      <c r="T116" s="635"/>
      <c r="U116" s="635"/>
      <c r="V116" s="635"/>
      <c r="W116" s="635"/>
      <c r="X116" s="635"/>
      <c r="Y116" s="635"/>
      <c r="Z116" s="608"/>
      <c r="AA116" s="608"/>
      <c r="AB116" s="608"/>
      <c r="AC116" s="608"/>
      <c r="AD116" s="608"/>
      <c r="AE116" s="608"/>
      <c r="AF116" s="608"/>
      <c r="AG116" s="608"/>
      <c r="AH116" s="608"/>
      <c r="AI116" s="608"/>
      <c r="AJ116" s="608"/>
      <c r="AK116" s="608"/>
      <c r="AL116" s="608"/>
      <c r="AM116" s="608"/>
      <c r="AN116" s="608"/>
      <c r="AO116" s="608"/>
      <c r="AP116" s="608"/>
      <c r="AQ116" s="608"/>
    </row>
    <row r="117" spans="1:45" s="297" customFormat="1" ht="14.5" hidden="1" outlineLevel="1" x14ac:dyDescent="0.35">
      <c r="A117" s="647"/>
      <c r="B117" s="648"/>
      <c r="C117" s="648"/>
      <c r="D117" s="649"/>
      <c r="E117" s="651"/>
      <c r="F117" s="667">
        <f t="shared" si="0"/>
        <v>0</v>
      </c>
      <c r="G117" s="668">
        <f t="shared" si="1"/>
        <v>0</v>
      </c>
      <c r="H117" s="668">
        <f t="shared" si="2"/>
        <v>0</v>
      </c>
      <c r="I117" s="8" t="str">
        <f t="shared" si="3"/>
        <v>M43-M48</v>
      </c>
      <c r="J117" s="635"/>
      <c r="K117" s="635"/>
      <c r="L117" s="635"/>
      <c r="M117" s="635"/>
      <c r="N117" s="635"/>
      <c r="O117" s="635"/>
      <c r="P117" s="635"/>
      <c r="Q117" s="635"/>
      <c r="R117" s="635"/>
      <c r="S117" s="635"/>
      <c r="T117" s="635"/>
      <c r="U117" s="635"/>
      <c r="V117" s="635"/>
      <c r="W117" s="635"/>
      <c r="X117" s="635"/>
      <c r="Y117" s="635"/>
      <c r="Z117" s="608"/>
      <c r="AA117" s="608"/>
      <c r="AB117" s="608"/>
      <c r="AC117" s="608"/>
      <c r="AD117" s="608"/>
      <c r="AE117" s="608"/>
      <c r="AF117" s="608"/>
      <c r="AG117" s="608"/>
      <c r="AH117" s="608"/>
      <c r="AI117" s="608"/>
      <c r="AJ117" s="608"/>
      <c r="AK117" s="608"/>
      <c r="AL117" s="608"/>
      <c r="AM117" s="608"/>
      <c r="AN117" s="608"/>
      <c r="AO117" s="608"/>
      <c r="AP117" s="608"/>
      <c r="AQ117" s="608"/>
    </row>
    <row r="118" spans="1:45" s="297" customFormat="1" ht="14.5" hidden="1" outlineLevel="1" x14ac:dyDescent="0.35">
      <c r="A118" s="647"/>
      <c r="B118" s="648"/>
      <c r="C118" s="648"/>
      <c r="D118" s="649"/>
      <c r="E118" s="651"/>
      <c r="F118" s="667">
        <f t="shared" si="0"/>
        <v>0</v>
      </c>
      <c r="G118" s="668">
        <f t="shared" si="1"/>
        <v>0</v>
      </c>
      <c r="H118" s="668">
        <f t="shared" si="2"/>
        <v>0</v>
      </c>
      <c r="I118" s="8" t="str">
        <f t="shared" si="3"/>
        <v>M43-M48</v>
      </c>
      <c r="J118" s="635"/>
      <c r="K118" s="635"/>
      <c r="L118" s="635"/>
      <c r="M118" s="635"/>
      <c r="N118" s="635"/>
      <c r="O118" s="635"/>
      <c r="P118" s="635"/>
      <c r="Q118" s="635"/>
      <c r="R118" s="635"/>
      <c r="S118" s="635"/>
      <c r="T118" s="635"/>
      <c r="U118" s="635"/>
      <c r="V118" s="635"/>
      <c r="W118" s="635"/>
      <c r="X118" s="635"/>
      <c r="Y118" s="635"/>
      <c r="Z118" s="608"/>
      <c r="AA118" s="608"/>
      <c r="AB118" s="608"/>
      <c r="AC118" s="608"/>
      <c r="AD118" s="608"/>
      <c r="AE118" s="608"/>
      <c r="AF118" s="608"/>
      <c r="AG118" s="608"/>
      <c r="AH118" s="608"/>
      <c r="AI118" s="608"/>
      <c r="AJ118" s="608"/>
      <c r="AK118" s="608"/>
      <c r="AL118" s="608"/>
      <c r="AM118" s="608"/>
      <c r="AN118" s="608"/>
      <c r="AO118" s="608"/>
      <c r="AP118" s="608"/>
      <c r="AQ118" s="608"/>
    </row>
    <row r="119" spans="1:45" s="297" customFormat="1" ht="14.5" hidden="1" outlineLevel="1" x14ac:dyDescent="0.35">
      <c r="A119" s="624"/>
      <c r="B119" s="650"/>
      <c r="C119" s="650"/>
      <c r="D119" s="651"/>
      <c r="E119" s="651"/>
      <c r="F119" s="669">
        <f t="shared" si="0"/>
        <v>0</v>
      </c>
      <c r="G119" s="668">
        <f t="shared" si="1"/>
        <v>0</v>
      </c>
      <c r="H119" s="668">
        <f t="shared" si="2"/>
        <v>0</v>
      </c>
      <c r="I119" s="8" t="str">
        <f t="shared" si="3"/>
        <v>M43-M48</v>
      </c>
      <c r="J119" s="635"/>
      <c r="K119" s="635"/>
      <c r="L119" s="635"/>
      <c r="M119" s="635"/>
      <c r="N119" s="635"/>
      <c r="O119" s="635"/>
      <c r="P119" s="635"/>
      <c r="Q119" s="635"/>
      <c r="R119" s="635"/>
      <c r="S119" s="635"/>
      <c r="T119" s="635"/>
      <c r="U119" s="635"/>
      <c r="V119" s="635"/>
      <c r="W119" s="635"/>
      <c r="X119" s="635"/>
      <c r="Y119" s="635"/>
      <c r="Z119" s="608"/>
      <c r="AA119" s="608"/>
      <c r="AB119" s="608"/>
      <c r="AC119" s="608"/>
      <c r="AD119" s="608"/>
      <c r="AE119" s="608"/>
      <c r="AF119" s="608"/>
      <c r="AG119" s="608"/>
      <c r="AH119" s="608"/>
      <c r="AI119" s="608"/>
      <c r="AJ119" s="608"/>
      <c r="AK119" s="608"/>
      <c r="AL119" s="608"/>
      <c r="AM119" s="608"/>
      <c r="AN119" s="608"/>
      <c r="AO119" s="608"/>
      <c r="AP119" s="608"/>
      <c r="AQ119" s="608"/>
    </row>
    <row r="120" spans="1:45" s="297" customFormat="1" ht="14.5" hidden="1" outlineLevel="1" x14ac:dyDescent="0.35">
      <c r="A120" s="615"/>
      <c r="B120" s="616"/>
      <c r="C120" s="616"/>
      <c r="D120" s="617"/>
      <c r="E120" s="651"/>
      <c r="F120" s="669">
        <f t="shared" si="0"/>
        <v>0</v>
      </c>
      <c r="G120" s="668">
        <f t="shared" si="1"/>
        <v>0</v>
      </c>
      <c r="H120" s="668">
        <f t="shared" si="2"/>
        <v>0</v>
      </c>
      <c r="I120" s="8" t="str">
        <f t="shared" si="3"/>
        <v>M43-M48</v>
      </c>
      <c r="J120" s="635"/>
      <c r="K120" s="635"/>
      <c r="L120" s="635"/>
      <c r="M120" s="635"/>
      <c r="N120" s="635"/>
      <c r="O120" s="635"/>
      <c r="P120" s="635"/>
      <c r="Q120" s="635"/>
      <c r="R120" s="635"/>
      <c r="S120" s="635"/>
      <c r="T120" s="635"/>
      <c r="U120" s="635"/>
      <c r="V120" s="635"/>
      <c r="W120" s="635"/>
      <c r="X120" s="635"/>
      <c r="Y120" s="635"/>
      <c r="Z120" s="608"/>
      <c r="AA120" s="608"/>
      <c r="AB120" s="608"/>
      <c r="AC120" s="608"/>
      <c r="AD120" s="608"/>
      <c r="AE120" s="608"/>
      <c r="AF120" s="608"/>
      <c r="AG120" s="608"/>
      <c r="AH120" s="608"/>
      <c r="AI120" s="608"/>
      <c r="AJ120" s="608"/>
      <c r="AK120" s="608"/>
      <c r="AL120" s="608"/>
      <c r="AM120" s="608"/>
      <c r="AN120" s="608"/>
      <c r="AO120" s="608"/>
      <c r="AP120" s="608"/>
      <c r="AQ120" s="608"/>
    </row>
    <row r="121" spans="1:45" s="297" customFormat="1" ht="14.5" hidden="1" outlineLevel="1" x14ac:dyDescent="0.35">
      <c r="A121" s="615"/>
      <c r="B121" s="616"/>
      <c r="C121" s="616"/>
      <c r="D121" s="617"/>
      <c r="E121" s="651"/>
      <c r="F121" s="669">
        <f t="shared" si="0"/>
        <v>0</v>
      </c>
      <c r="G121" s="668">
        <f t="shared" si="1"/>
        <v>0</v>
      </c>
      <c r="H121" s="668">
        <f t="shared" si="2"/>
        <v>0</v>
      </c>
      <c r="I121" s="8" t="str">
        <f t="shared" si="3"/>
        <v>M43-M48</v>
      </c>
      <c r="J121" s="635"/>
      <c r="K121" s="635"/>
      <c r="L121" s="635"/>
      <c r="M121" s="635"/>
      <c r="N121" s="635"/>
      <c r="O121" s="635"/>
      <c r="P121" s="635"/>
      <c r="Q121" s="635"/>
      <c r="R121" s="635"/>
      <c r="S121" s="635"/>
      <c r="T121" s="635"/>
      <c r="U121" s="635"/>
      <c r="V121" s="635"/>
      <c r="W121" s="635"/>
      <c r="X121" s="635"/>
      <c r="Y121" s="635"/>
      <c r="Z121" s="608"/>
      <c r="AA121" s="608"/>
      <c r="AB121" s="608"/>
      <c r="AC121" s="608"/>
      <c r="AD121" s="608"/>
      <c r="AE121" s="608"/>
      <c r="AF121" s="608"/>
      <c r="AG121" s="608"/>
      <c r="AH121" s="608"/>
      <c r="AI121" s="608"/>
      <c r="AJ121" s="608"/>
      <c r="AK121" s="608"/>
      <c r="AL121" s="608"/>
      <c r="AM121" s="608"/>
      <c r="AN121" s="608"/>
      <c r="AO121" s="608"/>
      <c r="AP121" s="608"/>
      <c r="AQ121" s="608"/>
    </row>
    <row r="122" spans="1:45" s="297" customFormat="1" ht="14.5" hidden="1" outlineLevel="1" x14ac:dyDescent="0.35">
      <c r="A122" s="615"/>
      <c r="B122" s="616"/>
      <c r="C122" s="616"/>
      <c r="D122" s="617"/>
      <c r="E122" s="651"/>
      <c r="F122" s="669">
        <f t="shared" si="0"/>
        <v>0</v>
      </c>
      <c r="G122" s="668">
        <f t="shared" si="1"/>
        <v>0</v>
      </c>
      <c r="H122" s="668">
        <f t="shared" si="2"/>
        <v>0</v>
      </c>
      <c r="I122" s="8" t="str">
        <f t="shared" si="3"/>
        <v>M43-M48</v>
      </c>
      <c r="J122" s="635"/>
      <c r="K122" s="635"/>
      <c r="L122" s="635"/>
      <c r="M122" s="635"/>
      <c r="N122" s="635"/>
      <c r="O122" s="635"/>
      <c r="P122" s="635"/>
      <c r="Q122" s="635"/>
      <c r="R122" s="635"/>
      <c r="S122" s="635"/>
      <c r="T122" s="635"/>
      <c r="U122" s="635"/>
      <c r="V122" s="635"/>
      <c r="W122" s="635"/>
      <c r="X122" s="635"/>
      <c r="Y122" s="635"/>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45" s="297" customFormat="1" ht="14.5" hidden="1" outlineLevel="1" x14ac:dyDescent="0.35">
      <c r="A123" s="615"/>
      <c r="B123" s="616"/>
      <c r="C123" s="616"/>
      <c r="D123" s="617"/>
      <c r="E123" s="651"/>
      <c r="F123" s="669">
        <f t="shared" si="0"/>
        <v>0</v>
      </c>
      <c r="G123" s="668">
        <f t="shared" si="1"/>
        <v>0</v>
      </c>
      <c r="H123" s="668">
        <f t="shared" si="2"/>
        <v>0</v>
      </c>
      <c r="I123" s="8" t="str">
        <f t="shared" si="3"/>
        <v>M43-M48</v>
      </c>
      <c r="J123" s="635"/>
      <c r="K123" s="635"/>
      <c r="L123" s="635"/>
      <c r="M123" s="635"/>
      <c r="N123" s="635"/>
      <c r="O123" s="635"/>
      <c r="P123" s="635"/>
      <c r="Q123" s="635"/>
      <c r="R123" s="635"/>
      <c r="S123" s="635"/>
      <c r="T123" s="635"/>
      <c r="U123" s="635"/>
      <c r="V123" s="635"/>
      <c r="W123" s="635"/>
      <c r="X123" s="635"/>
      <c r="Y123" s="635"/>
      <c r="Z123" s="608"/>
      <c r="AA123" s="608"/>
      <c r="AB123" s="608"/>
      <c r="AC123" s="608"/>
      <c r="AD123" s="608"/>
      <c r="AE123" s="608"/>
      <c r="AF123" s="608"/>
      <c r="AG123" s="608"/>
      <c r="AH123" s="608"/>
      <c r="AI123" s="608"/>
      <c r="AJ123" s="608"/>
      <c r="AK123" s="608"/>
      <c r="AL123" s="608"/>
      <c r="AM123" s="608"/>
      <c r="AN123" s="608"/>
      <c r="AO123" s="608"/>
      <c r="AP123" s="608"/>
      <c r="AQ123" s="608"/>
    </row>
    <row r="124" spans="1:45" s="297" customFormat="1" ht="14.5" hidden="1" outlineLevel="1" x14ac:dyDescent="0.35">
      <c r="A124" s="615"/>
      <c r="B124" s="616"/>
      <c r="C124" s="616"/>
      <c r="D124" s="617"/>
      <c r="E124" s="651"/>
      <c r="F124" s="669">
        <f t="shared" si="0"/>
        <v>0</v>
      </c>
      <c r="G124" s="668">
        <f t="shared" si="1"/>
        <v>0</v>
      </c>
      <c r="H124" s="668">
        <f t="shared" si="2"/>
        <v>0</v>
      </c>
      <c r="I124" s="8" t="str">
        <f t="shared" si="3"/>
        <v>M43-M48</v>
      </c>
      <c r="J124" s="635"/>
      <c r="K124" s="635"/>
      <c r="L124" s="635"/>
      <c r="M124" s="635"/>
      <c r="N124" s="635"/>
      <c r="O124" s="635"/>
      <c r="P124" s="635"/>
      <c r="Q124" s="635"/>
      <c r="R124" s="635"/>
      <c r="S124" s="635"/>
      <c r="T124" s="635"/>
      <c r="U124" s="635"/>
      <c r="V124" s="636"/>
      <c r="W124" s="636"/>
      <c r="X124" s="636"/>
      <c r="Y124" s="636"/>
      <c r="Z124" s="634"/>
      <c r="AA124" s="634"/>
      <c r="AB124" s="634"/>
      <c r="AC124" s="634"/>
      <c r="AD124" s="634"/>
      <c r="AE124" s="634"/>
      <c r="AF124" s="634"/>
      <c r="AG124" s="634"/>
      <c r="AH124" s="634"/>
      <c r="AI124" s="634"/>
      <c r="AJ124" s="634"/>
      <c r="AK124" s="634"/>
      <c r="AL124" s="634"/>
      <c r="AM124" s="634"/>
      <c r="AN124" s="634"/>
      <c r="AO124" s="634"/>
      <c r="AP124" s="634"/>
      <c r="AQ124" s="634"/>
    </row>
    <row r="125" spans="1:45" s="297" customFormat="1" ht="14.5" hidden="1" outlineLevel="1" x14ac:dyDescent="0.35">
      <c r="A125" s="615"/>
      <c r="B125" s="616"/>
      <c r="C125" s="616"/>
      <c r="D125" s="617"/>
      <c r="E125" s="651"/>
      <c r="F125" s="669">
        <f t="shared" si="0"/>
        <v>0</v>
      </c>
      <c r="G125" s="668">
        <f t="shared" si="1"/>
        <v>0</v>
      </c>
      <c r="H125" s="668">
        <f t="shared" si="2"/>
        <v>0</v>
      </c>
      <c r="I125" s="8" t="str">
        <f t="shared" si="3"/>
        <v>M43-M48</v>
      </c>
      <c r="J125" s="635"/>
      <c r="K125" s="635"/>
      <c r="L125" s="635"/>
      <c r="M125" s="635"/>
      <c r="N125" s="635"/>
      <c r="O125" s="635"/>
      <c r="P125" s="635"/>
      <c r="Q125" s="635"/>
      <c r="R125" s="635"/>
      <c r="S125" s="635"/>
      <c r="T125" s="635"/>
      <c r="U125" s="635"/>
      <c r="V125" s="636"/>
      <c r="W125" s="636"/>
      <c r="X125" s="636"/>
      <c r="Y125" s="636"/>
      <c r="Z125" s="634"/>
      <c r="AA125" s="634"/>
      <c r="AB125" s="634"/>
      <c r="AC125" s="634"/>
      <c r="AD125" s="634"/>
      <c r="AE125" s="634"/>
      <c r="AF125" s="634"/>
      <c r="AG125" s="634"/>
      <c r="AH125" s="634"/>
      <c r="AI125" s="634"/>
      <c r="AJ125" s="634"/>
      <c r="AK125" s="634"/>
      <c r="AL125" s="634"/>
      <c r="AM125" s="634"/>
      <c r="AN125" s="634"/>
      <c r="AO125" s="634"/>
      <c r="AP125" s="634"/>
      <c r="AQ125" s="634"/>
    </row>
    <row r="126" spans="1:45" s="297" customFormat="1" ht="14.5" hidden="1" outlineLevel="1" x14ac:dyDescent="0.35">
      <c r="A126" s="615"/>
      <c r="B126" s="616"/>
      <c r="C126" s="616"/>
      <c r="D126" s="617"/>
      <c r="E126" s="651"/>
      <c r="F126" s="669">
        <f t="shared" si="0"/>
        <v>0</v>
      </c>
      <c r="G126" s="668">
        <f t="shared" si="1"/>
        <v>0</v>
      </c>
      <c r="H126" s="668">
        <f t="shared" si="2"/>
        <v>0</v>
      </c>
      <c r="I126" s="8" t="str">
        <f t="shared" si="3"/>
        <v>M43-M48</v>
      </c>
      <c r="J126" s="635"/>
      <c r="K126" s="635"/>
      <c r="L126" s="635"/>
      <c r="M126" s="635"/>
      <c r="N126" s="635"/>
      <c r="O126" s="635"/>
      <c r="P126" s="635"/>
      <c r="Q126" s="635"/>
      <c r="R126" s="635"/>
      <c r="S126" s="635"/>
      <c r="T126" s="635"/>
      <c r="U126" s="635"/>
      <c r="V126" s="636"/>
      <c r="W126" s="636"/>
      <c r="X126" s="636"/>
      <c r="Y126" s="636"/>
      <c r="Z126" s="634"/>
      <c r="AA126" s="634"/>
      <c r="AB126" s="634"/>
      <c r="AC126" s="634"/>
      <c r="AD126" s="634"/>
      <c r="AE126" s="634"/>
      <c r="AF126" s="634"/>
      <c r="AG126" s="634"/>
      <c r="AH126" s="634"/>
      <c r="AI126" s="634"/>
      <c r="AJ126" s="634"/>
      <c r="AK126" s="634"/>
      <c r="AL126" s="634"/>
      <c r="AM126" s="634"/>
      <c r="AN126" s="634"/>
      <c r="AO126" s="634"/>
      <c r="AP126" s="634"/>
      <c r="AQ126" s="634"/>
    </row>
    <row r="127" spans="1:45" s="297" customFormat="1" ht="14.5" hidden="1" outlineLevel="1" x14ac:dyDescent="0.35">
      <c r="A127" s="615"/>
      <c r="B127" s="616"/>
      <c r="C127" s="616"/>
      <c r="D127" s="617"/>
      <c r="E127" s="651"/>
      <c r="F127" s="669">
        <f t="shared" si="0"/>
        <v>0</v>
      </c>
      <c r="G127" s="668">
        <f t="shared" si="1"/>
        <v>0</v>
      </c>
      <c r="H127" s="668">
        <f t="shared" si="2"/>
        <v>0</v>
      </c>
      <c r="I127" s="8" t="str">
        <f t="shared" si="3"/>
        <v>M43-M48</v>
      </c>
      <c r="J127" s="635"/>
      <c r="K127" s="635"/>
      <c r="L127" s="635"/>
      <c r="M127" s="635"/>
      <c r="N127" s="635"/>
      <c r="O127" s="635"/>
      <c r="P127" s="635"/>
      <c r="Q127" s="635"/>
      <c r="R127" s="635"/>
      <c r="S127" s="635"/>
      <c r="T127" s="635"/>
      <c r="U127" s="635"/>
      <c r="V127" s="636"/>
      <c r="W127" s="636"/>
      <c r="X127" s="636"/>
      <c r="Y127" s="636"/>
      <c r="Z127" s="634"/>
      <c r="AA127" s="634"/>
      <c r="AB127" s="634"/>
      <c r="AC127" s="634"/>
      <c r="AD127" s="634"/>
      <c r="AE127" s="634"/>
      <c r="AF127" s="634"/>
      <c r="AG127" s="634"/>
      <c r="AH127" s="634"/>
      <c r="AI127" s="634"/>
      <c r="AJ127" s="634"/>
      <c r="AK127" s="634"/>
      <c r="AL127" s="634"/>
      <c r="AM127" s="634"/>
      <c r="AN127" s="634"/>
      <c r="AO127" s="634"/>
      <c r="AP127" s="634"/>
      <c r="AQ127" s="634"/>
      <c r="AR127" s="634"/>
      <c r="AS127" s="634"/>
    </row>
    <row r="128" spans="1:45" s="297" customFormat="1" ht="14.5" hidden="1" outlineLevel="1" x14ac:dyDescent="0.35">
      <c r="A128" s="615"/>
      <c r="B128" s="616"/>
      <c r="C128" s="616"/>
      <c r="D128" s="617"/>
      <c r="E128" s="651"/>
      <c r="F128" s="669">
        <f t="shared" si="0"/>
        <v>0</v>
      </c>
      <c r="G128" s="668">
        <f t="shared" si="1"/>
        <v>0</v>
      </c>
      <c r="H128" s="668">
        <f t="shared" si="2"/>
        <v>0</v>
      </c>
      <c r="I128" s="8" t="str">
        <f t="shared" si="3"/>
        <v>M43-M48</v>
      </c>
      <c r="J128" s="635"/>
      <c r="K128" s="635"/>
      <c r="L128" s="635"/>
      <c r="M128" s="635"/>
      <c r="N128" s="635"/>
      <c r="O128" s="635"/>
      <c r="P128" s="635"/>
      <c r="Q128" s="635"/>
      <c r="R128" s="635"/>
      <c r="S128" s="635"/>
      <c r="T128" s="635"/>
      <c r="U128" s="635"/>
      <c r="V128" s="636"/>
      <c r="W128" s="636"/>
      <c r="X128" s="636"/>
      <c r="Y128" s="636"/>
      <c r="Z128" s="634"/>
      <c r="AA128" s="634"/>
      <c r="AB128" s="634"/>
      <c r="AC128" s="634"/>
      <c r="AD128" s="634"/>
      <c r="AE128" s="634"/>
      <c r="AF128" s="634"/>
      <c r="AG128" s="634"/>
      <c r="AH128" s="634"/>
      <c r="AI128" s="634"/>
      <c r="AJ128" s="634"/>
      <c r="AK128" s="634"/>
      <c r="AL128" s="634"/>
      <c r="AM128" s="634"/>
      <c r="AN128" s="634"/>
      <c r="AO128" s="634"/>
      <c r="AP128" s="634"/>
      <c r="AQ128" s="634"/>
      <c r="AR128" s="634"/>
      <c r="AS128" s="634"/>
    </row>
    <row r="129" spans="1:45" s="297" customFormat="1" ht="14.5" hidden="1" outlineLevel="1" x14ac:dyDescent="0.35">
      <c r="A129" s="615"/>
      <c r="B129" s="616"/>
      <c r="C129" s="616"/>
      <c r="D129" s="617"/>
      <c r="E129" s="651"/>
      <c r="F129" s="669">
        <f t="shared" si="0"/>
        <v>0</v>
      </c>
      <c r="G129" s="668">
        <f t="shared" si="1"/>
        <v>0</v>
      </c>
      <c r="H129" s="668">
        <f t="shared" si="2"/>
        <v>0</v>
      </c>
      <c r="I129" s="8" t="str">
        <f t="shared" si="3"/>
        <v>M43-M48</v>
      </c>
      <c r="J129" s="635"/>
      <c r="K129" s="635"/>
      <c r="L129" s="635"/>
      <c r="M129" s="635"/>
      <c r="N129" s="635"/>
      <c r="O129" s="635"/>
      <c r="P129" s="635"/>
      <c r="Q129" s="635"/>
      <c r="R129" s="635"/>
      <c r="S129" s="635"/>
      <c r="T129" s="635"/>
      <c r="U129" s="635"/>
      <c r="V129" s="636"/>
      <c r="W129" s="636"/>
      <c r="X129" s="636"/>
      <c r="Y129" s="636"/>
      <c r="Z129" s="634"/>
      <c r="AA129" s="634"/>
      <c r="AB129" s="634"/>
      <c r="AC129" s="634"/>
      <c r="AD129" s="634"/>
      <c r="AE129" s="634"/>
      <c r="AF129" s="634"/>
      <c r="AG129" s="634"/>
      <c r="AH129" s="634"/>
      <c r="AI129" s="634"/>
      <c r="AJ129" s="634"/>
      <c r="AK129" s="634"/>
      <c r="AL129" s="634"/>
      <c r="AM129" s="634"/>
      <c r="AN129" s="634"/>
      <c r="AO129" s="634"/>
      <c r="AP129" s="634"/>
      <c r="AQ129" s="634"/>
      <c r="AR129" s="634"/>
      <c r="AS129" s="634"/>
    </row>
    <row r="130" spans="1:45" s="297" customFormat="1" ht="15.75" hidden="1" customHeight="1" outlineLevel="1" x14ac:dyDescent="0.35">
      <c r="A130" s="615"/>
      <c r="B130" s="616"/>
      <c r="C130" s="616"/>
      <c r="D130" s="617"/>
      <c r="E130" s="651"/>
      <c r="F130" s="669">
        <f t="shared" si="0"/>
        <v>0</v>
      </c>
      <c r="G130" s="668">
        <f t="shared" si="1"/>
        <v>0</v>
      </c>
      <c r="H130" s="668">
        <f t="shared" si="2"/>
        <v>0</v>
      </c>
      <c r="I130" s="8" t="str">
        <f t="shared" si="3"/>
        <v>M43-M48</v>
      </c>
      <c r="J130" s="635"/>
      <c r="K130" s="635"/>
      <c r="L130" s="635"/>
      <c r="M130" s="635"/>
      <c r="N130" s="635"/>
      <c r="O130" s="635"/>
      <c r="P130" s="635"/>
      <c r="Q130" s="635"/>
      <c r="R130" s="635"/>
      <c r="S130" s="635"/>
      <c r="T130" s="635"/>
      <c r="U130" s="635"/>
      <c r="V130" s="636"/>
      <c r="W130" s="636"/>
      <c r="X130" s="636"/>
      <c r="Y130" s="636"/>
      <c r="Z130" s="634"/>
      <c r="AA130" s="634"/>
      <c r="AB130" s="634"/>
      <c r="AC130" s="634"/>
      <c r="AD130" s="634"/>
      <c r="AE130" s="634"/>
      <c r="AF130" s="634"/>
      <c r="AG130" s="634"/>
      <c r="AH130" s="634"/>
      <c r="AI130" s="634"/>
      <c r="AJ130" s="634"/>
      <c r="AK130" s="634"/>
      <c r="AL130" s="634"/>
      <c r="AM130" s="634"/>
      <c r="AN130" s="634"/>
      <c r="AO130" s="634"/>
      <c r="AP130" s="634"/>
      <c r="AQ130" s="634"/>
      <c r="AR130" s="634"/>
      <c r="AS130" s="634"/>
    </row>
    <row r="131" spans="1:45" s="297" customFormat="1" ht="15.75" hidden="1" customHeight="1" outlineLevel="1" x14ac:dyDescent="0.35">
      <c r="A131" s="615"/>
      <c r="B131" s="616"/>
      <c r="C131" s="616"/>
      <c r="D131" s="617"/>
      <c r="E131" s="651"/>
      <c r="F131" s="669">
        <f t="shared" ref="F131:F140" si="10">D131/8/(215/12)</f>
        <v>0</v>
      </c>
      <c r="G131" s="668">
        <f t="shared" ref="G131:G140" si="11">+D131*C131</f>
        <v>0</v>
      </c>
      <c r="H131" s="668">
        <f t="shared" ref="H131:H140" si="12">G131*0.25</f>
        <v>0</v>
      </c>
      <c r="I131" s="8"/>
      <c r="J131" s="635"/>
      <c r="K131" s="635"/>
      <c r="L131" s="635"/>
      <c r="M131" s="635"/>
      <c r="N131" s="635"/>
      <c r="O131" s="635"/>
      <c r="P131" s="635"/>
      <c r="Q131" s="635"/>
      <c r="R131" s="635"/>
      <c r="S131" s="635"/>
      <c r="T131" s="635"/>
      <c r="U131" s="635"/>
      <c r="V131" s="636"/>
      <c r="W131" s="636"/>
      <c r="X131" s="636"/>
      <c r="Y131" s="636"/>
      <c r="Z131" s="634"/>
      <c r="AA131" s="634"/>
      <c r="AB131" s="634"/>
      <c r="AC131" s="634"/>
      <c r="AD131" s="634"/>
      <c r="AE131" s="634"/>
      <c r="AF131" s="634"/>
      <c r="AG131" s="634"/>
      <c r="AH131" s="634"/>
      <c r="AI131" s="634"/>
      <c r="AJ131" s="634"/>
      <c r="AK131" s="634"/>
      <c r="AL131" s="634"/>
      <c r="AM131" s="634"/>
      <c r="AN131" s="634"/>
      <c r="AO131" s="634"/>
      <c r="AP131" s="634"/>
      <c r="AQ131" s="634"/>
      <c r="AR131" s="634"/>
      <c r="AS131" s="634"/>
    </row>
    <row r="132" spans="1:45" s="297" customFormat="1" ht="15.75" hidden="1" customHeight="1" outlineLevel="1" x14ac:dyDescent="0.35">
      <c r="A132" s="615"/>
      <c r="B132" s="616"/>
      <c r="C132" s="616"/>
      <c r="D132" s="617"/>
      <c r="E132" s="651"/>
      <c r="F132" s="669">
        <f t="shared" si="10"/>
        <v>0</v>
      </c>
      <c r="G132" s="668">
        <f t="shared" si="11"/>
        <v>0</v>
      </c>
      <c r="H132" s="668">
        <f t="shared" si="12"/>
        <v>0</v>
      </c>
      <c r="I132" s="8"/>
      <c r="J132" s="635"/>
      <c r="K132" s="635"/>
      <c r="L132" s="635"/>
      <c r="M132" s="635"/>
      <c r="N132" s="635"/>
      <c r="O132" s="635"/>
      <c r="P132" s="635"/>
      <c r="Q132" s="635"/>
      <c r="R132" s="635"/>
      <c r="S132" s="635"/>
      <c r="T132" s="635"/>
      <c r="U132" s="635"/>
      <c r="V132" s="636"/>
      <c r="W132" s="636"/>
      <c r="X132" s="636"/>
      <c r="Y132" s="636"/>
      <c r="Z132" s="634"/>
      <c r="AA132" s="634"/>
      <c r="AB132" s="634"/>
      <c r="AC132" s="634"/>
      <c r="AD132" s="634"/>
      <c r="AE132" s="634"/>
      <c r="AF132" s="634"/>
      <c r="AG132" s="634"/>
      <c r="AH132" s="634"/>
      <c r="AI132" s="634"/>
      <c r="AJ132" s="634"/>
      <c r="AK132" s="634"/>
      <c r="AL132" s="634"/>
      <c r="AM132" s="634"/>
      <c r="AN132" s="634"/>
      <c r="AO132" s="634"/>
      <c r="AP132" s="634"/>
      <c r="AQ132" s="634"/>
      <c r="AR132" s="634"/>
      <c r="AS132" s="634"/>
    </row>
    <row r="133" spans="1:45" s="297" customFormat="1" ht="15.75" hidden="1" customHeight="1" outlineLevel="1" x14ac:dyDescent="0.35">
      <c r="A133" s="615"/>
      <c r="B133" s="616"/>
      <c r="C133" s="616"/>
      <c r="D133" s="617"/>
      <c r="E133" s="651"/>
      <c r="F133" s="669">
        <f t="shared" si="10"/>
        <v>0</v>
      </c>
      <c r="G133" s="668">
        <f t="shared" si="11"/>
        <v>0</v>
      </c>
      <c r="H133" s="668">
        <f t="shared" si="12"/>
        <v>0</v>
      </c>
      <c r="I133" s="8"/>
      <c r="J133" s="635"/>
      <c r="K133" s="635"/>
      <c r="L133" s="635"/>
      <c r="M133" s="635"/>
      <c r="N133" s="635"/>
      <c r="O133" s="635"/>
      <c r="P133" s="635"/>
      <c r="Q133" s="635"/>
      <c r="R133" s="635"/>
      <c r="S133" s="635"/>
      <c r="T133" s="635"/>
      <c r="U133" s="635"/>
      <c r="V133" s="636"/>
      <c r="W133" s="636"/>
      <c r="X133" s="636"/>
      <c r="Y133" s="636"/>
      <c r="Z133" s="634"/>
      <c r="AA133" s="634"/>
      <c r="AB133" s="634"/>
      <c r="AC133" s="634"/>
      <c r="AD133" s="634"/>
      <c r="AE133" s="634"/>
      <c r="AF133" s="634"/>
      <c r="AG133" s="634"/>
      <c r="AH133" s="634"/>
      <c r="AI133" s="634"/>
      <c r="AJ133" s="634"/>
      <c r="AK133" s="634"/>
      <c r="AL133" s="634"/>
      <c r="AM133" s="634"/>
      <c r="AN133" s="634"/>
      <c r="AO133" s="634"/>
      <c r="AP133" s="634"/>
      <c r="AQ133" s="634"/>
      <c r="AR133" s="634"/>
      <c r="AS133" s="634"/>
    </row>
    <row r="134" spans="1:45" s="297" customFormat="1" ht="15.75" hidden="1" customHeight="1" outlineLevel="1" x14ac:dyDescent="0.35">
      <c r="A134" s="615"/>
      <c r="B134" s="616"/>
      <c r="C134" s="616"/>
      <c r="D134" s="617"/>
      <c r="E134" s="651"/>
      <c r="F134" s="669">
        <f t="shared" si="10"/>
        <v>0</v>
      </c>
      <c r="G134" s="668">
        <f t="shared" si="11"/>
        <v>0</v>
      </c>
      <c r="H134" s="668">
        <f t="shared" si="12"/>
        <v>0</v>
      </c>
      <c r="I134" s="8"/>
      <c r="J134" s="635"/>
      <c r="K134" s="635"/>
      <c r="L134" s="635"/>
      <c r="M134" s="635"/>
      <c r="N134" s="635"/>
      <c r="O134" s="635"/>
      <c r="P134" s="635"/>
      <c r="Q134" s="635"/>
      <c r="R134" s="635"/>
      <c r="S134" s="635"/>
      <c r="T134" s="635"/>
      <c r="U134" s="635"/>
      <c r="V134" s="636"/>
      <c r="W134" s="636"/>
      <c r="X134" s="636"/>
      <c r="Y134" s="636"/>
      <c r="Z134" s="634"/>
      <c r="AA134" s="634"/>
      <c r="AB134" s="634"/>
      <c r="AC134" s="634"/>
      <c r="AD134" s="634"/>
      <c r="AE134" s="634"/>
      <c r="AF134" s="634"/>
      <c r="AG134" s="634"/>
      <c r="AH134" s="634"/>
      <c r="AI134" s="634"/>
      <c r="AJ134" s="634"/>
      <c r="AK134" s="634"/>
      <c r="AL134" s="634"/>
      <c r="AM134" s="634"/>
      <c r="AN134" s="634"/>
      <c r="AO134" s="634"/>
      <c r="AP134" s="634"/>
      <c r="AQ134" s="634"/>
      <c r="AR134" s="634"/>
      <c r="AS134" s="634"/>
    </row>
    <row r="135" spans="1:45" s="297" customFormat="1" ht="15.75" hidden="1" customHeight="1" outlineLevel="1" x14ac:dyDescent="0.35">
      <c r="A135" s="615"/>
      <c r="B135" s="616"/>
      <c r="C135" s="616"/>
      <c r="D135" s="617"/>
      <c r="E135" s="651"/>
      <c r="F135" s="669">
        <f t="shared" si="10"/>
        <v>0</v>
      </c>
      <c r="G135" s="668">
        <f t="shared" si="11"/>
        <v>0</v>
      </c>
      <c r="H135" s="668">
        <f t="shared" si="12"/>
        <v>0</v>
      </c>
      <c r="I135" s="8"/>
      <c r="J135" s="635"/>
      <c r="K135" s="635"/>
      <c r="L135" s="635"/>
      <c r="M135" s="635"/>
      <c r="N135" s="635"/>
      <c r="O135" s="635"/>
      <c r="P135" s="635"/>
      <c r="Q135" s="635"/>
      <c r="R135" s="635"/>
      <c r="S135" s="635"/>
      <c r="T135" s="635"/>
      <c r="U135" s="635"/>
      <c r="V135" s="636"/>
      <c r="W135" s="636"/>
      <c r="X135" s="636"/>
      <c r="Y135" s="636"/>
      <c r="Z135" s="634"/>
      <c r="AA135" s="634"/>
      <c r="AB135" s="634"/>
      <c r="AC135" s="634"/>
      <c r="AD135" s="634"/>
      <c r="AE135" s="634"/>
      <c r="AF135" s="634"/>
      <c r="AG135" s="634"/>
      <c r="AH135" s="634"/>
      <c r="AI135" s="634"/>
      <c r="AJ135" s="634"/>
      <c r="AK135" s="634"/>
      <c r="AL135" s="634"/>
      <c r="AM135" s="634"/>
      <c r="AN135" s="634"/>
      <c r="AO135" s="634"/>
      <c r="AP135" s="634"/>
      <c r="AQ135" s="634"/>
      <c r="AR135" s="634"/>
      <c r="AS135" s="634"/>
    </row>
    <row r="136" spans="1:45" s="297" customFormat="1" ht="15.75" hidden="1" customHeight="1" outlineLevel="1" x14ac:dyDescent="0.35">
      <c r="A136" s="615"/>
      <c r="B136" s="616"/>
      <c r="C136" s="616"/>
      <c r="D136" s="617"/>
      <c r="E136" s="651"/>
      <c r="F136" s="669">
        <f t="shared" si="10"/>
        <v>0</v>
      </c>
      <c r="G136" s="668">
        <f t="shared" si="11"/>
        <v>0</v>
      </c>
      <c r="H136" s="668">
        <f t="shared" si="12"/>
        <v>0</v>
      </c>
      <c r="I136" s="8"/>
      <c r="J136" s="635"/>
      <c r="K136" s="635"/>
      <c r="L136" s="635"/>
      <c r="M136" s="635"/>
      <c r="N136" s="635"/>
      <c r="O136" s="635"/>
      <c r="P136" s="635"/>
      <c r="Q136" s="635"/>
      <c r="R136" s="635"/>
      <c r="S136" s="635"/>
      <c r="T136" s="635"/>
      <c r="U136" s="635"/>
      <c r="V136" s="636"/>
      <c r="W136" s="636"/>
      <c r="X136" s="636"/>
      <c r="Y136" s="636"/>
      <c r="Z136" s="634"/>
      <c r="AA136" s="634"/>
      <c r="AB136" s="634"/>
      <c r="AC136" s="634"/>
      <c r="AD136" s="634"/>
      <c r="AE136" s="634"/>
      <c r="AF136" s="634"/>
      <c r="AG136" s="634"/>
      <c r="AH136" s="634"/>
      <c r="AI136" s="634"/>
      <c r="AJ136" s="634"/>
      <c r="AK136" s="634"/>
      <c r="AL136" s="634"/>
      <c r="AM136" s="634"/>
      <c r="AN136" s="634"/>
      <c r="AO136" s="634"/>
      <c r="AP136" s="634"/>
      <c r="AQ136" s="634"/>
      <c r="AR136" s="634"/>
      <c r="AS136" s="634"/>
    </row>
    <row r="137" spans="1:45" s="297" customFormat="1" ht="15.75" hidden="1" customHeight="1" outlineLevel="1" x14ac:dyDescent="0.35">
      <c r="A137" s="615"/>
      <c r="B137" s="616"/>
      <c r="C137" s="616"/>
      <c r="D137" s="617"/>
      <c r="E137" s="651"/>
      <c r="F137" s="669">
        <f t="shared" si="10"/>
        <v>0</v>
      </c>
      <c r="G137" s="668">
        <f t="shared" si="11"/>
        <v>0</v>
      </c>
      <c r="H137" s="668">
        <f t="shared" si="12"/>
        <v>0</v>
      </c>
      <c r="I137" s="8"/>
      <c r="J137" s="635"/>
      <c r="K137" s="635"/>
      <c r="L137" s="635"/>
      <c r="M137" s="635"/>
      <c r="N137" s="635"/>
      <c r="O137" s="635"/>
      <c r="P137" s="635"/>
      <c r="Q137" s="635"/>
      <c r="R137" s="635"/>
      <c r="S137" s="635"/>
      <c r="T137" s="635"/>
      <c r="U137" s="635"/>
      <c r="V137" s="636"/>
      <c r="W137" s="636"/>
      <c r="X137" s="636"/>
      <c r="Y137" s="636"/>
      <c r="Z137" s="634"/>
      <c r="AA137" s="634"/>
      <c r="AB137" s="634"/>
      <c r="AC137" s="634"/>
      <c r="AD137" s="634"/>
      <c r="AE137" s="634"/>
      <c r="AF137" s="634"/>
      <c r="AG137" s="634"/>
      <c r="AH137" s="634"/>
      <c r="AI137" s="634"/>
      <c r="AJ137" s="634"/>
      <c r="AK137" s="634"/>
      <c r="AL137" s="634"/>
      <c r="AM137" s="634"/>
      <c r="AN137" s="634"/>
      <c r="AO137" s="634"/>
      <c r="AP137" s="634"/>
      <c r="AQ137" s="634"/>
      <c r="AR137" s="634"/>
      <c r="AS137" s="634"/>
    </row>
    <row r="138" spans="1:45" s="297" customFormat="1" ht="15.75" hidden="1" customHeight="1" outlineLevel="1" x14ac:dyDescent="0.35">
      <c r="A138" s="615"/>
      <c r="B138" s="616"/>
      <c r="C138" s="616"/>
      <c r="D138" s="617"/>
      <c r="E138" s="651"/>
      <c r="F138" s="669">
        <f t="shared" si="10"/>
        <v>0</v>
      </c>
      <c r="G138" s="668">
        <f t="shared" si="11"/>
        <v>0</v>
      </c>
      <c r="H138" s="668">
        <f t="shared" si="12"/>
        <v>0</v>
      </c>
      <c r="I138" s="8"/>
      <c r="J138" s="635"/>
      <c r="K138" s="635"/>
      <c r="L138" s="635"/>
      <c r="M138" s="635"/>
      <c r="N138" s="635"/>
      <c r="O138" s="635"/>
      <c r="P138" s="635"/>
      <c r="Q138" s="635"/>
      <c r="R138" s="635"/>
      <c r="S138" s="635"/>
      <c r="T138" s="635"/>
      <c r="U138" s="635"/>
      <c r="V138" s="636"/>
      <c r="W138" s="636"/>
      <c r="X138" s="636"/>
      <c r="Y138" s="636"/>
      <c r="Z138" s="634"/>
      <c r="AA138" s="634"/>
      <c r="AB138" s="634"/>
      <c r="AC138" s="634"/>
      <c r="AD138" s="634"/>
      <c r="AE138" s="634"/>
      <c r="AF138" s="634"/>
      <c r="AG138" s="634"/>
      <c r="AH138" s="634"/>
      <c r="AI138" s="634"/>
      <c r="AJ138" s="634"/>
      <c r="AK138" s="634"/>
      <c r="AL138" s="634"/>
      <c r="AM138" s="634"/>
      <c r="AN138" s="634"/>
      <c r="AO138" s="634"/>
      <c r="AP138" s="634"/>
      <c r="AQ138" s="634"/>
      <c r="AR138" s="634"/>
      <c r="AS138" s="634"/>
    </row>
    <row r="139" spans="1:45" s="297" customFormat="1" ht="15.75" hidden="1" customHeight="1" outlineLevel="1" x14ac:dyDescent="0.35">
      <c r="A139" s="615"/>
      <c r="B139" s="616"/>
      <c r="C139" s="616"/>
      <c r="D139" s="617"/>
      <c r="E139" s="651"/>
      <c r="F139" s="669">
        <f t="shared" si="10"/>
        <v>0</v>
      </c>
      <c r="G139" s="668">
        <f t="shared" si="11"/>
        <v>0</v>
      </c>
      <c r="H139" s="668">
        <f t="shared" si="12"/>
        <v>0</v>
      </c>
      <c r="I139" s="8"/>
      <c r="J139" s="635"/>
      <c r="K139" s="635"/>
      <c r="L139" s="635"/>
      <c r="M139" s="635"/>
      <c r="N139" s="635"/>
      <c r="O139" s="635"/>
      <c r="P139" s="635"/>
      <c r="Q139" s="635"/>
      <c r="R139" s="635"/>
      <c r="S139" s="635"/>
      <c r="T139" s="635"/>
      <c r="U139" s="635"/>
      <c r="V139" s="636"/>
      <c r="W139" s="636"/>
      <c r="X139" s="636"/>
      <c r="Y139" s="636"/>
      <c r="Z139" s="634"/>
      <c r="AA139" s="634"/>
      <c r="AB139" s="634"/>
      <c r="AC139" s="634"/>
      <c r="AD139" s="634"/>
      <c r="AE139" s="634"/>
      <c r="AF139" s="634"/>
      <c r="AG139" s="634"/>
      <c r="AH139" s="634"/>
      <c r="AI139" s="634"/>
      <c r="AJ139" s="634"/>
      <c r="AK139" s="634"/>
      <c r="AL139" s="634"/>
      <c r="AM139" s="634"/>
      <c r="AN139" s="634"/>
      <c r="AO139" s="634"/>
      <c r="AP139" s="634"/>
      <c r="AQ139" s="634"/>
      <c r="AR139" s="634"/>
      <c r="AS139" s="634"/>
    </row>
    <row r="140" spans="1:45" s="297" customFormat="1" ht="15.75" hidden="1" customHeight="1" outlineLevel="1" x14ac:dyDescent="0.35">
      <c r="A140" s="615"/>
      <c r="B140" s="616"/>
      <c r="C140" s="616"/>
      <c r="D140" s="617"/>
      <c r="E140" s="651"/>
      <c r="F140" s="669">
        <f t="shared" si="10"/>
        <v>0</v>
      </c>
      <c r="G140" s="668">
        <f t="shared" si="11"/>
        <v>0</v>
      </c>
      <c r="H140" s="668">
        <f t="shared" si="12"/>
        <v>0</v>
      </c>
      <c r="I140" s="8"/>
      <c r="J140" s="635"/>
      <c r="K140" s="635"/>
      <c r="L140" s="635"/>
      <c r="M140" s="635"/>
      <c r="N140" s="635"/>
      <c r="O140" s="635"/>
      <c r="P140" s="635"/>
      <c r="Q140" s="635"/>
      <c r="R140" s="635"/>
      <c r="S140" s="635"/>
      <c r="T140" s="635"/>
      <c r="U140" s="635"/>
      <c r="V140" s="636"/>
      <c r="W140" s="636"/>
      <c r="X140" s="636"/>
      <c r="Y140" s="636"/>
      <c r="Z140" s="634"/>
      <c r="AA140" s="634"/>
      <c r="AB140" s="634"/>
      <c r="AC140" s="634"/>
      <c r="AD140" s="634"/>
      <c r="AE140" s="634"/>
      <c r="AF140" s="634"/>
      <c r="AG140" s="634"/>
      <c r="AH140" s="634"/>
      <c r="AI140" s="634"/>
      <c r="AJ140" s="634"/>
      <c r="AK140" s="634"/>
      <c r="AL140" s="634"/>
      <c r="AM140" s="634"/>
      <c r="AN140" s="634"/>
      <c r="AO140" s="634"/>
      <c r="AP140" s="634"/>
      <c r="AQ140" s="634"/>
      <c r="AR140" s="634"/>
      <c r="AS140" s="634"/>
    </row>
    <row r="141" spans="1:45" s="297" customFormat="1" ht="14.5" hidden="1" outlineLevel="1" x14ac:dyDescent="0.35">
      <c r="A141" s="615"/>
      <c r="B141" s="616"/>
      <c r="C141" s="616"/>
      <c r="D141" s="617"/>
      <c r="E141" s="651"/>
      <c r="F141" s="669">
        <f t="shared" si="0"/>
        <v>0</v>
      </c>
      <c r="G141" s="668">
        <f t="shared" si="1"/>
        <v>0</v>
      </c>
      <c r="H141" s="668">
        <f t="shared" si="2"/>
        <v>0</v>
      </c>
      <c r="I141" s="8" t="str">
        <f t="shared" si="3"/>
        <v>M43-M48</v>
      </c>
      <c r="J141" s="635"/>
      <c r="K141" s="635"/>
      <c r="L141" s="635"/>
      <c r="M141" s="635"/>
      <c r="N141" s="635"/>
      <c r="O141" s="635"/>
      <c r="P141" s="635"/>
      <c r="Q141" s="635"/>
      <c r="R141" s="635"/>
      <c r="S141" s="635"/>
      <c r="T141" s="635"/>
      <c r="U141" s="635"/>
      <c r="V141" s="636"/>
      <c r="W141" s="636"/>
      <c r="X141" s="636"/>
      <c r="Y141" s="636"/>
      <c r="Z141" s="634"/>
      <c r="AA141" s="634"/>
      <c r="AB141" s="634"/>
      <c r="AC141" s="634"/>
      <c r="AD141" s="634"/>
      <c r="AE141" s="634"/>
      <c r="AF141" s="634"/>
      <c r="AG141" s="634"/>
      <c r="AH141" s="634"/>
      <c r="AI141" s="634"/>
      <c r="AJ141" s="634"/>
      <c r="AK141" s="634"/>
      <c r="AL141" s="634"/>
      <c r="AM141" s="634"/>
      <c r="AN141" s="634"/>
      <c r="AO141" s="634"/>
      <c r="AP141" s="634"/>
      <c r="AQ141" s="634"/>
      <c r="AR141" s="634"/>
      <c r="AS141" s="634"/>
    </row>
    <row r="142" spans="1:45" s="297" customFormat="1" ht="14.5" hidden="1" outlineLevel="1" x14ac:dyDescent="0.35">
      <c r="A142" s="615"/>
      <c r="B142" s="616"/>
      <c r="C142" s="616"/>
      <c r="D142" s="617"/>
      <c r="E142" s="651"/>
      <c r="F142" s="669">
        <f t="shared" si="0"/>
        <v>0</v>
      </c>
      <c r="G142" s="668">
        <f t="shared" si="1"/>
        <v>0</v>
      </c>
      <c r="H142" s="668">
        <f t="shared" si="2"/>
        <v>0</v>
      </c>
      <c r="I142" s="8" t="str">
        <f t="shared" si="3"/>
        <v>M43-M48</v>
      </c>
      <c r="J142" s="635"/>
      <c r="K142" s="635"/>
      <c r="L142" s="635"/>
      <c r="M142" s="635"/>
      <c r="N142" s="635"/>
      <c r="O142" s="635"/>
      <c r="P142" s="635"/>
      <c r="Q142" s="635"/>
      <c r="R142" s="635"/>
      <c r="S142" s="635"/>
      <c r="T142" s="635"/>
      <c r="U142" s="635"/>
      <c r="V142" s="636"/>
      <c r="W142" s="636"/>
      <c r="X142" s="636"/>
      <c r="Y142" s="636"/>
      <c r="Z142" s="634"/>
      <c r="AA142" s="634"/>
      <c r="AB142" s="634"/>
      <c r="AC142" s="634"/>
      <c r="AD142" s="634"/>
      <c r="AE142" s="634"/>
      <c r="AF142" s="634"/>
      <c r="AG142" s="634"/>
      <c r="AH142" s="634"/>
      <c r="AI142" s="634"/>
      <c r="AJ142" s="634"/>
      <c r="AK142" s="634"/>
      <c r="AL142" s="634"/>
      <c r="AM142" s="634"/>
      <c r="AN142" s="634"/>
      <c r="AO142" s="634"/>
      <c r="AP142" s="634"/>
      <c r="AQ142" s="634"/>
      <c r="AR142" s="634"/>
      <c r="AS142" s="634"/>
    </row>
    <row r="143" spans="1:45" s="297" customFormat="1" ht="14.5" hidden="1" outlineLevel="1" x14ac:dyDescent="0.35">
      <c r="A143" s="615"/>
      <c r="B143" s="616"/>
      <c r="C143" s="616"/>
      <c r="D143" s="617"/>
      <c r="E143" s="651"/>
      <c r="F143" s="669">
        <f t="shared" si="0"/>
        <v>0</v>
      </c>
      <c r="G143" s="668">
        <f t="shared" si="1"/>
        <v>0</v>
      </c>
      <c r="H143" s="668">
        <f t="shared" si="2"/>
        <v>0</v>
      </c>
      <c r="I143" s="8" t="str">
        <f t="shared" si="3"/>
        <v>M43-M48</v>
      </c>
      <c r="J143" s="635"/>
      <c r="K143" s="635"/>
      <c r="L143" s="635"/>
      <c r="M143" s="635"/>
      <c r="N143" s="635"/>
      <c r="O143" s="635"/>
      <c r="P143" s="635"/>
      <c r="Q143" s="635"/>
      <c r="R143" s="635"/>
      <c r="S143" s="635"/>
      <c r="T143" s="635"/>
      <c r="U143" s="635"/>
      <c r="V143" s="636"/>
      <c r="W143" s="636"/>
      <c r="X143" s="636"/>
      <c r="Y143" s="636"/>
      <c r="Z143" s="634"/>
      <c r="AA143" s="634"/>
      <c r="AB143" s="634"/>
      <c r="AC143" s="634"/>
      <c r="AD143" s="634"/>
      <c r="AE143" s="634"/>
      <c r="AF143" s="634"/>
      <c r="AG143" s="634"/>
      <c r="AH143" s="634"/>
      <c r="AI143" s="634"/>
      <c r="AJ143" s="634"/>
      <c r="AK143" s="634"/>
      <c r="AL143" s="634"/>
      <c r="AM143" s="634"/>
      <c r="AN143" s="634"/>
      <c r="AO143" s="634"/>
      <c r="AP143" s="634"/>
      <c r="AQ143" s="634"/>
      <c r="AR143" s="634"/>
      <c r="AS143" s="634"/>
    </row>
    <row r="144" spans="1:45" s="297" customFormat="1" ht="14.5" hidden="1" outlineLevel="1" x14ac:dyDescent="0.35">
      <c r="A144" s="615"/>
      <c r="B144" s="616"/>
      <c r="C144" s="616"/>
      <c r="D144" s="617"/>
      <c r="E144" s="651"/>
      <c r="F144" s="669">
        <f t="shared" si="0"/>
        <v>0</v>
      </c>
      <c r="G144" s="668">
        <f t="shared" si="1"/>
        <v>0</v>
      </c>
      <c r="H144" s="668">
        <f t="shared" si="2"/>
        <v>0</v>
      </c>
      <c r="I144" s="8" t="str">
        <f t="shared" si="3"/>
        <v>M43-M48</v>
      </c>
      <c r="J144" s="635"/>
      <c r="K144" s="635"/>
      <c r="L144" s="635"/>
      <c r="M144" s="635"/>
      <c r="N144" s="635"/>
      <c r="O144" s="635"/>
      <c r="P144" s="635"/>
      <c r="Q144" s="635"/>
      <c r="R144" s="635"/>
      <c r="S144" s="635"/>
      <c r="T144" s="635"/>
      <c r="U144" s="635"/>
      <c r="V144" s="636"/>
      <c r="W144" s="636"/>
      <c r="X144" s="636"/>
      <c r="Y144" s="636"/>
      <c r="Z144" s="634"/>
      <c r="AA144" s="634"/>
      <c r="AB144" s="634"/>
      <c r="AC144" s="634"/>
      <c r="AD144" s="634"/>
      <c r="AE144" s="634"/>
      <c r="AF144" s="634"/>
      <c r="AG144" s="634"/>
      <c r="AH144" s="634"/>
      <c r="AI144" s="634"/>
      <c r="AJ144" s="634"/>
      <c r="AK144" s="634"/>
      <c r="AL144" s="634"/>
      <c r="AM144" s="634"/>
      <c r="AN144" s="634"/>
      <c r="AO144" s="634"/>
      <c r="AP144" s="634"/>
      <c r="AQ144" s="634"/>
      <c r="AR144" s="634"/>
      <c r="AS144" s="634"/>
    </row>
    <row r="145" spans="1:25" s="297" customFormat="1" ht="14.5" hidden="1" outlineLevel="1" x14ac:dyDescent="0.35">
      <c r="A145" s="615"/>
      <c r="B145" s="616"/>
      <c r="C145" s="616"/>
      <c r="D145" s="617"/>
      <c r="E145" s="651"/>
      <c r="F145" s="669">
        <f t="shared" si="0"/>
        <v>0</v>
      </c>
      <c r="G145" s="668">
        <f t="shared" si="1"/>
        <v>0</v>
      </c>
      <c r="H145" s="668">
        <f t="shared" si="2"/>
        <v>0</v>
      </c>
      <c r="I145" s="8" t="str">
        <f t="shared" si="3"/>
        <v>M43-M48</v>
      </c>
      <c r="J145" s="635"/>
      <c r="K145" s="635"/>
      <c r="L145" s="635"/>
      <c r="M145" s="635"/>
      <c r="N145" s="635"/>
      <c r="O145" s="635"/>
      <c r="P145" s="635"/>
      <c r="Q145" s="635"/>
      <c r="R145" s="635"/>
      <c r="S145" s="635"/>
      <c r="T145" s="635"/>
      <c r="U145" s="635"/>
      <c r="V145" s="268"/>
      <c r="W145" s="268"/>
      <c r="X145" s="268"/>
      <c r="Y145" s="268"/>
    </row>
    <row r="146" spans="1:25" s="297" customFormat="1" ht="14.5" hidden="1" outlineLevel="1" x14ac:dyDescent="0.35">
      <c r="A146" s="615"/>
      <c r="B146" s="616"/>
      <c r="C146" s="616"/>
      <c r="D146" s="617"/>
      <c r="E146" s="651"/>
      <c r="F146" s="669">
        <f t="shared" si="0"/>
        <v>0</v>
      </c>
      <c r="G146" s="668">
        <f t="shared" si="1"/>
        <v>0</v>
      </c>
      <c r="H146" s="668">
        <f t="shared" si="2"/>
        <v>0</v>
      </c>
      <c r="I146" s="8" t="str">
        <f t="shared" si="3"/>
        <v>M43-M48</v>
      </c>
      <c r="J146" s="635"/>
      <c r="K146" s="635"/>
      <c r="L146" s="635"/>
      <c r="M146" s="635"/>
      <c r="N146" s="635"/>
      <c r="O146" s="635"/>
      <c r="P146" s="635"/>
      <c r="Q146" s="635"/>
      <c r="R146" s="635"/>
      <c r="S146" s="635"/>
      <c r="T146" s="635"/>
      <c r="U146" s="635"/>
      <c r="V146" s="268"/>
      <c r="W146" s="268"/>
      <c r="X146" s="268"/>
      <c r="Y146" s="268"/>
    </row>
    <row r="147" spans="1:25" s="297" customFormat="1" ht="14.5" hidden="1" outlineLevel="1" x14ac:dyDescent="0.35">
      <c r="A147" s="615"/>
      <c r="B147" s="616"/>
      <c r="C147" s="616"/>
      <c r="D147" s="617"/>
      <c r="E147" s="651"/>
      <c r="F147" s="669">
        <f t="shared" si="0"/>
        <v>0</v>
      </c>
      <c r="G147" s="668">
        <f t="shared" si="1"/>
        <v>0</v>
      </c>
      <c r="H147" s="668">
        <f t="shared" si="2"/>
        <v>0</v>
      </c>
      <c r="I147" s="8" t="str">
        <f t="shared" si="3"/>
        <v>M43-M48</v>
      </c>
      <c r="J147" s="635"/>
      <c r="K147" s="635"/>
      <c r="L147" s="635"/>
      <c r="M147" s="635"/>
      <c r="N147" s="635"/>
      <c r="O147" s="635"/>
      <c r="P147" s="635"/>
      <c r="Q147" s="635"/>
      <c r="R147" s="635"/>
      <c r="S147" s="635"/>
      <c r="T147" s="635"/>
      <c r="U147" s="635"/>
      <c r="V147" s="268"/>
      <c r="W147" s="268"/>
      <c r="X147" s="268"/>
      <c r="Y147" s="268"/>
    </row>
    <row r="148" spans="1:25" s="297" customFormat="1" ht="14.5" hidden="1" outlineLevel="1" x14ac:dyDescent="0.35">
      <c r="A148" s="615"/>
      <c r="B148" s="616"/>
      <c r="C148" s="616"/>
      <c r="D148" s="617"/>
      <c r="E148" s="651"/>
      <c r="F148" s="669">
        <f t="shared" si="0"/>
        <v>0</v>
      </c>
      <c r="G148" s="668">
        <f t="shared" si="1"/>
        <v>0</v>
      </c>
      <c r="H148" s="668">
        <f t="shared" si="2"/>
        <v>0</v>
      </c>
      <c r="I148" s="8" t="str">
        <f t="shared" si="3"/>
        <v>M43-M48</v>
      </c>
      <c r="J148" s="635"/>
      <c r="K148" s="635"/>
      <c r="L148" s="635"/>
      <c r="M148" s="635"/>
      <c r="N148" s="635"/>
      <c r="O148" s="635"/>
      <c r="P148" s="635"/>
      <c r="Q148" s="635"/>
      <c r="R148" s="635"/>
      <c r="S148" s="635"/>
      <c r="T148" s="635"/>
      <c r="U148" s="635"/>
      <c r="V148" s="268"/>
      <c r="W148" s="268"/>
      <c r="X148" s="268"/>
      <c r="Y148" s="268"/>
    </row>
    <row r="149" spans="1:25" s="297" customFormat="1" ht="14.5" hidden="1" outlineLevel="1" x14ac:dyDescent="0.35">
      <c r="A149" s="615"/>
      <c r="B149" s="616"/>
      <c r="C149" s="616"/>
      <c r="D149" s="617"/>
      <c r="E149" s="651"/>
      <c r="F149" s="669">
        <f t="shared" si="0"/>
        <v>0</v>
      </c>
      <c r="G149" s="668">
        <f t="shared" si="1"/>
        <v>0</v>
      </c>
      <c r="H149" s="668">
        <f t="shared" si="2"/>
        <v>0</v>
      </c>
      <c r="I149" s="8" t="str">
        <f t="shared" si="3"/>
        <v>M43-M48</v>
      </c>
      <c r="J149" s="635"/>
      <c r="K149" s="635"/>
      <c r="L149" s="635"/>
      <c r="M149" s="635"/>
      <c r="N149" s="635"/>
      <c r="O149" s="635"/>
      <c r="P149" s="635"/>
      <c r="Q149" s="635"/>
      <c r="R149" s="635"/>
      <c r="S149" s="635"/>
      <c r="T149" s="635"/>
      <c r="U149" s="635"/>
      <c r="V149" s="268"/>
      <c r="W149" s="268"/>
      <c r="X149" s="268"/>
      <c r="Y149" s="268"/>
    </row>
    <row r="150" spans="1:25" s="297" customFormat="1" ht="14.5" hidden="1" outlineLevel="1" x14ac:dyDescent="0.35">
      <c r="A150" s="615"/>
      <c r="B150" s="616"/>
      <c r="C150" s="616"/>
      <c r="D150" s="617"/>
      <c r="E150" s="651"/>
      <c r="F150" s="669">
        <f t="shared" si="0"/>
        <v>0</v>
      </c>
      <c r="G150" s="668">
        <f t="shared" si="1"/>
        <v>0</v>
      </c>
      <c r="H150" s="668">
        <f t="shared" si="2"/>
        <v>0</v>
      </c>
      <c r="I150" s="8" t="str">
        <f t="shared" si="3"/>
        <v>M43-M48</v>
      </c>
      <c r="J150" s="635"/>
      <c r="K150" s="635"/>
      <c r="L150" s="635"/>
      <c r="M150" s="635"/>
      <c r="N150" s="635"/>
      <c r="O150" s="635"/>
      <c r="P150" s="635"/>
      <c r="Q150" s="635"/>
      <c r="R150" s="635"/>
      <c r="S150" s="635"/>
      <c r="T150" s="635"/>
      <c r="U150" s="635"/>
      <c r="V150" s="268"/>
      <c r="W150" s="268"/>
      <c r="X150" s="268"/>
      <c r="Y150" s="268"/>
    </row>
    <row r="151" spans="1:25" s="297" customFormat="1" ht="15" collapsed="1" thickBot="1" x14ac:dyDescent="0.4">
      <c r="A151" s="628"/>
      <c r="B151" s="629"/>
      <c r="C151" s="629"/>
      <c r="D151" s="629"/>
      <c r="E151" s="629"/>
      <c r="F151" s="652"/>
      <c r="G151" s="638"/>
      <c r="H151" s="639"/>
      <c r="I151" s="7"/>
      <c r="J151" s="635"/>
      <c r="K151" s="635"/>
      <c r="L151" s="635"/>
      <c r="M151" s="635"/>
      <c r="N151" s="635"/>
      <c r="O151" s="635"/>
      <c r="P151" s="635"/>
      <c r="Q151" s="635"/>
      <c r="R151" s="635"/>
      <c r="S151" s="635"/>
      <c r="T151" s="635"/>
      <c r="U151" s="635"/>
      <c r="V151" s="268"/>
      <c r="W151" s="268"/>
      <c r="X151" s="268"/>
      <c r="Y151" s="268"/>
    </row>
    <row r="152" spans="1:25" s="297" customFormat="1" ht="15.5" thickTop="1" thickBot="1" x14ac:dyDescent="0.4">
      <c r="A152" s="658"/>
      <c r="B152" s="658"/>
      <c r="C152" s="658"/>
      <c r="E152" s="792" t="s">
        <v>1104</v>
      </c>
      <c r="F152" s="794">
        <f>SUM(F4:F150)</f>
        <v>0</v>
      </c>
      <c r="G152" s="659">
        <f>SUM(G4:G150)</f>
        <v>0</v>
      </c>
      <c r="H152" s="660">
        <f>SUM(H4:H150)</f>
        <v>0</v>
      </c>
      <c r="J152" s="635"/>
      <c r="K152" s="635"/>
      <c r="L152" s="635"/>
      <c r="M152" s="635"/>
      <c r="N152" s="635"/>
      <c r="O152" s="635"/>
      <c r="P152" s="635"/>
      <c r="Q152" s="635"/>
      <c r="R152" s="635"/>
      <c r="S152" s="635"/>
      <c r="T152" s="635"/>
      <c r="U152" s="635"/>
      <c r="V152" s="268"/>
      <c r="W152" s="268"/>
      <c r="X152" s="268"/>
      <c r="Y152" s="268"/>
    </row>
    <row r="153" spans="1:25" s="297" customFormat="1" ht="15.5" thickTop="1" thickBot="1" x14ac:dyDescent="0.4">
      <c r="A153" s="661"/>
      <c r="B153" s="661"/>
      <c r="C153" s="661"/>
      <c r="D153" s="268"/>
      <c r="E153" s="793"/>
      <c r="F153" s="795"/>
      <c r="G153" s="790">
        <f>+G152+H152</f>
        <v>0</v>
      </c>
      <c r="H153" s="791"/>
      <c r="J153" s="635"/>
      <c r="K153" s="635"/>
      <c r="L153" s="635"/>
      <c r="M153" s="635"/>
      <c r="N153" s="635"/>
      <c r="O153" s="635"/>
      <c r="P153" s="635"/>
      <c r="Q153" s="635"/>
      <c r="R153" s="635"/>
      <c r="S153" s="635"/>
      <c r="T153" s="635"/>
      <c r="U153" s="635"/>
      <c r="V153" s="268"/>
      <c r="W153" s="268"/>
      <c r="X153" s="268"/>
      <c r="Y153" s="268"/>
    </row>
    <row r="154" spans="1:25" s="297" customFormat="1" ht="15" thickBot="1" x14ac:dyDescent="0.4">
      <c r="A154" s="661"/>
      <c r="B154" s="661"/>
      <c r="C154" s="661"/>
      <c r="D154" s="661"/>
      <c r="E154" s="661"/>
      <c r="F154" s="661"/>
      <c r="G154" s="661"/>
      <c r="H154" s="661"/>
      <c r="I154" s="608"/>
      <c r="J154" s="635"/>
      <c r="K154" s="635"/>
      <c r="L154" s="635"/>
      <c r="M154" s="635"/>
      <c r="N154" s="635"/>
      <c r="O154" s="635"/>
      <c r="P154" s="635"/>
      <c r="Q154" s="635"/>
      <c r="R154" s="635"/>
      <c r="S154" s="635"/>
      <c r="T154" s="635"/>
      <c r="U154" s="635"/>
      <c r="V154" s="268"/>
      <c r="W154" s="268"/>
      <c r="X154" s="268"/>
      <c r="Y154" s="268"/>
    </row>
    <row r="155" spans="1:25" s="297" customFormat="1" ht="15.5" thickTop="1" thickBot="1" x14ac:dyDescent="0.4">
      <c r="A155" s="661"/>
      <c r="B155" s="661"/>
      <c r="C155" s="661"/>
      <c r="D155" s="796" t="s">
        <v>1105</v>
      </c>
      <c r="E155" s="797"/>
      <c r="F155" s="797"/>
      <c r="G155" s="798" t="e">
        <f>G152/F152</f>
        <v>#DIV/0!</v>
      </c>
      <c r="H155" s="799"/>
      <c r="I155" s="608"/>
      <c r="J155" s="635"/>
      <c r="K155" s="635"/>
      <c r="L155" s="635"/>
      <c r="M155" s="635"/>
      <c r="N155" s="635"/>
      <c r="O155" s="635"/>
      <c r="P155" s="635"/>
      <c r="Q155" s="635"/>
      <c r="R155" s="635"/>
      <c r="S155" s="635"/>
      <c r="T155" s="635"/>
      <c r="U155" s="635"/>
      <c r="V155" s="268"/>
      <c r="W155" s="268"/>
      <c r="X155" s="268"/>
      <c r="Y155" s="268"/>
    </row>
    <row r="156" spans="1:25" ht="16" thickTop="1" x14ac:dyDescent="0.35">
      <c r="A156" s="271"/>
      <c r="B156" s="271"/>
      <c r="C156" s="271"/>
      <c r="D156" s="271"/>
      <c r="E156" s="271"/>
      <c r="F156" s="271"/>
      <c r="G156" s="271"/>
      <c r="H156" s="271"/>
      <c r="I156" s="3"/>
      <c r="J156" s="68"/>
      <c r="K156" s="68"/>
      <c r="L156" s="68"/>
      <c r="M156" s="68"/>
      <c r="N156" s="68"/>
      <c r="O156" s="68"/>
      <c r="P156" s="68"/>
      <c r="Q156" s="68"/>
      <c r="R156" s="68"/>
      <c r="S156" s="68"/>
      <c r="T156" s="68"/>
      <c r="U156" s="68"/>
      <c r="V156" s="67"/>
      <c r="W156" s="67"/>
      <c r="X156" s="67"/>
      <c r="Y156" s="67"/>
    </row>
    <row r="157" spans="1:25" ht="14.5" thickBot="1" x14ac:dyDescent="0.35">
      <c r="A157" s="268"/>
      <c r="B157" s="268"/>
      <c r="C157" s="268"/>
      <c r="D157" s="268"/>
      <c r="E157" s="268"/>
      <c r="F157" s="268"/>
      <c r="G157" s="268"/>
      <c r="H157" s="268"/>
      <c r="J157" s="67"/>
      <c r="K157" s="67"/>
      <c r="L157" s="67"/>
      <c r="M157" s="67"/>
      <c r="N157" s="67"/>
      <c r="O157" s="67"/>
      <c r="P157" s="67"/>
      <c r="Q157" s="67"/>
      <c r="R157" s="67"/>
      <c r="S157" s="67"/>
      <c r="T157" s="67"/>
      <c r="U157" s="67"/>
      <c r="V157" s="67"/>
      <c r="W157" s="67"/>
      <c r="X157" s="67"/>
      <c r="Y157" s="67"/>
    </row>
    <row r="158" spans="1:25" ht="19" thickTop="1" thickBot="1" x14ac:dyDescent="0.35">
      <c r="A158" s="738" t="s">
        <v>36</v>
      </c>
      <c r="B158" s="739"/>
      <c r="C158" s="739"/>
      <c r="D158" s="739"/>
      <c r="E158" s="739"/>
      <c r="F158" s="740"/>
      <c r="G158" s="741" t="s">
        <v>1221</v>
      </c>
      <c r="H158" s="779" t="s">
        <v>1186</v>
      </c>
      <c r="J158" s="67"/>
      <c r="K158" s="67"/>
      <c r="L158" s="67"/>
      <c r="M158" s="67"/>
      <c r="N158" s="67"/>
      <c r="O158" s="67"/>
      <c r="P158" s="67"/>
      <c r="Q158" s="67"/>
      <c r="R158" s="67"/>
      <c r="S158" s="67"/>
      <c r="T158" s="67"/>
      <c r="U158" s="67"/>
      <c r="V158" s="67"/>
      <c r="W158" s="67"/>
      <c r="X158" s="67"/>
      <c r="Y158" s="67"/>
    </row>
    <row r="159" spans="1:25" s="297" customFormat="1" ht="29" thickTop="1" thickBot="1" x14ac:dyDescent="0.35">
      <c r="A159" s="602" t="s">
        <v>1226</v>
      </c>
      <c r="B159" s="778" t="s">
        <v>1107</v>
      </c>
      <c r="C159" s="781"/>
      <c r="D159" s="755"/>
      <c r="E159" s="605" t="s">
        <v>1108</v>
      </c>
      <c r="F159" s="606" t="s">
        <v>1227</v>
      </c>
      <c r="G159" s="742"/>
      <c r="H159" s="780"/>
      <c r="J159" s="268"/>
      <c r="K159" s="268"/>
      <c r="L159" s="268"/>
      <c r="M159" s="268"/>
      <c r="N159" s="268"/>
      <c r="O159" s="268"/>
      <c r="P159" s="268"/>
      <c r="Q159" s="268"/>
      <c r="R159" s="268"/>
      <c r="S159" s="268"/>
      <c r="T159" s="268"/>
      <c r="U159" s="268"/>
      <c r="V159" s="268"/>
      <c r="W159" s="268"/>
      <c r="X159" s="268"/>
      <c r="Y159" s="268"/>
    </row>
    <row r="160" spans="1:25" s="297" customFormat="1" ht="14.5" thickTop="1" x14ac:dyDescent="0.3">
      <c r="A160" s="618"/>
      <c r="B160" s="776"/>
      <c r="C160" s="777"/>
      <c r="D160" s="734"/>
      <c r="E160" s="621"/>
      <c r="F160" s="612"/>
      <c r="G160" s="622"/>
      <c r="H160" s="653"/>
      <c r="J160" s="268"/>
      <c r="K160" s="268"/>
      <c r="L160" s="268"/>
      <c r="M160" s="268"/>
      <c r="N160" s="268"/>
      <c r="O160" s="268"/>
      <c r="P160" s="268"/>
      <c r="Q160" s="268"/>
      <c r="R160" s="268"/>
      <c r="S160" s="268"/>
      <c r="T160" s="268"/>
      <c r="U160" s="268"/>
      <c r="V160" s="268"/>
      <c r="W160" s="268"/>
      <c r="X160" s="268"/>
      <c r="Y160" s="268"/>
    </row>
    <row r="161" spans="1:25" s="297" customFormat="1" x14ac:dyDescent="0.3">
      <c r="A161" s="624"/>
      <c r="B161" s="776"/>
      <c r="C161" s="777"/>
      <c r="D161" s="734"/>
      <c r="E161" s="621"/>
      <c r="F161" s="612"/>
      <c r="G161" s="625"/>
      <c r="H161" s="653"/>
      <c r="J161" s="268"/>
      <c r="K161" s="268"/>
      <c r="L161" s="268"/>
      <c r="M161" s="268"/>
      <c r="N161" s="268"/>
      <c r="O161" s="268"/>
      <c r="P161" s="268"/>
      <c r="Q161" s="268"/>
      <c r="R161" s="268"/>
      <c r="S161" s="268"/>
      <c r="T161" s="268"/>
      <c r="U161" s="268"/>
      <c r="V161" s="268"/>
      <c r="W161" s="268"/>
      <c r="X161" s="268"/>
      <c r="Y161" s="268"/>
    </row>
    <row r="162" spans="1:25" s="297" customFormat="1" x14ac:dyDescent="0.3">
      <c r="A162" s="624"/>
      <c r="B162" s="776"/>
      <c r="C162" s="777"/>
      <c r="D162" s="734"/>
      <c r="E162" s="621"/>
      <c r="F162" s="612"/>
      <c r="G162" s="625"/>
      <c r="H162" s="653"/>
      <c r="J162" s="268"/>
      <c r="K162" s="268"/>
      <c r="L162" s="268"/>
      <c r="M162" s="268"/>
      <c r="N162" s="268"/>
      <c r="O162" s="268"/>
      <c r="P162" s="268"/>
      <c r="Q162" s="268"/>
      <c r="R162" s="268"/>
      <c r="S162" s="268"/>
      <c r="T162" s="268"/>
      <c r="U162" s="268"/>
      <c r="V162" s="268"/>
      <c r="W162" s="268"/>
      <c r="X162" s="268"/>
      <c r="Y162" s="268"/>
    </row>
    <row r="163" spans="1:25" s="297" customFormat="1" x14ac:dyDescent="0.3">
      <c r="A163" s="624"/>
      <c r="B163" s="776"/>
      <c r="C163" s="777"/>
      <c r="D163" s="734"/>
      <c r="E163" s="621"/>
      <c r="F163" s="612"/>
      <c r="G163" s="625"/>
      <c r="H163" s="653"/>
      <c r="J163" s="268"/>
      <c r="K163" s="268"/>
      <c r="L163" s="268"/>
      <c r="M163" s="268"/>
      <c r="N163" s="268"/>
      <c r="O163" s="268"/>
      <c r="P163" s="268"/>
      <c r="Q163" s="268"/>
      <c r="R163" s="268"/>
      <c r="S163" s="268"/>
      <c r="T163" s="268"/>
      <c r="U163" s="268"/>
      <c r="V163" s="268"/>
      <c r="W163" s="268"/>
      <c r="X163" s="268"/>
      <c r="Y163" s="268"/>
    </row>
    <row r="164" spans="1:25" s="297" customFormat="1" x14ac:dyDescent="0.3">
      <c r="A164" s="624"/>
      <c r="B164" s="776"/>
      <c r="C164" s="777"/>
      <c r="D164" s="734"/>
      <c r="E164" s="621"/>
      <c r="F164" s="612"/>
      <c r="G164" s="625"/>
      <c r="H164" s="653"/>
      <c r="J164" s="268"/>
      <c r="K164" s="268"/>
      <c r="L164" s="268"/>
      <c r="M164" s="268"/>
      <c r="N164" s="268"/>
      <c r="O164" s="268"/>
      <c r="P164" s="268"/>
      <c r="Q164" s="268"/>
      <c r="R164" s="268"/>
      <c r="S164" s="268"/>
      <c r="T164" s="268"/>
      <c r="U164" s="268"/>
      <c r="V164" s="268"/>
      <c r="W164" s="268"/>
      <c r="X164" s="268"/>
      <c r="Y164" s="268"/>
    </row>
    <row r="165" spans="1:25" s="297" customFormat="1" x14ac:dyDescent="0.3">
      <c r="A165" s="624"/>
      <c r="B165" s="776"/>
      <c r="C165" s="777"/>
      <c r="D165" s="734"/>
      <c r="E165" s="621"/>
      <c r="F165" s="612"/>
      <c r="G165" s="625"/>
      <c r="H165" s="653"/>
      <c r="J165" s="268"/>
      <c r="K165" s="268"/>
      <c r="L165" s="268"/>
      <c r="M165" s="268"/>
      <c r="N165" s="268"/>
      <c r="O165" s="268"/>
      <c r="P165" s="268"/>
      <c r="Q165" s="268"/>
      <c r="R165" s="268"/>
      <c r="S165" s="268"/>
      <c r="T165" s="268"/>
      <c r="U165" s="268"/>
      <c r="V165" s="268"/>
      <c r="W165" s="268"/>
      <c r="X165" s="268"/>
      <c r="Y165" s="268"/>
    </row>
    <row r="166" spans="1:25" s="297" customFormat="1" x14ac:dyDescent="0.3">
      <c r="A166" s="624"/>
      <c r="B166" s="776"/>
      <c r="C166" s="777"/>
      <c r="D166" s="734"/>
      <c r="E166" s="621"/>
      <c r="F166" s="612"/>
      <c r="G166" s="625"/>
      <c r="H166" s="653"/>
      <c r="J166" s="268"/>
      <c r="K166" s="268"/>
      <c r="L166" s="268"/>
      <c r="M166" s="268"/>
      <c r="N166" s="268"/>
      <c r="O166" s="268"/>
      <c r="P166" s="268"/>
      <c r="Q166" s="268"/>
      <c r="R166" s="268"/>
      <c r="S166" s="268"/>
      <c r="T166" s="268"/>
      <c r="U166" s="268"/>
      <c r="V166" s="268"/>
      <c r="W166" s="268"/>
      <c r="X166" s="268"/>
      <c r="Y166" s="268"/>
    </row>
    <row r="167" spans="1:25" s="297" customFormat="1" hidden="1" outlineLevel="1" x14ac:dyDescent="0.3">
      <c r="A167" s="624"/>
      <c r="B167" s="776"/>
      <c r="C167" s="777"/>
      <c r="D167" s="734"/>
      <c r="E167" s="621"/>
      <c r="F167" s="612"/>
      <c r="G167" s="625"/>
      <c r="H167" s="653"/>
      <c r="J167" s="268"/>
      <c r="K167" s="268"/>
      <c r="L167" s="268"/>
      <c r="M167" s="268"/>
      <c r="N167" s="268"/>
      <c r="O167" s="268"/>
      <c r="P167" s="268"/>
      <c r="Q167" s="268"/>
      <c r="R167" s="268"/>
      <c r="S167" s="268"/>
      <c r="T167" s="268"/>
      <c r="U167" s="268"/>
      <c r="V167" s="268"/>
      <c r="W167" s="268"/>
      <c r="X167" s="268"/>
      <c r="Y167" s="268"/>
    </row>
    <row r="168" spans="1:25" s="297" customFormat="1" hidden="1" outlineLevel="1" x14ac:dyDescent="0.3">
      <c r="A168" s="624"/>
      <c r="B168" s="776"/>
      <c r="C168" s="777"/>
      <c r="D168" s="734"/>
      <c r="E168" s="621"/>
      <c r="F168" s="612"/>
      <c r="G168" s="625"/>
      <c r="H168" s="653"/>
      <c r="J168" s="268"/>
      <c r="K168" s="268"/>
      <c r="L168" s="268"/>
      <c r="M168" s="268"/>
      <c r="N168" s="268"/>
      <c r="O168" s="268"/>
      <c r="P168" s="268"/>
      <c r="Q168" s="268"/>
      <c r="R168" s="268"/>
      <c r="S168" s="268"/>
      <c r="T168" s="268"/>
      <c r="U168" s="268"/>
      <c r="V168" s="268"/>
      <c r="W168" s="268"/>
      <c r="X168" s="268"/>
      <c r="Y168" s="268"/>
    </row>
    <row r="169" spans="1:25" s="297" customFormat="1" hidden="1" outlineLevel="1" x14ac:dyDescent="0.3">
      <c r="A169" s="624"/>
      <c r="B169" s="776"/>
      <c r="C169" s="777"/>
      <c r="D169" s="734"/>
      <c r="E169" s="621"/>
      <c r="F169" s="612"/>
      <c r="G169" s="625"/>
      <c r="H169" s="653"/>
      <c r="J169" s="268"/>
      <c r="K169" s="268"/>
      <c r="L169" s="268"/>
      <c r="M169" s="268"/>
      <c r="N169" s="268"/>
      <c r="O169" s="268"/>
      <c r="P169" s="268"/>
      <c r="Q169" s="268"/>
      <c r="R169" s="268"/>
      <c r="S169" s="268"/>
      <c r="T169" s="268"/>
      <c r="U169" s="268"/>
      <c r="V169" s="268"/>
      <c r="W169" s="268"/>
      <c r="X169" s="268"/>
      <c r="Y169" s="268"/>
    </row>
    <row r="170" spans="1:25" s="297" customFormat="1" hidden="1" outlineLevel="1" x14ac:dyDescent="0.3">
      <c r="A170" s="615"/>
      <c r="B170" s="774"/>
      <c r="C170" s="775"/>
      <c r="D170" s="731"/>
      <c r="E170" s="626"/>
      <c r="F170" s="612"/>
      <c r="G170" s="627"/>
      <c r="H170" s="653"/>
      <c r="J170" s="268"/>
      <c r="K170" s="268"/>
      <c r="L170" s="268"/>
      <c r="M170" s="268"/>
      <c r="N170" s="268"/>
      <c r="O170" s="268"/>
      <c r="P170" s="268"/>
      <c r="Q170" s="268"/>
      <c r="R170" s="268"/>
      <c r="S170" s="268"/>
      <c r="T170" s="268"/>
      <c r="U170" s="268"/>
      <c r="V170" s="268"/>
      <c r="W170" s="268"/>
      <c r="X170" s="268"/>
      <c r="Y170" s="268"/>
    </row>
    <row r="171" spans="1:25" s="297" customFormat="1" hidden="1" outlineLevel="1" x14ac:dyDescent="0.3">
      <c r="A171" s="615"/>
      <c r="B171" s="774"/>
      <c r="C171" s="775"/>
      <c r="D171" s="731"/>
      <c r="E171" s="626"/>
      <c r="F171" s="612"/>
      <c r="G171" s="627"/>
      <c r="H171" s="653"/>
      <c r="J171" s="268"/>
      <c r="K171" s="268"/>
      <c r="L171" s="268"/>
      <c r="M171" s="268"/>
      <c r="N171" s="268"/>
      <c r="O171" s="268"/>
      <c r="P171" s="268"/>
      <c r="Q171" s="268"/>
      <c r="R171" s="268"/>
      <c r="S171" s="268"/>
      <c r="T171" s="268"/>
      <c r="U171" s="268"/>
      <c r="V171" s="268"/>
      <c r="W171" s="268"/>
      <c r="X171" s="268"/>
      <c r="Y171" s="268"/>
    </row>
    <row r="172" spans="1:25" s="297" customFormat="1" hidden="1" outlineLevel="1" x14ac:dyDescent="0.3">
      <c r="A172" s="615"/>
      <c r="B172" s="774"/>
      <c r="C172" s="775"/>
      <c r="D172" s="731"/>
      <c r="E172" s="626"/>
      <c r="F172" s="612"/>
      <c r="G172" s="627"/>
      <c r="H172" s="653"/>
      <c r="J172" s="268"/>
      <c r="K172" s="268"/>
      <c r="L172" s="268"/>
      <c r="M172" s="268"/>
      <c r="N172" s="268"/>
      <c r="O172" s="268"/>
      <c r="P172" s="268"/>
      <c r="Q172" s="268"/>
      <c r="R172" s="268"/>
      <c r="S172" s="268"/>
      <c r="T172" s="268"/>
      <c r="U172" s="268"/>
      <c r="V172" s="268"/>
      <c r="W172" s="268"/>
      <c r="X172" s="268"/>
      <c r="Y172" s="268"/>
    </row>
    <row r="173" spans="1:25" s="297" customFormat="1" ht="14.5" collapsed="1" thickBot="1" x14ac:dyDescent="0.35">
      <c r="A173" s="628"/>
      <c r="B173" s="629"/>
      <c r="C173" s="629"/>
      <c r="D173" s="629"/>
      <c r="E173" s="629"/>
      <c r="F173" s="631"/>
      <c r="G173" s="638"/>
      <c r="H173" s="654"/>
      <c r="J173" s="268"/>
      <c r="K173" s="268"/>
      <c r="L173" s="268"/>
      <c r="M173" s="268"/>
      <c r="N173" s="268"/>
      <c r="O173" s="268"/>
      <c r="P173" s="268"/>
      <c r="Q173" s="268"/>
      <c r="R173" s="268"/>
      <c r="S173" s="268"/>
      <c r="T173" s="268"/>
      <c r="U173" s="268"/>
      <c r="V173" s="268"/>
      <c r="W173" s="268"/>
      <c r="X173" s="268"/>
      <c r="Y173" s="268"/>
    </row>
    <row r="174" spans="1:25" ht="16.5" thickTop="1" thickBot="1" x14ac:dyDescent="0.4">
      <c r="A174" s="288"/>
      <c r="B174" s="288"/>
      <c r="C174" s="288"/>
      <c r="D174" s="746" t="s">
        <v>1104</v>
      </c>
      <c r="E174" s="747"/>
      <c r="F174" s="748"/>
      <c r="G174" s="269">
        <f>SUM(G160:G172)</f>
        <v>0</v>
      </c>
      <c r="H174" s="289"/>
      <c r="J174" s="67"/>
      <c r="K174" s="67"/>
      <c r="L174" s="67"/>
      <c r="M174" s="67"/>
      <c r="N174" s="67"/>
      <c r="O174" s="67"/>
      <c r="P174" s="67"/>
      <c r="Q174" s="67"/>
      <c r="R174" s="67"/>
      <c r="S174" s="67"/>
      <c r="T174" s="67"/>
      <c r="U174" s="67"/>
      <c r="V174" s="67"/>
      <c r="W174" s="67"/>
      <c r="X174" s="67"/>
      <c r="Y174" s="67"/>
    </row>
    <row r="175" spans="1:25" ht="16.5" thickTop="1" thickBot="1" x14ac:dyDescent="0.4">
      <c r="A175" s="271"/>
      <c r="B175" s="271"/>
      <c r="C175" s="271"/>
      <c r="D175" s="749"/>
      <c r="E175" s="750"/>
      <c r="F175" s="751"/>
      <c r="G175" s="736">
        <f>+G174</f>
        <v>0</v>
      </c>
      <c r="H175" s="737"/>
      <c r="J175" s="67"/>
      <c r="K175" s="67"/>
      <c r="L175" s="67"/>
      <c r="M175" s="67"/>
      <c r="N175" s="67"/>
      <c r="O175" s="67"/>
      <c r="P175" s="67"/>
      <c r="Q175" s="67"/>
      <c r="R175" s="67"/>
      <c r="S175" s="67"/>
      <c r="T175" s="67"/>
      <c r="U175" s="67"/>
      <c r="V175" s="67"/>
      <c r="W175" s="67"/>
      <c r="X175" s="67"/>
      <c r="Y175" s="67"/>
    </row>
    <row r="176" spans="1:25" ht="15.5" x14ac:dyDescent="0.35">
      <c r="A176" s="271"/>
      <c r="B176" s="271"/>
      <c r="C176" s="271"/>
      <c r="D176" s="292"/>
      <c r="E176" s="292"/>
      <c r="F176" s="292"/>
      <c r="G176" s="293"/>
      <c r="H176" s="294"/>
      <c r="J176" s="67"/>
      <c r="K176" s="67"/>
      <c r="L176" s="67"/>
      <c r="M176" s="67"/>
      <c r="N176" s="67"/>
      <c r="O176" s="67"/>
      <c r="P176" s="67"/>
      <c r="Q176" s="67"/>
      <c r="R176" s="67"/>
      <c r="S176" s="67"/>
      <c r="T176" s="67"/>
      <c r="U176" s="67"/>
      <c r="V176" s="67"/>
      <c r="W176" s="67"/>
      <c r="X176" s="67"/>
      <c r="Y176" s="67"/>
    </row>
    <row r="177" spans="1:46" ht="16" thickBot="1" x14ac:dyDescent="0.4">
      <c r="A177" s="271"/>
      <c r="B177" s="271"/>
      <c r="C177" s="271"/>
      <c r="D177" s="271"/>
      <c r="E177" s="271"/>
      <c r="F177" s="268"/>
      <c r="G177" s="268"/>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33">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33">
        <f t="shared" ref="H181:H226" si="13">+G181*0.25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33">
        <f t="shared" si="13"/>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33">
        <f t="shared" si="13"/>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33">
        <f t="shared" si="13"/>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33">
        <f t="shared" si="13"/>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33">
        <f t="shared" si="13"/>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33">
        <f t="shared" si="13"/>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33">
        <f t="shared" si="13"/>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33">
        <f t="shared" si="13"/>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33">
        <f t="shared" si="13"/>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33">
        <f t="shared" si="13"/>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33">
        <f t="shared" si="13"/>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33">
        <f t="shared" si="13"/>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33">
        <f t="shared" si="13"/>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33">
        <f t="shared" si="13"/>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33">
        <f t="shared" si="13"/>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33">
        <f t="shared" si="13"/>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33">
        <f t="shared" si="13"/>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33">
        <f t="shared" si="13"/>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33">
        <f t="shared" si="13"/>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33">
        <f t="shared" si="13"/>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33">
        <f t="shared" si="13"/>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33">
        <f t="shared" si="13"/>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33">
        <f t="shared" si="13"/>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33">
        <f t="shared" si="13"/>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33">
        <f t="shared" si="13"/>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33">
        <f t="shared" si="13"/>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33">
        <f t="shared" si="13"/>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33">
        <f t="shared" si="13"/>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33">
        <f t="shared" si="13"/>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33">
        <f t="shared" si="13"/>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33">
        <f t="shared" si="13"/>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33">
        <f t="shared" si="13"/>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33">
        <f t="shared" si="13"/>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33">
        <f t="shared" si="13"/>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33">
        <f t="shared" si="13"/>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33">
        <f t="shared" si="13"/>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33">
        <f t="shared" si="13"/>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33">
        <f t="shared" si="13"/>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33">
        <f t="shared" si="13"/>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33">
        <f t="shared" si="13"/>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33">
        <f t="shared" si="13"/>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33">
        <f t="shared" si="13"/>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33">
        <f t="shared" si="13"/>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33">
        <f t="shared" si="13"/>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33">
        <f t="shared" si="13"/>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ht="15.5" x14ac:dyDescent="0.35">
      <c r="A230" s="268"/>
      <c r="B230" s="268"/>
      <c r="C230" s="268"/>
      <c r="D230" s="268"/>
      <c r="E230" s="268"/>
      <c r="F230" s="268"/>
      <c r="G230" s="268"/>
      <c r="H230" s="268"/>
      <c r="J230" s="67"/>
      <c r="K230" s="68"/>
      <c r="L230" s="68"/>
      <c r="M230" s="68"/>
      <c r="N230" s="68"/>
      <c r="O230" s="68"/>
      <c r="P230" s="68"/>
      <c r="Q230" s="68"/>
      <c r="R230" s="68"/>
      <c r="S230" s="68"/>
      <c r="T230" s="68"/>
      <c r="U230" s="68"/>
      <c r="V230" s="68"/>
      <c r="W230" s="67"/>
      <c r="X230" s="67"/>
      <c r="Y230" s="67"/>
    </row>
    <row r="231" spans="1:46" ht="16" thickBot="1" x14ac:dyDescent="0.4">
      <c r="A231" s="271"/>
      <c r="B231" s="271"/>
      <c r="C231" s="271"/>
      <c r="D231" s="271"/>
      <c r="E231" s="271"/>
      <c r="F231" s="268"/>
      <c r="G231" s="268"/>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33">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33">
        <f t="shared" ref="H235:H260" si="14">+G235*0.25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33">
        <f t="shared" si="14"/>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33">
        <f t="shared" si="14"/>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33">
        <f t="shared" si="14"/>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33">
        <f t="shared" si="14"/>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33">
        <f t="shared" si="14"/>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33">
        <f t="shared" si="14"/>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33">
        <f t="shared" si="14"/>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33">
        <f t="shared" si="14"/>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33">
        <f t="shared" si="14"/>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33">
        <f t="shared" si="14"/>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33">
        <f t="shared" si="14"/>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33">
        <f t="shared" ref="H247:H253" si="15">+G247*0.25</f>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33">
        <f t="shared" si="15"/>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33">
        <f t="shared" si="15"/>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33">
        <f t="shared" si="15"/>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33">
        <f t="shared" si="15"/>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33">
        <f t="shared" si="15"/>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33">
        <f t="shared" si="15"/>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33">
        <f t="shared" si="14"/>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33">
        <f t="shared" si="14"/>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33">
        <f t="shared" si="14"/>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33">
        <f t="shared" si="14"/>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33">
        <f t="shared" si="14"/>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33">
        <f t="shared" si="14"/>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33">
        <f t="shared" si="14"/>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ht="16" thickBot="1" x14ac:dyDescent="0.4">
      <c r="A264" s="271"/>
      <c r="B264" s="271"/>
      <c r="C264" s="271"/>
      <c r="D264" s="271"/>
      <c r="E264" s="271"/>
      <c r="F264" s="268"/>
      <c r="G264" s="268"/>
      <c r="H264" s="271"/>
      <c r="I264" s="3"/>
      <c r="J264" s="66"/>
      <c r="K264" s="68"/>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ht="32" thickTop="1" thickBot="1" x14ac:dyDescent="0.4">
      <c r="A265" s="738" t="s">
        <v>1172</v>
      </c>
      <c r="B265" s="739"/>
      <c r="C265" s="739"/>
      <c r="D265" s="739"/>
      <c r="E265" s="739"/>
      <c r="F265" s="740"/>
      <c r="G265" s="74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33">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33">
        <f t="shared" ref="H268:H313" si="16">+G268*0.25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33">
        <f t="shared" si="16"/>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33">
        <f t="shared" si="16"/>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33">
        <f t="shared" si="16"/>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33">
        <f t="shared" si="16"/>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33">
        <f t="shared" si="16"/>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33">
        <f t="shared" si="16"/>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33">
        <f t="shared" si="16"/>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33">
        <f t="shared" si="16"/>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33">
        <f t="shared" si="16"/>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33">
        <f t="shared" si="16"/>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33">
        <f t="shared" si="16"/>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33">
        <f t="shared" si="16"/>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33">
        <f t="shared" si="16"/>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33">
        <f t="shared" si="16"/>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33">
        <f t="shared" si="16"/>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33">
        <f t="shared" si="16"/>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33">
        <f t="shared" si="16"/>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33">
        <f t="shared" si="16"/>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33">
        <f t="shared" si="16"/>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33">
        <f t="shared" si="16"/>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33">
        <f t="shared" si="16"/>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33">
        <f t="shared" si="16"/>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33">
        <f t="shared" si="16"/>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33">
        <f t="shared" si="16"/>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33">
        <f t="shared" si="16"/>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33">
        <f t="shared" si="16"/>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33">
        <f t="shared" si="16"/>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33">
        <f t="shared" si="16"/>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33">
        <f t="shared" si="16"/>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33">
        <f t="shared" si="16"/>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33">
        <f t="shared" si="16"/>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33">
        <f t="shared" ref="H300:H307" si="17">+G300*0.25</f>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33">
        <f t="shared" si="17"/>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33">
        <f t="shared" si="17"/>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33">
        <f t="shared" si="17"/>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33">
        <f t="shared" si="17"/>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33">
        <f t="shared" si="17"/>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33">
        <f t="shared" si="17"/>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33">
        <f t="shared" si="17"/>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33">
        <f t="shared" si="16"/>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33">
        <f t="shared" si="16"/>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33">
        <f t="shared" si="16"/>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33">
        <f t="shared" si="16"/>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33">
        <f t="shared" si="16"/>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33">
        <f t="shared" si="16"/>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268"/>
      <c r="B318" s="268"/>
      <c r="C318" s="268"/>
      <c r="D318" s="268"/>
      <c r="E318" s="268"/>
      <c r="F318" s="268"/>
      <c r="G318" s="268"/>
      <c r="H318" s="268"/>
      <c r="J318" s="67"/>
      <c r="K318" s="67"/>
      <c r="L318" s="67"/>
      <c r="M318" s="67"/>
      <c r="N318" s="67"/>
      <c r="O318" s="67"/>
      <c r="P318" s="67"/>
      <c r="Q318" s="67"/>
      <c r="R318" s="67"/>
      <c r="S318" s="67"/>
      <c r="T318" s="67"/>
      <c r="U318" s="67"/>
      <c r="V318" s="67"/>
      <c r="W318" s="67"/>
      <c r="X318" s="67"/>
      <c r="Y318" s="67"/>
    </row>
    <row r="319" spans="1:46" ht="19" thickTop="1" thickBot="1" x14ac:dyDescent="0.4">
      <c r="A319" s="738" t="s">
        <v>1392</v>
      </c>
      <c r="B319" s="739"/>
      <c r="C319" s="739"/>
      <c r="D319" s="739"/>
      <c r="E319" s="739"/>
      <c r="F319" s="740"/>
      <c r="G319" s="741" t="s">
        <v>1224</v>
      </c>
      <c r="H319" s="779" t="s">
        <v>1186</v>
      </c>
      <c r="I319" s="3"/>
      <c r="J319" s="67"/>
      <c r="K319" s="67"/>
      <c r="L319" s="67"/>
      <c r="M319" s="67"/>
      <c r="N319" s="67"/>
      <c r="O319" s="67"/>
      <c r="P319" s="67"/>
      <c r="Q319" s="67"/>
      <c r="R319" s="67"/>
      <c r="S319" s="67"/>
      <c r="T319" s="67"/>
      <c r="U319" s="67"/>
      <c r="V319" s="67"/>
      <c r="W319" s="67"/>
      <c r="X319" s="67"/>
      <c r="Y319" s="67"/>
    </row>
    <row r="320" spans="1:46" s="297" customFormat="1" ht="29" thickTop="1" thickBot="1" x14ac:dyDescent="0.4">
      <c r="A320" s="602" t="s">
        <v>1228</v>
      </c>
      <c r="B320" s="778" t="s">
        <v>1107</v>
      </c>
      <c r="C320" s="744"/>
      <c r="D320" s="745"/>
      <c r="E320" s="605" t="s">
        <v>1108</v>
      </c>
      <c r="F320" s="606" t="s">
        <v>1109</v>
      </c>
      <c r="G320" s="742"/>
      <c r="H320" s="780"/>
      <c r="I320" s="634"/>
      <c r="J320" s="268"/>
      <c r="K320" s="268"/>
      <c r="L320" s="268"/>
      <c r="M320" s="268"/>
      <c r="N320" s="268"/>
      <c r="O320" s="268"/>
      <c r="P320" s="268"/>
      <c r="Q320" s="268"/>
      <c r="R320" s="268"/>
      <c r="S320" s="268"/>
      <c r="T320" s="268"/>
      <c r="U320" s="268"/>
      <c r="V320" s="268"/>
      <c r="W320" s="268"/>
      <c r="X320" s="268"/>
      <c r="Y320" s="268"/>
    </row>
    <row r="321" spans="1:25" s="297" customFormat="1" ht="15" thickTop="1" x14ac:dyDescent="0.35">
      <c r="A321" s="618"/>
      <c r="B321" s="776"/>
      <c r="C321" s="777"/>
      <c r="D321" s="734"/>
      <c r="E321" s="621"/>
      <c r="F321" s="612"/>
      <c r="G321" s="622"/>
      <c r="H321" s="653"/>
      <c r="I321" s="634"/>
      <c r="J321" s="268"/>
      <c r="K321" s="268"/>
      <c r="L321" s="268"/>
      <c r="M321" s="268"/>
      <c r="N321" s="268"/>
      <c r="O321" s="268"/>
      <c r="P321" s="268"/>
      <c r="Q321" s="268"/>
      <c r="R321" s="268"/>
      <c r="S321" s="268"/>
      <c r="T321" s="268"/>
      <c r="U321" s="268"/>
      <c r="V321" s="268"/>
      <c r="W321" s="268"/>
      <c r="X321" s="268"/>
      <c r="Y321" s="268"/>
    </row>
    <row r="322" spans="1:25" s="297" customFormat="1" ht="14.5" x14ac:dyDescent="0.35">
      <c r="A322" s="615"/>
      <c r="B322" s="774"/>
      <c r="C322" s="775"/>
      <c r="D322" s="731"/>
      <c r="E322" s="626"/>
      <c r="F322" s="612"/>
      <c r="G322" s="627"/>
      <c r="H322" s="653"/>
      <c r="I322" s="634"/>
      <c r="J322" s="268"/>
      <c r="K322" s="268"/>
      <c r="L322" s="268"/>
      <c r="M322" s="268"/>
      <c r="N322" s="268"/>
      <c r="O322" s="268"/>
      <c r="P322" s="268"/>
      <c r="Q322" s="268"/>
      <c r="R322" s="268"/>
      <c r="S322" s="268"/>
      <c r="T322" s="268"/>
      <c r="U322" s="268"/>
      <c r="V322" s="268"/>
      <c r="W322" s="268"/>
      <c r="X322" s="268"/>
      <c r="Y322" s="268"/>
    </row>
    <row r="323" spans="1:25" s="297" customFormat="1" ht="14.5" x14ac:dyDescent="0.35">
      <c r="A323" s="615"/>
      <c r="B323" s="774"/>
      <c r="C323" s="775"/>
      <c r="D323" s="731"/>
      <c r="E323" s="626"/>
      <c r="F323" s="612"/>
      <c r="G323" s="627"/>
      <c r="H323" s="653"/>
      <c r="I323" s="634"/>
      <c r="J323" s="268"/>
      <c r="K323" s="268"/>
      <c r="L323" s="268"/>
      <c r="M323" s="268"/>
      <c r="N323" s="268"/>
      <c r="O323" s="268"/>
      <c r="P323" s="268"/>
      <c r="Q323" s="268"/>
      <c r="R323" s="268"/>
      <c r="S323" s="268"/>
      <c r="T323" s="268"/>
      <c r="U323" s="268"/>
      <c r="V323" s="268"/>
      <c r="W323" s="268"/>
      <c r="X323" s="268"/>
      <c r="Y323" s="268"/>
    </row>
    <row r="324" spans="1:25" s="297" customFormat="1" ht="14.5" x14ac:dyDescent="0.35">
      <c r="A324" s="615"/>
      <c r="B324" s="774"/>
      <c r="C324" s="775"/>
      <c r="D324" s="731"/>
      <c r="E324" s="626"/>
      <c r="F324" s="612"/>
      <c r="G324" s="627"/>
      <c r="H324" s="653"/>
      <c r="I324" s="634"/>
      <c r="J324" s="268"/>
      <c r="K324" s="268"/>
      <c r="L324" s="268"/>
      <c r="M324" s="268"/>
      <c r="N324" s="268"/>
      <c r="O324" s="268"/>
      <c r="P324" s="268"/>
      <c r="Q324" s="268"/>
      <c r="R324" s="268"/>
      <c r="S324" s="268"/>
      <c r="T324" s="268"/>
      <c r="U324" s="268"/>
      <c r="V324" s="268"/>
      <c r="W324" s="268"/>
      <c r="X324" s="268"/>
      <c r="Y324" s="268"/>
    </row>
    <row r="325" spans="1:25" s="297" customFormat="1" ht="14.5" x14ac:dyDescent="0.35">
      <c r="A325" s="615"/>
      <c r="B325" s="774"/>
      <c r="C325" s="775"/>
      <c r="D325" s="731"/>
      <c r="E325" s="626"/>
      <c r="F325" s="612"/>
      <c r="G325" s="627"/>
      <c r="H325" s="653"/>
      <c r="I325" s="634"/>
      <c r="J325" s="268"/>
      <c r="K325" s="268"/>
      <c r="L325" s="268"/>
      <c r="M325" s="268"/>
      <c r="N325" s="268"/>
      <c r="O325" s="268"/>
      <c r="P325" s="268"/>
      <c r="Q325" s="268"/>
      <c r="R325" s="268"/>
      <c r="S325" s="268"/>
      <c r="T325" s="268"/>
      <c r="U325" s="268"/>
      <c r="V325" s="268"/>
      <c r="W325" s="268"/>
      <c r="X325" s="268"/>
      <c r="Y325" s="268"/>
    </row>
    <row r="326" spans="1:25" s="297" customFormat="1" ht="14.5" x14ac:dyDescent="0.35">
      <c r="A326" s="615"/>
      <c r="B326" s="774"/>
      <c r="C326" s="775"/>
      <c r="D326" s="731"/>
      <c r="E326" s="626"/>
      <c r="F326" s="612"/>
      <c r="G326" s="627"/>
      <c r="H326" s="653"/>
      <c r="I326" s="634"/>
      <c r="J326" s="268"/>
      <c r="K326" s="268"/>
      <c r="L326" s="268"/>
      <c r="M326" s="268"/>
      <c r="N326" s="268"/>
      <c r="O326" s="268"/>
      <c r="P326" s="268"/>
      <c r="Q326" s="268"/>
      <c r="R326" s="268"/>
      <c r="S326" s="268"/>
      <c r="T326" s="268"/>
      <c r="U326" s="268"/>
      <c r="V326" s="268"/>
      <c r="W326" s="268"/>
      <c r="X326" s="268"/>
      <c r="Y326" s="268"/>
    </row>
    <row r="327" spans="1:25" s="297" customFormat="1" ht="14.5" x14ac:dyDescent="0.35">
      <c r="A327" s="615"/>
      <c r="B327" s="774"/>
      <c r="C327" s="775"/>
      <c r="D327" s="731"/>
      <c r="E327" s="626"/>
      <c r="F327" s="612"/>
      <c r="G327" s="627"/>
      <c r="H327" s="653"/>
      <c r="I327" s="634"/>
      <c r="J327" s="268"/>
      <c r="K327" s="268"/>
      <c r="L327" s="268"/>
      <c r="M327" s="268"/>
      <c r="N327" s="268"/>
      <c r="O327" s="268"/>
      <c r="P327" s="268"/>
      <c r="Q327" s="268"/>
      <c r="R327" s="268"/>
      <c r="S327" s="268"/>
      <c r="T327" s="268"/>
      <c r="U327" s="268"/>
      <c r="V327" s="268"/>
      <c r="W327" s="268"/>
      <c r="X327" s="268"/>
      <c r="Y327" s="268"/>
    </row>
    <row r="328" spans="1:25" s="297" customFormat="1" ht="14.5" hidden="1" outlineLevel="1" x14ac:dyDescent="0.35">
      <c r="A328" s="615"/>
      <c r="B328" s="774"/>
      <c r="C328" s="775"/>
      <c r="D328" s="731"/>
      <c r="E328" s="626"/>
      <c r="F328" s="612"/>
      <c r="G328" s="627"/>
      <c r="H328" s="653"/>
      <c r="I328" s="634"/>
      <c r="J328" s="268"/>
      <c r="K328" s="268"/>
      <c r="L328" s="268"/>
      <c r="M328" s="268"/>
      <c r="N328" s="268"/>
      <c r="O328" s="268"/>
      <c r="P328" s="268"/>
      <c r="Q328" s="268"/>
      <c r="R328" s="268"/>
      <c r="S328" s="268"/>
      <c r="T328" s="268"/>
      <c r="U328" s="268"/>
      <c r="V328" s="268"/>
      <c r="W328" s="268"/>
      <c r="X328" s="268"/>
      <c r="Y328" s="268"/>
    </row>
    <row r="329" spans="1:25" s="297" customFormat="1" hidden="1" outlineLevel="1" x14ac:dyDescent="0.3">
      <c r="A329" s="615"/>
      <c r="B329" s="774"/>
      <c r="C329" s="775"/>
      <c r="D329" s="731"/>
      <c r="E329" s="626"/>
      <c r="F329" s="612"/>
      <c r="G329" s="627"/>
      <c r="H329" s="653"/>
      <c r="J329" s="268"/>
      <c r="K329" s="268"/>
      <c r="L329" s="268"/>
      <c r="M329" s="268"/>
      <c r="N329" s="268"/>
      <c r="O329" s="268"/>
      <c r="P329" s="268"/>
      <c r="Q329" s="268"/>
      <c r="R329" s="268"/>
      <c r="S329" s="268"/>
      <c r="T329" s="268"/>
      <c r="U329" s="268"/>
      <c r="V329" s="268"/>
      <c r="W329" s="268"/>
      <c r="X329" s="268"/>
      <c r="Y329" s="268"/>
    </row>
    <row r="330" spans="1:25" s="297" customFormat="1" hidden="1" outlineLevel="1" x14ac:dyDescent="0.3">
      <c r="A330" s="615"/>
      <c r="B330" s="774"/>
      <c r="C330" s="775"/>
      <c r="D330" s="731"/>
      <c r="E330" s="626"/>
      <c r="F330" s="612"/>
      <c r="G330" s="627"/>
      <c r="H330" s="653"/>
      <c r="J330" s="268"/>
      <c r="K330" s="268"/>
      <c r="L330" s="268"/>
      <c r="M330" s="268"/>
      <c r="N330" s="268"/>
      <c r="O330" s="268"/>
      <c r="P330" s="268"/>
      <c r="Q330" s="268"/>
      <c r="R330" s="268"/>
      <c r="S330" s="268"/>
      <c r="T330" s="268"/>
      <c r="U330" s="268"/>
      <c r="V330" s="268"/>
      <c r="W330" s="268"/>
      <c r="X330" s="268"/>
      <c r="Y330" s="268"/>
    </row>
    <row r="331" spans="1:25" s="297" customFormat="1" hidden="1" outlineLevel="1" x14ac:dyDescent="0.3">
      <c r="A331" s="615"/>
      <c r="B331" s="774"/>
      <c r="C331" s="775"/>
      <c r="D331" s="731"/>
      <c r="E331" s="626"/>
      <c r="F331" s="612"/>
      <c r="G331" s="627"/>
      <c r="H331" s="653"/>
      <c r="J331" s="268"/>
      <c r="K331" s="268"/>
      <c r="L331" s="268"/>
      <c r="M331" s="268"/>
      <c r="N331" s="268"/>
      <c r="O331" s="268"/>
      <c r="P331" s="268"/>
      <c r="Q331" s="268"/>
      <c r="R331" s="268"/>
      <c r="S331" s="268"/>
      <c r="T331" s="268"/>
      <c r="U331" s="268"/>
      <c r="V331" s="268"/>
      <c r="W331" s="268"/>
      <c r="X331" s="268"/>
      <c r="Y331" s="268"/>
    </row>
    <row r="332" spans="1:25" s="297" customFormat="1" hidden="1" outlineLevel="1" x14ac:dyDescent="0.3">
      <c r="A332" s="615"/>
      <c r="B332" s="774"/>
      <c r="C332" s="775"/>
      <c r="D332" s="731"/>
      <c r="E332" s="626"/>
      <c r="F332" s="612"/>
      <c r="G332" s="627"/>
      <c r="H332" s="653"/>
      <c r="J332" s="268"/>
      <c r="K332" s="268"/>
      <c r="L332" s="268"/>
      <c r="M332" s="268"/>
      <c r="N332" s="268"/>
      <c r="O332" s="268"/>
      <c r="P332" s="268"/>
      <c r="Q332" s="268"/>
      <c r="R332" s="268"/>
      <c r="S332" s="268"/>
      <c r="T332" s="268"/>
      <c r="U332" s="268"/>
      <c r="V332" s="268"/>
      <c r="W332" s="268"/>
      <c r="X332" s="268"/>
      <c r="Y332" s="268"/>
    </row>
    <row r="333" spans="1:25" s="297" customFormat="1" hidden="1" outlineLevel="1" x14ac:dyDescent="0.3">
      <c r="A333" s="615"/>
      <c r="B333" s="774"/>
      <c r="C333" s="775"/>
      <c r="D333" s="731"/>
      <c r="E333" s="626"/>
      <c r="F333" s="612"/>
      <c r="G333" s="627"/>
      <c r="H333" s="653"/>
      <c r="J333" s="268"/>
      <c r="K333" s="268"/>
      <c r="L333" s="268"/>
      <c r="M333" s="268"/>
      <c r="N333" s="268"/>
      <c r="O333" s="268"/>
      <c r="P333" s="268"/>
      <c r="Q333" s="268"/>
      <c r="R333" s="268"/>
      <c r="S333" s="268"/>
      <c r="T333" s="268"/>
      <c r="U333" s="268"/>
      <c r="V333" s="268"/>
      <c r="W333" s="268"/>
      <c r="X333" s="268"/>
      <c r="Y333" s="268"/>
    </row>
    <row r="334" spans="1:25" s="297" customFormat="1" hidden="1" outlineLevel="1" x14ac:dyDescent="0.3">
      <c r="A334" s="615"/>
      <c r="B334" s="774"/>
      <c r="C334" s="775"/>
      <c r="D334" s="731"/>
      <c r="E334" s="626"/>
      <c r="F334" s="612"/>
      <c r="G334" s="627"/>
      <c r="H334" s="653"/>
      <c r="J334" s="268"/>
      <c r="K334" s="268"/>
      <c r="L334" s="268"/>
      <c r="M334" s="268"/>
      <c r="N334" s="268"/>
      <c r="O334" s="268"/>
      <c r="P334" s="268"/>
      <c r="Q334" s="268"/>
      <c r="R334" s="268"/>
      <c r="S334" s="268"/>
      <c r="T334" s="268"/>
      <c r="U334" s="268"/>
      <c r="V334" s="268"/>
      <c r="W334" s="268"/>
      <c r="X334" s="268"/>
      <c r="Y334" s="268"/>
    </row>
    <row r="335" spans="1:25" s="297" customFormat="1" hidden="1" outlineLevel="1" x14ac:dyDescent="0.3">
      <c r="A335" s="615"/>
      <c r="B335" s="774"/>
      <c r="C335" s="775"/>
      <c r="D335" s="731"/>
      <c r="E335" s="626"/>
      <c r="F335" s="612"/>
      <c r="G335" s="627"/>
      <c r="H335" s="653"/>
      <c r="J335" s="268"/>
      <c r="K335" s="268"/>
      <c r="L335" s="268"/>
      <c r="M335" s="268"/>
      <c r="N335" s="268"/>
      <c r="O335" s="268"/>
      <c r="P335" s="268"/>
      <c r="Q335" s="268"/>
      <c r="R335" s="268"/>
      <c r="S335" s="268"/>
      <c r="T335" s="268"/>
      <c r="U335" s="268"/>
      <c r="V335" s="268"/>
      <c r="W335" s="268"/>
      <c r="X335" s="268"/>
      <c r="Y335" s="268"/>
    </row>
    <row r="336" spans="1:25" s="297" customFormat="1" hidden="1" outlineLevel="1" x14ac:dyDescent="0.3">
      <c r="A336" s="615"/>
      <c r="B336" s="774"/>
      <c r="C336" s="775"/>
      <c r="D336" s="731"/>
      <c r="E336" s="626"/>
      <c r="F336" s="612"/>
      <c r="G336" s="627"/>
      <c r="H336" s="653"/>
      <c r="J336" s="268"/>
      <c r="K336" s="268"/>
      <c r="L336" s="268"/>
      <c r="M336" s="268"/>
      <c r="N336" s="268"/>
      <c r="O336" s="268"/>
      <c r="P336" s="268"/>
      <c r="Q336" s="268"/>
      <c r="R336" s="268"/>
      <c r="S336" s="268"/>
      <c r="T336" s="268"/>
      <c r="U336" s="268"/>
      <c r="V336" s="268"/>
      <c r="W336" s="268"/>
      <c r="X336" s="268"/>
      <c r="Y336" s="268"/>
    </row>
    <row r="337" spans="1:25" s="297" customFormat="1" hidden="1" outlineLevel="1" x14ac:dyDescent="0.3">
      <c r="A337" s="615"/>
      <c r="B337" s="774"/>
      <c r="C337" s="775"/>
      <c r="D337" s="731"/>
      <c r="E337" s="626"/>
      <c r="F337" s="612"/>
      <c r="G337" s="627"/>
      <c r="H337" s="653"/>
      <c r="J337" s="268"/>
      <c r="K337" s="268"/>
      <c r="L337" s="268"/>
      <c r="M337" s="268"/>
      <c r="N337" s="268"/>
      <c r="O337" s="268"/>
      <c r="P337" s="268"/>
      <c r="Q337" s="268"/>
      <c r="R337" s="268"/>
      <c r="S337" s="268"/>
      <c r="T337" s="268"/>
      <c r="U337" s="268"/>
      <c r="V337" s="268"/>
      <c r="W337" s="268"/>
      <c r="X337" s="268"/>
      <c r="Y337" s="268"/>
    </row>
    <row r="338" spans="1:25" s="297" customFormat="1" hidden="1" outlineLevel="1" x14ac:dyDescent="0.3">
      <c r="A338" s="615"/>
      <c r="B338" s="774"/>
      <c r="C338" s="775"/>
      <c r="D338" s="731"/>
      <c r="E338" s="626"/>
      <c r="F338" s="612"/>
      <c r="G338" s="627"/>
      <c r="H338" s="653"/>
      <c r="J338" s="268"/>
      <c r="K338" s="268"/>
      <c r="L338" s="268"/>
      <c r="M338" s="268"/>
      <c r="N338" s="268"/>
      <c r="O338" s="268"/>
      <c r="P338" s="268"/>
      <c r="Q338" s="268"/>
      <c r="R338" s="268"/>
      <c r="S338" s="268"/>
      <c r="T338" s="268"/>
      <c r="U338" s="268"/>
      <c r="V338" s="268"/>
      <c r="W338" s="268"/>
      <c r="X338" s="268"/>
      <c r="Y338" s="268"/>
    </row>
    <row r="339" spans="1:25" s="297" customFormat="1" hidden="1" outlineLevel="1" x14ac:dyDescent="0.3">
      <c r="A339" s="615"/>
      <c r="B339" s="774"/>
      <c r="C339" s="775"/>
      <c r="D339" s="731"/>
      <c r="E339" s="626"/>
      <c r="F339" s="612"/>
      <c r="G339" s="627"/>
      <c r="H339" s="653"/>
      <c r="J339" s="268"/>
      <c r="K339" s="268"/>
      <c r="L339" s="268"/>
      <c r="M339" s="268"/>
      <c r="N339" s="268"/>
      <c r="O339" s="268"/>
      <c r="P339" s="268"/>
      <c r="Q339" s="268"/>
      <c r="R339" s="268"/>
      <c r="S339" s="268"/>
      <c r="T339" s="268"/>
      <c r="U339" s="268"/>
      <c r="V339" s="268"/>
      <c r="W339" s="268"/>
      <c r="X339" s="268"/>
      <c r="Y339" s="268"/>
    </row>
    <row r="340" spans="1:25" s="297" customFormat="1" hidden="1" outlineLevel="1" x14ac:dyDescent="0.3">
      <c r="A340" s="615"/>
      <c r="B340" s="774"/>
      <c r="C340" s="775"/>
      <c r="D340" s="731"/>
      <c r="E340" s="626"/>
      <c r="F340" s="612"/>
      <c r="G340" s="627"/>
      <c r="H340" s="653"/>
      <c r="J340" s="268"/>
      <c r="K340" s="268"/>
      <c r="L340" s="268"/>
      <c r="M340" s="268"/>
      <c r="N340" s="268"/>
      <c r="O340" s="268"/>
      <c r="P340" s="268"/>
      <c r="Q340" s="268"/>
      <c r="R340" s="268"/>
      <c r="S340" s="268"/>
      <c r="T340" s="268"/>
      <c r="U340" s="268"/>
      <c r="V340" s="268"/>
      <c r="W340" s="268"/>
      <c r="X340" s="268"/>
      <c r="Y340" s="268"/>
    </row>
    <row r="341" spans="1:25" s="297" customFormat="1" ht="14.5" collapsed="1" thickBot="1" x14ac:dyDescent="0.35">
      <c r="A341" s="628"/>
      <c r="B341" s="629"/>
      <c r="C341" s="629"/>
      <c r="D341" s="629"/>
      <c r="E341" s="629"/>
      <c r="F341" s="629"/>
      <c r="G341" s="638"/>
      <c r="H341" s="655"/>
      <c r="J341" s="268"/>
      <c r="K341" s="268"/>
      <c r="L341" s="268"/>
      <c r="M341" s="268"/>
      <c r="N341" s="268"/>
      <c r="O341" s="268"/>
      <c r="P341" s="268"/>
      <c r="Q341" s="268"/>
      <c r="R341" s="268"/>
      <c r="S341" s="268"/>
      <c r="T341" s="268"/>
      <c r="U341" s="268"/>
      <c r="V341" s="268"/>
      <c r="W341" s="268"/>
      <c r="X341" s="268"/>
      <c r="Y341" s="268"/>
    </row>
    <row r="342" spans="1:25" s="297" customFormat="1" ht="15" thickTop="1" thickBot="1" x14ac:dyDescent="0.35">
      <c r="A342" s="658"/>
      <c r="B342" s="658"/>
      <c r="C342" s="658"/>
      <c r="D342" s="783" t="s">
        <v>1104</v>
      </c>
      <c r="E342" s="784"/>
      <c r="F342" s="785"/>
      <c r="G342" s="659">
        <f>SUM(G321:G340)</f>
        <v>0</v>
      </c>
      <c r="H342" s="662"/>
      <c r="J342" s="268"/>
      <c r="K342" s="268"/>
      <c r="L342" s="268"/>
      <c r="M342" s="268"/>
      <c r="N342" s="268"/>
      <c r="O342" s="268"/>
      <c r="P342" s="268"/>
      <c r="Q342" s="268"/>
      <c r="R342" s="268"/>
      <c r="S342" s="268"/>
      <c r="T342" s="268"/>
      <c r="U342" s="268"/>
      <c r="V342" s="268"/>
      <c r="W342" s="268"/>
      <c r="X342" s="268"/>
      <c r="Y342" s="268"/>
    </row>
    <row r="343" spans="1:25" s="297" customFormat="1" ht="15" thickTop="1" thickBot="1" x14ac:dyDescent="0.35">
      <c r="A343" s="661"/>
      <c r="B343" s="661"/>
      <c r="C343" s="661"/>
      <c r="D343" s="786"/>
      <c r="E343" s="787"/>
      <c r="F343" s="788"/>
      <c r="G343" s="790">
        <f>+G342+H342</f>
        <v>0</v>
      </c>
      <c r="H343" s="791"/>
      <c r="J343" s="268"/>
      <c r="K343" s="268"/>
      <c r="L343" s="268"/>
      <c r="M343" s="268"/>
      <c r="N343" s="268"/>
      <c r="O343" s="268"/>
      <c r="P343" s="268"/>
      <c r="Q343" s="268"/>
      <c r="R343" s="268"/>
      <c r="S343" s="268"/>
      <c r="T343" s="268"/>
      <c r="U343" s="268"/>
      <c r="V343" s="268"/>
      <c r="W343" s="268"/>
      <c r="X343" s="268"/>
      <c r="Y343" s="268"/>
    </row>
    <row r="344" spans="1:25" x14ac:dyDescent="0.3">
      <c r="A344" s="268"/>
      <c r="B344" s="268"/>
      <c r="C344" s="268"/>
      <c r="D344" s="268"/>
      <c r="E344" s="268"/>
      <c r="F344" s="268"/>
      <c r="G344" s="268"/>
      <c r="H344" s="268"/>
      <c r="I344" s="67"/>
      <c r="J344" s="67"/>
      <c r="K344" s="67"/>
      <c r="L344" s="67"/>
      <c r="M344" s="67"/>
      <c r="N344" s="67"/>
      <c r="O344" s="67"/>
      <c r="P344" s="67"/>
      <c r="Q344" s="67"/>
      <c r="R344" s="67"/>
      <c r="S344" s="67"/>
      <c r="T344" s="67"/>
      <c r="U344" s="67"/>
      <c r="V344" s="67"/>
      <c r="W344" s="67"/>
      <c r="X344" s="67"/>
      <c r="Y344" s="67"/>
    </row>
    <row r="345" spans="1:25" x14ac:dyDescent="0.3">
      <c r="A345" s="268"/>
      <c r="B345" s="268"/>
      <c r="C345" s="268"/>
      <c r="D345" s="268"/>
      <c r="E345" s="268"/>
      <c r="F345" s="268"/>
      <c r="G345" s="268"/>
      <c r="H345" s="268"/>
      <c r="I345" s="67"/>
      <c r="J345" s="67"/>
      <c r="K345" s="67"/>
      <c r="L345" s="67"/>
      <c r="M345" s="67"/>
      <c r="N345" s="67"/>
      <c r="O345" s="67"/>
      <c r="P345" s="67"/>
      <c r="Q345" s="67"/>
      <c r="R345" s="67"/>
      <c r="S345" s="67"/>
      <c r="T345" s="67"/>
      <c r="U345" s="67"/>
      <c r="V345" s="67"/>
      <c r="W345" s="67"/>
      <c r="X345" s="67"/>
      <c r="Y345" s="67"/>
    </row>
    <row r="346" spans="1:25" x14ac:dyDescent="0.3">
      <c r="A346" s="268"/>
      <c r="B346" s="268"/>
      <c r="C346" s="268"/>
      <c r="D346" s="268"/>
      <c r="E346" s="268"/>
      <c r="F346" s="268"/>
      <c r="G346" s="268"/>
      <c r="H346" s="268"/>
      <c r="I346" s="67"/>
      <c r="J346" s="67"/>
      <c r="K346" s="67"/>
      <c r="L346" s="67"/>
      <c r="M346" s="67"/>
      <c r="N346" s="67"/>
      <c r="O346" s="67"/>
      <c r="P346" s="67"/>
      <c r="Q346" s="67"/>
      <c r="R346" s="67"/>
      <c r="S346" s="67"/>
      <c r="T346" s="67"/>
      <c r="U346" s="67"/>
      <c r="V346" s="67"/>
      <c r="W346" s="67"/>
      <c r="X346" s="67"/>
      <c r="Y346" s="67"/>
    </row>
    <row r="347" spans="1:25" x14ac:dyDescent="0.3">
      <c r="A347" s="67"/>
      <c r="B347" s="67"/>
      <c r="C347" s="67"/>
      <c r="D347" s="67"/>
      <c r="E347" s="67"/>
      <c r="F347" s="67"/>
      <c r="G347" s="67"/>
      <c r="H347" s="67"/>
      <c r="I347" s="67"/>
      <c r="J347" s="67"/>
      <c r="K347" s="67"/>
      <c r="L347" s="67"/>
      <c r="M347" s="67"/>
      <c r="N347" s="67"/>
      <c r="O347" s="67"/>
      <c r="P347" s="67"/>
      <c r="Q347" s="75"/>
      <c r="R347" s="67"/>
      <c r="S347" s="67"/>
      <c r="T347" s="67"/>
      <c r="U347" s="67"/>
      <c r="V347" s="67"/>
      <c r="W347" s="67"/>
      <c r="X347" s="67"/>
      <c r="Y347" s="67"/>
    </row>
    <row r="348" spans="1:25" x14ac:dyDescent="0.3">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row>
    <row r="349" spans="1:25" x14ac:dyDescent="0.3">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row>
    <row r="350" spans="1:25"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row>
    <row r="351" spans="1:25"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row>
    <row r="352" spans="1:25"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row>
    <row r="353" spans="1:25"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row>
    <row r="354" spans="1:25"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row>
    <row r="355" spans="1:25"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row>
    <row r="356" spans="1:25" x14ac:dyDescent="0.3">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row>
    <row r="357" spans="1:25"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row>
    <row r="358" spans="1:25" x14ac:dyDescent="0.3">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row>
    <row r="359" spans="1:25"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row>
    <row r="360" spans="1:25"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row>
    <row r="361" spans="1:25"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row>
    <row r="362" spans="1:25"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row>
    <row r="363" spans="1:25"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row>
    <row r="364" spans="1:25"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row>
    <row r="365" spans="1:25"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row>
    <row r="366" spans="1:25"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row>
    <row r="367" spans="1:25" x14ac:dyDescent="0.3">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row>
    <row r="368" spans="1:25" x14ac:dyDescent="0.3">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row>
    <row r="369" spans="1:25" x14ac:dyDescent="0.3">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row>
    <row r="370" spans="1:25"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row>
    <row r="371" spans="1:25" x14ac:dyDescent="0.3">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row>
    <row r="372" spans="1:25"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row>
    <row r="373" spans="1:25"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row>
    <row r="374" spans="1:25"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row>
    <row r="375" spans="1:25"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row>
    <row r="376" spans="1:25"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row>
    <row r="377" spans="1:25"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row>
  </sheetData>
  <sheetProtection algorithmName="SHA-512" hashValue="QYelJCrp78BbKqOLvlWPCa8OXOW45rvsSr9NJ0LAZRABzo4rWSYlkYi+X4j0bKdRGtrLUSQA/74XaFmm73/Cuw==" saltValue="bgX5A5RKf7CJSyYuYuT2wQ==" spinCount="100000" sheet="1" formatRows="0"/>
  <mergeCells count="189">
    <mergeCell ref="B323:D323"/>
    <mergeCell ref="B324:D324"/>
    <mergeCell ref="B325:D325"/>
    <mergeCell ref="B326:D326"/>
    <mergeCell ref="B327:D327"/>
    <mergeCell ref="B245:D245"/>
    <mergeCell ref="B290:D290"/>
    <mergeCell ref="B291:D291"/>
    <mergeCell ref="B292:D292"/>
    <mergeCell ref="B293:D293"/>
    <mergeCell ref="B294:D294"/>
    <mergeCell ref="B295:D295"/>
    <mergeCell ref="B296:D296"/>
    <mergeCell ref="B297:D297"/>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36:D236"/>
    <mergeCell ref="B237:D237"/>
    <mergeCell ref="B238:D238"/>
    <mergeCell ref="B239:D239"/>
    <mergeCell ref="B240:D240"/>
    <mergeCell ref="B241:D241"/>
    <mergeCell ref="B242:D242"/>
    <mergeCell ref="B243:D243"/>
    <mergeCell ref="B244:D244"/>
    <mergeCell ref="B211:D211"/>
    <mergeCell ref="B212:D212"/>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200:D200"/>
    <mergeCell ref="B201:D201"/>
    <mergeCell ref="B166:D166"/>
    <mergeCell ref="B203:D203"/>
    <mergeCell ref="B204:D204"/>
    <mergeCell ref="B205:D205"/>
    <mergeCell ref="B206:D206"/>
    <mergeCell ref="B207:D207"/>
    <mergeCell ref="B208:D208"/>
    <mergeCell ref="B209:D209"/>
    <mergeCell ref="B210:D210"/>
    <mergeCell ref="A1:G1"/>
    <mergeCell ref="A2:F2"/>
    <mergeCell ref="G2:G3"/>
    <mergeCell ref="E152:E153"/>
    <mergeCell ref="F152:F153"/>
    <mergeCell ref="G153:H153"/>
    <mergeCell ref="D155:F155"/>
    <mergeCell ref="G155:H155"/>
    <mergeCell ref="A178:F178"/>
    <mergeCell ref="G178:G179"/>
    <mergeCell ref="B179:D179"/>
    <mergeCell ref="G175:H175"/>
    <mergeCell ref="B161:D161"/>
    <mergeCell ref="B167:D167"/>
    <mergeCell ref="B170:D170"/>
    <mergeCell ref="B171:D171"/>
    <mergeCell ref="B172:D172"/>
    <mergeCell ref="D174:F175"/>
    <mergeCell ref="B168:D168"/>
    <mergeCell ref="B169:D169"/>
    <mergeCell ref="B162:D162"/>
    <mergeCell ref="B163:D163"/>
    <mergeCell ref="B164:D164"/>
    <mergeCell ref="B165:D165"/>
    <mergeCell ref="D342:F343"/>
    <mergeCell ref="G343:H343"/>
    <mergeCell ref="A158:F158"/>
    <mergeCell ref="G158:G159"/>
    <mergeCell ref="H158:H159"/>
    <mergeCell ref="B159:D159"/>
    <mergeCell ref="B336:D336"/>
    <mergeCell ref="B337:D337"/>
    <mergeCell ref="B338:D338"/>
    <mergeCell ref="B339:D339"/>
    <mergeCell ref="B340:D340"/>
    <mergeCell ref="B321:D321"/>
    <mergeCell ref="B322:D322"/>
    <mergeCell ref="B328:D328"/>
    <mergeCell ref="B329:D329"/>
    <mergeCell ref="B330:D330"/>
    <mergeCell ref="B223:D223"/>
    <mergeCell ref="B224:D224"/>
    <mergeCell ref="G229:H229"/>
    <mergeCell ref="A232:F232"/>
    <mergeCell ref="G232:G233"/>
    <mergeCell ref="B233:D233"/>
    <mergeCell ref="H319:H320"/>
    <mergeCell ref="B160:D160"/>
    <mergeCell ref="A319:F319"/>
    <mergeCell ref="G319:G320"/>
    <mergeCell ref="B320:D320"/>
    <mergeCell ref="B180:D180"/>
    <mergeCell ref="B181:D181"/>
    <mergeCell ref="B202:D202"/>
    <mergeCell ref="B220:D220"/>
    <mergeCell ref="B221:D221"/>
    <mergeCell ref="B222:D222"/>
    <mergeCell ref="B225:D225"/>
    <mergeCell ref="G263:H263"/>
    <mergeCell ref="A265:F265"/>
    <mergeCell ref="G265:G266"/>
    <mergeCell ref="B266:D266"/>
    <mergeCell ref="B256:D256"/>
    <mergeCell ref="B257:D257"/>
    <mergeCell ref="B258:D258"/>
    <mergeCell ref="B259:D259"/>
    <mergeCell ref="B260:D260"/>
    <mergeCell ref="B213:D213"/>
    <mergeCell ref="B214:D214"/>
    <mergeCell ref="B215:D215"/>
    <mergeCell ref="D315:F316"/>
    <mergeCell ref="G316:H316"/>
    <mergeCell ref="B309:D309"/>
    <mergeCell ref="B310:D310"/>
    <mergeCell ref="B311:D311"/>
    <mergeCell ref="B312:D312"/>
    <mergeCell ref="B313:D313"/>
    <mergeCell ref="B267:D267"/>
    <mergeCell ref="B268:D268"/>
    <mergeCell ref="B289:D289"/>
    <mergeCell ref="B307:D307"/>
    <mergeCell ref="B308:D308"/>
    <mergeCell ref="B300:D300"/>
    <mergeCell ref="B301:D301"/>
    <mergeCell ref="B302:D302"/>
    <mergeCell ref="B303:D303"/>
    <mergeCell ref="B304:D304"/>
    <mergeCell ref="B305:D305"/>
    <mergeCell ref="B306:D306"/>
    <mergeCell ref="B298:D298"/>
    <mergeCell ref="B299:D299"/>
    <mergeCell ref="B284:D284"/>
    <mergeCell ref="B285:D285"/>
    <mergeCell ref="B286:D286"/>
    <mergeCell ref="B287:D287"/>
    <mergeCell ref="B288:D288"/>
    <mergeCell ref="B331:D331"/>
    <mergeCell ref="B332:D332"/>
    <mergeCell ref="B333:D333"/>
    <mergeCell ref="B334:D334"/>
    <mergeCell ref="B335:D335"/>
    <mergeCell ref="B216:D216"/>
    <mergeCell ref="B217:D217"/>
    <mergeCell ref="B218:D218"/>
    <mergeCell ref="B219:D219"/>
    <mergeCell ref="B247:D247"/>
    <mergeCell ref="D262:F263"/>
    <mergeCell ref="B234:D234"/>
    <mergeCell ref="B235:D235"/>
    <mergeCell ref="B246:D246"/>
    <mergeCell ref="B254:D254"/>
    <mergeCell ref="B255:D255"/>
    <mergeCell ref="B248:D248"/>
    <mergeCell ref="B249:D249"/>
    <mergeCell ref="B250:D250"/>
    <mergeCell ref="B251:D251"/>
    <mergeCell ref="B252:D252"/>
    <mergeCell ref="B253:D253"/>
    <mergeCell ref="B226:D226"/>
    <mergeCell ref="D228:F229"/>
  </mergeCells>
  <dataValidations count="1">
    <dataValidation type="list" allowBlank="1" showInputMessage="1" showErrorMessage="1" sqref="F160:F172" xr:uid="{5D94DAF4-39B6-440E-8337-F3290DE0ACFA}">
      <formula1>$M$170:$M$171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7C61CE4-4076-4A5F-87B6-B66A57C159AC}">
          <x14:formula1>
            <xm:f>Summary!$AF$4:$AF$14</xm:f>
          </x14:formula1>
          <xm:sqref>E4:E150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9E45-3060-41AA-9A4C-1CFD950B856E}">
  <sheetPr>
    <tabColor rgb="FFF8F7F1"/>
  </sheetPr>
  <dimension ref="A1:AT377"/>
  <sheetViews>
    <sheetView zoomScaleNormal="100" workbookViewId="0">
      <selection activeCell="A4" sqref="A4"/>
    </sheetView>
  </sheetViews>
  <sheetFormatPr defaultColWidth="8.83203125" defaultRowHeight="14" outlineLevelRow="1" x14ac:dyDescent="0.3"/>
  <cols>
    <col min="1" max="2" width="28" customWidth="1"/>
    <col min="3" max="3" width="11.6640625" customWidth="1"/>
    <col min="4" max="5" width="10.83203125" customWidth="1"/>
    <col min="6" max="6" width="12.9140625" customWidth="1"/>
    <col min="7" max="8" width="13.25" customWidth="1"/>
    <col min="9" max="9" width="0" hidden="1" customWidth="1"/>
  </cols>
  <sheetData>
    <row r="1" spans="1:25" ht="37" customHeight="1" thickBot="1" x14ac:dyDescent="0.65">
      <c r="A1" s="805" t="str">
        <f>CONCATENATE(TEXT(Period_sum!D16,)," ",TEXT(Period_sum!E16,"ÅÅÅÅ-MM-DD")," - ",TEXT(Period_sum!F16,"ÅÅÅÅ-MM-DD"))</f>
        <v>M49-M54 Report 2026-07-01 - 2026-12-31</v>
      </c>
      <c r="B1" s="805"/>
      <c r="C1" s="805"/>
      <c r="D1" s="805"/>
      <c r="E1" s="805"/>
      <c r="F1" s="805"/>
      <c r="G1" s="805"/>
      <c r="H1" s="76"/>
      <c r="I1" s="76"/>
      <c r="J1" s="76"/>
      <c r="K1" s="76"/>
      <c r="L1" s="76"/>
      <c r="M1" s="76"/>
      <c r="N1" s="76"/>
      <c r="O1" s="76"/>
      <c r="P1" s="76"/>
      <c r="Q1" s="76"/>
      <c r="R1" s="76"/>
      <c r="S1" s="76"/>
      <c r="T1" s="76"/>
      <c r="U1" s="76"/>
      <c r="V1" s="76"/>
      <c r="W1" s="76"/>
      <c r="X1" s="76"/>
      <c r="Y1" s="76"/>
    </row>
    <row r="2" spans="1:25" ht="32" thickTop="1" thickBot="1" x14ac:dyDescent="0.35">
      <c r="A2" s="738" t="s">
        <v>49</v>
      </c>
      <c r="B2" s="739"/>
      <c r="C2" s="739"/>
      <c r="D2" s="739"/>
      <c r="E2" s="739"/>
      <c r="F2" s="740"/>
      <c r="G2" s="741" t="s">
        <v>1224</v>
      </c>
      <c r="H2" s="246" t="s">
        <v>1186</v>
      </c>
      <c r="I2" s="1"/>
      <c r="J2" s="76"/>
      <c r="K2" s="76"/>
      <c r="L2" s="76"/>
      <c r="M2" s="76"/>
      <c r="N2" s="76"/>
      <c r="O2" s="76"/>
      <c r="P2" s="76"/>
      <c r="Q2" s="76"/>
      <c r="R2" s="76"/>
      <c r="S2" s="76"/>
      <c r="T2" s="76"/>
      <c r="U2" s="76"/>
      <c r="V2" s="76"/>
      <c r="W2" s="76"/>
      <c r="X2" s="76"/>
      <c r="Y2" s="76"/>
    </row>
    <row r="3" spans="1:25" s="488" customFormat="1" ht="29.25" customHeight="1" thickTop="1" thickBot="1" x14ac:dyDescent="0.35">
      <c r="A3" s="602" t="s">
        <v>1218</v>
      </c>
      <c r="B3" s="603" t="s">
        <v>1099</v>
      </c>
      <c r="C3" s="604" t="s">
        <v>1229</v>
      </c>
      <c r="D3" s="604" t="s">
        <v>1220</v>
      </c>
      <c r="E3" s="604" t="s">
        <v>1102</v>
      </c>
      <c r="F3" s="602" t="s">
        <v>1103</v>
      </c>
      <c r="G3" s="742"/>
      <c r="H3" s="607">
        <v>0.25</v>
      </c>
      <c r="I3" s="7"/>
      <c r="J3" s="672"/>
      <c r="K3" s="672"/>
      <c r="L3" s="672"/>
      <c r="M3" s="672"/>
      <c r="N3" s="672"/>
      <c r="O3" s="672"/>
      <c r="P3" s="672"/>
      <c r="Q3" s="672"/>
      <c r="R3" s="672"/>
      <c r="S3" s="672"/>
      <c r="T3" s="672"/>
      <c r="U3" s="672"/>
      <c r="V3" s="672"/>
      <c r="W3" s="672"/>
      <c r="X3" s="672"/>
      <c r="Y3" s="672"/>
    </row>
    <row r="4" spans="1:25" s="488" customFormat="1" ht="14.5" thickTop="1" x14ac:dyDescent="0.3">
      <c r="A4" s="640"/>
      <c r="B4" s="641"/>
      <c r="C4" s="641"/>
      <c r="D4" s="642"/>
      <c r="E4" s="651"/>
      <c r="F4" s="667">
        <f>D4/8/(215/12)</f>
        <v>0</v>
      </c>
      <c r="G4" s="668">
        <f>+D4*C4</f>
        <v>0</v>
      </c>
      <c r="H4" s="668">
        <f>G4*0.25</f>
        <v>0</v>
      </c>
      <c r="I4" s="8" t="str">
        <f>LEFT($A$1,7)</f>
        <v>M49-M54</v>
      </c>
      <c r="J4" s="672"/>
      <c r="K4" s="672"/>
      <c r="L4" s="672"/>
      <c r="M4" s="672"/>
      <c r="N4" s="672"/>
      <c r="O4" s="672"/>
      <c r="P4" s="672"/>
      <c r="Q4" s="672"/>
      <c r="R4" s="672"/>
      <c r="S4" s="672"/>
      <c r="T4" s="672"/>
      <c r="U4" s="672"/>
      <c r="V4" s="672"/>
      <c r="W4" s="672"/>
      <c r="X4" s="672"/>
      <c r="Y4" s="672"/>
    </row>
    <row r="5" spans="1:25" s="488" customFormat="1" x14ac:dyDescent="0.3">
      <c r="A5" s="647"/>
      <c r="B5" s="648"/>
      <c r="C5" s="648"/>
      <c r="D5" s="649"/>
      <c r="E5" s="651"/>
      <c r="F5" s="667">
        <f t="shared" ref="F5:F150" si="0">D5/8/(215/12)</f>
        <v>0</v>
      </c>
      <c r="G5" s="668">
        <f t="shared" ref="G5:G150" si="1">+D5*C5</f>
        <v>0</v>
      </c>
      <c r="H5" s="668">
        <f t="shared" ref="H5:H150" si="2">G5*0.25</f>
        <v>0</v>
      </c>
      <c r="I5" s="8" t="str">
        <f t="shared" ref="I5:I150" si="3">LEFT($A$1,7)</f>
        <v>M49-M54</v>
      </c>
      <c r="J5" s="672"/>
      <c r="K5" s="672"/>
      <c r="L5" s="672"/>
      <c r="M5" s="672"/>
      <c r="N5" s="672"/>
      <c r="O5" s="672"/>
      <c r="P5" s="672"/>
      <c r="Q5" s="672"/>
      <c r="R5" s="672"/>
      <c r="S5" s="672"/>
      <c r="T5" s="672"/>
      <c r="U5" s="672"/>
      <c r="V5" s="672"/>
      <c r="W5" s="672"/>
      <c r="X5" s="672"/>
      <c r="Y5" s="672"/>
    </row>
    <row r="6" spans="1:25" s="488" customFormat="1" x14ac:dyDescent="0.3">
      <c r="A6" s="647"/>
      <c r="B6" s="648"/>
      <c r="C6" s="648"/>
      <c r="D6" s="649"/>
      <c r="E6" s="651"/>
      <c r="F6" s="667">
        <f t="shared" si="0"/>
        <v>0</v>
      </c>
      <c r="G6" s="668">
        <f t="shared" si="1"/>
        <v>0</v>
      </c>
      <c r="H6" s="668">
        <f t="shared" si="2"/>
        <v>0</v>
      </c>
      <c r="I6" s="8"/>
      <c r="J6" s="672"/>
      <c r="K6" s="672"/>
      <c r="L6" s="672"/>
      <c r="M6" s="672"/>
      <c r="N6" s="672"/>
      <c r="O6" s="672"/>
      <c r="P6" s="672"/>
      <c r="Q6" s="672"/>
      <c r="R6" s="672"/>
      <c r="S6" s="672"/>
      <c r="T6" s="672"/>
      <c r="U6" s="672"/>
      <c r="V6" s="672"/>
      <c r="W6" s="672"/>
      <c r="X6" s="672"/>
      <c r="Y6" s="672"/>
    </row>
    <row r="7" spans="1:25" s="488" customFormat="1" x14ac:dyDescent="0.3">
      <c r="A7" s="647"/>
      <c r="B7" s="648"/>
      <c r="C7" s="648"/>
      <c r="D7" s="649"/>
      <c r="E7" s="651"/>
      <c r="F7" s="667">
        <f t="shared" si="0"/>
        <v>0</v>
      </c>
      <c r="G7" s="668">
        <f t="shared" si="1"/>
        <v>0</v>
      </c>
      <c r="H7" s="668">
        <f t="shared" si="2"/>
        <v>0</v>
      </c>
      <c r="I7" s="8"/>
      <c r="J7" s="672"/>
      <c r="K7" s="672"/>
      <c r="L7" s="672"/>
      <c r="M7" s="672"/>
      <c r="N7" s="672"/>
      <c r="O7" s="672"/>
      <c r="P7" s="672"/>
      <c r="Q7" s="672"/>
      <c r="R7" s="672"/>
      <c r="S7" s="672"/>
      <c r="T7" s="672"/>
      <c r="U7" s="672"/>
      <c r="V7" s="672"/>
      <c r="W7" s="672"/>
      <c r="X7" s="672"/>
      <c r="Y7" s="672"/>
    </row>
    <row r="8" spans="1:25" s="488" customFormat="1" x14ac:dyDescent="0.3">
      <c r="A8" s="647"/>
      <c r="B8" s="648"/>
      <c r="C8" s="648"/>
      <c r="D8" s="649"/>
      <c r="E8" s="651"/>
      <c r="F8" s="667">
        <f t="shared" si="0"/>
        <v>0</v>
      </c>
      <c r="G8" s="668">
        <f t="shared" si="1"/>
        <v>0</v>
      </c>
      <c r="H8" s="668">
        <f t="shared" si="2"/>
        <v>0</v>
      </c>
      <c r="I8" s="8"/>
      <c r="J8" s="672"/>
      <c r="K8" s="672"/>
      <c r="L8" s="672"/>
      <c r="M8" s="672"/>
      <c r="N8" s="672"/>
      <c r="O8" s="672"/>
      <c r="P8" s="672"/>
      <c r="Q8" s="672"/>
      <c r="R8" s="672"/>
      <c r="S8" s="672"/>
      <c r="T8" s="672"/>
      <c r="U8" s="672"/>
      <c r="V8" s="672"/>
      <c r="W8" s="672"/>
      <c r="X8" s="672"/>
      <c r="Y8" s="672"/>
    </row>
    <row r="9" spans="1:25" s="488" customFormat="1" x14ac:dyDescent="0.3">
      <c r="A9" s="647"/>
      <c r="B9" s="648"/>
      <c r="C9" s="648"/>
      <c r="D9" s="649"/>
      <c r="E9" s="651"/>
      <c r="F9" s="667">
        <f t="shared" si="0"/>
        <v>0</v>
      </c>
      <c r="G9" s="668">
        <f t="shared" si="1"/>
        <v>0</v>
      </c>
      <c r="H9" s="668">
        <f t="shared" si="2"/>
        <v>0</v>
      </c>
      <c r="I9" s="8"/>
      <c r="J9" s="672"/>
      <c r="K9" s="672"/>
      <c r="L9" s="672"/>
      <c r="M9" s="672"/>
      <c r="N9" s="672"/>
      <c r="O9" s="672"/>
      <c r="P9" s="672"/>
      <c r="Q9" s="672"/>
      <c r="R9" s="672"/>
      <c r="S9" s="672"/>
      <c r="T9" s="672"/>
      <c r="U9" s="672"/>
      <c r="V9" s="672"/>
      <c r="W9" s="672"/>
      <c r="X9" s="672"/>
      <c r="Y9" s="672"/>
    </row>
    <row r="10" spans="1:25" s="488" customFormat="1" x14ac:dyDescent="0.3">
      <c r="A10" s="647"/>
      <c r="B10" s="648"/>
      <c r="C10" s="648"/>
      <c r="D10" s="649"/>
      <c r="E10" s="651"/>
      <c r="F10" s="667">
        <f t="shared" si="0"/>
        <v>0</v>
      </c>
      <c r="G10" s="668">
        <f t="shared" si="1"/>
        <v>0</v>
      </c>
      <c r="H10" s="668">
        <f t="shared" si="2"/>
        <v>0</v>
      </c>
      <c r="I10" s="8"/>
      <c r="J10" s="672"/>
      <c r="K10" s="672"/>
      <c r="L10" s="672"/>
      <c r="M10" s="672"/>
      <c r="N10" s="672"/>
      <c r="O10" s="672"/>
      <c r="P10" s="672"/>
      <c r="Q10" s="672"/>
      <c r="R10" s="672"/>
      <c r="S10" s="672"/>
      <c r="T10" s="672"/>
      <c r="U10" s="672"/>
      <c r="V10" s="672"/>
      <c r="W10" s="672"/>
      <c r="X10" s="672"/>
      <c r="Y10" s="672"/>
    </row>
    <row r="11" spans="1:25" s="488" customFormat="1" x14ac:dyDescent="0.3">
      <c r="A11" s="647"/>
      <c r="B11" s="648"/>
      <c r="C11" s="648"/>
      <c r="D11" s="649"/>
      <c r="E11" s="651"/>
      <c r="F11" s="667">
        <f t="shared" si="0"/>
        <v>0</v>
      </c>
      <c r="G11" s="668">
        <f t="shared" si="1"/>
        <v>0</v>
      </c>
      <c r="H11" s="668">
        <f t="shared" si="2"/>
        <v>0</v>
      </c>
      <c r="I11" s="8"/>
      <c r="J11" s="672"/>
      <c r="K11" s="672"/>
      <c r="L11" s="672"/>
      <c r="M11" s="672"/>
      <c r="N11" s="672"/>
      <c r="O11" s="672"/>
      <c r="P11" s="672"/>
      <c r="Q11" s="672"/>
      <c r="R11" s="672"/>
      <c r="S11" s="672"/>
      <c r="T11" s="672"/>
      <c r="U11" s="672"/>
      <c r="V11" s="672"/>
      <c r="W11" s="672"/>
      <c r="X11" s="672"/>
      <c r="Y11" s="672"/>
    </row>
    <row r="12" spans="1:25" s="488" customFormat="1" x14ac:dyDescent="0.3">
      <c r="A12" s="647"/>
      <c r="B12" s="648"/>
      <c r="C12" s="648"/>
      <c r="D12" s="649"/>
      <c r="E12" s="651"/>
      <c r="F12" s="667">
        <f t="shared" si="0"/>
        <v>0</v>
      </c>
      <c r="G12" s="668">
        <f t="shared" si="1"/>
        <v>0</v>
      </c>
      <c r="H12" s="668">
        <f t="shared" si="2"/>
        <v>0</v>
      </c>
      <c r="I12" s="8"/>
      <c r="J12" s="672"/>
      <c r="K12" s="672"/>
      <c r="L12" s="672"/>
      <c r="M12" s="672"/>
      <c r="N12" s="672"/>
      <c r="O12" s="672"/>
      <c r="P12" s="672"/>
      <c r="Q12" s="672"/>
      <c r="R12" s="672"/>
      <c r="S12" s="672"/>
      <c r="T12" s="672"/>
      <c r="U12" s="672"/>
      <c r="V12" s="672"/>
      <c r="W12" s="672"/>
      <c r="X12" s="672"/>
      <c r="Y12" s="672"/>
    </row>
    <row r="13" spans="1:25" s="488" customFormat="1" x14ac:dyDescent="0.3">
      <c r="A13" s="647"/>
      <c r="B13" s="648"/>
      <c r="C13" s="648"/>
      <c r="D13" s="649"/>
      <c r="E13" s="651"/>
      <c r="F13" s="667">
        <f t="shared" si="0"/>
        <v>0</v>
      </c>
      <c r="G13" s="668">
        <f t="shared" si="1"/>
        <v>0</v>
      </c>
      <c r="H13" s="668">
        <f t="shared" si="2"/>
        <v>0</v>
      </c>
      <c r="I13" s="8"/>
      <c r="J13" s="672"/>
      <c r="K13" s="672"/>
      <c r="L13" s="672"/>
      <c r="M13" s="672"/>
      <c r="N13" s="672"/>
      <c r="O13" s="672"/>
      <c r="P13" s="672"/>
      <c r="Q13" s="672"/>
      <c r="R13" s="672"/>
      <c r="S13" s="672"/>
      <c r="T13" s="672"/>
      <c r="U13" s="672"/>
      <c r="V13" s="672"/>
      <c r="W13" s="672"/>
      <c r="X13" s="672"/>
      <c r="Y13" s="672"/>
    </row>
    <row r="14" spans="1:25" s="488" customFormat="1" x14ac:dyDescent="0.3">
      <c r="A14" s="647"/>
      <c r="B14" s="648"/>
      <c r="C14" s="648"/>
      <c r="D14" s="649"/>
      <c r="E14" s="651"/>
      <c r="F14" s="667">
        <f t="shared" si="0"/>
        <v>0</v>
      </c>
      <c r="G14" s="668">
        <f t="shared" si="1"/>
        <v>0</v>
      </c>
      <c r="H14" s="668">
        <f t="shared" si="2"/>
        <v>0</v>
      </c>
      <c r="I14" s="8"/>
      <c r="J14" s="672"/>
      <c r="K14" s="672"/>
      <c r="L14" s="672"/>
      <c r="M14" s="672"/>
      <c r="N14" s="672"/>
      <c r="O14" s="672"/>
      <c r="P14" s="672"/>
      <c r="Q14" s="672"/>
      <c r="R14" s="672"/>
      <c r="S14" s="672"/>
      <c r="T14" s="672"/>
      <c r="U14" s="672"/>
      <c r="V14" s="672"/>
      <c r="W14" s="672"/>
      <c r="X14" s="672"/>
      <c r="Y14" s="672"/>
    </row>
    <row r="15" spans="1:25" s="488" customFormat="1" x14ac:dyDescent="0.3">
      <c r="A15" s="647"/>
      <c r="B15" s="648"/>
      <c r="C15" s="648"/>
      <c r="D15" s="649"/>
      <c r="E15" s="651"/>
      <c r="F15" s="667">
        <f t="shared" si="0"/>
        <v>0</v>
      </c>
      <c r="G15" s="668">
        <f t="shared" si="1"/>
        <v>0</v>
      </c>
      <c r="H15" s="668">
        <f t="shared" si="2"/>
        <v>0</v>
      </c>
      <c r="I15" s="8"/>
      <c r="J15" s="672"/>
      <c r="K15" s="672"/>
      <c r="L15" s="672"/>
      <c r="M15" s="672"/>
      <c r="N15" s="672"/>
      <c r="O15" s="672"/>
      <c r="P15" s="672"/>
      <c r="Q15" s="672"/>
      <c r="R15" s="672"/>
      <c r="S15" s="672"/>
      <c r="T15" s="672"/>
      <c r="U15" s="672"/>
      <c r="V15" s="672"/>
      <c r="W15" s="672"/>
      <c r="X15" s="672"/>
      <c r="Y15" s="672"/>
    </row>
    <row r="16" spans="1:25" s="488" customFormat="1" x14ac:dyDescent="0.3">
      <c r="A16" s="647"/>
      <c r="B16" s="648"/>
      <c r="C16" s="648"/>
      <c r="D16" s="649"/>
      <c r="E16" s="651"/>
      <c r="F16" s="667">
        <f t="shared" si="0"/>
        <v>0</v>
      </c>
      <c r="G16" s="668">
        <f t="shared" si="1"/>
        <v>0</v>
      </c>
      <c r="H16" s="668">
        <f t="shared" si="2"/>
        <v>0</v>
      </c>
      <c r="I16" s="8"/>
      <c r="J16" s="672"/>
      <c r="K16" s="672"/>
      <c r="L16" s="672"/>
      <c r="M16" s="672"/>
      <c r="N16" s="672"/>
      <c r="O16" s="672"/>
      <c r="P16" s="672"/>
      <c r="Q16" s="672"/>
      <c r="R16" s="672"/>
      <c r="S16" s="672"/>
      <c r="T16" s="672"/>
      <c r="U16" s="672"/>
      <c r="V16" s="672"/>
      <c r="W16" s="672"/>
      <c r="X16" s="672"/>
      <c r="Y16" s="672"/>
    </row>
    <row r="17" spans="1:25" s="488" customFormat="1" x14ac:dyDescent="0.3">
      <c r="A17" s="647"/>
      <c r="B17" s="648"/>
      <c r="C17" s="648"/>
      <c r="D17" s="649"/>
      <c r="E17" s="651"/>
      <c r="F17" s="667">
        <f t="shared" si="0"/>
        <v>0</v>
      </c>
      <c r="G17" s="668">
        <f t="shared" si="1"/>
        <v>0</v>
      </c>
      <c r="H17" s="668">
        <f t="shared" si="2"/>
        <v>0</v>
      </c>
      <c r="I17" s="8"/>
      <c r="J17" s="672"/>
      <c r="K17" s="672"/>
      <c r="L17" s="672"/>
      <c r="M17" s="672"/>
      <c r="N17" s="672"/>
      <c r="O17" s="672"/>
      <c r="P17" s="672"/>
      <c r="Q17" s="672"/>
      <c r="R17" s="672"/>
      <c r="S17" s="672"/>
      <c r="T17" s="672"/>
      <c r="U17" s="672"/>
      <c r="V17" s="672"/>
      <c r="W17" s="672"/>
      <c r="X17" s="672"/>
      <c r="Y17" s="672"/>
    </row>
    <row r="18" spans="1:25" s="488" customFormat="1" x14ac:dyDescent="0.3">
      <c r="A18" s="647"/>
      <c r="B18" s="648"/>
      <c r="C18" s="648"/>
      <c r="D18" s="649"/>
      <c r="E18" s="651"/>
      <c r="F18" s="667">
        <f t="shared" si="0"/>
        <v>0</v>
      </c>
      <c r="G18" s="668">
        <f t="shared" si="1"/>
        <v>0</v>
      </c>
      <c r="H18" s="668">
        <f t="shared" si="2"/>
        <v>0</v>
      </c>
      <c r="I18" s="8"/>
      <c r="J18" s="672"/>
      <c r="K18" s="672"/>
      <c r="L18" s="672"/>
      <c r="M18" s="672"/>
      <c r="N18" s="672"/>
      <c r="O18" s="672"/>
      <c r="P18" s="672"/>
      <c r="Q18" s="672"/>
      <c r="R18" s="672"/>
      <c r="S18" s="672"/>
      <c r="T18" s="672"/>
      <c r="U18" s="672"/>
      <c r="V18" s="672"/>
      <c r="W18" s="672"/>
      <c r="X18" s="672"/>
      <c r="Y18" s="672"/>
    </row>
    <row r="19" spans="1:25" s="488" customFormat="1" x14ac:dyDescent="0.3">
      <c r="A19" s="647"/>
      <c r="B19" s="648"/>
      <c r="C19" s="648"/>
      <c r="D19" s="649"/>
      <c r="E19" s="651"/>
      <c r="F19" s="667">
        <f t="shared" si="0"/>
        <v>0</v>
      </c>
      <c r="G19" s="668">
        <f t="shared" si="1"/>
        <v>0</v>
      </c>
      <c r="H19" s="668">
        <f t="shared" si="2"/>
        <v>0</v>
      </c>
      <c r="I19" s="8"/>
      <c r="J19" s="672"/>
      <c r="K19" s="672"/>
      <c r="L19" s="672"/>
      <c r="M19" s="672"/>
      <c r="N19" s="672"/>
      <c r="O19" s="672"/>
      <c r="P19" s="672"/>
      <c r="Q19" s="672"/>
      <c r="R19" s="672"/>
      <c r="S19" s="672"/>
      <c r="T19" s="672"/>
      <c r="U19" s="672"/>
      <c r="V19" s="672"/>
      <c r="W19" s="672"/>
      <c r="X19" s="672"/>
      <c r="Y19" s="672"/>
    </row>
    <row r="20" spans="1:25" s="488" customFormat="1" x14ac:dyDescent="0.3">
      <c r="A20" s="647"/>
      <c r="B20" s="648"/>
      <c r="C20" s="648"/>
      <c r="D20" s="649"/>
      <c r="E20" s="651"/>
      <c r="F20" s="667">
        <f t="shared" si="0"/>
        <v>0</v>
      </c>
      <c r="G20" s="668">
        <f t="shared" si="1"/>
        <v>0</v>
      </c>
      <c r="H20" s="668">
        <f t="shared" si="2"/>
        <v>0</v>
      </c>
      <c r="I20" s="8"/>
      <c r="J20" s="672"/>
      <c r="K20" s="672"/>
      <c r="L20" s="672"/>
      <c r="M20" s="672"/>
      <c r="N20" s="672"/>
      <c r="O20" s="672"/>
      <c r="P20" s="672"/>
      <c r="Q20" s="672"/>
      <c r="R20" s="672"/>
      <c r="S20" s="672"/>
      <c r="T20" s="672"/>
      <c r="U20" s="672"/>
      <c r="V20" s="672"/>
      <c r="W20" s="672"/>
      <c r="X20" s="672"/>
      <c r="Y20" s="672"/>
    </row>
    <row r="21" spans="1:25" s="488" customFormat="1" x14ac:dyDescent="0.3">
      <c r="A21" s="647"/>
      <c r="B21" s="648"/>
      <c r="C21" s="648"/>
      <c r="D21" s="649"/>
      <c r="E21" s="651"/>
      <c r="F21" s="667">
        <f t="shared" si="0"/>
        <v>0</v>
      </c>
      <c r="G21" s="668">
        <f t="shared" si="1"/>
        <v>0</v>
      </c>
      <c r="H21" s="668">
        <f t="shared" si="2"/>
        <v>0</v>
      </c>
      <c r="I21" s="8"/>
      <c r="J21" s="672"/>
      <c r="K21" s="672"/>
      <c r="L21" s="672"/>
      <c r="M21" s="672"/>
      <c r="N21" s="672"/>
      <c r="O21" s="672"/>
      <c r="P21" s="672"/>
      <c r="Q21" s="672"/>
      <c r="R21" s="672"/>
      <c r="S21" s="672"/>
      <c r="T21" s="672"/>
      <c r="U21" s="672"/>
      <c r="V21" s="672"/>
      <c r="W21" s="672"/>
      <c r="X21" s="672"/>
      <c r="Y21" s="672"/>
    </row>
    <row r="22" spans="1:25" s="488" customFormat="1" x14ac:dyDescent="0.3">
      <c r="A22" s="647"/>
      <c r="B22" s="648"/>
      <c r="C22" s="648"/>
      <c r="D22" s="649"/>
      <c r="E22" s="651"/>
      <c r="F22" s="667">
        <f t="shared" si="0"/>
        <v>0</v>
      </c>
      <c r="G22" s="668">
        <f t="shared" si="1"/>
        <v>0</v>
      </c>
      <c r="H22" s="668">
        <f t="shared" si="2"/>
        <v>0</v>
      </c>
      <c r="I22" s="8"/>
      <c r="J22" s="672"/>
      <c r="K22" s="672"/>
      <c r="L22" s="672"/>
      <c r="M22" s="672"/>
      <c r="N22" s="672"/>
      <c r="O22" s="672"/>
      <c r="P22" s="672"/>
      <c r="Q22" s="672"/>
      <c r="R22" s="672"/>
      <c r="S22" s="672"/>
      <c r="T22" s="672"/>
      <c r="U22" s="672"/>
      <c r="V22" s="672"/>
      <c r="W22" s="672"/>
      <c r="X22" s="672"/>
      <c r="Y22" s="672"/>
    </row>
    <row r="23" spans="1:25" s="488" customFormat="1" x14ac:dyDescent="0.3">
      <c r="A23" s="647"/>
      <c r="B23" s="648"/>
      <c r="C23" s="648"/>
      <c r="D23" s="649"/>
      <c r="E23" s="651"/>
      <c r="F23" s="667">
        <f t="shared" si="0"/>
        <v>0</v>
      </c>
      <c r="G23" s="668">
        <f t="shared" si="1"/>
        <v>0</v>
      </c>
      <c r="H23" s="668">
        <f t="shared" si="2"/>
        <v>0</v>
      </c>
      <c r="I23" s="8"/>
      <c r="J23" s="672"/>
      <c r="K23" s="672"/>
      <c r="L23" s="672"/>
      <c r="M23" s="672"/>
      <c r="N23" s="672"/>
      <c r="O23" s="672"/>
      <c r="P23" s="672"/>
      <c r="Q23" s="672"/>
      <c r="R23" s="672"/>
      <c r="S23" s="672"/>
      <c r="T23" s="672"/>
      <c r="U23" s="672"/>
      <c r="V23" s="672"/>
      <c r="W23" s="672"/>
      <c r="X23" s="672"/>
      <c r="Y23" s="672"/>
    </row>
    <row r="24" spans="1:25" s="488" customFormat="1" x14ac:dyDescent="0.3">
      <c r="A24" s="647"/>
      <c r="B24" s="648"/>
      <c r="C24" s="648"/>
      <c r="D24" s="649"/>
      <c r="E24" s="651"/>
      <c r="F24" s="667">
        <f t="shared" si="0"/>
        <v>0</v>
      </c>
      <c r="G24" s="668">
        <f t="shared" si="1"/>
        <v>0</v>
      </c>
      <c r="H24" s="668">
        <f t="shared" si="2"/>
        <v>0</v>
      </c>
      <c r="I24" s="8"/>
      <c r="J24" s="672"/>
      <c r="K24" s="672"/>
      <c r="L24" s="672"/>
      <c r="M24" s="672"/>
      <c r="N24" s="672"/>
      <c r="O24" s="672"/>
      <c r="P24" s="672"/>
      <c r="Q24" s="672"/>
      <c r="R24" s="672"/>
      <c r="S24" s="672"/>
      <c r="T24" s="672"/>
      <c r="U24" s="672"/>
      <c r="V24" s="672"/>
      <c r="W24" s="672"/>
      <c r="X24" s="672"/>
      <c r="Y24" s="672"/>
    </row>
    <row r="25" spans="1:25" s="488" customFormat="1" x14ac:dyDescent="0.3">
      <c r="A25" s="647"/>
      <c r="B25" s="648"/>
      <c r="C25" s="648"/>
      <c r="D25" s="649"/>
      <c r="E25" s="651"/>
      <c r="F25" s="667">
        <f t="shared" si="0"/>
        <v>0</v>
      </c>
      <c r="G25" s="668">
        <f t="shared" si="1"/>
        <v>0</v>
      </c>
      <c r="H25" s="668">
        <f t="shared" si="2"/>
        <v>0</v>
      </c>
      <c r="I25" s="8"/>
      <c r="J25" s="672"/>
      <c r="K25" s="672"/>
      <c r="L25" s="672"/>
      <c r="M25" s="672"/>
      <c r="N25" s="672"/>
      <c r="O25" s="672"/>
      <c r="P25" s="672"/>
      <c r="Q25" s="672"/>
      <c r="R25" s="672"/>
      <c r="S25" s="672"/>
      <c r="T25" s="672"/>
      <c r="U25" s="672"/>
      <c r="V25" s="672"/>
      <c r="W25" s="672"/>
      <c r="X25" s="672"/>
      <c r="Y25" s="672"/>
    </row>
    <row r="26" spans="1:25" s="488" customFormat="1" x14ac:dyDescent="0.3">
      <c r="A26" s="647"/>
      <c r="B26" s="648"/>
      <c r="C26" s="648"/>
      <c r="D26" s="649"/>
      <c r="E26" s="651"/>
      <c r="F26" s="667">
        <f t="shared" si="0"/>
        <v>0</v>
      </c>
      <c r="G26" s="668">
        <f t="shared" si="1"/>
        <v>0</v>
      </c>
      <c r="H26" s="668">
        <f t="shared" si="2"/>
        <v>0</v>
      </c>
      <c r="I26" s="8"/>
      <c r="J26" s="672"/>
      <c r="K26" s="672"/>
      <c r="L26" s="672"/>
      <c r="M26" s="672"/>
      <c r="N26" s="672"/>
      <c r="O26" s="672"/>
      <c r="P26" s="672"/>
      <c r="Q26" s="672"/>
      <c r="R26" s="672"/>
      <c r="S26" s="672"/>
      <c r="T26" s="672"/>
      <c r="U26" s="672"/>
      <c r="V26" s="672"/>
      <c r="W26" s="672"/>
      <c r="X26" s="672"/>
      <c r="Y26" s="672"/>
    </row>
    <row r="27" spans="1:25" s="488" customFormat="1" x14ac:dyDescent="0.3">
      <c r="A27" s="647"/>
      <c r="B27" s="648"/>
      <c r="C27" s="648"/>
      <c r="D27" s="649"/>
      <c r="E27" s="651"/>
      <c r="F27" s="667">
        <f t="shared" si="0"/>
        <v>0</v>
      </c>
      <c r="G27" s="668">
        <f t="shared" si="1"/>
        <v>0</v>
      </c>
      <c r="H27" s="668">
        <f t="shared" si="2"/>
        <v>0</v>
      </c>
      <c r="I27" s="8"/>
      <c r="J27" s="672"/>
      <c r="K27" s="672"/>
      <c r="L27" s="672"/>
      <c r="M27" s="672"/>
      <c r="N27" s="672"/>
      <c r="O27" s="672"/>
      <c r="P27" s="672"/>
      <c r="Q27" s="672"/>
      <c r="R27" s="672"/>
      <c r="S27" s="672"/>
      <c r="T27" s="672"/>
      <c r="U27" s="672"/>
      <c r="V27" s="672"/>
      <c r="W27" s="672"/>
      <c r="X27" s="672"/>
      <c r="Y27" s="672"/>
    </row>
    <row r="28" spans="1:25" s="488" customFormat="1" x14ac:dyDescent="0.3">
      <c r="A28" s="647"/>
      <c r="B28" s="648"/>
      <c r="C28" s="648"/>
      <c r="D28" s="649"/>
      <c r="E28" s="651"/>
      <c r="F28" s="667">
        <f t="shared" si="0"/>
        <v>0</v>
      </c>
      <c r="G28" s="668">
        <f t="shared" si="1"/>
        <v>0</v>
      </c>
      <c r="H28" s="668">
        <f t="shared" si="2"/>
        <v>0</v>
      </c>
      <c r="I28" s="8"/>
      <c r="J28" s="672"/>
      <c r="K28" s="672"/>
      <c r="L28" s="672"/>
      <c r="M28" s="672"/>
      <c r="N28" s="672"/>
      <c r="O28" s="672"/>
      <c r="P28" s="672"/>
      <c r="Q28" s="672"/>
      <c r="R28" s="672"/>
      <c r="S28" s="672"/>
      <c r="T28" s="672"/>
      <c r="U28" s="672"/>
      <c r="V28" s="672"/>
      <c r="W28" s="672"/>
      <c r="X28" s="672"/>
      <c r="Y28" s="672"/>
    </row>
    <row r="29" spans="1:25" s="488" customFormat="1" x14ac:dyDescent="0.3">
      <c r="A29" s="647"/>
      <c r="B29" s="648"/>
      <c r="C29" s="648"/>
      <c r="D29" s="649"/>
      <c r="E29" s="651"/>
      <c r="F29" s="667">
        <f t="shared" si="0"/>
        <v>0</v>
      </c>
      <c r="G29" s="668">
        <f t="shared" si="1"/>
        <v>0</v>
      </c>
      <c r="H29" s="668">
        <f t="shared" si="2"/>
        <v>0</v>
      </c>
      <c r="I29" s="8"/>
      <c r="J29" s="672"/>
      <c r="K29" s="672"/>
      <c r="L29" s="672"/>
      <c r="M29" s="672"/>
      <c r="N29" s="672"/>
      <c r="O29" s="672"/>
      <c r="P29" s="672"/>
      <c r="Q29" s="672"/>
      <c r="R29" s="672"/>
      <c r="S29" s="672"/>
      <c r="T29" s="672"/>
      <c r="U29" s="672"/>
      <c r="V29" s="672"/>
      <c r="W29" s="672"/>
      <c r="X29" s="672"/>
      <c r="Y29" s="672"/>
    </row>
    <row r="30" spans="1:25" s="488" customFormat="1" x14ac:dyDescent="0.3">
      <c r="A30" s="647"/>
      <c r="B30" s="648"/>
      <c r="C30" s="648"/>
      <c r="D30" s="649"/>
      <c r="E30" s="651"/>
      <c r="F30" s="667">
        <f t="shared" si="0"/>
        <v>0</v>
      </c>
      <c r="G30" s="668">
        <f t="shared" si="1"/>
        <v>0</v>
      </c>
      <c r="H30" s="668">
        <f t="shared" si="2"/>
        <v>0</v>
      </c>
      <c r="I30" s="8"/>
      <c r="J30" s="672"/>
      <c r="K30" s="672"/>
      <c r="L30" s="672"/>
      <c r="M30" s="672"/>
      <c r="N30" s="672"/>
      <c r="O30" s="672"/>
      <c r="P30" s="672"/>
      <c r="Q30" s="672"/>
      <c r="R30" s="672"/>
      <c r="S30" s="672"/>
      <c r="T30" s="672"/>
      <c r="U30" s="672"/>
      <c r="V30" s="672"/>
      <c r="W30" s="672"/>
      <c r="X30" s="672"/>
      <c r="Y30" s="672"/>
    </row>
    <row r="31" spans="1:25" s="488" customFormat="1" x14ac:dyDescent="0.3">
      <c r="A31" s="647"/>
      <c r="B31" s="648"/>
      <c r="C31" s="648"/>
      <c r="D31" s="649"/>
      <c r="E31" s="651"/>
      <c r="F31" s="667">
        <f t="shared" si="0"/>
        <v>0</v>
      </c>
      <c r="G31" s="668">
        <f t="shared" si="1"/>
        <v>0</v>
      </c>
      <c r="H31" s="668">
        <f t="shared" si="2"/>
        <v>0</v>
      </c>
      <c r="I31" s="8"/>
      <c r="J31" s="672"/>
      <c r="K31" s="672"/>
      <c r="L31" s="672"/>
      <c r="M31" s="672"/>
      <c r="N31" s="672"/>
      <c r="O31" s="672"/>
      <c r="P31" s="672"/>
      <c r="Q31" s="672"/>
      <c r="R31" s="672"/>
      <c r="S31" s="672"/>
      <c r="T31" s="672"/>
      <c r="U31" s="672"/>
      <c r="V31" s="672"/>
      <c r="W31" s="672"/>
      <c r="X31" s="672"/>
      <c r="Y31" s="672"/>
    </row>
    <row r="32" spans="1:25" s="488" customFormat="1" x14ac:dyDescent="0.3">
      <c r="A32" s="647"/>
      <c r="B32" s="648"/>
      <c r="C32" s="648"/>
      <c r="D32" s="649"/>
      <c r="E32" s="651"/>
      <c r="F32" s="667">
        <f t="shared" si="0"/>
        <v>0</v>
      </c>
      <c r="G32" s="668">
        <f t="shared" si="1"/>
        <v>0</v>
      </c>
      <c r="H32" s="668">
        <f t="shared" si="2"/>
        <v>0</v>
      </c>
      <c r="I32" s="8"/>
      <c r="J32" s="672"/>
      <c r="K32" s="672"/>
      <c r="L32" s="672"/>
      <c r="M32" s="672"/>
      <c r="N32" s="672"/>
      <c r="O32" s="672"/>
      <c r="P32" s="672"/>
      <c r="Q32" s="672"/>
      <c r="R32" s="672"/>
      <c r="S32" s="672"/>
      <c r="T32" s="672"/>
      <c r="U32" s="672"/>
      <c r="V32" s="672"/>
      <c r="W32" s="672"/>
      <c r="X32" s="672"/>
      <c r="Y32" s="672"/>
    </row>
    <row r="33" spans="1:25" s="488" customFormat="1" x14ac:dyDescent="0.3">
      <c r="A33" s="647"/>
      <c r="B33" s="648"/>
      <c r="C33" s="648"/>
      <c r="D33" s="649"/>
      <c r="E33" s="651"/>
      <c r="F33" s="667">
        <f t="shared" si="0"/>
        <v>0</v>
      </c>
      <c r="G33" s="668">
        <f t="shared" si="1"/>
        <v>0</v>
      </c>
      <c r="H33" s="668">
        <f t="shared" si="2"/>
        <v>0</v>
      </c>
      <c r="I33" s="8"/>
      <c r="J33" s="672"/>
      <c r="K33" s="672"/>
      <c r="L33" s="672"/>
      <c r="M33" s="672"/>
      <c r="N33" s="672"/>
      <c r="O33" s="672"/>
      <c r="P33" s="672"/>
      <c r="Q33" s="672"/>
      <c r="R33" s="672"/>
      <c r="S33" s="672"/>
      <c r="T33" s="672"/>
      <c r="U33" s="672"/>
      <c r="V33" s="672"/>
      <c r="W33" s="672"/>
      <c r="X33" s="672"/>
      <c r="Y33" s="672"/>
    </row>
    <row r="34" spans="1:25" s="488" customFormat="1" x14ac:dyDescent="0.3">
      <c r="A34" s="647"/>
      <c r="B34" s="648"/>
      <c r="C34" s="648"/>
      <c r="D34" s="649"/>
      <c r="E34" s="651"/>
      <c r="F34" s="667">
        <f t="shared" si="0"/>
        <v>0</v>
      </c>
      <c r="G34" s="668">
        <f t="shared" si="1"/>
        <v>0</v>
      </c>
      <c r="H34" s="668">
        <f t="shared" si="2"/>
        <v>0</v>
      </c>
      <c r="I34" s="8"/>
      <c r="J34" s="672"/>
      <c r="K34" s="672"/>
      <c r="L34" s="672"/>
      <c r="M34" s="672"/>
      <c r="N34" s="672"/>
      <c r="O34" s="672"/>
      <c r="P34" s="672"/>
      <c r="Q34" s="672"/>
      <c r="R34" s="672"/>
      <c r="S34" s="672"/>
      <c r="T34" s="672"/>
      <c r="U34" s="672"/>
      <c r="V34" s="672"/>
      <c r="W34" s="672"/>
      <c r="X34" s="672"/>
      <c r="Y34" s="672"/>
    </row>
    <row r="35" spans="1:25" s="488" customFormat="1" x14ac:dyDescent="0.3">
      <c r="A35" s="647"/>
      <c r="B35" s="648"/>
      <c r="C35" s="648"/>
      <c r="D35" s="649"/>
      <c r="E35" s="651"/>
      <c r="F35" s="667">
        <f t="shared" si="0"/>
        <v>0</v>
      </c>
      <c r="G35" s="668">
        <f t="shared" si="1"/>
        <v>0</v>
      </c>
      <c r="H35" s="668">
        <f t="shared" si="2"/>
        <v>0</v>
      </c>
      <c r="I35" s="8"/>
      <c r="J35" s="672"/>
      <c r="K35" s="672"/>
      <c r="L35" s="672"/>
      <c r="M35" s="672"/>
      <c r="N35" s="672"/>
      <c r="O35" s="672"/>
      <c r="P35" s="672"/>
      <c r="Q35" s="672"/>
      <c r="R35" s="672"/>
      <c r="S35" s="672"/>
      <c r="T35" s="672"/>
      <c r="U35" s="672"/>
      <c r="V35" s="672"/>
      <c r="W35" s="672"/>
      <c r="X35" s="672"/>
      <c r="Y35" s="672"/>
    </row>
    <row r="36" spans="1:25" s="488" customFormat="1" x14ac:dyDescent="0.3">
      <c r="A36" s="647"/>
      <c r="B36" s="648"/>
      <c r="C36" s="648"/>
      <c r="D36" s="649"/>
      <c r="E36" s="651"/>
      <c r="F36" s="667">
        <f t="shared" si="0"/>
        <v>0</v>
      </c>
      <c r="G36" s="668">
        <f t="shared" si="1"/>
        <v>0</v>
      </c>
      <c r="H36" s="668">
        <f t="shared" si="2"/>
        <v>0</v>
      </c>
      <c r="I36" s="8"/>
      <c r="J36" s="672"/>
      <c r="K36" s="672"/>
      <c r="L36" s="672"/>
      <c r="M36" s="672"/>
      <c r="N36" s="672"/>
      <c r="O36" s="672"/>
      <c r="P36" s="672"/>
      <c r="Q36" s="672"/>
      <c r="R36" s="672"/>
      <c r="S36" s="672"/>
      <c r="T36" s="672"/>
      <c r="U36" s="672"/>
      <c r="V36" s="672"/>
      <c r="W36" s="672"/>
      <c r="X36" s="672"/>
      <c r="Y36" s="672"/>
    </row>
    <row r="37" spans="1:25" s="488" customFormat="1" x14ac:dyDescent="0.3">
      <c r="A37" s="647"/>
      <c r="B37" s="648"/>
      <c r="C37" s="648"/>
      <c r="D37" s="649"/>
      <c r="E37" s="651"/>
      <c r="F37" s="667">
        <f t="shared" si="0"/>
        <v>0</v>
      </c>
      <c r="G37" s="668">
        <f t="shared" si="1"/>
        <v>0</v>
      </c>
      <c r="H37" s="668">
        <f t="shared" si="2"/>
        <v>0</v>
      </c>
      <c r="I37" s="8"/>
      <c r="J37" s="672"/>
      <c r="K37" s="672"/>
      <c r="L37" s="672"/>
      <c r="M37" s="672"/>
      <c r="N37" s="672"/>
      <c r="O37" s="672"/>
      <c r="P37" s="672"/>
      <c r="Q37" s="672"/>
      <c r="R37" s="672"/>
      <c r="S37" s="672"/>
      <c r="T37" s="672"/>
      <c r="U37" s="672"/>
      <c r="V37" s="672"/>
      <c r="W37" s="672"/>
      <c r="X37" s="672"/>
      <c r="Y37" s="672"/>
    </row>
    <row r="38" spans="1:25" s="488" customFormat="1" x14ac:dyDescent="0.3">
      <c r="A38" s="647"/>
      <c r="B38" s="648"/>
      <c r="C38" s="648"/>
      <c r="D38" s="649"/>
      <c r="E38" s="651"/>
      <c r="F38" s="667">
        <f t="shared" si="0"/>
        <v>0</v>
      </c>
      <c r="G38" s="668">
        <f t="shared" si="1"/>
        <v>0</v>
      </c>
      <c r="H38" s="668">
        <f t="shared" si="2"/>
        <v>0</v>
      </c>
      <c r="I38" s="8"/>
      <c r="J38" s="672"/>
      <c r="K38" s="672"/>
      <c r="L38" s="672"/>
      <c r="M38" s="672"/>
      <c r="N38" s="672"/>
      <c r="O38" s="672"/>
      <c r="P38" s="672"/>
      <c r="Q38" s="672"/>
      <c r="R38" s="672"/>
      <c r="S38" s="672"/>
      <c r="T38" s="672"/>
      <c r="U38" s="672"/>
      <c r="V38" s="672"/>
      <c r="W38" s="672"/>
      <c r="X38" s="672"/>
      <c r="Y38" s="672"/>
    </row>
    <row r="39" spans="1:25" s="488" customFormat="1" x14ac:dyDescent="0.3">
      <c r="A39" s="647"/>
      <c r="B39" s="648"/>
      <c r="C39" s="648"/>
      <c r="D39" s="649"/>
      <c r="E39" s="651"/>
      <c r="F39" s="667">
        <f t="shared" si="0"/>
        <v>0</v>
      </c>
      <c r="G39" s="668">
        <f t="shared" si="1"/>
        <v>0</v>
      </c>
      <c r="H39" s="668">
        <f t="shared" si="2"/>
        <v>0</v>
      </c>
      <c r="I39" s="8"/>
      <c r="J39" s="672"/>
      <c r="K39" s="672"/>
      <c r="L39" s="672"/>
      <c r="M39" s="672"/>
      <c r="N39" s="672"/>
      <c r="O39" s="672"/>
      <c r="P39" s="672"/>
      <c r="Q39" s="672"/>
      <c r="R39" s="672"/>
      <c r="S39" s="672"/>
      <c r="T39" s="672"/>
      <c r="U39" s="672"/>
      <c r="V39" s="672"/>
      <c r="W39" s="672"/>
      <c r="X39" s="672"/>
      <c r="Y39" s="672"/>
    </row>
    <row r="40" spans="1:25" s="488" customFormat="1" x14ac:dyDescent="0.3">
      <c r="A40" s="647"/>
      <c r="B40" s="648"/>
      <c r="C40" s="648"/>
      <c r="D40" s="649"/>
      <c r="E40" s="651"/>
      <c r="F40" s="667">
        <f t="shared" si="0"/>
        <v>0</v>
      </c>
      <c r="G40" s="668">
        <f t="shared" si="1"/>
        <v>0</v>
      </c>
      <c r="H40" s="668">
        <f t="shared" si="2"/>
        <v>0</v>
      </c>
      <c r="I40" s="8"/>
      <c r="J40" s="672"/>
      <c r="K40" s="672"/>
      <c r="L40" s="672"/>
      <c r="M40" s="672"/>
      <c r="N40" s="672"/>
      <c r="O40" s="672"/>
      <c r="P40" s="672"/>
      <c r="Q40" s="672"/>
      <c r="R40" s="672"/>
      <c r="S40" s="672"/>
      <c r="T40" s="672"/>
      <c r="U40" s="672"/>
      <c r="V40" s="672"/>
      <c r="W40" s="672"/>
      <c r="X40" s="672"/>
      <c r="Y40" s="672"/>
    </row>
    <row r="41" spans="1:25" s="488" customFormat="1" x14ac:dyDescent="0.3">
      <c r="A41" s="647"/>
      <c r="B41" s="648"/>
      <c r="C41" s="648"/>
      <c r="D41" s="649"/>
      <c r="E41" s="651"/>
      <c r="F41" s="667">
        <f t="shared" si="0"/>
        <v>0</v>
      </c>
      <c r="G41" s="668">
        <f t="shared" si="1"/>
        <v>0</v>
      </c>
      <c r="H41" s="668">
        <f t="shared" si="2"/>
        <v>0</v>
      </c>
      <c r="I41" s="8"/>
      <c r="J41" s="672"/>
      <c r="K41" s="672"/>
      <c r="L41" s="672"/>
      <c r="M41" s="672"/>
      <c r="N41" s="672"/>
      <c r="O41" s="672"/>
      <c r="P41" s="672"/>
      <c r="Q41" s="672"/>
      <c r="R41" s="672"/>
      <c r="S41" s="672"/>
      <c r="T41" s="672"/>
      <c r="U41" s="672"/>
      <c r="V41" s="672"/>
      <c r="W41" s="672"/>
      <c r="X41" s="672"/>
      <c r="Y41" s="672"/>
    </row>
    <row r="42" spans="1:25" s="488" customFormat="1" x14ac:dyDescent="0.3">
      <c r="A42" s="647"/>
      <c r="B42" s="648"/>
      <c r="C42" s="648"/>
      <c r="D42" s="649"/>
      <c r="E42" s="651"/>
      <c r="F42" s="667">
        <f t="shared" si="0"/>
        <v>0</v>
      </c>
      <c r="G42" s="668">
        <f t="shared" si="1"/>
        <v>0</v>
      </c>
      <c r="H42" s="668">
        <f t="shared" si="2"/>
        <v>0</v>
      </c>
      <c r="I42" s="8"/>
      <c r="J42" s="672"/>
      <c r="K42" s="672"/>
      <c r="L42" s="672"/>
      <c r="M42" s="672"/>
      <c r="N42" s="672"/>
      <c r="O42" s="672"/>
      <c r="P42" s="672"/>
      <c r="Q42" s="672"/>
      <c r="R42" s="672"/>
      <c r="S42" s="672"/>
      <c r="T42" s="672"/>
      <c r="U42" s="672"/>
      <c r="V42" s="672"/>
      <c r="W42" s="672"/>
      <c r="X42" s="672"/>
      <c r="Y42" s="672"/>
    </row>
    <row r="43" spans="1:25" s="488" customFormat="1" x14ac:dyDescent="0.3">
      <c r="A43" s="647"/>
      <c r="B43" s="648"/>
      <c r="C43" s="648"/>
      <c r="D43" s="649"/>
      <c r="E43" s="651"/>
      <c r="F43" s="667">
        <f t="shared" si="0"/>
        <v>0</v>
      </c>
      <c r="G43" s="668">
        <f t="shared" si="1"/>
        <v>0</v>
      </c>
      <c r="H43" s="668">
        <f t="shared" si="2"/>
        <v>0</v>
      </c>
      <c r="I43" s="8"/>
      <c r="J43" s="672"/>
      <c r="K43" s="672"/>
      <c r="L43" s="672"/>
      <c r="M43" s="672"/>
      <c r="N43" s="672"/>
      <c r="O43" s="672"/>
      <c r="P43" s="672"/>
      <c r="Q43" s="672"/>
      <c r="R43" s="672"/>
      <c r="S43" s="672"/>
      <c r="T43" s="672"/>
      <c r="U43" s="672"/>
      <c r="V43" s="672"/>
      <c r="W43" s="672"/>
      <c r="X43" s="672"/>
      <c r="Y43" s="672"/>
    </row>
    <row r="44" spans="1:25" s="488" customFormat="1" x14ac:dyDescent="0.3">
      <c r="A44" s="647"/>
      <c r="B44" s="648"/>
      <c r="C44" s="648"/>
      <c r="D44" s="649"/>
      <c r="E44" s="651"/>
      <c r="F44" s="667">
        <f t="shared" si="0"/>
        <v>0</v>
      </c>
      <c r="G44" s="668">
        <f t="shared" si="1"/>
        <v>0</v>
      </c>
      <c r="H44" s="668">
        <f t="shared" si="2"/>
        <v>0</v>
      </c>
      <c r="I44" s="8"/>
      <c r="J44" s="672"/>
      <c r="K44" s="672"/>
      <c r="L44" s="672"/>
      <c r="M44" s="672"/>
      <c r="N44" s="672"/>
      <c r="O44" s="672"/>
      <c r="P44" s="672"/>
      <c r="Q44" s="672"/>
      <c r="R44" s="672"/>
      <c r="S44" s="672"/>
      <c r="T44" s="672"/>
      <c r="U44" s="672"/>
      <c r="V44" s="672"/>
      <c r="W44" s="672"/>
      <c r="X44" s="672"/>
      <c r="Y44" s="672"/>
    </row>
    <row r="45" spans="1:25" s="488" customFormat="1" x14ac:dyDescent="0.3">
      <c r="A45" s="647"/>
      <c r="B45" s="648"/>
      <c r="C45" s="648"/>
      <c r="D45" s="649"/>
      <c r="E45" s="651"/>
      <c r="F45" s="667">
        <f t="shared" si="0"/>
        <v>0</v>
      </c>
      <c r="G45" s="668">
        <f t="shared" si="1"/>
        <v>0</v>
      </c>
      <c r="H45" s="668">
        <f t="shared" si="2"/>
        <v>0</v>
      </c>
      <c r="I45" s="8"/>
      <c r="J45" s="672"/>
      <c r="K45" s="672"/>
      <c r="L45" s="672"/>
      <c r="M45" s="672"/>
      <c r="N45" s="672"/>
      <c r="O45" s="672"/>
      <c r="P45" s="672"/>
      <c r="Q45" s="672"/>
      <c r="R45" s="672"/>
      <c r="S45" s="672"/>
      <c r="T45" s="672"/>
      <c r="U45" s="672"/>
      <c r="V45" s="672"/>
      <c r="W45" s="672"/>
      <c r="X45" s="672"/>
      <c r="Y45" s="672"/>
    </row>
    <row r="46" spans="1:25" s="488" customFormat="1" x14ac:dyDescent="0.3">
      <c r="A46" s="647"/>
      <c r="B46" s="648"/>
      <c r="C46" s="648"/>
      <c r="D46" s="649"/>
      <c r="E46" s="651"/>
      <c r="F46" s="667">
        <f t="shared" ref="F46:F109" si="4">D46/8/(215/12)</f>
        <v>0</v>
      </c>
      <c r="G46" s="668">
        <f t="shared" ref="G46:G109" si="5">+D46*C46</f>
        <v>0</v>
      </c>
      <c r="H46" s="668">
        <f t="shared" ref="H46:H109" si="6">G46*0.25</f>
        <v>0</v>
      </c>
      <c r="I46" s="8"/>
      <c r="J46" s="672"/>
      <c r="K46" s="672"/>
      <c r="L46" s="672"/>
      <c r="M46" s="672"/>
      <c r="N46" s="672"/>
      <c r="O46" s="672"/>
      <c r="P46" s="672"/>
      <c r="Q46" s="672"/>
      <c r="R46" s="672"/>
      <c r="S46" s="672"/>
      <c r="T46" s="672"/>
      <c r="U46" s="672"/>
      <c r="V46" s="672"/>
      <c r="W46" s="672"/>
      <c r="X46" s="672"/>
      <c r="Y46" s="672"/>
    </row>
    <row r="47" spans="1:25" s="488" customFormat="1" x14ac:dyDescent="0.3">
      <c r="A47" s="647"/>
      <c r="B47" s="648"/>
      <c r="C47" s="648"/>
      <c r="D47" s="649"/>
      <c r="E47" s="651"/>
      <c r="F47" s="667">
        <f t="shared" si="4"/>
        <v>0</v>
      </c>
      <c r="G47" s="668">
        <f t="shared" si="5"/>
        <v>0</v>
      </c>
      <c r="H47" s="668">
        <f t="shared" si="6"/>
        <v>0</v>
      </c>
      <c r="I47" s="8"/>
      <c r="J47" s="672"/>
      <c r="K47" s="672"/>
      <c r="L47" s="672"/>
      <c r="M47" s="672"/>
      <c r="N47" s="672"/>
      <c r="O47" s="672"/>
      <c r="P47" s="672"/>
      <c r="Q47" s="672"/>
      <c r="R47" s="672"/>
      <c r="S47" s="672"/>
      <c r="T47" s="672"/>
      <c r="U47" s="672"/>
      <c r="V47" s="672"/>
      <c r="W47" s="672"/>
      <c r="X47" s="672"/>
      <c r="Y47" s="672"/>
    </row>
    <row r="48" spans="1:25" s="488" customFormat="1" x14ac:dyDescent="0.3">
      <c r="A48" s="647"/>
      <c r="B48" s="648"/>
      <c r="C48" s="648"/>
      <c r="D48" s="649"/>
      <c r="E48" s="651"/>
      <c r="F48" s="667">
        <f t="shared" si="4"/>
        <v>0</v>
      </c>
      <c r="G48" s="668">
        <f t="shared" si="5"/>
        <v>0</v>
      </c>
      <c r="H48" s="668">
        <f t="shared" si="6"/>
        <v>0</v>
      </c>
      <c r="I48" s="8"/>
      <c r="J48" s="672"/>
      <c r="K48" s="672"/>
      <c r="L48" s="672"/>
      <c r="M48" s="672"/>
      <c r="N48" s="672"/>
      <c r="O48" s="672"/>
      <c r="P48" s="672"/>
      <c r="Q48" s="672"/>
      <c r="R48" s="672"/>
      <c r="S48" s="672"/>
      <c r="T48" s="672"/>
      <c r="U48" s="672"/>
      <c r="V48" s="672"/>
      <c r="W48" s="672"/>
      <c r="X48" s="672"/>
      <c r="Y48" s="672"/>
    </row>
    <row r="49" spans="1:25" s="488" customFormat="1" x14ac:dyDescent="0.3">
      <c r="A49" s="647"/>
      <c r="B49" s="648"/>
      <c r="C49" s="648"/>
      <c r="D49" s="649"/>
      <c r="E49" s="651"/>
      <c r="F49" s="667">
        <f t="shared" si="4"/>
        <v>0</v>
      </c>
      <c r="G49" s="668">
        <f t="shared" si="5"/>
        <v>0</v>
      </c>
      <c r="H49" s="668">
        <f t="shared" si="6"/>
        <v>0</v>
      </c>
      <c r="I49" s="8"/>
      <c r="J49" s="672"/>
      <c r="K49" s="672"/>
      <c r="L49" s="672"/>
      <c r="M49" s="672"/>
      <c r="N49" s="672"/>
      <c r="O49" s="672"/>
      <c r="P49" s="672"/>
      <c r="Q49" s="672"/>
      <c r="R49" s="672"/>
      <c r="S49" s="672"/>
      <c r="T49" s="672"/>
      <c r="U49" s="672"/>
      <c r="V49" s="672"/>
      <c r="W49" s="672"/>
      <c r="X49" s="672"/>
      <c r="Y49" s="672"/>
    </row>
    <row r="50" spans="1:25" s="488" customFormat="1" hidden="1" outlineLevel="1" x14ac:dyDescent="0.3">
      <c r="A50" s="647"/>
      <c r="B50" s="648"/>
      <c r="C50" s="648"/>
      <c r="D50" s="649"/>
      <c r="E50" s="651"/>
      <c r="F50" s="667">
        <f t="shared" si="4"/>
        <v>0</v>
      </c>
      <c r="G50" s="668">
        <f t="shared" si="5"/>
        <v>0</v>
      </c>
      <c r="H50" s="668">
        <f t="shared" si="6"/>
        <v>0</v>
      </c>
      <c r="I50" s="8"/>
      <c r="J50" s="672"/>
      <c r="K50" s="672"/>
      <c r="L50" s="672"/>
      <c r="M50" s="672"/>
      <c r="N50" s="672"/>
      <c r="O50" s="672"/>
      <c r="P50" s="672"/>
      <c r="Q50" s="672"/>
      <c r="R50" s="672"/>
      <c r="S50" s="672"/>
      <c r="T50" s="672"/>
      <c r="U50" s="672"/>
      <c r="V50" s="672"/>
      <c r="W50" s="672"/>
      <c r="X50" s="672"/>
      <c r="Y50" s="672"/>
    </row>
    <row r="51" spans="1:25" s="488" customFormat="1" hidden="1" outlineLevel="1" x14ac:dyDescent="0.3">
      <c r="A51" s="647"/>
      <c r="B51" s="648"/>
      <c r="C51" s="648"/>
      <c r="D51" s="649"/>
      <c r="E51" s="651"/>
      <c r="F51" s="667">
        <f t="shared" si="4"/>
        <v>0</v>
      </c>
      <c r="G51" s="668">
        <f t="shared" si="5"/>
        <v>0</v>
      </c>
      <c r="H51" s="668">
        <f t="shared" si="6"/>
        <v>0</v>
      </c>
      <c r="I51" s="8"/>
      <c r="J51" s="672"/>
      <c r="K51" s="672"/>
      <c r="L51" s="672"/>
      <c r="M51" s="672"/>
      <c r="N51" s="672"/>
      <c r="O51" s="672"/>
      <c r="P51" s="672"/>
      <c r="Q51" s="672"/>
      <c r="R51" s="672"/>
      <c r="S51" s="672"/>
      <c r="T51" s="672"/>
      <c r="U51" s="672"/>
      <c r="V51" s="672"/>
      <c r="W51" s="672"/>
      <c r="X51" s="672"/>
      <c r="Y51" s="672"/>
    </row>
    <row r="52" spans="1:25" s="488" customFormat="1" hidden="1" outlineLevel="1" x14ac:dyDescent="0.3">
      <c r="A52" s="647"/>
      <c r="B52" s="648"/>
      <c r="C52" s="648"/>
      <c r="D52" s="649"/>
      <c r="E52" s="651"/>
      <c r="F52" s="667">
        <f t="shared" si="4"/>
        <v>0</v>
      </c>
      <c r="G52" s="668">
        <f t="shared" si="5"/>
        <v>0</v>
      </c>
      <c r="H52" s="668">
        <f t="shared" si="6"/>
        <v>0</v>
      </c>
      <c r="I52" s="8"/>
      <c r="J52" s="672"/>
      <c r="K52" s="672"/>
      <c r="L52" s="672"/>
      <c r="M52" s="672"/>
      <c r="N52" s="672"/>
      <c r="O52" s="672"/>
      <c r="P52" s="672"/>
      <c r="Q52" s="672"/>
      <c r="R52" s="672"/>
      <c r="S52" s="672"/>
      <c r="T52" s="672"/>
      <c r="U52" s="672"/>
      <c r="V52" s="672"/>
      <c r="W52" s="672"/>
      <c r="X52" s="672"/>
      <c r="Y52" s="672"/>
    </row>
    <row r="53" spans="1:25" s="488" customFormat="1" hidden="1" outlineLevel="1" x14ac:dyDescent="0.3">
      <c r="A53" s="647"/>
      <c r="B53" s="648"/>
      <c r="C53" s="648"/>
      <c r="D53" s="649"/>
      <c r="E53" s="651"/>
      <c r="F53" s="667">
        <f t="shared" si="4"/>
        <v>0</v>
      </c>
      <c r="G53" s="668">
        <f t="shared" si="5"/>
        <v>0</v>
      </c>
      <c r="H53" s="668">
        <f t="shared" si="6"/>
        <v>0</v>
      </c>
      <c r="I53" s="8"/>
      <c r="J53" s="672"/>
      <c r="K53" s="672"/>
      <c r="L53" s="672"/>
      <c r="M53" s="672"/>
      <c r="N53" s="672"/>
      <c r="O53" s="672"/>
      <c r="P53" s="672"/>
      <c r="Q53" s="672"/>
      <c r="R53" s="672"/>
      <c r="S53" s="672"/>
      <c r="T53" s="672"/>
      <c r="U53" s="672"/>
      <c r="V53" s="672"/>
      <c r="W53" s="672"/>
      <c r="X53" s="672"/>
      <c r="Y53" s="672"/>
    </row>
    <row r="54" spans="1:25" s="488" customFormat="1" hidden="1" outlineLevel="1" x14ac:dyDescent="0.3">
      <c r="A54" s="647"/>
      <c r="B54" s="648"/>
      <c r="C54" s="648"/>
      <c r="D54" s="649"/>
      <c r="E54" s="651"/>
      <c r="F54" s="667">
        <f t="shared" si="4"/>
        <v>0</v>
      </c>
      <c r="G54" s="668">
        <f t="shared" si="5"/>
        <v>0</v>
      </c>
      <c r="H54" s="668">
        <f t="shared" si="6"/>
        <v>0</v>
      </c>
      <c r="I54" s="8"/>
      <c r="J54" s="672"/>
      <c r="K54" s="672"/>
      <c r="L54" s="672"/>
      <c r="M54" s="672"/>
      <c r="N54" s="672"/>
      <c r="O54" s="672"/>
      <c r="P54" s="672"/>
      <c r="Q54" s="672"/>
      <c r="R54" s="672"/>
      <c r="S54" s="672"/>
      <c r="T54" s="672"/>
      <c r="U54" s="672"/>
      <c r="V54" s="672"/>
      <c r="W54" s="672"/>
      <c r="X54" s="672"/>
      <c r="Y54" s="672"/>
    </row>
    <row r="55" spans="1:25" s="488" customFormat="1" hidden="1" outlineLevel="1" x14ac:dyDescent="0.3">
      <c r="A55" s="647"/>
      <c r="B55" s="648"/>
      <c r="C55" s="648"/>
      <c r="D55" s="649"/>
      <c r="E55" s="651"/>
      <c r="F55" s="667">
        <f t="shared" si="4"/>
        <v>0</v>
      </c>
      <c r="G55" s="668">
        <f t="shared" si="5"/>
        <v>0</v>
      </c>
      <c r="H55" s="668">
        <f t="shared" si="6"/>
        <v>0</v>
      </c>
      <c r="I55" s="8"/>
      <c r="J55" s="672"/>
      <c r="K55" s="672"/>
      <c r="L55" s="672"/>
      <c r="M55" s="672"/>
      <c r="N55" s="672"/>
      <c r="O55" s="672"/>
      <c r="P55" s="672"/>
      <c r="Q55" s="672"/>
      <c r="R55" s="672"/>
      <c r="S55" s="672"/>
      <c r="T55" s="672"/>
      <c r="U55" s="672"/>
      <c r="V55" s="672"/>
      <c r="W55" s="672"/>
      <c r="X55" s="672"/>
      <c r="Y55" s="672"/>
    </row>
    <row r="56" spans="1:25" s="488" customFormat="1" hidden="1" outlineLevel="1" x14ac:dyDescent="0.3">
      <c r="A56" s="647"/>
      <c r="B56" s="648"/>
      <c r="C56" s="648"/>
      <c r="D56" s="649"/>
      <c r="E56" s="651"/>
      <c r="F56" s="667">
        <f t="shared" si="4"/>
        <v>0</v>
      </c>
      <c r="G56" s="668">
        <f t="shared" si="5"/>
        <v>0</v>
      </c>
      <c r="H56" s="668">
        <f t="shared" si="6"/>
        <v>0</v>
      </c>
      <c r="I56" s="8"/>
      <c r="J56" s="672"/>
      <c r="K56" s="672"/>
      <c r="L56" s="672"/>
      <c r="M56" s="672"/>
      <c r="N56" s="672"/>
      <c r="O56" s="672"/>
      <c r="P56" s="672"/>
      <c r="Q56" s="672"/>
      <c r="R56" s="672"/>
      <c r="S56" s="672"/>
      <c r="T56" s="672"/>
      <c r="U56" s="672"/>
      <c r="V56" s="672"/>
      <c r="W56" s="672"/>
      <c r="X56" s="672"/>
      <c r="Y56" s="672"/>
    </row>
    <row r="57" spans="1:25" s="488" customFormat="1" hidden="1" outlineLevel="1" x14ac:dyDescent="0.3">
      <c r="A57" s="647"/>
      <c r="B57" s="648"/>
      <c r="C57" s="648"/>
      <c r="D57" s="649"/>
      <c r="E57" s="651"/>
      <c r="F57" s="667">
        <f t="shared" si="4"/>
        <v>0</v>
      </c>
      <c r="G57" s="668">
        <f t="shared" si="5"/>
        <v>0</v>
      </c>
      <c r="H57" s="668">
        <f t="shared" si="6"/>
        <v>0</v>
      </c>
      <c r="I57" s="8"/>
      <c r="J57" s="672"/>
      <c r="K57" s="672"/>
      <c r="L57" s="672"/>
      <c r="M57" s="672"/>
      <c r="N57" s="672"/>
      <c r="O57" s="672"/>
      <c r="P57" s="672"/>
      <c r="Q57" s="672"/>
      <c r="R57" s="672"/>
      <c r="S57" s="672"/>
      <c r="T57" s="672"/>
      <c r="U57" s="672"/>
      <c r="V57" s="672"/>
      <c r="W57" s="672"/>
      <c r="X57" s="672"/>
      <c r="Y57" s="672"/>
    </row>
    <row r="58" spans="1:25" s="488" customFormat="1" hidden="1" outlineLevel="1" x14ac:dyDescent="0.3">
      <c r="A58" s="647"/>
      <c r="B58" s="648"/>
      <c r="C58" s="648"/>
      <c r="D58" s="649"/>
      <c r="E58" s="651"/>
      <c r="F58" s="667">
        <f t="shared" si="4"/>
        <v>0</v>
      </c>
      <c r="G58" s="668">
        <f t="shared" si="5"/>
        <v>0</v>
      </c>
      <c r="H58" s="668">
        <f t="shared" si="6"/>
        <v>0</v>
      </c>
      <c r="I58" s="8"/>
      <c r="J58" s="672"/>
      <c r="K58" s="672"/>
      <c r="L58" s="672"/>
      <c r="M58" s="672"/>
      <c r="N58" s="672"/>
      <c r="O58" s="672"/>
      <c r="P58" s="672"/>
      <c r="Q58" s="672"/>
      <c r="R58" s="672"/>
      <c r="S58" s="672"/>
      <c r="T58" s="672"/>
      <c r="U58" s="672"/>
      <c r="V58" s="672"/>
      <c r="W58" s="672"/>
      <c r="X58" s="672"/>
      <c r="Y58" s="672"/>
    </row>
    <row r="59" spans="1:25" s="488" customFormat="1" hidden="1" outlineLevel="1" x14ac:dyDescent="0.3">
      <c r="A59" s="647"/>
      <c r="B59" s="648"/>
      <c r="C59" s="648"/>
      <c r="D59" s="649"/>
      <c r="E59" s="651"/>
      <c r="F59" s="667">
        <f t="shared" si="4"/>
        <v>0</v>
      </c>
      <c r="G59" s="668">
        <f t="shared" si="5"/>
        <v>0</v>
      </c>
      <c r="H59" s="668">
        <f t="shared" si="6"/>
        <v>0</v>
      </c>
      <c r="I59" s="8"/>
      <c r="J59" s="672"/>
      <c r="K59" s="672"/>
      <c r="L59" s="672"/>
      <c r="M59" s="672"/>
      <c r="N59" s="672"/>
      <c r="O59" s="672"/>
      <c r="P59" s="672"/>
      <c r="Q59" s="672"/>
      <c r="R59" s="672"/>
      <c r="S59" s="672"/>
      <c r="T59" s="672"/>
      <c r="U59" s="672"/>
      <c r="V59" s="672"/>
      <c r="W59" s="672"/>
      <c r="X59" s="672"/>
      <c r="Y59" s="672"/>
    </row>
    <row r="60" spans="1:25" s="488" customFormat="1" hidden="1" outlineLevel="1" x14ac:dyDescent="0.3">
      <c r="A60" s="647"/>
      <c r="B60" s="648"/>
      <c r="C60" s="648"/>
      <c r="D60" s="649"/>
      <c r="E60" s="651"/>
      <c r="F60" s="667">
        <f t="shared" si="4"/>
        <v>0</v>
      </c>
      <c r="G60" s="668">
        <f t="shared" si="5"/>
        <v>0</v>
      </c>
      <c r="H60" s="668">
        <f t="shared" si="6"/>
        <v>0</v>
      </c>
      <c r="I60" s="8"/>
      <c r="J60" s="672"/>
      <c r="K60" s="672"/>
      <c r="L60" s="672"/>
      <c r="M60" s="672"/>
      <c r="N60" s="672"/>
      <c r="O60" s="672"/>
      <c r="P60" s="672"/>
      <c r="Q60" s="672"/>
      <c r="R60" s="672"/>
      <c r="S60" s="672"/>
      <c r="T60" s="672"/>
      <c r="U60" s="672"/>
      <c r="V60" s="672"/>
      <c r="W60" s="672"/>
      <c r="X60" s="672"/>
      <c r="Y60" s="672"/>
    </row>
    <row r="61" spans="1:25" s="488" customFormat="1" hidden="1" outlineLevel="1" x14ac:dyDescent="0.3">
      <c r="A61" s="647"/>
      <c r="B61" s="648"/>
      <c r="C61" s="648"/>
      <c r="D61" s="649"/>
      <c r="E61" s="651"/>
      <c r="F61" s="667">
        <f t="shared" si="4"/>
        <v>0</v>
      </c>
      <c r="G61" s="668">
        <f t="shared" si="5"/>
        <v>0</v>
      </c>
      <c r="H61" s="668">
        <f t="shared" si="6"/>
        <v>0</v>
      </c>
      <c r="I61" s="8"/>
      <c r="J61" s="672"/>
      <c r="K61" s="672"/>
      <c r="L61" s="672"/>
      <c r="M61" s="672"/>
      <c r="N61" s="672"/>
      <c r="O61" s="672"/>
      <c r="P61" s="672"/>
      <c r="Q61" s="672"/>
      <c r="R61" s="672"/>
      <c r="S61" s="672"/>
      <c r="T61" s="672"/>
      <c r="U61" s="672"/>
      <c r="V61" s="672"/>
      <c r="W61" s="672"/>
      <c r="X61" s="672"/>
      <c r="Y61" s="672"/>
    </row>
    <row r="62" spans="1:25" s="488" customFormat="1" hidden="1" outlineLevel="1" x14ac:dyDescent="0.3">
      <c r="A62" s="647"/>
      <c r="B62" s="648"/>
      <c r="C62" s="648"/>
      <c r="D62" s="649"/>
      <c r="E62" s="651"/>
      <c r="F62" s="667">
        <f t="shared" si="4"/>
        <v>0</v>
      </c>
      <c r="G62" s="668">
        <f t="shared" si="5"/>
        <v>0</v>
      </c>
      <c r="H62" s="668">
        <f t="shared" si="6"/>
        <v>0</v>
      </c>
      <c r="I62" s="8"/>
      <c r="J62" s="672"/>
      <c r="K62" s="672"/>
      <c r="L62" s="672"/>
      <c r="M62" s="672"/>
      <c r="N62" s="672"/>
      <c r="O62" s="672"/>
      <c r="P62" s="672"/>
      <c r="Q62" s="672"/>
      <c r="R62" s="672"/>
      <c r="S62" s="672"/>
      <c r="T62" s="672"/>
      <c r="U62" s="672"/>
      <c r="V62" s="672"/>
      <c r="W62" s="672"/>
      <c r="X62" s="672"/>
      <c r="Y62" s="672"/>
    </row>
    <row r="63" spans="1:25" s="488" customFormat="1" hidden="1" outlineLevel="1" x14ac:dyDescent="0.3">
      <c r="A63" s="647"/>
      <c r="B63" s="648"/>
      <c r="C63" s="648"/>
      <c r="D63" s="649"/>
      <c r="E63" s="651"/>
      <c r="F63" s="667">
        <f t="shared" si="4"/>
        <v>0</v>
      </c>
      <c r="G63" s="668">
        <f t="shared" si="5"/>
        <v>0</v>
      </c>
      <c r="H63" s="668">
        <f t="shared" si="6"/>
        <v>0</v>
      </c>
      <c r="I63" s="8"/>
      <c r="J63" s="672"/>
      <c r="K63" s="672"/>
      <c r="L63" s="672"/>
      <c r="M63" s="672"/>
      <c r="N63" s="672"/>
      <c r="O63" s="672"/>
      <c r="P63" s="672"/>
      <c r="Q63" s="672"/>
      <c r="R63" s="672"/>
      <c r="S63" s="672"/>
      <c r="T63" s="672"/>
      <c r="U63" s="672"/>
      <c r="V63" s="672"/>
      <c r="W63" s="672"/>
      <c r="X63" s="672"/>
      <c r="Y63" s="672"/>
    </row>
    <row r="64" spans="1:25" s="488" customFormat="1" hidden="1" outlineLevel="1" x14ac:dyDescent="0.3">
      <c r="A64" s="647"/>
      <c r="B64" s="648"/>
      <c r="C64" s="648"/>
      <c r="D64" s="649"/>
      <c r="E64" s="651"/>
      <c r="F64" s="667">
        <f t="shared" si="4"/>
        <v>0</v>
      </c>
      <c r="G64" s="668">
        <f t="shared" si="5"/>
        <v>0</v>
      </c>
      <c r="H64" s="668">
        <f t="shared" si="6"/>
        <v>0</v>
      </c>
      <c r="I64" s="8"/>
      <c r="J64" s="672"/>
      <c r="K64" s="672"/>
      <c r="L64" s="672"/>
      <c r="M64" s="672"/>
      <c r="N64" s="672"/>
      <c r="O64" s="672"/>
      <c r="P64" s="672"/>
      <c r="Q64" s="672"/>
      <c r="R64" s="672"/>
      <c r="S64" s="672"/>
      <c r="T64" s="672"/>
      <c r="U64" s="672"/>
      <c r="V64" s="672"/>
      <c r="W64" s="672"/>
      <c r="X64" s="672"/>
      <c r="Y64" s="672"/>
    </row>
    <row r="65" spans="1:25" s="488" customFormat="1" hidden="1" outlineLevel="1" x14ac:dyDescent="0.3">
      <c r="A65" s="647"/>
      <c r="B65" s="648"/>
      <c r="C65" s="648"/>
      <c r="D65" s="649"/>
      <c r="E65" s="651"/>
      <c r="F65" s="667">
        <f t="shared" si="4"/>
        <v>0</v>
      </c>
      <c r="G65" s="668">
        <f t="shared" si="5"/>
        <v>0</v>
      </c>
      <c r="H65" s="668">
        <f t="shared" si="6"/>
        <v>0</v>
      </c>
      <c r="I65" s="8"/>
      <c r="J65" s="672"/>
      <c r="K65" s="672"/>
      <c r="L65" s="672"/>
      <c r="M65" s="672"/>
      <c r="N65" s="672"/>
      <c r="O65" s="672"/>
      <c r="P65" s="672"/>
      <c r="Q65" s="672"/>
      <c r="R65" s="672"/>
      <c r="S65" s="672"/>
      <c r="T65" s="672"/>
      <c r="U65" s="672"/>
      <c r="V65" s="672"/>
      <c r="W65" s="672"/>
      <c r="X65" s="672"/>
      <c r="Y65" s="672"/>
    </row>
    <row r="66" spans="1:25" s="488" customFormat="1" hidden="1" outlineLevel="1" x14ac:dyDescent="0.3">
      <c r="A66" s="647"/>
      <c r="B66" s="648"/>
      <c r="C66" s="648"/>
      <c r="D66" s="649"/>
      <c r="E66" s="651"/>
      <c r="F66" s="667">
        <f t="shared" si="4"/>
        <v>0</v>
      </c>
      <c r="G66" s="668">
        <f t="shared" si="5"/>
        <v>0</v>
      </c>
      <c r="H66" s="668">
        <f t="shared" si="6"/>
        <v>0</v>
      </c>
      <c r="I66" s="8"/>
      <c r="J66" s="672"/>
      <c r="K66" s="672"/>
      <c r="L66" s="672"/>
      <c r="M66" s="672"/>
      <c r="N66" s="672"/>
      <c r="O66" s="672"/>
      <c r="P66" s="672"/>
      <c r="Q66" s="672"/>
      <c r="R66" s="672"/>
      <c r="S66" s="672"/>
      <c r="T66" s="672"/>
      <c r="U66" s="672"/>
      <c r="V66" s="672"/>
      <c r="W66" s="672"/>
      <c r="X66" s="672"/>
      <c r="Y66" s="672"/>
    </row>
    <row r="67" spans="1:25" s="488" customFormat="1" hidden="1" outlineLevel="1" x14ac:dyDescent="0.3">
      <c r="A67" s="647"/>
      <c r="B67" s="648"/>
      <c r="C67" s="648"/>
      <c r="D67" s="649"/>
      <c r="E67" s="651"/>
      <c r="F67" s="667">
        <f t="shared" si="4"/>
        <v>0</v>
      </c>
      <c r="G67" s="668">
        <f t="shared" si="5"/>
        <v>0</v>
      </c>
      <c r="H67" s="668">
        <f t="shared" si="6"/>
        <v>0</v>
      </c>
      <c r="I67" s="8"/>
      <c r="J67" s="672"/>
      <c r="K67" s="672"/>
      <c r="L67" s="672"/>
      <c r="M67" s="672"/>
      <c r="N67" s="672"/>
      <c r="O67" s="672"/>
      <c r="P67" s="672"/>
      <c r="Q67" s="672"/>
      <c r="R67" s="672"/>
      <c r="S67" s="672"/>
      <c r="T67" s="672"/>
      <c r="U67" s="672"/>
      <c r="V67" s="672"/>
      <c r="W67" s="672"/>
      <c r="X67" s="672"/>
      <c r="Y67" s="672"/>
    </row>
    <row r="68" spans="1:25" s="488" customFormat="1" hidden="1" outlineLevel="1" x14ac:dyDescent="0.3">
      <c r="A68" s="647"/>
      <c r="B68" s="648"/>
      <c r="C68" s="648"/>
      <c r="D68" s="649"/>
      <c r="E68" s="651"/>
      <c r="F68" s="667">
        <f t="shared" si="4"/>
        <v>0</v>
      </c>
      <c r="G68" s="668">
        <f t="shared" si="5"/>
        <v>0</v>
      </c>
      <c r="H68" s="668">
        <f t="shared" si="6"/>
        <v>0</v>
      </c>
      <c r="I68" s="8"/>
      <c r="J68" s="672"/>
      <c r="K68" s="672"/>
      <c r="L68" s="672"/>
      <c r="M68" s="672"/>
      <c r="N68" s="672"/>
      <c r="O68" s="672"/>
      <c r="P68" s="672"/>
      <c r="Q68" s="672"/>
      <c r="R68" s="672"/>
      <c r="S68" s="672"/>
      <c r="T68" s="672"/>
      <c r="U68" s="672"/>
      <c r="V68" s="672"/>
      <c r="W68" s="672"/>
      <c r="X68" s="672"/>
      <c r="Y68" s="672"/>
    </row>
    <row r="69" spans="1:25" s="488" customFormat="1" hidden="1" outlineLevel="1" x14ac:dyDescent="0.3">
      <c r="A69" s="647"/>
      <c r="B69" s="648"/>
      <c r="C69" s="648"/>
      <c r="D69" s="649"/>
      <c r="E69" s="651"/>
      <c r="F69" s="667">
        <f t="shared" si="4"/>
        <v>0</v>
      </c>
      <c r="G69" s="668">
        <f t="shared" si="5"/>
        <v>0</v>
      </c>
      <c r="H69" s="668">
        <f t="shared" si="6"/>
        <v>0</v>
      </c>
      <c r="I69" s="8"/>
      <c r="J69" s="672"/>
      <c r="K69" s="672"/>
      <c r="L69" s="672"/>
      <c r="M69" s="672"/>
      <c r="N69" s="672"/>
      <c r="O69" s="672"/>
      <c r="P69" s="672"/>
      <c r="Q69" s="672"/>
      <c r="R69" s="672"/>
      <c r="S69" s="672"/>
      <c r="T69" s="672"/>
      <c r="U69" s="672"/>
      <c r="V69" s="672"/>
      <c r="W69" s="672"/>
      <c r="X69" s="672"/>
      <c r="Y69" s="672"/>
    </row>
    <row r="70" spans="1:25" s="488" customFormat="1" hidden="1" outlineLevel="1" x14ac:dyDescent="0.3">
      <c r="A70" s="647"/>
      <c r="B70" s="648"/>
      <c r="C70" s="648"/>
      <c r="D70" s="649"/>
      <c r="E70" s="651"/>
      <c r="F70" s="667">
        <f t="shared" si="4"/>
        <v>0</v>
      </c>
      <c r="G70" s="668">
        <f t="shared" si="5"/>
        <v>0</v>
      </c>
      <c r="H70" s="668">
        <f t="shared" si="6"/>
        <v>0</v>
      </c>
      <c r="I70" s="8"/>
      <c r="J70" s="672"/>
      <c r="K70" s="672"/>
      <c r="L70" s="672"/>
      <c r="M70" s="672"/>
      <c r="N70" s="672"/>
      <c r="O70" s="672"/>
      <c r="P70" s="672"/>
      <c r="Q70" s="672"/>
      <c r="R70" s="672"/>
      <c r="S70" s="672"/>
      <c r="T70" s="672"/>
      <c r="U70" s="672"/>
      <c r="V70" s="672"/>
      <c r="W70" s="672"/>
      <c r="X70" s="672"/>
      <c r="Y70" s="672"/>
    </row>
    <row r="71" spans="1:25" s="488" customFormat="1" hidden="1" outlineLevel="1" x14ac:dyDescent="0.3">
      <c r="A71" s="647"/>
      <c r="B71" s="648"/>
      <c r="C71" s="648"/>
      <c r="D71" s="649"/>
      <c r="E71" s="651"/>
      <c r="F71" s="667">
        <f t="shared" si="4"/>
        <v>0</v>
      </c>
      <c r="G71" s="668">
        <f t="shared" si="5"/>
        <v>0</v>
      </c>
      <c r="H71" s="668">
        <f t="shared" si="6"/>
        <v>0</v>
      </c>
      <c r="I71" s="8"/>
      <c r="J71" s="672"/>
      <c r="K71" s="672"/>
      <c r="L71" s="672"/>
      <c r="M71" s="672"/>
      <c r="N71" s="672"/>
      <c r="O71" s="672"/>
      <c r="P71" s="672"/>
      <c r="Q71" s="672"/>
      <c r="R71" s="672"/>
      <c r="S71" s="672"/>
      <c r="T71" s="672"/>
      <c r="U71" s="672"/>
      <c r="V71" s="672"/>
      <c r="W71" s="672"/>
      <c r="X71" s="672"/>
      <c r="Y71" s="672"/>
    </row>
    <row r="72" spans="1:25" s="488" customFormat="1" hidden="1" outlineLevel="1" x14ac:dyDescent="0.3">
      <c r="A72" s="647"/>
      <c r="B72" s="648"/>
      <c r="C72" s="648"/>
      <c r="D72" s="649"/>
      <c r="E72" s="651"/>
      <c r="F72" s="667">
        <f t="shared" si="4"/>
        <v>0</v>
      </c>
      <c r="G72" s="668">
        <f t="shared" si="5"/>
        <v>0</v>
      </c>
      <c r="H72" s="668">
        <f t="shared" si="6"/>
        <v>0</v>
      </c>
      <c r="I72" s="8"/>
      <c r="J72" s="672"/>
      <c r="K72" s="672"/>
      <c r="L72" s="672"/>
      <c r="M72" s="672"/>
      <c r="N72" s="672"/>
      <c r="O72" s="672"/>
      <c r="P72" s="672"/>
      <c r="Q72" s="672"/>
      <c r="R72" s="672"/>
      <c r="S72" s="672"/>
      <c r="T72" s="672"/>
      <c r="U72" s="672"/>
      <c r="V72" s="672"/>
      <c r="W72" s="672"/>
      <c r="X72" s="672"/>
      <c r="Y72" s="672"/>
    </row>
    <row r="73" spans="1:25" s="488" customFormat="1" hidden="1" outlineLevel="1" x14ac:dyDescent="0.3">
      <c r="A73" s="647"/>
      <c r="B73" s="648"/>
      <c r="C73" s="648"/>
      <c r="D73" s="649"/>
      <c r="E73" s="651"/>
      <c r="F73" s="667">
        <f t="shared" si="4"/>
        <v>0</v>
      </c>
      <c r="G73" s="668">
        <f t="shared" si="5"/>
        <v>0</v>
      </c>
      <c r="H73" s="668">
        <f t="shared" si="6"/>
        <v>0</v>
      </c>
      <c r="I73" s="8"/>
      <c r="J73" s="672"/>
      <c r="K73" s="672"/>
      <c r="L73" s="672"/>
      <c r="M73" s="672"/>
      <c r="N73" s="672"/>
      <c r="O73" s="672"/>
      <c r="P73" s="672"/>
      <c r="Q73" s="672"/>
      <c r="R73" s="672"/>
      <c r="S73" s="672"/>
      <c r="T73" s="672"/>
      <c r="U73" s="672"/>
      <c r="V73" s="672"/>
      <c r="W73" s="672"/>
      <c r="X73" s="672"/>
      <c r="Y73" s="672"/>
    </row>
    <row r="74" spans="1:25" s="488" customFormat="1" hidden="1" outlineLevel="1" x14ac:dyDescent="0.3">
      <c r="A74" s="647"/>
      <c r="B74" s="648"/>
      <c r="C74" s="648"/>
      <c r="D74" s="649"/>
      <c r="E74" s="651"/>
      <c r="F74" s="667">
        <f t="shared" si="4"/>
        <v>0</v>
      </c>
      <c r="G74" s="668">
        <f t="shared" si="5"/>
        <v>0</v>
      </c>
      <c r="H74" s="668">
        <f t="shared" si="6"/>
        <v>0</v>
      </c>
      <c r="I74" s="8"/>
      <c r="J74" s="672"/>
      <c r="K74" s="672"/>
      <c r="L74" s="672"/>
      <c r="M74" s="672"/>
      <c r="N74" s="672"/>
      <c r="O74" s="672"/>
      <c r="P74" s="672"/>
      <c r="Q74" s="672"/>
      <c r="R74" s="672"/>
      <c r="S74" s="672"/>
      <c r="T74" s="672"/>
      <c r="U74" s="672"/>
      <c r="V74" s="672"/>
      <c r="W74" s="672"/>
      <c r="X74" s="672"/>
      <c r="Y74" s="672"/>
    </row>
    <row r="75" spans="1:25" s="488" customFormat="1" hidden="1" outlineLevel="1" x14ac:dyDescent="0.3">
      <c r="A75" s="647"/>
      <c r="B75" s="648"/>
      <c r="C75" s="648"/>
      <c r="D75" s="649"/>
      <c r="E75" s="651"/>
      <c r="F75" s="667">
        <f t="shared" si="4"/>
        <v>0</v>
      </c>
      <c r="G75" s="668">
        <f t="shared" si="5"/>
        <v>0</v>
      </c>
      <c r="H75" s="668">
        <f t="shared" si="6"/>
        <v>0</v>
      </c>
      <c r="I75" s="8"/>
      <c r="J75" s="672"/>
      <c r="K75" s="672"/>
      <c r="L75" s="672"/>
      <c r="M75" s="672"/>
      <c r="N75" s="672"/>
      <c r="O75" s="672"/>
      <c r="P75" s="672"/>
      <c r="Q75" s="672"/>
      <c r="R75" s="672"/>
      <c r="S75" s="672"/>
      <c r="T75" s="672"/>
      <c r="U75" s="672"/>
      <c r="V75" s="672"/>
      <c r="W75" s="672"/>
      <c r="X75" s="672"/>
      <c r="Y75" s="672"/>
    </row>
    <row r="76" spans="1:25" s="488" customFormat="1" hidden="1" outlineLevel="1" x14ac:dyDescent="0.3">
      <c r="A76" s="647"/>
      <c r="B76" s="648"/>
      <c r="C76" s="648"/>
      <c r="D76" s="649"/>
      <c r="E76" s="651"/>
      <c r="F76" s="667">
        <f t="shared" si="4"/>
        <v>0</v>
      </c>
      <c r="G76" s="668">
        <f t="shared" si="5"/>
        <v>0</v>
      </c>
      <c r="H76" s="668">
        <f t="shared" si="6"/>
        <v>0</v>
      </c>
      <c r="I76" s="8"/>
      <c r="J76" s="672"/>
      <c r="K76" s="672"/>
      <c r="L76" s="672"/>
      <c r="M76" s="672"/>
      <c r="N76" s="672"/>
      <c r="O76" s="672"/>
      <c r="P76" s="672"/>
      <c r="Q76" s="672"/>
      <c r="R76" s="672"/>
      <c r="S76" s="672"/>
      <c r="T76" s="672"/>
      <c r="U76" s="672"/>
      <c r="V76" s="672"/>
      <c r="W76" s="672"/>
      <c r="X76" s="672"/>
      <c r="Y76" s="672"/>
    </row>
    <row r="77" spans="1:25" s="488" customFormat="1" hidden="1" outlineLevel="1" x14ac:dyDescent="0.3">
      <c r="A77" s="647"/>
      <c r="B77" s="648"/>
      <c r="C77" s="648"/>
      <c r="D77" s="649"/>
      <c r="E77" s="651"/>
      <c r="F77" s="667">
        <f t="shared" si="4"/>
        <v>0</v>
      </c>
      <c r="G77" s="668">
        <f t="shared" si="5"/>
        <v>0</v>
      </c>
      <c r="H77" s="668">
        <f t="shared" si="6"/>
        <v>0</v>
      </c>
      <c r="I77" s="8"/>
      <c r="J77" s="672"/>
      <c r="K77" s="672"/>
      <c r="L77" s="672"/>
      <c r="M77" s="672"/>
      <c r="N77" s="672"/>
      <c r="O77" s="672"/>
      <c r="P77" s="672"/>
      <c r="Q77" s="672"/>
      <c r="R77" s="672"/>
      <c r="S77" s="672"/>
      <c r="T77" s="672"/>
      <c r="U77" s="672"/>
      <c r="V77" s="672"/>
      <c r="W77" s="672"/>
      <c r="X77" s="672"/>
      <c r="Y77" s="672"/>
    </row>
    <row r="78" spans="1:25" s="488" customFormat="1" hidden="1" outlineLevel="1" x14ac:dyDescent="0.3">
      <c r="A78" s="647"/>
      <c r="B78" s="648"/>
      <c r="C78" s="648"/>
      <c r="D78" s="649"/>
      <c r="E78" s="651"/>
      <c r="F78" s="667">
        <f t="shared" si="4"/>
        <v>0</v>
      </c>
      <c r="G78" s="668">
        <f t="shared" si="5"/>
        <v>0</v>
      </c>
      <c r="H78" s="668">
        <f t="shared" si="6"/>
        <v>0</v>
      </c>
      <c r="I78" s="8"/>
      <c r="J78" s="672"/>
      <c r="K78" s="672"/>
      <c r="L78" s="672"/>
      <c r="M78" s="672"/>
      <c r="N78" s="672"/>
      <c r="O78" s="672"/>
      <c r="P78" s="672"/>
      <c r="Q78" s="672"/>
      <c r="R78" s="672"/>
      <c r="S78" s="672"/>
      <c r="T78" s="672"/>
      <c r="U78" s="672"/>
      <c r="V78" s="672"/>
      <c r="W78" s="672"/>
      <c r="X78" s="672"/>
      <c r="Y78" s="672"/>
    </row>
    <row r="79" spans="1:25" s="488" customFormat="1" hidden="1" outlineLevel="1" x14ac:dyDescent="0.3">
      <c r="A79" s="647"/>
      <c r="B79" s="648"/>
      <c r="C79" s="648"/>
      <c r="D79" s="649"/>
      <c r="E79" s="651"/>
      <c r="F79" s="667">
        <f t="shared" si="4"/>
        <v>0</v>
      </c>
      <c r="G79" s="668">
        <f t="shared" si="5"/>
        <v>0</v>
      </c>
      <c r="H79" s="668">
        <f t="shared" si="6"/>
        <v>0</v>
      </c>
      <c r="I79" s="8"/>
      <c r="J79" s="672"/>
      <c r="K79" s="672"/>
      <c r="L79" s="672"/>
      <c r="M79" s="672"/>
      <c r="N79" s="672"/>
      <c r="O79" s="672"/>
      <c r="P79" s="672"/>
      <c r="Q79" s="672"/>
      <c r="R79" s="672"/>
      <c r="S79" s="672"/>
      <c r="T79" s="672"/>
      <c r="U79" s="672"/>
      <c r="V79" s="672"/>
      <c r="W79" s="672"/>
      <c r="X79" s="672"/>
      <c r="Y79" s="672"/>
    </row>
    <row r="80" spans="1:25" s="488" customFormat="1" hidden="1" outlineLevel="1" x14ac:dyDescent="0.3">
      <c r="A80" s="647"/>
      <c r="B80" s="648"/>
      <c r="C80" s="648"/>
      <c r="D80" s="649"/>
      <c r="E80" s="651"/>
      <c r="F80" s="667">
        <f t="shared" si="4"/>
        <v>0</v>
      </c>
      <c r="G80" s="668">
        <f t="shared" si="5"/>
        <v>0</v>
      </c>
      <c r="H80" s="668">
        <f t="shared" si="6"/>
        <v>0</v>
      </c>
      <c r="I80" s="8"/>
      <c r="J80" s="672"/>
      <c r="K80" s="672"/>
      <c r="L80" s="672"/>
      <c r="M80" s="672"/>
      <c r="N80" s="672"/>
      <c r="O80" s="672"/>
      <c r="P80" s="672"/>
      <c r="Q80" s="672"/>
      <c r="R80" s="672"/>
      <c r="S80" s="672"/>
      <c r="T80" s="672"/>
      <c r="U80" s="672"/>
      <c r="V80" s="672"/>
      <c r="W80" s="672"/>
      <c r="X80" s="672"/>
      <c r="Y80" s="672"/>
    </row>
    <row r="81" spans="1:25" s="488" customFormat="1" hidden="1" outlineLevel="1" x14ac:dyDescent="0.3">
      <c r="A81" s="647"/>
      <c r="B81" s="648"/>
      <c r="C81" s="648"/>
      <c r="D81" s="649"/>
      <c r="E81" s="651"/>
      <c r="F81" s="667">
        <f t="shared" si="4"/>
        <v>0</v>
      </c>
      <c r="G81" s="668">
        <f t="shared" si="5"/>
        <v>0</v>
      </c>
      <c r="H81" s="668">
        <f t="shared" si="6"/>
        <v>0</v>
      </c>
      <c r="I81" s="8"/>
      <c r="J81" s="672"/>
      <c r="K81" s="672"/>
      <c r="L81" s="672"/>
      <c r="M81" s="672"/>
      <c r="N81" s="672"/>
      <c r="O81" s="672"/>
      <c r="P81" s="672"/>
      <c r="Q81" s="672"/>
      <c r="R81" s="672"/>
      <c r="S81" s="672"/>
      <c r="T81" s="672"/>
      <c r="U81" s="672"/>
      <c r="V81" s="672"/>
      <c r="W81" s="672"/>
      <c r="X81" s="672"/>
      <c r="Y81" s="672"/>
    </row>
    <row r="82" spans="1:25" s="488" customFormat="1" hidden="1" outlineLevel="1" x14ac:dyDescent="0.3">
      <c r="A82" s="647"/>
      <c r="B82" s="648"/>
      <c r="C82" s="648"/>
      <c r="D82" s="649"/>
      <c r="E82" s="651"/>
      <c r="F82" s="667">
        <f t="shared" si="4"/>
        <v>0</v>
      </c>
      <c r="G82" s="668">
        <f t="shared" si="5"/>
        <v>0</v>
      </c>
      <c r="H82" s="668">
        <f t="shared" si="6"/>
        <v>0</v>
      </c>
      <c r="I82" s="8"/>
      <c r="J82" s="672"/>
      <c r="K82" s="672"/>
      <c r="L82" s="672"/>
      <c r="M82" s="672"/>
      <c r="N82" s="672"/>
      <c r="O82" s="672"/>
      <c r="P82" s="672"/>
      <c r="Q82" s="672"/>
      <c r="R82" s="672"/>
      <c r="S82" s="672"/>
      <c r="T82" s="672"/>
      <c r="U82" s="672"/>
      <c r="V82" s="672"/>
      <c r="W82" s="672"/>
      <c r="X82" s="672"/>
      <c r="Y82" s="672"/>
    </row>
    <row r="83" spans="1:25" s="488" customFormat="1" hidden="1" outlineLevel="1" x14ac:dyDescent="0.3">
      <c r="A83" s="647"/>
      <c r="B83" s="648"/>
      <c r="C83" s="648"/>
      <c r="D83" s="649"/>
      <c r="E83" s="651"/>
      <c r="F83" s="667">
        <f t="shared" si="4"/>
        <v>0</v>
      </c>
      <c r="G83" s="668">
        <f t="shared" si="5"/>
        <v>0</v>
      </c>
      <c r="H83" s="668">
        <f t="shared" si="6"/>
        <v>0</v>
      </c>
      <c r="I83" s="8"/>
      <c r="J83" s="672"/>
      <c r="K83" s="672"/>
      <c r="L83" s="672"/>
      <c r="M83" s="672"/>
      <c r="N83" s="672"/>
      <c r="O83" s="672"/>
      <c r="P83" s="672"/>
      <c r="Q83" s="672"/>
      <c r="R83" s="672"/>
      <c r="S83" s="672"/>
      <c r="T83" s="672"/>
      <c r="U83" s="672"/>
      <c r="V83" s="672"/>
      <c r="W83" s="672"/>
      <c r="X83" s="672"/>
      <c r="Y83" s="672"/>
    </row>
    <row r="84" spans="1:25" s="488" customFormat="1" hidden="1" outlineLevel="1" x14ac:dyDescent="0.3">
      <c r="A84" s="647"/>
      <c r="B84" s="648"/>
      <c r="C84" s="648"/>
      <c r="D84" s="649"/>
      <c r="E84" s="651"/>
      <c r="F84" s="667">
        <f t="shared" si="4"/>
        <v>0</v>
      </c>
      <c r="G84" s="668">
        <f t="shared" si="5"/>
        <v>0</v>
      </c>
      <c r="H84" s="668">
        <f t="shared" si="6"/>
        <v>0</v>
      </c>
      <c r="I84" s="8"/>
      <c r="J84" s="672"/>
      <c r="K84" s="672"/>
      <c r="L84" s="672"/>
      <c r="M84" s="672"/>
      <c r="N84" s="672"/>
      <c r="O84" s="672"/>
      <c r="P84" s="672"/>
      <c r="Q84" s="672"/>
      <c r="R84" s="672"/>
      <c r="S84" s="672"/>
      <c r="T84" s="672"/>
      <c r="U84" s="672"/>
      <c r="V84" s="672"/>
      <c r="W84" s="672"/>
      <c r="X84" s="672"/>
      <c r="Y84" s="672"/>
    </row>
    <row r="85" spans="1:25" s="488" customFormat="1" hidden="1" outlineLevel="1" x14ac:dyDescent="0.3">
      <c r="A85" s="647"/>
      <c r="B85" s="648"/>
      <c r="C85" s="648"/>
      <c r="D85" s="649"/>
      <c r="E85" s="651"/>
      <c r="F85" s="667">
        <f t="shared" si="4"/>
        <v>0</v>
      </c>
      <c r="G85" s="668">
        <f t="shared" si="5"/>
        <v>0</v>
      </c>
      <c r="H85" s="668">
        <f t="shared" si="6"/>
        <v>0</v>
      </c>
      <c r="I85" s="8"/>
      <c r="J85" s="672"/>
      <c r="K85" s="672"/>
      <c r="L85" s="672"/>
      <c r="M85" s="672"/>
      <c r="N85" s="672"/>
      <c r="O85" s="672"/>
      <c r="P85" s="672"/>
      <c r="Q85" s="672"/>
      <c r="R85" s="672"/>
      <c r="S85" s="672"/>
      <c r="T85" s="672"/>
      <c r="U85" s="672"/>
      <c r="V85" s="672"/>
      <c r="W85" s="672"/>
      <c r="X85" s="672"/>
      <c r="Y85" s="672"/>
    </row>
    <row r="86" spans="1:25" s="488" customFormat="1" hidden="1" outlineLevel="1" x14ac:dyDescent="0.3">
      <c r="A86" s="647"/>
      <c r="B86" s="648"/>
      <c r="C86" s="648"/>
      <c r="D86" s="649"/>
      <c r="E86" s="651"/>
      <c r="F86" s="667">
        <f t="shared" si="4"/>
        <v>0</v>
      </c>
      <c r="G86" s="668">
        <f t="shared" si="5"/>
        <v>0</v>
      </c>
      <c r="H86" s="668">
        <f t="shared" si="6"/>
        <v>0</v>
      </c>
      <c r="I86" s="8"/>
      <c r="J86" s="672"/>
      <c r="K86" s="672"/>
      <c r="L86" s="672"/>
      <c r="M86" s="672"/>
      <c r="N86" s="672"/>
      <c r="O86" s="672"/>
      <c r="P86" s="672"/>
      <c r="Q86" s="672"/>
      <c r="R86" s="672"/>
      <c r="S86" s="672"/>
      <c r="T86" s="672"/>
      <c r="U86" s="672"/>
      <c r="V86" s="672"/>
      <c r="W86" s="672"/>
      <c r="X86" s="672"/>
      <c r="Y86" s="672"/>
    </row>
    <row r="87" spans="1:25" s="488" customFormat="1" hidden="1" outlineLevel="1" x14ac:dyDescent="0.3">
      <c r="A87" s="647"/>
      <c r="B87" s="648"/>
      <c r="C87" s="648"/>
      <c r="D87" s="649"/>
      <c r="E87" s="651"/>
      <c r="F87" s="667">
        <f t="shared" si="4"/>
        <v>0</v>
      </c>
      <c r="G87" s="668">
        <f t="shared" si="5"/>
        <v>0</v>
      </c>
      <c r="H87" s="668">
        <f t="shared" si="6"/>
        <v>0</v>
      </c>
      <c r="I87" s="8"/>
      <c r="J87" s="672"/>
      <c r="K87" s="672"/>
      <c r="L87" s="672"/>
      <c r="M87" s="672"/>
      <c r="N87" s="672"/>
      <c r="O87" s="672"/>
      <c r="P87" s="672"/>
      <c r="Q87" s="672"/>
      <c r="R87" s="672"/>
      <c r="S87" s="672"/>
      <c r="T87" s="672"/>
      <c r="U87" s="672"/>
      <c r="V87" s="672"/>
      <c r="W87" s="672"/>
      <c r="X87" s="672"/>
      <c r="Y87" s="672"/>
    </row>
    <row r="88" spans="1:25" s="488" customFormat="1" hidden="1" outlineLevel="1" x14ac:dyDescent="0.3">
      <c r="A88" s="647"/>
      <c r="B88" s="648"/>
      <c r="C88" s="648"/>
      <c r="D88" s="649"/>
      <c r="E88" s="651"/>
      <c r="F88" s="667">
        <f t="shared" si="4"/>
        <v>0</v>
      </c>
      <c r="G88" s="668">
        <f t="shared" si="5"/>
        <v>0</v>
      </c>
      <c r="H88" s="668">
        <f t="shared" si="6"/>
        <v>0</v>
      </c>
      <c r="I88" s="8"/>
      <c r="J88" s="672"/>
      <c r="K88" s="672"/>
      <c r="L88" s="672"/>
      <c r="M88" s="672"/>
      <c r="N88" s="672"/>
      <c r="O88" s="672"/>
      <c r="P88" s="672"/>
      <c r="Q88" s="672"/>
      <c r="R88" s="672"/>
      <c r="S88" s="672"/>
      <c r="T88" s="672"/>
      <c r="U88" s="672"/>
      <c r="V88" s="672"/>
      <c r="W88" s="672"/>
      <c r="X88" s="672"/>
      <c r="Y88" s="672"/>
    </row>
    <row r="89" spans="1:25" s="488" customFormat="1" hidden="1" outlineLevel="1" x14ac:dyDescent="0.3">
      <c r="A89" s="647"/>
      <c r="B89" s="648"/>
      <c r="C89" s="648"/>
      <c r="D89" s="649"/>
      <c r="E89" s="651"/>
      <c r="F89" s="667">
        <f t="shared" si="4"/>
        <v>0</v>
      </c>
      <c r="G89" s="668">
        <f t="shared" si="5"/>
        <v>0</v>
      </c>
      <c r="H89" s="668">
        <f t="shared" si="6"/>
        <v>0</v>
      </c>
      <c r="I89" s="8"/>
      <c r="J89" s="672"/>
      <c r="K89" s="672"/>
      <c r="L89" s="672"/>
      <c r="M89" s="672"/>
      <c r="N89" s="672"/>
      <c r="O89" s="672"/>
      <c r="P89" s="672"/>
      <c r="Q89" s="672"/>
      <c r="R89" s="672"/>
      <c r="S89" s="672"/>
      <c r="T89" s="672"/>
      <c r="U89" s="672"/>
      <c r="V89" s="672"/>
      <c r="W89" s="672"/>
      <c r="X89" s="672"/>
      <c r="Y89" s="672"/>
    </row>
    <row r="90" spans="1:25" s="488" customFormat="1" hidden="1" outlineLevel="1" x14ac:dyDescent="0.3">
      <c r="A90" s="647"/>
      <c r="B90" s="648"/>
      <c r="C90" s="648"/>
      <c r="D90" s="649"/>
      <c r="E90" s="651"/>
      <c r="F90" s="667">
        <f t="shared" si="4"/>
        <v>0</v>
      </c>
      <c r="G90" s="668">
        <f t="shared" si="5"/>
        <v>0</v>
      </c>
      <c r="H90" s="668">
        <f t="shared" si="6"/>
        <v>0</v>
      </c>
      <c r="I90" s="8"/>
      <c r="J90" s="672"/>
      <c r="K90" s="672"/>
      <c r="L90" s="672"/>
      <c r="M90" s="672"/>
      <c r="N90" s="672"/>
      <c r="O90" s="672"/>
      <c r="P90" s="672"/>
      <c r="Q90" s="672"/>
      <c r="R90" s="672"/>
      <c r="S90" s="672"/>
      <c r="T90" s="672"/>
      <c r="U90" s="672"/>
      <c r="V90" s="672"/>
      <c r="W90" s="672"/>
      <c r="X90" s="672"/>
      <c r="Y90" s="672"/>
    </row>
    <row r="91" spans="1:25" s="488" customFormat="1" hidden="1" outlineLevel="1" x14ac:dyDescent="0.3">
      <c r="A91" s="647"/>
      <c r="B91" s="648"/>
      <c r="C91" s="648"/>
      <c r="D91" s="649"/>
      <c r="E91" s="651"/>
      <c r="F91" s="667">
        <f t="shared" si="4"/>
        <v>0</v>
      </c>
      <c r="G91" s="668">
        <f t="shared" si="5"/>
        <v>0</v>
      </c>
      <c r="H91" s="668">
        <f t="shared" si="6"/>
        <v>0</v>
      </c>
      <c r="I91" s="8"/>
      <c r="J91" s="672"/>
      <c r="K91" s="672"/>
      <c r="L91" s="672"/>
      <c r="M91" s="672"/>
      <c r="N91" s="672"/>
      <c r="O91" s="672"/>
      <c r="P91" s="672"/>
      <c r="Q91" s="672"/>
      <c r="R91" s="672"/>
      <c r="S91" s="672"/>
      <c r="T91" s="672"/>
      <c r="U91" s="672"/>
      <c r="V91" s="672"/>
      <c r="W91" s="672"/>
      <c r="X91" s="672"/>
      <c r="Y91" s="672"/>
    </row>
    <row r="92" spans="1:25" s="488" customFormat="1" hidden="1" outlineLevel="1" x14ac:dyDescent="0.3">
      <c r="A92" s="647"/>
      <c r="B92" s="648"/>
      <c r="C92" s="648"/>
      <c r="D92" s="649"/>
      <c r="E92" s="651"/>
      <c r="F92" s="667">
        <f t="shared" si="4"/>
        <v>0</v>
      </c>
      <c r="G92" s="668">
        <f t="shared" si="5"/>
        <v>0</v>
      </c>
      <c r="H92" s="668">
        <f t="shared" si="6"/>
        <v>0</v>
      </c>
      <c r="I92" s="8"/>
      <c r="J92" s="672"/>
      <c r="K92" s="672"/>
      <c r="L92" s="672"/>
      <c r="M92" s="672"/>
      <c r="N92" s="672"/>
      <c r="O92" s="672"/>
      <c r="P92" s="672"/>
      <c r="Q92" s="672"/>
      <c r="R92" s="672"/>
      <c r="S92" s="672"/>
      <c r="T92" s="672"/>
      <c r="U92" s="672"/>
      <c r="V92" s="672"/>
      <c r="W92" s="672"/>
      <c r="X92" s="672"/>
      <c r="Y92" s="672"/>
    </row>
    <row r="93" spans="1:25" s="488" customFormat="1" hidden="1" outlineLevel="1" x14ac:dyDescent="0.3">
      <c r="A93" s="647"/>
      <c r="B93" s="648"/>
      <c r="C93" s="648"/>
      <c r="D93" s="649"/>
      <c r="E93" s="651"/>
      <c r="F93" s="667">
        <f t="shared" si="4"/>
        <v>0</v>
      </c>
      <c r="G93" s="668">
        <f t="shared" si="5"/>
        <v>0</v>
      </c>
      <c r="H93" s="668">
        <f t="shared" si="6"/>
        <v>0</v>
      </c>
      <c r="I93" s="8"/>
      <c r="J93" s="672"/>
      <c r="K93" s="672"/>
      <c r="L93" s="672"/>
      <c r="M93" s="672"/>
      <c r="N93" s="672"/>
      <c r="O93" s="672"/>
      <c r="P93" s="672"/>
      <c r="Q93" s="672"/>
      <c r="R93" s="672"/>
      <c r="S93" s="672"/>
      <c r="T93" s="672"/>
      <c r="U93" s="672"/>
      <c r="V93" s="672"/>
      <c r="W93" s="672"/>
      <c r="X93" s="672"/>
      <c r="Y93" s="672"/>
    </row>
    <row r="94" spans="1:25" s="488" customFormat="1" hidden="1" outlineLevel="1" x14ac:dyDescent="0.3">
      <c r="A94" s="647"/>
      <c r="B94" s="648"/>
      <c r="C94" s="648"/>
      <c r="D94" s="649"/>
      <c r="E94" s="651"/>
      <c r="F94" s="667">
        <f t="shared" si="4"/>
        <v>0</v>
      </c>
      <c r="G94" s="668">
        <f t="shared" si="5"/>
        <v>0</v>
      </c>
      <c r="H94" s="668">
        <f t="shared" si="6"/>
        <v>0</v>
      </c>
      <c r="I94" s="8"/>
      <c r="J94" s="672"/>
      <c r="K94" s="672"/>
      <c r="L94" s="672"/>
      <c r="M94" s="672"/>
      <c r="N94" s="672"/>
      <c r="O94" s="672"/>
      <c r="P94" s="672"/>
      <c r="Q94" s="672"/>
      <c r="R94" s="672"/>
      <c r="S94" s="672"/>
      <c r="T94" s="672"/>
      <c r="U94" s="672"/>
      <c r="V94" s="672"/>
      <c r="W94" s="672"/>
      <c r="X94" s="672"/>
      <c r="Y94" s="672"/>
    </row>
    <row r="95" spans="1:25" s="488" customFormat="1" hidden="1" outlineLevel="1" x14ac:dyDescent="0.3">
      <c r="A95" s="647"/>
      <c r="B95" s="648"/>
      <c r="C95" s="648"/>
      <c r="D95" s="649"/>
      <c r="E95" s="651"/>
      <c r="F95" s="667">
        <f t="shared" si="4"/>
        <v>0</v>
      </c>
      <c r="G95" s="668">
        <f t="shared" si="5"/>
        <v>0</v>
      </c>
      <c r="H95" s="668">
        <f t="shared" si="6"/>
        <v>0</v>
      </c>
      <c r="I95" s="8"/>
      <c r="J95" s="672"/>
      <c r="K95" s="672"/>
      <c r="L95" s="672"/>
      <c r="M95" s="672"/>
      <c r="N95" s="672"/>
      <c r="O95" s="672"/>
      <c r="P95" s="672"/>
      <c r="Q95" s="672"/>
      <c r="R95" s="672"/>
      <c r="S95" s="672"/>
      <c r="T95" s="672"/>
      <c r="U95" s="672"/>
      <c r="V95" s="672"/>
      <c r="W95" s="672"/>
      <c r="X95" s="672"/>
      <c r="Y95" s="672"/>
    </row>
    <row r="96" spans="1:25" s="488" customFormat="1" hidden="1" outlineLevel="1" x14ac:dyDescent="0.3">
      <c r="A96" s="647"/>
      <c r="B96" s="648"/>
      <c r="C96" s="648"/>
      <c r="D96" s="649"/>
      <c r="E96" s="651"/>
      <c r="F96" s="667">
        <f t="shared" si="4"/>
        <v>0</v>
      </c>
      <c r="G96" s="668">
        <f t="shared" si="5"/>
        <v>0</v>
      </c>
      <c r="H96" s="668">
        <f t="shared" si="6"/>
        <v>0</v>
      </c>
      <c r="I96" s="8"/>
      <c r="J96" s="672"/>
      <c r="K96" s="672"/>
      <c r="L96" s="672"/>
      <c r="M96" s="672"/>
      <c r="N96" s="672"/>
      <c r="O96" s="672"/>
      <c r="P96" s="672"/>
      <c r="Q96" s="672"/>
      <c r="R96" s="672"/>
      <c r="S96" s="672"/>
      <c r="T96" s="672"/>
      <c r="U96" s="672"/>
      <c r="V96" s="672"/>
      <c r="W96" s="672"/>
      <c r="X96" s="672"/>
      <c r="Y96" s="672"/>
    </row>
    <row r="97" spans="1:25" s="488" customFormat="1" hidden="1" outlineLevel="1" x14ac:dyDescent="0.3">
      <c r="A97" s="647"/>
      <c r="B97" s="648"/>
      <c r="C97" s="648"/>
      <c r="D97" s="649"/>
      <c r="E97" s="651"/>
      <c r="F97" s="667">
        <f t="shared" si="4"/>
        <v>0</v>
      </c>
      <c r="G97" s="668">
        <f t="shared" si="5"/>
        <v>0</v>
      </c>
      <c r="H97" s="668">
        <f t="shared" si="6"/>
        <v>0</v>
      </c>
      <c r="I97" s="8"/>
      <c r="J97" s="672"/>
      <c r="K97" s="672"/>
      <c r="L97" s="672"/>
      <c r="M97" s="672"/>
      <c r="N97" s="672"/>
      <c r="O97" s="672"/>
      <c r="P97" s="672"/>
      <c r="Q97" s="672"/>
      <c r="R97" s="672"/>
      <c r="S97" s="672"/>
      <c r="T97" s="672"/>
      <c r="U97" s="672"/>
      <c r="V97" s="672"/>
      <c r="W97" s="672"/>
      <c r="X97" s="672"/>
      <c r="Y97" s="672"/>
    </row>
    <row r="98" spans="1:25" s="488" customFormat="1" hidden="1" outlineLevel="1" x14ac:dyDescent="0.3">
      <c r="A98" s="647"/>
      <c r="B98" s="648"/>
      <c r="C98" s="648"/>
      <c r="D98" s="649"/>
      <c r="E98" s="651"/>
      <c r="F98" s="667">
        <f t="shared" si="4"/>
        <v>0</v>
      </c>
      <c r="G98" s="668">
        <f t="shared" si="5"/>
        <v>0</v>
      </c>
      <c r="H98" s="668">
        <f t="shared" si="6"/>
        <v>0</v>
      </c>
      <c r="I98" s="8"/>
      <c r="J98" s="672"/>
      <c r="K98" s="672"/>
      <c r="L98" s="672"/>
      <c r="M98" s="672"/>
      <c r="N98" s="672"/>
      <c r="O98" s="672"/>
      <c r="P98" s="672"/>
      <c r="Q98" s="672"/>
      <c r="R98" s="672"/>
      <c r="S98" s="672"/>
      <c r="T98" s="672"/>
      <c r="U98" s="672"/>
      <c r="V98" s="672"/>
      <c r="W98" s="672"/>
      <c r="X98" s="672"/>
      <c r="Y98" s="672"/>
    </row>
    <row r="99" spans="1:25" s="488" customFormat="1" hidden="1" outlineLevel="1" x14ac:dyDescent="0.3">
      <c r="A99" s="647"/>
      <c r="B99" s="648"/>
      <c r="C99" s="648"/>
      <c r="D99" s="649"/>
      <c r="E99" s="651"/>
      <c r="F99" s="667">
        <f t="shared" si="4"/>
        <v>0</v>
      </c>
      <c r="G99" s="668">
        <f t="shared" si="5"/>
        <v>0</v>
      </c>
      <c r="H99" s="668">
        <f t="shared" si="6"/>
        <v>0</v>
      </c>
      <c r="I99" s="8"/>
      <c r="J99" s="672"/>
      <c r="K99" s="672"/>
      <c r="L99" s="672"/>
      <c r="M99" s="672"/>
      <c r="N99" s="672"/>
      <c r="O99" s="672"/>
      <c r="P99" s="672"/>
      <c r="Q99" s="672"/>
      <c r="R99" s="672"/>
      <c r="S99" s="672"/>
      <c r="T99" s="672"/>
      <c r="U99" s="672"/>
      <c r="V99" s="672"/>
      <c r="W99" s="672"/>
      <c r="X99" s="672"/>
      <c r="Y99" s="672"/>
    </row>
    <row r="100" spans="1:25" s="488" customFormat="1" hidden="1" outlineLevel="1" x14ac:dyDescent="0.3">
      <c r="A100" s="647"/>
      <c r="B100" s="648"/>
      <c r="C100" s="648"/>
      <c r="D100" s="649"/>
      <c r="E100" s="651"/>
      <c r="F100" s="667">
        <f t="shared" si="4"/>
        <v>0</v>
      </c>
      <c r="G100" s="668">
        <f t="shared" si="5"/>
        <v>0</v>
      </c>
      <c r="H100" s="668">
        <f t="shared" si="6"/>
        <v>0</v>
      </c>
      <c r="I100" s="8"/>
      <c r="J100" s="672"/>
      <c r="K100" s="672"/>
      <c r="L100" s="672"/>
      <c r="M100" s="672"/>
      <c r="N100" s="672"/>
      <c r="O100" s="672"/>
      <c r="P100" s="672"/>
      <c r="Q100" s="672"/>
      <c r="R100" s="672"/>
      <c r="S100" s="672"/>
      <c r="T100" s="672"/>
      <c r="U100" s="672"/>
      <c r="V100" s="672"/>
      <c r="W100" s="672"/>
      <c r="X100" s="672"/>
      <c r="Y100" s="672"/>
    </row>
    <row r="101" spans="1:25" s="488" customFormat="1" hidden="1" outlineLevel="1" x14ac:dyDescent="0.3">
      <c r="A101" s="647"/>
      <c r="B101" s="648"/>
      <c r="C101" s="648"/>
      <c r="D101" s="649"/>
      <c r="E101" s="651"/>
      <c r="F101" s="667">
        <f t="shared" si="4"/>
        <v>0</v>
      </c>
      <c r="G101" s="668">
        <f t="shared" si="5"/>
        <v>0</v>
      </c>
      <c r="H101" s="668">
        <f t="shared" si="6"/>
        <v>0</v>
      </c>
      <c r="I101" s="8"/>
      <c r="J101" s="672"/>
      <c r="K101" s="672"/>
      <c r="L101" s="672"/>
      <c r="M101" s="672"/>
      <c r="N101" s="672"/>
      <c r="O101" s="672"/>
      <c r="P101" s="672"/>
      <c r="Q101" s="672"/>
      <c r="R101" s="672"/>
      <c r="S101" s="672"/>
      <c r="T101" s="672"/>
      <c r="U101" s="672"/>
      <c r="V101" s="672"/>
      <c r="W101" s="672"/>
      <c r="X101" s="672"/>
      <c r="Y101" s="672"/>
    </row>
    <row r="102" spans="1:25" s="488" customFormat="1" hidden="1" outlineLevel="1" x14ac:dyDescent="0.3">
      <c r="A102" s="647"/>
      <c r="B102" s="648"/>
      <c r="C102" s="648"/>
      <c r="D102" s="649"/>
      <c r="E102" s="651"/>
      <c r="F102" s="667">
        <f t="shared" si="4"/>
        <v>0</v>
      </c>
      <c r="G102" s="668">
        <f t="shared" si="5"/>
        <v>0</v>
      </c>
      <c r="H102" s="668">
        <f t="shared" si="6"/>
        <v>0</v>
      </c>
      <c r="I102" s="8"/>
      <c r="J102" s="672"/>
      <c r="K102" s="672"/>
      <c r="L102" s="672"/>
      <c r="M102" s="672"/>
      <c r="N102" s="672"/>
      <c r="O102" s="672"/>
      <c r="P102" s="672"/>
      <c r="Q102" s="672"/>
      <c r="R102" s="672"/>
      <c r="S102" s="672"/>
      <c r="T102" s="672"/>
      <c r="U102" s="672"/>
      <c r="V102" s="672"/>
      <c r="W102" s="672"/>
      <c r="X102" s="672"/>
      <c r="Y102" s="672"/>
    </row>
    <row r="103" spans="1:25" s="488" customFormat="1" hidden="1" outlineLevel="1" x14ac:dyDescent="0.3">
      <c r="A103" s="647"/>
      <c r="B103" s="648"/>
      <c r="C103" s="648"/>
      <c r="D103" s="649"/>
      <c r="E103" s="651"/>
      <c r="F103" s="667">
        <f t="shared" si="4"/>
        <v>0</v>
      </c>
      <c r="G103" s="668">
        <f t="shared" si="5"/>
        <v>0</v>
      </c>
      <c r="H103" s="668">
        <f t="shared" si="6"/>
        <v>0</v>
      </c>
      <c r="I103" s="8"/>
      <c r="J103" s="672"/>
      <c r="K103" s="672"/>
      <c r="L103" s="672"/>
      <c r="M103" s="672"/>
      <c r="N103" s="672"/>
      <c r="O103" s="672"/>
      <c r="P103" s="672"/>
      <c r="Q103" s="672"/>
      <c r="R103" s="672"/>
      <c r="S103" s="672"/>
      <c r="T103" s="672"/>
      <c r="U103" s="672"/>
      <c r="V103" s="672"/>
      <c r="W103" s="672"/>
      <c r="X103" s="672"/>
      <c r="Y103" s="672"/>
    </row>
    <row r="104" spans="1:25" s="488" customFormat="1" hidden="1" outlineLevel="1" x14ac:dyDescent="0.3">
      <c r="A104" s="647"/>
      <c r="B104" s="648"/>
      <c r="C104" s="648"/>
      <c r="D104" s="649"/>
      <c r="E104" s="651"/>
      <c r="F104" s="667">
        <f t="shared" si="4"/>
        <v>0</v>
      </c>
      <c r="G104" s="668">
        <f t="shared" si="5"/>
        <v>0</v>
      </c>
      <c r="H104" s="668">
        <f t="shared" si="6"/>
        <v>0</v>
      </c>
      <c r="I104" s="8"/>
      <c r="J104" s="672"/>
      <c r="K104" s="672"/>
      <c r="L104" s="672"/>
      <c r="M104" s="672"/>
      <c r="N104" s="672"/>
      <c r="O104" s="672"/>
      <c r="P104" s="672"/>
      <c r="Q104" s="672"/>
      <c r="R104" s="672"/>
      <c r="S104" s="672"/>
      <c r="T104" s="672"/>
      <c r="U104" s="672"/>
      <c r="V104" s="672"/>
      <c r="W104" s="672"/>
      <c r="X104" s="672"/>
      <c r="Y104" s="672"/>
    </row>
    <row r="105" spans="1:25" s="488" customFormat="1" hidden="1" outlineLevel="1" x14ac:dyDescent="0.3">
      <c r="A105" s="647"/>
      <c r="B105" s="648"/>
      <c r="C105" s="648"/>
      <c r="D105" s="649"/>
      <c r="E105" s="651"/>
      <c r="F105" s="667">
        <f t="shared" si="4"/>
        <v>0</v>
      </c>
      <c r="G105" s="668">
        <f t="shared" si="5"/>
        <v>0</v>
      </c>
      <c r="H105" s="668">
        <f t="shared" si="6"/>
        <v>0</v>
      </c>
      <c r="I105" s="8"/>
      <c r="J105" s="672"/>
      <c r="K105" s="672"/>
      <c r="L105" s="672"/>
      <c r="M105" s="672"/>
      <c r="N105" s="672"/>
      <c r="O105" s="672"/>
      <c r="P105" s="672"/>
      <c r="Q105" s="672"/>
      <c r="R105" s="672"/>
      <c r="S105" s="672"/>
      <c r="T105" s="672"/>
      <c r="U105" s="672"/>
      <c r="V105" s="672"/>
      <c r="W105" s="672"/>
      <c r="X105" s="672"/>
      <c r="Y105" s="672"/>
    </row>
    <row r="106" spans="1:25" s="488" customFormat="1" hidden="1" outlineLevel="1" x14ac:dyDescent="0.3">
      <c r="A106" s="647"/>
      <c r="B106" s="648"/>
      <c r="C106" s="648"/>
      <c r="D106" s="649"/>
      <c r="E106" s="651"/>
      <c r="F106" s="667">
        <f t="shared" si="4"/>
        <v>0</v>
      </c>
      <c r="G106" s="668">
        <f t="shared" si="5"/>
        <v>0</v>
      </c>
      <c r="H106" s="668">
        <f t="shared" si="6"/>
        <v>0</v>
      </c>
      <c r="I106" s="8"/>
      <c r="J106" s="672"/>
      <c r="K106" s="672"/>
      <c r="L106" s="672"/>
      <c r="M106" s="672"/>
      <c r="N106" s="672"/>
      <c r="O106" s="672"/>
      <c r="P106" s="672"/>
      <c r="Q106" s="672"/>
      <c r="R106" s="672"/>
      <c r="S106" s="672"/>
      <c r="T106" s="672"/>
      <c r="U106" s="672"/>
      <c r="V106" s="672"/>
      <c r="W106" s="672"/>
      <c r="X106" s="672"/>
      <c r="Y106" s="672"/>
    </row>
    <row r="107" spans="1:25" s="488" customFormat="1" hidden="1" outlineLevel="1" x14ac:dyDescent="0.3">
      <c r="A107" s="647"/>
      <c r="B107" s="648"/>
      <c r="C107" s="648"/>
      <c r="D107" s="649"/>
      <c r="E107" s="651"/>
      <c r="F107" s="667">
        <f t="shared" si="4"/>
        <v>0</v>
      </c>
      <c r="G107" s="668">
        <f t="shared" si="5"/>
        <v>0</v>
      </c>
      <c r="H107" s="668">
        <f t="shared" si="6"/>
        <v>0</v>
      </c>
      <c r="I107" s="8"/>
      <c r="J107" s="672"/>
      <c r="K107" s="672"/>
      <c r="L107" s="672"/>
      <c r="M107" s="672"/>
      <c r="N107" s="672"/>
      <c r="O107" s="672"/>
      <c r="P107" s="672"/>
      <c r="Q107" s="672"/>
      <c r="R107" s="672"/>
      <c r="S107" s="672"/>
      <c r="T107" s="672"/>
      <c r="U107" s="672"/>
      <c r="V107" s="672"/>
      <c r="W107" s="672"/>
      <c r="X107" s="672"/>
      <c r="Y107" s="672"/>
    </row>
    <row r="108" spans="1:25" s="488" customFormat="1" hidden="1" outlineLevel="1" x14ac:dyDescent="0.3">
      <c r="A108" s="647"/>
      <c r="B108" s="648"/>
      <c r="C108" s="648"/>
      <c r="D108" s="649"/>
      <c r="E108" s="651"/>
      <c r="F108" s="667">
        <f t="shared" si="4"/>
        <v>0</v>
      </c>
      <c r="G108" s="668">
        <f t="shared" si="5"/>
        <v>0</v>
      </c>
      <c r="H108" s="668">
        <f t="shared" si="6"/>
        <v>0</v>
      </c>
      <c r="I108" s="8"/>
      <c r="J108" s="672"/>
      <c r="K108" s="672"/>
      <c r="L108" s="672"/>
      <c r="M108" s="672"/>
      <c r="N108" s="672"/>
      <c r="O108" s="672"/>
      <c r="P108" s="672"/>
      <c r="Q108" s="672"/>
      <c r="R108" s="672"/>
      <c r="S108" s="672"/>
      <c r="T108" s="672"/>
      <c r="U108" s="672"/>
      <c r="V108" s="672"/>
      <c r="W108" s="672"/>
      <c r="X108" s="672"/>
      <c r="Y108" s="672"/>
    </row>
    <row r="109" spans="1:25" s="488" customFormat="1" hidden="1" outlineLevel="1" x14ac:dyDescent="0.3">
      <c r="A109" s="647"/>
      <c r="B109" s="648"/>
      <c r="C109" s="648"/>
      <c r="D109" s="649"/>
      <c r="E109" s="651"/>
      <c r="F109" s="667">
        <f t="shared" si="4"/>
        <v>0</v>
      </c>
      <c r="G109" s="668">
        <f t="shared" si="5"/>
        <v>0</v>
      </c>
      <c r="H109" s="668">
        <f t="shared" si="6"/>
        <v>0</v>
      </c>
      <c r="I109" s="8"/>
      <c r="J109" s="672"/>
      <c r="K109" s="672"/>
      <c r="L109" s="672"/>
      <c r="M109" s="672"/>
      <c r="N109" s="672"/>
      <c r="O109" s="672"/>
      <c r="P109" s="672"/>
      <c r="Q109" s="672"/>
      <c r="R109" s="672"/>
      <c r="S109" s="672"/>
      <c r="T109" s="672"/>
      <c r="U109" s="672"/>
      <c r="V109" s="672"/>
      <c r="W109" s="672"/>
      <c r="X109" s="672"/>
      <c r="Y109" s="672"/>
    </row>
    <row r="110" spans="1:25" s="488" customFormat="1" hidden="1" outlineLevel="1" x14ac:dyDescent="0.3">
      <c r="A110" s="647"/>
      <c r="B110" s="648"/>
      <c r="C110" s="648"/>
      <c r="D110" s="649"/>
      <c r="E110" s="651"/>
      <c r="F110" s="667">
        <f t="shared" ref="F110:F112" si="7">D110/8/(215/12)</f>
        <v>0</v>
      </c>
      <c r="G110" s="668">
        <f t="shared" ref="G110:G112" si="8">+D110*C110</f>
        <v>0</v>
      </c>
      <c r="H110" s="668">
        <f t="shared" ref="H110:H112" si="9">G110*0.25</f>
        <v>0</v>
      </c>
      <c r="I110" s="8"/>
      <c r="J110" s="672"/>
      <c r="K110" s="672"/>
      <c r="L110" s="672"/>
      <c r="M110" s="672"/>
      <c r="N110" s="672"/>
      <c r="O110" s="672"/>
      <c r="P110" s="672"/>
      <c r="Q110" s="672"/>
      <c r="R110" s="672"/>
      <c r="S110" s="672"/>
      <c r="T110" s="672"/>
      <c r="U110" s="672"/>
      <c r="V110" s="672"/>
      <c r="W110" s="672"/>
      <c r="X110" s="672"/>
      <c r="Y110" s="672"/>
    </row>
    <row r="111" spans="1:25" s="488" customFormat="1" hidden="1" outlineLevel="1" x14ac:dyDescent="0.3">
      <c r="A111" s="647"/>
      <c r="B111" s="648"/>
      <c r="C111" s="648"/>
      <c r="D111" s="649"/>
      <c r="E111" s="651"/>
      <c r="F111" s="667">
        <f t="shared" si="7"/>
        <v>0</v>
      </c>
      <c r="G111" s="668">
        <f t="shared" si="8"/>
        <v>0</v>
      </c>
      <c r="H111" s="668">
        <f t="shared" si="9"/>
        <v>0</v>
      </c>
      <c r="I111" s="8"/>
      <c r="J111" s="672"/>
      <c r="K111" s="672"/>
      <c r="L111" s="672"/>
      <c r="M111" s="672"/>
      <c r="N111" s="672"/>
      <c r="O111" s="672"/>
      <c r="P111" s="672"/>
      <c r="Q111" s="672"/>
      <c r="R111" s="672"/>
      <c r="S111" s="672"/>
      <c r="T111" s="672"/>
      <c r="U111" s="672"/>
      <c r="V111" s="672"/>
      <c r="W111" s="672"/>
      <c r="X111" s="672"/>
      <c r="Y111" s="672"/>
    </row>
    <row r="112" spans="1:25" s="488" customFormat="1" hidden="1" outlineLevel="1" x14ac:dyDescent="0.3">
      <c r="A112" s="647"/>
      <c r="B112" s="648"/>
      <c r="C112" s="648"/>
      <c r="D112" s="649"/>
      <c r="E112" s="651"/>
      <c r="F112" s="667">
        <f t="shared" si="7"/>
        <v>0</v>
      </c>
      <c r="G112" s="668">
        <f t="shared" si="8"/>
        <v>0</v>
      </c>
      <c r="H112" s="668">
        <f t="shared" si="9"/>
        <v>0</v>
      </c>
      <c r="I112" s="8"/>
      <c r="J112" s="672"/>
      <c r="K112" s="672"/>
      <c r="L112" s="672"/>
      <c r="M112" s="672"/>
      <c r="N112" s="672"/>
      <c r="O112" s="672"/>
      <c r="P112" s="672"/>
      <c r="Q112" s="672"/>
      <c r="R112" s="672"/>
      <c r="S112" s="672"/>
      <c r="T112" s="672"/>
      <c r="U112" s="672"/>
      <c r="V112" s="672"/>
      <c r="W112" s="672"/>
      <c r="X112" s="672"/>
      <c r="Y112" s="672"/>
    </row>
    <row r="113" spans="1:25" s="488" customFormat="1" hidden="1" outlineLevel="1" x14ac:dyDescent="0.3">
      <c r="A113" s="647"/>
      <c r="B113" s="648"/>
      <c r="C113" s="648"/>
      <c r="D113" s="649"/>
      <c r="E113" s="651"/>
      <c r="F113" s="667">
        <f t="shared" si="0"/>
        <v>0</v>
      </c>
      <c r="G113" s="668">
        <f t="shared" si="1"/>
        <v>0</v>
      </c>
      <c r="H113" s="668">
        <f t="shared" si="2"/>
        <v>0</v>
      </c>
      <c r="I113" s="8" t="str">
        <f t="shared" si="3"/>
        <v>M49-M54</v>
      </c>
      <c r="J113" s="672"/>
      <c r="K113" s="672"/>
      <c r="L113" s="672"/>
      <c r="M113" s="672"/>
      <c r="N113" s="672"/>
      <c r="O113" s="672"/>
      <c r="P113" s="672"/>
      <c r="Q113" s="672"/>
      <c r="R113" s="672"/>
      <c r="S113" s="672"/>
      <c r="T113" s="672"/>
      <c r="U113" s="672"/>
      <c r="V113" s="672"/>
      <c r="W113" s="672"/>
      <c r="X113" s="672"/>
      <c r="Y113" s="672"/>
    </row>
    <row r="114" spans="1:25" s="488" customFormat="1" hidden="1" outlineLevel="1" x14ac:dyDescent="0.3">
      <c r="A114" s="647"/>
      <c r="B114" s="648"/>
      <c r="C114" s="648"/>
      <c r="D114" s="649"/>
      <c r="E114" s="651"/>
      <c r="F114" s="667">
        <f t="shared" si="0"/>
        <v>0</v>
      </c>
      <c r="G114" s="668">
        <f t="shared" si="1"/>
        <v>0</v>
      </c>
      <c r="H114" s="668">
        <f>G114*0.25</f>
        <v>0</v>
      </c>
      <c r="I114" s="8" t="str">
        <f t="shared" si="3"/>
        <v>M49-M54</v>
      </c>
      <c r="J114" s="672"/>
      <c r="K114" s="672"/>
      <c r="L114" s="672"/>
      <c r="M114" s="672"/>
      <c r="N114" s="672"/>
      <c r="O114" s="672"/>
      <c r="P114" s="672"/>
      <c r="Q114" s="672"/>
      <c r="R114" s="672"/>
      <c r="S114" s="672"/>
      <c r="T114" s="672"/>
      <c r="U114" s="672"/>
      <c r="V114" s="672"/>
      <c r="W114" s="672"/>
      <c r="X114" s="672"/>
      <c r="Y114" s="672"/>
    </row>
    <row r="115" spans="1:25" s="488" customFormat="1" hidden="1" outlineLevel="1" x14ac:dyDescent="0.3">
      <c r="A115" s="647"/>
      <c r="B115" s="648"/>
      <c r="C115" s="648"/>
      <c r="D115" s="649"/>
      <c r="E115" s="651"/>
      <c r="F115" s="667">
        <f t="shared" si="0"/>
        <v>0</v>
      </c>
      <c r="G115" s="668">
        <f t="shared" si="1"/>
        <v>0</v>
      </c>
      <c r="H115" s="668">
        <f t="shared" si="2"/>
        <v>0</v>
      </c>
      <c r="I115" s="8" t="str">
        <f t="shared" si="3"/>
        <v>M49-M54</v>
      </c>
      <c r="J115" s="672"/>
      <c r="K115" s="672"/>
      <c r="L115" s="672"/>
      <c r="M115" s="672"/>
      <c r="N115" s="672"/>
      <c r="O115" s="672"/>
      <c r="P115" s="672"/>
      <c r="Q115" s="672"/>
      <c r="R115" s="672"/>
      <c r="S115" s="672"/>
      <c r="T115" s="672"/>
      <c r="U115" s="672"/>
      <c r="V115" s="672"/>
      <c r="W115" s="672"/>
      <c r="X115" s="672"/>
      <c r="Y115" s="672"/>
    </row>
    <row r="116" spans="1:25" s="488" customFormat="1" hidden="1" outlineLevel="1" x14ac:dyDescent="0.3">
      <c r="A116" s="647"/>
      <c r="B116" s="648"/>
      <c r="C116" s="648"/>
      <c r="D116" s="649"/>
      <c r="E116" s="651"/>
      <c r="F116" s="667">
        <f t="shared" si="0"/>
        <v>0</v>
      </c>
      <c r="G116" s="668">
        <f t="shared" si="1"/>
        <v>0</v>
      </c>
      <c r="H116" s="668">
        <f t="shared" si="2"/>
        <v>0</v>
      </c>
      <c r="I116" s="8" t="str">
        <f t="shared" si="3"/>
        <v>M49-M54</v>
      </c>
      <c r="J116" s="672"/>
      <c r="K116" s="672"/>
      <c r="L116" s="672"/>
      <c r="M116" s="672"/>
      <c r="N116" s="672"/>
      <c r="O116" s="672"/>
      <c r="P116" s="672"/>
      <c r="Q116" s="672"/>
      <c r="R116" s="672"/>
      <c r="S116" s="672"/>
      <c r="T116" s="672"/>
      <c r="U116" s="672"/>
      <c r="V116" s="672"/>
      <c r="W116" s="672"/>
      <c r="X116" s="672"/>
      <c r="Y116" s="672"/>
    </row>
    <row r="117" spans="1:25" s="488" customFormat="1" hidden="1" outlineLevel="1" x14ac:dyDescent="0.3">
      <c r="A117" s="647"/>
      <c r="B117" s="648"/>
      <c r="C117" s="648"/>
      <c r="D117" s="649"/>
      <c r="E117" s="651"/>
      <c r="F117" s="667">
        <f t="shared" si="0"/>
        <v>0</v>
      </c>
      <c r="G117" s="668">
        <f t="shared" si="1"/>
        <v>0</v>
      </c>
      <c r="H117" s="668">
        <f t="shared" si="2"/>
        <v>0</v>
      </c>
      <c r="I117" s="8" t="str">
        <f t="shared" si="3"/>
        <v>M49-M54</v>
      </c>
      <c r="J117" s="672"/>
      <c r="K117" s="672"/>
      <c r="L117" s="672"/>
      <c r="M117" s="672"/>
      <c r="N117" s="672"/>
      <c r="O117" s="672"/>
      <c r="P117" s="672"/>
      <c r="Q117" s="672"/>
      <c r="R117" s="672"/>
      <c r="S117" s="672"/>
      <c r="T117" s="672"/>
      <c r="U117" s="672"/>
      <c r="V117" s="672"/>
      <c r="W117" s="672"/>
      <c r="X117" s="672"/>
      <c r="Y117" s="672"/>
    </row>
    <row r="118" spans="1:25" s="488" customFormat="1" hidden="1" outlineLevel="1" x14ac:dyDescent="0.3">
      <c r="A118" s="647"/>
      <c r="B118" s="648"/>
      <c r="C118" s="648"/>
      <c r="D118" s="649"/>
      <c r="E118" s="651"/>
      <c r="F118" s="667">
        <f t="shared" si="0"/>
        <v>0</v>
      </c>
      <c r="G118" s="668">
        <f t="shared" si="1"/>
        <v>0</v>
      </c>
      <c r="H118" s="668">
        <f t="shared" si="2"/>
        <v>0</v>
      </c>
      <c r="I118" s="8" t="str">
        <f t="shared" si="3"/>
        <v>M49-M54</v>
      </c>
      <c r="J118" s="672"/>
      <c r="K118" s="672"/>
      <c r="L118" s="672"/>
      <c r="M118" s="672"/>
      <c r="N118" s="672"/>
      <c r="O118" s="672"/>
      <c r="P118" s="672"/>
      <c r="Q118" s="672"/>
      <c r="R118" s="672"/>
      <c r="S118" s="672"/>
      <c r="T118" s="672"/>
      <c r="U118" s="672"/>
      <c r="V118" s="672"/>
      <c r="W118" s="672"/>
      <c r="X118" s="672"/>
      <c r="Y118" s="672"/>
    </row>
    <row r="119" spans="1:25" s="488" customFormat="1" hidden="1" outlineLevel="1" x14ac:dyDescent="0.3">
      <c r="A119" s="624"/>
      <c r="B119" s="650"/>
      <c r="C119" s="650"/>
      <c r="D119" s="651"/>
      <c r="E119" s="651"/>
      <c r="F119" s="669">
        <f t="shared" si="0"/>
        <v>0</v>
      </c>
      <c r="G119" s="668">
        <f t="shared" si="1"/>
        <v>0</v>
      </c>
      <c r="H119" s="668">
        <f t="shared" si="2"/>
        <v>0</v>
      </c>
      <c r="I119" s="8" t="str">
        <f t="shared" si="3"/>
        <v>M49-M54</v>
      </c>
      <c r="J119" s="672"/>
      <c r="K119" s="672"/>
      <c r="L119" s="672"/>
      <c r="M119" s="672"/>
      <c r="N119" s="672"/>
      <c r="O119" s="672"/>
      <c r="P119" s="672"/>
      <c r="Q119" s="672"/>
      <c r="R119" s="672"/>
      <c r="S119" s="672"/>
      <c r="T119" s="672"/>
      <c r="U119" s="672"/>
      <c r="V119" s="672"/>
      <c r="W119" s="672"/>
      <c r="X119" s="672"/>
      <c r="Y119" s="672"/>
    </row>
    <row r="120" spans="1:25" s="488" customFormat="1" hidden="1" outlineLevel="1" x14ac:dyDescent="0.3">
      <c r="A120" s="615"/>
      <c r="B120" s="616"/>
      <c r="C120" s="616"/>
      <c r="D120" s="617"/>
      <c r="E120" s="651"/>
      <c r="F120" s="669">
        <f t="shared" si="0"/>
        <v>0</v>
      </c>
      <c r="G120" s="668">
        <f t="shared" si="1"/>
        <v>0</v>
      </c>
      <c r="H120" s="668">
        <f t="shared" si="2"/>
        <v>0</v>
      </c>
      <c r="I120" s="8" t="str">
        <f t="shared" si="3"/>
        <v>M49-M54</v>
      </c>
      <c r="J120" s="672"/>
      <c r="K120" s="672"/>
      <c r="L120" s="672"/>
      <c r="M120" s="672"/>
      <c r="N120" s="672"/>
      <c r="O120" s="672"/>
      <c r="P120" s="672"/>
      <c r="Q120" s="672"/>
      <c r="R120" s="672"/>
      <c r="S120" s="672"/>
      <c r="T120" s="672"/>
      <c r="U120" s="672"/>
      <c r="V120" s="672"/>
      <c r="W120" s="672"/>
      <c r="X120" s="672"/>
      <c r="Y120" s="672"/>
    </row>
    <row r="121" spans="1:25" s="488" customFormat="1" hidden="1" outlineLevel="1" x14ac:dyDescent="0.3">
      <c r="A121" s="615"/>
      <c r="B121" s="616"/>
      <c r="C121" s="616"/>
      <c r="D121" s="617"/>
      <c r="E121" s="651"/>
      <c r="F121" s="669">
        <f t="shared" si="0"/>
        <v>0</v>
      </c>
      <c r="G121" s="668">
        <f t="shared" si="1"/>
        <v>0</v>
      </c>
      <c r="H121" s="668">
        <f t="shared" si="2"/>
        <v>0</v>
      </c>
      <c r="I121" s="8" t="str">
        <f t="shared" si="3"/>
        <v>M49-M54</v>
      </c>
      <c r="J121" s="672"/>
      <c r="K121" s="672"/>
      <c r="L121" s="672"/>
      <c r="M121" s="672"/>
      <c r="N121" s="672"/>
      <c r="O121" s="672"/>
      <c r="P121" s="672"/>
      <c r="Q121" s="672"/>
      <c r="R121" s="672"/>
      <c r="S121" s="672"/>
      <c r="T121" s="672"/>
      <c r="U121" s="672"/>
      <c r="V121" s="672"/>
      <c r="W121" s="672"/>
      <c r="X121" s="672"/>
      <c r="Y121" s="672"/>
    </row>
    <row r="122" spans="1:25" s="488" customFormat="1" hidden="1" outlineLevel="1" x14ac:dyDescent="0.3">
      <c r="A122" s="615"/>
      <c r="B122" s="616"/>
      <c r="C122" s="616"/>
      <c r="D122" s="617"/>
      <c r="E122" s="651"/>
      <c r="F122" s="669">
        <f t="shared" si="0"/>
        <v>0</v>
      </c>
      <c r="G122" s="668">
        <f t="shared" si="1"/>
        <v>0</v>
      </c>
      <c r="H122" s="668">
        <f t="shared" si="2"/>
        <v>0</v>
      </c>
      <c r="I122" s="8" t="str">
        <f t="shared" si="3"/>
        <v>M49-M54</v>
      </c>
      <c r="J122" s="672"/>
      <c r="K122" s="672"/>
      <c r="L122" s="672"/>
      <c r="M122" s="672"/>
      <c r="N122" s="672"/>
      <c r="O122" s="672"/>
      <c r="P122" s="672"/>
      <c r="Q122" s="672"/>
      <c r="R122" s="672"/>
      <c r="S122" s="672"/>
      <c r="T122" s="672"/>
      <c r="U122" s="672"/>
      <c r="V122" s="672"/>
      <c r="W122" s="672"/>
      <c r="X122" s="672"/>
      <c r="Y122" s="672"/>
    </row>
    <row r="123" spans="1:25" s="488" customFormat="1" hidden="1" outlineLevel="1" x14ac:dyDescent="0.3">
      <c r="A123" s="615"/>
      <c r="B123" s="616"/>
      <c r="C123" s="616"/>
      <c r="D123" s="617"/>
      <c r="E123" s="651"/>
      <c r="F123" s="669">
        <f t="shared" si="0"/>
        <v>0</v>
      </c>
      <c r="G123" s="668">
        <f t="shared" si="1"/>
        <v>0</v>
      </c>
      <c r="H123" s="668">
        <f t="shared" si="2"/>
        <v>0</v>
      </c>
      <c r="I123" s="8" t="str">
        <f t="shared" si="3"/>
        <v>M49-M54</v>
      </c>
      <c r="J123" s="672"/>
      <c r="K123" s="672"/>
      <c r="L123" s="672"/>
      <c r="M123" s="672"/>
      <c r="N123" s="672"/>
      <c r="O123" s="672"/>
      <c r="P123" s="672"/>
      <c r="Q123" s="672"/>
      <c r="R123" s="672"/>
      <c r="S123" s="672"/>
      <c r="T123" s="672"/>
      <c r="U123" s="672"/>
      <c r="V123" s="672"/>
      <c r="W123" s="672"/>
      <c r="X123" s="672"/>
      <c r="Y123" s="672"/>
    </row>
    <row r="124" spans="1:25" s="488" customFormat="1" hidden="1" outlineLevel="1" x14ac:dyDescent="0.3">
      <c r="A124" s="615"/>
      <c r="B124" s="616"/>
      <c r="C124" s="616"/>
      <c r="D124" s="617"/>
      <c r="E124" s="651"/>
      <c r="F124" s="669">
        <f t="shared" si="0"/>
        <v>0</v>
      </c>
      <c r="G124" s="668">
        <f t="shared" si="1"/>
        <v>0</v>
      </c>
      <c r="H124" s="668">
        <f t="shared" si="2"/>
        <v>0</v>
      </c>
      <c r="I124" s="8" t="str">
        <f t="shared" si="3"/>
        <v>M49-M54</v>
      </c>
      <c r="J124" s="672"/>
      <c r="K124" s="672"/>
      <c r="L124" s="672"/>
      <c r="M124" s="672"/>
      <c r="N124" s="672"/>
      <c r="O124" s="672"/>
      <c r="P124" s="672"/>
      <c r="Q124" s="672"/>
      <c r="R124" s="672"/>
      <c r="S124" s="672"/>
      <c r="T124" s="672"/>
      <c r="U124" s="672"/>
      <c r="V124" s="672"/>
      <c r="W124" s="672"/>
      <c r="X124" s="672"/>
      <c r="Y124" s="672"/>
    </row>
    <row r="125" spans="1:25" s="488" customFormat="1" hidden="1" outlineLevel="1" x14ac:dyDescent="0.3">
      <c r="A125" s="615"/>
      <c r="B125" s="616"/>
      <c r="C125" s="616"/>
      <c r="D125" s="617"/>
      <c r="E125" s="651"/>
      <c r="F125" s="669">
        <f t="shared" si="0"/>
        <v>0</v>
      </c>
      <c r="G125" s="668">
        <f t="shared" si="1"/>
        <v>0</v>
      </c>
      <c r="H125" s="668">
        <f t="shared" si="2"/>
        <v>0</v>
      </c>
      <c r="I125" s="8" t="str">
        <f t="shared" si="3"/>
        <v>M49-M54</v>
      </c>
      <c r="J125" s="672"/>
      <c r="K125" s="672"/>
      <c r="L125" s="672"/>
      <c r="M125" s="672"/>
      <c r="N125" s="672"/>
      <c r="O125" s="672"/>
      <c r="P125" s="672"/>
      <c r="Q125" s="672"/>
      <c r="R125" s="672"/>
      <c r="S125" s="672"/>
      <c r="T125" s="672"/>
      <c r="U125" s="672"/>
      <c r="V125" s="672"/>
      <c r="W125" s="672"/>
      <c r="X125" s="672"/>
      <c r="Y125" s="672"/>
    </row>
    <row r="126" spans="1:25" s="488" customFormat="1" hidden="1" outlineLevel="1" x14ac:dyDescent="0.3">
      <c r="A126" s="615"/>
      <c r="B126" s="616"/>
      <c r="C126" s="616"/>
      <c r="D126" s="617"/>
      <c r="E126" s="651"/>
      <c r="F126" s="669">
        <f t="shared" si="0"/>
        <v>0</v>
      </c>
      <c r="G126" s="668">
        <f t="shared" si="1"/>
        <v>0</v>
      </c>
      <c r="H126" s="668">
        <f t="shared" si="2"/>
        <v>0</v>
      </c>
      <c r="I126" s="8" t="str">
        <f t="shared" si="3"/>
        <v>M49-M54</v>
      </c>
      <c r="J126" s="672"/>
      <c r="K126" s="672"/>
      <c r="L126" s="672"/>
      <c r="M126" s="672"/>
      <c r="N126" s="672"/>
      <c r="O126" s="672"/>
      <c r="P126" s="672"/>
      <c r="Q126" s="672"/>
      <c r="R126" s="672"/>
      <c r="S126" s="672"/>
      <c r="T126" s="672"/>
      <c r="U126" s="672"/>
      <c r="V126" s="672"/>
      <c r="W126" s="672"/>
      <c r="X126" s="672"/>
      <c r="Y126" s="672"/>
    </row>
    <row r="127" spans="1:25" s="488" customFormat="1" hidden="1" outlineLevel="1" x14ac:dyDescent="0.3">
      <c r="A127" s="615"/>
      <c r="B127" s="616"/>
      <c r="C127" s="616"/>
      <c r="D127" s="617"/>
      <c r="E127" s="651"/>
      <c r="F127" s="669">
        <f t="shared" si="0"/>
        <v>0</v>
      </c>
      <c r="G127" s="668">
        <f t="shared" si="1"/>
        <v>0</v>
      </c>
      <c r="H127" s="668">
        <f t="shared" si="2"/>
        <v>0</v>
      </c>
      <c r="I127" s="8" t="str">
        <f t="shared" si="3"/>
        <v>M49-M54</v>
      </c>
      <c r="J127" s="672"/>
      <c r="K127" s="672"/>
      <c r="L127" s="672"/>
      <c r="M127" s="672"/>
      <c r="N127" s="672"/>
      <c r="O127" s="672"/>
      <c r="P127" s="672"/>
      <c r="Q127" s="672"/>
      <c r="R127" s="672"/>
      <c r="S127" s="672"/>
      <c r="T127" s="672"/>
      <c r="U127" s="672"/>
      <c r="V127" s="672"/>
      <c r="W127" s="672"/>
      <c r="X127" s="672"/>
      <c r="Y127" s="672"/>
    </row>
    <row r="128" spans="1:25" s="488" customFormat="1" hidden="1" outlineLevel="1" x14ac:dyDescent="0.3">
      <c r="A128" s="615"/>
      <c r="B128" s="616"/>
      <c r="C128" s="616"/>
      <c r="D128" s="617"/>
      <c r="E128" s="651"/>
      <c r="F128" s="669">
        <f t="shared" si="0"/>
        <v>0</v>
      </c>
      <c r="G128" s="668">
        <f t="shared" si="1"/>
        <v>0</v>
      </c>
      <c r="H128" s="668">
        <f t="shared" si="2"/>
        <v>0</v>
      </c>
      <c r="I128" s="8" t="str">
        <f t="shared" si="3"/>
        <v>M49-M54</v>
      </c>
      <c r="J128" s="672"/>
      <c r="K128" s="672"/>
      <c r="L128" s="672"/>
      <c r="M128" s="672"/>
      <c r="N128" s="672"/>
      <c r="O128" s="672"/>
      <c r="P128" s="672"/>
      <c r="Q128" s="672"/>
      <c r="R128" s="672"/>
      <c r="S128" s="672"/>
      <c r="T128" s="672"/>
      <c r="U128" s="672"/>
      <c r="V128" s="672"/>
      <c r="W128" s="672"/>
      <c r="X128" s="672"/>
      <c r="Y128" s="672"/>
    </row>
    <row r="129" spans="1:25" s="488" customFormat="1" hidden="1" outlineLevel="1" x14ac:dyDescent="0.3">
      <c r="A129" s="615"/>
      <c r="B129" s="616"/>
      <c r="C129" s="616"/>
      <c r="D129" s="617"/>
      <c r="E129" s="651"/>
      <c r="F129" s="669">
        <f t="shared" si="0"/>
        <v>0</v>
      </c>
      <c r="G129" s="668">
        <f t="shared" si="1"/>
        <v>0</v>
      </c>
      <c r="H129" s="668">
        <f t="shared" si="2"/>
        <v>0</v>
      </c>
      <c r="I129" s="8" t="str">
        <f t="shared" si="3"/>
        <v>M49-M54</v>
      </c>
      <c r="J129" s="672"/>
      <c r="K129" s="672"/>
      <c r="L129" s="672"/>
      <c r="M129" s="672"/>
      <c r="N129" s="672"/>
      <c r="O129" s="672"/>
      <c r="P129" s="672"/>
      <c r="Q129" s="672"/>
      <c r="R129" s="672"/>
      <c r="S129" s="672"/>
      <c r="T129" s="672"/>
      <c r="U129" s="672"/>
      <c r="V129" s="672"/>
      <c r="W129" s="672"/>
      <c r="X129" s="672"/>
      <c r="Y129" s="672"/>
    </row>
    <row r="130" spans="1:25" s="488" customFormat="1" hidden="1" outlineLevel="1" x14ac:dyDescent="0.3">
      <c r="A130" s="615"/>
      <c r="B130" s="616"/>
      <c r="C130" s="616"/>
      <c r="D130" s="617"/>
      <c r="E130" s="651"/>
      <c r="F130" s="669">
        <f t="shared" si="0"/>
        <v>0</v>
      </c>
      <c r="G130" s="668">
        <f t="shared" si="1"/>
        <v>0</v>
      </c>
      <c r="H130" s="668">
        <f t="shared" si="2"/>
        <v>0</v>
      </c>
      <c r="I130" s="8" t="str">
        <f t="shared" si="3"/>
        <v>M49-M54</v>
      </c>
      <c r="J130" s="672"/>
      <c r="K130" s="672"/>
      <c r="L130" s="672"/>
      <c r="M130" s="672"/>
      <c r="N130" s="672"/>
      <c r="O130" s="672"/>
      <c r="P130" s="672"/>
      <c r="Q130" s="672"/>
      <c r="R130" s="672"/>
      <c r="S130" s="672"/>
      <c r="T130" s="672"/>
      <c r="U130" s="672"/>
      <c r="V130" s="672"/>
      <c r="W130" s="672"/>
      <c r="X130" s="672"/>
      <c r="Y130" s="672"/>
    </row>
    <row r="131" spans="1:25" s="488" customFormat="1" hidden="1" outlineLevel="1" x14ac:dyDescent="0.3">
      <c r="A131" s="615"/>
      <c r="B131" s="616"/>
      <c r="C131" s="616"/>
      <c r="D131" s="617"/>
      <c r="E131" s="651"/>
      <c r="F131" s="669">
        <f t="shared" ref="F131:F140" si="10">D131/8/(215/12)</f>
        <v>0</v>
      </c>
      <c r="G131" s="668">
        <f t="shared" ref="G131:G140" si="11">+D131*C131</f>
        <v>0</v>
      </c>
      <c r="H131" s="668">
        <f t="shared" ref="H131:H140" si="12">G131*0.25</f>
        <v>0</v>
      </c>
      <c r="I131" s="8"/>
      <c r="J131" s="672"/>
      <c r="K131" s="672"/>
      <c r="L131" s="672"/>
      <c r="M131" s="672"/>
      <c r="N131" s="672"/>
      <c r="O131" s="672"/>
      <c r="P131" s="672"/>
      <c r="Q131" s="672"/>
      <c r="R131" s="672"/>
      <c r="S131" s="672"/>
      <c r="T131" s="672"/>
      <c r="U131" s="672"/>
      <c r="V131" s="672"/>
      <c r="W131" s="672"/>
      <c r="X131" s="672"/>
      <c r="Y131" s="672"/>
    </row>
    <row r="132" spans="1:25" s="488" customFormat="1" hidden="1" outlineLevel="1" x14ac:dyDescent="0.3">
      <c r="A132" s="615"/>
      <c r="B132" s="616"/>
      <c r="C132" s="616"/>
      <c r="D132" s="617"/>
      <c r="E132" s="651"/>
      <c r="F132" s="669">
        <f t="shared" si="10"/>
        <v>0</v>
      </c>
      <c r="G132" s="668">
        <f t="shared" si="11"/>
        <v>0</v>
      </c>
      <c r="H132" s="668">
        <f t="shared" si="12"/>
        <v>0</v>
      </c>
      <c r="I132" s="8"/>
      <c r="J132" s="672"/>
      <c r="K132" s="672"/>
      <c r="L132" s="672"/>
      <c r="M132" s="672"/>
      <c r="N132" s="672"/>
      <c r="O132" s="672"/>
      <c r="P132" s="672"/>
      <c r="Q132" s="672"/>
      <c r="R132" s="672"/>
      <c r="S132" s="672"/>
      <c r="T132" s="672"/>
      <c r="U132" s="672"/>
      <c r="V132" s="672"/>
      <c r="W132" s="672"/>
      <c r="X132" s="672"/>
      <c r="Y132" s="672"/>
    </row>
    <row r="133" spans="1:25" s="488" customFormat="1" hidden="1" outlineLevel="1" x14ac:dyDescent="0.3">
      <c r="A133" s="615"/>
      <c r="B133" s="616"/>
      <c r="C133" s="616"/>
      <c r="D133" s="617"/>
      <c r="E133" s="651"/>
      <c r="F133" s="669">
        <f t="shared" si="10"/>
        <v>0</v>
      </c>
      <c r="G133" s="668">
        <f t="shared" si="11"/>
        <v>0</v>
      </c>
      <c r="H133" s="668">
        <f t="shared" si="12"/>
        <v>0</v>
      </c>
      <c r="I133" s="8"/>
      <c r="J133" s="672"/>
      <c r="K133" s="672"/>
      <c r="L133" s="672"/>
      <c r="M133" s="672"/>
      <c r="N133" s="672"/>
      <c r="O133" s="672"/>
      <c r="P133" s="672"/>
      <c r="Q133" s="672"/>
      <c r="R133" s="672"/>
      <c r="S133" s="672"/>
      <c r="T133" s="672"/>
      <c r="U133" s="672"/>
      <c r="V133" s="672"/>
      <c r="W133" s="672"/>
      <c r="X133" s="672"/>
      <c r="Y133" s="672"/>
    </row>
    <row r="134" spans="1:25" s="488" customFormat="1" hidden="1" outlineLevel="1" x14ac:dyDescent="0.3">
      <c r="A134" s="615"/>
      <c r="B134" s="616"/>
      <c r="C134" s="616"/>
      <c r="D134" s="617"/>
      <c r="E134" s="651"/>
      <c r="F134" s="669">
        <f t="shared" si="10"/>
        <v>0</v>
      </c>
      <c r="G134" s="668">
        <f t="shared" si="11"/>
        <v>0</v>
      </c>
      <c r="H134" s="668">
        <f t="shared" si="12"/>
        <v>0</v>
      </c>
      <c r="I134" s="8"/>
      <c r="J134" s="672"/>
      <c r="K134" s="672"/>
      <c r="L134" s="672"/>
      <c r="M134" s="672"/>
      <c r="N134" s="672"/>
      <c r="O134" s="672"/>
      <c r="P134" s="672"/>
      <c r="Q134" s="672"/>
      <c r="R134" s="672"/>
      <c r="S134" s="672"/>
      <c r="T134" s="672"/>
      <c r="U134" s="672"/>
      <c r="V134" s="672"/>
      <c r="W134" s="672"/>
      <c r="X134" s="672"/>
      <c r="Y134" s="672"/>
    </row>
    <row r="135" spans="1:25" s="488" customFormat="1" hidden="1" outlineLevel="1" x14ac:dyDescent="0.3">
      <c r="A135" s="615"/>
      <c r="B135" s="616"/>
      <c r="C135" s="616"/>
      <c r="D135" s="617"/>
      <c r="E135" s="651"/>
      <c r="F135" s="669">
        <f t="shared" si="10"/>
        <v>0</v>
      </c>
      <c r="G135" s="668">
        <f t="shared" si="11"/>
        <v>0</v>
      </c>
      <c r="H135" s="668">
        <f t="shared" si="12"/>
        <v>0</v>
      </c>
      <c r="I135" s="8"/>
      <c r="J135" s="672"/>
      <c r="K135" s="672"/>
      <c r="L135" s="672"/>
      <c r="M135" s="672"/>
      <c r="N135" s="672"/>
      <c r="O135" s="672"/>
      <c r="P135" s="672"/>
      <c r="Q135" s="672"/>
      <c r="R135" s="672"/>
      <c r="S135" s="672"/>
      <c r="T135" s="672"/>
      <c r="U135" s="672"/>
      <c r="V135" s="672"/>
      <c r="W135" s="672"/>
      <c r="X135" s="672"/>
      <c r="Y135" s="672"/>
    </row>
    <row r="136" spans="1:25" s="488" customFormat="1" hidden="1" outlineLevel="1" x14ac:dyDescent="0.3">
      <c r="A136" s="615"/>
      <c r="B136" s="616"/>
      <c r="C136" s="616"/>
      <c r="D136" s="617"/>
      <c r="E136" s="651"/>
      <c r="F136" s="669">
        <f t="shared" si="10"/>
        <v>0</v>
      </c>
      <c r="G136" s="668">
        <f t="shared" si="11"/>
        <v>0</v>
      </c>
      <c r="H136" s="668">
        <f t="shared" si="12"/>
        <v>0</v>
      </c>
      <c r="I136" s="8"/>
      <c r="J136" s="672"/>
      <c r="K136" s="672"/>
      <c r="L136" s="672"/>
      <c r="M136" s="672"/>
      <c r="N136" s="672"/>
      <c r="O136" s="672"/>
      <c r="P136" s="672"/>
      <c r="Q136" s="672"/>
      <c r="R136" s="672"/>
      <c r="S136" s="672"/>
      <c r="T136" s="672"/>
      <c r="U136" s="672"/>
      <c r="V136" s="672"/>
      <c r="W136" s="672"/>
      <c r="X136" s="672"/>
      <c r="Y136" s="672"/>
    </row>
    <row r="137" spans="1:25" s="488" customFormat="1" hidden="1" outlineLevel="1" x14ac:dyDescent="0.3">
      <c r="A137" s="615"/>
      <c r="B137" s="616"/>
      <c r="C137" s="616"/>
      <c r="D137" s="617"/>
      <c r="E137" s="651"/>
      <c r="F137" s="669">
        <f t="shared" si="10"/>
        <v>0</v>
      </c>
      <c r="G137" s="668">
        <f t="shared" si="11"/>
        <v>0</v>
      </c>
      <c r="H137" s="668">
        <f t="shared" si="12"/>
        <v>0</v>
      </c>
      <c r="I137" s="8"/>
      <c r="J137" s="672"/>
      <c r="K137" s="672"/>
      <c r="L137" s="672"/>
      <c r="M137" s="672"/>
      <c r="N137" s="672"/>
      <c r="O137" s="672"/>
      <c r="P137" s="672"/>
      <c r="Q137" s="672"/>
      <c r="R137" s="672"/>
      <c r="S137" s="672"/>
      <c r="T137" s="672"/>
      <c r="U137" s="672"/>
      <c r="V137" s="672"/>
      <c r="W137" s="672"/>
      <c r="X137" s="672"/>
      <c r="Y137" s="672"/>
    </row>
    <row r="138" spans="1:25" s="488" customFormat="1" hidden="1" outlineLevel="1" x14ac:dyDescent="0.3">
      <c r="A138" s="615"/>
      <c r="B138" s="616"/>
      <c r="C138" s="616"/>
      <c r="D138" s="617"/>
      <c r="E138" s="651"/>
      <c r="F138" s="669">
        <f t="shared" si="10"/>
        <v>0</v>
      </c>
      <c r="G138" s="668">
        <f t="shared" si="11"/>
        <v>0</v>
      </c>
      <c r="H138" s="668">
        <f t="shared" si="12"/>
        <v>0</v>
      </c>
      <c r="I138" s="8"/>
      <c r="J138" s="672"/>
      <c r="K138" s="672"/>
      <c r="L138" s="672"/>
      <c r="M138" s="672"/>
      <c r="N138" s="672"/>
      <c r="O138" s="672"/>
      <c r="P138" s="672"/>
      <c r="Q138" s="672"/>
      <c r="R138" s="672"/>
      <c r="S138" s="672"/>
      <c r="T138" s="672"/>
      <c r="U138" s="672"/>
      <c r="V138" s="672"/>
      <c r="W138" s="672"/>
      <c r="X138" s="672"/>
      <c r="Y138" s="672"/>
    </row>
    <row r="139" spans="1:25" s="488" customFormat="1" hidden="1" outlineLevel="1" x14ac:dyDescent="0.3">
      <c r="A139" s="615"/>
      <c r="B139" s="616"/>
      <c r="C139" s="616"/>
      <c r="D139" s="617"/>
      <c r="E139" s="651"/>
      <c r="F139" s="669">
        <f t="shared" si="10"/>
        <v>0</v>
      </c>
      <c r="G139" s="668">
        <f t="shared" si="11"/>
        <v>0</v>
      </c>
      <c r="H139" s="668">
        <f t="shared" si="12"/>
        <v>0</v>
      </c>
      <c r="I139" s="8"/>
      <c r="J139" s="672"/>
      <c r="K139" s="672"/>
      <c r="L139" s="672"/>
      <c r="M139" s="672"/>
      <c r="N139" s="672"/>
      <c r="O139" s="672"/>
      <c r="P139" s="672"/>
      <c r="Q139" s="672"/>
      <c r="R139" s="672"/>
      <c r="S139" s="672"/>
      <c r="T139" s="672"/>
      <c r="U139" s="672"/>
      <c r="V139" s="672"/>
      <c r="W139" s="672"/>
      <c r="X139" s="672"/>
      <c r="Y139" s="672"/>
    </row>
    <row r="140" spans="1:25" s="488" customFormat="1" hidden="1" outlineLevel="1" x14ac:dyDescent="0.3">
      <c r="A140" s="615"/>
      <c r="B140" s="616"/>
      <c r="C140" s="616"/>
      <c r="D140" s="617"/>
      <c r="E140" s="651"/>
      <c r="F140" s="669">
        <f t="shared" si="10"/>
        <v>0</v>
      </c>
      <c r="G140" s="668">
        <f t="shared" si="11"/>
        <v>0</v>
      </c>
      <c r="H140" s="668">
        <f t="shared" si="12"/>
        <v>0</v>
      </c>
      <c r="I140" s="8"/>
      <c r="J140" s="672"/>
      <c r="K140" s="672"/>
      <c r="L140" s="672"/>
      <c r="M140" s="672"/>
      <c r="N140" s="672"/>
      <c r="O140" s="672"/>
      <c r="P140" s="672"/>
      <c r="Q140" s="672"/>
      <c r="R140" s="672"/>
      <c r="S140" s="672"/>
      <c r="T140" s="672"/>
      <c r="U140" s="672"/>
      <c r="V140" s="672"/>
      <c r="W140" s="672"/>
      <c r="X140" s="672"/>
      <c r="Y140" s="672"/>
    </row>
    <row r="141" spans="1:25" s="488" customFormat="1" hidden="1" outlineLevel="1" x14ac:dyDescent="0.3">
      <c r="A141" s="615"/>
      <c r="B141" s="616"/>
      <c r="C141" s="616"/>
      <c r="D141" s="617"/>
      <c r="E141" s="651"/>
      <c r="F141" s="669">
        <f t="shared" si="0"/>
        <v>0</v>
      </c>
      <c r="G141" s="668">
        <f t="shared" si="1"/>
        <v>0</v>
      </c>
      <c r="H141" s="668">
        <f t="shared" si="2"/>
        <v>0</v>
      </c>
      <c r="I141" s="8" t="str">
        <f t="shared" si="3"/>
        <v>M49-M54</v>
      </c>
      <c r="J141" s="672"/>
      <c r="K141" s="672"/>
      <c r="L141" s="672"/>
      <c r="M141" s="672"/>
      <c r="N141" s="672"/>
      <c r="O141" s="672"/>
      <c r="P141" s="672"/>
      <c r="Q141" s="672"/>
      <c r="R141" s="672"/>
      <c r="S141" s="672"/>
      <c r="T141" s="672"/>
      <c r="U141" s="672"/>
      <c r="V141" s="672"/>
      <c r="W141" s="672"/>
      <c r="X141" s="672"/>
      <c r="Y141" s="672"/>
    </row>
    <row r="142" spans="1:25" s="488" customFormat="1" hidden="1" outlineLevel="1" x14ac:dyDescent="0.3">
      <c r="A142" s="615"/>
      <c r="B142" s="616"/>
      <c r="C142" s="616"/>
      <c r="D142" s="617"/>
      <c r="E142" s="651"/>
      <c r="F142" s="669">
        <f t="shared" si="0"/>
        <v>0</v>
      </c>
      <c r="G142" s="668">
        <f t="shared" si="1"/>
        <v>0</v>
      </c>
      <c r="H142" s="668">
        <f t="shared" si="2"/>
        <v>0</v>
      </c>
      <c r="I142" s="8" t="str">
        <f t="shared" si="3"/>
        <v>M49-M54</v>
      </c>
      <c r="J142" s="672"/>
      <c r="K142" s="672"/>
      <c r="L142" s="672"/>
      <c r="M142" s="672"/>
      <c r="N142" s="672"/>
      <c r="O142" s="672"/>
      <c r="P142" s="672"/>
      <c r="Q142" s="672"/>
      <c r="R142" s="672"/>
      <c r="S142" s="672"/>
      <c r="T142" s="672"/>
      <c r="U142" s="672"/>
      <c r="V142" s="672"/>
      <c r="W142" s="672"/>
      <c r="X142" s="672"/>
      <c r="Y142" s="672"/>
    </row>
    <row r="143" spans="1:25" s="488" customFormat="1" hidden="1" outlineLevel="1" x14ac:dyDescent="0.3">
      <c r="A143" s="615"/>
      <c r="B143" s="616"/>
      <c r="C143" s="616"/>
      <c r="D143" s="617"/>
      <c r="E143" s="651"/>
      <c r="F143" s="669">
        <f t="shared" si="0"/>
        <v>0</v>
      </c>
      <c r="G143" s="668">
        <f t="shared" si="1"/>
        <v>0</v>
      </c>
      <c r="H143" s="668">
        <f t="shared" si="2"/>
        <v>0</v>
      </c>
      <c r="I143" s="8" t="str">
        <f t="shared" si="3"/>
        <v>M49-M54</v>
      </c>
      <c r="J143" s="672"/>
      <c r="K143" s="672"/>
      <c r="L143" s="672"/>
      <c r="M143" s="672"/>
      <c r="N143" s="672"/>
      <c r="O143" s="672"/>
      <c r="P143" s="672"/>
      <c r="Q143" s="672"/>
      <c r="R143" s="672"/>
      <c r="S143" s="672"/>
      <c r="T143" s="672"/>
      <c r="U143" s="672"/>
      <c r="V143" s="672"/>
      <c r="W143" s="672"/>
      <c r="X143" s="672"/>
      <c r="Y143" s="672"/>
    </row>
    <row r="144" spans="1:25" s="488" customFormat="1" hidden="1" outlineLevel="1" x14ac:dyDescent="0.3">
      <c r="A144" s="615"/>
      <c r="B144" s="616"/>
      <c r="C144" s="616"/>
      <c r="D144" s="617"/>
      <c r="E144" s="651"/>
      <c r="F144" s="669">
        <f t="shared" si="0"/>
        <v>0</v>
      </c>
      <c r="G144" s="668">
        <f t="shared" si="1"/>
        <v>0</v>
      </c>
      <c r="H144" s="668">
        <f t="shared" si="2"/>
        <v>0</v>
      </c>
      <c r="I144" s="8" t="str">
        <f t="shared" si="3"/>
        <v>M49-M54</v>
      </c>
      <c r="J144" s="672"/>
      <c r="K144" s="672"/>
      <c r="L144" s="672"/>
      <c r="M144" s="672"/>
      <c r="N144" s="672"/>
      <c r="O144" s="672"/>
      <c r="P144" s="672"/>
      <c r="Q144" s="672"/>
      <c r="R144" s="672"/>
      <c r="S144" s="672"/>
      <c r="T144" s="672"/>
      <c r="U144" s="672"/>
      <c r="V144" s="672"/>
      <c r="W144" s="672"/>
      <c r="X144" s="672"/>
      <c r="Y144" s="672"/>
    </row>
    <row r="145" spans="1:25" s="488" customFormat="1" hidden="1" outlineLevel="1" x14ac:dyDescent="0.3">
      <c r="A145" s="615"/>
      <c r="B145" s="616"/>
      <c r="C145" s="616"/>
      <c r="D145" s="617"/>
      <c r="E145" s="651"/>
      <c r="F145" s="669">
        <f t="shared" si="0"/>
        <v>0</v>
      </c>
      <c r="G145" s="668">
        <f t="shared" si="1"/>
        <v>0</v>
      </c>
      <c r="H145" s="668">
        <f t="shared" si="2"/>
        <v>0</v>
      </c>
      <c r="I145" s="8" t="str">
        <f t="shared" si="3"/>
        <v>M49-M54</v>
      </c>
      <c r="J145" s="672"/>
      <c r="K145" s="672"/>
      <c r="L145" s="672"/>
      <c r="M145" s="672"/>
      <c r="N145" s="672"/>
      <c r="O145" s="672"/>
      <c r="P145" s="672"/>
      <c r="Q145" s="672"/>
      <c r="R145" s="672"/>
      <c r="S145" s="672"/>
      <c r="T145" s="672"/>
      <c r="U145" s="672"/>
      <c r="V145" s="672"/>
      <c r="W145" s="672"/>
      <c r="X145" s="672"/>
      <c r="Y145" s="672"/>
    </row>
    <row r="146" spans="1:25" s="488" customFormat="1" hidden="1" outlineLevel="1" x14ac:dyDescent="0.3">
      <c r="A146" s="615"/>
      <c r="B146" s="616"/>
      <c r="C146" s="616"/>
      <c r="D146" s="617"/>
      <c r="E146" s="651"/>
      <c r="F146" s="669">
        <f t="shared" si="0"/>
        <v>0</v>
      </c>
      <c r="G146" s="668">
        <f t="shared" si="1"/>
        <v>0</v>
      </c>
      <c r="H146" s="668">
        <f t="shared" si="2"/>
        <v>0</v>
      </c>
      <c r="I146" s="8" t="str">
        <f t="shared" si="3"/>
        <v>M49-M54</v>
      </c>
      <c r="J146" s="672"/>
      <c r="K146" s="672"/>
      <c r="L146" s="672"/>
      <c r="M146" s="672"/>
      <c r="N146" s="672"/>
      <c r="O146" s="672"/>
      <c r="P146" s="672"/>
      <c r="Q146" s="672"/>
      <c r="R146" s="672"/>
      <c r="S146" s="672"/>
      <c r="T146" s="672"/>
      <c r="U146" s="672"/>
      <c r="V146" s="672"/>
      <c r="W146" s="672"/>
      <c r="X146" s="672"/>
      <c r="Y146" s="672"/>
    </row>
    <row r="147" spans="1:25" s="488" customFormat="1" hidden="1" outlineLevel="1" x14ac:dyDescent="0.3">
      <c r="A147" s="615"/>
      <c r="B147" s="616"/>
      <c r="C147" s="616"/>
      <c r="D147" s="617"/>
      <c r="E147" s="651"/>
      <c r="F147" s="669">
        <f t="shared" si="0"/>
        <v>0</v>
      </c>
      <c r="G147" s="668">
        <f t="shared" si="1"/>
        <v>0</v>
      </c>
      <c r="H147" s="668">
        <f t="shared" si="2"/>
        <v>0</v>
      </c>
      <c r="I147" s="8" t="str">
        <f t="shared" si="3"/>
        <v>M49-M54</v>
      </c>
      <c r="J147" s="672"/>
      <c r="K147" s="672"/>
      <c r="L147" s="672"/>
      <c r="M147" s="672"/>
      <c r="N147" s="672"/>
      <c r="O147" s="672"/>
      <c r="P147" s="672"/>
      <c r="Q147" s="672"/>
      <c r="R147" s="672"/>
      <c r="S147" s="672"/>
      <c r="T147" s="672"/>
      <c r="U147" s="672"/>
      <c r="V147" s="672"/>
      <c r="W147" s="672"/>
      <c r="X147" s="672"/>
      <c r="Y147" s="672"/>
    </row>
    <row r="148" spans="1:25" s="488" customFormat="1" hidden="1" outlineLevel="1" x14ac:dyDescent="0.3">
      <c r="A148" s="615"/>
      <c r="B148" s="616"/>
      <c r="C148" s="616"/>
      <c r="D148" s="617"/>
      <c r="E148" s="651"/>
      <c r="F148" s="669">
        <f t="shared" si="0"/>
        <v>0</v>
      </c>
      <c r="G148" s="668">
        <f t="shared" si="1"/>
        <v>0</v>
      </c>
      <c r="H148" s="668">
        <f t="shared" si="2"/>
        <v>0</v>
      </c>
      <c r="I148" s="8" t="str">
        <f t="shared" si="3"/>
        <v>M49-M54</v>
      </c>
      <c r="J148" s="672"/>
      <c r="K148" s="672"/>
      <c r="L148" s="672"/>
      <c r="M148" s="672"/>
      <c r="N148" s="672"/>
      <c r="O148" s="672"/>
      <c r="P148" s="672"/>
      <c r="Q148" s="672"/>
      <c r="R148" s="672"/>
      <c r="S148" s="672"/>
      <c r="T148" s="672"/>
      <c r="U148" s="672"/>
      <c r="V148" s="672"/>
      <c r="W148" s="672"/>
      <c r="X148" s="672"/>
      <c r="Y148" s="672"/>
    </row>
    <row r="149" spans="1:25" s="488" customFormat="1" hidden="1" outlineLevel="1" x14ac:dyDescent="0.3">
      <c r="A149" s="615"/>
      <c r="B149" s="616"/>
      <c r="C149" s="616"/>
      <c r="D149" s="617"/>
      <c r="E149" s="651"/>
      <c r="F149" s="669">
        <f t="shared" si="0"/>
        <v>0</v>
      </c>
      <c r="G149" s="668">
        <f t="shared" si="1"/>
        <v>0</v>
      </c>
      <c r="H149" s="668">
        <f t="shared" si="2"/>
        <v>0</v>
      </c>
      <c r="I149" s="8" t="str">
        <f t="shared" si="3"/>
        <v>M49-M54</v>
      </c>
      <c r="J149" s="672"/>
      <c r="K149" s="672"/>
      <c r="L149" s="672"/>
      <c r="M149" s="672"/>
      <c r="N149" s="672"/>
      <c r="O149" s="672"/>
      <c r="P149" s="672"/>
      <c r="Q149" s="672"/>
      <c r="R149" s="672"/>
      <c r="S149" s="672"/>
      <c r="T149" s="672"/>
      <c r="U149" s="672"/>
      <c r="V149" s="672"/>
      <c r="W149" s="672"/>
      <c r="X149" s="672"/>
      <c r="Y149" s="672"/>
    </row>
    <row r="150" spans="1:25" s="488" customFormat="1" hidden="1" outlineLevel="1" x14ac:dyDescent="0.3">
      <c r="A150" s="615"/>
      <c r="B150" s="616"/>
      <c r="C150" s="616"/>
      <c r="D150" s="617"/>
      <c r="E150" s="651"/>
      <c r="F150" s="669">
        <f t="shared" si="0"/>
        <v>0</v>
      </c>
      <c r="G150" s="668">
        <f t="shared" si="1"/>
        <v>0</v>
      </c>
      <c r="H150" s="668">
        <f t="shared" si="2"/>
        <v>0</v>
      </c>
      <c r="I150" s="8" t="str">
        <f t="shared" si="3"/>
        <v>M49-M54</v>
      </c>
      <c r="J150" s="672"/>
      <c r="K150" s="672"/>
      <c r="L150" s="672"/>
      <c r="M150" s="672"/>
      <c r="N150" s="672"/>
      <c r="O150" s="672"/>
      <c r="P150" s="672"/>
      <c r="Q150" s="672"/>
      <c r="R150" s="672"/>
      <c r="S150" s="672"/>
      <c r="T150" s="672"/>
      <c r="U150" s="672"/>
      <c r="V150" s="672"/>
      <c r="W150" s="672"/>
      <c r="X150" s="672"/>
      <c r="Y150" s="672"/>
    </row>
    <row r="151" spans="1:25" s="488" customFormat="1" ht="14.5" collapsed="1" thickBot="1" x14ac:dyDescent="0.35">
      <c r="A151" s="628"/>
      <c r="B151" s="629"/>
      <c r="C151" s="629"/>
      <c r="D151" s="629"/>
      <c r="E151" s="629"/>
      <c r="F151" s="652"/>
      <c r="G151" s="638"/>
      <c r="H151" s="639"/>
      <c r="I151" s="7"/>
      <c r="J151" s="672"/>
      <c r="K151" s="672"/>
      <c r="L151" s="672"/>
      <c r="M151" s="672"/>
      <c r="N151" s="672"/>
      <c r="O151" s="672"/>
      <c r="P151" s="672"/>
      <c r="Q151" s="672"/>
      <c r="R151" s="672"/>
      <c r="S151" s="672"/>
      <c r="T151" s="672"/>
      <c r="U151" s="672"/>
      <c r="V151" s="672"/>
      <c r="W151" s="672"/>
      <c r="X151" s="672"/>
      <c r="Y151" s="672"/>
    </row>
    <row r="152" spans="1:25" s="488" customFormat="1" ht="15" thickTop="1" thickBot="1" x14ac:dyDescent="0.35">
      <c r="A152" s="658"/>
      <c r="B152" s="658"/>
      <c r="C152" s="658"/>
      <c r="D152" s="297"/>
      <c r="E152" s="792" t="s">
        <v>1104</v>
      </c>
      <c r="F152" s="794">
        <f>SUM(F4:F150)</f>
        <v>0</v>
      </c>
      <c r="G152" s="659">
        <f>SUM(G4:G150)</f>
        <v>0</v>
      </c>
      <c r="H152" s="660">
        <f>SUM(H4:H150)</f>
        <v>0</v>
      </c>
      <c r="I152" s="297"/>
      <c r="J152" s="672"/>
      <c r="K152" s="672"/>
      <c r="L152" s="672"/>
      <c r="M152" s="672"/>
      <c r="N152" s="672"/>
      <c r="O152" s="672"/>
      <c r="P152" s="672"/>
      <c r="Q152" s="672"/>
      <c r="R152" s="672"/>
      <c r="S152" s="672"/>
      <c r="T152" s="672"/>
      <c r="U152" s="672"/>
      <c r="V152" s="672"/>
      <c r="W152" s="672"/>
      <c r="X152" s="672"/>
      <c r="Y152" s="672"/>
    </row>
    <row r="153" spans="1:25" s="488" customFormat="1" ht="15" thickTop="1" thickBot="1" x14ac:dyDescent="0.35">
      <c r="A153" s="661"/>
      <c r="B153" s="661"/>
      <c r="C153" s="661"/>
      <c r="D153" s="268"/>
      <c r="E153" s="793"/>
      <c r="F153" s="795"/>
      <c r="G153" s="790">
        <f>+G152+H152</f>
        <v>0</v>
      </c>
      <c r="H153" s="791"/>
      <c r="I153" s="297"/>
      <c r="J153" s="672"/>
      <c r="K153" s="672"/>
      <c r="L153" s="672"/>
      <c r="M153" s="672"/>
      <c r="N153" s="672"/>
      <c r="O153" s="672"/>
      <c r="P153" s="672"/>
      <c r="Q153" s="672"/>
      <c r="R153" s="672"/>
      <c r="S153" s="672"/>
      <c r="T153" s="672"/>
      <c r="U153" s="672"/>
      <c r="V153" s="672"/>
      <c r="W153" s="672"/>
      <c r="X153" s="672"/>
      <c r="Y153" s="672"/>
    </row>
    <row r="154" spans="1:25" s="488" customFormat="1" ht="15" thickBot="1" x14ac:dyDescent="0.4">
      <c r="A154" s="661"/>
      <c r="B154" s="661"/>
      <c r="C154" s="661"/>
      <c r="D154" s="661"/>
      <c r="E154" s="661"/>
      <c r="F154" s="661"/>
      <c r="G154" s="661"/>
      <c r="H154" s="661"/>
      <c r="I154" s="608"/>
      <c r="J154" s="672"/>
      <c r="K154" s="672"/>
      <c r="L154" s="672"/>
      <c r="M154" s="672"/>
      <c r="N154" s="672"/>
      <c r="O154" s="672"/>
      <c r="P154" s="672"/>
      <c r="Q154" s="672"/>
      <c r="R154" s="672"/>
      <c r="S154" s="672"/>
      <c r="T154" s="672"/>
      <c r="U154" s="672"/>
      <c r="V154" s="672"/>
      <c r="W154" s="672"/>
      <c r="X154" s="672"/>
      <c r="Y154" s="672"/>
    </row>
    <row r="155" spans="1:25" s="488" customFormat="1" ht="15.5" thickTop="1" thickBot="1" x14ac:dyDescent="0.4">
      <c r="A155" s="661"/>
      <c r="B155" s="661"/>
      <c r="C155" s="661"/>
      <c r="D155" s="796" t="s">
        <v>1105</v>
      </c>
      <c r="E155" s="797"/>
      <c r="F155" s="797"/>
      <c r="G155" s="798" t="e">
        <f>G152/F152</f>
        <v>#DIV/0!</v>
      </c>
      <c r="H155" s="799"/>
      <c r="I155" s="608"/>
      <c r="J155" s="672"/>
      <c r="K155" s="672"/>
      <c r="L155" s="672"/>
      <c r="M155" s="672"/>
      <c r="N155" s="672"/>
      <c r="O155" s="672"/>
      <c r="P155" s="672"/>
      <c r="Q155" s="672"/>
      <c r="R155" s="672"/>
      <c r="S155" s="672"/>
      <c r="T155" s="672"/>
      <c r="U155" s="672"/>
      <c r="V155" s="672"/>
      <c r="W155" s="672"/>
      <c r="X155" s="672"/>
      <c r="Y155" s="672"/>
    </row>
    <row r="156" spans="1:25" ht="16" thickTop="1" x14ac:dyDescent="0.35">
      <c r="A156" s="271"/>
      <c r="B156" s="271"/>
      <c r="C156" s="271"/>
      <c r="D156" s="271"/>
      <c r="E156" s="271"/>
      <c r="F156" s="271"/>
      <c r="G156" s="271"/>
      <c r="H156" s="271"/>
      <c r="I156" s="3"/>
      <c r="J156" s="76"/>
      <c r="K156" s="76"/>
      <c r="L156" s="76"/>
      <c r="M156" s="76"/>
      <c r="N156" s="76"/>
      <c r="O156" s="76"/>
      <c r="P156" s="76"/>
      <c r="Q156" s="76"/>
      <c r="R156" s="76"/>
      <c r="S156" s="76"/>
      <c r="T156" s="76"/>
      <c r="U156" s="76"/>
      <c r="V156" s="76"/>
      <c r="W156" s="76"/>
      <c r="X156" s="76"/>
      <c r="Y156" s="76"/>
    </row>
    <row r="157" spans="1:25" ht="14.5" thickBot="1" x14ac:dyDescent="0.35">
      <c r="A157" s="67"/>
      <c r="B157" s="67"/>
      <c r="C157" s="67"/>
      <c r="D157" s="67"/>
      <c r="E157" s="67"/>
      <c r="F157" s="67"/>
      <c r="G157" s="67"/>
      <c r="H157" s="67"/>
      <c r="I157" s="1"/>
      <c r="J157" s="76"/>
      <c r="K157" s="76"/>
      <c r="L157" s="76"/>
      <c r="M157" s="76"/>
      <c r="N157" s="76"/>
      <c r="O157" s="76"/>
      <c r="P157" s="76"/>
      <c r="Q157" s="76"/>
      <c r="R157" s="76"/>
      <c r="S157" s="76"/>
      <c r="T157" s="76"/>
      <c r="U157" s="76"/>
      <c r="V157" s="76"/>
      <c r="W157" s="76"/>
      <c r="X157" s="76"/>
      <c r="Y157" s="76"/>
    </row>
    <row r="158" spans="1:25" ht="19" thickTop="1" thickBot="1" x14ac:dyDescent="0.35">
      <c r="A158" s="738" t="s">
        <v>36</v>
      </c>
      <c r="B158" s="739"/>
      <c r="C158" s="739"/>
      <c r="D158" s="739"/>
      <c r="E158" s="739"/>
      <c r="F158" s="740"/>
      <c r="G158" s="741" t="s">
        <v>1221</v>
      </c>
      <c r="H158" s="779" t="s">
        <v>1186</v>
      </c>
      <c r="I158" s="1"/>
      <c r="J158" s="76"/>
      <c r="K158" s="76"/>
      <c r="L158" s="76"/>
      <c r="M158" s="76"/>
      <c r="N158" s="76"/>
      <c r="O158" s="76"/>
      <c r="P158" s="76"/>
      <c r="Q158" s="76"/>
      <c r="R158" s="76"/>
      <c r="S158" s="76"/>
      <c r="T158" s="76"/>
      <c r="U158" s="76"/>
      <c r="V158" s="76"/>
      <c r="W158" s="76"/>
      <c r="X158" s="76"/>
      <c r="Y158" s="76"/>
    </row>
    <row r="159" spans="1:25" s="488" customFormat="1" ht="29" thickTop="1" thickBot="1" x14ac:dyDescent="0.35">
      <c r="A159" s="602" t="s">
        <v>1226</v>
      </c>
      <c r="B159" s="778" t="s">
        <v>1107</v>
      </c>
      <c r="C159" s="781"/>
      <c r="D159" s="755"/>
      <c r="E159" s="605" t="s">
        <v>1108</v>
      </c>
      <c r="F159" s="606" t="s">
        <v>1227</v>
      </c>
      <c r="G159" s="742"/>
      <c r="H159" s="780"/>
      <c r="I159" s="297"/>
      <c r="J159" s="672"/>
      <c r="K159" s="672"/>
      <c r="L159" s="672"/>
      <c r="M159" s="672"/>
      <c r="N159" s="672"/>
      <c r="O159" s="672"/>
      <c r="P159" s="672"/>
      <c r="Q159" s="672"/>
      <c r="R159" s="672"/>
      <c r="S159" s="672"/>
      <c r="T159" s="672"/>
      <c r="U159" s="672"/>
      <c r="V159" s="672"/>
      <c r="W159" s="672"/>
      <c r="X159" s="672"/>
      <c r="Y159" s="672"/>
    </row>
    <row r="160" spans="1:25" s="488" customFormat="1" ht="14.5" thickTop="1" x14ac:dyDescent="0.3">
      <c r="A160" s="618"/>
      <c r="B160" s="776"/>
      <c r="C160" s="777"/>
      <c r="D160" s="734"/>
      <c r="E160" s="621"/>
      <c r="F160" s="612"/>
      <c r="G160" s="622"/>
      <c r="H160" s="653"/>
      <c r="I160" s="297"/>
      <c r="J160" s="672"/>
      <c r="K160" s="672"/>
      <c r="L160" s="672"/>
      <c r="M160" s="672"/>
      <c r="N160" s="672"/>
      <c r="O160" s="672"/>
      <c r="P160" s="672"/>
      <c r="Q160" s="672"/>
      <c r="R160" s="672"/>
      <c r="S160" s="672"/>
      <c r="T160" s="672"/>
      <c r="U160" s="672"/>
      <c r="V160" s="672"/>
      <c r="W160" s="672"/>
      <c r="X160" s="672"/>
      <c r="Y160" s="672"/>
    </row>
    <row r="161" spans="1:25" s="488" customFormat="1" x14ac:dyDescent="0.3">
      <c r="A161" s="624"/>
      <c r="B161" s="776"/>
      <c r="C161" s="777"/>
      <c r="D161" s="734"/>
      <c r="E161" s="621"/>
      <c r="F161" s="612"/>
      <c r="G161" s="625"/>
      <c r="H161" s="653"/>
      <c r="I161" s="297"/>
      <c r="J161" s="672"/>
      <c r="K161" s="672"/>
      <c r="L161" s="672"/>
      <c r="M161" s="672"/>
      <c r="N161" s="672"/>
      <c r="O161" s="672"/>
      <c r="P161" s="672"/>
      <c r="Q161" s="672"/>
      <c r="R161" s="672"/>
      <c r="S161" s="672"/>
      <c r="T161" s="672"/>
      <c r="U161" s="672"/>
      <c r="V161" s="672"/>
      <c r="W161" s="672"/>
      <c r="X161" s="672"/>
      <c r="Y161" s="672"/>
    </row>
    <row r="162" spans="1:25" s="488" customFormat="1" x14ac:dyDescent="0.3">
      <c r="A162" s="624"/>
      <c r="B162" s="776"/>
      <c r="C162" s="777"/>
      <c r="D162" s="734"/>
      <c r="E162" s="621"/>
      <c r="F162" s="612"/>
      <c r="G162" s="625"/>
      <c r="H162" s="653"/>
      <c r="I162" s="297"/>
      <c r="J162" s="672"/>
      <c r="K162" s="672"/>
      <c r="L162" s="672"/>
      <c r="M162" s="672"/>
      <c r="N162" s="672"/>
      <c r="O162" s="672"/>
      <c r="P162" s="672"/>
      <c r="Q162" s="672"/>
      <c r="R162" s="672"/>
      <c r="S162" s="672"/>
      <c r="T162" s="672"/>
      <c r="U162" s="672"/>
      <c r="V162" s="672"/>
      <c r="W162" s="672"/>
      <c r="X162" s="672"/>
      <c r="Y162" s="672"/>
    </row>
    <row r="163" spans="1:25" s="488" customFormat="1" x14ac:dyDescent="0.3">
      <c r="A163" s="624"/>
      <c r="B163" s="776"/>
      <c r="C163" s="777"/>
      <c r="D163" s="734"/>
      <c r="E163" s="621"/>
      <c r="F163" s="612"/>
      <c r="G163" s="625"/>
      <c r="H163" s="653"/>
      <c r="I163" s="297"/>
      <c r="J163" s="672"/>
      <c r="K163" s="672"/>
      <c r="L163" s="672"/>
      <c r="M163" s="672"/>
      <c r="N163" s="672"/>
      <c r="O163" s="672"/>
      <c r="P163" s="672"/>
      <c r="Q163" s="672"/>
      <c r="R163" s="672"/>
      <c r="S163" s="672"/>
      <c r="T163" s="672"/>
      <c r="U163" s="672"/>
      <c r="V163" s="672"/>
      <c r="W163" s="672"/>
      <c r="X163" s="672"/>
      <c r="Y163" s="672"/>
    </row>
    <row r="164" spans="1:25" s="488" customFormat="1" x14ac:dyDescent="0.3">
      <c r="A164" s="624"/>
      <c r="B164" s="776"/>
      <c r="C164" s="777"/>
      <c r="D164" s="734"/>
      <c r="E164" s="621"/>
      <c r="F164" s="612"/>
      <c r="G164" s="625"/>
      <c r="H164" s="653"/>
      <c r="I164" s="297"/>
      <c r="J164" s="672"/>
      <c r="K164" s="672"/>
      <c r="L164" s="672"/>
      <c r="M164" s="672"/>
      <c r="N164" s="672"/>
      <c r="O164" s="672"/>
      <c r="P164" s="672"/>
      <c r="Q164" s="672"/>
      <c r="R164" s="672"/>
      <c r="S164" s="672"/>
      <c r="T164" s="672"/>
      <c r="U164" s="672"/>
      <c r="V164" s="672"/>
      <c r="W164" s="672"/>
      <c r="X164" s="672"/>
      <c r="Y164" s="672"/>
    </row>
    <row r="165" spans="1:25" s="488" customFormat="1" x14ac:dyDescent="0.3">
      <c r="A165" s="624"/>
      <c r="B165" s="776"/>
      <c r="C165" s="777"/>
      <c r="D165" s="734"/>
      <c r="E165" s="621"/>
      <c r="F165" s="612"/>
      <c r="G165" s="625"/>
      <c r="H165" s="653"/>
      <c r="I165" s="297"/>
      <c r="J165" s="672"/>
      <c r="K165" s="672"/>
      <c r="L165" s="672"/>
      <c r="M165" s="672"/>
      <c r="N165" s="672"/>
      <c r="O165" s="672"/>
      <c r="P165" s="672"/>
      <c r="Q165" s="672"/>
      <c r="R165" s="672"/>
      <c r="S165" s="672"/>
      <c r="T165" s="672"/>
      <c r="U165" s="672"/>
      <c r="V165" s="672"/>
      <c r="W165" s="672"/>
      <c r="X165" s="672"/>
      <c r="Y165" s="672"/>
    </row>
    <row r="166" spans="1:25" s="488" customFormat="1" x14ac:dyDescent="0.3">
      <c r="A166" s="624"/>
      <c r="B166" s="776"/>
      <c r="C166" s="777"/>
      <c r="D166" s="734"/>
      <c r="E166" s="621"/>
      <c r="F166" s="612"/>
      <c r="G166" s="625"/>
      <c r="H166" s="653"/>
      <c r="I166" s="297"/>
      <c r="J166" s="672"/>
      <c r="K166" s="672"/>
      <c r="L166" s="672"/>
      <c r="M166" s="672"/>
      <c r="N166" s="672"/>
      <c r="O166" s="672"/>
      <c r="P166" s="672"/>
      <c r="Q166" s="672"/>
      <c r="R166" s="672"/>
      <c r="S166" s="672"/>
      <c r="T166" s="672"/>
      <c r="U166" s="672"/>
      <c r="V166" s="672"/>
      <c r="W166" s="672"/>
      <c r="X166" s="672"/>
      <c r="Y166" s="672"/>
    </row>
    <row r="167" spans="1:25" s="488" customFormat="1" hidden="1" outlineLevel="1" x14ac:dyDescent="0.3">
      <c r="A167" s="624"/>
      <c r="B167" s="776"/>
      <c r="C167" s="777"/>
      <c r="D167" s="734"/>
      <c r="E167" s="621"/>
      <c r="F167" s="612"/>
      <c r="G167" s="625"/>
      <c r="H167" s="653"/>
      <c r="I167" s="297"/>
      <c r="J167" s="672"/>
      <c r="K167" s="672"/>
      <c r="L167" s="672"/>
      <c r="M167" s="672"/>
      <c r="N167" s="672"/>
      <c r="O167" s="672"/>
      <c r="P167" s="672"/>
      <c r="Q167" s="672"/>
      <c r="R167" s="672"/>
      <c r="S167" s="672"/>
      <c r="T167" s="672"/>
      <c r="U167" s="672"/>
      <c r="V167" s="672"/>
      <c r="W167" s="672"/>
      <c r="X167" s="672"/>
      <c r="Y167" s="672"/>
    </row>
    <row r="168" spans="1:25" s="488" customFormat="1" hidden="1" outlineLevel="1" x14ac:dyDescent="0.3">
      <c r="A168" s="624"/>
      <c r="B168" s="776"/>
      <c r="C168" s="777"/>
      <c r="D168" s="734"/>
      <c r="E168" s="621"/>
      <c r="F168" s="612"/>
      <c r="G168" s="625"/>
      <c r="H168" s="653"/>
      <c r="I168" s="297"/>
      <c r="J168" s="672"/>
      <c r="K168" s="672"/>
      <c r="L168" s="672"/>
      <c r="M168" s="672"/>
      <c r="N168" s="672"/>
      <c r="O168" s="672"/>
      <c r="P168" s="672"/>
      <c r="Q168" s="672"/>
      <c r="R168" s="672"/>
      <c r="S168" s="672"/>
      <c r="T168" s="672"/>
      <c r="U168" s="672"/>
      <c r="V168" s="672"/>
      <c r="W168" s="672"/>
      <c r="X168" s="672"/>
      <c r="Y168" s="672"/>
    </row>
    <row r="169" spans="1:25" s="488" customFormat="1" hidden="1" outlineLevel="1" x14ac:dyDescent="0.3">
      <c r="A169" s="624"/>
      <c r="B169" s="776"/>
      <c r="C169" s="777"/>
      <c r="D169" s="734"/>
      <c r="E169" s="621"/>
      <c r="F169" s="612"/>
      <c r="G169" s="625"/>
      <c r="H169" s="653"/>
      <c r="I169" s="297"/>
      <c r="J169" s="672"/>
      <c r="K169" s="672"/>
      <c r="L169" s="672"/>
      <c r="M169" s="672"/>
      <c r="N169" s="672"/>
      <c r="O169" s="672"/>
      <c r="P169" s="672"/>
      <c r="Q169" s="672"/>
      <c r="R169" s="672"/>
      <c r="S169" s="672"/>
      <c r="T169" s="672"/>
      <c r="U169" s="672"/>
      <c r="V169" s="672"/>
      <c r="W169" s="672"/>
      <c r="X169" s="672"/>
      <c r="Y169" s="672"/>
    </row>
    <row r="170" spans="1:25" s="488" customFormat="1" hidden="1" outlineLevel="1" x14ac:dyDescent="0.3">
      <c r="A170" s="615"/>
      <c r="B170" s="774"/>
      <c r="C170" s="775"/>
      <c r="D170" s="731"/>
      <c r="E170" s="626"/>
      <c r="F170" s="612"/>
      <c r="G170" s="627"/>
      <c r="H170" s="653"/>
      <c r="I170" s="297"/>
      <c r="J170" s="672"/>
      <c r="K170" s="672"/>
      <c r="L170" s="672"/>
      <c r="M170" s="672"/>
      <c r="N170" s="672"/>
      <c r="O170" s="672"/>
      <c r="P170" s="672"/>
      <c r="Q170" s="672"/>
      <c r="R170" s="672"/>
      <c r="S170" s="672"/>
      <c r="T170" s="672"/>
      <c r="U170" s="672"/>
      <c r="V170" s="672"/>
      <c r="W170" s="672"/>
      <c r="X170" s="672"/>
      <c r="Y170" s="672"/>
    </row>
    <row r="171" spans="1:25" s="488" customFormat="1" hidden="1" outlineLevel="1" x14ac:dyDescent="0.3">
      <c r="A171" s="615"/>
      <c r="B171" s="774"/>
      <c r="C171" s="775"/>
      <c r="D171" s="731"/>
      <c r="E171" s="626"/>
      <c r="F171" s="612"/>
      <c r="G171" s="627"/>
      <c r="H171" s="653"/>
      <c r="I171" s="297"/>
      <c r="J171" s="672"/>
      <c r="K171" s="672"/>
      <c r="L171" s="672"/>
      <c r="M171" s="672"/>
      <c r="N171" s="672"/>
      <c r="O171" s="672"/>
      <c r="P171" s="672"/>
      <c r="Q171" s="672"/>
      <c r="R171" s="672"/>
      <c r="S171" s="672"/>
      <c r="T171" s="672"/>
      <c r="U171" s="672"/>
      <c r="V171" s="672"/>
      <c r="W171" s="672"/>
      <c r="X171" s="672"/>
      <c r="Y171" s="672"/>
    </row>
    <row r="172" spans="1:25" s="488" customFormat="1" hidden="1" outlineLevel="1" x14ac:dyDescent="0.3">
      <c r="A172" s="615"/>
      <c r="B172" s="774"/>
      <c r="C172" s="775"/>
      <c r="D172" s="731"/>
      <c r="E172" s="626"/>
      <c r="F172" s="612"/>
      <c r="G172" s="627"/>
      <c r="H172" s="653"/>
      <c r="I172" s="297"/>
      <c r="J172" s="672"/>
      <c r="K172" s="672"/>
      <c r="L172" s="672"/>
      <c r="M172" s="672"/>
      <c r="N172" s="672"/>
      <c r="O172" s="672"/>
      <c r="P172" s="672"/>
      <c r="Q172" s="672"/>
      <c r="R172" s="672"/>
      <c r="S172" s="672"/>
      <c r="T172" s="672"/>
      <c r="U172" s="672"/>
      <c r="V172" s="672"/>
      <c r="W172" s="672"/>
      <c r="X172" s="672"/>
      <c r="Y172" s="672"/>
    </row>
    <row r="173" spans="1:25" s="488" customFormat="1" ht="14.5" collapsed="1" thickBot="1" x14ac:dyDescent="0.35">
      <c r="A173" s="628"/>
      <c r="B173" s="629"/>
      <c r="C173" s="629"/>
      <c r="D173" s="629"/>
      <c r="E173" s="629"/>
      <c r="F173" s="631"/>
      <c r="G173" s="638"/>
      <c r="H173" s="654"/>
      <c r="I173" s="297"/>
      <c r="J173" s="672"/>
      <c r="K173" s="672"/>
      <c r="L173" s="672"/>
      <c r="M173" s="672"/>
      <c r="N173" s="672"/>
      <c r="O173" s="672"/>
      <c r="P173" s="672"/>
      <c r="Q173" s="672"/>
      <c r="R173" s="672"/>
      <c r="S173" s="672"/>
      <c r="T173" s="672"/>
      <c r="U173" s="672"/>
      <c r="V173" s="672"/>
      <c r="W173" s="672"/>
      <c r="X173" s="672"/>
      <c r="Y173" s="672"/>
    </row>
    <row r="174" spans="1:25" s="488" customFormat="1" ht="15" thickTop="1" thickBot="1" x14ac:dyDescent="0.35">
      <c r="A174" s="658"/>
      <c r="B174" s="658"/>
      <c r="C174" s="658"/>
      <c r="D174" s="783" t="s">
        <v>1104</v>
      </c>
      <c r="E174" s="784"/>
      <c r="F174" s="785"/>
      <c r="G174" s="659">
        <f>SUM(G160:G172)</f>
        <v>0</v>
      </c>
      <c r="H174" s="662"/>
      <c r="I174" s="297"/>
      <c r="J174" s="672"/>
      <c r="K174" s="672"/>
      <c r="L174" s="672"/>
      <c r="M174" s="672"/>
      <c r="N174" s="672"/>
      <c r="O174" s="672"/>
      <c r="P174" s="672"/>
      <c r="Q174" s="672"/>
      <c r="R174" s="672"/>
      <c r="S174" s="672"/>
      <c r="T174" s="672"/>
      <c r="U174" s="672"/>
      <c r="V174" s="672"/>
      <c r="W174" s="672"/>
      <c r="X174" s="672"/>
      <c r="Y174" s="672"/>
    </row>
    <row r="175" spans="1:25" s="488" customFormat="1" ht="15" thickTop="1" thickBot="1" x14ac:dyDescent="0.35">
      <c r="A175" s="661"/>
      <c r="B175" s="661"/>
      <c r="C175" s="661"/>
      <c r="D175" s="786"/>
      <c r="E175" s="787"/>
      <c r="F175" s="788"/>
      <c r="G175" s="790">
        <f>+G174</f>
        <v>0</v>
      </c>
      <c r="H175" s="791"/>
      <c r="I175" s="297"/>
      <c r="J175" s="672"/>
      <c r="K175" s="672"/>
      <c r="L175" s="672"/>
      <c r="M175" s="672"/>
      <c r="N175" s="672"/>
      <c r="O175" s="672"/>
      <c r="P175" s="672"/>
      <c r="Q175" s="672"/>
      <c r="R175" s="672"/>
      <c r="S175" s="672"/>
      <c r="T175" s="672"/>
      <c r="U175" s="672"/>
      <c r="V175" s="672"/>
      <c r="W175" s="672"/>
      <c r="X175" s="672"/>
      <c r="Y175" s="672"/>
    </row>
    <row r="176" spans="1:25" ht="15.5" x14ac:dyDescent="0.35">
      <c r="A176" s="271"/>
      <c r="B176" s="271"/>
      <c r="C176" s="271"/>
      <c r="D176" s="292"/>
      <c r="E176" s="292"/>
      <c r="F176" s="292"/>
      <c r="G176" s="293"/>
      <c r="H176" s="294"/>
      <c r="I176" s="1"/>
      <c r="J176" s="76"/>
      <c r="K176" s="76"/>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66">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66">
        <f t="shared" ref="H181:H226" si="13">+G181*0.25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66">
        <f t="shared" si="13"/>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66">
        <f t="shared" si="13"/>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66">
        <f t="shared" si="13"/>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66">
        <f t="shared" si="13"/>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66">
        <f t="shared" si="13"/>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66">
        <f t="shared" si="13"/>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66">
        <f t="shared" si="13"/>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66">
        <f t="shared" si="13"/>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66">
        <f t="shared" si="13"/>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66">
        <f t="shared" si="13"/>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66">
        <f t="shared" si="13"/>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66">
        <f t="shared" si="13"/>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66">
        <f t="shared" si="13"/>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66">
        <f t="shared" si="13"/>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66">
        <f t="shared" si="13"/>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66">
        <f t="shared" si="13"/>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66">
        <f t="shared" si="13"/>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66">
        <f t="shared" si="13"/>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66">
        <f t="shared" si="13"/>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66">
        <f t="shared" si="13"/>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66">
        <f t="shared" si="13"/>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66">
        <f t="shared" si="13"/>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66">
        <f t="shared" si="13"/>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66">
        <f t="shared" si="13"/>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66">
        <f t="shared" si="13"/>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66">
        <f t="shared" si="13"/>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66">
        <f t="shared" si="13"/>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66">
        <f t="shared" si="13"/>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66">
        <f t="shared" si="13"/>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66">
        <f t="shared" si="13"/>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66">
        <f t="shared" si="13"/>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66">
        <f t="shared" si="13"/>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66">
        <f t="shared" si="13"/>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66">
        <f t="shared" si="13"/>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66">
        <f t="shared" si="13"/>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66">
        <f t="shared" si="13"/>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66">
        <f t="shared" si="13"/>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66">
        <f t="shared" si="13"/>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66">
        <f t="shared" si="13"/>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66">
        <f t="shared" si="13"/>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66">
        <f t="shared" si="13"/>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66">
        <f t="shared" si="13"/>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66">
        <f t="shared" si="13"/>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66">
        <f t="shared" si="13"/>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66">
        <f t="shared" si="13"/>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s="1" customFormat="1" ht="15.5" x14ac:dyDescent="0.35">
      <c r="A230" s="67"/>
      <c r="B230" s="67"/>
      <c r="C230" s="67"/>
      <c r="D230" s="67"/>
      <c r="E230" s="67"/>
      <c r="F230" s="67"/>
      <c r="G230" s="67"/>
      <c r="H230" s="67"/>
      <c r="J230" s="67"/>
      <c r="K230" s="68"/>
      <c r="L230" s="68"/>
      <c r="M230" s="68"/>
      <c r="N230" s="68"/>
      <c r="O230" s="68"/>
      <c r="P230" s="68"/>
      <c r="Q230" s="68"/>
      <c r="R230" s="68"/>
      <c r="S230" s="68"/>
      <c r="T230" s="68"/>
      <c r="U230" s="68"/>
      <c r="V230" s="68"/>
      <c r="W230" s="67"/>
      <c r="X230" s="67"/>
      <c r="Y230" s="67"/>
    </row>
    <row r="231" spans="1:46" s="1" customFormat="1" ht="16" thickBot="1" x14ac:dyDescent="0.4">
      <c r="A231" s="271"/>
      <c r="B231" s="271"/>
      <c r="C231" s="271"/>
      <c r="D231" s="271"/>
      <c r="E231" s="271"/>
      <c r="F231" s="67"/>
      <c r="G231" s="67"/>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66">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66">
        <f t="shared" ref="H235:H260" si="14">+G235*0.25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66">
        <f t="shared" si="14"/>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66">
        <f t="shared" si="14"/>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66">
        <f t="shared" si="14"/>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66">
        <f t="shared" si="14"/>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66">
        <f t="shared" si="14"/>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66">
        <f t="shared" si="14"/>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66">
        <f t="shared" si="14"/>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66">
        <f t="shared" si="14"/>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66">
        <f t="shared" si="14"/>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66">
        <f t="shared" si="14"/>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66">
        <f>+G246*0.25</f>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66">
        <f t="shared" ref="H247:H254" si="15">+G247*0.25</f>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66">
        <f t="shared" si="15"/>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66">
        <f t="shared" si="15"/>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66">
        <f t="shared" si="15"/>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66">
        <f t="shared" si="15"/>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66">
        <f t="shared" si="15"/>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66">
        <f t="shared" si="15"/>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66">
        <f t="shared" si="15"/>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66">
        <f t="shared" si="14"/>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66">
        <f t="shared" si="14"/>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66">
        <f t="shared" si="14"/>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66">
        <f t="shared" si="14"/>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66">
        <f t="shared" si="14"/>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66">
        <f t="shared" si="14"/>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s="1" customFormat="1" ht="16" thickBot="1" x14ac:dyDescent="0.4">
      <c r="A264" s="271"/>
      <c r="B264" s="271"/>
      <c r="C264" s="271"/>
      <c r="D264" s="271"/>
      <c r="E264" s="271"/>
      <c r="F264" s="67"/>
      <c r="G264" s="67"/>
      <c r="H264" s="271"/>
      <c r="I264" s="3"/>
      <c r="J264" s="66"/>
      <c r="K264" s="68"/>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1" customFormat="1" ht="32" thickTop="1" thickBot="1" x14ac:dyDescent="0.4">
      <c r="A265" s="738" t="s">
        <v>1172</v>
      </c>
      <c r="B265" s="739"/>
      <c r="C265" s="739"/>
      <c r="D265" s="739"/>
      <c r="E265" s="739"/>
      <c r="F265" s="740"/>
      <c r="G265" s="74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66">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66">
        <f t="shared" ref="H268:H313" si="16">+G268*0.25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66">
        <f t="shared" si="16"/>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66">
        <f t="shared" si="16"/>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66">
        <f t="shared" si="16"/>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66">
        <f t="shared" si="16"/>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66">
        <f t="shared" si="16"/>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66">
        <f t="shared" si="16"/>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66">
        <f t="shared" si="16"/>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66">
        <f t="shared" si="16"/>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66">
        <f t="shared" si="16"/>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66">
        <f t="shared" si="16"/>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66">
        <f t="shared" si="16"/>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66">
        <f t="shared" si="16"/>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66">
        <f t="shared" si="16"/>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66">
        <f t="shared" si="16"/>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66">
        <f t="shared" si="16"/>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66">
        <f t="shared" si="16"/>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66">
        <f t="shared" si="16"/>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66">
        <f t="shared" si="16"/>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66">
        <f t="shared" si="16"/>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66">
        <f t="shared" si="16"/>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66">
        <f t="shared" si="16"/>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66">
        <f t="shared" si="16"/>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66">
        <f t="shared" si="16"/>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66">
        <f t="shared" si="16"/>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66">
        <f t="shared" si="16"/>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66">
        <f t="shared" si="16"/>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66">
        <f t="shared" si="16"/>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66">
        <f t="shared" si="16"/>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66">
        <f t="shared" si="16"/>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66">
        <f t="shared" si="16"/>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66">
        <f t="shared" si="16"/>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66">
        <f t="shared" si="16"/>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66">
        <f t="shared" si="16"/>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66">
        <f t="shared" si="16"/>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66">
        <f t="shared" si="16"/>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66">
        <f t="shared" si="16"/>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66">
        <f t="shared" si="16"/>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66">
        <f t="shared" si="16"/>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66">
        <f t="shared" si="16"/>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66">
        <f t="shared" si="16"/>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66">
        <f t="shared" si="16"/>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66">
        <f t="shared" si="16"/>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66">
        <f t="shared" si="16"/>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66">
        <f t="shared" si="16"/>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66">
        <f t="shared" si="16"/>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s="1" customFormat="1"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67"/>
      <c r="B318" s="67"/>
      <c r="C318" s="67"/>
      <c r="D318" s="67"/>
      <c r="E318" s="67"/>
      <c r="F318" s="67"/>
      <c r="G318" s="67"/>
      <c r="H318" s="67"/>
      <c r="I318" s="1"/>
      <c r="J318" s="76"/>
      <c r="K318" s="76"/>
      <c r="L318" s="76"/>
      <c r="M318" s="76"/>
      <c r="N318" s="76"/>
      <c r="O318" s="76"/>
      <c r="P318" s="76"/>
      <c r="Q318" s="76"/>
      <c r="R318" s="76"/>
      <c r="S318" s="76"/>
      <c r="T318" s="76"/>
      <c r="U318" s="76"/>
      <c r="V318" s="76"/>
      <c r="W318" s="76"/>
      <c r="X318" s="76"/>
      <c r="Y318" s="76"/>
    </row>
    <row r="319" spans="1:46" ht="19" thickTop="1" thickBot="1" x14ac:dyDescent="0.4">
      <c r="A319" s="738" t="s">
        <v>1392</v>
      </c>
      <c r="B319" s="739"/>
      <c r="C319" s="739"/>
      <c r="D319" s="739"/>
      <c r="E319" s="739"/>
      <c r="F319" s="740"/>
      <c r="G319" s="741" t="s">
        <v>1224</v>
      </c>
      <c r="H319" s="779" t="s">
        <v>1186</v>
      </c>
      <c r="I319" s="3"/>
      <c r="J319" s="76"/>
      <c r="K319" s="76"/>
      <c r="L319" s="76"/>
      <c r="M319" s="76"/>
      <c r="N319" s="76"/>
      <c r="O319" s="76"/>
      <c r="P319" s="76"/>
      <c r="Q319" s="76"/>
      <c r="R319" s="76"/>
      <c r="S319" s="76"/>
      <c r="T319" s="76"/>
      <c r="U319" s="76"/>
      <c r="V319" s="76"/>
      <c r="W319" s="76"/>
      <c r="X319" s="76"/>
      <c r="Y319" s="76"/>
    </row>
    <row r="320" spans="1:46" s="488" customFormat="1" ht="29" thickTop="1" thickBot="1" x14ac:dyDescent="0.4">
      <c r="A320" s="602" t="s">
        <v>1228</v>
      </c>
      <c r="B320" s="778" t="s">
        <v>1107</v>
      </c>
      <c r="C320" s="744"/>
      <c r="D320" s="745"/>
      <c r="E320" s="605" t="s">
        <v>1108</v>
      </c>
      <c r="F320" s="606" t="s">
        <v>1109</v>
      </c>
      <c r="G320" s="742"/>
      <c r="H320" s="780"/>
      <c r="I320" s="634"/>
      <c r="J320" s="672"/>
      <c r="K320" s="672"/>
      <c r="L320" s="672"/>
      <c r="M320" s="672"/>
      <c r="N320" s="672"/>
      <c r="O320" s="672"/>
      <c r="P320" s="672"/>
      <c r="Q320" s="672"/>
      <c r="R320" s="672"/>
      <c r="S320" s="672"/>
      <c r="T320" s="672"/>
      <c r="U320" s="672"/>
      <c r="V320" s="672"/>
      <c r="W320" s="672"/>
      <c r="X320" s="672"/>
      <c r="Y320" s="672"/>
    </row>
    <row r="321" spans="1:25" s="488" customFormat="1" ht="15" thickTop="1" x14ac:dyDescent="0.35">
      <c r="A321" s="618"/>
      <c r="B321" s="776"/>
      <c r="C321" s="777"/>
      <c r="D321" s="734"/>
      <c r="E321" s="621"/>
      <c r="F321" s="612"/>
      <c r="G321" s="622"/>
      <c r="H321" s="653"/>
      <c r="I321" s="634"/>
      <c r="J321" s="672"/>
      <c r="K321" s="672"/>
      <c r="L321" s="672"/>
      <c r="M321" s="672"/>
      <c r="N321" s="672"/>
      <c r="O321" s="672"/>
      <c r="P321" s="672"/>
      <c r="Q321" s="672"/>
      <c r="R321" s="672"/>
      <c r="S321" s="672"/>
      <c r="T321" s="672"/>
      <c r="U321" s="672"/>
      <c r="V321" s="672"/>
      <c r="W321" s="672"/>
      <c r="X321" s="672"/>
      <c r="Y321" s="672"/>
    </row>
    <row r="322" spans="1:25" s="488" customFormat="1" ht="14.5" x14ac:dyDescent="0.35">
      <c r="A322" s="615"/>
      <c r="B322" s="774"/>
      <c r="C322" s="775"/>
      <c r="D322" s="731"/>
      <c r="E322" s="626"/>
      <c r="F322" s="612"/>
      <c r="G322" s="627"/>
      <c r="H322" s="653"/>
      <c r="I322" s="634"/>
      <c r="J322" s="672"/>
      <c r="K322" s="672"/>
      <c r="L322" s="672"/>
      <c r="M322" s="672"/>
      <c r="N322" s="672"/>
      <c r="O322" s="672"/>
      <c r="P322" s="672"/>
      <c r="Q322" s="672"/>
      <c r="R322" s="672"/>
      <c r="S322" s="672"/>
      <c r="T322" s="672"/>
      <c r="U322" s="672"/>
      <c r="V322" s="672"/>
      <c r="W322" s="672"/>
      <c r="X322" s="672"/>
      <c r="Y322" s="672"/>
    </row>
    <row r="323" spans="1:25" s="488" customFormat="1" ht="14.5" x14ac:dyDescent="0.35">
      <c r="A323" s="615"/>
      <c r="B323" s="774"/>
      <c r="C323" s="775"/>
      <c r="D323" s="731"/>
      <c r="E323" s="626"/>
      <c r="F323" s="612"/>
      <c r="G323" s="627"/>
      <c r="H323" s="653"/>
      <c r="I323" s="634"/>
      <c r="J323" s="672"/>
      <c r="K323" s="672"/>
      <c r="L323" s="672"/>
      <c r="M323" s="672"/>
      <c r="N323" s="672"/>
      <c r="O323" s="672"/>
      <c r="P323" s="672"/>
      <c r="Q323" s="672"/>
      <c r="R323" s="672"/>
      <c r="S323" s="672"/>
      <c r="T323" s="672"/>
      <c r="U323" s="672"/>
      <c r="V323" s="672"/>
      <c r="W323" s="672"/>
      <c r="X323" s="672"/>
      <c r="Y323" s="672"/>
    </row>
    <row r="324" spans="1:25" s="488" customFormat="1" ht="14.5" x14ac:dyDescent="0.35">
      <c r="A324" s="615"/>
      <c r="B324" s="774"/>
      <c r="C324" s="775"/>
      <c r="D324" s="731"/>
      <c r="E324" s="626"/>
      <c r="F324" s="612"/>
      <c r="G324" s="627"/>
      <c r="H324" s="653"/>
      <c r="I324" s="634"/>
      <c r="J324" s="672"/>
      <c r="K324" s="672"/>
      <c r="L324" s="672"/>
      <c r="M324" s="672"/>
      <c r="N324" s="672"/>
      <c r="O324" s="672"/>
      <c r="P324" s="672"/>
      <c r="Q324" s="672"/>
      <c r="R324" s="672"/>
      <c r="S324" s="672"/>
      <c r="T324" s="672"/>
      <c r="U324" s="672"/>
      <c r="V324" s="672"/>
      <c r="W324" s="672"/>
      <c r="X324" s="672"/>
      <c r="Y324" s="672"/>
    </row>
    <row r="325" spans="1:25" s="488" customFormat="1" ht="14.5" x14ac:dyDescent="0.35">
      <c r="A325" s="615"/>
      <c r="B325" s="774"/>
      <c r="C325" s="775"/>
      <c r="D325" s="731"/>
      <c r="E325" s="626"/>
      <c r="F325" s="612"/>
      <c r="G325" s="627"/>
      <c r="H325" s="653"/>
      <c r="I325" s="634"/>
      <c r="J325" s="672"/>
      <c r="K325" s="672"/>
      <c r="L325" s="672"/>
      <c r="M325" s="672"/>
      <c r="N325" s="672"/>
      <c r="O325" s="672"/>
      <c r="P325" s="672"/>
      <c r="Q325" s="672"/>
      <c r="R325" s="672"/>
      <c r="S325" s="672"/>
      <c r="T325" s="672"/>
      <c r="U325" s="672"/>
      <c r="V325" s="672"/>
      <c r="W325" s="672"/>
      <c r="X325" s="672"/>
      <c r="Y325" s="672"/>
    </row>
    <row r="326" spans="1:25" s="488" customFormat="1" ht="14.5" x14ac:dyDescent="0.35">
      <c r="A326" s="615"/>
      <c r="B326" s="774"/>
      <c r="C326" s="775"/>
      <c r="D326" s="731"/>
      <c r="E326" s="626"/>
      <c r="F326" s="612"/>
      <c r="G326" s="627"/>
      <c r="H326" s="653"/>
      <c r="I326" s="634"/>
      <c r="J326" s="672"/>
      <c r="K326" s="672"/>
      <c r="L326" s="672"/>
      <c r="M326" s="672"/>
      <c r="N326" s="672"/>
      <c r="O326" s="672"/>
      <c r="P326" s="672"/>
      <c r="Q326" s="672"/>
      <c r="R326" s="672"/>
      <c r="S326" s="672"/>
      <c r="T326" s="672"/>
      <c r="U326" s="672"/>
      <c r="V326" s="672"/>
      <c r="W326" s="672"/>
      <c r="X326" s="672"/>
      <c r="Y326" s="672"/>
    </row>
    <row r="327" spans="1:25" s="488" customFormat="1" ht="14.5" x14ac:dyDescent="0.35">
      <c r="A327" s="615"/>
      <c r="B327" s="774"/>
      <c r="C327" s="775"/>
      <c r="D327" s="731"/>
      <c r="E327" s="626"/>
      <c r="F327" s="612"/>
      <c r="G327" s="627"/>
      <c r="H327" s="653"/>
      <c r="I327" s="634"/>
      <c r="J327" s="672"/>
      <c r="K327" s="672"/>
      <c r="L327" s="672"/>
      <c r="M327" s="672"/>
      <c r="N327" s="672"/>
      <c r="O327" s="672"/>
      <c r="P327" s="672"/>
      <c r="Q327" s="672"/>
      <c r="R327" s="672"/>
      <c r="S327" s="672"/>
      <c r="T327" s="672"/>
      <c r="U327" s="672"/>
      <c r="V327" s="672"/>
      <c r="W327" s="672"/>
      <c r="X327" s="672"/>
      <c r="Y327" s="672"/>
    </row>
    <row r="328" spans="1:25" s="488" customFormat="1" ht="14.5" hidden="1" outlineLevel="1" x14ac:dyDescent="0.35">
      <c r="A328" s="615"/>
      <c r="B328" s="774"/>
      <c r="C328" s="775"/>
      <c r="D328" s="731"/>
      <c r="E328" s="626"/>
      <c r="F328" s="612"/>
      <c r="G328" s="627"/>
      <c r="H328" s="653"/>
      <c r="I328" s="634"/>
      <c r="J328" s="672"/>
      <c r="K328" s="672"/>
      <c r="L328" s="672"/>
      <c r="M328" s="672"/>
      <c r="N328" s="672"/>
      <c r="O328" s="672"/>
      <c r="P328" s="672"/>
      <c r="Q328" s="672"/>
      <c r="R328" s="672"/>
      <c r="S328" s="672"/>
      <c r="T328" s="672"/>
      <c r="U328" s="672"/>
      <c r="V328" s="672"/>
      <c r="W328" s="672"/>
      <c r="X328" s="672"/>
      <c r="Y328" s="672"/>
    </row>
    <row r="329" spans="1:25" s="488" customFormat="1" ht="14.5" hidden="1" outlineLevel="1" x14ac:dyDescent="0.35">
      <c r="A329" s="615"/>
      <c r="B329" s="774"/>
      <c r="C329" s="775"/>
      <c r="D329" s="731"/>
      <c r="E329" s="626"/>
      <c r="F329" s="612"/>
      <c r="G329" s="627"/>
      <c r="H329" s="653"/>
      <c r="I329" s="634"/>
      <c r="J329" s="672"/>
      <c r="K329" s="672"/>
      <c r="L329" s="672"/>
      <c r="M329" s="672"/>
      <c r="N329" s="672"/>
      <c r="O329" s="672"/>
      <c r="P329" s="672"/>
      <c r="Q329" s="672"/>
      <c r="R329" s="672"/>
      <c r="S329" s="672"/>
      <c r="T329" s="672"/>
      <c r="U329" s="672"/>
      <c r="V329" s="672"/>
      <c r="W329" s="672"/>
      <c r="X329" s="672"/>
      <c r="Y329" s="672"/>
    </row>
    <row r="330" spans="1:25" s="488" customFormat="1" hidden="1" outlineLevel="1" x14ac:dyDescent="0.3">
      <c r="A330" s="615"/>
      <c r="B330" s="774"/>
      <c r="C330" s="775"/>
      <c r="D330" s="731"/>
      <c r="E330" s="626"/>
      <c r="F330" s="612"/>
      <c r="G330" s="627"/>
      <c r="H330" s="653"/>
      <c r="I330" s="297"/>
      <c r="J330" s="672"/>
      <c r="K330" s="672"/>
      <c r="L330" s="672"/>
      <c r="M330" s="672"/>
      <c r="N330" s="672"/>
      <c r="O330" s="672"/>
      <c r="P330" s="672"/>
      <c r="Q330" s="672"/>
      <c r="R330" s="672"/>
      <c r="S330" s="672"/>
      <c r="T330" s="672"/>
      <c r="U330" s="672"/>
      <c r="V330" s="672"/>
      <c r="W330" s="672"/>
      <c r="X330" s="672"/>
      <c r="Y330" s="672"/>
    </row>
    <row r="331" spans="1:25" s="488" customFormat="1" hidden="1" outlineLevel="1" x14ac:dyDescent="0.3">
      <c r="A331" s="615"/>
      <c r="B331" s="774"/>
      <c r="C331" s="775"/>
      <c r="D331" s="731"/>
      <c r="E331" s="626"/>
      <c r="F331" s="612"/>
      <c r="G331" s="627"/>
      <c r="H331" s="653"/>
      <c r="I331" s="297"/>
      <c r="J331" s="672"/>
      <c r="K331" s="672"/>
      <c r="L331" s="672"/>
      <c r="M331" s="672"/>
      <c r="N331" s="672"/>
      <c r="O331" s="672"/>
      <c r="P331" s="672"/>
      <c r="Q331" s="672"/>
      <c r="R331" s="672"/>
      <c r="S331" s="672"/>
      <c r="T331" s="672"/>
      <c r="U331" s="672"/>
      <c r="V331" s="672"/>
      <c r="W331" s="672"/>
      <c r="X331" s="672"/>
      <c r="Y331" s="672"/>
    </row>
    <row r="332" spans="1:25" s="488" customFormat="1" hidden="1" outlineLevel="1" x14ac:dyDescent="0.3">
      <c r="A332" s="615"/>
      <c r="B332" s="774"/>
      <c r="C332" s="775"/>
      <c r="D332" s="731"/>
      <c r="E332" s="626"/>
      <c r="F332" s="612"/>
      <c r="G332" s="627"/>
      <c r="H332" s="653"/>
      <c r="I332" s="297"/>
      <c r="J332" s="672"/>
      <c r="K332" s="672"/>
      <c r="L332" s="672"/>
      <c r="M332" s="672"/>
      <c r="N332" s="672"/>
      <c r="O332" s="672"/>
      <c r="P332" s="672"/>
      <c r="Q332" s="672"/>
      <c r="R332" s="672"/>
      <c r="S332" s="672"/>
      <c r="T332" s="672"/>
      <c r="U332" s="672"/>
      <c r="V332" s="672"/>
      <c r="W332" s="672"/>
      <c r="X332" s="672"/>
      <c r="Y332" s="672"/>
    </row>
    <row r="333" spans="1:25" s="488" customFormat="1" hidden="1" outlineLevel="1" x14ac:dyDescent="0.3">
      <c r="A333" s="615"/>
      <c r="B333" s="774"/>
      <c r="C333" s="775"/>
      <c r="D333" s="731"/>
      <c r="E333" s="626"/>
      <c r="F333" s="612"/>
      <c r="G333" s="627"/>
      <c r="H333" s="653"/>
      <c r="I333" s="297"/>
      <c r="J333" s="672"/>
      <c r="K333" s="672"/>
      <c r="L333" s="672"/>
      <c r="M333" s="672"/>
      <c r="N333" s="672"/>
      <c r="O333" s="672"/>
      <c r="P333" s="672"/>
      <c r="Q333" s="672"/>
      <c r="R333" s="672"/>
      <c r="S333" s="672"/>
      <c r="T333" s="672"/>
      <c r="U333" s="672"/>
      <c r="V333" s="672"/>
      <c r="W333" s="672"/>
      <c r="X333" s="672"/>
      <c r="Y333" s="672"/>
    </row>
    <row r="334" spans="1:25" s="488" customFormat="1" hidden="1" outlineLevel="1" x14ac:dyDescent="0.3">
      <c r="A334" s="615"/>
      <c r="B334" s="774"/>
      <c r="C334" s="775"/>
      <c r="D334" s="731"/>
      <c r="E334" s="626"/>
      <c r="F334" s="612"/>
      <c r="G334" s="627"/>
      <c r="H334" s="653"/>
      <c r="I334" s="297"/>
      <c r="J334" s="672"/>
      <c r="K334" s="672"/>
      <c r="L334" s="672"/>
      <c r="M334" s="672"/>
      <c r="N334" s="672"/>
      <c r="O334" s="672"/>
      <c r="P334" s="672"/>
      <c r="Q334" s="672"/>
      <c r="R334" s="672"/>
      <c r="S334" s="672"/>
      <c r="T334" s="672"/>
      <c r="U334" s="672"/>
      <c r="V334" s="672"/>
      <c r="W334" s="672"/>
      <c r="X334" s="672"/>
      <c r="Y334" s="672"/>
    </row>
    <row r="335" spans="1:25" s="488" customFormat="1" hidden="1" outlineLevel="1" x14ac:dyDescent="0.3">
      <c r="A335" s="615"/>
      <c r="B335" s="774"/>
      <c r="C335" s="775"/>
      <c r="D335" s="731"/>
      <c r="E335" s="626"/>
      <c r="F335" s="612"/>
      <c r="G335" s="627"/>
      <c r="H335" s="653"/>
      <c r="I335" s="297"/>
      <c r="J335" s="672"/>
      <c r="K335" s="672"/>
      <c r="L335" s="672"/>
      <c r="M335" s="672"/>
      <c r="N335" s="672"/>
      <c r="O335" s="672"/>
      <c r="P335" s="672"/>
      <c r="Q335" s="672"/>
      <c r="R335" s="672"/>
      <c r="S335" s="672"/>
      <c r="T335" s="672"/>
      <c r="U335" s="672"/>
      <c r="V335" s="672"/>
      <c r="W335" s="672"/>
      <c r="X335" s="672"/>
      <c r="Y335" s="672"/>
    </row>
    <row r="336" spans="1:25" s="488" customFormat="1" hidden="1" outlineLevel="1" x14ac:dyDescent="0.3">
      <c r="A336" s="615"/>
      <c r="B336" s="774"/>
      <c r="C336" s="775"/>
      <c r="D336" s="731"/>
      <c r="E336" s="626"/>
      <c r="F336" s="612"/>
      <c r="G336" s="627"/>
      <c r="H336" s="653"/>
      <c r="I336" s="297"/>
      <c r="J336" s="672"/>
      <c r="K336" s="672"/>
      <c r="L336" s="672"/>
      <c r="M336" s="672"/>
      <c r="N336" s="672"/>
      <c r="O336" s="672"/>
      <c r="P336" s="672"/>
      <c r="Q336" s="672"/>
      <c r="R336" s="672"/>
      <c r="S336" s="672"/>
      <c r="T336" s="672"/>
      <c r="U336" s="672"/>
      <c r="V336" s="672"/>
      <c r="W336" s="672"/>
      <c r="X336" s="672"/>
      <c r="Y336" s="672"/>
    </row>
    <row r="337" spans="1:25" s="488" customFormat="1" hidden="1" outlineLevel="1" x14ac:dyDescent="0.3">
      <c r="A337" s="615"/>
      <c r="B337" s="774"/>
      <c r="C337" s="775"/>
      <c r="D337" s="731"/>
      <c r="E337" s="626"/>
      <c r="F337" s="612"/>
      <c r="G337" s="627"/>
      <c r="H337" s="653"/>
      <c r="I337" s="297"/>
      <c r="J337" s="672"/>
      <c r="K337" s="672"/>
      <c r="L337" s="672"/>
      <c r="M337" s="672"/>
      <c r="N337" s="672"/>
      <c r="O337" s="672"/>
      <c r="P337" s="672"/>
      <c r="Q337" s="672"/>
      <c r="R337" s="672"/>
      <c r="S337" s="672"/>
      <c r="T337" s="672"/>
      <c r="U337" s="672"/>
      <c r="V337" s="672"/>
      <c r="W337" s="672"/>
      <c r="X337" s="672"/>
      <c r="Y337" s="672"/>
    </row>
    <row r="338" spans="1:25" s="488" customFormat="1" hidden="1" outlineLevel="1" x14ac:dyDescent="0.3">
      <c r="A338" s="615"/>
      <c r="B338" s="774"/>
      <c r="C338" s="775"/>
      <c r="D338" s="731"/>
      <c r="E338" s="626"/>
      <c r="F338" s="612"/>
      <c r="G338" s="627"/>
      <c r="H338" s="653"/>
      <c r="I338" s="297"/>
      <c r="J338" s="672"/>
      <c r="K338" s="672"/>
      <c r="L338" s="672"/>
      <c r="M338" s="672"/>
      <c r="N338" s="672"/>
      <c r="O338" s="672"/>
      <c r="P338" s="672"/>
      <c r="Q338" s="672"/>
      <c r="R338" s="672"/>
      <c r="S338" s="672"/>
      <c r="T338" s="672"/>
      <c r="U338" s="672"/>
      <c r="V338" s="672"/>
      <c r="W338" s="672"/>
      <c r="X338" s="672"/>
      <c r="Y338" s="672"/>
    </row>
    <row r="339" spans="1:25" s="488" customFormat="1" hidden="1" outlineLevel="1" x14ac:dyDescent="0.3">
      <c r="A339" s="615"/>
      <c r="B339" s="774"/>
      <c r="C339" s="775"/>
      <c r="D339" s="731"/>
      <c r="E339" s="626"/>
      <c r="F339" s="612"/>
      <c r="G339" s="627"/>
      <c r="H339" s="653"/>
      <c r="I339" s="297"/>
      <c r="J339" s="672"/>
      <c r="K339" s="672"/>
      <c r="L339" s="672"/>
      <c r="M339" s="672"/>
      <c r="N339" s="672"/>
      <c r="O339" s="672"/>
      <c r="P339" s="672"/>
      <c r="Q339" s="672"/>
      <c r="R339" s="672"/>
      <c r="S339" s="672"/>
      <c r="T339" s="672"/>
      <c r="U339" s="672"/>
      <c r="V339" s="672"/>
      <c r="W339" s="672"/>
      <c r="X339" s="672"/>
      <c r="Y339" s="672"/>
    </row>
    <row r="340" spans="1:25" s="488" customFormat="1" hidden="1" outlineLevel="1" x14ac:dyDescent="0.3">
      <c r="A340" s="615"/>
      <c r="B340" s="774"/>
      <c r="C340" s="775"/>
      <c r="D340" s="731"/>
      <c r="E340" s="626"/>
      <c r="F340" s="612"/>
      <c r="G340" s="627"/>
      <c r="H340" s="653"/>
      <c r="I340" s="297"/>
      <c r="J340" s="672"/>
      <c r="K340" s="672"/>
      <c r="L340" s="672"/>
      <c r="M340" s="672"/>
      <c r="N340" s="672"/>
      <c r="O340" s="672"/>
      <c r="P340" s="672"/>
      <c r="Q340" s="672"/>
      <c r="R340" s="672"/>
      <c r="S340" s="672"/>
      <c r="T340" s="672"/>
      <c r="U340" s="672"/>
      <c r="V340" s="672"/>
      <c r="W340" s="672"/>
      <c r="X340" s="672"/>
      <c r="Y340" s="672"/>
    </row>
    <row r="341" spans="1:25" s="488" customFormat="1" ht="14.5" collapsed="1" thickBot="1" x14ac:dyDescent="0.35">
      <c r="A341" s="628"/>
      <c r="B341" s="629"/>
      <c r="C341" s="629"/>
      <c r="D341" s="629"/>
      <c r="E341" s="629"/>
      <c r="F341" s="629"/>
      <c r="G341" s="638"/>
      <c r="H341" s="655"/>
      <c r="I341" s="297"/>
      <c r="J341" s="672"/>
      <c r="K341" s="672"/>
      <c r="L341" s="672"/>
      <c r="M341" s="672"/>
      <c r="N341" s="672"/>
      <c r="O341" s="672"/>
      <c r="P341" s="672"/>
      <c r="Q341" s="672"/>
      <c r="R341" s="672"/>
      <c r="S341" s="672"/>
      <c r="T341" s="672"/>
      <c r="U341" s="672"/>
      <c r="V341" s="672"/>
      <c r="W341" s="672"/>
      <c r="X341" s="672"/>
      <c r="Y341" s="672"/>
    </row>
    <row r="342" spans="1:25" s="488" customFormat="1" ht="15" thickTop="1" thickBot="1" x14ac:dyDescent="0.35">
      <c r="A342" s="658"/>
      <c r="B342" s="658"/>
      <c r="C342" s="658"/>
      <c r="D342" s="783" t="s">
        <v>1104</v>
      </c>
      <c r="E342" s="784"/>
      <c r="F342" s="785"/>
      <c r="G342" s="659">
        <f>SUM(G321:G340)</f>
        <v>0</v>
      </c>
      <c r="H342" s="662"/>
      <c r="I342" s="297"/>
      <c r="J342" s="672"/>
      <c r="K342" s="672"/>
      <c r="L342" s="672"/>
      <c r="M342" s="672"/>
      <c r="N342" s="672"/>
      <c r="O342" s="672"/>
      <c r="P342" s="672"/>
      <c r="Q342" s="672"/>
      <c r="R342" s="672"/>
      <c r="S342" s="672"/>
      <c r="T342" s="672"/>
      <c r="U342" s="672"/>
      <c r="V342" s="672"/>
      <c r="W342" s="672"/>
      <c r="X342" s="672"/>
      <c r="Y342" s="672"/>
    </row>
    <row r="343" spans="1:25" s="488" customFormat="1" ht="15" thickTop="1" thickBot="1" x14ac:dyDescent="0.35">
      <c r="A343" s="661"/>
      <c r="B343" s="661"/>
      <c r="C343" s="661"/>
      <c r="D343" s="786"/>
      <c r="E343" s="787"/>
      <c r="F343" s="788"/>
      <c r="G343" s="790">
        <f>+G342+H342</f>
        <v>0</v>
      </c>
      <c r="H343" s="791"/>
      <c r="I343" s="297"/>
      <c r="J343" s="672"/>
      <c r="K343" s="672"/>
      <c r="L343" s="672"/>
      <c r="M343" s="672"/>
      <c r="N343" s="672"/>
      <c r="O343" s="672"/>
      <c r="P343" s="672"/>
      <c r="Q343" s="672"/>
      <c r="R343" s="672"/>
      <c r="S343" s="672"/>
      <c r="T343" s="672"/>
      <c r="U343" s="672"/>
      <c r="V343" s="672"/>
      <c r="W343" s="672"/>
      <c r="X343" s="672"/>
      <c r="Y343" s="672"/>
    </row>
    <row r="344" spans="1:25" x14ac:dyDescent="0.3">
      <c r="A344" s="67"/>
      <c r="B344" s="67"/>
      <c r="C344" s="67"/>
      <c r="D344" s="67"/>
      <c r="E344" s="67"/>
      <c r="F344" s="67"/>
      <c r="G344" s="67"/>
      <c r="H344" s="67"/>
      <c r="I344" s="67"/>
      <c r="J344" s="76"/>
      <c r="K344" s="76"/>
      <c r="L344" s="76"/>
      <c r="M344" s="76"/>
      <c r="N344" s="76"/>
      <c r="O344" s="76"/>
      <c r="P344" s="76"/>
      <c r="Q344" s="76"/>
      <c r="R344" s="76"/>
      <c r="S344" s="76"/>
      <c r="T344" s="76"/>
      <c r="U344" s="76"/>
      <c r="V344" s="76"/>
      <c r="W344" s="76"/>
      <c r="X344" s="76"/>
      <c r="Y344" s="76"/>
    </row>
    <row r="345" spans="1:25" x14ac:dyDescent="0.3">
      <c r="A345" s="67"/>
      <c r="B345" s="67"/>
      <c r="C345" s="67"/>
      <c r="D345" s="67"/>
      <c r="E345" s="67"/>
      <c r="F345" s="67"/>
      <c r="G345" s="67"/>
      <c r="H345" s="67"/>
      <c r="I345" s="67"/>
      <c r="J345" s="76"/>
      <c r="K345" s="76"/>
      <c r="L345" s="76"/>
      <c r="M345" s="76"/>
      <c r="N345" s="76"/>
      <c r="O345" s="76"/>
      <c r="P345" s="76"/>
      <c r="Q345" s="76"/>
      <c r="R345" s="76"/>
      <c r="S345" s="76"/>
      <c r="T345" s="76"/>
      <c r="U345" s="76"/>
      <c r="V345" s="76"/>
      <c r="W345" s="76"/>
      <c r="X345" s="76"/>
      <c r="Y345" s="76"/>
    </row>
    <row r="346" spans="1:25" x14ac:dyDescent="0.3">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row>
    <row r="347" spans="1:25" x14ac:dyDescent="0.3">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row>
    <row r="348" spans="1:25" x14ac:dyDescent="0.3">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row>
    <row r="349" spans="1:25" x14ac:dyDescent="0.3">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row>
    <row r="350" spans="1:25" x14ac:dyDescent="0.3">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row>
    <row r="351" spans="1:25" x14ac:dyDescent="0.3">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row>
    <row r="352" spans="1:25" x14ac:dyDescent="0.3">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row>
    <row r="353" spans="1:25" x14ac:dyDescent="0.3">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row>
    <row r="354" spans="1:25" x14ac:dyDescent="0.3">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row>
    <row r="355" spans="1:25" x14ac:dyDescent="0.3">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row>
    <row r="356" spans="1:25" x14ac:dyDescent="0.3">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row>
    <row r="357" spans="1:25" x14ac:dyDescent="0.3">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row>
    <row r="358" spans="1:25" x14ac:dyDescent="0.3">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row>
    <row r="359" spans="1:25" x14ac:dyDescent="0.3">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row>
    <row r="360" spans="1:25" x14ac:dyDescent="0.3">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row>
    <row r="361" spans="1:25" x14ac:dyDescent="0.3">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row>
    <row r="362" spans="1:25" x14ac:dyDescent="0.3">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row>
    <row r="363" spans="1:25" x14ac:dyDescent="0.3">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row>
    <row r="364" spans="1:25" x14ac:dyDescent="0.3">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row>
    <row r="365" spans="1:25" x14ac:dyDescent="0.3">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row>
    <row r="366" spans="1:25" x14ac:dyDescent="0.3">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row>
    <row r="367" spans="1:25" x14ac:dyDescent="0.3">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row>
    <row r="368" spans="1:25" x14ac:dyDescent="0.3">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row>
    <row r="369" spans="1:25" x14ac:dyDescent="0.3">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row>
    <row r="370" spans="1:25" x14ac:dyDescent="0.3">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row>
    <row r="371" spans="1:25" x14ac:dyDescent="0.3">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row>
    <row r="372" spans="1:25" x14ac:dyDescent="0.3">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row>
    <row r="373" spans="1:25" x14ac:dyDescent="0.3">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row>
    <row r="374" spans="1:25" x14ac:dyDescent="0.3">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row>
    <row r="375" spans="1:25" x14ac:dyDescent="0.3">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row>
    <row r="376" spans="1:25" x14ac:dyDescent="0.3">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row>
    <row r="377" spans="1:25" x14ac:dyDescent="0.3">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row>
  </sheetData>
  <sheetProtection algorithmName="SHA-512" hashValue="ZrW7fOonuDUM6/OBu+I57TstEPoTtXqTwzpQwzxBQq8swih7b8FqonJR99A3NrRiaWxV2k/7unkgqZ2H7ys0dQ==" saltValue="+k33Rbc+X75BjZj3QtoCrg==" spinCount="100000" sheet="1" formatRows="0"/>
  <mergeCells count="189">
    <mergeCell ref="B298:D298"/>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88:D288"/>
    <mergeCell ref="B289:D289"/>
    <mergeCell ref="B290:D290"/>
    <mergeCell ref="B291:D291"/>
    <mergeCell ref="B292:D292"/>
    <mergeCell ref="B293:D293"/>
    <mergeCell ref="B294:D294"/>
    <mergeCell ref="B295:D295"/>
    <mergeCell ref="B296:D296"/>
    <mergeCell ref="B297:D297"/>
    <mergeCell ref="B162:D162"/>
    <mergeCell ref="B163:D163"/>
    <mergeCell ref="B164:D164"/>
    <mergeCell ref="B165:D165"/>
    <mergeCell ref="B166:D166"/>
    <mergeCell ref="B202:D202"/>
    <mergeCell ref="B203:D203"/>
    <mergeCell ref="B204:D204"/>
    <mergeCell ref="B205:D205"/>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G343:H343"/>
    <mergeCell ref="B321:D321"/>
    <mergeCell ref="B322:D322"/>
    <mergeCell ref="B329:D329"/>
    <mergeCell ref="B330:D330"/>
    <mergeCell ref="B331:D331"/>
    <mergeCell ref="B336:D336"/>
    <mergeCell ref="B337:D337"/>
    <mergeCell ref="B338:D338"/>
    <mergeCell ref="B339:D339"/>
    <mergeCell ref="B340:D340"/>
    <mergeCell ref="D342:F343"/>
    <mergeCell ref="B332:D332"/>
    <mergeCell ref="B333:D333"/>
    <mergeCell ref="B334:D334"/>
    <mergeCell ref="B335:D335"/>
    <mergeCell ref="B323:D323"/>
    <mergeCell ref="B324:D324"/>
    <mergeCell ref="B325:D325"/>
    <mergeCell ref="B326:D326"/>
    <mergeCell ref="B327:D327"/>
    <mergeCell ref="B328:D328"/>
    <mergeCell ref="A1:G1"/>
    <mergeCell ref="D155:F155"/>
    <mergeCell ref="G155:H155"/>
    <mergeCell ref="A2:F2"/>
    <mergeCell ref="G2:G3"/>
    <mergeCell ref="E152:E153"/>
    <mergeCell ref="F152:F153"/>
    <mergeCell ref="G153:H153"/>
    <mergeCell ref="H319:H320"/>
    <mergeCell ref="A158:F158"/>
    <mergeCell ref="G158:G159"/>
    <mergeCell ref="H158:H159"/>
    <mergeCell ref="B159:D159"/>
    <mergeCell ref="B160:D160"/>
    <mergeCell ref="B170:D170"/>
    <mergeCell ref="A319:F319"/>
    <mergeCell ref="G319:G320"/>
    <mergeCell ref="B320:D320"/>
    <mergeCell ref="B171:D171"/>
    <mergeCell ref="B172:D172"/>
    <mergeCell ref="D174:F175"/>
    <mergeCell ref="G175:H175"/>
    <mergeCell ref="A178:F178"/>
    <mergeCell ref="G178:G179"/>
    <mergeCell ref="B179:D179"/>
    <mergeCell ref="B180:D180"/>
    <mergeCell ref="B181:D181"/>
    <mergeCell ref="B212:D212"/>
    <mergeCell ref="B220:D220"/>
    <mergeCell ref="B214:D214"/>
    <mergeCell ref="B215:D215"/>
    <mergeCell ref="B216:D216"/>
    <mergeCell ref="B217:D217"/>
    <mergeCell ref="B218:D218"/>
    <mergeCell ref="B219:D219"/>
    <mergeCell ref="B206:D206"/>
    <mergeCell ref="B207:D207"/>
    <mergeCell ref="B208:D208"/>
    <mergeCell ref="B209:D209"/>
    <mergeCell ref="B210:D210"/>
    <mergeCell ref="B211:D211"/>
    <mergeCell ref="B197:D197"/>
    <mergeCell ref="B198:D198"/>
    <mergeCell ref="B199:D199"/>
    <mergeCell ref="B200:D200"/>
    <mergeCell ref="B201:D201"/>
    <mergeCell ref="B226:D226"/>
    <mergeCell ref="D228:F229"/>
    <mergeCell ref="G229:H229"/>
    <mergeCell ref="A232:F232"/>
    <mergeCell ref="G232:G233"/>
    <mergeCell ref="B233:D233"/>
    <mergeCell ref="B221:D221"/>
    <mergeCell ref="B222:D222"/>
    <mergeCell ref="B223:D223"/>
    <mergeCell ref="B224:D224"/>
    <mergeCell ref="B225:D225"/>
    <mergeCell ref="B234:D234"/>
    <mergeCell ref="B235:D235"/>
    <mergeCell ref="B246:D246"/>
    <mergeCell ref="B254:D254"/>
    <mergeCell ref="B255:D255"/>
    <mergeCell ref="B247:D247"/>
    <mergeCell ref="B248:D248"/>
    <mergeCell ref="B249:D249"/>
    <mergeCell ref="B250:D250"/>
    <mergeCell ref="B251:D251"/>
    <mergeCell ref="B252:D252"/>
    <mergeCell ref="B253:D253"/>
    <mergeCell ref="B236:D236"/>
    <mergeCell ref="B237:D237"/>
    <mergeCell ref="B238:D238"/>
    <mergeCell ref="B239:D239"/>
    <mergeCell ref="B240:D240"/>
    <mergeCell ref="B241:D241"/>
    <mergeCell ref="B242:D242"/>
    <mergeCell ref="B243:D243"/>
    <mergeCell ref="B244:D244"/>
    <mergeCell ref="B245:D245"/>
    <mergeCell ref="D262:F263"/>
    <mergeCell ref="G263:H263"/>
    <mergeCell ref="A265:F265"/>
    <mergeCell ref="G265:G266"/>
    <mergeCell ref="B266:D266"/>
    <mergeCell ref="B256:D256"/>
    <mergeCell ref="B257:D257"/>
    <mergeCell ref="B258:D258"/>
    <mergeCell ref="B259:D259"/>
    <mergeCell ref="B260:D260"/>
    <mergeCell ref="B161:D161"/>
    <mergeCell ref="B167:D167"/>
    <mergeCell ref="B168:D168"/>
    <mergeCell ref="B169:D169"/>
    <mergeCell ref="B213:D213"/>
    <mergeCell ref="D315:F316"/>
    <mergeCell ref="G316:H316"/>
    <mergeCell ref="B309:D309"/>
    <mergeCell ref="B310:D310"/>
    <mergeCell ref="B311:D311"/>
    <mergeCell ref="B312:D312"/>
    <mergeCell ref="B313:D313"/>
    <mergeCell ref="B267:D267"/>
    <mergeCell ref="B268:D268"/>
    <mergeCell ref="B299:D299"/>
    <mergeCell ref="B307:D307"/>
    <mergeCell ref="B308:D308"/>
    <mergeCell ref="B300:D300"/>
    <mergeCell ref="B301:D301"/>
    <mergeCell ref="B302:D302"/>
    <mergeCell ref="B303:D303"/>
    <mergeCell ref="B304:D304"/>
    <mergeCell ref="B305:D305"/>
    <mergeCell ref="B306:D30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1EE6B25-90C8-4CA3-BAB7-D5A312EE8CB2}">
          <x14:formula1>
            <xm:f>Summary!$AF$4:$AF$14</xm:f>
          </x14:formula1>
          <xm:sqref>E4:E150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110E-E30E-491B-AF48-407F3EFED271}">
  <sheetPr>
    <tabColor rgb="FFF8F7F1"/>
  </sheetPr>
  <dimension ref="A1:AT377"/>
  <sheetViews>
    <sheetView zoomScaleNormal="100"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9" width="0" hidden="1" customWidth="1"/>
  </cols>
  <sheetData>
    <row r="1" spans="1:25" ht="27.75" customHeight="1" thickBot="1" x14ac:dyDescent="0.65">
      <c r="A1" s="805" t="str">
        <f>CONCATENATE(TEXT(Period_sum!D17,)," ",TEXT(Period_sum!E17,"ÅÅÅÅ-MM-DD")," - ",TEXT(Period_sum!F17,"ÅÅÅÅ-MM-DD"))</f>
        <v>M55-M60 Report 2027-01-01 - 2027-06-30</v>
      </c>
      <c r="B1" s="805"/>
      <c r="C1" s="805"/>
      <c r="D1" s="805"/>
      <c r="E1" s="805"/>
      <c r="F1" s="805"/>
      <c r="G1" s="805"/>
      <c r="J1" s="76"/>
      <c r="K1" s="76"/>
      <c r="L1" s="76"/>
      <c r="M1" s="76"/>
      <c r="N1" s="76"/>
      <c r="O1" s="76"/>
      <c r="P1" s="76"/>
      <c r="Q1" s="76"/>
      <c r="R1" s="76"/>
      <c r="S1" s="76"/>
      <c r="T1" s="76"/>
      <c r="U1" s="76"/>
      <c r="V1" s="76"/>
      <c r="W1" s="76"/>
      <c r="X1" s="76"/>
      <c r="Y1" s="76"/>
    </row>
    <row r="2" spans="1:25" ht="32" thickTop="1" thickBot="1" x14ac:dyDescent="0.35">
      <c r="A2" s="738" t="s">
        <v>49</v>
      </c>
      <c r="B2" s="739"/>
      <c r="C2" s="739"/>
      <c r="D2" s="739"/>
      <c r="E2" s="739"/>
      <c r="F2" s="740"/>
      <c r="G2" s="741" t="s">
        <v>1224</v>
      </c>
      <c r="H2" s="246" t="s">
        <v>1186</v>
      </c>
      <c r="I2" s="1"/>
      <c r="J2" s="76"/>
      <c r="K2" s="76"/>
      <c r="L2" s="76"/>
      <c r="M2" s="76"/>
      <c r="N2" s="76"/>
      <c r="O2" s="76"/>
      <c r="P2" s="76"/>
      <c r="Q2" s="76"/>
      <c r="R2" s="76"/>
      <c r="S2" s="76"/>
      <c r="T2" s="76"/>
      <c r="U2" s="76"/>
      <c r="V2" s="76"/>
      <c r="W2" s="76"/>
      <c r="X2" s="76"/>
      <c r="Y2" s="76"/>
    </row>
    <row r="3" spans="1:25" s="488" customFormat="1" ht="35.5" customHeight="1" thickTop="1" thickBot="1" x14ac:dyDescent="0.35">
      <c r="A3" s="602" t="s">
        <v>1218</v>
      </c>
      <c r="B3" s="603" t="s">
        <v>1099</v>
      </c>
      <c r="C3" s="604" t="s">
        <v>1229</v>
      </c>
      <c r="D3" s="604" t="s">
        <v>1220</v>
      </c>
      <c r="E3" s="604" t="s">
        <v>1102</v>
      </c>
      <c r="F3" s="602" t="s">
        <v>1103</v>
      </c>
      <c r="G3" s="742"/>
      <c r="H3" s="607">
        <v>0.25</v>
      </c>
      <c r="I3" s="7"/>
      <c r="J3" s="672"/>
      <c r="K3" s="672"/>
      <c r="L3" s="672"/>
      <c r="M3" s="672"/>
      <c r="N3" s="672"/>
      <c r="O3" s="672"/>
      <c r="P3" s="672"/>
      <c r="Q3" s="672"/>
      <c r="R3" s="672"/>
      <c r="S3" s="672"/>
      <c r="T3" s="672"/>
      <c r="U3" s="672"/>
      <c r="V3" s="672"/>
      <c r="W3" s="672"/>
      <c r="X3" s="672"/>
      <c r="Y3" s="672"/>
    </row>
    <row r="4" spans="1:25" s="488" customFormat="1" ht="14.5" thickTop="1" x14ac:dyDescent="0.3">
      <c r="A4" s="640"/>
      <c r="B4" s="641"/>
      <c r="C4" s="641"/>
      <c r="D4" s="642"/>
      <c r="E4" s="651"/>
      <c r="F4" s="667">
        <f>D4/8/(215/12)</f>
        <v>0</v>
      </c>
      <c r="G4" s="668">
        <f>+D4*C4</f>
        <v>0</v>
      </c>
      <c r="H4" s="668">
        <f>G4*0.25</f>
        <v>0</v>
      </c>
      <c r="I4" s="8" t="str">
        <f>LEFT($A$1,7)</f>
        <v>M55-M60</v>
      </c>
      <c r="J4" s="672"/>
      <c r="K4" s="672"/>
      <c r="L4" s="672"/>
      <c r="M4" s="672"/>
      <c r="N4" s="672"/>
      <c r="O4" s="672"/>
      <c r="P4" s="672"/>
      <c r="Q4" s="672"/>
      <c r="R4" s="672"/>
      <c r="S4" s="672"/>
      <c r="T4" s="672"/>
      <c r="U4" s="672"/>
      <c r="V4" s="672"/>
      <c r="W4" s="672"/>
      <c r="X4" s="672"/>
      <c r="Y4" s="672"/>
    </row>
    <row r="5" spans="1:25" s="488" customFormat="1" x14ac:dyDescent="0.3">
      <c r="A5" s="647"/>
      <c r="B5" s="648"/>
      <c r="C5" s="648"/>
      <c r="D5" s="649"/>
      <c r="E5" s="651"/>
      <c r="F5" s="667">
        <f t="shared" ref="F5:F150" si="0">D5/8/(215/12)</f>
        <v>0</v>
      </c>
      <c r="G5" s="668">
        <f t="shared" ref="G5:G150" si="1">+D5*C5</f>
        <v>0</v>
      </c>
      <c r="H5" s="668">
        <f t="shared" ref="H5:H150" si="2">G5*0.25</f>
        <v>0</v>
      </c>
      <c r="I5" s="8" t="str">
        <f t="shared" ref="I5:I150" si="3">LEFT($A$1,7)</f>
        <v>M55-M60</v>
      </c>
      <c r="J5" s="672"/>
      <c r="K5" s="672"/>
      <c r="L5" s="672"/>
      <c r="M5" s="672"/>
      <c r="N5" s="672"/>
      <c r="O5" s="672"/>
      <c r="P5" s="672"/>
      <c r="Q5" s="672"/>
      <c r="R5" s="672"/>
      <c r="S5" s="672"/>
      <c r="T5" s="672"/>
      <c r="U5" s="672"/>
      <c r="V5" s="672"/>
      <c r="W5" s="672"/>
      <c r="X5" s="672"/>
      <c r="Y5" s="672"/>
    </row>
    <row r="6" spans="1:25" s="488" customFormat="1" x14ac:dyDescent="0.3">
      <c r="A6" s="647"/>
      <c r="B6" s="648"/>
      <c r="C6" s="648"/>
      <c r="D6" s="649"/>
      <c r="E6" s="651"/>
      <c r="F6" s="667">
        <f t="shared" si="0"/>
        <v>0</v>
      </c>
      <c r="G6" s="668">
        <f t="shared" si="1"/>
        <v>0</v>
      </c>
      <c r="H6" s="668">
        <f t="shared" si="2"/>
        <v>0</v>
      </c>
      <c r="I6" s="8"/>
      <c r="J6" s="672"/>
      <c r="K6" s="672"/>
      <c r="L6" s="672"/>
      <c r="M6" s="672"/>
      <c r="N6" s="672"/>
      <c r="O6" s="672"/>
      <c r="P6" s="672"/>
      <c r="Q6" s="672"/>
      <c r="R6" s="672"/>
      <c r="S6" s="672"/>
      <c r="T6" s="672"/>
      <c r="U6" s="672"/>
      <c r="V6" s="672"/>
      <c r="W6" s="672"/>
      <c r="X6" s="672"/>
      <c r="Y6" s="672"/>
    </row>
    <row r="7" spans="1:25" s="488" customFormat="1" x14ac:dyDescent="0.3">
      <c r="A7" s="647"/>
      <c r="B7" s="648"/>
      <c r="C7" s="648"/>
      <c r="D7" s="649"/>
      <c r="E7" s="651"/>
      <c r="F7" s="667">
        <f t="shared" si="0"/>
        <v>0</v>
      </c>
      <c r="G7" s="668">
        <f t="shared" si="1"/>
        <v>0</v>
      </c>
      <c r="H7" s="668">
        <f t="shared" si="2"/>
        <v>0</v>
      </c>
      <c r="I7" s="8"/>
      <c r="J7" s="672"/>
      <c r="K7" s="672"/>
      <c r="L7" s="672"/>
      <c r="M7" s="672"/>
      <c r="N7" s="672"/>
      <c r="O7" s="672"/>
      <c r="P7" s="672"/>
      <c r="Q7" s="672"/>
      <c r="R7" s="672"/>
      <c r="S7" s="672"/>
      <c r="T7" s="672"/>
      <c r="U7" s="672"/>
      <c r="V7" s="672"/>
      <c r="W7" s="672"/>
      <c r="X7" s="672"/>
      <c r="Y7" s="672"/>
    </row>
    <row r="8" spans="1:25" s="488" customFormat="1" x14ac:dyDescent="0.3">
      <c r="A8" s="647"/>
      <c r="B8" s="648"/>
      <c r="C8" s="648"/>
      <c r="D8" s="649"/>
      <c r="E8" s="651"/>
      <c r="F8" s="667">
        <f t="shared" si="0"/>
        <v>0</v>
      </c>
      <c r="G8" s="668">
        <f t="shared" si="1"/>
        <v>0</v>
      </c>
      <c r="H8" s="668">
        <f t="shared" si="2"/>
        <v>0</v>
      </c>
      <c r="I8" s="8"/>
      <c r="J8" s="672"/>
      <c r="K8" s="672"/>
      <c r="L8" s="672"/>
      <c r="M8" s="672"/>
      <c r="N8" s="672"/>
      <c r="O8" s="672"/>
      <c r="P8" s="672"/>
      <c r="Q8" s="672"/>
      <c r="R8" s="672"/>
      <c r="S8" s="672"/>
      <c r="T8" s="672"/>
      <c r="U8" s="672"/>
      <c r="V8" s="672"/>
      <c r="W8" s="672"/>
      <c r="X8" s="672"/>
      <c r="Y8" s="672"/>
    </row>
    <row r="9" spans="1:25" s="488" customFormat="1" x14ac:dyDescent="0.3">
      <c r="A9" s="647"/>
      <c r="B9" s="648"/>
      <c r="C9" s="648"/>
      <c r="D9" s="649"/>
      <c r="E9" s="651"/>
      <c r="F9" s="667">
        <f t="shared" si="0"/>
        <v>0</v>
      </c>
      <c r="G9" s="668">
        <f t="shared" si="1"/>
        <v>0</v>
      </c>
      <c r="H9" s="668">
        <f t="shared" si="2"/>
        <v>0</v>
      </c>
      <c r="I9" s="8"/>
      <c r="J9" s="672"/>
      <c r="K9" s="672"/>
      <c r="L9" s="672"/>
      <c r="M9" s="672"/>
      <c r="N9" s="672"/>
      <c r="O9" s="672"/>
      <c r="P9" s="672"/>
      <c r="Q9" s="672"/>
      <c r="R9" s="672"/>
      <c r="S9" s="672"/>
      <c r="T9" s="672"/>
      <c r="U9" s="672"/>
      <c r="V9" s="672"/>
      <c r="W9" s="672"/>
      <c r="X9" s="672"/>
      <c r="Y9" s="672"/>
    </row>
    <row r="10" spans="1:25" s="488" customFormat="1" x14ac:dyDescent="0.3">
      <c r="A10" s="647"/>
      <c r="B10" s="648"/>
      <c r="C10" s="648"/>
      <c r="D10" s="649"/>
      <c r="E10" s="651"/>
      <c r="F10" s="667">
        <f t="shared" si="0"/>
        <v>0</v>
      </c>
      <c r="G10" s="668">
        <f t="shared" si="1"/>
        <v>0</v>
      </c>
      <c r="H10" s="668">
        <f t="shared" si="2"/>
        <v>0</v>
      </c>
      <c r="I10" s="8"/>
      <c r="J10" s="672"/>
      <c r="K10" s="672"/>
      <c r="L10" s="672"/>
      <c r="M10" s="672"/>
      <c r="N10" s="672"/>
      <c r="O10" s="672"/>
      <c r="P10" s="672"/>
      <c r="Q10" s="672"/>
      <c r="R10" s="672"/>
      <c r="S10" s="672"/>
      <c r="T10" s="672"/>
      <c r="U10" s="672"/>
      <c r="V10" s="672"/>
      <c r="W10" s="672"/>
      <c r="X10" s="672"/>
      <c r="Y10" s="672"/>
    </row>
    <row r="11" spans="1:25" s="488" customFormat="1" x14ac:dyDescent="0.3">
      <c r="A11" s="647"/>
      <c r="B11" s="648"/>
      <c r="C11" s="648"/>
      <c r="D11" s="649"/>
      <c r="E11" s="651"/>
      <c r="F11" s="667">
        <f t="shared" si="0"/>
        <v>0</v>
      </c>
      <c r="G11" s="668">
        <f t="shared" si="1"/>
        <v>0</v>
      </c>
      <c r="H11" s="668">
        <f t="shared" si="2"/>
        <v>0</v>
      </c>
      <c r="I11" s="8"/>
      <c r="J11" s="672"/>
      <c r="K11" s="672"/>
      <c r="L11" s="672"/>
      <c r="M11" s="672"/>
      <c r="N11" s="672"/>
      <c r="O11" s="672"/>
      <c r="P11" s="672"/>
      <c r="Q11" s="672"/>
      <c r="R11" s="672"/>
      <c r="S11" s="672"/>
      <c r="T11" s="672"/>
      <c r="U11" s="672"/>
      <c r="V11" s="672"/>
      <c r="W11" s="672"/>
      <c r="X11" s="672"/>
      <c r="Y11" s="672"/>
    </row>
    <row r="12" spans="1:25" s="488" customFormat="1" x14ac:dyDescent="0.3">
      <c r="A12" s="647"/>
      <c r="B12" s="648"/>
      <c r="C12" s="648"/>
      <c r="D12" s="649"/>
      <c r="E12" s="651"/>
      <c r="F12" s="667">
        <f t="shared" si="0"/>
        <v>0</v>
      </c>
      <c r="G12" s="668">
        <f t="shared" si="1"/>
        <v>0</v>
      </c>
      <c r="H12" s="668">
        <f t="shared" si="2"/>
        <v>0</v>
      </c>
      <c r="I12" s="8"/>
      <c r="J12" s="672"/>
      <c r="K12" s="672"/>
      <c r="L12" s="672"/>
      <c r="M12" s="672"/>
      <c r="N12" s="672"/>
      <c r="O12" s="672"/>
      <c r="P12" s="672"/>
      <c r="Q12" s="672"/>
      <c r="R12" s="672"/>
      <c r="S12" s="672"/>
      <c r="T12" s="672"/>
      <c r="U12" s="672"/>
      <c r="V12" s="672"/>
      <c r="W12" s="672"/>
      <c r="X12" s="672"/>
      <c r="Y12" s="672"/>
    </row>
    <row r="13" spans="1:25" s="488" customFormat="1" x14ac:dyDescent="0.3">
      <c r="A13" s="647"/>
      <c r="B13" s="648"/>
      <c r="C13" s="648"/>
      <c r="D13" s="649"/>
      <c r="E13" s="651"/>
      <c r="F13" s="667">
        <f t="shared" si="0"/>
        <v>0</v>
      </c>
      <c r="G13" s="668">
        <f t="shared" si="1"/>
        <v>0</v>
      </c>
      <c r="H13" s="668">
        <f t="shared" si="2"/>
        <v>0</v>
      </c>
      <c r="I13" s="8"/>
      <c r="J13" s="672"/>
      <c r="K13" s="672"/>
      <c r="L13" s="672"/>
      <c r="M13" s="672"/>
      <c r="N13" s="672"/>
      <c r="O13" s="672"/>
      <c r="P13" s="672"/>
      <c r="Q13" s="672"/>
      <c r="R13" s="672"/>
      <c r="S13" s="672"/>
      <c r="T13" s="672"/>
      <c r="U13" s="672"/>
      <c r="V13" s="672"/>
      <c r="W13" s="672"/>
      <c r="X13" s="672"/>
      <c r="Y13" s="672"/>
    </row>
    <row r="14" spans="1:25" s="488" customFormat="1" x14ac:dyDescent="0.3">
      <c r="A14" s="647"/>
      <c r="B14" s="648"/>
      <c r="C14" s="648"/>
      <c r="D14" s="649"/>
      <c r="E14" s="651"/>
      <c r="F14" s="667">
        <f t="shared" si="0"/>
        <v>0</v>
      </c>
      <c r="G14" s="668">
        <f t="shared" si="1"/>
        <v>0</v>
      </c>
      <c r="H14" s="668">
        <f t="shared" si="2"/>
        <v>0</v>
      </c>
      <c r="I14" s="8"/>
      <c r="J14" s="672"/>
      <c r="K14" s="672"/>
      <c r="L14" s="672"/>
      <c r="M14" s="672"/>
      <c r="N14" s="672"/>
      <c r="O14" s="672"/>
      <c r="P14" s="672"/>
      <c r="Q14" s="672"/>
      <c r="R14" s="672"/>
      <c r="S14" s="672"/>
      <c r="T14" s="672"/>
      <c r="U14" s="672"/>
      <c r="V14" s="672"/>
      <c r="W14" s="672"/>
      <c r="X14" s="672"/>
      <c r="Y14" s="672"/>
    </row>
    <row r="15" spans="1:25" s="488" customFormat="1" x14ac:dyDescent="0.3">
      <c r="A15" s="647"/>
      <c r="B15" s="648"/>
      <c r="C15" s="648"/>
      <c r="D15" s="649"/>
      <c r="E15" s="651"/>
      <c r="F15" s="667">
        <f t="shared" si="0"/>
        <v>0</v>
      </c>
      <c r="G15" s="668">
        <f t="shared" si="1"/>
        <v>0</v>
      </c>
      <c r="H15" s="668">
        <f t="shared" si="2"/>
        <v>0</v>
      </c>
      <c r="I15" s="8"/>
      <c r="J15" s="672"/>
      <c r="K15" s="672"/>
      <c r="L15" s="672"/>
      <c r="M15" s="672"/>
      <c r="N15" s="672"/>
      <c r="O15" s="672"/>
      <c r="P15" s="672"/>
      <c r="Q15" s="672"/>
      <c r="R15" s="672"/>
      <c r="S15" s="672"/>
      <c r="T15" s="672"/>
      <c r="U15" s="672"/>
      <c r="V15" s="672"/>
      <c r="W15" s="672"/>
      <c r="X15" s="672"/>
      <c r="Y15" s="672"/>
    </row>
    <row r="16" spans="1:25" s="488" customFormat="1" x14ac:dyDescent="0.3">
      <c r="A16" s="647"/>
      <c r="B16" s="648"/>
      <c r="C16" s="648"/>
      <c r="D16" s="649"/>
      <c r="E16" s="651"/>
      <c r="F16" s="667">
        <f t="shared" si="0"/>
        <v>0</v>
      </c>
      <c r="G16" s="668">
        <f t="shared" si="1"/>
        <v>0</v>
      </c>
      <c r="H16" s="668">
        <f t="shared" si="2"/>
        <v>0</v>
      </c>
      <c r="I16" s="8"/>
      <c r="J16" s="672"/>
      <c r="K16" s="672"/>
      <c r="L16" s="672"/>
      <c r="M16" s="672"/>
      <c r="N16" s="672"/>
      <c r="O16" s="672"/>
      <c r="P16" s="672"/>
      <c r="Q16" s="672"/>
      <c r="R16" s="672"/>
      <c r="S16" s="672"/>
      <c r="T16" s="672"/>
      <c r="U16" s="672"/>
      <c r="V16" s="672"/>
      <c r="W16" s="672"/>
      <c r="X16" s="672"/>
      <c r="Y16" s="672"/>
    </row>
    <row r="17" spans="1:25" s="488" customFormat="1" x14ac:dyDescent="0.3">
      <c r="A17" s="647"/>
      <c r="B17" s="648"/>
      <c r="C17" s="648"/>
      <c r="D17" s="649"/>
      <c r="E17" s="651"/>
      <c r="F17" s="667">
        <f t="shared" si="0"/>
        <v>0</v>
      </c>
      <c r="G17" s="668">
        <f t="shared" si="1"/>
        <v>0</v>
      </c>
      <c r="H17" s="668">
        <f t="shared" si="2"/>
        <v>0</v>
      </c>
      <c r="I17" s="8"/>
      <c r="J17" s="672"/>
      <c r="K17" s="672"/>
      <c r="L17" s="672"/>
      <c r="M17" s="672"/>
      <c r="N17" s="672"/>
      <c r="O17" s="672"/>
      <c r="P17" s="672"/>
      <c r="Q17" s="672"/>
      <c r="R17" s="672"/>
      <c r="S17" s="672"/>
      <c r="T17" s="672"/>
      <c r="U17" s="672"/>
      <c r="V17" s="672"/>
      <c r="W17" s="672"/>
      <c r="X17" s="672"/>
      <c r="Y17" s="672"/>
    </row>
    <row r="18" spans="1:25" s="488" customFormat="1" x14ac:dyDescent="0.3">
      <c r="A18" s="647"/>
      <c r="B18" s="648"/>
      <c r="C18" s="648"/>
      <c r="D18" s="649"/>
      <c r="E18" s="651"/>
      <c r="F18" s="667">
        <f t="shared" si="0"/>
        <v>0</v>
      </c>
      <c r="G18" s="668">
        <f t="shared" si="1"/>
        <v>0</v>
      </c>
      <c r="H18" s="668">
        <f t="shared" si="2"/>
        <v>0</v>
      </c>
      <c r="I18" s="8"/>
      <c r="J18" s="672"/>
      <c r="K18" s="672"/>
      <c r="L18" s="672"/>
      <c r="M18" s="672"/>
      <c r="N18" s="672"/>
      <c r="O18" s="672"/>
      <c r="P18" s="672"/>
      <c r="Q18" s="672"/>
      <c r="R18" s="672"/>
      <c r="S18" s="672"/>
      <c r="T18" s="672"/>
      <c r="U18" s="672"/>
      <c r="V18" s="672"/>
      <c r="W18" s="672"/>
      <c r="X18" s="672"/>
      <c r="Y18" s="672"/>
    </row>
    <row r="19" spans="1:25" s="488" customFormat="1" x14ac:dyDescent="0.3">
      <c r="A19" s="647"/>
      <c r="B19" s="648"/>
      <c r="C19" s="648"/>
      <c r="D19" s="649"/>
      <c r="E19" s="651"/>
      <c r="F19" s="667">
        <f t="shared" si="0"/>
        <v>0</v>
      </c>
      <c r="G19" s="668">
        <f t="shared" si="1"/>
        <v>0</v>
      </c>
      <c r="H19" s="668">
        <f t="shared" si="2"/>
        <v>0</v>
      </c>
      <c r="I19" s="8"/>
      <c r="J19" s="672"/>
      <c r="K19" s="672"/>
      <c r="L19" s="672"/>
      <c r="M19" s="672"/>
      <c r="N19" s="672"/>
      <c r="O19" s="672"/>
      <c r="P19" s="672"/>
      <c r="Q19" s="672"/>
      <c r="R19" s="672"/>
      <c r="S19" s="672"/>
      <c r="T19" s="672"/>
      <c r="U19" s="672"/>
      <c r="V19" s="672"/>
      <c r="W19" s="672"/>
      <c r="X19" s="672"/>
      <c r="Y19" s="672"/>
    </row>
    <row r="20" spans="1:25" s="488" customFormat="1" x14ac:dyDescent="0.3">
      <c r="A20" s="647"/>
      <c r="B20" s="648"/>
      <c r="C20" s="648"/>
      <c r="D20" s="649"/>
      <c r="E20" s="651"/>
      <c r="F20" s="667">
        <f t="shared" si="0"/>
        <v>0</v>
      </c>
      <c r="G20" s="668">
        <f t="shared" si="1"/>
        <v>0</v>
      </c>
      <c r="H20" s="668">
        <f t="shared" si="2"/>
        <v>0</v>
      </c>
      <c r="I20" s="8"/>
      <c r="J20" s="672"/>
      <c r="K20" s="672"/>
      <c r="L20" s="672"/>
      <c r="M20" s="672"/>
      <c r="N20" s="672"/>
      <c r="O20" s="672"/>
      <c r="P20" s="672"/>
      <c r="Q20" s="672"/>
      <c r="R20" s="672"/>
      <c r="S20" s="672"/>
      <c r="T20" s="672"/>
      <c r="U20" s="672"/>
      <c r="V20" s="672"/>
      <c r="W20" s="672"/>
      <c r="X20" s="672"/>
      <c r="Y20" s="672"/>
    </row>
    <row r="21" spans="1:25" s="488" customFormat="1" x14ac:dyDescent="0.3">
      <c r="A21" s="647"/>
      <c r="B21" s="648"/>
      <c r="C21" s="648"/>
      <c r="D21" s="649"/>
      <c r="E21" s="651"/>
      <c r="F21" s="667">
        <f t="shared" si="0"/>
        <v>0</v>
      </c>
      <c r="G21" s="668">
        <f t="shared" si="1"/>
        <v>0</v>
      </c>
      <c r="H21" s="668">
        <f t="shared" si="2"/>
        <v>0</v>
      </c>
      <c r="I21" s="8"/>
      <c r="J21" s="672"/>
      <c r="K21" s="672"/>
      <c r="L21" s="672"/>
      <c r="M21" s="672"/>
      <c r="N21" s="672"/>
      <c r="O21" s="672"/>
      <c r="P21" s="672"/>
      <c r="Q21" s="672"/>
      <c r="R21" s="672"/>
      <c r="S21" s="672"/>
      <c r="T21" s="672"/>
      <c r="U21" s="672"/>
      <c r="V21" s="672"/>
      <c r="W21" s="672"/>
      <c r="X21" s="672"/>
      <c r="Y21" s="672"/>
    </row>
    <row r="22" spans="1:25" s="488" customFormat="1" x14ac:dyDescent="0.3">
      <c r="A22" s="647"/>
      <c r="B22" s="648"/>
      <c r="C22" s="648"/>
      <c r="D22" s="649"/>
      <c r="E22" s="651"/>
      <c r="F22" s="667">
        <f t="shared" si="0"/>
        <v>0</v>
      </c>
      <c r="G22" s="668">
        <f t="shared" si="1"/>
        <v>0</v>
      </c>
      <c r="H22" s="668">
        <f t="shared" si="2"/>
        <v>0</v>
      </c>
      <c r="I22" s="8"/>
      <c r="J22" s="672"/>
      <c r="K22" s="672"/>
      <c r="L22" s="672"/>
      <c r="M22" s="672"/>
      <c r="N22" s="672"/>
      <c r="O22" s="672"/>
      <c r="P22" s="672"/>
      <c r="Q22" s="672"/>
      <c r="R22" s="672"/>
      <c r="S22" s="672"/>
      <c r="T22" s="672"/>
      <c r="U22" s="672"/>
      <c r="V22" s="672"/>
      <c r="W22" s="672"/>
      <c r="X22" s="672"/>
      <c r="Y22" s="672"/>
    </row>
    <row r="23" spans="1:25" s="488" customFormat="1" x14ac:dyDescent="0.3">
      <c r="A23" s="647"/>
      <c r="B23" s="648"/>
      <c r="C23" s="648"/>
      <c r="D23" s="649"/>
      <c r="E23" s="651"/>
      <c r="F23" s="667">
        <f t="shared" si="0"/>
        <v>0</v>
      </c>
      <c r="G23" s="668">
        <f t="shared" si="1"/>
        <v>0</v>
      </c>
      <c r="H23" s="668">
        <f t="shared" si="2"/>
        <v>0</v>
      </c>
      <c r="I23" s="8"/>
      <c r="J23" s="672"/>
      <c r="K23" s="672"/>
      <c r="L23" s="672"/>
      <c r="M23" s="672"/>
      <c r="N23" s="672"/>
      <c r="O23" s="672"/>
      <c r="P23" s="672"/>
      <c r="Q23" s="672"/>
      <c r="R23" s="672"/>
      <c r="S23" s="672"/>
      <c r="T23" s="672"/>
      <c r="U23" s="672"/>
      <c r="V23" s="672"/>
      <c r="W23" s="672"/>
      <c r="X23" s="672"/>
      <c r="Y23" s="672"/>
    </row>
    <row r="24" spans="1:25" s="488" customFormat="1" x14ac:dyDescent="0.3">
      <c r="A24" s="647"/>
      <c r="B24" s="648"/>
      <c r="C24" s="648"/>
      <c r="D24" s="649"/>
      <c r="E24" s="651"/>
      <c r="F24" s="667">
        <f t="shared" si="0"/>
        <v>0</v>
      </c>
      <c r="G24" s="668">
        <f t="shared" si="1"/>
        <v>0</v>
      </c>
      <c r="H24" s="668">
        <f t="shared" si="2"/>
        <v>0</v>
      </c>
      <c r="I24" s="8"/>
      <c r="J24" s="672"/>
      <c r="K24" s="672"/>
      <c r="L24" s="672"/>
      <c r="M24" s="672"/>
      <c r="N24" s="672"/>
      <c r="O24" s="672"/>
      <c r="P24" s="672"/>
      <c r="Q24" s="672"/>
      <c r="R24" s="672"/>
      <c r="S24" s="672"/>
      <c r="T24" s="672"/>
      <c r="U24" s="672"/>
      <c r="V24" s="672"/>
      <c r="W24" s="672"/>
      <c r="X24" s="672"/>
      <c r="Y24" s="672"/>
    </row>
    <row r="25" spans="1:25" s="488" customFormat="1" x14ac:dyDescent="0.3">
      <c r="A25" s="647"/>
      <c r="B25" s="648"/>
      <c r="C25" s="648"/>
      <c r="D25" s="649"/>
      <c r="E25" s="651"/>
      <c r="F25" s="667">
        <f t="shared" si="0"/>
        <v>0</v>
      </c>
      <c r="G25" s="668">
        <f t="shared" si="1"/>
        <v>0</v>
      </c>
      <c r="H25" s="668">
        <f t="shared" si="2"/>
        <v>0</v>
      </c>
      <c r="I25" s="8"/>
      <c r="J25" s="672"/>
      <c r="K25" s="672"/>
      <c r="L25" s="672"/>
      <c r="M25" s="672"/>
      <c r="N25" s="672"/>
      <c r="O25" s="672"/>
      <c r="P25" s="672"/>
      <c r="Q25" s="672"/>
      <c r="R25" s="672"/>
      <c r="S25" s="672"/>
      <c r="T25" s="672"/>
      <c r="U25" s="672"/>
      <c r="V25" s="672"/>
      <c r="W25" s="672"/>
      <c r="X25" s="672"/>
      <c r="Y25" s="672"/>
    </row>
    <row r="26" spans="1:25" s="488" customFormat="1" x14ac:dyDescent="0.3">
      <c r="A26" s="647"/>
      <c r="B26" s="648"/>
      <c r="C26" s="648"/>
      <c r="D26" s="649"/>
      <c r="E26" s="651"/>
      <c r="F26" s="667">
        <f t="shared" si="0"/>
        <v>0</v>
      </c>
      <c r="G26" s="668">
        <f t="shared" si="1"/>
        <v>0</v>
      </c>
      <c r="H26" s="668">
        <f t="shared" si="2"/>
        <v>0</v>
      </c>
      <c r="I26" s="8"/>
      <c r="J26" s="672"/>
      <c r="K26" s="672"/>
      <c r="L26" s="672"/>
      <c r="M26" s="672"/>
      <c r="N26" s="672"/>
      <c r="O26" s="672"/>
      <c r="P26" s="672"/>
      <c r="Q26" s="672"/>
      <c r="R26" s="672"/>
      <c r="S26" s="672"/>
      <c r="T26" s="672"/>
      <c r="U26" s="672"/>
      <c r="V26" s="672"/>
      <c r="W26" s="672"/>
      <c r="X26" s="672"/>
      <c r="Y26" s="672"/>
    </row>
    <row r="27" spans="1:25" s="488" customFormat="1" x14ac:dyDescent="0.3">
      <c r="A27" s="647"/>
      <c r="B27" s="648"/>
      <c r="C27" s="648"/>
      <c r="D27" s="649"/>
      <c r="E27" s="651"/>
      <c r="F27" s="667">
        <f t="shared" si="0"/>
        <v>0</v>
      </c>
      <c r="G27" s="668">
        <f t="shared" si="1"/>
        <v>0</v>
      </c>
      <c r="H27" s="668">
        <f t="shared" si="2"/>
        <v>0</v>
      </c>
      <c r="I27" s="8"/>
      <c r="J27" s="672"/>
      <c r="K27" s="672"/>
      <c r="L27" s="672"/>
      <c r="M27" s="672"/>
      <c r="N27" s="672"/>
      <c r="O27" s="672"/>
      <c r="P27" s="672"/>
      <c r="Q27" s="672"/>
      <c r="R27" s="672"/>
      <c r="S27" s="672"/>
      <c r="T27" s="672"/>
      <c r="U27" s="672"/>
      <c r="V27" s="672"/>
      <c r="W27" s="672"/>
      <c r="X27" s="672"/>
      <c r="Y27" s="672"/>
    </row>
    <row r="28" spans="1:25" s="488" customFormat="1" x14ac:dyDescent="0.3">
      <c r="A28" s="647"/>
      <c r="B28" s="648"/>
      <c r="C28" s="648"/>
      <c r="D28" s="649"/>
      <c r="E28" s="651"/>
      <c r="F28" s="667">
        <f t="shared" si="0"/>
        <v>0</v>
      </c>
      <c r="G28" s="668">
        <f t="shared" si="1"/>
        <v>0</v>
      </c>
      <c r="H28" s="668">
        <f t="shared" si="2"/>
        <v>0</v>
      </c>
      <c r="I28" s="8"/>
      <c r="J28" s="672"/>
      <c r="K28" s="672"/>
      <c r="L28" s="672"/>
      <c r="M28" s="672"/>
      <c r="N28" s="672"/>
      <c r="O28" s="672"/>
      <c r="P28" s="672"/>
      <c r="Q28" s="672"/>
      <c r="R28" s="672"/>
      <c r="S28" s="672"/>
      <c r="T28" s="672"/>
      <c r="U28" s="672"/>
      <c r="V28" s="672"/>
      <c r="W28" s="672"/>
      <c r="X28" s="672"/>
      <c r="Y28" s="672"/>
    </row>
    <row r="29" spans="1:25" s="488" customFormat="1" x14ac:dyDescent="0.3">
      <c r="A29" s="647"/>
      <c r="B29" s="648"/>
      <c r="C29" s="648"/>
      <c r="D29" s="649"/>
      <c r="E29" s="651"/>
      <c r="F29" s="667">
        <f t="shared" si="0"/>
        <v>0</v>
      </c>
      <c r="G29" s="668">
        <f t="shared" si="1"/>
        <v>0</v>
      </c>
      <c r="H29" s="668">
        <f t="shared" si="2"/>
        <v>0</v>
      </c>
      <c r="I29" s="8"/>
      <c r="J29" s="672"/>
      <c r="K29" s="672"/>
      <c r="L29" s="672"/>
      <c r="M29" s="672"/>
      <c r="N29" s="672"/>
      <c r="O29" s="672"/>
      <c r="P29" s="672"/>
      <c r="Q29" s="672"/>
      <c r="R29" s="672"/>
      <c r="S29" s="672"/>
      <c r="T29" s="672"/>
      <c r="U29" s="672"/>
      <c r="V29" s="672"/>
      <c r="W29" s="672"/>
      <c r="X29" s="672"/>
      <c r="Y29" s="672"/>
    </row>
    <row r="30" spans="1:25" s="488" customFormat="1" x14ac:dyDescent="0.3">
      <c r="A30" s="647"/>
      <c r="B30" s="648"/>
      <c r="C30" s="648"/>
      <c r="D30" s="649"/>
      <c r="E30" s="651"/>
      <c r="F30" s="667">
        <f t="shared" si="0"/>
        <v>0</v>
      </c>
      <c r="G30" s="668">
        <f t="shared" si="1"/>
        <v>0</v>
      </c>
      <c r="H30" s="668">
        <f t="shared" si="2"/>
        <v>0</v>
      </c>
      <c r="I30" s="8"/>
      <c r="J30" s="672"/>
      <c r="K30" s="672"/>
      <c r="L30" s="672"/>
      <c r="M30" s="672"/>
      <c r="N30" s="672"/>
      <c r="O30" s="672"/>
      <c r="P30" s="672"/>
      <c r="Q30" s="672"/>
      <c r="R30" s="672"/>
      <c r="S30" s="672"/>
      <c r="T30" s="672"/>
      <c r="U30" s="672"/>
      <c r="V30" s="672"/>
      <c r="W30" s="672"/>
      <c r="X30" s="672"/>
      <c r="Y30" s="672"/>
    </row>
    <row r="31" spans="1:25" s="488" customFormat="1" x14ac:dyDescent="0.3">
      <c r="A31" s="647"/>
      <c r="B31" s="648"/>
      <c r="C31" s="648"/>
      <c r="D31" s="649"/>
      <c r="E31" s="651"/>
      <c r="F31" s="667">
        <f t="shared" si="0"/>
        <v>0</v>
      </c>
      <c r="G31" s="668">
        <f t="shared" si="1"/>
        <v>0</v>
      </c>
      <c r="H31" s="668">
        <f t="shared" si="2"/>
        <v>0</v>
      </c>
      <c r="I31" s="8"/>
      <c r="J31" s="672"/>
      <c r="K31" s="672"/>
      <c r="L31" s="672"/>
      <c r="M31" s="672"/>
      <c r="N31" s="672"/>
      <c r="O31" s="672"/>
      <c r="P31" s="672"/>
      <c r="Q31" s="672"/>
      <c r="R31" s="672"/>
      <c r="S31" s="672"/>
      <c r="T31" s="672"/>
      <c r="U31" s="672"/>
      <c r="V31" s="672"/>
      <c r="W31" s="672"/>
      <c r="X31" s="672"/>
      <c r="Y31" s="672"/>
    </row>
    <row r="32" spans="1:25" s="488" customFormat="1" x14ac:dyDescent="0.3">
      <c r="A32" s="647"/>
      <c r="B32" s="648"/>
      <c r="C32" s="648"/>
      <c r="D32" s="649"/>
      <c r="E32" s="651"/>
      <c r="F32" s="667">
        <f t="shared" si="0"/>
        <v>0</v>
      </c>
      <c r="G32" s="668">
        <f t="shared" si="1"/>
        <v>0</v>
      </c>
      <c r="H32" s="668">
        <f t="shared" si="2"/>
        <v>0</v>
      </c>
      <c r="I32" s="8"/>
      <c r="J32" s="672"/>
      <c r="K32" s="672"/>
      <c r="L32" s="672"/>
      <c r="M32" s="672"/>
      <c r="N32" s="672"/>
      <c r="O32" s="672"/>
      <c r="P32" s="672"/>
      <c r="Q32" s="672"/>
      <c r="R32" s="672"/>
      <c r="S32" s="672"/>
      <c r="T32" s="672"/>
      <c r="U32" s="672"/>
      <c r="V32" s="672"/>
      <c r="W32" s="672"/>
      <c r="X32" s="672"/>
      <c r="Y32" s="672"/>
    </row>
    <row r="33" spans="1:25" s="488" customFormat="1" x14ac:dyDescent="0.3">
      <c r="A33" s="647"/>
      <c r="B33" s="648"/>
      <c r="C33" s="648"/>
      <c r="D33" s="649"/>
      <c r="E33" s="651"/>
      <c r="F33" s="667">
        <f t="shared" si="0"/>
        <v>0</v>
      </c>
      <c r="G33" s="668">
        <f t="shared" si="1"/>
        <v>0</v>
      </c>
      <c r="H33" s="668">
        <f t="shared" si="2"/>
        <v>0</v>
      </c>
      <c r="I33" s="8"/>
      <c r="J33" s="672"/>
      <c r="K33" s="672"/>
      <c r="L33" s="672"/>
      <c r="M33" s="672"/>
      <c r="N33" s="672"/>
      <c r="O33" s="672"/>
      <c r="P33" s="672"/>
      <c r="Q33" s="672"/>
      <c r="R33" s="672"/>
      <c r="S33" s="672"/>
      <c r="T33" s="672"/>
      <c r="U33" s="672"/>
      <c r="V33" s="672"/>
      <c r="W33" s="672"/>
      <c r="X33" s="672"/>
      <c r="Y33" s="672"/>
    </row>
    <row r="34" spans="1:25" s="488" customFormat="1" x14ac:dyDescent="0.3">
      <c r="A34" s="647"/>
      <c r="B34" s="648"/>
      <c r="C34" s="648"/>
      <c r="D34" s="649"/>
      <c r="E34" s="651"/>
      <c r="F34" s="667">
        <f t="shared" si="0"/>
        <v>0</v>
      </c>
      <c r="G34" s="668">
        <f t="shared" si="1"/>
        <v>0</v>
      </c>
      <c r="H34" s="668">
        <f t="shared" si="2"/>
        <v>0</v>
      </c>
      <c r="I34" s="8"/>
      <c r="J34" s="672"/>
      <c r="K34" s="672"/>
      <c r="L34" s="672"/>
      <c r="M34" s="672"/>
      <c r="N34" s="672"/>
      <c r="O34" s="672"/>
      <c r="P34" s="672"/>
      <c r="Q34" s="672"/>
      <c r="R34" s="672"/>
      <c r="S34" s="672"/>
      <c r="T34" s="672"/>
      <c r="U34" s="672"/>
      <c r="V34" s="672"/>
      <c r="W34" s="672"/>
      <c r="X34" s="672"/>
      <c r="Y34" s="672"/>
    </row>
    <row r="35" spans="1:25" s="488" customFormat="1" x14ac:dyDescent="0.3">
      <c r="A35" s="647"/>
      <c r="B35" s="648"/>
      <c r="C35" s="648"/>
      <c r="D35" s="649"/>
      <c r="E35" s="651"/>
      <c r="F35" s="667">
        <f t="shared" si="0"/>
        <v>0</v>
      </c>
      <c r="G35" s="668">
        <f t="shared" si="1"/>
        <v>0</v>
      </c>
      <c r="H35" s="668">
        <f t="shared" si="2"/>
        <v>0</v>
      </c>
      <c r="I35" s="8"/>
      <c r="J35" s="672"/>
      <c r="K35" s="672"/>
      <c r="L35" s="672"/>
      <c r="M35" s="672"/>
      <c r="N35" s="672"/>
      <c r="O35" s="672"/>
      <c r="P35" s="672"/>
      <c r="Q35" s="672"/>
      <c r="R35" s="672"/>
      <c r="S35" s="672"/>
      <c r="T35" s="672"/>
      <c r="U35" s="672"/>
      <c r="V35" s="672"/>
      <c r="W35" s="672"/>
      <c r="X35" s="672"/>
      <c r="Y35" s="672"/>
    </row>
    <row r="36" spans="1:25" s="488" customFormat="1" x14ac:dyDescent="0.3">
      <c r="A36" s="647"/>
      <c r="B36" s="648"/>
      <c r="C36" s="648"/>
      <c r="D36" s="649"/>
      <c r="E36" s="651"/>
      <c r="F36" s="667">
        <f t="shared" si="0"/>
        <v>0</v>
      </c>
      <c r="G36" s="668">
        <f t="shared" si="1"/>
        <v>0</v>
      </c>
      <c r="H36" s="668">
        <f t="shared" si="2"/>
        <v>0</v>
      </c>
      <c r="I36" s="8"/>
      <c r="J36" s="672"/>
      <c r="K36" s="672"/>
      <c r="L36" s="672"/>
      <c r="M36" s="672"/>
      <c r="N36" s="672"/>
      <c r="O36" s="672"/>
      <c r="P36" s="672"/>
      <c r="Q36" s="672"/>
      <c r="R36" s="672"/>
      <c r="S36" s="672"/>
      <c r="T36" s="672"/>
      <c r="U36" s="672"/>
      <c r="V36" s="672"/>
      <c r="W36" s="672"/>
      <c r="X36" s="672"/>
      <c r="Y36" s="672"/>
    </row>
    <row r="37" spans="1:25" s="488" customFormat="1" x14ac:dyDescent="0.3">
      <c r="A37" s="647"/>
      <c r="B37" s="648"/>
      <c r="C37" s="648"/>
      <c r="D37" s="649"/>
      <c r="E37" s="651"/>
      <c r="F37" s="667">
        <f t="shared" si="0"/>
        <v>0</v>
      </c>
      <c r="G37" s="668">
        <f t="shared" si="1"/>
        <v>0</v>
      </c>
      <c r="H37" s="668">
        <f t="shared" si="2"/>
        <v>0</v>
      </c>
      <c r="I37" s="8"/>
      <c r="J37" s="672"/>
      <c r="K37" s="672"/>
      <c r="L37" s="672"/>
      <c r="M37" s="672"/>
      <c r="N37" s="672"/>
      <c r="O37" s="672"/>
      <c r="P37" s="672"/>
      <c r="Q37" s="672"/>
      <c r="R37" s="672"/>
      <c r="S37" s="672"/>
      <c r="T37" s="672"/>
      <c r="U37" s="672"/>
      <c r="V37" s="672"/>
      <c r="W37" s="672"/>
      <c r="X37" s="672"/>
      <c r="Y37" s="672"/>
    </row>
    <row r="38" spans="1:25" s="488" customFormat="1" x14ac:dyDescent="0.3">
      <c r="A38" s="647"/>
      <c r="B38" s="648"/>
      <c r="C38" s="648"/>
      <c r="D38" s="649"/>
      <c r="E38" s="651"/>
      <c r="F38" s="667">
        <f t="shared" si="0"/>
        <v>0</v>
      </c>
      <c r="G38" s="668">
        <f t="shared" si="1"/>
        <v>0</v>
      </c>
      <c r="H38" s="668">
        <f t="shared" si="2"/>
        <v>0</v>
      </c>
      <c r="I38" s="8"/>
      <c r="J38" s="672"/>
      <c r="K38" s="672"/>
      <c r="L38" s="672"/>
      <c r="M38" s="672"/>
      <c r="N38" s="672"/>
      <c r="O38" s="672"/>
      <c r="P38" s="672"/>
      <c r="Q38" s="672"/>
      <c r="R38" s="672"/>
      <c r="S38" s="672"/>
      <c r="T38" s="672"/>
      <c r="U38" s="672"/>
      <c r="V38" s="672"/>
      <c r="W38" s="672"/>
      <c r="X38" s="672"/>
      <c r="Y38" s="672"/>
    </row>
    <row r="39" spans="1:25" s="488" customFormat="1" x14ac:dyDescent="0.3">
      <c r="A39" s="647"/>
      <c r="B39" s="648"/>
      <c r="C39" s="648"/>
      <c r="D39" s="649"/>
      <c r="E39" s="651"/>
      <c r="F39" s="667">
        <f t="shared" si="0"/>
        <v>0</v>
      </c>
      <c r="G39" s="668">
        <f t="shared" si="1"/>
        <v>0</v>
      </c>
      <c r="H39" s="668">
        <f t="shared" si="2"/>
        <v>0</v>
      </c>
      <c r="I39" s="8"/>
      <c r="J39" s="672"/>
      <c r="K39" s="672"/>
      <c r="L39" s="672"/>
      <c r="M39" s="672"/>
      <c r="N39" s="672"/>
      <c r="O39" s="672"/>
      <c r="P39" s="672"/>
      <c r="Q39" s="672"/>
      <c r="R39" s="672"/>
      <c r="S39" s="672"/>
      <c r="T39" s="672"/>
      <c r="U39" s="672"/>
      <c r="V39" s="672"/>
      <c r="W39" s="672"/>
      <c r="X39" s="672"/>
      <c r="Y39" s="672"/>
    </row>
    <row r="40" spans="1:25" s="488" customFormat="1" x14ac:dyDescent="0.3">
      <c r="A40" s="647"/>
      <c r="B40" s="648"/>
      <c r="C40" s="648"/>
      <c r="D40" s="649"/>
      <c r="E40" s="651"/>
      <c r="F40" s="667">
        <f t="shared" si="0"/>
        <v>0</v>
      </c>
      <c r="G40" s="668">
        <f t="shared" si="1"/>
        <v>0</v>
      </c>
      <c r="H40" s="668">
        <f t="shared" si="2"/>
        <v>0</v>
      </c>
      <c r="I40" s="8"/>
      <c r="J40" s="672"/>
      <c r="K40" s="672"/>
      <c r="L40" s="672"/>
      <c r="M40" s="672"/>
      <c r="N40" s="672"/>
      <c r="O40" s="672"/>
      <c r="P40" s="672"/>
      <c r="Q40" s="672"/>
      <c r="R40" s="672"/>
      <c r="S40" s="672"/>
      <c r="T40" s="672"/>
      <c r="U40" s="672"/>
      <c r="V40" s="672"/>
      <c r="W40" s="672"/>
      <c r="X40" s="672"/>
      <c r="Y40" s="672"/>
    </row>
    <row r="41" spans="1:25" s="488" customFormat="1" x14ac:dyDescent="0.3">
      <c r="A41" s="647"/>
      <c r="B41" s="648"/>
      <c r="C41" s="648"/>
      <c r="D41" s="649"/>
      <c r="E41" s="651"/>
      <c r="F41" s="667">
        <f t="shared" si="0"/>
        <v>0</v>
      </c>
      <c r="G41" s="668">
        <f t="shared" si="1"/>
        <v>0</v>
      </c>
      <c r="H41" s="668">
        <f t="shared" si="2"/>
        <v>0</v>
      </c>
      <c r="I41" s="8"/>
      <c r="J41" s="672"/>
      <c r="K41" s="672"/>
      <c r="L41" s="672"/>
      <c r="M41" s="672"/>
      <c r="N41" s="672"/>
      <c r="O41" s="672"/>
      <c r="P41" s="672"/>
      <c r="Q41" s="672"/>
      <c r="R41" s="672"/>
      <c r="S41" s="672"/>
      <c r="T41" s="672"/>
      <c r="U41" s="672"/>
      <c r="V41" s="672"/>
      <c r="W41" s="672"/>
      <c r="X41" s="672"/>
      <c r="Y41" s="672"/>
    </row>
    <row r="42" spans="1:25" s="488" customFormat="1" x14ac:dyDescent="0.3">
      <c r="A42" s="647"/>
      <c r="B42" s="648"/>
      <c r="C42" s="648"/>
      <c r="D42" s="649"/>
      <c r="E42" s="651"/>
      <c r="F42" s="667">
        <f t="shared" si="0"/>
        <v>0</v>
      </c>
      <c r="G42" s="668">
        <f t="shared" si="1"/>
        <v>0</v>
      </c>
      <c r="H42" s="668">
        <f t="shared" si="2"/>
        <v>0</v>
      </c>
      <c r="I42" s="8"/>
      <c r="J42" s="672"/>
      <c r="K42" s="672"/>
      <c r="L42" s="672"/>
      <c r="M42" s="672"/>
      <c r="N42" s="672"/>
      <c r="O42" s="672"/>
      <c r="P42" s="672"/>
      <c r="Q42" s="672"/>
      <c r="R42" s="672"/>
      <c r="S42" s="672"/>
      <c r="T42" s="672"/>
      <c r="U42" s="672"/>
      <c r="V42" s="672"/>
      <c r="W42" s="672"/>
      <c r="X42" s="672"/>
      <c r="Y42" s="672"/>
    </row>
    <row r="43" spans="1:25" s="488" customFormat="1" x14ac:dyDescent="0.3">
      <c r="A43" s="647"/>
      <c r="B43" s="648"/>
      <c r="C43" s="648"/>
      <c r="D43" s="649"/>
      <c r="E43" s="651"/>
      <c r="F43" s="667">
        <f t="shared" si="0"/>
        <v>0</v>
      </c>
      <c r="G43" s="668">
        <f t="shared" si="1"/>
        <v>0</v>
      </c>
      <c r="H43" s="668">
        <f t="shared" si="2"/>
        <v>0</v>
      </c>
      <c r="I43" s="8"/>
      <c r="J43" s="672"/>
      <c r="K43" s="672"/>
      <c r="L43" s="672"/>
      <c r="M43" s="672"/>
      <c r="N43" s="672"/>
      <c r="O43" s="672"/>
      <c r="P43" s="672"/>
      <c r="Q43" s="672"/>
      <c r="R43" s="672"/>
      <c r="S43" s="672"/>
      <c r="T43" s="672"/>
      <c r="U43" s="672"/>
      <c r="V43" s="672"/>
      <c r="W43" s="672"/>
      <c r="X43" s="672"/>
      <c r="Y43" s="672"/>
    </row>
    <row r="44" spans="1:25" s="488" customFormat="1" x14ac:dyDescent="0.3">
      <c r="A44" s="647"/>
      <c r="B44" s="648"/>
      <c r="C44" s="648"/>
      <c r="D44" s="649"/>
      <c r="E44" s="651"/>
      <c r="F44" s="667">
        <f t="shared" si="0"/>
        <v>0</v>
      </c>
      <c r="G44" s="668">
        <f t="shared" si="1"/>
        <v>0</v>
      </c>
      <c r="H44" s="668">
        <f t="shared" si="2"/>
        <v>0</v>
      </c>
      <c r="I44" s="8"/>
      <c r="J44" s="672"/>
      <c r="K44" s="672"/>
      <c r="L44" s="672"/>
      <c r="M44" s="672"/>
      <c r="N44" s="672"/>
      <c r="O44" s="672"/>
      <c r="P44" s="672"/>
      <c r="Q44" s="672"/>
      <c r="R44" s="672"/>
      <c r="S44" s="672"/>
      <c r="T44" s="672"/>
      <c r="U44" s="672"/>
      <c r="V44" s="672"/>
      <c r="W44" s="672"/>
      <c r="X44" s="672"/>
      <c r="Y44" s="672"/>
    </row>
    <row r="45" spans="1:25" s="488" customFormat="1" x14ac:dyDescent="0.3">
      <c r="A45" s="647"/>
      <c r="B45" s="648"/>
      <c r="C45" s="648"/>
      <c r="D45" s="649"/>
      <c r="E45" s="651"/>
      <c r="F45" s="667">
        <f t="shared" si="0"/>
        <v>0</v>
      </c>
      <c r="G45" s="668">
        <f t="shared" si="1"/>
        <v>0</v>
      </c>
      <c r="H45" s="668">
        <f t="shared" si="2"/>
        <v>0</v>
      </c>
      <c r="I45" s="8"/>
      <c r="J45" s="672"/>
      <c r="K45" s="672"/>
      <c r="L45" s="672"/>
      <c r="M45" s="672"/>
      <c r="N45" s="672"/>
      <c r="O45" s="672"/>
      <c r="P45" s="672"/>
      <c r="Q45" s="672"/>
      <c r="R45" s="672"/>
      <c r="S45" s="672"/>
      <c r="T45" s="672"/>
      <c r="U45" s="672"/>
      <c r="V45" s="672"/>
      <c r="W45" s="672"/>
      <c r="X45" s="672"/>
      <c r="Y45" s="672"/>
    </row>
    <row r="46" spans="1:25" s="488" customFormat="1" x14ac:dyDescent="0.3">
      <c r="A46" s="647"/>
      <c r="B46" s="648"/>
      <c r="C46" s="648"/>
      <c r="D46" s="649"/>
      <c r="E46" s="651"/>
      <c r="F46" s="667">
        <f t="shared" ref="F46:F109" si="4">D46/8/(215/12)</f>
        <v>0</v>
      </c>
      <c r="G46" s="668">
        <f t="shared" ref="G46:G109" si="5">+D46*C46</f>
        <v>0</v>
      </c>
      <c r="H46" s="668">
        <f t="shared" ref="H46:H109" si="6">G46*0.25</f>
        <v>0</v>
      </c>
      <c r="I46" s="8"/>
      <c r="J46" s="672"/>
      <c r="K46" s="672"/>
      <c r="L46" s="672"/>
      <c r="M46" s="672"/>
      <c r="N46" s="672"/>
      <c r="O46" s="672"/>
      <c r="P46" s="672"/>
      <c r="Q46" s="672"/>
      <c r="R46" s="672"/>
      <c r="S46" s="672"/>
      <c r="T46" s="672"/>
      <c r="U46" s="672"/>
      <c r="V46" s="672"/>
      <c r="W46" s="672"/>
      <c r="X46" s="672"/>
      <c r="Y46" s="672"/>
    </row>
    <row r="47" spans="1:25" s="488" customFormat="1" x14ac:dyDescent="0.3">
      <c r="A47" s="647"/>
      <c r="B47" s="648"/>
      <c r="C47" s="648"/>
      <c r="D47" s="649"/>
      <c r="E47" s="651"/>
      <c r="F47" s="667">
        <f t="shared" si="4"/>
        <v>0</v>
      </c>
      <c r="G47" s="668">
        <f t="shared" si="5"/>
        <v>0</v>
      </c>
      <c r="H47" s="668">
        <f t="shared" si="6"/>
        <v>0</v>
      </c>
      <c r="I47" s="8"/>
      <c r="J47" s="672"/>
      <c r="K47" s="672"/>
      <c r="L47" s="672"/>
      <c r="M47" s="672"/>
      <c r="N47" s="672"/>
      <c r="O47" s="672"/>
      <c r="P47" s="672"/>
      <c r="Q47" s="672"/>
      <c r="R47" s="672"/>
      <c r="S47" s="672"/>
      <c r="T47" s="672"/>
      <c r="U47" s="672"/>
      <c r="V47" s="672"/>
      <c r="W47" s="672"/>
      <c r="X47" s="672"/>
      <c r="Y47" s="672"/>
    </row>
    <row r="48" spans="1:25" s="488" customFormat="1" x14ac:dyDescent="0.3">
      <c r="A48" s="647"/>
      <c r="B48" s="648"/>
      <c r="C48" s="648"/>
      <c r="D48" s="649"/>
      <c r="E48" s="651"/>
      <c r="F48" s="667">
        <f t="shared" si="4"/>
        <v>0</v>
      </c>
      <c r="G48" s="668">
        <f t="shared" si="5"/>
        <v>0</v>
      </c>
      <c r="H48" s="668">
        <f t="shared" si="6"/>
        <v>0</v>
      </c>
      <c r="I48" s="8"/>
      <c r="J48" s="672"/>
      <c r="K48" s="672"/>
      <c r="L48" s="672"/>
      <c r="M48" s="672"/>
      <c r="N48" s="672"/>
      <c r="O48" s="672"/>
      <c r="P48" s="672"/>
      <c r="Q48" s="672"/>
      <c r="R48" s="672"/>
      <c r="S48" s="672"/>
      <c r="T48" s="672"/>
      <c r="U48" s="672"/>
      <c r="V48" s="672"/>
      <c r="W48" s="672"/>
      <c r="X48" s="672"/>
      <c r="Y48" s="672"/>
    </row>
    <row r="49" spans="1:25" s="488" customFormat="1" x14ac:dyDescent="0.3">
      <c r="A49" s="647"/>
      <c r="B49" s="648"/>
      <c r="C49" s="648"/>
      <c r="D49" s="649"/>
      <c r="E49" s="651"/>
      <c r="F49" s="667">
        <f t="shared" si="4"/>
        <v>0</v>
      </c>
      <c r="G49" s="668">
        <f t="shared" si="5"/>
        <v>0</v>
      </c>
      <c r="H49" s="668">
        <f t="shared" si="6"/>
        <v>0</v>
      </c>
      <c r="I49" s="8"/>
      <c r="J49" s="672"/>
      <c r="K49" s="672"/>
      <c r="L49" s="672"/>
      <c r="M49" s="672"/>
      <c r="N49" s="672"/>
      <c r="O49" s="672"/>
      <c r="P49" s="672"/>
      <c r="Q49" s="672"/>
      <c r="R49" s="672"/>
      <c r="S49" s="672"/>
      <c r="T49" s="672"/>
      <c r="U49" s="672"/>
      <c r="V49" s="672"/>
      <c r="W49" s="672"/>
      <c r="X49" s="672"/>
      <c r="Y49" s="672"/>
    </row>
    <row r="50" spans="1:25" s="488" customFormat="1" hidden="1" outlineLevel="1" x14ac:dyDescent="0.3">
      <c r="A50" s="647"/>
      <c r="B50" s="648"/>
      <c r="C50" s="648"/>
      <c r="D50" s="649"/>
      <c r="E50" s="651"/>
      <c r="F50" s="667">
        <f t="shared" si="4"/>
        <v>0</v>
      </c>
      <c r="G50" s="668">
        <f t="shared" si="5"/>
        <v>0</v>
      </c>
      <c r="H50" s="668">
        <f t="shared" si="6"/>
        <v>0</v>
      </c>
      <c r="I50" s="8"/>
      <c r="J50" s="672"/>
      <c r="K50" s="672"/>
      <c r="L50" s="672"/>
      <c r="M50" s="672"/>
      <c r="N50" s="672"/>
      <c r="O50" s="672"/>
      <c r="P50" s="672"/>
      <c r="Q50" s="672"/>
      <c r="R50" s="672"/>
      <c r="S50" s="672"/>
      <c r="T50" s="672"/>
      <c r="U50" s="672"/>
      <c r="V50" s="672"/>
      <c r="W50" s="672"/>
      <c r="X50" s="672"/>
      <c r="Y50" s="672"/>
    </row>
    <row r="51" spans="1:25" s="488" customFormat="1" hidden="1" outlineLevel="1" x14ac:dyDescent="0.3">
      <c r="A51" s="647"/>
      <c r="B51" s="648"/>
      <c r="C51" s="648"/>
      <c r="D51" s="649"/>
      <c r="E51" s="651"/>
      <c r="F51" s="667">
        <f t="shared" si="4"/>
        <v>0</v>
      </c>
      <c r="G51" s="668">
        <f t="shared" si="5"/>
        <v>0</v>
      </c>
      <c r="H51" s="668">
        <f t="shared" si="6"/>
        <v>0</v>
      </c>
      <c r="I51" s="8"/>
      <c r="J51" s="672"/>
      <c r="K51" s="672"/>
      <c r="L51" s="672"/>
      <c r="M51" s="672"/>
      <c r="N51" s="672"/>
      <c r="O51" s="672"/>
      <c r="P51" s="672"/>
      <c r="Q51" s="672"/>
      <c r="R51" s="672"/>
      <c r="S51" s="672"/>
      <c r="T51" s="672"/>
      <c r="U51" s="672"/>
      <c r="V51" s="672"/>
      <c r="W51" s="672"/>
      <c r="X51" s="672"/>
      <c r="Y51" s="672"/>
    </row>
    <row r="52" spans="1:25" s="488" customFormat="1" hidden="1" outlineLevel="1" x14ac:dyDescent="0.3">
      <c r="A52" s="647"/>
      <c r="B52" s="648"/>
      <c r="C52" s="648"/>
      <c r="D52" s="649"/>
      <c r="E52" s="651"/>
      <c r="F52" s="667">
        <f t="shared" si="4"/>
        <v>0</v>
      </c>
      <c r="G52" s="668">
        <f t="shared" si="5"/>
        <v>0</v>
      </c>
      <c r="H52" s="668">
        <f t="shared" si="6"/>
        <v>0</v>
      </c>
      <c r="I52" s="8"/>
      <c r="J52" s="672"/>
      <c r="K52" s="672"/>
      <c r="L52" s="672"/>
      <c r="M52" s="672"/>
      <c r="N52" s="672"/>
      <c r="O52" s="672"/>
      <c r="P52" s="672"/>
      <c r="Q52" s="672"/>
      <c r="R52" s="672"/>
      <c r="S52" s="672"/>
      <c r="T52" s="672"/>
      <c r="U52" s="672"/>
      <c r="V52" s="672"/>
      <c r="W52" s="672"/>
      <c r="X52" s="672"/>
      <c r="Y52" s="672"/>
    </row>
    <row r="53" spans="1:25" s="488" customFormat="1" hidden="1" outlineLevel="1" x14ac:dyDescent="0.3">
      <c r="A53" s="647"/>
      <c r="B53" s="648"/>
      <c r="C53" s="648"/>
      <c r="D53" s="649"/>
      <c r="E53" s="651"/>
      <c r="F53" s="667">
        <f t="shared" si="4"/>
        <v>0</v>
      </c>
      <c r="G53" s="668">
        <f t="shared" si="5"/>
        <v>0</v>
      </c>
      <c r="H53" s="668">
        <f t="shared" si="6"/>
        <v>0</v>
      </c>
      <c r="I53" s="8"/>
      <c r="J53" s="672"/>
      <c r="K53" s="672"/>
      <c r="L53" s="672"/>
      <c r="M53" s="672"/>
      <c r="N53" s="672"/>
      <c r="O53" s="672"/>
      <c r="P53" s="672"/>
      <c r="Q53" s="672"/>
      <c r="R53" s="672"/>
      <c r="S53" s="672"/>
      <c r="T53" s="672"/>
      <c r="U53" s="672"/>
      <c r="V53" s="672"/>
      <c r="W53" s="672"/>
      <c r="X53" s="672"/>
      <c r="Y53" s="672"/>
    </row>
    <row r="54" spans="1:25" s="488" customFormat="1" hidden="1" outlineLevel="1" x14ac:dyDescent="0.3">
      <c r="A54" s="647"/>
      <c r="B54" s="648"/>
      <c r="C54" s="648"/>
      <c r="D54" s="649"/>
      <c r="E54" s="651"/>
      <c r="F54" s="667">
        <f t="shared" si="4"/>
        <v>0</v>
      </c>
      <c r="G54" s="668">
        <f t="shared" si="5"/>
        <v>0</v>
      </c>
      <c r="H54" s="668">
        <f t="shared" si="6"/>
        <v>0</v>
      </c>
      <c r="I54" s="8"/>
      <c r="J54" s="672"/>
      <c r="K54" s="672"/>
      <c r="L54" s="672"/>
      <c r="M54" s="672"/>
      <c r="N54" s="672"/>
      <c r="O54" s="672"/>
      <c r="P54" s="672"/>
      <c r="Q54" s="672"/>
      <c r="R54" s="672"/>
      <c r="S54" s="672"/>
      <c r="T54" s="672"/>
      <c r="U54" s="672"/>
      <c r="V54" s="672"/>
      <c r="W54" s="672"/>
      <c r="X54" s="672"/>
      <c r="Y54" s="672"/>
    </row>
    <row r="55" spans="1:25" s="488" customFormat="1" hidden="1" outlineLevel="1" x14ac:dyDescent="0.3">
      <c r="A55" s="647"/>
      <c r="B55" s="648"/>
      <c r="C55" s="648"/>
      <c r="D55" s="649"/>
      <c r="E55" s="651"/>
      <c r="F55" s="667">
        <f t="shared" si="4"/>
        <v>0</v>
      </c>
      <c r="G55" s="668">
        <f t="shared" si="5"/>
        <v>0</v>
      </c>
      <c r="H55" s="668">
        <f t="shared" si="6"/>
        <v>0</v>
      </c>
      <c r="I55" s="8"/>
      <c r="J55" s="672"/>
      <c r="K55" s="672"/>
      <c r="L55" s="672"/>
      <c r="M55" s="672"/>
      <c r="N55" s="672"/>
      <c r="O55" s="672"/>
      <c r="P55" s="672"/>
      <c r="Q55" s="672"/>
      <c r="R55" s="672"/>
      <c r="S55" s="672"/>
      <c r="T55" s="672"/>
      <c r="U55" s="672"/>
      <c r="V55" s="672"/>
      <c r="W55" s="672"/>
      <c r="X55" s="672"/>
      <c r="Y55" s="672"/>
    </row>
    <row r="56" spans="1:25" s="488" customFormat="1" hidden="1" outlineLevel="1" x14ac:dyDescent="0.3">
      <c r="A56" s="647"/>
      <c r="B56" s="648"/>
      <c r="C56" s="648"/>
      <c r="D56" s="649"/>
      <c r="E56" s="651"/>
      <c r="F56" s="667">
        <f t="shared" si="4"/>
        <v>0</v>
      </c>
      <c r="G56" s="668">
        <f t="shared" si="5"/>
        <v>0</v>
      </c>
      <c r="H56" s="668">
        <f t="shared" si="6"/>
        <v>0</v>
      </c>
      <c r="I56" s="8"/>
      <c r="J56" s="672"/>
      <c r="K56" s="672"/>
      <c r="L56" s="672"/>
      <c r="M56" s="672"/>
      <c r="N56" s="672"/>
      <c r="O56" s="672"/>
      <c r="P56" s="672"/>
      <c r="Q56" s="672"/>
      <c r="R56" s="672"/>
      <c r="S56" s="672"/>
      <c r="T56" s="672"/>
      <c r="U56" s="672"/>
      <c r="V56" s="672"/>
      <c r="W56" s="672"/>
      <c r="X56" s="672"/>
      <c r="Y56" s="672"/>
    </row>
    <row r="57" spans="1:25" s="488" customFormat="1" hidden="1" outlineLevel="1" x14ac:dyDescent="0.3">
      <c r="A57" s="647"/>
      <c r="B57" s="648"/>
      <c r="C57" s="648"/>
      <c r="D57" s="649"/>
      <c r="E57" s="651"/>
      <c r="F57" s="667">
        <f t="shared" si="4"/>
        <v>0</v>
      </c>
      <c r="G57" s="668">
        <f t="shared" si="5"/>
        <v>0</v>
      </c>
      <c r="H57" s="668">
        <f t="shared" si="6"/>
        <v>0</v>
      </c>
      <c r="I57" s="8"/>
      <c r="J57" s="672"/>
      <c r="K57" s="672"/>
      <c r="L57" s="672"/>
      <c r="M57" s="672"/>
      <c r="N57" s="672"/>
      <c r="O57" s="672"/>
      <c r="P57" s="672"/>
      <c r="Q57" s="672"/>
      <c r="R57" s="672"/>
      <c r="S57" s="672"/>
      <c r="T57" s="672"/>
      <c r="U57" s="672"/>
      <c r="V57" s="672"/>
      <c r="W57" s="672"/>
      <c r="X57" s="672"/>
      <c r="Y57" s="672"/>
    </row>
    <row r="58" spans="1:25" s="488" customFormat="1" hidden="1" outlineLevel="1" x14ac:dyDescent="0.3">
      <c r="A58" s="647"/>
      <c r="B58" s="648"/>
      <c r="C58" s="648"/>
      <c r="D58" s="649"/>
      <c r="E58" s="651"/>
      <c r="F58" s="667">
        <f t="shared" si="4"/>
        <v>0</v>
      </c>
      <c r="G58" s="668">
        <f t="shared" si="5"/>
        <v>0</v>
      </c>
      <c r="H58" s="668">
        <f t="shared" si="6"/>
        <v>0</v>
      </c>
      <c r="I58" s="8"/>
      <c r="J58" s="672"/>
      <c r="K58" s="672"/>
      <c r="L58" s="672"/>
      <c r="M58" s="672"/>
      <c r="N58" s="672"/>
      <c r="O58" s="672"/>
      <c r="P58" s="672"/>
      <c r="Q58" s="672"/>
      <c r="R58" s="672"/>
      <c r="S58" s="672"/>
      <c r="T58" s="672"/>
      <c r="U58" s="672"/>
      <c r="V58" s="672"/>
      <c r="W58" s="672"/>
      <c r="X58" s="672"/>
      <c r="Y58" s="672"/>
    </row>
    <row r="59" spans="1:25" s="488" customFormat="1" hidden="1" outlineLevel="1" x14ac:dyDescent="0.3">
      <c r="A59" s="647"/>
      <c r="B59" s="648"/>
      <c r="C59" s="648"/>
      <c r="D59" s="649"/>
      <c r="E59" s="651"/>
      <c r="F59" s="667">
        <f t="shared" si="4"/>
        <v>0</v>
      </c>
      <c r="G59" s="668">
        <f t="shared" si="5"/>
        <v>0</v>
      </c>
      <c r="H59" s="668">
        <f t="shared" si="6"/>
        <v>0</v>
      </c>
      <c r="I59" s="8"/>
      <c r="J59" s="672"/>
      <c r="K59" s="672"/>
      <c r="L59" s="672"/>
      <c r="M59" s="672"/>
      <c r="N59" s="672"/>
      <c r="O59" s="672"/>
      <c r="P59" s="672"/>
      <c r="Q59" s="672"/>
      <c r="R59" s="672"/>
      <c r="S59" s="672"/>
      <c r="T59" s="672"/>
      <c r="U59" s="672"/>
      <c r="V59" s="672"/>
      <c r="W59" s="672"/>
      <c r="X59" s="672"/>
      <c r="Y59" s="672"/>
    </row>
    <row r="60" spans="1:25" s="488" customFormat="1" hidden="1" outlineLevel="1" x14ac:dyDescent="0.3">
      <c r="A60" s="647"/>
      <c r="B60" s="648"/>
      <c r="C60" s="648"/>
      <c r="D60" s="649"/>
      <c r="E60" s="651"/>
      <c r="F60" s="667">
        <f t="shared" si="4"/>
        <v>0</v>
      </c>
      <c r="G60" s="668">
        <f t="shared" si="5"/>
        <v>0</v>
      </c>
      <c r="H60" s="668">
        <f t="shared" si="6"/>
        <v>0</v>
      </c>
      <c r="I60" s="8"/>
      <c r="J60" s="672"/>
      <c r="K60" s="672"/>
      <c r="L60" s="672"/>
      <c r="M60" s="672"/>
      <c r="N60" s="672"/>
      <c r="O60" s="672"/>
      <c r="P60" s="672"/>
      <c r="Q60" s="672"/>
      <c r="R60" s="672"/>
      <c r="S60" s="672"/>
      <c r="T60" s="672"/>
      <c r="U60" s="672"/>
      <c r="V60" s="672"/>
      <c r="W60" s="672"/>
      <c r="X60" s="672"/>
      <c r="Y60" s="672"/>
    </row>
    <row r="61" spans="1:25" s="488" customFormat="1" hidden="1" outlineLevel="1" x14ac:dyDescent="0.3">
      <c r="A61" s="647"/>
      <c r="B61" s="648"/>
      <c r="C61" s="648"/>
      <c r="D61" s="649"/>
      <c r="E61" s="651"/>
      <c r="F61" s="667">
        <f t="shared" si="4"/>
        <v>0</v>
      </c>
      <c r="G61" s="668">
        <f t="shared" si="5"/>
        <v>0</v>
      </c>
      <c r="H61" s="668">
        <f t="shared" si="6"/>
        <v>0</v>
      </c>
      <c r="I61" s="8"/>
      <c r="J61" s="672"/>
      <c r="K61" s="672"/>
      <c r="L61" s="672"/>
      <c r="M61" s="672"/>
      <c r="N61" s="672"/>
      <c r="O61" s="672"/>
      <c r="P61" s="672"/>
      <c r="Q61" s="672"/>
      <c r="R61" s="672"/>
      <c r="S61" s="672"/>
      <c r="T61" s="672"/>
      <c r="U61" s="672"/>
      <c r="V61" s="672"/>
      <c r="W61" s="672"/>
      <c r="X61" s="672"/>
      <c r="Y61" s="672"/>
    </row>
    <row r="62" spans="1:25" s="488" customFormat="1" hidden="1" outlineLevel="1" x14ac:dyDescent="0.3">
      <c r="A62" s="647"/>
      <c r="B62" s="648"/>
      <c r="C62" s="648"/>
      <c r="D62" s="649"/>
      <c r="E62" s="651"/>
      <c r="F62" s="667">
        <f t="shared" si="4"/>
        <v>0</v>
      </c>
      <c r="G62" s="668">
        <f t="shared" si="5"/>
        <v>0</v>
      </c>
      <c r="H62" s="668">
        <f t="shared" si="6"/>
        <v>0</v>
      </c>
      <c r="I62" s="8"/>
      <c r="J62" s="672"/>
      <c r="K62" s="672"/>
      <c r="L62" s="672"/>
      <c r="M62" s="672"/>
      <c r="N62" s="672"/>
      <c r="O62" s="672"/>
      <c r="P62" s="672"/>
      <c r="Q62" s="672"/>
      <c r="R62" s="672"/>
      <c r="S62" s="672"/>
      <c r="T62" s="672"/>
      <c r="U62" s="672"/>
      <c r="V62" s="672"/>
      <c r="W62" s="672"/>
      <c r="X62" s="672"/>
      <c r="Y62" s="672"/>
    </row>
    <row r="63" spans="1:25" s="488" customFormat="1" hidden="1" outlineLevel="1" x14ac:dyDescent="0.3">
      <c r="A63" s="647"/>
      <c r="B63" s="648"/>
      <c r="C63" s="648"/>
      <c r="D63" s="649"/>
      <c r="E63" s="651"/>
      <c r="F63" s="667">
        <f t="shared" si="4"/>
        <v>0</v>
      </c>
      <c r="G63" s="668">
        <f t="shared" si="5"/>
        <v>0</v>
      </c>
      <c r="H63" s="668">
        <f t="shared" si="6"/>
        <v>0</v>
      </c>
      <c r="I63" s="8"/>
      <c r="J63" s="672"/>
      <c r="K63" s="672"/>
      <c r="L63" s="672"/>
      <c r="M63" s="672"/>
      <c r="N63" s="672"/>
      <c r="O63" s="672"/>
      <c r="P63" s="672"/>
      <c r="Q63" s="672"/>
      <c r="R63" s="672"/>
      <c r="S63" s="672"/>
      <c r="T63" s="672"/>
      <c r="U63" s="672"/>
      <c r="V63" s="672"/>
      <c r="W63" s="672"/>
      <c r="X63" s="672"/>
      <c r="Y63" s="672"/>
    </row>
    <row r="64" spans="1:25" s="488" customFormat="1" hidden="1" outlineLevel="1" x14ac:dyDescent="0.3">
      <c r="A64" s="647"/>
      <c r="B64" s="648"/>
      <c r="C64" s="648"/>
      <c r="D64" s="649"/>
      <c r="E64" s="651"/>
      <c r="F64" s="667">
        <f t="shared" si="4"/>
        <v>0</v>
      </c>
      <c r="G64" s="668">
        <f t="shared" si="5"/>
        <v>0</v>
      </c>
      <c r="H64" s="668">
        <f t="shared" si="6"/>
        <v>0</v>
      </c>
      <c r="I64" s="8"/>
      <c r="J64" s="672"/>
      <c r="K64" s="672"/>
      <c r="L64" s="672"/>
      <c r="M64" s="672"/>
      <c r="N64" s="672"/>
      <c r="O64" s="672"/>
      <c r="P64" s="672"/>
      <c r="Q64" s="672"/>
      <c r="R64" s="672"/>
      <c r="S64" s="672"/>
      <c r="T64" s="672"/>
      <c r="U64" s="672"/>
      <c r="V64" s="672"/>
      <c r="W64" s="672"/>
      <c r="X64" s="672"/>
      <c r="Y64" s="672"/>
    </row>
    <row r="65" spans="1:25" s="488" customFormat="1" hidden="1" outlineLevel="1" x14ac:dyDescent="0.3">
      <c r="A65" s="647"/>
      <c r="B65" s="648"/>
      <c r="C65" s="648"/>
      <c r="D65" s="649"/>
      <c r="E65" s="651"/>
      <c r="F65" s="667">
        <f t="shared" si="4"/>
        <v>0</v>
      </c>
      <c r="G65" s="668">
        <f t="shared" si="5"/>
        <v>0</v>
      </c>
      <c r="H65" s="668">
        <f t="shared" si="6"/>
        <v>0</v>
      </c>
      <c r="I65" s="8"/>
      <c r="J65" s="672"/>
      <c r="K65" s="672"/>
      <c r="L65" s="672"/>
      <c r="M65" s="672"/>
      <c r="N65" s="672"/>
      <c r="O65" s="672"/>
      <c r="P65" s="672"/>
      <c r="Q65" s="672"/>
      <c r="R65" s="672"/>
      <c r="S65" s="672"/>
      <c r="T65" s="672"/>
      <c r="U65" s="672"/>
      <c r="V65" s="672"/>
      <c r="W65" s="672"/>
      <c r="X65" s="672"/>
      <c r="Y65" s="672"/>
    </row>
    <row r="66" spans="1:25" s="488" customFormat="1" hidden="1" outlineLevel="1" x14ac:dyDescent="0.3">
      <c r="A66" s="647"/>
      <c r="B66" s="648"/>
      <c r="C66" s="648"/>
      <c r="D66" s="649"/>
      <c r="E66" s="651"/>
      <c r="F66" s="667">
        <f t="shared" si="4"/>
        <v>0</v>
      </c>
      <c r="G66" s="668">
        <f t="shared" si="5"/>
        <v>0</v>
      </c>
      <c r="H66" s="668">
        <f t="shared" si="6"/>
        <v>0</v>
      </c>
      <c r="I66" s="8"/>
      <c r="J66" s="672"/>
      <c r="K66" s="672"/>
      <c r="L66" s="672"/>
      <c r="M66" s="672"/>
      <c r="N66" s="672"/>
      <c r="O66" s="672"/>
      <c r="P66" s="672"/>
      <c r="Q66" s="672"/>
      <c r="R66" s="672"/>
      <c r="S66" s="672"/>
      <c r="T66" s="672"/>
      <c r="U66" s="672"/>
      <c r="V66" s="672"/>
      <c r="W66" s="672"/>
      <c r="X66" s="672"/>
      <c r="Y66" s="672"/>
    </row>
    <row r="67" spans="1:25" s="488" customFormat="1" hidden="1" outlineLevel="1" x14ac:dyDescent="0.3">
      <c r="A67" s="647"/>
      <c r="B67" s="648"/>
      <c r="C67" s="648"/>
      <c r="D67" s="649"/>
      <c r="E67" s="651"/>
      <c r="F67" s="667">
        <f t="shared" si="4"/>
        <v>0</v>
      </c>
      <c r="G67" s="668">
        <f t="shared" si="5"/>
        <v>0</v>
      </c>
      <c r="H67" s="668">
        <f t="shared" si="6"/>
        <v>0</v>
      </c>
      <c r="I67" s="8"/>
      <c r="J67" s="672"/>
      <c r="K67" s="672"/>
      <c r="L67" s="672"/>
      <c r="M67" s="672"/>
      <c r="N67" s="672"/>
      <c r="O67" s="672"/>
      <c r="P67" s="672"/>
      <c r="Q67" s="672"/>
      <c r="R67" s="672"/>
      <c r="S67" s="672"/>
      <c r="T67" s="672"/>
      <c r="U67" s="672"/>
      <c r="V67" s="672"/>
      <c r="W67" s="672"/>
      <c r="X67" s="672"/>
      <c r="Y67" s="672"/>
    </row>
    <row r="68" spans="1:25" s="488" customFormat="1" hidden="1" outlineLevel="1" x14ac:dyDescent="0.3">
      <c r="A68" s="647"/>
      <c r="B68" s="648"/>
      <c r="C68" s="648"/>
      <c r="D68" s="649"/>
      <c r="E68" s="651"/>
      <c r="F68" s="667">
        <f t="shared" si="4"/>
        <v>0</v>
      </c>
      <c r="G68" s="668">
        <f t="shared" si="5"/>
        <v>0</v>
      </c>
      <c r="H68" s="668">
        <f t="shared" si="6"/>
        <v>0</v>
      </c>
      <c r="I68" s="8"/>
      <c r="J68" s="672"/>
      <c r="K68" s="672"/>
      <c r="L68" s="672"/>
      <c r="M68" s="672"/>
      <c r="N68" s="672"/>
      <c r="O68" s="672"/>
      <c r="P68" s="672"/>
      <c r="Q68" s="672"/>
      <c r="R68" s="672"/>
      <c r="S68" s="672"/>
      <c r="T68" s="672"/>
      <c r="U68" s="672"/>
      <c r="V68" s="672"/>
      <c r="W68" s="672"/>
      <c r="X68" s="672"/>
      <c r="Y68" s="672"/>
    </row>
    <row r="69" spans="1:25" s="488" customFormat="1" hidden="1" outlineLevel="1" x14ac:dyDescent="0.3">
      <c r="A69" s="647"/>
      <c r="B69" s="648"/>
      <c r="C69" s="648"/>
      <c r="D69" s="649"/>
      <c r="E69" s="651"/>
      <c r="F69" s="667">
        <f t="shared" si="4"/>
        <v>0</v>
      </c>
      <c r="G69" s="668">
        <f t="shared" si="5"/>
        <v>0</v>
      </c>
      <c r="H69" s="668">
        <f t="shared" si="6"/>
        <v>0</v>
      </c>
      <c r="I69" s="8"/>
      <c r="J69" s="672"/>
      <c r="K69" s="672"/>
      <c r="L69" s="672"/>
      <c r="M69" s="672"/>
      <c r="N69" s="672"/>
      <c r="O69" s="672"/>
      <c r="P69" s="672"/>
      <c r="Q69" s="672"/>
      <c r="R69" s="672"/>
      <c r="S69" s="672"/>
      <c r="T69" s="672"/>
      <c r="U69" s="672"/>
      <c r="V69" s="672"/>
      <c r="W69" s="672"/>
      <c r="X69" s="672"/>
      <c r="Y69" s="672"/>
    </row>
    <row r="70" spans="1:25" s="488" customFormat="1" hidden="1" outlineLevel="1" x14ac:dyDescent="0.3">
      <c r="A70" s="647"/>
      <c r="B70" s="648"/>
      <c r="C70" s="648"/>
      <c r="D70" s="649"/>
      <c r="E70" s="651"/>
      <c r="F70" s="667">
        <f t="shared" si="4"/>
        <v>0</v>
      </c>
      <c r="G70" s="668">
        <f t="shared" si="5"/>
        <v>0</v>
      </c>
      <c r="H70" s="668">
        <f t="shared" si="6"/>
        <v>0</v>
      </c>
      <c r="I70" s="8"/>
      <c r="J70" s="672"/>
      <c r="K70" s="672"/>
      <c r="L70" s="672"/>
      <c r="M70" s="672"/>
      <c r="N70" s="672"/>
      <c r="O70" s="672"/>
      <c r="P70" s="672"/>
      <c r="Q70" s="672"/>
      <c r="R70" s="672"/>
      <c r="S70" s="672"/>
      <c r="T70" s="672"/>
      <c r="U70" s="672"/>
      <c r="V70" s="672"/>
      <c r="W70" s="672"/>
      <c r="X70" s="672"/>
      <c r="Y70" s="672"/>
    </row>
    <row r="71" spans="1:25" s="488" customFormat="1" hidden="1" outlineLevel="1" x14ac:dyDescent="0.3">
      <c r="A71" s="647"/>
      <c r="B71" s="648"/>
      <c r="C71" s="648"/>
      <c r="D71" s="649"/>
      <c r="E71" s="651"/>
      <c r="F71" s="667">
        <f t="shared" si="4"/>
        <v>0</v>
      </c>
      <c r="G71" s="668">
        <f t="shared" si="5"/>
        <v>0</v>
      </c>
      <c r="H71" s="668">
        <f t="shared" si="6"/>
        <v>0</v>
      </c>
      <c r="I71" s="8"/>
      <c r="J71" s="672"/>
      <c r="K71" s="672"/>
      <c r="L71" s="672"/>
      <c r="M71" s="672"/>
      <c r="N71" s="672"/>
      <c r="O71" s="672"/>
      <c r="P71" s="672"/>
      <c r="Q71" s="672"/>
      <c r="R71" s="672"/>
      <c r="S71" s="672"/>
      <c r="T71" s="672"/>
      <c r="U71" s="672"/>
      <c r="V71" s="672"/>
      <c r="W71" s="672"/>
      <c r="X71" s="672"/>
      <c r="Y71" s="672"/>
    </row>
    <row r="72" spans="1:25" s="488" customFormat="1" hidden="1" outlineLevel="1" x14ac:dyDescent="0.3">
      <c r="A72" s="647"/>
      <c r="B72" s="648"/>
      <c r="C72" s="648"/>
      <c r="D72" s="649"/>
      <c r="E72" s="651"/>
      <c r="F72" s="667">
        <f t="shared" si="4"/>
        <v>0</v>
      </c>
      <c r="G72" s="668">
        <f t="shared" si="5"/>
        <v>0</v>
      </c>
      <c r="H72" s="668">
        <f t="shared" si="6"/>
        <v>0</v>
      </c>
      <c r="I72" s="8"/>
      <c r="J72" s="672"/>
      <c r="K72" s="672"/>
      <c r="L72" s="672"/>
      <c r="M72" s="672"/>
      <c r="N72" s="672"/>
      <c r="O72" s="672"/>
      <c r="P72" s="672"/>
      <c r="Q72" s="672"/>
      <c r="R72" s="672"/>
      <c r="S72" s="672"/>
      <c r="T72" s="672"/>
      <c r="U72" s="672"/>
      <c r="V72" s="672"/>
      <c r="W72" s="672"/>
      <c r="X72" s="672"/>
      <c r="Y72" s="672"/>
    </row>
    <row r="73" spans="1:25" s="488" customFormat="1" hidden="1" outlineLevel="1" x14ac:dyDescent="0.3">
      <c r="A73" s="647"/>
      <c r="B73" s="648"/>
      <c r="C73" s="648"/>
      <c r="D73" s="649"/>
      <c r="E73" s="651"/>
      <c r="F73" s="667">
        <f t="shared" si="4"/>
        <v>0</v>
      </c>
      <c r="G73" s="668">
        <f t="shared" si="5"/>
        <v>0</v>
      </c>
      <c r="H73" s="668">
        <f t="shared" si="6"/>
        <v>0</v>
      </c>
      <c r="I73" s="8"/>
      <c r="J73" s="672"/>
      <c r="K73" s="672"/>
      <c r="L73" s="672"/>
      <c r="M73" s="672"/>
      <c r="N73" s="672"/>
      <c r="O73" s="672"/>
      <c r="P73" s="672"/>
      <c r="Q73" s="672"/>
      <c r="R73" s="672"/>
      <c r="S73" s="672"/>
      <c r="T73" s="672"/>
      <c r="U73" s="672"/>
      <c r="V73" s="672"/>
      <c r="W73" s="672"/>
      <c r="X73" s="672"/>
      <c r="Y73" s="672"/>
    </row>
    <row r="74" spans="1:25" s="488" customFormat="1" hidden="1" outlineLevel="1" x14ac:dyDescent="0.3">
      <c r="A74" s="647"/>
      <c r="B74" s="648"/>
      <c r="C74" s="648"/>
      <c r="D74" s="649"/>
      <c r="E74" s="651"/>
      <c r="F74" s="667">
        <f t="shared" si="4"/>
        <v>0</v>
      </c>
      <c r="G74" s="668">
        <f t="shared" si="5"/>
        <v>0</v>
      </c>
      <c r="H74" s="668">
        <f t="shared" si="6"/>
        <v>0</v>
      </c>
      <c r="I74" s="8"/>
      <c r="J74" s="672"/>
      <c r="K74" s="672"/>
      <c r="L74" s="672"/>
      <c r="M74" s="672"/>
      <c r="N74" s="672"/>
      <c r="O74" s="672"/>
      <c r="P74" s="672"/>
      <c r="Q74" s="672"/>
      <c r="R74" s="672"/>
      <c r="S74" s="672"/>
      <c r="T74" s="672"/>
      <c r="U74" s="672"/>
      <c r="V74" s="672"/>
      <c r="W74" s="672"/>
      <c r="X74" s="672"/>
      <c r="Y74" s="672"/>
    </row>
    <row r="75" spans="1:25" s="488" customFormat="1" hidden="1" outlineLevel="1" x14ac:dyDescent="0.3">
      <c r="A75" s="647"/>
      <c r="B75" s="648"/>
      <c r="C75" s="648"/>
      <c r="D75" s="649"/>
      <c r="E75" s="651"/>
      <c r="F75" s="667">
        <f t="shared" si="4"/>
        <v>0</v>
      </c>
      <c r="G75" s="668">
        <f t="shared" si="5"/>
        <v>0</v>
      </c>
      <c r="H75" s="668">
        <f t="shared" si="6"/>
        <v>0</v>
      </c>
      <c r="I75" s="8"/>
      <c r="J75" s="672"/>
      <c r="K75" s="672"/>
      <c r="L75" s="672"/>
      <c r="M75" s="672"/>
      <c r="N75" s="672"/>
      <c r="O75" s="672"/>
      <c r="P75" s="672"/>
      <c r="Q75" s="672"/>
      <c r="R75" s="672"/>
      <c r="S75" s="672"/>
      <c r="T75" s="672"/>
      <c r="U75" s="672"/>
      <c r="V75" s="672"/>
      <c r="W75" s="672"/>
      <c r="X75" s="672"/>
      <c r="Y75" s="672"/>
    </row>
    <row r="76" spans="1:25" s="488" customFormat="1" hidden="1" outlineLevel="1" x14ac:dyDescent="0.3">
      <c r="A76" s="647"/>
      <c r="B76" s="648"/>
      <c r="C76" s="648"/>
      <c r="D76" s="649"/>
      <c r="E76" s="651"/>
      <c r="F76" s="667">
        <f t="shared" si="4"/>
        <v>0</v>
      </c>
      <c r="G76" s="668">
        <f t="shared" si="5"/>
        <v>0</v>
      </c>
      <c r="H76" s="668">
        <f t="shared" si="6"/>
        <v>0</v>
      </c>
      <c r="I76" s="8"/>
      <c r="J76" s="672"/>
      <c r="K76" s="672"/>
      <c r="L76" s="672"/>
      <c r="M76" s="672"/>
      <c r="N76" s="672"/>
      <c r="O76" s="672"/>
      <c r="P76" s="672"/>
      <c r="Q76" s="672"/>
      <c r="R76" s="672"/>
      <c r="S76" s="672"/>
      <c r="T76" s="672"/>
      <c r="U76" s="672"/>
      <c r="V76" s="672"/>
      <c r="W76" s="672"/>
      <c r="X76" s="672"/>
      <c r="Y76" s="672"/>
    </row>
    <row r="77" spans="1:25" s="488" customFormat="1" hidden="1" outlineLevel="1" x14ac:dyDescent="0.3">
      <c r="A77" s="647"/>
      <c r="B77" s="648"/>
      <c r="C77" s="648"/>
      <c r="D77" s="649"/>
      <c r="E77" s="651"/>
      <c r="F77" s="667">
        <f t="shared" si="4"/>
        <v>0</v>
      </c>
      <c r="G77" s="668">
        <f t="shared" si="5"/>
        <v>0</v>
      </c>
      <c r="H77" s="668">
        <f t="shared" si="6"/>
        <v>0</v>
      </c>
      <c r="I77" s="8"/>
      <c r="J77" s="672"/>
      <c r="K77" s="672"/>
      <c r="L77" s="672"/>
      <c r="M77" s="672"/>
      <c r="N77" s="672"/>
      <c r="O77" s="672"/>
      <c r="P77" s="672"/>
      <c r="Q77" s="672"/>
      <c r="R77" s="672"/>
      <c r="S77" s="672"/>
      <c r="T77" s="672"/>
      <c r="U77" s="672"/>
      <c r="V77" s="672"/>
      <c r="W77" s="672"/>
      <c r="X77" s="672"/>
      <c r="Y77" s="672"/>
    </row>
    <row r="78" spans="1:25" s="488" customFormat="1" hidden="1" outlineLevel="1" x14ac:dyDescent="0.3">
      <c r="A78" s="647"/>
      <c r="B78" s="648"/>
      <c r="C78" s="648"/>
      <c r="D78" s="649"/>
      <c r="E78" s="651"/>
      <c r="F78" s="667">
        <f t="shared" si="4"/>
        <v>0</v>
      </c>
      <c r="G78" s="668">
        <f t="shared" si="5"/>
        <v>0</v>
      </c>
      <c r="H78" s="668">
        <f t="shared" si="6"/>
        <v>0</v>
      </c>
      <c r="I78" s="8"/>
      <c r="J78" s="672"/>
      <c r="K78" s="672"/>
      <c r="L78" s="672"/>
      <c r="M78" s="672"/>
      <c r="N78" s="672"/>
      <c r="O78" s="672"/>
      <c r="P78" s="672"/>
      <c r="Q78" s="672"/>
      <c r="R78" s="672"/>
      <c r="S78" s="672"/>
      <c r="T78" s="672"/>
      <c r="U78" s="672"/>
      <c r="V78" s="672"/>
      <c r="W78" s="672"/>
      <c r="X78" s="672"/>
      <c r="Y78" s="672"/>
    </row>
    <row r="79" spans="1:25" s="488" customFormat="1" hidden="1" outlineLevel="1" x14ac:dyDescent="0.3">
      <c r="A79" s="647"/>
      <c r="B79" s="648"/>
      <c r="C79" s="648"/>
      <c r="D79" s="649"/>
      <c r="E79" s="651"/>
      <c r="F79" s="667">
        <f t="shared" si="4"/>
        <v>0</v>
      </c>
      <c r="G79" s="668">
        <f t="shared" si="5"/>
        <v>0</v>
      </c>
      <c r="H79" s="668">
        <f t="shared" si="6"/>
        <v>0</v>
      </c>
      <c r="I79" s="8"/>
      <c r="J79" s="672"/>
      <c r="K79" s="672"/>
      <c r="L79" s="672"/>
      <c r="M79" s="672"/>
      <c r="N79" s="672"/>
      <c r="O79" s="672"/>
      <c r="P79" s="672"/>
      <c r="Q79" s="672"/>
      <c r="R79" s="672"/>
      <c r="S79" s="672"/>
      <c r="T79" s="672"/>
      <c r="U79" s="672"/>
      <c r="V79" s="672"/>
      <c r="W79" s="672"/>
      <c r="X79" s="672"/>
      <c r="Y79" s="672"/>
    </row>
    <row r="80" spans="1:25" s="488" customFormat="1" hidden="1" outlineLevel="1" x14ac:dyDescent="0.3">
      <c r="A80" s="647"/>
      <c r="B80" s="648"/>
      <c r="C80" s="648"/>
      <c r="D80" s="649"/>
      <c r="E80" s="651"/>
      <c r="F80" s="667">
        <f t="shared" si="4"/>
        <v>0</v>
      </c>
      <c r="G80" s="668">
        <f t="shared" si="5"/>
        <v>0</v>
      </c>
      <c r="H80" s="668">
        <f t="shared" si="6"/>
        <v>0</v>
      </c>
      <c r="I80" s="8"/>
      <c r="J80" s="672"/>
      <c r="K80" s="672"/>
      <c r="L80" s="672"/>
      <c r="M80" s="672"/>
      <c r="N80" s="672"/>
      <c r="O80" s="672"/>
      <c r="P80" s="672"/>
      <c r="Q80" s="672"/>
      <c r="R80" s="672"/>
      <c r="S80" s="672"/>
      <c r="T80" s="672"/>
      <c r="U80" s="672"/>
      <c r="V80" s="672"/>
      <c r="W80" s="672"/>
      <c r="X80" s="672"/>
      <c r="Y80" s="672"/>
    </row>
    <row r="81" spans="1:25" s="488" customFormat="1" hidden="1" outlineLevel="1" x14ac:dyDescent="0.3">
      <c r="A81" s="647"/>
      <c r="B81" s="648"/>
      <c r="C81" s="648"/>
      <c r="D81" s="649"/>
      <c r="E81" s="651"/>
      <c r="F81" s="667">
        <f t="shared" si="4"/>
        <v>0</v>
      </c>
      <c r="G81" s="668">
        <f t="shared" si="5"/>
        <v>0</v>
      </c>
      <c r="H81" s="668">
        <f t="shared" si="6"/>
        <v>0</v>
      </c>
      <c r="I81" s="8"/>
      <c r="J81" s="672"/>
      <c r="K81" s="672"/>
      <c r="L81" s="672"/>
      <c r="M81" s="672"/>
      <c r="N81" s="672"/>
      <c r="O81" s="672"/>
      <c r="P81" s="672"/>
      <c r="Q81" s="672"/>
      <c r="R81" s="672"/>
      <c r="S81" s="672"/>
      <c r="T81" s="672"/>
      <c r="U81" s="672"/>
      <c r="V81" s="672"/>
      <c r="W81" s="672"/>
      <c r="X81" s="672"/>
      <c r="Y81" s="672"/>
    </row>
    <row r="82" spans="1:25" s="488" customFormat="1" hidden="1" outlineLevel="1" x14ac:dyDescent="0.3">
      <c r="A82" s="647"/>
      <c r="B82" s="648"/>
      <c r="C82" s="648"/>
      <c r="D82" s="649"/>
      <c r="E82" s="651"/>
      <c r="F82" s="667">
        <f t="shared" si="4"/>
        <v>0</v>
      </c>
      <c r="G82" s="668">
        <f t="shared" si="5"/>
        <v>0</v>
      </c>
      <c r="H82" s="668">
        <f t="shared" si="6"/>
        <v>0</v>
      </c>
      <c r="I82" s="8"/>
      <c r="J82" s="672"/>
      <c r="K82" s="672"/>
      <c r="L82" s="672"/>
      <c r="M82" s="672"/>
      <c r="N82" s="672"/>
      <c r="O82" s="672"/>
      <c r="P82" s="672"/>
      <c r="Q82" s="672"/>
      <c r="R82" s="672"/>
      <c r="S82" s="672"/>
      <c r="T82" s="672"/>
      <c r="U82" s="672"/>
      <c r="V82" s="672"/>
      <c r="W82" s="672"/>
      <c r="X82" s="672"/>
      <c r="Y82" s="672"/>
    </row>
    <row r="83" spans="1:25" s="488" customFormat="1" hidden="1" outlineLevel="1" x14ac:dyDescent="0.3">
      <c r="A83" s="647"/>
      <c r="B83" s="648"/>
      <c r="C83" s="648"/>
      <c r="D83" s="649"/>
      <c r="E83" s="651"/>
      <c r="F83" s="667">
        <f t="shared" si="4"/>
        <v>0</v>
      </c>
      <c r="G83" s="668">
        <f t="shared" si="5"/>
        <v>0</v>
      </c>
      <c r="H83" s="668">
        <f t="shared" si="6"/>
        <v>0</v>
      </c>
      <c r="I83" s="8"/>
      <c r="J83" s="672"/>
      <c r="K83" s="672"/>
      <c r="L83" s="672"/>
      <c r="M83" s="672"/>
      <c r="N83" s="672"/>
      <c r="O83" s="672"/>
      <c r="P83" s="672"/>
      <c r="Q83" s="672"/>
      <c r="R83" s="672"/>
      <c r="S83" s="672"/>
      <c r="T83" s="672"/>
      <c r="U83" s="672"/>
      <c r="V83" s="672"/>
      <c r="W83" s="672"/>
      <c r="X83" s="672"/>
      <c r="Y83" s="672"/>
    </row>
    <row r="84" spans="1:25" s="488" customFormat="1" hidden="1" outlineLevel="1" x14ac:dyDescent="0.3">
      <c r="A84" s="647"/>
      <c r="B84" s="648"/>
      <c r="C84" s="648"/>
      <c r="D84" s="649"/>
      <c r="E84" s="651"/>
      <c r="F84" s="667">
        <f t="shared" si="4"/>
        <v>0</v>
      </c>
      <c r="G84" s="668">
        <f t="shared" si="5"/>
        <v>0</v>
      </c>
      <c r="H84" s="668">
        <f t="shared" si="6"/>
        <v>0</v>
      </c>
      <c r="I84" s="8"/>
      <c r="J84" s="672"/>
      <c r="K84" s="672"/>
      <c r="L84" s="672"/>
      <c r="M84" s="672"/>
      <c r="N84" s="672"/>
      <c r="O84" s="672"/>
      <c r="P84" s="672"/>
      <c r="Q84" s="672"/>
      <c r="R84" s="672"/>
      <c r="S84" s="672"/>
      <c r="T84" s="672"/>
      <c r="U84" s="672"/>
      <c r="V84" s="672"/>
      <c r="W84" s="672"/>
      <c r="X84" s="672"/>
      <c r="Y84" s="672"/>
    </row>
    <row r="85" spans="1:25" s="488" customFormat="1" hidden="1" outlineLevel="1" x14ac:dyDescent="0.3">
      <c r="A85" s="647"/>
      <c r="B85" s="648"/>
      <c r="C85" s="648"/>
      <c r="D85" s="649"/>
      <c r="E85" s="651"/>
      <c r="F85" s="667">
        <f t="shared" si="4"/>
        <v>0</v>
      </c>
      <c r="G85" s="668">
        <f t="shared" si="5"/>
        <v>0</v>
      </c>
      <c r="H85" s="668">
        <f t="shared" si="6"/>
        <v>0</v>
      </c>
      <c r="I85" s="8"/>
      <c r="J85" s="672"/>
      <c r="K85" s="672"/>
      <c r="L85" s="672"/>
      <c r="M85" s="672"/>
      <c r="N85" s="672"/>
      <c r="O85" s="672"/>
      <c r="P85" s="672"/>
      <c r="Q85" s="672"/>
      <c r="R85" s="672"/>
      <c r="S85" s="672"/>
      <c r="T85" s="672"/>
      <c r="U85" s="672"/>
      <c r="V85" s="672"/>
      <c r="W85" s="672"/>
      <c r="X85" s="672"/>
      <c r="Y85" s="672"/>
    </row>
    <row r="86" spans="1:25" s="488" customFormat="1" hidden="1" outlineLevel="1" x14ac:dyDescent="0.3">
      <c r="A86" s="647"/>
      <c r="B86" s="648"/>
      <c r="C86" s="648"/>
      <c r="D86" s="649"/>
      <c r="E86" s="651"/>
      <c r="F86" s="667">
        <f t="shared" si="4"/>
        <v>0</v>
      </c>
      <c r="G86" s="668">
        <f t="shared" si="5"/>
        <v>0</v>
      </c>
      <c r="H86" s="668">
        <f t="shared" si="6"/>
        <v>0</v>
      </c>
      <c r="I86" s="8"/>
      <c r="J86" s="672"/>
      <c r="K86" s="672"/>
      <c r="L86" s="672"/>
      <c r="M86" s="672"/>
      <c r="N86" s="672"/>
      <c r="O86" s="672"/>
      <c r="P86" s="672"/>
      <c r="Q86" s="672"/>
      <c r="R86" s="672"/>
      <c r="S86" s="672"/>
      <c r="T86" s="672"/>
      <c r="U86" s="672"/>
      <c r="V86" s="672"/>
      <c r="W86" s="672"/>
      <c r="X86" s="672"/>
      <c r="Y86" s="672"/>
    </row>
    <row r="87" spans="1:25" s="488" customFormat="1" hidden="1" outlineLevel="1" x14ac:dyDescent="0.3">
      <c r="A87" s="647"/>
      <c r="B87" s="648"/>
      <c r="C87" s="648"/>
      <c r="D87" s="649"/>
      <c r="E87" s="651"/>
      <c r="F87" s="667">
        <f t="shared" si="4"/>
        <v>0</v>
      </c>
      <c r="G87" s="668">
        <f t="shared" si="5"/>
        <v>0</v>
      </c>
      <c r="H87" s="668">
        <f t="shared" si="6"/>
        <v>0</v>
      </c>
      <c r="I87" s="8"/>
      <c r="J87" s="672"/>
      <c r="K87" s="672"/>
      <c r="L87" s="672"/>
      <c r="M87" s="672"/>
      <c r="N87" s="672"/>
      <c r="O87" s="672"/>
      <c r="P87" s="672"/>
      <c r="Q87" s="672"/>
      <c r="R87" s="672"/>
      <c r="S87" s="672"/>
      <c r="T87" s="672"/>
      <c r="U87" s="672"/>
      <c r="V87" s="672"/>
      <c r="W87" s="672"/>
      <c r="X87" s="672"/>
      <c r="Y87" s="672"/>
    </row>
    <row r="88" spans="1:25" s="488" customFormat="1" hidden="1" outlineLevel="1" x14ac:dyDescent="0.3">
      <c r="A88" s="647"/>
      <c r="B88" s="648"/>
      <c r="C88" s="648"/>
      <c r="D88" s="649"/>
      <c r="E88" s="651"/>
      <c r="F88" s="667">
        <f t="shared" si="4"/>
        <v>0</v>
      </c>
      <c r="G88" s="668">
        <f t="shared" si="5"/>
        <v>0</v>
      </c>
      <c r="H88" s="668">
        <f t="shared" si="6"/>
        <v>0</v>
      </c>
      <c r="I88" s="8"/>
      <c r="J88" s="672"/>
      <c r="K88" s="672"/>
      <c r="L88" s="672"/>
      <c r="M88" s="672"/>
      <c r="N88" s="672"/>
      <c r="O88" s="672"/>
      <c r="P88" s="672"/>
      <c r="Q88" s="672"/>
      <c r="R88" s="672"/>
      <c r="S88" s="672"/>
      <c r="T88" s="672"/>
      <c r="U88" s="672"/>
      <c r="V88" s="672"/>
      <c r="W88" s="672"/>
      <c r="X88" s="672"/>
      <c r="Y88" s="672"/>
    </row>
    <row r="89" spans="1:25" s="488" customFormat="1" hidden="1" outlineLevel="1" x14ac:dyDescent="0.3">
      <c r="A89" s="647"/>
      <c r="B89" s="648"/>
      <c r="C89" s="648"/>
      <c r="D89" s="649"/>
      <c r="E89" s="651"/>
      <c r="F89" s="667">
        <f t="shared" si="4"/>
        <v>0</v>
      </c>
      <c r="G89" s="668">
        <f t="shared" si="5"/>
        <v>0</v>
      </c>
      <c r="H89" s="668">
        <f t="shared" si="6"/>
        <v>0</v>
      </c>
      <c r="I89" s="8"/>
      <c r="J89" s="672"/>
      <c r="K89" s="672"/>
      <c r="L89" s="672"/>
      <c r="M89" s="672"/>
      <c r="N89" s="672"/>
      <c r="O89" s="672"/>
      <c r="P89" s="672"/>
      <c r="Q89" s="672"/>
      <c r="R89" s="672"/>
      <c r="S89" s="672"/>
      <c r="T89" s="672"/>
      <c r="U89" s="672"/>
      <c r="V89" s="672"/>
      <c r="W89" s="672"/>
      <c r="X89" s="672"/>
      <c r="Y89" s="672"/>
    </row>
    <row r="90" spans="1:25" s="488" customFormat="1" hidden="1" outlineLevel="1" x14ac:dyDescent="0.3">
      <c r="A90" s="647"/>
      <c r="B90" s="648"/>
      <c r="C90" s="648"/>
      <c r="D90" s="649"/>
      <c r="E90" s="651"/>
      <c r="F90" s="667">
        <f t="shared" si="4"/>
        <v>0</v>
      </c>
      <c r="G90" s="668">
        <f t="shared" si="5"/>
        <v>0</v>
      </c>
      <c r="H90" s="668">
        <f t="shared" si="6"/>
        <v>0</v>
      </c>
      <c r="I90" s="8"/>
      <c r="J90" s="672"/>
      <c r="K90" s="672"/>
      <c r="L90" s="672"/>
      <c r="M90" s="672"/>
      <c r="N90" s="672"/>
      <c r="O90" s="672"/>
      <c r="P90" s="672"/>
      <c r="Q90" s="672"/>
      <c r="R90" s="672"/>
      <c r="S90" s="672"/>
      <c r="T90" s="672"/>
      <c r="U90" s="672"/>
      <c r="V90" s="672"/>
      <c r="W90" s="672"/>
      <c r="X90" s="672"/>
      <c r="Y90" s="672"/>
    </row>
    <row r="91" spans="1:25" s="488" customFormat="1" hidden="1" outlineLevel="1" x14ac:dyDescent="0.3">
      <c r="A91" s="647"/>
      <c r="B91" s="648"/>
      <c r="C91" s="648"/>
      <c r="D91" s="649"/>
      <c r="E91" s="651"/>
      <c r="F91" s="667">
        <f t="shared" si="4"/>
        <v>0</v>
      </c>
      <c r="G91" s="668">
        <f t="shared" si="5"/>
        <v>0</v>
      </c>
      <c r="H91" s="668">
        <f t="shared" si="6"/>
        <v>0</v>
      </c>
      <c r="I91" s="8"/>
      <c r="J91" s="672"/>
      <c r="K91" s="672"/>
      <c r="L91" s="672"/>
      <c r="M91" s="672"/>
      <c r="N91" s="672"/>
      <c r="O91" s="672"/>
      <c r="P91" s="672"/>
      <c r="Q91" s="672"/>
      <c r="R91" s="672"/>
      <c r="S91" s="672"/>
      <c r="T91" s="672"/>
      <c r="U91" s="672"/>
      <c r="V91" s="672"/>
      <c r="W91" s="672"/>
      <c r="X91" s="672"/>
      <c r="Y91" s="672"/>
    </row>
    <row r="92" spans="1:25" s="488" customFormat="1" hidden="1" outlineLevel="1" x14ac:dyDescent="0.3">
      <c r="A92" s="647"/>
      <c r="B92" s="648"/>
      <c r="C92" s="648"/>
      <c r="D92" s="649"/>
      <c r="E92" s="651"/>
      <c r="F92" s="667">
        <f t="shared" si="4"/>
        <v>0</v>
      </c>
      <c r="G92" s="668">
        <f t="shared" si="5"/>
        <v>0</v>
      </c>
      <c r="H92" s="668">
        <f t="shared" si="6"/>
        <v>0</v>
      </c>
      <c r="I92" s="8"/>
      <c r="J92" s="672"/>
      <c r="K92" s="672"/>
      <c r="L92" s="672"/>
      <c r="M92" s="672"/>
      <c r="N92" s="672"/>
      <c r="O92" s="672"/>
      <c r="P92" s="672"/>
      <c r="Q92" s="672"/>
      <c r="R92" s="672"/>
      <c r="S92" s="672"/>
      <c r="T92" s="672"/>
      <c r="U92" s="672"/>
      <c r="V92" s="672"/>
      <c r="W92" s="672"/>
      <c r="X92" s="672"/>
      <c r="Y92" s="672"/>
    </row>
    <row r="93" spans="1:25" s="488" customFormat="1" hidden="1" outlineLevel="1" x14ac:dyDescent="0.3">
      <c r="A93" s="647"/>
      <c r="B93" s="648"/>
      <c r="C93" s="648"/>
      <c r="D93" s="649"/>
      <c r="E93" s="651"/>
      <c r="F93" s="667">
        <f t="shared" si="4"/>
        <v>0</v>
      </c>
      <c r="G93" s="668">
        <f t="shared" si="5"/>
        <v>0</v>
      </c>
      <c r="H93" s="668">
        <f t="shared" si="6"/>
        <v>0</v>
      </c>
      <c r="I93" s="8"/>
      <c r="J93" s="672"/>
      <c r="K93" s="672"/>
      <c r="L93" s="672"/>
      <c r="M93" s="672"/>
      <c r="N93" s="672"/>
      <c r="O93" s="672"/>
      <c r="P93" s="672"/>
      <c r="Q93" s="672"/>
      <c r="R93" s="672"/>
      <c r="S93" s="672"/>
      <c r="T93" s="672"/>
      <c r="U93" s="672"/>
      <c r="V93" s="672"/>
      <c r="W93" s="672"/>
      <c r="X93" s="672"/>
      <c r="Y93" s="672"/>
    </row>
    <row r="94" spans="1:25" s="488" customFormat="1" hidden="1" outlineLevel="1" x14ac:dyDescent="0.3">
      <c r="A94" s="647"/>
      <c r="B94" s="648"/>
      <c r="C94" s="648"/>
      <c r="D94" s="649"/>
      <c r="E94" s="651"/>
      <c r="F94" s="667">
        <f t="shared" si="4"/>
        <v>0</v>
      </c>
      <c r="G94" s="668">
        <f t="shared" si="5"/>
        <v>0</v>
      </c>
      <c r="H94" s="668">
        <f t="shared" si="6"/>
        <v>0</v>
      </c>
      <c r="I94" s="8"/>
      <c r="J94" s="672"/>
      <c r="K94" s="672"/>
      <c r="L94" s="672"/>
      <c r="M94" s="672"/>
      <c r="N94" s="672"/>
      <c r="O94" s="672"/>
      <c r="P94" s="672"/>
      <c r="Q94" s="672"/>
      <c r="R94" s="672"/>
      <c r="S94" s="672"/>
      <c r="T94" s="672"/>
      <c r="U94" s="672"/>
      <c r="V94" s="672"/>
      <c r="W94" s="672"/>
      <c r="X94" s="672"/>
      <c r="Y94" s="672"/>
    </row>
    <row r="95" spans="1:25" s="488" customFormat="1" hidden="1" outlineLevel="1" x14ac:dyDescent="0.3">
      <c r="A95" s="647"/>
      <c r="B95" s="648"/>
      <c r="C95" s="648"/>
      <c r="D95" s="649"/>
      <c r="E95" s="651"/>
      <c r="F95" s="667">
        <f t="shared" si="4"/>
        <v>0</v>
      </c>
      <c r="G95" s="668">
        <f t="shared" si="5"/>
        <v>0</v>
      </c>
      <c r="H95" s="668">
        <f t="shared" si="6"/>
        <v>0</v>
      </c>
      <c r="I95" s="8"/>
      <c r="J95" s="672"/>
      <c r="K95" s="672"/>
      <c r="L95" s="672"/>
      <c r="M95" s="672"/>
      <c r="N95" s="672"/>
      <c r="O95" s="672"/>
      <c r="P95" s="672"/>
      <c r="Q95" s="672"/>
      <c r="R95" s="672"/>
      <c r="S95" s="672"/>
      <c r="T95" s="672"/>
      <c r="U95" s="672"/>
      <c r="V95" s="672"/>
      <c r="W95" s="672"/>
      <c r="X95" s="672"/>
      <c r="Y95" s="672"/>
    </row>
    <row r="96" spans="1:25" s="488" customFormat="1" hidden="1" outlineLevel="1" x14ac:dyDescent="0.3">
      <c r="A96" s="647"/>
      <c r="B96" s="648"/>
      <c r="C96" s="648"/>
      <c r="D96" s="649"/>
      <c r="E96" s="651"/>
      <c r="F96" s="667">
        <f t="shared" si="4"/>
        <v>0</v>
      </c>
      <c r="G96" s="668">
        <f t="shared" si="5"/>
        <v>0</v>
      </c>
      <c r="H96" s="668">
        <f t="shared" si="6"/>
        <v>0</v>
      </c>
      <c r="I96" s="8"/>
      <c r="J96" s="672"/>
      <c r="K96" s="672"/>
      <c r="L96" s="672"/>
      <c r="M96" s="672"/>
      <c r="N96" s="672"/>
      <c r="O96" s="672"/>
      <c r="P96" s="672"/>
      <c r="Q96" s="672"/>
      <c r="R96" s="672"/>
      <c r="S96" s="672"/>
      <c r="T96" s="672"/>
      <c r="U96" s="672"/>
      <c r="V96" s="672"/>
      <c r="W96" s="672"/>
      <c r="X96" s="672"/>
      <c r="Y96" s="672"/>
    </row>
    <row r="97" spans="1:25" s="488" customFormat="1" hidden="1" outlineLevel="1" x14ac:dyDescent="0.3">
      <c r="A97" s="647"/>
      <c r="B97" s="648"/>
      <c r="C97" s="648"/>
      <c r="D97" s="649"/>
      <c r="E97" s="651"/>
      <c r="F97" s="667">
        <f t="shared" si="4"/>
        <v>0</v>
      </c>
      <c r="G97" s="668">
        <f t="shared" si="5"/>
        <v>0</v>
      </c>
      <c r="H97" s="668">
        <f t="shared" si="6"/>
        <v>0</v>
      </c>
      <c r="I97" s="8"/>
      <c r="J97" s="672"/>
      <c r="K97" s="672"/>
      <c r="L97" s="672"/>
      <c r="M97" s="672"/>
      <c r="N97" s="672"/>
      <c r="O97" s="672"/>
      <c r="P97" s="672"/>
      <c r="Q97" s="672"/>
      <c r="R97" s="672"/>
      <c r="S97" s="672"/>
      <c r="T97" s="672"/>
      <c r="U97" s="672"/>
      <c r="V97" s="672"/>
      <c r="W97" s="672"/>
      <c r="X97" s="672"/>
      <c r="Y97" s="672"/>
    </row>
    <row r="98" spans="1:25" s="488" customFormat="1" hidden="1" outlineLevel="1" x14ac:dyDescent="0.3">
      <c r="A98" s="647"/>
      <c r="B98" s="648"/>
      <c r="C98" s="648"/>
      <c r="D98" s="649"/>
      <c r="E98" s="651"/>
      <c r="F98" s="667">
        <f t="shared" si="4"/>
        <v>0</v>
      </c>
      <c r="G98" s="668">
        <f t="shared" si="5"/>
        <v>0</v>
      </c>
      <c r="H98" s="668">
        <f t="shared" si="6"/>
        <v>0</v>
      </c>
      <c r="I98" s="8"/>
      <c r="J98" s="672"/>
      <c r="K98" s="672"/>
      <c r="L98" s="672"/>
      <c r="M98" s="672"/>
      <c r="N98" s="672"/>
      <c r="O98" s="672"/>
      <c r="P98" s="672"/>
      <c r="Q98" s="672"/>
      <c r="R98" s="672"/>
      <c r="S98" s="672"/>
      <c r="T98" s="672"/>
      <c r="U98" s="672"/>
      <c r="V98" s="672"/>
      <c r="W98" s="672"/>
      <c r="X98" s="672"/>
      <c r="Y98" s="672"/>
    </row>
    <row r="99" spans="1:25" s="488" customFormat="1" hidden="1" outlineLevel="1" x14ac:dyDescent="0.3">
      <c r="A99" s="647"/>
      <c r="B99" s="648"/>
      <c r="C99" s="648"/>
      <c r="D99" s="649"/>
      <c r="E99" s="651"/>
      <c r="F99" s="667">
        <f t="shared" si="4"/>
        <v>0</v>
      </c>
      <c r="G99" s="668">
        <f t="shared" si="5"/>
        <v>0</v>
      </c>
      <c r="H99" s="668">
        <f t="shared" si="6"/>
        <v>0</v>
      </c>
      <c r="I99" s="8"/>
      <c r="J99" s="672"/>
      <c r="K99" s="672"/>
      <c r="L99" s="672"/>
      <c r="M99" s="672"/>
      <c r="N99" s="672"/>
      <c r="O99" s="672"/>
      <c r="P99" s="672"/>
      <c r="Q99" s="672"/>
      <c r="R99" s="672"/>
      <c r="S99" s="672"/>
      <c r="T99" s="672"/>
      <c r="U99" s="672"/>
      <c r="V99" s="672"/>
      <c r="W99" s="672"/>
      <c r="X99" s="672"/>
      <c r="Y99" s="672"/>
    </row>
    <row r="100" spans="1:25" s="488" customFormat="1" hidden="1" outlineLevel="1" x14ac:dyDescent="0.3">
      <c r="A100" s="647"/>
      <c r="B100" s="648"/>
      <c r="C100" s="648"/>
      <c r="D100" s="649"/>
      <c r="E100" s="651"/>
      <c r="F100" s="667">
        <f t="shared" si="4"/>
        <v>0</v>
      </c>
      <c r="G100" s="668">
        <f t="shared" si="5"/>
        <v>0</v>
      </c>
      <c r="H100" s="668">
        <f t="shared" si="6"/>
        <v>0</v>
      </c>
      <c r="I100" s="8"/>
      <c r="J100" s="672"/>
      <c r="K100" s="672"/>
      <c r="L100" s="672"/>
      <c r="M100" s="672"/>
      <c r="N100" s="672"/>
      <c r="O100" s="672"/>
      <c r="P100" s="672"/>
      <c r="Q100" s="672"/>
      <c r="R100" s="672"/>
      <c r="S100" s="672"/>
      <c r="T100" s="672"/>
      <c r="U100" s="672"/>
      <c r="V100" s="672"/>
      <c r="W100" s="672"/>
      <c r="X100" s="672"/>
      <c r="Y100" s="672"/>
    </row>
    <row r="101" spans="1:25" s="488" customFormat="1" hidden="1" outlineLevel="1" x14ac:dyDescent="0.3">
      <c r="A101" s="647"/>
      <c r="B101" s="648"/>
      <c r="C101" s="648"/>
      <c r="D101" s="649"/>
      <c r="E101" s="651"/>
      <c r="F101" s="667">
        <f t="shared" si="4"/>
        <v>0</v>
      </c>
      <c r="G101" s="668">
        <f t="shared" si="5"/>
        <v>0</v>
      </c>
      <c r="H101" s="668">
        <f t="shared" si="6"/>
        <v>0</v>
      </c>
      <c r="I101" s="8"/>
      <c r="J101" s="672"/>
      <c r="K101" s="672"/>
      <c r="L101" s="672"/>
      <c r="M101" s="672"/>
      <c r="N101" s="672"/>
      <c r="O101" s="672"/>
      <c r="P101" s="672"/>
      <c r="Q101" s="672"/>
      <c r="R101" s="672"/>
      <c r="S101" s="672"/>
      <c r="T101" s="672"/>
      <c r="U101" s="672"/>
      <c r="V101" s="672"/>
      <c r="W101" s="672"/>
      <c r="X101" s="672"/>
      <c r="Y101" s="672"/>
    </row>
    <row r="102" spans="1:25" s="488" customFormat="1" hidden="1" outlineLevel="1" x14ac:dyDescent="0.3">
      <c r="A102" s="647"/>
      <c r="B102" s="648"/>
      <c r="C102" s="648"/>
      <c r="D102" s="649"/>
      <c r="E102" s="651"/>
      <c r="F102" s="667">
        <f t="shared" si="4"/>
        <v>0</v>
      </c>
      <c r="G102" s="668">
        <f t="shared" si="5"/>
        <v>0</v>
      </c>
      <c r="H102" s="668">
        <f t="shared" si="6"/>
        <v>0</v>
      </c>
      <c r="I102" s="8"/>
      <c r="J102" s="672"/>
      <c r="K102" s="672"/>
      <c r="L102" s="672"/>
      <c r="M102" s="672"/>
      <c r="N102" s="672"/>
      <c r="O102" s="672"/>
      <c r="P102" s="672"/>
      <c r="Q102" s="672"/>
      <c r="R102" s="672"/>
      <c r="S102" s="672"/>
      <c r="T102" s="672"/>
      <c r="U102" s="672"/>
      <c r="V102" s="672"/>
      <c r="W102" s="672"/>
      <c r="X102" s="672"/>
      <c r="Y102" s="672"/>
    </row>
    <row r="103" spans="1:25" s="488" customFormat="1" hidden="1" outlineLevel="1" x14ac:dyDescent="0.3">
      <c r="A103" s="647"/>
      <c r="B103" s="648"/>
      <c r="C103" s="648"/>
      <c r="D103" s="649"/>
      <c r="E103" s="651"/>
      <c r="F103" s="667">
        <f t="shared" si="4"/>
        <v>0</v>
      </c>
      <c r="G103" s="668">
        <f t="shared" si="5"/>
        <v>0</v>
      </c>
      <c r="H103" s="668">
        <f t="shared" si="6"/>
        <v>0</v>
      </c>
      <c r="I103" s="8"/>
      <c r="J103" s="672"/>
      <c r="K103" s="672"/>
      <c r="L103" s="672"/>
      <c r="M103" s="672"/>
      <c r="N103" s="672"/>
      <c r="O103" s="672"/>
      <c r="P103" s="672"/>
      <c r="Q103" s="672"/>
      <c r="R103" s="672"/>
      <c r="S103" s="672"/>
      <c r="T103" s="672"/>
      <c r="U103" s="672"/>
      <c r="V103" s="672"/>
      <c r="W103" s="672"/>
      <c r="X103" s="672"/>
      <c r="Y103" s="672"/>
    </row>
    <row r="104" spans="1:25" s="488" customFormat="1" hidden="1" outlineLevel="1" x14ac:dyDescent="0.3">
      <c r="A104" s="647"/>
      <c r="B104" s="648"/>
      <c r="C104" s="648"/>
      <c r="D104" s="649"/>
      <c r="E104" s="651"/>
      <c r="F104" s="667">
        <f t="shared" si="4"/>
        <v>0</v>
      </c>
      <c r="G104" s="668">
        <f t="shared" si="5"/>
        <v>0</v>
      </c>
      <c r="H104" s="668">
        <f t="shared" si="6"/>
        <v>0</v>
      </c>
      <c r="I104" s="8"/>
      <c r="J104" s="672"/>
      <c r="K104" s="672"/>
      <c r="L104" s="672"/>
      <c r="M104" s="672"/>
      <c r="N104" s="672"/>
      <c r="O104" s="672"/>
      <c r="P104" s="672"/>
      <c r="Q104" s="672"/>
      <c r="R104" s="672"/>
      <c r="S104" s="672"/>
      <c r="T104" s="672"/>
      <c r="U104" s="672"/>
      <c r="V104" s="672"/>
      <c r="W104" s="672"/>
      <c r="X104" s="672"/>
      <c r="Y104" s="672"/>
    </row>
    <row r="105" spans="1:25" s="488" customFormat="1" hidden="1" outlineLevel="1" x14ac:dyDescent="0.3">
      <c r="A105" s="647"/>
      <c r="B105" s="648"/>
      <c r="C105" s="648"/>
      <c r="D105" s="649"/>
      <c r="E105" s="651"/>
      <c r="F105" s="667">
        <f t="shared" si="4"/>
        <v>0</v>
      </c>
      <c r="G105" s="668">
        <f t="shared" si="5"/>
        <v>0</v>
      </c>
      <c r="H105" s="668">
        <f t="shared" si="6"/>
        <v>0</v>
      </c>
      <c r="I105" s="8"/>
      <c r="J105" s="672"/>
      <c r="K105" s="672"/>
      <c r="L105" s="672"/>
      <c r="M105" s="672"/>
      <c r="N105" s="672"/>
      <c r="O105" s="672"/>
      <c r="P105" s="672"/>
      <c r="Q105" s="672"/>
      <c r="R105" s="672"/>
      <c r="S105" s="672"/>
      <c r="T105" s="672"/>
      <c r="U105" s="672"/>
      <c r="V105" s="672"/>
      <c r="W105" s="672"/>
      <c r="X105" s="672"/>
      <c r="Y105" s="672"/>
    </row>
    <row r="106" spans="1:25" s="488" customFormat="1" hidden="1" outlineLevel="1" x14ac:dyDescent="0.3">
      <c r="A106" s="647"/>
      <c r="B106" s="648"/>
      <c r="C106" s="648"/>
      <c r="D106" s="649"/>
      <c r="E106" s="651"/>
      <c r="F106" s="667">
        <f t="shared" si="4"/>
        <v>0</v>
      </c>
      <c r="G106" s="668">
        <f t="shared" si="5"/>
        <v>0</v>
      </c>
      <c r="H106" s="668">
        <f t="shared" si="6"/>
        <v>0</v>
      </c>
      <c r="I106" s="8"/>
      <c r="J106" s="672"/>
      <c r="K106" s="672"/>
      <c r="L106" s="672"/>
      <c r="M106" s="672"/>
      <c r="N106" s="672"/>
      <c r="O106" s="672"/>
      <c r="P106" s="672"/>
      <c r="Q106" s="672"/>
      <c r="R106" s="672"/>
      <c r="S106" s="672"/>
      <c r="T106" s="672"/>
      <c r="U106" s="672"/>
      <c r="V106" s="672"/>
      <c r="W106" s="672"/>
      <c r="X106" s="672"/>
      <c r="Y106" s="672"/>
    </row>
    <row r="107" spans="1:25" s="488" customFormat="1" hidden="1" outlineLevel="1" x14ac:dyDescent="0.3">
      <c r="A107" s="647"/>
      <c r="B107" s="648"/>
      <c r="C107" s="648"/>
      <c r="D107" s="649"/>
      <c r="E107" s="651"/>
      <c r="F107" s="667">
        <f t="shared" si="4"/>
        <v>0</v>
      </c>
      <c r="G107" s="668">
        <f t="shared" si="5"/>
        <v>0</v>
      </c>
      <c r="H107" s="668">
        <f t="shared" si="6"/>
        <v>0</v>
      </c>
      <c r="I107" s="8"/>
      <c r="J107" s="672"/>
      <c r="K107" s="672"/>
      <c r="L107" s="672"/>
      <c r="M107" s="672"/>
      <c r="N107" s="672"/>
      <c r="O107" s="672"/>
      <c r="P107" s="672"/>
      <c r="Q107" s="672"/>
      <c r="R107" s="672"/>
      <c r="S107" s="672"/>
      <c r="T107" s="672"/>
      <c r="U107" s="672"/>
      <c r="V107" s="672"/>
      <c r="W107" s="672"/>
      <c r="X107" s="672"/>
      <c r="Y107" s="672"/>
    </row>
    <row r="108" spans="1:25" s="488" customFormat="1" hidden="1" outlineLevel="1" x14ac:dyDescent="0.3">
      <c r="A108" s="647"/>
      <c r="B108" s="648"/>
      <c r="C108" s="648"/>
      <c r="D108" s="649"/>
      <c r="E108" s="651"/>
      <c r="F108" s="667">
        <f t="shared" si="4"/>
        <v>0</v>
      </c>
      <c r="G108" s="668">
        <f t="shared" si="5"/>
        <v>0</v>
      </c>
      <c r="H108" s="668">
        <f t="shared" si="6"/>
        <v>0</v>
      </c>
      <c r="I108" s="8"/>
      <c r="J108" s="672"/>
      <c r="K108" s="672"/>
      <c r="L108" s="672"/>
      <c r="M108" s="672"/>
      <c r="N108" s="672"/>
      <c r="O108" s="672"/>
      <c r="P108" s="672"/>
      <c r="Q108" s="672"/>
      <c r="R108" s="672"/>
      <c r="S108" s="672"/>
      <c r="T108" s="672"/>
      <c r="U108" s="672"/>
      <c r="V108" s="672"/>
      <c r="W108" s="672"/>
      <c r="X108" s="672"/>
      <c r="Y108" s="672"/>
    </row>
    <row r="109" spans="1:25" s="488" customFormat="1" hidden="1" outlineLevel="1" x14ac:dyDescent="0.3">
      <c r="A109" s="647"/>
      <c r="B109" s="648"/>
      <c r="C109" s="648"/>
      <c r="D109" s="649"/>
      <c r="E109" s="651"/>
      <c r="F109" s="667">
        <f t="shared" si="4"/>
        <v>0</v>
      </c>
      <c r="G109" s="668">
        <f t="shared" si="5"/>
        <v>0</v>
      </c>
      <c r="H109" s="668">
        <f t="shared" si="6"/>
        <v>0</v>
      </c>
      <c r="I109" s="8"/>
      <c r="J109" s="672"/>
      <c r="K109" s="672"/>
      <c r="L109" s="672"/>
      <c r="M109" s="672"/>
      <c r="N109" s="672"/>
      <c r="O109" s="672"/>
      <c r="P109" s="672"/>
      <c r="Q109" s="672"/>
      <c r="R109" s="672"/>
      <c r="S109" s="672"/>
      <c r="T109" s="672"/>
      <c r="U109" s="672"/>
      <c r="V109" s="672"/>
      <c r="W109" s="672"/>
      <c r="X109" s="672"/>
      <c r="Y109" s="672"/>
    </row>
    <row r="110" spans="1:25" s="488" customFormat="1" hidden="1" outlineLevel="1" x14ac:dyDescent="0.3">
      <c r="A110" s="647"/>
      <c r="B110" s="648"/>
      <c r="C110" s="648"/>
      <c r="D110" s="649"/>
      <c r="E110" s="651"/>
      <c r="F110" s="667">
        <f t="shared" ref="F110:F112" si="7">D110/8/(215/12)</f>
        <v>0</v>
      </c>
      <c r="G110" s="668">
        <f t="shared" ref="G110:G112" si="8">+D110*C110</f>
        <v>0</v>
      </c>
      <c r="H110" s="668">
        <f t="shared" ref="H110:H112" si="9">G110*0.25</f>
        <v>0</v>
      </c>
      <c r="I110" s="8"/>
      <c r="J110" s="672"/>
      <c r="K110" s="672"/>
      <c r="L110" s="672"/>
      <c r="M110" s="672"/>
      <c r="N110" s="672"/>
      <c r="O110" s="672"/>
      <c r="P110" s="672"/>
      <c r="Q110" s="672"/>
      <c r="R110" s="672"/>
      <c r="S110" s="672"/>
      <c r="T110" s="672"/>
      <c r="U110" s="672"/>
      <c r="V110" s="672"/>
      <c r="W110" s="672"/>
      <c r="X110" s="672"/>
      <c r="Y110" s="672"/>
    </row>
    <row r="111" spans="1:25" s="488" customFormat="1" hidden="1" outlineLevel="1" x14ac:dyDescent="0.3">
      <c r="A111" s="647"/>
      <c r="B111" s="648"/>
      <c r="C111" s="648"/>
      <c r="D111" s="649"/>
      <c r="E111" s="651"/>
      <c r="F111" s="667">
        <f t="shared" si="7"/>
        <v>0</v>
      </c>
      <c r="G111" s="668">
        <f t="shared" si="8"/>
        <v>0</v>
      </c>
      <c r="H111" s="668">
        <f t="shared" si="9"/>
        <v>0</v>
      </c>
      <c r="I111" s="8"/>
      <c r="J111" s="672"/>
      <c r="K111" s="672"/>
      <c r="L111" s="672"/>
      <c r="M111" s="672"/>
      <c r="N111" s="672"/>
      <c r="O111" s="672"/>
      <c r="P111" s="672"/>
      <c r="Q111" s="672"/>
      <c r="R111" s="672"/>
      <c r="S111" s="672"/>
      <c r="T111" s="672"/>
      <c r="U111" s="672"/>
      <c r="V111" s="672"/>
      <c r="W111" s="672"/>
      <c r="X111" s="672"/>
      <c r="Y111" s="672"/>
    </row>
    <row r="112" spans="1:25" s="488" customFormat="1" hidden="1" outlineLevel="1" x14ac:dyDescent="0.3">
      <c r="A112" s="647"/>
      <c r="B112" s="648"/>
      <c r="C112" s="648"/>
      <c r="D112" s="649"/>
      <c r="E112" s="651"/>
      <c r="F112" s="667">
        <f t="shared" si="7"/>
        <v>0</v>
      </c>
      <c r="G112" s="668">
        <f t="shared" si="8"/>
        <v>0</v>
      </c>
      <c r="H112" s="668">
        <f t="shared" si="9"/>
        <v>0</v>
      </c>
      <c r="I112" s="8"/>
      <c r="J112" s="672"/>
      <c r="K112" s="672"/>
      <c r="L112" s="672"/>
      <c r="M112" s="672"/>
      <c r="N112" s="672"/>
      <c r="O112" s="672"/>
      <c r="P112" s="672"/>
      <c r="Q112" s="672"/>
      <c r="R112" s="672"/>
      <c r="S112" s="672"/>
      <c r="T112" s="672"/>
      <c r="U112" s="672"/>
      <c r="V112" s="672"/>
      <c r="W112" s="672"/>
      <c r="X112" s="672"/>
      <c r="Y112" s="672"/>
    </row>
    <row r="113" spans="1:25" s="488" customFormat="1" hidden="1" outlineLevel="1" x14ac:dyDescent="0.3">
      <c r="A113" s="647"/>
      <c r="B113" s="648"/>
      <c r="C113" s="648"/>
      <c r="D113" s="649"/>
      <c r="E113" s="651"/>
      <c r="F113" s="667">
        <f t="shared" si="0"/>
        <v>0</v>
      </c>
      <c r="G113" s="668">
        <f t="shared" si="1"/>
        <v>0</v>
      </c>
      <c r="H113" s="668">
        <f t="shared" si="2"/>
        <v>0</v>
      </c>
      <c r="I113" s="8" t="str">
        <f t="shared" si="3"/>
        <v>M55-M60</v>
      </c>
      <c r="J113" s="672"/>
      <c r="K113" s="672"/>
      <c r="L113" s="672"/>
      <c r="M113" s="672"/>
      <c r="N113" s="672"/>
      <c r="O113" s="672"/>
      <c r="P113" s="672"/>
      <c r="Q113" s="672"/>
      <c r="R113" s="672"/>
      <c r="S113" s="672"/>
      <c r="T113" s="672"/>
      <c r="U113" s="672"/>
      <c r="V113" s="672"/>
      <c r="W113" s="672"/>
      <c r="X113" s="672"/>
      <c r="Y113" s="672"/>
    </row>
    <row r="114" spans="1:25" s="488" customFormat="1" hidden="1" outlineLevel="1" x14ac:dyDescent="0.3">
      <c r="A114" s="647"/>
      <c r="B114" s="648"/>
      <c r="C114" s="648"/>
      <c r="D114" s="649"/>
      <c r="E114" s="651"/>
      <c r="F114" s="667">
        <f t="shared" si="0"/>
        <v>0</v>
      </c>
      <c r="G114" s="668">
        <f t="shared" si="1"/>
        <v>0</v>
      </c>
      <c r="H114" s="668">
        <f>G114*0.25</f>
        <v>0</v>
      </c>
      <c r="I114" s="8" t="str">
        <f t="shared" si="3"/>
        <v>M55-M60</v>
      </c>
      <c r="J114" s="672"/>
      <c r="K114" s="672"/>
      <c r="L114" s="672"/>
      <c r="M114" s="672"/>
      <c r="N114" s="672"/>
      <c r="O114" s="672"/>
      <c r="P114" s="672"/>
      <c r="Q114" s="672"/>
      <c r="R114" s="672"/>
      <c r="S114" s="672"/>
      <c r="T114" s="672"/>
      <c r="U114" s="672"/>
      <c r="V114" s="672"/>
      <c r="W114" s="672"/>
      <c r="X114" s="672"/>
      <c r="Y114" s="672"/>
    </row>
    <row r="115" spans="1:25" s="488" customFormat="1" hidden="1" outlineLevel="1" x14ac:dyDescent="0.3">
      <c r="A115" s="647"/>
      <c r="B115" s="648"/>
      <c r="C115" s="648"/>
      <c r="D115" s="649"/>
      <c r="E115" s="651"/>
      <c r="F115" s="667">
        <f t="shared" si="0"/>
        <v>0</v>
      </c>
      <c r="G115" s="668">
        <f t="shared" si="1"/>
        <v>0</v>
      </c>
      <c r="H115" s="668">
        <f t="shared" si="2"/>
        <v>0</v>
      </c>
      <c r="I115" s="8" t="str">
        <f t="shared" si="3"/>
        <v>M55-M60</v>
      </c>
      <c r="J115" s="672"/>
      <c r="K115" s="672"/>
      <c r="L115" s="672"/>
      <c r="M115" s="672"/>
      <c r="N115" s="672"/>
      <c r="O115" s="672"/>
      <c r="P115" s="672"/>
      <c r="Q115" s="672"/>
      <c r="R115" s="672"/>
      <c r="S115" s="672"/>
      <c r="T115" s="672"/>
      <c r="U115" s="672"/>
      <c r="V115" s="672"/>
      <c r="W115" s="672"/>
      <c r="X115" s="672"/>
      <c r="Y115" s="672"/>
    </row>
    <row r="116" spans="1:25" s="488" customFormat="1" hidden="1" outlineLevel="1" x14ac:dyDescent="0.3">
      <c r="A116" s="647"/>
      <c r="B116" s="648"/>
      <c r="C116" s="648"/>
      <c r="D116" s="649"/>
      <c r="E116" s="651"/>
      <c r="F116" s="667">
        <f t="shared" si="0"/>
        <v>0</v>
      </c>
      <c r="G116" s="668">
        <f t="shared" si="1"/>
        <v>0</v>
      </c>
      <c r="H116" s="668">
        <f t="shared" si="2"/>
        <v>0</v>
      </c>
      <c r="I116" s="8" t="str">
        <f t="shared" si="3"/>
        <v>M55-M60</v>
      </c>
      <c r="J116" s="672"/>
      <c r="K116" s="672"/>
      <c r="L116" s="672"/>
      <c r="M116" s="672"/>
      <c r="N116" s="672"/>
      <c r="O116" s="672"/>
      <c r="P116" s="672"/>
      <c r="Q116" s="672"/>
      <c r="R116" s="672"/>
      <c r="S116" s="672"/>
      <c r="T116" s="672"/>
      <c r="U116" s="672"/>
      <c r="V116" s="672"/>
      <c r="W116" s="672"/>
      <c r="X116" s="672"/>
      <c r="Y116" s="672"/>
    </row>
    <row r="117" spans="1:25" s="488" customFormat="1" hidden="1" outlineLevel="1" x14ac:dyDescent="0.3">
      <c r="A117" s="647"/>
      <c r="B117" s="648"/>
      <c r="C117" s="648"/>
      <c r="D117" s="649"/>
      <c r="E117" s="651"/>
      <c r="F117" s="667">
        <f t="shared" si="0"/>
        <v>0</v>
      </c>
      <c r="G117" s="668">
        <f t="shared" si="1"/>
        <v>0</v>
      </c>
      <c r="H117" s="668">
        <f t="shared" si="2"/>
        <v>0</v>
      </c>
      <c r="I117" s="8" t="str">
        <f t="shared" si="3"/>
        <v>M55-M60</v>
      </c>
      <c r="J117" s="672"/>
      <c r="K117" s="672"/>
      <c r="L117" s="672"/>
      <c r="M117" s="672"/>
      <c r="N117" s="672"/>
      <c r="O117" s="672"/>
      <c r="P117" s="672"/>
      <c r="Q117" s="672"/>
      <c r="R117" s="672"/>
      <c r="S117" s="672"/>
      <c r="T117" s="672"/>
      <c r="U117" s="672"/>
      <c r="V117" s="672"/>
      <c r="W117" s="672"/>
      <c r="X117" s="672"/>
      <c r="Y117" s="672"/>
    </row>
    <row r="118" spans="1:25" s="488" customFormat="1" hidden="1" outlineLevel="1" x14ac:dyDescent="0.3">
      <c r="A118" s="647"/>
      <c r="B118" s="648"/>
      <c r="C118" s="648"/>
      <c r="D118" s="649"/>
      <c r="E118" s="651"/>
      <c r="F118" s="667">
        <f t="shared" si="0"/>
        <v>0</v>
      </c>
      <c r="G118" s="668">
        <f t="shared" si="1"/>
        <v>0</v>
      </c>
      <c r="H118" s="668">
        <f t="shared" si="2"/>
        <v>0</v>
      </c>
      <c r="I118" s="8" t="str">
        <f t="shared" si="3"/>
        <v>M55-M60</v>
      </c>
      <c r="J118" s="672"/>
      <c r="K118" s="672"/>
      <c r="L118" s="672"/>
      <c r="M118" s="672"/>
      <c r="N118" s="672"/>
      <c r="O118" s="672"/>
      <c r="P118" s="672"/>
      <c r="Q118" s="672"/>
      <c r="R118" s="672"/>
      <c r="S118" s="672"/>
      <c r="T118" s="672"/>
      <c r="U118" s="672"/>
      <c r="V118" s="672"/>
      <c r="W118" s="672"/>
      <c r="X118" s="672"/>
      <c r="Y118" s="672"/>
    </row>
    <row r="119" spans="1:25" s="488" customFormat="1" hidden="1" outlineLevel="1" x14ac:dyDescent="0.3">
      <c r="A119" s="624"/>
      <c r="B119" s="650"/>
      <c r="C119" s="650"/>
      <c r="D119" s="651"/>
      <c r="E119" s="651"/>
      <c r="F119" s="669">
        <f t="shared" si="0"/>
        <v>0</v>
      </c>
      <c r="G119" s="668">
        <f t="shared" si="1"/>
        <v>0</v>
      </c>
      <c r="H119" s="668">
        <f t="shared" si="2"/>
        <v>0</v>
      </c>
      <c r="I119" s="8" t="str">
        <f t="shared" si="3"/>
        <v>M55-M60</v>
      </c>
      <c r="J119" s="672"/>
      <c r="K119" s="672"/>
      <c r="L119" s="672"/>
      <c r="M119" s="672"/>
      <c r="N119" s="672"/>
      <c r="O119" s="672"/>
      <c r="P119" s="672"/>
      <c r="Q119" s="672"/>
      <c r="R119" s="672"/>
      <c r="S119" s="672"/>
      <c r="T119" s="672"/>
      <c r="U119" s="672"/>
      <c r="V119" s="672"/>
      <c r="W119" s="672"/>
      <c r="X119" s="672"/>
      <c r="Y119" s="672"/>
    </row>
    <row r="120" spans="1:25" s="488" customFormat="1" hidden="1" outlineLevel="1" x14ac:dyDescent="0.3">
      <c r="A120" s="615"/>
      <c r="B120" s="616"/>
      <c r="C120" s="616"/>
      <c r="D120" s="617"/>
      <c r="E120" s="651"/>
      <c r="F120" s="669">
        <f t="shared" si="0"/>
        <v>0</v>
      </c>
      <c r="G120" s="668">
        <f t="shared" si="1"/>
        <v>0</v>
      </c>
      <c r="H120" s="668">
        <f t="shared" si="2"/>
        <v>0</v>
      </c>
      <c r="I120" s="8" t="str">
        <f t="shared" si="3"/>
        <v>M55-M60</v>
      </c>
      <c r="J120" s="672"/>
      <c r="K120" s="672"/>
      <c r="L120" s="672"/>
      <c r="M120" s="672"/>
      <c r="N120" s="672"/>
      <c r="O120" s="672"/>
      <c r="P120" s="672"/>
      <c r="Q120" s="672"/>
      <c r="R120" s="672"/>
      <c r="S120" s="672"/>
      <c r="T120" s="672"/>
      <c r="U120" s="672"/>
      <c r="V120" s="672"/>
      <c r="W120" s="672"/>
      <c r="X120" s="672"/>
      <c r="Y120" s="672"/>
    </row>
    <row r="121" spans="1:25" s="488" customFormat="1" hidden="1" outlineLevel="1" x14ac:dyDescent="0.3">
      <c r="A121" s="615"/>
      <c r="B121" s="616"/>
      <c r="C121" s="616"/>
      <c r="D121" s="617"/>
      <c r="E121" s="651"/>
      <c r="F121" s="669">
        <f t="shared" si="0"/>
        <v>0</v>
      </c>
      <c r="G121" s="668">
        <f t="shared" si="1"/>
        <v>0</v>
      </c>
      <c r="H121" s="668">
        <f t="shared" si="2"/>
        <v>0</v>
      </c>
      <c r="I121" s="8" t="str">
        <f t="shared" si="3"/>
        <v>M55-M60</v>
      </c>
      <c r="J121" s="672"/>
      <c r="K121" s="672"/>
      <c r="L121" s="672"/>
      <c r="M121" s="672"/>
      <c r="N121" s="672"/>
      <c r="O121" s="672"/>
      <c r="P121" s="672"/>
      <c r="Q121" s="672"/>
      <c r="R121" s="672"/>
      <c r="S121" s="672"/>
      <c r="T121" s="672"/>
      <c r="U121" s="672"/>
      <c r="V121" s="672"/>
      <c r="W121" s="672"/>
      <c r="X121" s="672"/>
      <c r="Y121" s="672"/>
    </row>
    <row r="122" spans="1:25" s="488" customFormat="1" hidden="1" outlineLevel="1" x14ac:dyDescent="0.3">
      <c r="A122" s="615"/>
      <c r="B122" s="616"/>
      <c r="C122" s="616"/>
      <c r="D122" s="617"/>
      <c r="E122" s="651"/>
      <c r="F122" s="669">
        <f t="shared" si="0"/>
        <v>0</v>
      </c>
      <c r="G122" s="668">
        <f t="shared" si="1"/>
        <v>0</v>
      </c>
      <c r="H122" s="668">
        <f t="shared" si="2"/>
        <v>0</v>
      </c>
      <c r="I122" s="8" t="str">
        <f t="shared" si="3"/>
        <v>M55-M60</v>
      </c>
      <c r="J122" s="672"/>
      <c r="K122" s="672"/>
      <c r="L122" s="672"/>
      <c r="M122" s="672"/>
      <c r="N122" s="672"/>
      <c r="O122" s="672"/>
      <c r="P122" s="672"/>
      <c r="Q122" s="672"/>
      <c r="R122" s="672"/>
      <c r="S122" s="672"/>
      <c r="T122" s="672"/>
      <c r="U122" s="672"/>
      <c r="V122" s="672"/>
      <c r="W122" s="672"/>
      <c r="X122" s="672"/>
      <c r="Y122" s="672"/>
    </row>
    <row r="123" spans="1:25" s="488" customFormat="1" hidden="1" outlineLevel="1" x14ac:dyDescent="0.3">
      <c r="A123" s="615"/>
      <c r="B123" s="616"/>
      <c r="C123" s="616"/>
      <c r="D123" s="617"/>
      <c r="E123" s="651"/>
      <c r="F123" s="669">
        <f t="shared" si="0"/>
        <v>0</v>
      </c>
      <c r="G123" s="668">
        <f t="shared" si="1"/>
        <v>0</v>
      </c>
      <c r="H123" s="668">
        <f t="shared" si="2"/>
        <v>0</v>
      </c>
      <c r="I123" s="8" t="str">
        <f t="shared" si="3"/>
        <v>M55-M60</v>
      </c>
      <c r="J123" s="672"/>
      <c r="K123" s="672"/>
      <c r="L123" s="672"/>
      <c r="M123" s="672"/>
      <c r="N123" s="672"/>
      <c r="O123" s="672"/>
      <c r="P123" s="672"/>
      <c r="Q123" s="672"/>
      <c r="R123" s="672"/>
      <c r="S123" s="672"/>
      <c r="T123" s="672"/>
      <c r="U123" s="672"/>
      <c r="V123" s="672"/>
      <c r="W123" s="672"/>
      <c r="X123" s="672"/>
      <c r="Y123" s="672"/>
    </row>
    <row r="124" spans="1:25" s="488" customFormat="1" hidden="1" outlineLevel="1" x14ac:dyDescent="0.3">
      <c r="A124" s="615"/>
      <c r="B124" s="616"/>
      <c r="C124" s="616"/>
      <c r="D124" s="617"/>
      <c r="E124" s="651"/>
      <c r="F124" s="669">
        <f t="shared" si="0"/>
        <v>0</v>
      </c>
      <c r="G124" s="668">
        <f t="shared" si="1"/>
        <v>0</v>
      </c>
      <c r="H124" s="668">
        <f t="shared" si="2"/>
        <v>0</v>
      </c>
      <c r="I124" s="8" t="str">
        <f t="shared" si="3"/>
        <v>M55-M60</v>
      </c>
      <c r="J124" s="672"/>
      <c r="K124" s="672"/>
      <c r="L124" s="672"/>
      <c r="M124" s="672"/>
      <c r="N124" s="672"/>
      <c r="O124" s="672"/>
      <c r="P124" s="672"/>
      <c r="Q124" s="672"/>
      <c r="R124" s="672"/>
      <c r="S124" s="672"/>
      <c r="T124" s="672"/>
      <c r="U124" s="672"/>
      <c r="V124" s="672"/>
      <c r="W124" s="672"/>
      <c r="X124" s="672"/>
      <c r="Y124" s="672"/>
    </row>
    <row r="125" spans="1:25" s="488" customFormat="1" hidden="1" outlineLevel="1" x14ac:dyDescent="0.3">
      <c r="A125" s="615"/>
      <c r="B125" s="616"/>
      <c r="C125" s="616"/>
      <c r="D125" s="617"/>
      <c r="E125" s="651"/>
      <c r="F125" s="669">
        <f t="shared" si="0"/>
        <v>0</v>
      </c>
      <c r="G125" s="668">
        <f t="shared" si="1"/>
        <v>0</v>
      </c>
      <c r="H125" s="668">
        <f t="shared" si="2"/>
        <v>0</v>
      </c>
      <c r="I125" s="8" t="str">
        <f t="shared" si="3"/>
        <v>M55-M60</v>
      </c>
      <c r="J125" s="672"/>
      <c r="K125" s="672"/>
      <c r="L125" s="672"/>
      <c r="M125" s="672"/>
      <c r="N125" s="672"/>
      <c r="O125" s="672"/>
      <c r="P125" s="672"/>
      <c r="Q125" s="672"/>
      <c r="R125" s="672"/>
      <c r="S125" s="672"/>
      <c r="T125" s="672"/>
      <c r="U125" s="672"/>
      <c r="V125" s="672"/>
      <c r="W125" s="672"/>
      <c r="X125" s="672"/>
      <c r="Y125" s="672"/>
    </row>
    <row r="126" spans="1:25" s="488" customFormat="1" hidden="1" outlineLevel="1" x14ac:dyDescent="0.3">
      <c r="A126" s="615"/>
      <c r="B126" s="616"/>
      <c r="C126" s="616"/>
      <c r="D126" s="617"/>
      <c r="E126" s="651"/>
      <c r="F126" s="669">
        <f t="shared" si="0"/>
        <v>0</v>
      </c>
      <c r="G126" s="668">
        <f t="shared" si="1"/>
        <v>0</v>
      </c>
      <c r="H126" s="668">
        <f t="shared" si="2"/>
        <v>0</v>
      </c>
      <c r="I126" s="8" t="str">
        <f t="shared" si="3"/>
        <v>M55-M60</v>
      </c>
      <c r="J126" s="672"/>
      <c r="K126" s="672"/>
      <c r="L126" s="672"/>
      <c r="M126" s="672"/>
      <c r="N126" s="672"/>
      <c r="O126" s="672"/>
      <c r="P126" s="672"/>
      <c r="Q126" s="672"/>
      <c r="R126" s="672"/>
      <c r="S126" s="672"/>
      <c r="T126" s="672"/>
      <c r="U126" s="672"/>
      <c r="V126" s="672"/>
      <c r="W126" s="672"/>
      <c r="X126" s="672"/>
      <c r="Y126" s="672"/>
    </row>
    <row r="127" spans="1:25" s="488" customFormat="1" hidden="1" outlineLevel="1" x14ac:dyDescent="0.3">
      <c r="A127" s="615"/>
      <c r="B127" s="616"/>
      <c r="C127" s="616"/>
      <c r="D127" s="617"/>
      <c r="E127" s="651"/>
      <c r="F127" s="669">
        <f t="shared" si="0"/>
        <v>0</v>
      </c>
      <c r="G127" s="668">
        <f t="shared" si="1"/>
        <v>0</v>
      </c>
      <c r="H127" s="668">
        <f t="shared" si="2"/>
        <v>0</v>
      </c>
      <c r="I127" s="8" t="str">
        <f t="shared" si="3"/>
        <v>M55-M60</v>
      </c>
      <c r="J127" s="672"/>
      <c r="K127" s="672"/>
      <c r="L127" s="672"/>
      <c r="M127" s="672"/>
      <c r="N127" s="672"/>
      <c r="O127" s="672"/>
      <c r="P127" s="672"/>
      <c r="Q127" s="672"/>
      <c r="R127" s="672"/>
      <c r="S127" s="672"/>
      <c r="T127" s="672"/>
      <c r="U127" s="672"/>
      <c r="V127" s="672"/>
      <c r="W127" s="672"/>
      <c r="X127" s="672"/>
      <c r="Y127" s="672"/>
    </row>
    <row r="128" spans="1:25" s="488" customFormat="1" hidden="1" outlineLevel="1" x14ac:dyDescent="0.3">
      <c r="A128" s="615"/>
      <c r="B128" s="616"/>
      <c r="C128" s="616"/>
      <c r="D128" s="617"/>
      <c r="E128" s="651"/>
      <c r="F128" s="669">
        <f t="shared" si="0"/>
        <v>0</v>
      </c>
      <c r="G128" s="668">
        <f t="shared" si="1"/>
        <v>0</v>
      </c>
      <c r="H128" s="668">
        <f t="shared" si="2"/>
        <v>0</v>
      </c>
      <c r="I128" s="8" t="str">
        <f t="shared" si="3"/>
        <v>M55-M60</v>
      </c>
      <c r="J128" s="672"/>
      <c r="K128" s="672"/>
      <c r="L128" s="672"/>
      <c r="M128" s="672"/>
      <c r="N128" s="672"/>
      <c r="O128" s="672"/>
      <c r="P128" s="672"/>
      <c r="Q128" s="672"/>
      <c r="R128" s="672"/>
      <c r="S128" s="672"/>
      <c r="T128" s="672"/>
      <c r="U128" s="672"/>
      <c r="V128" s="672"/>
      <c r="W128" s="672"/>
      <c r="X128" s="672"/>
      <c r="Y128" s="672"/>
    </row>
    <row r="129" spans="1:25" s="488" customFormat="1" hidden="1" outlineLevel="1" x14ac:dyDescent="0.3">
      <c r="A129" s="615"/>
      <c r="B129" s="616"/>
      <c r="C129" s="616"/>
      <c r="D129" s="617"/>
      <c r="E129" s="651"/>
      <c r="F129" s="669">
        <f t="shared" si="0"/>
        <v>0</v>
      </c>
      <c r="G129" s="668">
        <f t="shared" si="1"/>
        <v>0</v>
      </c>
      <c r="H129" s="668">
        <f t="shared" si="2"/>
        <v>0</v>
      </c>
      <c r="I129" s="8" t="str">
        <f t="shared" si="3"/>
        <v>M55-M60</v>
      </c>
      <c r="J129" s="672"/>
      <c r="K129" s="672"/>
      <c r="L129" s="672"/>
      <c r="M129" s="672"/>
      <c r="N129" s="672"/>
      <c r="O129" s="672"/>
      <c r="P129" s="672"/>
      <c r="Q129" s="672"/>
      <c r="R129" s="672"/>
      <c r="S129" s="672"/>
      <c r="T129" s="672"/>
      <c r="U129" s="672"/>
      <c r="V129" s="672"/>
      <c r="W129" s="672"/>
      <c r="X129" s="672"/>
      <c r="Y129" s="672"/>
    </row>
    <row r="130" spans="1:25" s="488" customFormat="1" hidden="1" outlineLevel="1" x14ac:dyDescent="0.3">
      <c r="A130" s="615"/>
      <c r="B130" s="616"/>
      <c r="C130" s="616"/>
      <c r="D130" s="617"/>
      <c r="E130" s="651"/>
      <c r="F130" s="669">
        <f t="shared" si="0"/>
        <v>0</v>
      </c>
      <c r="G130" s="668">
        <f t="shared" si="1"/>
        <v>0</v>
      </c>
      <c r="H130" s="668">
        <f t="shared" si="2"/>
        <v>0</v>
      </c>
      <c r="I130" s="8" t="str">
        <f t="shared" si="3"/>
        <v>M55-M60</v>
      </c>
      <c r="J130" s="672"/>
      <c r="K130" s="672"/>
      <c r="L130" s="672"/>
      <c r="M130" s="672"/>
      <c r="N130" s="672"/>
      <c r="O130" s="672"/>
      <c r="P130" s="672"/>
      <c r="Q130" s="672"/>
      <c r="R130" s="672"/>
      <c r="S130" s="672"/>
      <c r="T130" s="672"/>
      <c r="U130" s="672"/>
      <c r="V130" s="672"/>
      <c r="W130" s="672"/>
      <c r="X130" s="672"/>
      <c r="Y130" s="672"/>
    </row>
    <row r="131" spans="1:25" s="488" customFormat="1" hidden="1" outlineLevel="1" x14ac:dyDescent="0.3">
      <c r="A131" s="615"/>
      <c r="B131" s="616"/>
      <c r="C131" s="616"/>
      <c r="D131" s="617"/>
      <c r="E131" s="651"/>
      <c r="F131" s="669">
        <f t="shared" ref="F131:F140" si="10">D131/8/(215/12)</f>
        <v>0</v>
      </c>
      <c r="G131" s="668">
        <f t="shared" ref="G131:G140" si="11">+D131*C131</f>
        <v>0</v>
      </c>
      <c r="H131" s="668">
        <f t="shared" ref="H131:H140" si="12">G131*0.25</f>
        <v>0</v>
      </c>
      <c r="I131" s="8"/>
      <c r="J131" s="672"/>
      <c r="K131" s="672"/>
      <c r="L131" s="672"/>
      <c r="M131" s="672"/>
      <c r="N131" s="672"/>
      <c r="O131" s="672"/>
      <c r="P131" s="672"/>
      <c r="Q131" s="672"/>
      <c r="R131" s="672"/>
      <c r="S131" s="672"/>
      <c r="T131" s="672"/>
      <c r="U131" s="672"/>
      <c r="V131" s="672"/>
      <c r="W131" s="672"/>
      <c r="X131" s="672"/>
      <c r="Y131" s="672"/>
    </row>
    <row r="132" spans="1:25" s="488" customFormat="1" hidden="1" outlineLevel="1" x14ac:dyDescent="0.3">
      <c r="A132" s="615"/>
      <c r="B132" s="616"/>
      <c r="C132" s="616"/>
      <c r="D132" s="617"/>
      <c r="E132" s="651"/>
      <c r="F132" s="669">
        <f t="shared" si="10"/>
        <v>0</v>
      </c>
      <c r="G132" s="668">
        <f t="shared" si="11"/>
        <v>0</v>
      </c>
      <c r="H132" s="668">
        <f t="shared" si="12"/>
        <v>0</v>
      </c>
      <c r="I132" s="8"/>
      <c r="J132" s="672"/>
      <c r="K132" s="672"/>
      <c r="L132" s="672"/>
      <c r="M132" s="672"/>
      <c r="N132" s="672"/>
      <c r="O132" s="672"/>
      <c r="P132" s="672"/>
      <c r="Q132" s="672"/>
      <c r="R132" s="672"/>
      <c r="S132" s="672"/>
      <c r="T132" s="672"/>
      <c r="U132" s="672"/>
      <c r="V132" s="672"/>
      <c r="W132" s="672"/>
      <c r="X132" s="672"/>
      <c r="Y132" s="672"/>
    </row>
    <row r="133" spans="1:25" s="488" customFormat="1" hidden="1" outlineLevel="1" x14ac:dyDescent="0.3">
      <c r="A133" s="615"/>
      <c r="B133" s="616"/>
      <c r="C133" s="616"/>
      <c r="D133" s="617"/>
      <c r="E133" s="651"/>
      <c r="F133" s="669">
        <f t="shared" si="10"/>
        <v>0</v>
      </c>
      <c r="G133" s="668">
        <f t="shared" si="11"/>
        <v>0</v>
      </c>
      <c r="H133" s="668">
        <f t="shared" si="12"/>
        <v>0</v>
      </c>
      <c r="I133" s="8"/>
      <c r="J133" s="672"/>
      <c r="K133" s="672"/>
      <c r="L133" s="672"/>
      <c r="M133" s="672"/>
      <c r="N133" s="672"/>
      <c r="O133" s="672"/>
      <c r="P133" s="672"/>
      <c r="Q133" s="672"/>
      <c r="R133" s="672"/>
      <c r="S133" s="672"/>
      <c r="T133" s="672"/>
      <c r="U133" s="672"/>
      <c r="V133" s="672"/>
      <c r="W133" s="672"/>
      <c r="X133" s="672"/>
      <c r="Y133" s="672"/>
    </row>
    <row r="134" spans="1:25" s="488" customFormat="1" hidden="1" outlineLevel="1" x14ac:dyDescent="0.3">
      <c r="A134" s="615"/>
      <c r="B134" s="616"/>
      <c r="C134" s="616"/>
      <c r="D134" s="617"/>
      <c r="E134" s="651"/>
      <c r="F134" s="669">
        <f t="shared" si="10"/>
        <v>0</v>
      </c>
      <c r="G134" s="668">
        <f t="shared" si="11"/>
        <v>0</v>
      </c>
      <c r="H134" s="668">
        <f t="shared" si="12"/>
        <v>0</v>
      </c>
      <c r="I134" s="8"/>
      <c r="J134" s="672"/>
      <c r="K134" s="672"/>
      <c r="L134" s="672"/>
      <c r="M134" s="672"/>
      <c r="N134" s="672"/>
      <c r="O134" s="672"/>
      <c r="P134" s="672"/>
      <c r="Q134" s="672"/>
      <c r="R134" s="672"/>
      <c r="S134" s="672"/>
      <c r="T134" s="672"/>
      <c r="U134" s="672"/>
      <c r="V134" s="672"/>
      <c r="W134" s="672"/>
      <c r="X134" s="672"/>
      <c r="Y134" s="672"/>
    </row>
    <row r="135" spans="1:25" s="488" customFormat="1" hidden="1" outlineLevel="1" x14ac:dyDescent="0.3">
      <c r="A135" s="615"/>
      <c r="B135" s="616"/>
      <c r="C135" s="616"/>
      <c r="D135" s="617"/>
      <c r="E135" s="651"/>
      <c r="F135" s="669">
        <f t="shared" si="10"/>
        <v>0</v>
      </c>
      <c r="G135" s="668">
        <f t="shared" si="11"/>
        <v>0</v>
      </c>
      <c r="H135" s="668">
        <f t="shared" si="12"/>
        <v>0</v>
      </c>
      <c r="I135" s="8"/>
      <c r="J135" s="672"/>
      <c r="K135" s="672"/>
      <c r="L135" s="672"/>
      <c r="M135" s="672"/>
      <c r="N135" s="672"/>
      <c r="O135" s="672"/>
      <c r="P135" s="672"/>
      <c r="Q135" s="672"/>
      <c r="R135" s="672"/>
      <c r="S135" s="672"/>
      <c r="T135" s="672"/>
      <c r="U135" s="672"/>
      <c r="V135" s="672"/>
      <c r="W135" s="672"/>
      <c r="X135" s="672"/>
      <c r="Y135" s="672"/>
    </row>
    <row r="136" spans="1:25" s="488" customFormat="1" hidden="1" outlineLevel="1" x14ac:dyDescent="0.3">
      <c r="A136" s="615"/>
      <c r="B136" s="616"/>
      <c r="C136" s="616"/>
      <c r="D136" s="617"/>
      <c r="E136" s="651"/>
      <c r="F136" s="669">
        <f t="shared" si="10"/>
        <v>0</v>
      </c>
      <c r="G136" s="668">
        <f t="shared" si="11"/>
        <v>0</v>
      </c>
      <c r="H136" s="668">
        <f t="shared" si="12"/>
        <v>0</v>
      </c>
      <c r="I136" s="8"/>
      <c r="J136" s="672"/>
      <c r="K136" s="672"/>
      <c r="L136" s="672"/>
      <c r="M136" s="672"/>
      <c r="N136" s="672"/>
      <c r="O136" s="672"/>
      <c r="P136" s="672"/>
      <c r="Q136" s="672"/>
      <c r="R136" s="672"/>
      <c r="S136" s="672"/>
      <c r="T136" s="672"/>
      <c r="U136" s="672"/>
      <c r="V136" s="672"/>
      <c r="W136" s="672"/>
      <c r="X136" s="672"/>
      <c r="Y136" s="672"/>
    </row>
    <row r="137" spans="1:25" s="488" customFormat="1" hidden="1" outlineLevel="1" x14ac:dyDescent="0.3">
      <c r="A137" s="615"/>
      <c r="B137" s="616"/>
      <c r="C137" s="616"/>
      <c r="D137" s="617"/>
      <c r="E137" s="651"/>
      <c r="F137" s="669">
        <f t="shared" si="10"/>
        <v>0</v>
      </c>
      <c r="G137" s="668">
        <f t="shared" si="11"/>
        <v>0</v>
      </c>
      <c r="H137" s="668">
        <f t="shared" si="12"/>
        <v>0</v>
      </c>
      <c r="I137" s="8"/>
      <c r="J137" s="672"/>
      <c r="K137" s="672"/>
      <c r="L137" s="672"/>
      <c r="M137" s="672"/>
      <c r="N137" s="672"/>
      <c r="O137" s="672"/>
      <c r="P137" s="672"/>
      <c r="Q137" s="672"/>
      <c r="R137" s="672"/>
      <c r="S137" s="672"/>
      <c r="T137" s="672"/>
      <c r="U137" s="672"/>
      <c r="V137" s="672"/>
      <c r="W137" s="672"/>
      <c r="X137" s="672"/>
      <c r="Y137" s="672"/>
    </row>
    <row r="138" spans="1:25" s="488" customFormat="1" hidden="1" outlineLevel="1" x14ac:dyDescent="0.3">
      <c r="A138" s="615"/>
      <c r="B138" s="616"/>
      <c r="C138" s="616"/>
      <c r="D138" s="617"/>
      <c r="E138" s="651"/>
      <c r="F138" s="669">
        <f t="shared" si="10"/>
        <v>0</v>
      </c>
      <c r="G138" s="668">
        <f t="shared" si="11"/>
        <v>0</v>
      </c>
      <c r="H138" s="668">
        <f t="shared" si="12"/>
        <v>0</v>
      </c>
      <c r="I138" s="8"/>
      <c r="J138" s="672"/>
      <c r="K138" s="672"/>
      <c r="L138" s="672"/>
      <c r="M138" s="672"/>
      <c r="N138" s="672"/>
      <c r="O138" s="672"/>
      <c r="P138" s="672"/>
      <c r="Q138" s="672"/>
      <c r="R138" s="672"/>
      <c r="S138" s="672"/>
      <c r="T138" s="672"/>
      <c r="U138" s="672"/>
      <c r="V138" s="672"/>
      <c r="W138" s="672"/>
      <c r="X138" s="672"/>
      <c r="Y138" s="672"/>
    </row>
    <row r="139" spans="1:25" s="488" customFormat="1" hidden="1" outlineLevel="1" x14ac:dyDescent="0.3">
      <c r="A139" s="615"/>
      <c r="B139" s="616"/>
      <c r="C139" s="616"/>
      <c r="D139" s="617"/>
      <c r="E139" s="651"/>
      <c r="F139" s="669">
        <f t="shared" si="10"/>
        <v>0</v>
      </c>
      <c r="G139" s="668">
        <f t="shared" si="11"/>
        <v>0</v>
      </c>
      <c r="H139" s="668">
        <f t="shared" si="12"/>
        <v>0</v>
      </c>
      <c r="I139" s="8"/>
      <c r="J139" s="672"/>
      <c r="K139" s="672"/>
      <c r="L139" s="672"/>
      <c r="M139" s="672"/>
      <c r="N139" s="672"/>
      <c r="O139" s="672"/>
      <c r="P139" s="672"/>
      <c r="Q139" s="672"/>
      <c r="R139" s="672"/>
      <c r="S139" s="672"/>
      <c r="T139" s="672"/>
      <c r="U139" s="672"/>
      <c r="V139" s="672"/>
      <c r="W139" s="672"/>
      <c r="X139" s="672"/>
      <c r="Y139" s="672"/>
    </row>
    <row r="140" spans="1:25" s="488" customFormat="1" hidden="1" outlineLevel="1" x14ac:dyDescent="0.3">
      <c r="A140" s="615"/>
      <c r="B140" s="616"/>
      <c r="C140" s="616"/>
      <c r="D140" s="617"/>
      <c r="E140" s="651"/>
      <c r="F140" s="669">
        <f t="shared" si="10"/>
        <v>0</v>
      </c>
      <c r="G140" s="668">
        <f t="shared" si="11"/>
        <v>0</v>
      </c>
      <c r="H140" s="668">
        <f t="shared" si="12"/>
        <v>0</v>
      </c>
      <c r="I140" s="8"/>
      <c r="J140" s="672"/>
      <c r="K140" s="672"/>
      <c r="L140" s="672"/>
      <c r="M140" s="672"/>
      <c r="N140" s="672"/>
      <c r="O140" s="672"/>
      <c r="P140" s="672"/>
      <c r="Q140" s="672"/>
      <c r="R140" s="672"/>
      <c r="S140" s="672"/>
      <c r="T140" s="672"/>
      <c r="U140" s="672"/>
      <c r="V140" s="672"/>
      <c r="W140" s="672"/>
      <c r="X140" s="672"/>
      <c r="Y140" s="672"/>
    </row>
    <row r="141" spans="1:25" s="488" customFormat="1" hidden="1" outlineLevel="1" x14ac:dyDescent="0.3">
      <c r="A141" s="615"/>
      <c r="B141" s="616"/>
      <c r="C141" s="616"/>
      <c r="D141" s="617"/>
      <c r="E141" s="651"/>
      <c r="F141" s="669">
        <f t="shared" si="0"/>
        <v>0</v>
      </c>
      <c r="G141" s="668">
        <f t="shared" si="1"/>
        <v>0</v>
      </c>
      <c r="H141" s="668">
        <f t="shared" si="2"/>
        <v>0</v>
      </c>
      <c r="I141" s="8" t="str">
        <f t="shared" si="3"/>
        <v>M55-M60</v>
      </c>
      <c r="J141" s="672"/>
      <c r="K141" s="672"/>
      <c r="L141" s="672"/>
      <c r="M141" s="672"/>
      <c r="N141" s="672"/>
      <c r="O141" s="672"/>
      <c r="P141" s="672"/>
      <c r="Q141" s="672"/>
      <c r="R141" s="672"/>
      <c r="S141" s="672"/>
      <c r="T141" s="672"/>
      <c r="U141" s="672"/>
      <c r="V141" s="672"/>
      <c r="W141" s="672"/>
      <c r="X141" s="672"/>
      <c r="Y141" s="672"/>
    </row>
    <row r="142" spans="1:25" s="488" customFormat="1" hidden="1" outlineLevel="1" x14ac:dyDescent="0.3">
      <c r="A142" s="615"/>
      <c r="B142" s="616"/>
      <c r="C142" s="616"/>
      <c r="D142" s="617"/>
      <c r="E142" s="651"/>
      <c r="F142" s="669">
        <f t="shared" si="0"/>
        <v>0</v>
      </c>
      <c r="G142" s="668">
        <f t="shared" si="1"/>
        <v>0</v>
      </c>
      <c r="H142" s="668">
        <f t="shared" si="2"/>
        <v>0</v>
      </c>
      <c r="I142" s="8" t="str">
        <f t="shared" si="3"/>
        <v>M55-M60</v>
      </c>
      <c r="J142" s="672"/>
      <c r="K142" s="672"/>
      <c r="L142" s="672"/>
      <c r="M142" s="672"/>
      <c r="N142" s="672"/>
      <c r="O142" s="672"/>
      <c r="P142" s="672"/>
      <c r="Q142" s="672"/>
      <c r="R142" s="672"/>
      <c r="S142" s="672"/>
      <c r="T142" s="672"/>
      <c r="U142" s="672"/>
      <c r="V142" s="672"/>
      <c r="W142" s="672"/>
      <c r="X142" s="672"/>
      <c r="Y142" s="672"/>
    </row>
    <row r="143" spans="1:25" s="488" customFormat="1" hidden="1" outlineLevel="1" x14ac:dyDescent="0.3">
      <c r="A143" s="615"/>
      <c r="B143" s="616"/>
      <c r="C143" s="616"/>
      <c r="D143" s="617"/>
      <c r="E143" s="651"/>
      <c r="F143" s="669">
        <f t="shared" si="0"/>
        <v>0</v>
      </c>
      <c r="G143" s="668">
        <f t="shared" si="1"/>
        <v>0</v>
      </c>
      <c r="H143" s="668">
        <f t="shared" si="2"/>
        <v>0</v>
      </c>
      <c r="I143" s="8" t="str">
        <f t="shared" si="3"/>
        <v>M55-M60</v>
      </c>
      <c r="J143" s="672"/>
      <c r="K143" s="672"/>
      <c r="L143" s="672"/>
      <c r="M143" s="672"/>
      <c r="N143" s="672"/>
      <c r="O143" s="672"/>
      <c r="P143" s="672"/>
      <c r="Q143" s="672"/>
      <c r="R143" s="672"/>
      <c r="S143" s="672"/>
      <c r="T143" s="672"/>
      <c r="U143" s="672"/>
      <c r="V143" s="672"/>
      <c r="W143" s="672"/>
      <c r="X143" s="672"/>
      <c r="Y143" s="672"/>
    </row>
    <row r="144" spans="1:25" s="488" customFormat="1" hidden="1" outlineLevel="1" x14ac:dyDescent="0.3">
      <c r="A144" s="615"/>
      <c r="B144" s="616"/>
      <c r="C144" s="616"/>
      <c r="D144" s="617"/>
      <c r="E144" s="651"/>
      <c r="F144" s="669">
        <f t="shared" si="0"/>
        <v>0</v>
      </c>
      <c r="G144" s="668">
        <f t="shared" si="1"/>
        <v>0</v>
      </c>
      <c r="H144" s="668">
        <f t="shared" si="2"/>
        <v>0</v>
      </c>
      <c r="I144" s="8" t="str">
        <f t="shared" si="3"/>
        <v>M55-M60</v>
      </c>
      <c r="J144" s="672"/>
      <c r="K144" s="672"/>
      <c r="L144" s="672"/>
      <c r="M144" s="672"/>
      <c r="N144" s="672"/>
      <c r="O144" s="672"/>
      <c r="P144" s="672"/>
      <c r="Q144" s="672"/>
      <c r="R144" s="672"/>
      <c r="S144" s="672"/>
      <c r="T144" s="672"/>
      <c r="U144" s="672"/>
      <c r="V144" s="672"/>
      <c r="W144" s="672"/>
      <c r="X144" s="672"/>
      <c r="Y144" s="672"/>
    </row>
    <row r="145" spans="1:25" s="488" customFormat="1" hidden="1" outlineLevel="1" x14ac:dyDescent="0.3">
      <c r="A145" s="615"/>
      <c r="B145" s="616"/>
      <c r="C145" s="616"/>
      <c r="D145" s="617"/>
      <c r="E145" s="651"/>
      <c r="F145" s="669">
        <f t="shared" si="0"/>
        <v>0</v>
      </c>
      <c r="G145" s="668">
        <f t="shared" si="1"/>
        <v>0</v>
      </c>
      <c r="H145" s="668">
        <f t="shared" si="2"/>
        <v>0</v>
      </c>
      <c r="I145" s="8" t="str">
        <f t="shared" si="3"/>
        <v>M55-M60</v>
      </c>
      <c r="J145" s="672"/>
      <c r="K145" s="672"/>
      <c r="L145" s="672"/>
      <c r="M145" s="672"/>
      <c r="N145" s="672"/>
      <c r="O145" s="672"/>
      <c r="P145" s="672"/>
      <c r="Q145" s="672"/>
      <c r="R145" s="672"/>
      <c r="S145" s="672"/>
      <c r="T145" s="672"/>
      <c r="U145" s="672"/>
      <c r="V145" s="672"/>
      <c r="W145" s="672"/>
      <c r="X145" s="672"/>
      <c r="Y145" s="672"/>
    </row>
    <row r="146" spans="1:25" s="488" customFormat="1" hidden="1" outlineLevel="1" x14ac:dyDescent="0.3">
      <c r="A146" s="615"/>
      <c r="B146" s="616"/>
      <c r="C146" s="616"/>
      <c r="D146" s="617"/>
      <c r="E146" s="651"/>
      <c r="F146" s="669">
        <f t="shared" si="0"/>
        <v>0</v>
      </c>
      <c r="G146" s="668">
        <f t="shared" si="1"/>
        <v>0</v>
      </c>
      <c r="H146" s="668">
        <f t="shared" si="2"/>
        <v>0</v>
      </c>
      <c r="I146" s="8" t="str">
        <f t="shared" si="3"/>
        <v>M55-M60</v>
      </c>
      <c r="J146" s="672"/>
      <c r="K146" s="672"/>
      <c r="L146" s="672"/>
      <c r="M146" s="672"/>
      <c r="N146" s="672"/>
      <c r="O146" s="672"/>
      <c r="P146" s="672"/>
      <c r="Q146" s="672"/>
      <c r="R146" s="672"/>
      <c r="S146" s="672"/>
      <c r="T146" s="672"/>
      <c r="U146" s="672"/>
      <c r="V146" s="672"/>
      <c r="W146" s="672"/>
      <c r="X146" s="672"/>
      <c r="Y146" s="672"/>
    </row>
    <row r="147" spans="1:25" s="488" customFormat="1" hidden="1" outlineLevel="1" x14ac:dyDescent="0.3">
      <c r="A147" s="615"/>
      <c r="B147" s="616"/>
      <c r="C147" s="616"/>
      <c r="D147" s="617"/>
      <c r="E147" s="651"/>
      <c r="F147" s="669">
        <f t="shared" si="0"/>
        <v>0</v>
      </c>
      <c r="G147" s="668">
        <f t="shared" si="1"/>
        <v>0</v>
      </c>
      <c r="H147" s="668">
        <f t="shared" si="2"/>
        <v>0</v>
      </c>
      <c r="I147" s="8" t="str">
        <f t="shared" si="3"/>
        <v>M55-M60</v>
      </c>
      <c r="J147" s="672"/>
      <c r="K147" s="672"/>
      <c r="L147" s="672"/>
      <c r="M147" s="672"/>
      <c r="N147" s="672"/>
      <c r="O147" s="672"/>
      <c r="P147" s="672"/>
      <c r="Q147" s="672"/>
      <c r="R147" s="672"/>
      <c r="S147" s="672"/>
      <c r="T147" s="672"/>
      <c r="U147" s="672"/>
      <c r="V147" s="672"/>
      <c r="W147" s="672"/>
      <c r="X147" s="672"/>
      <c r="Y147" s="672"/>
    </row>
    <row r="148" spans="1:25" s="488" customFormat="1" hidden="1" outlineLevel="1" x14ac:dyDescent="0.3">
      <c r="A148" s="615"/>
      <c r="B148" s="616"/>
      <c r="C148" s="616"/>
      <c r="D148" s="617"/>
      <c r="E148" s="651"/>
      <c r="F148" s="669">
        <f t="shared" si="0"/>
        <v>0</v>
      </c>
      <c r="G148" s="668">
        <f t="shared" si="1"/>
        <v>0</v>
      </c>
      <c r="H148" s="668">
        <f t="shared" si="2"/>
        <v>0</v>
      </c>
      <c r="I148" s="8" t="str">
        <f t="shared" si="3"/>
        <v>M55-M60</v>
      </c>
      <c r="J148" s="672"/>
      <c r="K148" s="672"/>
      <c r="L148" s="672"/>
      <c r="M148" s="672"/>
      <c r="N148" s="672"/>
      <c r="O148" s="672"/>
      <c r="P148" s="672"/>
      <c r="Q148" s="672"/>
      <c r="R148" s="672"/>
      <c r="S148" s="672"/>
      <c r="T148" s="672"/>
      <c r="U148" s="672"/>
      <c r="V148" s="672"/>
      <c r="W148" s="672"/>
      <c r="X148" s="672"/>
      <c r="Y148" s="672"/>
    </row>
    <row r="149" spans="1:25" s="488" customFormat="1" hidden="1" outlineLevel="1" x14ac:dyDescent="0.3">
      <c r="A149" s="615"/>
      <c r="B149" s="616"/>
      <c r="C149" s="616"/>
      <c r="D149" s="617"/>
      <c r="E149" s="651"/>
      <c r="F149" s="669">
        <f t="shared" si="0"/>
        <v>0</v>
      </c>
      <c r="G149" s="668">
        <f t="shared" si="1"/>
        <v>0</v>
      </c>
      <c r="H149" s="668">
        <f t="shared" si="2"/>
        <v>0</v>
      </c>
      <c r="I149" s="8" t="str">
        <f t="shared" si="3"/>
        <v>M55-M60</v>
      </c>
      <c r="J149" s="672"/>
      <c r="K149" s="672"/>
      <c r="L149" s="672"/>
      <c r="M149" s="672"/>
      <c r="N149" s="672"/>
      <c r="O149" s="672"/>
      <c r="P149" s="672"/>
      <c r="Q149" s="672"/>
      <c r="R149" s="672"/>
      <c r="S149" s="672"/>
      <c r="T149" s="672"/>
      <c r="U149" s="672"/>
      <c r="V149" s="672"/>
      <c r="W149" s="672"/>
      <c r="X149" s="672"/>
      <c r="Y149" s="672"/>
    </row>
    <row r="150" spans="1:25" s="488" customFormat="1" hidden="1" outlineLevel="1" x14ac:dyDescent="0.3">
      <c r="A150" s="615"/>
      <c r="B150" s="616"/>
      <c r="C150" s="616"/>
      <c r="D150" s="617"/>
      <c r="E150" s="651"/>
      <c r="F150" s="669">
        <f t="shared" si="0"/>
        <v>0</v>
      </c>
      <c r="G150" s="668">
        <f t="shared" si="1"/>
        <v>0</v>
      </c>
      <c r="H150" s="668">
        <f t="shared" si="2"/>
        <v>0</v>
      </c>
      <c r="I150" s="8" t="str">
        <f t="shared" si="3"/>
        <v>M55-M60</v>
      </c>
      <c r="J150" s="672"/>
      <c r="K150" s="672"/>
      <c r="L150" s="672"/>
      <c r="M150" s="672"/>
      <c r="N150" s="672"/>
      <c r="O150" s="672"/>
      <c r="P150" s="672"/>
      <c r="Q150" s="672"/>
      <c r="R150" s="672"/>
      <c r="S150" s="672"/>
      <c r="T150" s="672"/>
      <c r="U150" s="672"/>
      <c r="V150" s="672"/>
      <c r="W150" s="672"/>
      <c r="X150" s="672"/>
      <c r="Y150" s="672"/>
    </row>
    <row r="151" spans="1:25" s="488" customFormat="1" ht="14.5" collapsed="1" thickBot="1" x14ac:dyDescent="0.35">
      <c r="A151" s="628"/>
      <c r="B151" s="629"/>
      <c r="C151" s="629"/>
      <c r="D151" s="629"/>
      <c r="E151" s="629"/>
      <c r="F151" s="652"/>
      <c r="G151" s="638"/>
      <c r="H151" s="639"/>
      <c r="I151" s="7"/>
      <c r="J151" s="672"/>
      <c r="K151" s="672"/>
      <c r="L151" s="672"/>
      <c r="M151" s="672"/>
      <c r="N151" s="672"/>
      <c r="O151" s="672"/>
      <c r="P151" s="672"/>
      <c r="Q151" s="672"/>
      <c r="R151" s="672"/>
      <c r="S151" s="672"/>
      <c r="T151" s="672"/>
      <c r="U151" s="672"/>
      <c r="V151" s="672"/>
      <c r="W151" s="672"/>
      <c r="X151" s="672"/>
      <c r="Y151" s="672"/>
    </row>
    <row r="152" spans="1:25" s="488" customFormat="1" ht="15" thickTop="1" thickBot="1" x14ac:dyDescent="0.35">
      <c r="A152" s="658"/>
      <c r="B152" s="658"/>
      <c r="C152" s="658"/>
      <c r="D152" s="297"/>
      <c r="E152" s="792" t="s">
        <v>1104</v>
      </c>
      <c r="F152" s="794">
        <f>SUM(F4:F150)</f>
        <v>0</v>
      </c>
      <c r="G152" s="659">
        <f>SUM(G4:G150)</f>
        <v>0</v>
      </c>
      <c r="H152" s="660">
        <f>SUM(H4:H150)</f>
        <v>0</v>
      </c>
      <c r="I152" s="297"/>
      <c r="J152" s="672"/>
      <c r="K152" s="672"/>
      <c r="L152" s="672"/>
      <c r="M152" s="672"/>
      <c r="N152" s="672"/>
      <c r="O152" s="672"/>
      <c r="P152" s="672"/>
      <c r="Q152" s="672"/>
      <c r="R152" s="672"/>
      <c r="S152" s="672"/>
      <c r="T152" s="672"/>
      <c r="U152" s="672"/>
      <c r="V152" s="672"/>
      <c r="W152" s="672"/>
      <c r="X152" s="672"/>
      <c r="Y152" s="672"/>
    </row>
    <row r="153" spans="1:25" s="488" customFormat="1" ht="15" thickTop="1" thickBot="1" x14ac:dyDescent="0.35">
      <c r="A153" s="661"/>
      <c r="B153" s="661"/>
      <c r="C153" s="661"/>
      <c r="D153" s="268"/>
      <c r="E153" s="793"/>
      <c r="F153" s="795"/>
      <c r="G153" s="790">
        <f>+G152+H152</f>
        <v>0</v>
      </c>
      <c r="H153" s="791"/>
      <c r="I153" s="297"/>
      <c r="J153" s="672"/>
      <c r="K153" s="672"/>
      <c r="L153" s="672"/>
      <c r="M153" s="672"/>
      <c r="N153" s="672"/>
      <c r="O153" s="672"/>
      <c r="P153" s="672"/>
      <c r="Q153" s="672"/>
      <c r="R153" s="672"/>
      <c r="S153" s="672"/>
      <c r="T153" s="672"/>
      <c r="U153" s="672"/>
      <c r="V153" s="672"/>
      <c r="W153" s="672"/>
      <c r="X153" s="672"/>
      <c r="Y153" s="672"/>
    </row>
    <row r="154" spans="1:25" s="488" customFormat="1" ht="15" thickBot="1" x14ac:dyDescent="0.4">
      <c r="A154" s="661"/>
      <c r="B154" s="661"/>
      <c r="C154" s="661"/>
      <c r="D154" s="661"/>
      <c r="E154" s="661"/>
      <c r="F154" s="661"/>
      <c r="G154" s="661"/>
      <c r="H154" s="661"/>
      <c r="I154" s="608"/>
      <c r="J154" s="672"/>
      <c r="K154" s="672"/>
      <c r="L154" s="672"/>
      <c r="M154" s="672"/>
      <c r="N154" s="672"/>
      <c r="O154" s="672"/>
      <c r="P154" s="672"/>
      <c r="Q154" s="672"/>
      <c r="R154" s="672"/>
      <c r="S154" s="672"/>
      <c r="T154" s="672"/>
      <c r="U154" s="672"/>
      <c r="V154" s="672"/>
      <c r="W154" s="672"/>
      <c r="X154" s="672"/>
      <c r="Y154" s="672"/>
    </row>
    <row r="155" spans="1:25" s="488" customFormat="1" ht="15.5" thickTop="1" thickBot="1" x14ac:dyDescent="0.4">
      <c r="A155" s="661"/>
      <c r="B155" s="661"/>
      <c r="C155" s="661"/>
      <c r="D155" s="796" t="s">
        <v>1225</v>
      </c>
      <c r="E155" s="797"/>
      <c r="F155" s="797"/>
      <c r="G155" s="798" t="e">
        <f>G152/F152</f>
        <v>#DIV/0!</v>
      </c>
      <c r="H155" s="799"/>
      <c r="I155" s="608"/>
      <c r="J155" s="672"/>
      <c r="K155" s="672"/>
      <c r="L155" s="672"/>
      <c r="M155" s="672"/>
      <c r="N155" s="672"/>
      <c r="O155" s="672"/>
      <c r="P155" s="672"/>
      <c r="Q155" s="672"/>
      <c r="R155" s="672"/>
      <c r="S155" s="672"/>
      <c r="T155" s="672"/>
      <c r="U155" s="672"/>
      <c r="V155" s="672"/>
      <c r="W155" s="672"/>
      <c r="X155" s="672"/>
      <c r="Y155" s="672"/>
    </row>
    <row r="156" spans="1:25" ht="16" thickTop="1" x14ac:dyDescent="0.35">
      <c r="A156" s="271"/>
      <c r="B156" s="271"/>
      <c r="C156" s="271"/>
      <c r="D156" s="271"/>
      <c r="E156" s="271"/>
      <c r="F156" s="271"/>
      <c r="G156" s="271"/>
      <c r="H156" s="271"/>
      <c r="I156" s="3"/>
      <c r="J156" s="76"/>
      <c r="K156" s="76"/>
      <c r="L156" s="76"/>
      <c r="M156" s="76"/>
      <c r="N156" s="76"/>
      <c r="O156" s="76"/>
      <c r="P156" s="76"/>
      <c r="Q156" s="76"/>
      <c r="R156" s="76"/>
      <c r="S156" s="76"/>
      <c r="T156" s="76"/>
      <c r="U156" s="76"/>
      <c r="V156" s="76"/>
      <c r="W156" s="76"/>
      <c r="X156" s="76"/>
      <c r="Y156" s="76"/>
    </row>
    <row r="157" spans="1:25" ht="14.5" thickBot="1" x14ac:dyDescent="0.35">
      <c r="A157" s="67"/>
      <c r="B157" s="67"/>
      <c r="C157" s="67"/>
      <c r="D157" s="67"/>
      <c r="E157" s="67"/>
      <c r="F157" s="67"/>
      <c r="G157" s="67"/>
      <c r="H157" s="67"/>
      <c r="I157" s="1"/>
      <c r="J157" s="76"/>
      <c r="K157" s="76"/>
      <c r="L157" s="76"/>
      <c r="M157" s="76"/>
      <c r="N157" s="76"/>
      <c r="O157" s="76"/>
      <c r="P157" s="76"/>
      <c r="Q157" s="76"/>
      <c r="R157" s="76"/>
      <c r="S157" s="76"/>
      <c r="T157" s="76"/>
      <c r="U157" s="76"/>
      <c r="V157" s="76"/>
      <c r="W157" s="76"/>
      <c r="X157" s="76"/>
      <c r="Y157" s="76"/>
    </row>
    <row r="158" spans="1:25" ht="19" thickTop="1" thickBot="1" x14ac:dyDescent="0.35">
      <c r="A158" s="808" t="s">
        <v>36</v>
      </c>
      <c r="B158" s="809"/>
      <c r="C158" s="809"/>
      <c r="D158" s="809"/>
      <c r="E158" s="809"/>
      <c r="F158" s="810"/>
      <c r="G158" s="811" t="s">
        <v>1111</v>
      </c>
      <c r="H158" s="779" t="s">
        <v>1097</v>
      </c>
      <c r="I158" s="1"/>
      <c r="J158" s="76"/>
      <c r="K158" s="76"/>
      <c r="L158" s="76"/>
      <c r="M158" s="76"/>
      <c r="N158" s="76"/>
      <c r="O158" s="76"/>
      <c r="P158" s="76"/>
      <c r="Q158" s="76"/>
      <c r="R158" s="76"/>
      <c r="S158" s="76"/>
      <c r="T158" s="76"/>
      <c r="U158" s="76"/>
      <c r="V158" s="76"/>
      <c r="W158" s="76"/>
      <c r="X158" s="76"/>
      <c r="Y158" s="76"/>
    </row>
    <row r="159" spans="1:25" s="488" customFormat="1" ht="29" thickTop="1" thickBot="1" x14ac:dyDescent="0.35">
      <c r="A159" s="673" t="s">
        <v>1226</v>
      </c>
      <c r="B159" s="806" t="s">
        <v>1112</v>
      </c>
      <c r="C159" s="807"/>
      <c r="D159" s="755"/>
      <c r="E159" s="675" t="s">
        <v>1108</v>
      </c>
      <c r="F159" s="676" t="s">
        <v>1113</v>
      </c>
      <c r="G159" s="812"/>
      <c r="H159" s="780"/>
      <c r="I159" s="297"/>
      <c r="J159" s="672"/>
      <c r="K159" s="672"/>
      <c r="L159" s="672"/>
      <c r="M159" s="672"/>
      <c r="N159" s="672"/>
      <c r="O159" s="672"/>
      <c r="P159" s="672"/>
      <c r="Q159" s="672"/>
      <c r="R159" s="672"/>
      <c r="S159" s="672"/>
      <c r="T159" s="672"/>
      <c r="U159" s="672"/>
      <c r="V159" s="672"/>
      <c r="W159" s="672"/>
      <c r="X159" s="672"/>
      <c r="Y159" s="672"/>
    </row>
    <row r="160" spans="1:25" s="488" customFormat="1" ht="14.5" thickTop="1" x14ac:dyDescent="0.3">
      <c r="A160" s="618"/>
      <c r="B160" s="776"/>
      <c r="C160" s="777"/>
      <c r="D160" s="734"/>
      <c r="E160" s="621"/>
      <c r="F160" s="612"/>
      <c r="G160" s="622"/>
      <c r="H160" s="653"/>
      <c r="I160" s="297"/>
      <c r="J160" s="672"/>
      <c r="K160" s="672"/>
      <c r="L160" s="672"/>
      <c r="M160" s="672"/>
      <c r="N160" s="672"/>
      <c r="O160" s="672"/>
      <c r="P160" s="672"/>
      <c r="Q160" s="672"/>
      <c r="R160" s="672"/>
      <c r="S160" s="672"/>
      <c r="T160" s="672"/>
      <c r="U160" s="672"/>
      <c r="V160" s="672"/>
      <c r="W160" s="672"/>
      <c r="X160" s="672"/>
      <c r="Y160" s="672"/>
    </row>
    <row r="161" spans="1:25" s="488" customFormat="1" x14ac:dyDescent="0.3">
      <c r="A161" s="624"/>
      <c r="B161" s="776"/>
      <c r="C161" s="777"/>
      <c r="D161" s="734"/>
      <c r="E161" s="621"/>
      <c r="F161" s="612"/>
      <c r="G161" s="625"/>
      <c r="H161" s="653"/>
      <c r="I161" s="297"/>
      <c r="J161" s="672"/>
      <c r="K161" s="672"/>
      <c r="L161" s="672"/>
      <c r="M161" s="672"/>
      <c r="N161" s="672"/>
      <c r="O161" s="672"/>
      <c r="P161" s="672"/>
      <c r="Q161" s="672"/>
      <c r="R161" s="672"/>
      <c r="S161" s="672"/>
      <c r="T161" s="672"/>
      <c r="U161" s="672"/>
      <c r="V161" s="672"/>
      <c r="W161" s="672"/>
      <c r="X161" s="672"/>
      <c r="Y161" s="672"/>
    </row>
    <row r="162" spans="1:25" s="488" customFormat="1" x14ac:dyDescent="0.3">
      <c r="A162" s="624"/>
      <c r="B162" s="776"/>
      <c r="C162" s="777"/>
      <c r="D162" s="734"/>
      <c r="E162" s="621"/>
      <c r="F162" s="612"/>
      <c r="G162" s="625"/>
      <c r="H162" s="653"/>
      <c r="I162" s="297"/>
      <c r="J162" s="672"/>
      <c r="K162" s="672"/>
      <c r="L162" s="672"/>
      <c r="M162" s="672"/>
      <c r="N162" s="672"/>
      <c r="O162" s="672"/>
      <c r="P162" s="672"/>
      <c r="Q162" s="672"/>
      <c r="R162" s="672"/>
      <c r="S162" s="672"/>
      <c r="T162" s="672"/>
      <c r="U162" s="672"/>
      <c r="V162" s="672"/>
      <c r="W162" s="672"/>
      <c r="X162" s="672"/>
      <c r="Y162" s="672"/>
    </row>
    <row r="163" spans="1:25" s="488" customFormat="1" x14ac:dyDescent="0.3">
      <c r="A163" s="624"/>
      <c r="B163" s="776"/>
      <c r="C163" s="777"/>
      <c r="D163" s="734"/>
      <c r="E163" s="621"/>
      <c r="F163" s="612"/>
      <c r="G163" s="625"/>
      <c r="H163" s="653"/>
      <c r="I163" s="297"/>
      <c r="J163" s="672"/>
      <c r="K163" s="672"/>
      <c r="L163" s="672"/>
      <c r="M163" s="672"/>
      <c r="N163" s="672"/>
      <c r="O163" s="672"/>
      <c r="P163" s="672"/>
      <c r="Q163" s="672"/>
      <c r="R163" s="672"/>
      <c r="S163" s="672"/>
      <c r="T163" s="672"/>
      <c r="U163" s="672"/>
      <c r="V163" s="672"/>
      <c r="W163" s="672"/>
      <c r="X163" s="672"/>
      <c r="Y163" s="672"/>
    </row>
    <row r="164" spans="1:25" s="488" customFormat="1" x14ac:dyDescent="0.3">
      <c r="A164" s="624"/>
      <c r="B164" s="776"/>
      <c r="C164" s="777"/>
      <c r="D164" s="734"/>
      <c r="E164" s="621"/>
      <c r="F164" s="612"/>
      <c r="G164" s="625"/>
      <c r="H164" s="653"/>
      <c r="I164" s="297"/>
      <c r="J164" s="672"/>
      <c r="K164" s="672"/>
      <c r="L164" s="672"/>
      <c r="M164" s="672"/>
      <c r="N164" s="672"/>
      <c r="O164" s="672"/>
      <c r="P164" s="672"/>
      <c r="Q164" s="672"/>
      <c r="R164" s="672"/>
      <c r="S164" s="672"/>
      <c r="T164" s="672"/>
      <c r="U164" s="672"/>
      <c r="V164" s="672"/>
      <c r="W164" s="672"/>
      <c r="X164" s="672"/>
      <c r="Y164" s="672"/>
    </row>
    <row r="165" spans="1:25" s="488" customFormat="1" x14ac:dyDescent="0.3">
      <c r="A165" s="624"/>
      <c r="B165" s="776"/>
      <c r="C165" s="777"/>
      <c r="D165" s="734"/>
      <c r="E165" s="621"/>
      <c r="F165" s="612"/>
      <c r="G165" s="625"/>
      <c r="H165" s="653"/>
      <c r="I165" s="297"/>
      <c r="J165" s="672"/>
      <c r="K165" s="672"/>
      <c r="L165" s="672"/>
      <c r="M165" s="672"/>
      <c r="N165" s="672"/>
      <c r="O165" s="672"/>
      <c r="P165" s="672"/>
      <c r="Q165" s="672"/>
      <c r="R165" s="672"/>
      <c r="S165" s="672"/>
      <c r="T165" s="672"/>
      <c r="U165" s="672"/>
      <c r="V165" s="672"/>
      <c r="W165" s="672"/>
      <c r="X165" s="672"/>
      <c r="Y165" s="672"/>
    </row>
    <row r="166" spans="1:25" s="488" customFormat="1" x14ac:dyDescent="0.3">
      <c r="A166" s="624"/>
      <c r="B166" s="776"/>
      <c r="C166" s="777"/>
      <c r="D166" s="734"/>
      <c r="E166" s="621"/>
      <c r="F166" s="612"/>
      <c r="G166" s="625"/>
      <c r="H166" s="653"/>
      <c r="I166" s="297"/>
      <c r="J166" s="672"/>
      <c r="K166" s="672"/>
      <c r="L166" s="672"/>
      <c r="M166" s="672"/>
      <c r="N166" s="672"/>
      <c r="O166" s="672"/>
      <c r="P166" s="672"/>
      <c r="Q166" s="672"/>
      <c r="R166" s="672"/>
      <c r="S166" s="672"/>
      <c r="T166" s="672"/>
      <c r="U166" s="672"/>
      <c r="V166" s="672"/>
      <c r="W166" s="672"/>
      <c r="X166" s="672"/>
      <c r="Y166" s="672"/>
    </row>
    <row r="167" spans="1:25" s="488" customFormat="1" hidden="1" outlineLevel="1" x14ac:dyDescent="0.3">
      <c r="A167" s="624"/>
      <c r="B167" s="776"/>
      <c r="C167" s="777"/>
      <c r="D167" s="734"/>
      <c r="E167" s="621"/>
      <c r="F167" s="612"/>
      <c r="G167" s="625"/>
      <c r="H167" s="653"/>
      <c r="I167" s="297"/>
      <c r="J167" s="672"/>
      <c r="K167" s="672"/>
      <c r="L167" s="672"/>
      <c r="M167" s="672"/>
      <c r="N167" s="672"/>
      <c r="O167" s="672"/>
      <c r="P167" s="672"/>
      <c r="Q167" s="672"/>
      <c r="R167" s="672"/>
      <c r="S167" s="672"/>
      <c r="T167" s="672"/>
      <c r="U167" s="672"/>
      <c r="V167" s="672"/>
      <c r="W167" s="672"/>
      <c r="X167" s="672"/>
      <c r="Y167" s="672"/>
    </row>
    <row r="168" spans="1:25" s="488" customFormat="1" hidden="1" outlineLevel="1" x14ac:dyDescent="0.3">
      <c r="A168" s="624"/>
      <c r="B168" s="776"/>
      <c r="C168" s="777"/>
      <c r="D168" s="734"/>
      <c r="E168" s="621"/>
      <c r="F168" s="612"/>
      <c r="G168" s="625"/>
      <c r="H168" s="653"/>
      <c r="I168" s="297"/>
      <c r="J168" s="672"/>
      <c r="K168" s="672"/>
      <c r="L168" s="672"/>
      <c r="M168" s="672"/>
      <c r="N168" s="672"/>
      <c r="O168" s="672"/>
      <c r="P168" s="672"/>
      <c r="Q168" s="672"/>
      <c r="R168" s="672"/>
      <c r="S168" s="672"/>
      <c r="T168" s="672"/>
      <c r="U168" s="672"/>
      <c r="V168" s="672"/>
      <c r="W168" s="672"/>
      <c r="X168" s="672"/>
      <c r="Y168" s="672"/>
    </row>
    <row r="169" spans="1:25" s="488" customFormat="1" hidden="1" outlineLevel="1" x14ac:dyDescent="0.3">
      <c r="A169" s="624"/>
      <c r="B169" s="776"/>
      <c r="C169" s="777"/>
      <c r="D169" s="734"/>
      <c r="E169" s="621"/>
      <c r="F169" s="612"/>
      <c r="G169" s="625"/>
      <c r="H169" s="653"/>
      <c r="I169" s="297"/>
      <c r="J169" s="672"/>
      <c r="K169" s="672"/>
      <c r="L169" s="672"/>
      <c r="M169" s="672"/>
      <c r="N169" s="672"/>
      <c r="O169" s="672"/>
      <c r="P169" s="672"/>
      <c r="Q169" s="672"/>
      <c r="R169" s="672"/>
      <c r="S169" s="672"/>
      <c r="T169" s="672"/>
      <c r="U169" s="672"/>
      <c r="V169" s="672"/>
      <c r="W169" s="672"/>
      <c r="X169" s="672"/>
      <c r="Y169" s="672"/>
    </row>
    <row r="170" spans="1:25" s="488" customFormat="1" hidden="1" outlineLevel="1" x14ac:dyDescent="0.3">
      <c r="A170" s="615"/>
      <c r="B170" s="774"/>
      <c r="C170" s="775"/>
      <c r="D170" s="731"/>
      <c r="E170" s="626"/>
      <c r="F170" s="612"/>
      <c r="G170" s="627"/>
      <c r="H170" s="653"/>
      <c r="I170" s="297"/>
      <c r="J170" s="672"/>
      <c r="K170" s="672"/>
      <c r="L170" s="672"/>
      <c r="M170" s="672"/>
      <c r="N170" s="672"/>
      <c r="O170" s="672"/>
      <c r="P170" s="672"/>
      <c r="Q170" s="672"/>
      <c r="R170" s="672"/>
      <c r="S170" s="672"/>
      <c r="T170" s="672"/>
      <c r="U170" s="672"/>
      <c r="V170" s="672"/>
      <c r="W170" s="672"/>
      <c r="X170" s="672"/>
      <c r="Y170" s="672"/>
    </row>
    <row r="171" spans="1:25" s="488" customFormat="1" hidden="1" outlineLevel="1" x14ac:dyDescent="0.3">
      <c r="A171" s="615"/>
      <c r="B171" s="774"/>
      <c r="C171" s="775"/>
      <c r="D171" s="731"/>
      <c r="E171" s="626"/>
      <c r="F171" s="612"/>
      <c r="G171" s="627"/>
      <c r="H171" s="653"/>
      <c r="I171" s="297"/>
      <c r="J171" s="672"/>
      <c r="K171" s="672"/>
      <c r="L171" s="672"/>
      <c r="M171" s="672"/>
      <c r="N171" s="672"/>
      <c r="O171" s="672"/>
      <c r="P171" s="672"/>
      <c r="Q171" s="672"/>
      <c r="R171" s="672"/>
      <c r="S171" s="672"/>
      <c r="T171" s="672"/>
      <c r="U171" s="672"/>
      <c r="V171" s="672"/>
      <c r="W171" s="672"/>
      <c r="X171" s="672"/>
      <c r="Y171" s="672"/>
    </row>
    <row r="172" spans="1:25" s="488" customFormat="1" hidden="1" outlineLevel="1" x14ac:dyDescent="0.3">
      <c r="A172" s="615"/>
      <c r="B172" s="774"/>
      <c r="C172" s="775"/>
      <c r="D172" s="731"/>
      <c r="E172" s="626"/>
      <c r="F172" s="612"/>
      <c r="G172" s="627"/>
      <c r="H172" s="653"/>
      <c r="I172" s="297"/>
      <c r="J172" s="672"/>
      <c r="K172" s="672"/>
      <c r="L172" s="672"/>
      <c r="M172" s="672"/>
      <c r="N172" s="672"/>
      <c r="O172" s="672"/>
      <c r="P172" s="672"/>
      <c r="Q172" s="672"/>
      <c r="R172" s="672"/>
      <c r="S172" s="672"/>
      <c r="T172" s="672"/>
      <c r="U172" s="672"/>
      <c r="V172" s="672"/>
      <c r="W172" s="672"/>
      <c r="X172" s="672"/>
      <c r="Y172" s="672"/>
    </row>
    <row r="173" spans="1:25" s="488" customFormat="1" ht="14.5" collapsed="1" thickBot="1" x14ac:dyDescent="0.35">
      <c r="A173" s="628"/>
      <c r="B173" s="629"/>
      <c r="C173" s="629"/>
      <c r="D173" s="629"/>
      <c r="E173" s="629"/>
      <c r="F173" s="631"/>
      <c r="G173" s="638"/>
      <c r="H173" s="654"/>
      <c r="I173" s="297"/>
      <c r="J173" s="672"/>
      <c r="K173" s="672"/>
      <c r="L173" s="672"/>
      <c r="M173" s="672"/>
      <c r="N173" s="672"/>
      <c r="O173" s="672"/>
      <c r="P173" s="672"/>
      <c r="Q173" s="672"/>
      <c r="R173" s="672"/>
      <c r="S173" s="672"/>
      <c r="T173" s="672"/>
      <c r="U173" s="672"/>
      <c r="V173" s="672"/>
      <c r="W173" s="672"/>
      <c r="X173" s="672"/>
      <c r="Y173" s="672"/>
    </row>
    <row r="174" spans="1:25" s="488" customFormat="1" ht="15" thickTop="1" thickBot="1" x14ac:dyDescent="0.35">
      <c r="A174" s="658"/>
      <c r="B174" s="658"/>
      <c r="C174" s="658"/>
      <c r="D174" s="783" t="s">
        <v>1104</v>
      </c>
      <c r="E174" s="784"/>
      <c r="F174" s="785"/>
      <c r="G174" s="659">
        <f>SUM(G160:G172)</f>
        <v>0</v>
      </c>
      <c r="H174" s="662"/>
      <c r="I174" s="297"/>
      <c r="J174" s="672"/>
      <c r="K174" s="672"/>
      <c r="L174" s="672"/>
      <c r="M174" s="672"/>
      <c r="N174" s="672"/>
      <c r="O174" s="672"/>
      <c r="P174" s="672"/>
      <c r="Q174" s="672"/>
      <c r="R174" s="672"/>
      <c r="S174" s="672"/>
      <c r="T174" s="672"/>
      <c r="U174" s="672"/>
      <c r="V174" s="672"/>
      <c r="W174" s="672"/>
      <c r="X174" s="672"/>
      <c r="Y174" s="672"/>
    </row>
    <row r="175" spans="1:25" s="488" customFormat="1" ht="15" thickTop="1" thickBot="1" x14ac:dyDescent="0.35">
      <c r="A175" s="661"/>
      <c r="B175" s="661"/>
      <c r="C175" s="661"/>
      <c r="D175" s="786"/>
      <c r="E175" s="787"/>
      <c r="F175" s="788"/>
      <c r="G175" s="790">
        <f>+G174</f>
        <v>0</v>
      </c>
      <c r="H175" s="791"/>
      <c r="I175" s="297"/>
      <c r="J175" s="672"/>
      <c r="K175" s="672"/>
      <c r="L175" s="672"/>
      <c r="M175" s="672"/>
      <c r="N175" s="672"/>
      <c r="O175" s="672"/>
      <c r="P175" s="672"/>
      <c r="Q175" s="672"/>
      <c r="R175" s="672"/>
      <c r="S175" s="672"/>
      <c r="T175" s="672"/>
      <c r="U175" s="672"/>
      <c r="V175" s="672"/>
      <c r="W175" s="672"/>
      <c r="X175" s="672"/>
      <c r="Y175" s="672"/>
    </row>
    <row r="176" spans="1:25" ht="15.5" x14ac:dyDescent="0.35">
      <c r="A176" s="271"/>
      <c r="B176" s="271"/>
      <c r="C176" s="271"/>
      <c r="D176" s="292"/>
      <c r="E176" s="292"/>
      <c r="F176" s="292"/>
      <c r="G176" s="293"/>
      <c r="H176" s="294"/>
      <c r="I176" s="1"/>
      <c r="J176" s="76"/>
      <c r="K176" s="76"/>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1106</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66">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66">
        <f t="shared" ref="H181:H226" si="13">+G181*0.25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66">
        <f t="shared" si="13"/>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66">
        <f t="shared" si="13"/>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66">
        <f t="shared" si="13"/>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66">
        <f t="shared" si="13"/>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66">
        <f t="shared" si="13"/>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66">
        <f t="shared" si="13"/>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66">
        <f t="shared" si="13"/>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66">
        <f t="shared" si="13"/>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66">
        <f t="shared" si="13"/>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66">
        <f t="shared" si="13"/>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66">
        <f t="shared" si="13"/>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66">
        <f t="shared" si="13"/>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66">
        <f t="shared" si="13"/>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66">
        <f t="shared" si="13"/>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66">
        <f t="shared" si="13"/>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66">
        <f t="shared" si="13"/>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66">
        <f t="shared" si="13"/>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66">
        <f t="shared" si="13"/>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66">
        <f t="shared" si="13"/>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66">
        <f t="shared" si="13"/>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66">
        <f t="shared" si="13"/>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66">
        <f t="shared" si="13"/>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66">
        <f t="shared" si="13"/>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66">
        <f t="shared" si="13"/>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66">
        <f t="shared" si="13"/>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66">
        <f t="shared" si="13"/>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66">
        <f t="shared" si="13"/>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66">
        <f t="shared" si="13"/>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66">
        <f t="shared" si="13"/>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66">
        <f t="shared" si="13"/>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66">
        <f t="shared" si="13"/>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66">
        <f t="shared" si="13"/>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66">
        <f t="shared" si="13"/>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66">
        <f t="shared" si="13"/>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66">
        <f t="shared" si="13"/>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66">
        <f t="shared" si="13"/>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66">
        <f t="shared" si="13"/>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66">
        <f t="shared" si="13"/>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66">
        <f t="shared" si="13"/>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66">
        <f t="shared" si="13"/>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66">
        <f t="shared" si="13"/>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66">
        <f t="shared" si="13"/>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66">
        <f t="shared" si="13"/>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66">
        <f t="shared" si="13"/>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66">
        <f t="shared" si="13"/>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s="1" customFormat="1" ht="15.5" x14ac:dyDescent="0.35">
      <c r="A230" s="67"/>
      <c r="B230" s="67"/>
      <c r="C230" s="67"/>
      <c r="D230" s="67"/>
      <c r="E230" s="67"/>
      <c r="F230" s="67"/>
      <c r="G230" s="67"/>
      <c r="H230" s="67"/>
      <c r="J230" s="67"/>
      <c r="K230" s="68"/>
      <c r="L230" s="68"/>
      <c r="M230" s="68"/>
      <c r="N230" s="68"/>
      <c r="O230" s="68"/>
      <c r="P230" s="68"/>
      <c r="Q230" s="68"/>
      <c r="R230" s="68"/>
      <c r="S230" s="68"/>
      <c r="T230" s="68"/>
      <c r="U230" s="68"/>
      <c r="V230" s="68"/>
      <c r="W230" s="67"/>
      <c r="X230" s="67"/>
      <c r="Y230" s="67"/>
    </row>
    <row r="231" spans="1:46" s="1" customFormat="1" ht="16" thickBot="1" x14ac:dyDescent="0.4">
      <c r="A231" s="271"/>
      <c r="B231" s="271"/>
      <c r="C231" s="271"/>
      <c r="D231" s="271"/>
      <c r="E231" s="271"/>
      <c r="F231" s="67"/>
      <c r="G231" s="67"/>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66">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66">
        <f t="shared" ref="H235:H260" si="14">+G235*0.25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66">
        <f t="shared" si="14"/>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66">
        <f t="shared" si="14"/>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66">
        <f t="shared" si="14"/>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66">
        <f t="shared" si="14"/>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66">
        <f t="shared" si="14"/>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66">
        <f t="shared" si="14"/>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66">
        <f t="shared" si="14"/>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66">
        <f t="shared" si="14"/>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66">
        <f t="shared" si="14"/>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66">
        <f t="shared" si="14"/>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66">
        <f t="shared" si="14"/>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66">
        <f t="shared" si="14"/>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66">
        <f t="shared" si="14"/>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66">
        <f t="shared" si="14"/>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66">
        <f t="shared" si="14"/>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66">
        <f t="shared" si="14"/>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66">
        <f t="shared" si="14"/>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66">
        <f t="shared" si="14"/>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66">
        <f t="shared" si="14"/>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66">
        <f t="shared" si="14"/>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66">
        <f t="shared" si="14"/>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66">
        <f t="shared" si="14"/>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66">
        <f t="shared" si="14"/>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66">
        <f t="shared" si="14"/>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66">
        <f t="shared" si="14"/>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s="1" customFormat="1" ht="16" thickBot="1" x14ac:dyDescent="0.4">
      <c r="A264" s="271"/>
      <c r="B264" s="271"/>
      <c r="C264" s="271"/>
      <c r="D264" s="271"/>
      <c r="E264" s="271"/>
      <c r="F264" s="67"/>
      <c r="G264" s="67"/>
      <c r="H264" s="271"/>
      <c r="I264" s="3"/>
      <c r="J264" s="66"/>
      <c r="K264" s="68"/>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1" customFormat="1" ht="32" thickTop="1" thickBot="1" x14ac:dyDescent="0.4">
      <c r="A265" s="808" t="s">
        <v>1172</v>
      </c>
      <c r="B265" s="809"/>
      <c r="C265" s="809"/>
      <c r="D265" s="809"/>
      <c r="E265" s="809"/>
      <c r="F265" s="810"/>
      <c r="G265" s="811" t="s">
        <v>1096</v>
      </c>
      <c r="H265" s="246" t="s">
        <v>1097</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73" t="s">
        <v>1106</v>
      </c>
      <c r="B266" s="806" t="s">
        <v>1107</v>
      </c>
      <c r="C266" s="744"/>
      <c r="D266" s="745"/>
      <c r="E266" s="675" t="s">
        <v>1108</v>
      </c>
      <c r="F266" s="676" t="s">
        <v>1109</v>
      </c>
      <c r="G266" s="81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66">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66">
        <f t="shared" ref="H268:H313" si="15">+G268*0.25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66">
        <f t="shared" si="15"/>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66">
        <f t="shared" si="15"/>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66">
        <f t="shared" si="15"/>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66">
        <f t="shared" si="15"/>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66">
        <f t="shared" si="15"/>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66">
        <f t="shared" si="15"/>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66">
        <f t="shared" si="15"/>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66">
        <f t="shared" si="15"/>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66">
        <f t="shared" si="15"/>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66">
        <f t="shared" si="15"/>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66">
        <f t="shared" si="15"/>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66">
        <f t="shared" si="15"/>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66">
        <f t="shared" si="15"/>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66">
        <f t="shared" si="15"/>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66">
        <f t="shared" si="15"/>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66">
        <f t="shared" si="15"/>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66">
        <f t="shared" si="15"/>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66">
        <f t="shared" si="15"/>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66">
        <f t="shared" si="15"/>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66">
        <f t="shared" si="15"/>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66">
        <f t="shared" si="15"/>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66">
        <f t="shared" si="15"/>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66">
        <f t="shared" si="15"/>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66">
        <f t="shared" si="15"/>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66">
        <f t="shared" si="15"/>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66">
        <f t="shared" si="15"/>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66">
        <f t="shared" si="15"/>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66">
        <f t="shared" si="15"/>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66">
        <f t="shared" si="15"/>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66">
        <f t="shared" si="15"/>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66">
        <f t="shared" si="15"/>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66">
        <f t="shared" si="15"/>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66">
        <f t="shared" si="15"/>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66">
        <f t="shared" si="15"/>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66">
        <f t="shared" si="15"/>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66">
        <f t="shared" si="15"/>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66">
        <f t="shared" si="15"/>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66">
        <f t="shared" si="15"/>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66">
        <f t="shared" si="15"/>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66">
        <f t="shared" si="15"/>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66">
        <f t="shared" si="15"/>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66">
        <f t="shared" si="15"/>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66">
        <f t="shared" si="15"/>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66">
        <f t="shared" si="15"/>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66">
        <f t="shared" si="15"/>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s="1" customFormat="1"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67"/>
      <c r="B318" s="67"/>
      <c r="C318" s="67"/>
      <c r="D318" s="67"/>
      <c r="E318" s="67"/>
      <c r="F318" s="67"/>
      <c r="G318" s="67"/>
      <c r="H318" s="67"/>
      <c r="I318" s="1"/>
      <c r="J318" s="76"/>
      <c r="K318" s="76"/>
      <c r="L318" s="76"/>
      <c r="M318" s="76"/>
      <c r="N318" s="76"/>
      <c r="O318" s="76"/>
      <c r="P318" s="76"/>
      <c r="Q318" s="76"/>
      <c r="R318" s="76"/>
      <c r="S318" s="76"/>
      <c r="T318" s="76"/>
      <c r="U318" s="76"/>
      <c r="V318" s="76"/>
      <c r="W318" s="76"/>
      <c r="X318" s="76"/>
      <c r="Y318" s="76"/>
    </row>
    <row r="319" spans="1:46" ht="19" thickTop="1" thickBot="1" x14ac:dyDescent="0.4">
      <c r="A319" s="738" t="s">
        <v>1392</v>
      </c>
      <c r="B319" s="739"/>
      <c r="C319" s="739"/>
      <c r="D319" s="739"/>
      <c r="E319" s="739"/>
      <c r="F319" s="740"/>
      <c r="G319" s="741" t="s">
        <v>1224</v>
      </c>
      <c r="H319" s="779" t="s">
        <v>1186</v>
      </c>
      <c r="I319" s="3"/>
      <c r="J319" s="76"/>
      <c r="K319" s="76"/>
      <c r="L319" s="76"/>
      <c r="M319" s="76"/>
      <c r="N319" s="76"/>
      <c r="O319" s="76"/>
      <c r="P319" s="76"/>
      <c r="Q319" s="76"/>
      <c r="R319" s="76"/>
      <c r="S319" s="76"/>
      <c r="T319" s="76"/>
      <c r="U319" s="76"/>
      <c r="V319" s="76"/>
      <c r="W319" s="76"/>
      <c r="X319" s="76"/>
      <c r="Y319" s="76"/>
    </row>
    <row r="320" spans="1:46" s="488" customFormat="1" ht="29" thickTop="1" thickBot="1" x14ac:dyDescent="0.4">
      <c r="A320" s="602" t="s">
        <v>1228</v>
      </c>
      <c r="B320" s="778" t="s">
        <v>1107</v>
      </c>
      <c r="C320" s="744"/>
      <c r="D320" s="745"/>
      <c r="E320" s="605" t="s">
        <v>1108</v>
      </c>
      <c r="F320" s="606" t="s">
        <v>1109</v>
      </c>
      <c r="G320" s="742"/>
      <c r="H320" s="780"/>
      <c r="I320" s="634"/>
      <c r="J320" s="672"/>
      <c r="K320" s="672"/>
      <c r="L320" s="672"/>
      <c r="M320" s="672"/>
      <c r="N320" s="672"/>
      <c r="O320" s="672"/>
      <c r="P320" s="672"/>
      <c r="Q320" s="672"/>
      <c r="R320" s="672"/>
      <c r="S320" s="672"/>
      <c r="T320" s="672"/>
      <c r="U320" s="672"/>
      <c r="V320" s="672"/>
      <c r="W320" s="672"/>
      <c r="X320" s="672"/>
      <c r="Y320" s="672"/>
    </row>
    <row r="321" spans="1:25" s="488" customFormat="1" ht="15" thickTop="1" x14ac:dyDescent="0.35">
      <c r="A321" s="618"/>
      <c r="B321" s="776"/>
      <c r="C321" s="777"/>
      <c r="D321" s="734"/>
      <c r="E321" s="621"/>
      <c r="F321" s="612"/>
      <c r="G321" s="622"/>
      <c r="H321" s="653"/>
      <c r="I321" s="634"/>
      <c r="J321" s="672"/>
      <c r="K321" s="672"/>
      <c r="L321" s="672"/>
      <c r="M321" s="672"/>
      <c r="N321" s="672"/>
      <c r="O321" s="672"/>
      <c r="P321" s="672"/>
      <c r="Q321" s="672"/>
      <c r="R321" s="672"/>
      <c r="S321" s="672"/>
      <c r="T321" s="672"/>
      <c r="U321" s="672"/>
      <c r="V321" s="672"/>
      <c r="W321" s="672"/>
      <c r="X321" s="672"/>
      <c r="Y321" s="672"/>
    </row>
    <row r="322" spans="1:25" s="488" customFormat="1" ht="14.5" x14ac:dyDescent="0.35">
      <c r="A322" s="615"/>
      <c r="B322" s="774"/>
      <c r="C322" s="775"/>
      <c r="D322" s="731"/>
      <c r="E322" s="626"/>
      <c r="F322" s="612"/>
      <c r="G322" s="627"/>
      <c r="H322" s="653"/>
      <c r="I322" s="634"/>
      <c r="J322" s="672"/>
      <c r="K322" s="672"/>
      <c r="L322" s="672"/>
      <c r="M322" s="672"/>
      <c r="N322" s="672"/>
      <c r="O322" s="672"/>
      <c r="P322" s="672"/>
      <c r="Q322" s="672"/>
      <c r="R322" s="672"/>
      <c r="S322" s="672"/>
      <c r="T322" s="672"/>
      <c r="U322" s="672"/>
      <c r="V322" s="672"/>
      <c r="W322" s="672"/>
      <c r="X322" s="672"/>
      <c r="Y322" s="672"/>
    </row>
    <row r="323" spans="1:25" s="488" customFormat="1" ht="14.5" x14ac:dyDescent="0.35">
      <c r="A323" s="615"/>
      <c r="B323" s="774"/>
      <c r="C323" s="775"/>
      <c r="D323" s="731"/>
      <c r="E323" s="626"/>
      <c r="F323" s="612"/>
      <c r="G323" s="627"/>
      <c r="H323" s="653"/>
      <c r="I323" s="634"/>
      <c r="J323" s="672"/>
      <c r="K323" s="672"/>
      <c r="L323" s="672"/>
      <c r="M323" s="672"/>
      <c r="N323" s="672"/>
      <c r="O323" s="672"/>
      <c r="P323" s="672"/>
      <c r="Q323" s="672"/>
      <c r="R323" s="672"/>
      <c r="S323" s="672"/>
      <c r="T323" s="672"/>
      <c r="U323" s="672"/>
      <c r="V323" s="672"/>
      <c r="W323" s="672"/>
      <c r="X323" s="672"/>
      <c r="Y323" s="672"/>
    </row>
    <row r="324" spans="1:25" s="488" customFormat="1" ht="14.5" x14ac:dyDescent="0.35">
      <c r="A324" s="615"/>
      <c r="B324" s="774"/>
      <c r="C324" s="775"/>
      <c r="D324" s="731"/>
      <c r="E324" s="626"/>
      <c r="F324" s="612"/>
      <c r="G324" s="627"/>
      <c r="H324" s="653"/>
      <c r="I324" s="634"/>
      <c r="J324" s="672"/>
      <c r="K324" s="672"/>
      <c r="L324" s="672"/>
      <c r="M324" s="672"/>
      <c r="N324" s="672"/>
      <c r="O324" s="672"/>
      <c r="P324" s="672"/>
      <c r="Q324" s="672"/>
      <c r="R324" s="672"/>
      <c r="S324" s="672"/>
      <c r="T324" s="672"/>
      <c r="U324" s="672"/>
      <c r="V324" s="672"/>
      <c r="W324" s="672"/>
      <c r="X324" s="672"/>
      <c r="Y324" s="672"/>
    </row>
    <row r="325" spans="1:25" s="488" customFormat="1" ht="14.5" x14ac:dyDescent="0.35">
      <c r="A325" s="615"/>
      <c r="B325" s="774"/>
      <c r="C325" s="775"/>
      <c r="D325" s="731"/>
      <c r="E325" s="626"/>
      <c r="F325" s="612"/>
      <c r="G325" s="627"/>
      <c r="H325" s="653"/>
      <c r="I325" s="634"/>
      <c r="J325" s="672"/>
      <c r="K325" s="672"/>
      <c r="L325" s="672"/>
      <c r="M325" s="672"/>
      <c r="N325" s="672"/>
      <c r="O325" s="672"/>
      <c r="P325" s="672"/>
      <c r="Q325" s="672"/>
      <c r="R325" s="672"/>
      <c r="S325" s="672"/>
      <c r="T325" s="672"/>
      <c r="U325" s="672"/>
      <c r="V325" s="672"/>
      <c r="W325" s="672"/>
      <c r="X325" s="672"/>
      <c r="Y325" s="672"/>
    </row>
    <row r="326" spans="1:25" s="488" customFormat="1" ht="14.5" x14ac:dyDescent="0.35">
      <c r="A326" s="615"/>
      <c r="B326" s="774"/>
      <c r="C326" s="775"/>
      <c r="D326" s="731"/>
      <c r="E326" s="626"/>
      <c r="F326" s="612"/>
      <c r="G326" s="627"/>
      <c r="H326" s="653"/>
      <c r="I326" s="634"/>
      <c r="J326" s="672"/>
      <c r="K326" s="672"/>
      <c r="L326" s="672"/>
      <c r="M326" s="672"/>
      <c r="N326" s="672"/>
      <c r="O326" s="672"/>
      <c r="P326" s="672"/>
      <c r="Q326" s="672"/>
      <c r="R326" s="672"/>
      <c r="S326" s="672"/>
      <c r="T326" s="672"/>
      <c r="U326" s="672"/>
      <c r="V326" s="672"/>
      <c r="W326" s="672"/>
      <c r="X326" s="672"/>
      <c r="Y326" s="672"/>
    </row>
    <row r="327" spans="1:25" s="488" customFormat="1" ht="14.5" x14ac:dyDescent="0.35">
      <c r="A327" s="615"/>
      <c r="B327" s="774"/>
      <c r="C327" s="775"/>
      <c r="D327" s="731"/>
      <c r="E327" s="626"/>
      <c r="F327" s="612"/>
      <c r="G327" s="627"/>
      <c r="H327" s="653"/>
      <c r="I327" s="634"/>
      <c r="J327" s="672"/>
      <c r="K327" s="672"/>
      <c r="L327" s="672"/>
      <c r="M327" s="672"/>
      <c r="N327" s="672"/>
      <c r="O327" s="672"/>
      <c r="P327" s="672"/>
      <c r="Q327" s="672"/>
      <c r="R327" s="672"/>
      <c r="S327" s="672"/>
      <c r="T327" s="672"/>
      <c r="U327" s="672"/>
      <c r="V327" s="672"/>
      <c r="W327" s="672"/>
      <c r="X327" s="672"/>
      <c r="Y327" s="672"/>
    </row>
    <row r="328" spans="1:25" s="488" customFormat="1" ht="14.5" hidden="1" outlineLevel="1" x14ac:dyDescent="0.35">
      <c r="A328" s="615"/>
      <c r="B328" s="774"/>
      <c r="C328" s="775"/>
      <c r="D328" s="731"/>
      <c r="E328" s="626"/>
      <c r="F328" s="612"/>
      <c r="G328" s="627"/>
      <c r="H328" s="653"/>
      <c r="I328" s="634"/>
      <c r="J328" s="672"/>
      <c r="K328" s="672"/>
      <c r="L328" s="672"/>
      <c r="M328" s="672"/>
      <c r="N328" s="672"/>
      <c r="O328" s="672"/>
      <c r="P328" s="672"/>
      <c r="Q328" s="672"/>
      <c r="R328" s="672"/>
      <c r="S328" s="672"/>
      <c r="T328" s="672"/>
      <c r="U328" s="672"/>
      <c r="V328" s="672"/>
      <c r="W328" s="672"/>
      <c r="X328" s="672"/>
      <c r="Y328" s="672"/>
    </row>
    <row r="329" spans="1:25" s="488" customFormat="1" hidden="1" outlineLevel="1" x14ac:dyDescent="0.3">
      <c r="A329" s="615"/>
      <c r="B329" s="774"/>
      <c r="C329" s="775"/>
      <c r="D329" s="731"/>
      <c r="E329" s="626"/>
      <c r="F329" s="612"/>
      <c r="G329" s="627"/>
      <c r="H329" s="653"/>
      <c r="I329" s="297"/>
      <c r="J329" s="672"/>
      <c r="K329" s="672"/>
      <c r="L329" s="672"/>
      <c r="M329" s="672"/>
      <c r="N329" s="672"/>
      <c r="O329" s="672"/>
      <c r="P329" s="672"/>
      <c r="Q329" s="672"/>
      <c r="R329" s="672"/>
      <c r="S329" s="672"/>
      <c r="T329" s="672"/>
      <c r="U329" s="672"/>
      <c r="V329" s="672"/>
      <c r="W329" s="672"/>
      <c r="X329" s="672"/>
      <c r="Y329" s="672"/>
    </row>
    <row r="330" spans="1:25" s="488" customFormat="1" hidden="1" outlineLevel="1" x14ac:dyDescent="0.3">
      <c r="A330" s="615"/>
      <c r="B330" s="774"/>
      <c r="C330" s="775"/>
      <c r="D330" s="731"/>
      <c r="E330" s="626"/>
      <c r="F330" s="612"/>
      <c r="G330" s="627"/>
      <c r="H330" s="653"/>
      <c r="I330" s="297"/>
      <c r="J330" s="672"/>
      <c r="K330" s="672"/>
      <c r="L330" s="672"/>
      <c r="M330" s="672"/>
      <c r="N330" s="672"/>
      <c r="O330" s="672"/>
      <c r="P330" s="672"/>
      <c r="Q330" s="672"/>
      <c r="R330" s="672"/>
      <c r="S330" s="672"/>
      <c r="T330" s="672"/>
      <c r="U330" s="672"/>
      <c r="V330" s="672"/>
      <c r="W330" s="672"/>
      <c r="X330" s="672"/>
      <c r="Y330" s="672"/>
    </row>
    <row r="331" spans="1:25" s="488" customFormat="1" hidden="1" outlineLevel="1" x14ac:dyDescent="0.3">
      <c r="A331" s="615"/>
      <c r="B331" s="774"/>
      <c r="C331" s="775"/>
      <c r="D331" s="731"/>
      <c r="E331" s="626"/>
      <c r="F331" s="612"/>
      <c r="G331" s="627"/>
      <c r="H331" s="653"/>
      <c r="I331" s="297"/>
      <c r="J331" s="672"/>
      <c r="K331" s="672"/>
      <c r="L331" s="672"/>
      <c r="M331" s="672"/>
      <c r="N331" s="672"/>
      <c r="O331" s="672"/>
      <c r="P331" s="672"/>
      <c r="Q331" s="672"/>
      <c r="R331" s="672"/>
      <c r="S331" s="672"/>
      <c r="T331" s="672"/>
      <c r="U331" s="672"/>
      <c r="V331" s="672"/>
      <c r="W331" s="672"/>
      <c r="X331" s="672"/>
      <c r="Y331" s="672"/>
    </row>
    <row r="332" spans="1:25" s="488" customFormat="1" hidden="1" outlineLevel="1" x14ac:dyDescent="0.3">
      <c r="A332" s="615"/>
      <c r="B332" s="774"/>
      <c r="C332" s="775"/>
      <c r="D332" s="731"/>
      <c r="E332" s="626"/>
      <c r="F332" s="612"/>
      <c r="G332" s="627"/>
      <c r="H332" s="653"/>
      <c r="I332" s="297"/>
      <c r="J332" s="672"/>
      <c r="K332" s="672"/>
      <c r="L332" s="672"/>
      <c r="M332" s="672"/>
      <c r="N332" s="672"/>
      <c r="O332" s="672"/>
      <c r="P332" s="672"/>
      <c r="Q332" s="672"/>
      <c r="R332" s="672"/>
      <c r="S332" s="672"/>
      <c r="T332" s="672"/>
      <c r="U332" s="672"/>
      <c r="V332" s="672"/>
      <c r="W332" s="672"/>
      <c r="X332" s="672"/>
      <c r="Y332" s="672"/>
    </row>
    <row r="333" spans="1:25" s="488" customFormat="1" hidden="1" outlineLevel="1" x14ac:dyDescent="0.3">
      <c r="A333" s="615"/>
      <c r="B333" s="774"/>
      <c r="C333" s="775"/>
      <c r="D333" s="731"/>
      <c r="E333" s="626"/>
      <c r="F333" s="612"/>
      <c r="G333" s="627"/>
      <c r="H333" s="653"/>
      <c r="I333" s="297"/>
      <c r="J333" s="672"/>
      <c r="K333" s="672"/>
      <c r="L333" s="672"/>
      <c r="M333" s="672"/>
      <c r="N333" s="672"/>
      <c r="O333" s="672"/>
      <c r="P333" s="672"/>
      <c r="Q333" s="672"/>
      <c r="R333" s="672"/>
      <c r="S333" s="672"/>
      <c r="T333" s="672"/>
      <c r="U333" s="672"/>
      <c r="V333" s="672"/>
      <c r="W333" s="672"/>
      <c r="X333" s="672"/>
      <c r="Y333" s="672"/>
    </row>
    <row r="334" spans="1:25" s="488" customFormat="1" hidden="1" outlineLevel="1" x14ac:dyDescent="0.3">
      <c r="A334" s="615"/>
      <c r="B334" s="774"/>
      <c r="C334" s="775"/>
      <c r="D334" s="731"/>
      <c r="E334" s="626"/>
      <c r="F334" s="612"/>
      <c r="G334" s="627"/>
      <c r="H334" s="653"/>
      <c r="I334" s="297"/>
      <c r="J334" s="672"/>
      <c r="K334" s="672"/>
      <c r="L334" s="672"/>
      <c r="M334" s="672"/>
      <c r="N334" s="672"/>
      <c r="O334" s="672"/>
      <c r="P334" s="672"/>
      <c r="Q334" s="672"/>
      <c r="R334" s="672"/>
      <c r="S334" s="672"/>
      <c r="T334" s="672"/>
      <c r="U334" s="672"/>
      <c r="V334" s="672"/>
      <c r="W334" s="672"/>
      <c r="X334" s="672"/>
      <c r="Y334" s="672"/>
    </row>
    <row r="335" spans="1:25" s="488" customFormat="1" hidden="1" outlineLevel="1" x14ac:dyDescent="0.3">
      <c r="A335" s="615"/>
      <c r="B335" s="774"/>
      <c r="C335" s="775"/>
      <c r="D335" s="731"/>
      <c r="E335" s="626"/>
      <c r="F335" s="612"/>
      <c r="G335" s="627"/>
      <c r="H335" s="653"/>
      <c r="I335" s="297"/>
      <c r="J335" s="672"/>
      <c r="K335" s="672"/>
      <c r="L335" s="672"/>
      <c r="M335" s="672"/>
      <c r="N335" s="672"/>
      <c r="O335" s="672"/>
      <c r="P335" s="672"/>
      <c r="Q335" s="672"/>
      <c r="R335" s="672"/>
      <c r="S335" s="672"/>
      <c r="T335" s="672"/>
      <c r="U335" s="672"/>
      <c r="V335" s="672"/>
      <c r="W335" s="672"/>
      <c r="X335" s="672"/>
      <c r="Y335" s="672"/>
    </row>
    <row r="336" spans="1:25" s="488" customFormat="1" hidden="1" outlineLevel="1" x14ac:dyDescent="0.3">
      <c r="A336" s="615"/>
      <c r="B336" s="774"/>
      <c r="C336" s="775"/>
      <c r="D336" s="731"/>
      <c r="E336" s="626"/>
      <c r="F336" s="612"/>
      <c r="G336" s="627"/>
      <c r="H336" s="653"/>
      <c r="I336" s="297"/>
      <c r="J336" s="672"/>
      <c r="K336" s="672"/>
      <c r="L336" s="672"/>
      <c r="M336" s="672"/>
      <c r="N336" s="672"/>
      <c r="O336" s="672"/>
      <c r="P336" s="672"/>
      <c r="Q336" s="672"/>
      <c r="R336" s="672"/>
      <c r="S336" s="672"/>
      <c r="T336" s="672"/>
      <c r="U336" s="672"/>
      <c r="V336" s="672"/>
      <c r="W336" s="672"/>
      <c r="X336" s="672"/>
      <c r="Y336" s="672"/>
    </row>
    <row r="337" spans="1:25" s="488" customFormat="1" hidden="1" outlineLevel="1" x14ac:dyDescent="0.3">
      <c r="A337" s="615"/>
      <c r="B337" s="774"/>
      <c r="C337" s="775"/>
      <c r="D337" s="731"/>
      <c r="E337" s="626"/>
      <c r="F337" s="612"/>
      <c r="G337" s="627"/>
      <c r="H337" s="653"/>
      <c r="I337" s="297"/>
      <c r="J337" s="672"/>
      <c r="K337" s="672"/>
      <c r="L337" s="672"/>
      <c r="M337" s="672"/>
      <c r="N337" s="672"/>
      <c r="O337" s="672"/>
      <c r="P337" s="672"/>
      <c r="Q337" s="672"/>
      <c r="R337" s="672"/>
      <c r="S337" s="672"/>
      <c r="T337" s="672"/>
      <c r="U337" s="672"/>
      <c r="V337" s="672"/>
      <c r="W337" s="672"/>
      <c r="X337" s="672"/>
      <c r="Y337" s="672"/>
    </row>
    <row r="338" spans="1:25" s="488" customFormat="1" hidden="1" outlineLevel="1" x14ac:dyDescent="0.3">
      <c r="A338" s="615"/>
      <c r="B338" s="774"/>
      <c r="C338" s="775"/>
      <c r="D338" s="731"/>
      <c r="E338" s="626"/>
      <c r="F338" s="612"/>
      <c r="G338" s="627"/>
      <c r="H338" s="653"/>
      <c r="I338" s="297"/>
      <c r="J338" s="672"/>
      <c r="K338" s="672"/>
      <c r="L338" s="672"/>
      <c r="M338" s="672"/>
      <c r="N338" s="672"/>
      <c r="O338" s="672"/>
      <c r="P338" s="672"/>
      <c r="Q338" s="672"/>
      <c r="R338" s="672"/>
      <c r="S338" s="672"/>
      <c r="T338" s="672"/>
      <c r="U338" s="672"/>
      <c r="V338" s="672"/>
      <c r="W338" s="672"/>
      <c r="X338" s="672"/>
      <c r="Y338" s="672"/>
    </row>
    <row r="339" spans="1:25" s="488" customFormat="1" hidden="1" outlineLevel="1" x14ac:dyDescent="0.3">
      <c r="A339" s="615"/>
      <c r="B339" s="774"/>
      <c r="C339" s="775"/>
      <c r="D339" s="731"/>
      <c r="E339" s="626"/>
      <c r="F339" s="612"/>
      <c r="G339" s="627"/>
      <c r="H339" s="653"/>
      <c r="I339" s="297"/>
      <c r="J339" s="672"/>
      <c r="K339" s="672"/>
      <c r="L339" s="672"/>
      <c r="M339" s="672"/>
      <c r="N339" s="672"/>
      <c r="O339" s="672"/>
      <c r="P339" s="672"/>
      <c r="Q339" s="672"/>
      <c r="R339" s="672"/>
      <c r="S339" s="672"/>
      <c r="T339" s="672"/>
      <c r="U339" s="672"/>
      <c r="V339" s="672"/>
      <c r="W339" s="672"/>
      <c r="X339" s="672"/>
      <c r="Y339" s="672"/>
    </row>
    <row r="340" spans="1:25" s="488" customFormat="1" hidden="1" outlineLevel="1" x14ac:dyDescent="0.3">
      <c r="A340" s="615"/>
      <c r="B340" s="774"/>
      <c r="C340" s="775"/>
      <c r="D340" s="731"/>
      <c r="E340" s="626"/>
      <c r="F340" s="612"/>
      <c r="G340" s="627"/>
      <c r="H340" s="653"/>
      <c r="I340" s="297"/>
      <c r="J340" s="672"/>
      <c r="K340" s="672"/>
      <c r="L340" s="672"/>
      <c r="M340" s="672"/>
      <c r="N340" s="672"/>
      <c r="O340" s="672"/>
      <c r="P340" s="672"/>
      <c r="Q340" s="672"/>
      <c r="R340" s="672"/>
      <c r="S340" s="672"/>
      <c r="T340" s="672"/>
      <c r="U340" s="672"/>
      <c r="V340" s="672"/>
      <c r="W340" s="672"/>
      <c r="X340" s="672"/>
      <c r="Y340" s="672"/>
    </row>
    <row r="341" spans="1:25" s="488" customFormat="1" ht="14.5" collapsed="1" thickBot="1" x14ac:dyDescent="0.35">
      <c r="A341" s="628"/>
      <c r="B341" s="629"/>
      <c r="C341" s="629"/>
      <c r="D341" s="629"/>
      <c r="E341" s="629"/>
      <c r="F341" s="629"/>
      <c r="G341" s="638"/>
      <c r="H341" s="655"/>
      <c r="I341" s="297"/>
      <c r="J341" s="672"/>
      <c r="K341" s="672"/>
      <c r="L341" s="672"/>
      <c r="M341" s="672"/>
      <c r="N341" s="672"/>
      <c r="O341" s="672"/>
      <c r="P341" s="672"/>
      <c r="Q341" s="672"/>
      <c r="R341" s="672"/>
      <c r="S341" s="672"/>
      <c r="T341" s="672"/>
      <c r="U341" s="672"/>
      <c r="V341" s="672"/>
      <c r="W341" s="672"/>
      <c r="X341" s="672"/>
      <c r="Y341" s="672"/>
    </row>
    <row r="342" spans="1:25" s="488" customFormat="1" ht="15" thickTop="1" thickBot="1" x14ac:dyDescent="0.35">
      <c r="A342" s="658"/>
      <c r="B342" s="658"/>
      <c r="C342" s="658"/>
      <c r="D342" s="783" t="s">
        <v>1104</v>
      </c>
      <c r="E342" s="784"/>
      <c r="F342" s="785"/>
      <c r="G342" s="659">
        <f>SUM(G321:G340)</f>
        <v>0</v>
      </c>
      <c r="H342" s="662"/>
      <c r="I342" s="297"/>
      <c r="J342" s="672"/>
      <c r="K342" s="672"/>
      <c r="L342" s="672"/>
      <c r="M342" s="672"/>
      <c r="N342" s="672"/>
      <c r="O342" s="672"/>
      <c r="P342" s="672"/>
      <c r="Q342" s="672"/>
      <c r="R342" s="672"/>
      <c r="S342" s="672"/>
      <c r="T342" s="672"/>
      <c r="U342" s="672"/>
      <c r="V342" s="672"/>
      <c r="W342" s="672"/>
      <c r="X342" s="672"/>
      <c r="Y342" s="672"/>
    </row>
    <row r="343" spans="1:25" s="488" customFormat="1" ht="15" thickTop="1" thickBot="1" x14ac:dyDescent="0.35">
      <c r="A343" s="661"/>
      <c r="B343" s="661"/>
      <c r="C343" s="661"/>
      <c r="D343" s="786"/>
      <c r="E343" s="787"/>
      <c r="F343" s="788"/>
      <c r="G343" s="790">
        <f>+G342+H342</f>
        <v>0</v>
      </c>
      <c r="H343" s="791"/>
      <c r="I343" s="297"/>
      <c r="J343" s="672"/>
      <c r="K343" s="672"/>
      <c r="L343" s="672"/>
      <c r="M343" s="672"/>
      <c r="N343" s="672"/>
      <c r="O343" s="672"/>
      <c r="P343" s="672"/>
      <c r="Q343" s="672"/>
      <c r="R343" s="672"/>
      <c r="S343" s="672"/>
      <c r="T343" s="672"/>
      <c r="U343" s="672"/>
      <c r="V343" s="672"/>
      <c r="W343" s="672"/>
      <c r="X343" s="672"/>
      <c r="Y343" s="672"/>
    </row>
    <row r="344" spans="1:25" x14ac:dyDescent="0.3">
      <c r="A344" s="67"/>
      <c r="B344" s="67"/>
      <c r="C344" s="67"/>
      <c r="D344" s="67"/>
      <c r="E344" s="67"/>
      <c r="F344" s="67"/>
      <c r="G344" s="67"/>
      <c r="H344" s="67"/>
      <c r="I344" s="67"/>
      <c r="J344" s="76"/>
      <c r="K344" s="76"/>
      <c r="L344" s="76"/>
      <c r="M344" s="76"/>
      <c r="N344" s="76"/>
      <c r="O344" s="76"/>
      <c r="P344" s="76"/>
      <c r="Q344" s="76"/>
      <c r="R344" s="76"/>
      <c r="S344" s="76"/>
      <c r="T344" s="76"/>
      <c r="U344" s="76"/>
      <c r="V344" s="76"/>
      <c r="W344" s="76"/>
      <c r="X344" s="76"/>
      <c r="Y344" s="76"/>
    </row>
    <row r="345" spans="1:25" x14ac:dyDescent="0.3">
      <c r="A345" s="67"/>
      <c r="B345" s="67"/>
      <c r="C345" s="67"/>
      <c r="D345" s="67"/>
      <c r="E345" s="67"/>
      <c r="F345" s="67"/>
      <c r="G345" s="67"/>
      <c r="H345" s="67"/>
      <c r="I345" s="67"/>
      <c r="J345" s="76"/>
      <c r="K345" s="76"/>
      <c r="L345" s="76"/>
      <c r="M345" s="76"/>
      <c r="N345" s="76"/>
      <c r="O345" s="76"/>
      <c r="P345" s="76"/>
      <c r="Q345" s="76"/>
      <c r="R345" s="76"/>
      <c r="S345" s="76"/>
      <c r="T345" s="76"/>
      <c r="U345" s="76"/>
      <c r="V345" s="76"/>
      <c r="W345" s="76"/>
      <c r="X345" s="76"/>
      <c r="Y345" s="76"/>
    </row>
    <row r="346" spans="1:25" x14ac:dyDescent="0.3">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row>
    <row r="347" spans="1:25" x14ac:dyDescent="0.3">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row>
    <row r="348" spans="1:25" x14ac:dyDescent="0.3">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row>
    <row r="349" spans="1:25" x14ac:dyDescent="0.3">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row>
    <row r="350" spans="1:25" x14ac:dyDescent="0.3">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row>
    <row r="351" spans="1:25" x14ac:dyDescent="0.3">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row>
    <row r="352" spans="1:25" x14ac:dyDescent="0.3">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row>
    <row r="353" spans="1:25" x14ac:dyDescent="0.3">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row>
    <row r="354" spans="1:25" x14ac:dyDescent="0.3">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row>
    <row r="355" spans="1:25" x14ac:dyDescent="0.3">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row>
    <row r="356" spans="1:25" x14ac:dyDescent="0.3">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row>
    <row r="357" spans="1:25" x14ac:dyDescent="0.3">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row>
    <row r="358" spans="1:25" x14ac:dyDescent="0.3">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row>
    <row r="359" spans="1:25" x14ac:dyDescent="0.3">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row>
    <row r="360" spans="1:25" x14ac:dyDescent="0.3">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row>
    <row r="361" spans="1:25" x14ac:dyDescent="0.3">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row>
    <row r="362" spans="1:25" x14ac:dyDescent="0.3">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row>
    <row r="363" spans="1:25" x14ac:dyDescent="0.3">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row>
    <row r="364" spans="1:25" x14ac:dyDescent="0.3">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row>
    <row r="365" spans="1:25" x14ac:dyDescent="0.3">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row>
    <row r="366" spans="1:25" x14ac:dyDescent="0.3">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row>
    <row r="367" spans="1:25" x14ac:dyDescent="0.3">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row>
    <row r="368" spans="1:25" x14ac:dyDescent="0.3">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row>
    <row r="369" spans="1:25" x14ac:dyDescent="0.3">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row>
    <row r="370" spans="1:25" x14ac:dyDescent="0.3">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row>
    <row r="371" spans="1:25" x14ac:dyDescent="0.3">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row>
    <row r="372" spans="1:25" x14ac:dyDescent="0.3">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row>
    <row r="373" spans="1:25" x14ac:dyDescent="0.3">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row>
    <row r="374" spans="1:25" x14ac:dyDescent="0.3">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row>
    <row r="375" spans="1:25" x14ac:dyDescent="0.3">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row>
    <row r="376" spans="1:25" x14ac:dyDescent="0.3">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row>
    <row r="377" spans="1:25" x14ac:dyDescent="0.3">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row>
  </sheetData>
  <sheetProtection algorithmName="SHA-512" hashValue="ayw8++w6jWBe3ErNp8/oyXgDotlBdm4NWMII3lO4T7tJv51F6jJBqD52ElzE1fX93XDMHWMxE7GTbeaJUl0ESQ==" saltValue="7Uhmvq8OuG/wzq7Mjqo/zw==" spinCount="100000" sheet="1" formatRows="0"/>
  <mergeCells count="189">
    <mergeCell ref="B286:D286"/>
    <mergeCell ref="B287:D287"/>
    <mergeCell ref="B288:D288"/>
    <mergeCell ref="B323:D323"/>
    <mergeCell ref="B324:D324"/>
    <mergeCell ref="B325:D325"/>
    <mergeCell ref="B326:D326"/>
    <mergeCell ref="B327:D327"/>
    <mergeCell ref="B245:D245"/>
    <mergeCell ref="B290:D290"/>
    <mergeCell ref="B291:D291"/>
    <mergeCell ref="B292:D292"/>
    <mergeCell ref="B293:D293"/>
    <mergeCell ref="B294:D294"/>
    <mergeCell ref="B295:D295"/>
    <mergeCell ref="B296:D296"/>
    <mergeCell ref="B297:D297"/>
    <mergeCell ref="B269:D269"/>
    <mergeCell ref="B270:D270"/>
    <mergeCell ref="B271:D271"/>
    <mergeCell ref="B272:D272"/>
    <mergeCell ref="B273:D273"/>
    <mergeCell ref="B274:D274"/>
    <mergeCell ref="B275:D275"/>
    <mergeCell ref="B278:D278"/>
    <mergeCell ref="B279:D279"/>
    <mergeCell ref="B280:D280"/>
    <mergeCell ref="B281:D281"/>
    <mergeCell ref="B282:D282"/>
    <mergeCell ref="B283:D283"/>
    <mergeCell ref="B236:D236"/>
    <mergeCell ref="B237:D237"/>
    <mergeCell ref="B238:D238"/>
    <mergeCell ref="B239:D239"/>
    <mergeCell ref="B240:D240"/>
    <mergeCell ref="B241:D241"/>
    <mergeCell ref="B242:D242"/>
    <mergeCell ref="B243:D243"/>
    <mergeCell ref="B244:D244"/>
    <mergeCell ref="B206:D206"/>
    <mergeCell ref="B207:D207"/>
    <mergeCell ref="B208:D208"/>
    <mergeCell ref="B209:D209"/>
    <mergeCell ref="B210:D210"/>
    <mergeCell ref="B211:D211"/>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B197:D197"/>
    <mergeCell ref="B198:D198"/>
    <mergeCell ref="B199:D199"/>
    <mergeCell ref="B162:D162"/>
    <mergeCell ref="B163:D163"/>
    <mergeCell ref="B164:D164"/>
    <mergeCell ref="B165:D165"/>
    <mergeCell ref="B166:D166"/>
    <mergeCell ref="B202:D202"/>
    <mergeCell ref="B203:D203"/>
    <mergeCell ref="B204:D204"/>
    <mergeCell ref="B205:D205"/>
    <mergeCell ref="B200:D200"/>
    <mergeCell ref="B201:D201"/>
    <mergeCell ref="B172:D172"/>
    <mergeCell ref="D174:F175"/>
    <mergeCell ref="G175:H175"/>
    <mergeCell ref="B180:D180"/>
    <mergeCell ref="B181:D181"/>
    <mergeCell ref="B338:D338"/>
    <mergeCell ref="B339:D339"/>
    <mergeCell ref="B340:D340"/>
    <mergeCell ref="B215:D215"/>
    <mergeCell ref="B216:D216"/>
    <mergeCell ref="B217:D217"/>
    <mergeCell ref="B218:D218"/>
    <mergeCell ref="B219:D219"/>
    <mergeCell ref="B223:D223"/>
    <mergeCell ref="B224:D224"/>
    <mergeCell ref="B225:D225"/>
    <mergeCell ref="B226:D226"/>
    <mergeCell ref="G263:H263"/>
    <mergeCell ref="A265:F265"/>
    <mergeCell ref="G265:G266"/>
    <mergeCell ref="B266:D266"/>
    <mergeCell ref="B256:D256"/>
    <mergeCell ref="B257:D257"/>
    <mergeCell ref="B258:D258"/>
    <mergeCell ref="B259:D259"/>
    <mergeCell ref="B260:D260"/>
    <mergeCell ref="D342:F343"/>
    <mergeCell ref="G343:H343"/>
    <mergeCell ref="B336:D336"/>
    <mergeCell ref="B337:D337"/>
    <mergeCell ref="B320:D320"/>
    <mergeCell ref="B321:D321"/>
    <mergeCell ref="B322:D322"/>
    <mergeCell ref="B328:D328"/>
    <mergeCell ref="B329:D329"/>
    <mergeCell ref="B330:D330"/>
    <mergeCell ref="G319:G320"/>
    <mergeCell ref="A319:F319"/>
    <mergeCell ref="B331:D331"/>
    <mergeCell ref="B332:D332"/>
    <mergeCell ref="B333:D333"/>
    <mergeCell ref="B334:D334"/>
    <mergeCell ref="B335:D335"/>
    <mergeCell ref="A1:G1"/>
    <mergeCell ref="H319:H320"/>
    <mergeCell ref="G155:H155"/>
    <mergeCell ref="B170:D170"/>
    <mergeCell ref="B171:D171"/>
    <mergeCell ref="A2:F2"/>
    <mergeCell ref="G2:G3"/>
    <mergeCell ref="E152:E153"/>
    <mergeCell ref="F152:F153"/>
    <mergeCell ref="G153:H153"/>
    <mergeCell ref="D155:F155"/>
    <mergeCell ref="B159:D159"/>
    <mergeCell ref="B160:D160"/>
    <mergeCell ref="A178:F178"/>
    <mergeCell ref="G178:G179"/>
    <mergeCell ref="B179:D179"/>
    <mergeCell ref="A158:F158"/>
    <mergeCell ref="G158:G159"/>
    <mergeCell ref="H158:H159"/>
    <mergeCell ref="G229:H229"/>
    <mergeCell ref="A232:F232"/>
    <mergeCell ref="G232:G233"/>
    <mergeCell ref="B233:D233"/>
    <mergeCell ref="B222:D222"/>
    <mergeCell ref="G316:H316"/>
    <mergeCell ref="B309:D309"/>
    <mergeCell ref="B310:D310"/>
    <mergeCell ref="B311:D311"/>
    <mergeCell ref="B312:D312"/>
    <mergeCell ref="B313:D313"/>
    <mergeCell ref="B267:D267"/>
    <mergeCell ref="B268:D268"/>
    <mergeCell ref="B289:D289"/>
    <mergeCell ref="B307:D307"/>
    <mergeCell ref="B308:D308"/>
    <mergeCell ref="B300:D300"/>
    <mergeCell ref="B301:D301"/>
    <mergeCell ref="B302:D302"/>
    <mergeCell ref="B303:D303"/>
    <mergeCell ref="B304:D304"/>
    <mergeCell ref="B305:D305"/>
    <mergeCell ref="B306:D306"/>
    <mergeCell ref="B298:D298"/>
    <mergeCell ref="B299:D299"/>
    <mergeCell ref="B284:D284"/>
    <mergeCell ref="B285:D285"/>
    <mergeCell ref="B276:D276"/>
    <mergeCell ref="B277:D277"/>
    <mergeCell ref="B161:D161"/>
    <mergeCell ref="B167:D167"/>
    <mergeCell ref="B168:D168"/>
    <mergeCell ref="B169:D169"/>
    <mergeCell ref="B213:D213"/>
    <mergeCell ref="D315:F316"/>
    <mergeCell ref="D262:F263"/>
    <mergeCell ref="B234:D234"/>
    <mergeCell ref="B235:D235"/>
    <mergeCell ref="B246:D246"/>
    <mergeCell ref="B254:D254"/>
    <mergeCell ref="B255:D255"/>
    <mergeCell ref="B247:D247"/>
    <mergeCell ref="B248:D248"/>
    <mergeCell ref="B249:D249"/>
    <mergeCell ref="B250:D250"/>
    <mergeCell ref="B251:D251"/>
    <mergeCell ref="B252:D252"/>
    <mergeCell ref="B253:D253"/>
    <mergeCell ref="D228:F229"/>
    <mergeCell ref="B212:D212"/>
    <mergeCell ref="B220:D220"/>
    <mergeCell ref="B221:D221"/>
    <mergeCell ref="B214:D214"/>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0870F2-3B57-45D3-8EAE-440214388B04}">
          <x14:formula1>
            <xm:f>Summary!$AF$4:$AF$14</xm:f>
          </x14:formula1>
          <xm:sqref>E4:E150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7C4A2-65AE-4685-9594-FFC054239295}">
  <dimension ref="A1:AT377"/>
  <sheetViews>
    <sheetView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9" width="0" hidden="1" customWidth="1"/>
  </cols>
  <sheetData>
    <row r="1" spans="1:25" ht="27.75" customHeight="1" thickBot="1" x14ac:dyDescent="0.65">
      <c r="A1" s="805" t="str">
        <f>CONCATENATE(TEXT(Period_sum!D18,)," ",TEXT(Period_sum!E18,"ÅÅÅÅ-MM-DD")," - ",TEXT(Period_sum!F18,"ÅÅÅÅ-MM-DD"))</f>
        <v>M61-M66 Report 2027-07-01 - 2027-12-31</v>
      </c>
      <c r="B1" s="805"/>
      <c r="C1" s="805"/>
      <c r="D1" s="805"/>
      <c r="E1" s="805"/>
      <c r="F1" s="805"/>
      <c r="G1" s="805"/>
      <c r="J1" s="76"/>
      <c r="K1" s="76"/>
      <c r="L1" s="76"/>
      <c r="M1" s="76"/>
      <c r="N1" s="76"/>
      <c r="O1" s="76"/>
      <c r="P1" s="76"/>
      <c r="Q1" s="76"/>
      <c r="R1" s="76"/>
      <c r="S1" s="76"/>
      <c r="T1" s="76"/>
      <c r="U1" s="76"/>
      <c r="V1" s="76"/>
      <c r="W1" s="76"/>
      <c r="X1" s="76"/>
      <c r="Y1" s="76"/>
    </row>
    <row r="2" spans="1:25" ht="32" thickTop="1" thickBot="1" x14ac:dyDescent="0.35">
      <c r="A2" s="738" t="s">
        <v>49</v>
      </c>
      <c r="B2" s="739"/>
      <c r="C2" s="739"/>
      <c r="D2" s="739"/>
      <c r="E2" s="739"/>
      <c r="F2" s="740"/>
      <c r="G2" s="741" t="s">
        <v>1224</v>
      </c>
      <c r="H2" s="246" t="s">
        <v>1186</v>
      </c>
      <c r="I2" s="1"/>
      <c r="J2" s="76"/>
      <c r="K2" s="76"/>
      <c r="L2" s="76"/>
      <c r="M2" s="76"/>
      <c r="N2" s="76"/>
      <c r="O2" s="76"/>
      <c r="P2" s="76"/>
      <c r="Q2" s="76"/>
      <c r="R2" s="76"/>
      <c r="S2" s="76"/>
      <c r="T2" s="76"/>
      <c r="U2" s="76"/>
      <c r="V2" s="76"/>
      <c r="W2" s="76"/>
      <c r="X2" s="76"/>
      <c r="Y2" s="76"/>
    </row>
    <row r="3" spans="1:25" s="488" customFormat="1" ht="35.5" customHeight="1" thickTop="1" thickBot="1" x14ac:dyDescent="0.35">
      <c r="A3" s="602" t="s">
        <v>1218</v>
      </c>
      <c r="B3" s="603" t="s">
        <v>1099</v>
      </c>
      <c r="C3" s="604" t="s">
        <v>1229</v>
      </c>
      <c r="D3" s="604" t="s">
        <v>1220</v>
      </c>
      <c r="E3" s="604" t="s">
        <v>1102</v>
      </c>
      <c r="F3" s="602" t="s">
        <v>1103</v>
      </c>
      <c r="G3" s="742"/>
      <c r="H3" s="607">
        <v>0.25</v>
      </c>
      <c r="I3" s="7"/>
      <c r="J3" s="672"/>
      <c r="K3" s="672"/>
      <c r="L3" s="672"/>
      <c r="M3" s="672"/>
      <c r="N3" s="672"/>
      <c r="O3" s="672"/>
      <c r="P3" s="672"/>
      <c r="Q3" s="672"/>
      <c r="R3" s="672"/>
      <c r="S3" s="672"/>
      <c r="T3" s="672"/>
      <c r="U3" s="672"/>
      <c r="V3" s="672"/>
      <c r="W3" s="672"/>
      <c r="X3" s="672"/>
      <c r="Y3" s="672"/>
    </row>
    <row r="4" spans="1:25" s="488" customFormat="1" ht="14.5" thickTop="1" x14ac:dyDescent="0.3">
      <c r="A4" s="640"/>
      <c r="B4" s="641"/>
      <c r="C4" s="641"/>
      <c r="D4" s="642"/>
      <c r="E4" s="651"/>
      <c r="F4" s="667">
        <f>D4/8/(215/12)</f>
        <v>0</v>
      </c>
      <c r="G4" s="668">
        <f>+D4*C4</f>
        <v>0</v>
      </c>
      <c r="H4" s="668">
        <f>G4*0.25</f>
        <v>0</v>
      </c>
      <c r="I4" s="8" t="str">
        <f>LEFT($A$1,7)</f>
        <v>M61-M66</v>
      </c>
      <c r="J4" s="672"/>
      <c r="K4" s="672"/>
      <c r="L4" s="672"/>
      <c r="M4" s="672"/>
      <c r="N4" s="672"/>
      <c r="O4" s="672"/>
      <c r="P4" s="672"/>
      <c r="Q4" s="672"/>
      <c r="R4" s="672"/>
      <c r="S4" s="672"/>
      <c r="T4" s="672"/>
      <c r="U4" s="672"/>
      <c r="V4" s="672"/>
      <c r="W4" s="672"/>
      <c r="X4" s="672"/>
      <c r="Y4" s="672"/>
    </row>
    <row r="5" spans="1:25" s="488" customFormat="1" x14ac:dyDescent="0.3">
      <c r="A5" s="647"/>
      <c r="B5" s="648"/>
      <c r="C5" s="648"/>
      <c r="D5" s="649"/>
      <c r="E5" s="651"/>
      <c r="F5" s="667">
        <f t="shared" ref="F5:F150" si="0">D5/8/(215/12)</f>
        <v>0</v>
      </c>
      <c r="G5" s="668">
        <f t="shared" ref="G5:G150" si="1">+D5*C5</f>
        <v>0</v>
      </c>
      <c r="H5" s="668">
        <f t="shared" ref="H5:H150" si="2">G5*0.25</f>
        <v>0</v>
      </c>
      <c r="I5" s="8" t="str">
        <f t="shared" ref="I5:I150" si="3">LEFT($A$1,7)</f>
        <v>M61-M66</v>
      </c>
      <c r="J5" s="672"/>
      <c r="K5" s="672"/>
      <c r="L5" s="672"/>
      <c r="M5" s="672"/>
      <c r="N5" s="672"/>
      <c r="O5" s="672"/>
      <c r="P5" s="672"/>
      <c r="Q5" s="672"/>
      <c r="R5" s="672"/>
      <c r="S5" s="672"/>
      <c r="T5" s="672"/>
      <c r="U5" s="672"/>
      <c r="V5" s="672"/>
      <c r="W5" s="672"/>
      <c r="X5" s="672"/>
      <c r="Y5" s="672"/>
    </row>
    <row r="6" spans="1:25" s="488" customFormat="1" x14ac:dyDescent="0.3">
      <c r="A6" s="647"/>
      <c r="B6" s="648"/>
      <c r="C6" s="648"/>
      <c r="D6" s="649"/>
      <c r="E6" s="651"/>
      <c r="F6" s="667">
        <f t="shared" si="0"/>
        <v>0</v>
      </c>
      <c r="G6" s="668">
        <f t="shared" si="1"/>
        <v>0</v>
      </c>
      <c r="H6" s="668">
        <f t="shared" si="2"/>
        <v>0</v>
      </c>
      <c r="I6" s="8"/>
      <c r="J6" s="672"/>
      <c r="K6" s="672"/>
      <c r="L6" s="672"/>
      <c r="M6" s="672"/>
      <c r="N6" s="672"/>
      <c r="O6" s="672"/>
      <c r="P6" s="672"/>
      <c r="Q6" s="672"/>
      <c r="R6" s="672"/>
      <c r="S6" s="672"/>
      <c r="T6" s="672"/>
      <c r="U6" s="672"/>
      <c r="V6" s="672"/>
      <c r="W6" s="672"/>
      <c r="X6" s="672"/>
      <c r="Y6" s="672"/>
    </row>
    <row r="7" spans="1:25" s="488" customFormat="1" x14ac:dyDescent="0.3">
      <c r="A7" s="647"/>
      <c r="B7" s="648"/>
      <c r="C7" s="648"/>
      <c r="D7" s="649"/>
      <c r="E7" s="651"/>
      <c r="F7" s="667">
        <f t="shared" si="0"/>
        <v>0</v>
      </c>
      <c r="G7" s="668">
        <f t="shared" si="1"/>
        <v>0</v>
      </c>
      <c r="H7" s="668">
        <f t="shared" si="2"/>
        <v>0</v>
      </c>
      <c r="I7" s="8"/>
      <c r="J7" s="672"/>
      <c r="K7" s="672"/>
      <c r="L7" s="672"/>
      <c r="M7" s="672"/>
      <c r="N7" s="672"/>
      <c r="O7" s="672"/>
      <c r="P7" s="672"/>
      <c r="Q7" s="672"/>
      <c r="R7" s="672"/>
      <c r="S7" s="672"/>
      <c r="T7" s="672"/>
      <c r="U7" s="672"/>
      <c r="V7" s="672"/>
      <c r="W7" s="672"/>
      <c r="X7" s="672"/>
      <c r="Y7" s="672"/>
    </row>
    <row r="8" spans="1:25" s="488" customFormat="1" x14ac:dyDescent="0.3">
      <c r="A8" s="647"/>
      <c r="B8" s="648"/>
      <c r="C8" s="648"/>
      <c r="D8" s="649"/>
      <c r="E8" s="651"/>
      <c r="F8" s="667">
        <f t="shared" si="0"/>
        <v>0</v>
      </c>
      <c r="G8" s="668">
        <f t="shared" si="1"/>
        <v>0</v>
      </c>
      <c r="H8" s="668">
        <f t="shared" si="2"/>
        <v>0</v>
      </c>
      <c r="I8" s="8"/>
      <c r="J8" s="672"/>
      <c r="K8" s="672"/>
      <c r="L8" s="672"/>
      <c r="M8" s="672"/>
      <c r="N8" s="672"/>
      <c r="O8" s="672"/>
      <c r="P8" s="672"/>
      <c r="Q8" s="672"/>
      <c r="R8" s="672"/>
      <c r="S8" s="672"/>
      <c r="T8" s="672"/>
      <c r="U8" s="672"/>
      <c r="V8" s="672"/>
      <c r="W8" s="672"/>
      <c r="X8" s="672"/>
      <c r="Y8" s="672"/>
    </row>
    <row r="9" spans="1:25" s="488" customFormat="1" x14ac:dyDescent="0.3">
      <c r="A9" s="647"/>
      <c r="B9" s="648"/>
      <c r="C9" s="648"/>
      <c r="D9" s="649"/>
      <c r="E9" s="651"/>
      <c r="F9" s="667">
        <f t="shared" si="0"/>
        <v>0</v>
      </c>
      <c r="G9" s="668">
        <f t="shared" si="1"/>
        <v>0</v>
      </c>
      <c r="H9" s="668">
        <f t="shared" si="2"/>
        <v>0</v>
      </c>
      <c r="I9" s="8"/>
      <c r="J9" s="672"/>
      <c r="K9" s="672"/>
      <c r="L9" s="672"/>
      <c r="M9" s="672"/>
      <c r="N9" s="672"/>
      <c r="O9" s="672"/>
      <c r="P9" s="672"/>
      <c r="Q9" s="672"/>
      <c r="R9" s="672"/>
      <c r="S9" s="672"/>
      <c r="T9" s="672"/>
      <c r="U9" s="672"/>
      <c r="V9" s="672"/>
      <c r="W9" s="672"/>
      <c r="X9" s="672"/>
      <c r="Y9" s="672"/>
    </row>
    <row r="10" spans="1:25" s="488" customFormat="1" x14ac:dyDescent="0.3">
      <c r="A10" s="647"/>
      <c r="B10" s="648"/>
      <c r="C10" s="648"/>
      <c r="D10" s="649"/>
      <c r="E10" s="651"/>
      <c r="F10" s="667">
        <f t="shared" si="0"/>
        <v>0</v>
      </c>
      <c r="G10" s="668">
        <f t="shared" si="1"/>
        <v>0</v>
      </c>
      <c r="H10" s="668">
        <f t="shared" si="2"/>
        <v>0</v>
      </c>
      <c r="I10" s="8"/>
      <c r="J10" s="672"/>
      <c r="K10" s="672"/>
      <c r="L10" s="672"/>
      <c r="M10" s="672"/>
      <c r="N10" s="672"/>
      <c r="O10" s="672"/>
      <c r="P10" s="672"/>
      <c r="Q10" s="672"/>
      <c r="R10" s="672"/>
      <c r="S10" s="672"/>
      <c r="T10" s="672"/>
      <c r="U10" s="672"/>
      <c r="V10" s="672"/>
      <c r="W10" s="672"/>
      <c r="X10" s="672"/>
      <c r="Y10" s="672"/>
    </row>
    <row r="11" spans="1:25" s="488" customFormat="1" x14ac:dyDescent="0.3">
      <c r="A11" s="647"/>
      <c r="B11" s="648"/>
      <c r="C11" s="648"/>
      <c r="D11" s="649"/>
      <c r="E11" s="651"/>
      <c r="F11" s="667">
        <f t="shared" si="0"/>
        <v>0</v>
      </c>
      <c r="G11" s="668">
        <f t="shared" si="1"/>
        <v>0</v>
      </c>
      <c r="H11" s="668">
        <f t="shared" si="2"/>
        <v>0</v>
      </c>
      <c r="I11" s="8"/>
      <c r="J11" s="672"/>
      <c r="K11" s="672"/>
      <c r="L11" s="672"/>
      <c r="M11" s="672"/>
      <c r="N11" s="672"/>
      <c r="O11" s="672"/>
      <c r="P11" s="672"/>
      <c r="Q11" s="672"/>
      <c r="R11" s="672"/>
      <c r="S11" s="672"/>
      <c r="T11" s="672"/>
      <c r="U11" s="672"/>
      <c r="V11" s="672"/>
      <c r="W11" s="672"/>
      <c r="X11" s="672"/>
      <c r="Y11" s="672"/>
    </row>
    <row r="12" spans="1:25" s="488" customFormat="1" x14ac:dyDescent="0.3">
      <c r="A12" s="647"/>
      <c r="B12" s="648"/>
      <c r="C12" s="648"/>
      <c r="D12" s="649"/>
      <c r="E12" s="651"/>
      <c r="F12" s="667">
        <f t="shared" si="0"/>
        <v>0</v>
      </c>
      <c r="G12" s="668">
        <f t="shared" si="1"/>
        <v>0</v>
      </c>
      <c r="H12" s="668">
        <f t="shared" si="2"/>
        <v>0</v>
      </c>
      <c r="I12" s="8"/>
      <c r="J12" s="672"/>
      <c r="K12" s="672"/>
      <c r="L12" s="672"/>
      <c r="M12" s="672"/>
      <c r="N12" s="672"/>
      <c r="O12" s="672"/>
      <c r="P12" s="672"/>
      <c r="Q12" s="672"/>
      <c r="R12" s="672"/>
      <c r="S12" s="672"/>
      <c r="T12" s="672"/>
      <c r="U12" s="672"/>
      <c r="V12" s="672"/>
      <c r="W12" s="672"/>
      <c r="X12" s="672"/>
      <c r="Y12" s="672"/>
    </row>
    <row r="13" spans="1:25" s="488" customFormat="1" x14ac:dyDescent="0.3">
      <c r="A13" s="647"/>
      <c r="B13" s="648"/>
      <c r="C13" s="648"/>
      <c r="D13" s="649"/>
      <c r="E13" s="651"/>
      <c r="F13" s="667">
        <f t="shared" si="0"/>
        <v>0</v>
      </c>
      <c r="G13" s="668">
        <f t="shared" si="1"/>
        <v>0</v>
      </c>
      <c r="H13" s="668">
        <f t="shared" si="2"/>
        <v>0</v>
      </c>
      <c r="I13" s="8"/>
      <c r="J13" s="672"/>
      <c r="K13" s="672"/>
      <c r="L13" s="672"/>
      <c r="M13" s="672"/>
      <c r="N13" s="672"/>
      <c r="O13" s="672"/>
      <c r="P13" s="672"/>
      <c r="Q13" s="672"/>
      <c r="R13" s="672"/>
      <c r="S13" s="672"/>
      <c r="T13" s="672"/>
      <c r="U13" s="672"/>
      <c r="V13" s="672"/>
      <c r="W13" s="672"/>
      <c r="X13" s="672"/>
      <c r="Y13" s="672"/>
    </row>
    <row r="14" spans="1:25" s="488" customFormat="1" x14ac:dyDescent="0.3">
      <c r="A14" s="647"/>
      <c r="B14" s="648"/>
      <c r="C14" s="648"/>
      <c r="D14" s="649"/>
      <c r="E14" s="651"/>
      <c r="F14" s="667">
        <f t="shared" si="0"/>
        <v>0</v>
      </c>
      <c r="G14" s="668">
        <f t="shared" si="1"/>
        <v>0</v>
      </c>
      <c r="H14" s="668">
        <f t="shared" si="2"/>
        <v>0</v>
      </c>
      <c r="I14" s="8"/>
      <c r="J14" s="672"/>
      <c r="K14" s="672"/>
      <c r="L14" s="672"/>
      <c r="M14" s="672"/>
      <c r="N14" s="672"/>
      <c r="O14" s="672"/>
      <c r="P14" s="672"/>
      <c r="Q14" s="672"/>
      <c r="R14" s="672"/>
      <c r="S14" s="672"/>
      <c r="T14" s="672"/>
      <c r="U14" s="672"/>
      <c r="V14" s="672"/>
      <c r="W14" s="672"/>
      <c r="X14" s="672"/>
      <c r="Y14" s="672"/>
    </row>
    <row r="15" spans="1:25" s="488" customFormat="1" x14ac:dyDescent="0.3">
      <c r="A15" s="647"/>
      <c r="B15" s="648"/>
      <c r="C15" s="648"/>
      <c r="D15" s="649"/>
      <c r="E15" s="651"/>
      <c r="F15" s="667">
        <f t="shared" si="0"/>
        <v>0</v>
      </c>
      <c r="G15" s="668">
        <f t="shared" si="1"/>
        <v>0</v>
      </c>
      <c r="H15" s="668">
        <f t="shared" si="2"/>
        <v>0</v>
      </c>
      <c r="I15" s="8"/>
      <c r="J15" s="672"/>
      <c r="K15" s="672"/>
      <c r="L15" s="672"/>
      <c r="M15" s="672"/>
      <c r="N15" s="672"/>
      <c r="O15" s="672"/>
      <c r="P15" s="672"/>
      <c r="Q15" s="672"/>
      <c r="R15" s="672"/>
      <c r="S15" s="672"/>
      <c r="T15" s="672"/>
      <c r="U15" s="672"/>
      <c r="V15" s="672"/>
      <c r="W15" s="672"/>
      <c r="X15" s="672"/>
      <c r="Y15" s="672"/>
    </row>
    <row r="16" spans="1:25" s="488" customFormat="1" x14ac:dyDescent="0.3">
      <c r="A16" s="647"/>
      <c r="B16" s="648"/>
      <c r="C16" s="648"/>
      <c r="D16" s="649"/>
      <c r="E16" s="651"/>
      <c r="F16" s="667">
        <f t="shared" si="0"/>
        <v>0</v>
      </c>
      <c r="G16" s="668">
        <f t="shared" si="1"/>
        <v>0</v>
      </c>
      <c r="H16" s="668">
        <f t="shared" si="2"/>
        <v>0</v>
      </c>
      <c r="I16" s="8"/>
      <c r="J16" s="672"/>
      <c r="K16" s="672"/>
      <c r="L16" s="672"/>
      <c r="M16" s="672"/>
      <c r="N16" s="672"/>
      <c r="O16" s="672"/>
      <c r="P16" s="672"/>
      <c r="Q16" s="672"/>
      <c r="R16" s="672"/>
      <c r="S16" s="672"/>
      <c r="T16" s="672"/>
      <c r="U16" s="672"/>
      <c r="V16" s="672"/>
      <c r="W16" s="672"/>
      <c r="X16" s="672"/>
      <c r="Y16" s="672"/>
    </row>
    <row r="17" spans="1:25" s="488" customFormat="1" x14ac:dyDescent="0.3">
      <c r="A17" s="647"/>
      <c r="B17" s="648"/>
      <c r="C17" s="648"/>
      <c r="D17" s="649"/>
      <c r="E17" s="651"/>
      <c r="F17" s="667">
        <f t="shared" si="0"/>
        <v>0</v>
      </c>
      <c r="G17" s="668">
        <f t="shared" si="1"/>
        <v>0</v>
      </c>
      <c r="H17" s="668">
        <f t="shared" si="2"/>
        <v>0</v>
      </c>
      <c r="I17" s="8"/>
      <c r="J17" s="672"/>
      <c r="K17" s="672"/>
      <c r="L17" s="672"/>
      <c r="M17" s="672"/>
      <c r="N17" s="672"/>
      <c r="O17" s="672"/>
      <c r="P17" s="672"/>
      <c r="Q17" s="672"/>
      <c r="R17" s="672"/>
      <c r="S17" s="672"/>
      <c r="T17" s="672"/>
      <c r="U17" s="672"/>
      <c r="V17" s="672"/>
      <c r="W17" s="672"/>
      <c r="X17" s="672"/>
      <c r="Y17" s="672"/>
    </row>
    <row r="18" spans="1:25" s="488" customFormat="1" x14ac:dyDescent="0.3">
      <c r="A18" s="647"/>
      <c r="B18" s="648"/>
      <c r="C18" s="648"/>
      <c r="D18" s="649"/>
      <c r="E18" s="651"/>
      <c r="F18" s="667">
        <f t="shared" si="0"/>
        <v>0</v>
      </c>
      <c r="G18" s="668">
        <f t="shared" si="1"/>
        <v>0</v>
      </c>
      <c r="H18" s="668">
        <f t="shared" si="2"/>
        <v>0</v>
      </c>
      <c r="I18" s="8"/>
      <c r="J18" s="672"/>
      <c r="K18" s="672"/>
      <c r="L18" s="672"/>
      <c r="M18" s="672"/>
      <c r="N18" s="672"/>
      <c r="O18" s="672"/>
      <c r="P18" s="672"/>
      <c r="Q18" s="672"/>
      <c r="R18" s="672"/>
      <c r="S18" s="672"/>
      <c r="T18" s="672"/>
      <c r="U18" s="672"/>
      <c r="V18" s="672"/>
      <c r="W18" s="672"/>
      <c r="X18" s="672"/>
      <c r="Y18" s="672"/>
    </row>
    <row r="19" spans="1:25" s="488" customFormat="1" x14ac:dyDescent="0.3">
      <c r="A19" s="647"/>
      <c r="B19" s="648"/>
      <c r="C19" s="648"/>
      <c r="D19" s="649"/>
      <c r="E19" s="651"/>
      <c r="F19" s="667">
        <f t="shared" si="0"/>
        <v>0</v>
      </c>
      <c r="G19" s="668">
        <f t="shared" si="1"/>
        <v>0</v>
      </c>
      <c r="H19" s="668">
        <f t="shared" si="2"/>
        <v>0</v>
      </c>
      <c r="I19" s="8"/>
      <c r="J19" s="672"/>
      <c r="K19" s="672"/>
      <c r="L19" s="672"/>
      <c r="M19" s="672"/>
      <c r="N19" s="672"/>
      <c r="O19" s="672"/>
      <c r="P19" s="672"/>
      <c r="Q19" s="672"/>
      <c r="R19" s="672"/>
      <c r="S19" s="672"/>
      <c r="T19" s="672"/>
      <c r="U19" s="672"/>
      <c r="V19" s="672"/>
      <c r="W19" s="672"/>
      <c r="X19" s="672"/>
      <c r="Y19" s="672"/>
    </row>
    <row r="20" spans="1:25" s="488" customFormat="1" x14ac:dyDescent="0.3">
      <c r="A20" s="647"/>
      <c r="B20" s="648"/>
      <c r="C20" s="648"/>
      <c r="D20" s="649"/>
      <c r="E20" s="651"/>
      <c r="F20" s="667">
        <f t="shared" si="0"/>
        <v>0</v>
      </c>
      <c r="G20" s="668">
        <f t="shared" si="1"/>
        <v>0</v>
      </c>
      <c r="H20" s="668">
        <f t="shared" si="2"/>
        <v>0</v>
      </c>
      <c r="I20" s="8"/>
      <c r="J20" s="672"/>
      <c r="K20" s="672"/>
      <c r="L20" s="672"/>
      <c r="M20" s="672"/>
      <c r="N20" s="672"/>
      <c r="O20" s="672"/>
      <c r="P20" s="672"/>
      <c r="Q20" s="672"/>
      <c r="R20" s="672"/>
      <c r="S20" s="672"/>
      <c r="T20" s="672"/>
      <c r="U20" s="672"/>
      <c r="V20" s="672"/>
      <c r="W20" s="672"/>
      <c r="X20" s="672"/>
      <c r="Y20" s="672"/>
    </row>
    <row r="21" spans="1:25" s="488" customFormat="1" x14ac:dyDescent="0.3">
      <c r="A21" s="647"/>
      <c r="B21" s="648"/>
      <c r="C21" s="648"/>
      <c r="D21" s="649"/>
      <c r="E21" s="651"/>
      <c r="F21" s="667">
        <f t="shared" si="0"/>
        <v>0</v>
      </c>
      <c r="G21" s="668">
        <f t="shared" si="1"/>
        <v>0</v>
      </c>
      <c r="H21" s="668">
        <f t="shared" si="2"/>
        <v>0</v>
      </c>
      <c r="I21" s="8"/>
      <c r="J21" s="672"/>
      <c r="K21" s="672"/>
      <c r="L21" s="672"/>
      <c r="M21" s="672"/>
      <c r="N21" s="672"/>
      <c r="O21" s="672"/>
      <c r="P21" s="672"/>
      <c r="Q21" s="672"/>
      <c r="R21" s="672"/>
      <c r="S21" s="672"/>
      <c r="T21" s="672"/>
      <c r="U21" s="672"/>
      <c r="V21" s="672"/>
      <c r="W21" s="672"/>
      <c r="X21" s="672"/>
      <c r="Y21" s="672"/>
    </row>
    <row r="22" spans="1:25" s="488" customFormat="1" x14ac:dyDescent="0.3">
      <c r="A22" s="647"/>
      <c r="B22" s="648"/>
      <c r="C22" s="648"/>
      <c r="D22" s="649"/>
      <c r="E22" s="651"/>
      <c r="F22" s="667">
        <f t="shared" si="0"/>
        <v>0</v>
      </c>
      <c r="G22" s="668">
        <f t="shared" si="1"/>
        <v>0</v>
      </c>
      <c r="H22" s="668">
        <f t="shared" si="2"/>
        <v>0</v>
      </c>
      <c r="I22" s="8"/>
      <c r="J22" s="672"/>
      <c r="K22" s="672"/>
      <c r="L22" s="672"/>
      <c r="M22" s="672"/>
      <c r="N22" s="672"/>
      <c r="O22" s="672"/>
      <c r="P22" s="672"/>
      <c r="Q22" s="672"/>
      <c r="R22" s="672"/>
      <c r="S22" s="672"/>
      <c r="T22" s="672"/>
      <c r="U22" s="672"/>
      <c r="V22" s="672"/>
      <c r="W22" s="672"/>
      <c r="X22" s="672"/>
      <c r="Y22" s="672"/>
    </row>
    <row r="23" spans="1:25" s="488" customFormat="1" x14ac:dyDescent="0.3">
      <c r="A23" s="647"/>
      <c r="B23" s="648"/>
      <c r="C23" s="648"/>
      <c r="D23" s="649"/>
      <c r="E23" s="651"/>
      <c r="F23" s="667">
        <f t="shared" si="0"/>
        <v>0</v>
      </c>
      <c r="G23" s="668">
        <f t="shared" si="1"/>
        <v>0</v>
      </c>
      <c r="H23" s="668">
        <f t="shared" si="2"/>
        <v>0</v>
      </c>
      <c r="I23" s="8"/>
      <c r="J23" s="672"/>
      <c r="K23" s="672"/>
      <c r="L23" s="672"/>
      <c r="M23" s="672"/>
      <c r="N23" s="672"/>
      <c r="O23" s="672"/>
      <c r="P23" s="672"/>
      <c r="Q23" s="672"/>
      <c r="R23" s="672"/>
      <c r="S23" s="672"/>
      <c r="T23" s="672"/>
      <c r="U23" s="672"/>
      <c r="V23" s="672"/>
      <c r="W23" s="672"/>
      <c r="X23" s="672"/>
      <c r="Y23" s="672"/>
    </row>
    <row r="24" spans="1:25" s="488" customFormat="1" x14ac:dyDescent="0.3">
      <c r="A24" s="647"/>
      <c r="B24" s="648"/>
      <c r="C24" s="648"/>
      <c r="D24" s="649"/>
      <c r="E24" s="651"/>
      <c r="F24" s="667">
        <f t="shared" si="0"/>
        <v>0</v>
      </c>
      <c r="G24" s="668">
        <f t="shared" si="1"/>
        <v>0</v>
      </c>
      <c r="H24" s="668">
        <f t="shared" si="2"/>
        <v>0</v>
      </c>
      <c r="I24" s="8"/>
      <c r="J24" s="672"/>
      <c r="K24" s="672"/>
      <c r="L24" s="672"/>
      <c r="M24" s="672"/>
      <c r="N24" s="672"/>
      <c r="O24" s="672"/>
      <c r="P24" s="672"/>
      <c r="Q24" s="672"/>
      <c r="R24" s="672"/>
      <c r="S24" s="672"/>
      <c r="T24" s="672"/>
      <c r="U24" s="672"/>
      <c r="V24" s="672"/>
      <c r="W24" s="672"/>
      <c r="X24" s="672"/>
      <c r="Y24" s="672"/>
    </row>
    <row r="25" spans="1:25" s="488" customFormat="1" x14ac:dyDescent="0.3">
      <c r="A25" s="647"/>
      <c r="B25" s="648"/>
      <c r="C25" s="648"/>
      <c r="D25" s="649"/>
      <c r="E25" s="651"/>
      <c r="F25" s="667">
        <f t="shared" si="0"/>
        <v>0</v>
      </c>
      <c r="G25" s="668">
        <f t="shared" si="1"/>
        <v>0</v>
      </c>
      <c r="H25" s="668">
        <f t="shared" si="2"/>
        <v>0</v>
      </c>
      <c r="I25" s="8"/>
      <c r="J25" s="672"/>
      <c r="K25" s="672"/>
      <c r="L25" s="672"/>
      <c r="M25" s="672"/>
      <c r="N25" s="672"/>
      <c r="O25" s="672"/>
      <c r="P25" s="672"/>
      <c r="Q25" s="672"/>
      <c r="R25" s="672"/>
      <c r="S25" s="672"/>
      <c r="T25" s="672"/>
      <c r="U25" s="672"/>
      <c r="V25" s="672"/>
      <c r="W25" s="672"/>
      <c r="X25" s="672"/>
      <c r="Y25" s="672"/>
    </row>
    <row r="26" spans="1:25" s="488" customFormat="1" x14ac:dyDescent="0.3">
      <c r="A26" s="647"/>
      <c r="B26" s="648"/>
      <c r="C26" s="648"/>
      <c r="D26" s="649"/>
      <c r="E26" s="651"/>
      <c r="F26" s="667">
        <f t="shared" si="0"/>
        <v>0</v>
      </c>
      <c r="G26" s="668">
        <f t="shared" si="1"/>
        <v>0</v>
      </c>
      <c r="H26" s="668">
        <f t="shared" si="2"/>
        <v>0</v>
      </c>
      <c r="I26" s="8"/>
      <c r="J26" s="672"/>
      <c r="K26" s="672"/>
      <c r="L26" s="672"/>
      <c r="M26" s="672"/>
      <c r="N26" s="672"/>
      <c r="O26" s="672"/>
      <c r="P26" s="672"/>
      <c r="Q26" s="672"/>
      <c r="R26" s="672"/>
      <c r="S26" s="672"/>
      <c r="T26" s="672"/>
      <c r="U26" s="672"/>
      <c r="V26" s="672"/>
      <c r="W26" s="672"/>
      <c r="X26" s="672"/>
      <c r="Y26" s="672"/>
    </row>
    <row r="27" spans="1:25" s="488" customFormat="1" x14ac:dyDescent="0.3">
      <c r="A27" s="647"/>
      <c r="B27" s="648"/>
      <c r="C27" s="648"/>
      <c r="D27" s="649"/>
      <c r="E27" s="651"/>
      <c r="F27" s="667">
        <f t="shared" si="0"/>
        <v>0</v>
      </c>
      <c r="G27" s="668">
        <f t="shared" si="1"/>
        <v>0</v>
      </c>
      <c r="H27" s="668">
        <f t="shared" si="2"/>
        <v>0</v>
      </c>
      <c r="I27" s="8"/>
      <c r="J27" s="672"/>
      <c r="K27" s="672"/>
      <c r="L27" s="672"/>
      <c r="M27" s="672"/>
      <c r="N27" s="672"/>
      <c r="O27" s="672"/>
      <c r="P27" s="672"/>
      <c r="Q27" s="672"/>
      <c r="R27" s="672"/>
      <c r="S27" s="672"/>
      <c r="T27" s="672"/>
      <c r="U27" s="672"/>
      <c r="V27" s="672"/>
      <c r="W27" s="672"/>
      <c r="X27" s="672"/>
      <c r="Y27" s="672"/>
    </row>
    <row r="28" spans="1:25" s="488" customFormat="1" x14ac:dyDescent="0.3">
      <c r="A28" s="647"/>
      <c r="B28" s="648"/>
      <c r="C28" s="648"/>
      <c r="D28" s="649"/>
      <c r="E28" s="651"/>
      <c r="F28" s="667">
        <f t="shared" si="0"/>
        <v>0</v>
      </c>
      <c r="G28" s="668">
        <f t="shared" si="1"/>
        <v>0</v>
      </c>
      <c r="H28" s="668">
        <f t="shared" si="2"/>
        <v>0</v>
      </c>
      <c r="I28" s="8"/>
      <c r="J28" s="672"/>
      <c r="K28" s="672"/>
      <c r="L28" s="672"/>
      <c r="M28" s="672"/>
      <c r="N28" s="672"/>
      <c r="O28" s="672"/>
      <c r="P28" s="672"/>
      <c r="Q28" s="672"/>
      <c r="R28" s="672"/>
      <c r="S28" s="672"/>
      <c r="T28" s="672"/>
      <c r="U28" s="672"/>
      <c r="V28" s="672"/>
      <c r="W28" s="672"/>
      <c r="X28" s="672"/>
      <c r="Y28" s="672"/>
    </row>
    <row r="29" spans="1:25" s="488" customFormat="1" x14ac:dyDescent="0.3">
      <c r="A29" s="647"/>
      <c r="B29" s="648"/>
      <c r="C29" s="648"/>
      <c r="D29" s="649"/>
      <c r="E29" s="651"/>
      <c r="F29" s="667">
        <f t="shared" si="0"/>
        <v>0</v>
      </c>
      <c r="G29" s="668">
        <f t="shared" si="1"/>
        <v>0</v>
      </c>
      <c r="H29" s="668">
        <f t="shared" si="2"/>
        <v>0</v>
      </c>
      <c r="I29" s="8"/>
      <c r="J29" s="672"/>
      <c r="K29" s="672"/>
      <c r="L29" s="672"/>
      <c r="M29" s="672"/>
      <c r="N29" s="672"/>
      <c r="O29" s="672"/>
      <c r="P29" s="672"/>
      <c r="Q29" s="672"/>
      <c r="R29" s="672"/>
      <c r="S29" s="672"/>
      <c r="T29" s="672"/>
      <c r="U29" s="672"/>
      <c r="V29" s="672"/>
      <c r="W29" s="672"/>
      <c r="X29" s="672"/>
      <c r="Y29" s="672"/>
    </row>
    <row r="30" spans="1:25" s="488" customFormat="1" x14ac:dyDescent="0.3">
      <c r="A30" s="647"/>
      <c r="B30" s="648"/>
      <c r="C30" s="648"/>
      <c r="D30" s="649"/>
      <c r="E30" s="651"/>
      <c r="F30" s="667">
        <f t="shared" si="0"/>
        <v>0</v>
      </c>
      <c r="G30" s="668">
        <f t="shared" si="1"/>
        <v>0</v>
      </c>
      <c r="H30" s="668">
        <f t="shared" si="2"/>
        <v>0</v>
      </c>
      <c r="I30" s="8"/>
      <c r="J30" s="672"/>
      <c r="K30" s="672"/>
      <c r="L30" s="672"/>
      <c r="M30" s="672"/>
      <c r="N30" s="672"/>
      <c r="O30" s="672"/>
      <c r="P30" s="672"/>
      <c r="Q30" s="672"/>
      <c r="R30" s="672"/>
      <c r="S30" s="672"/>
      <c r="T30" s="672"/>
      <c r="U30" s="672"/>
      <c r="V30" s="672"/>
      <c r="W30" s="672"/>
      <c r="X30" s="672"/>
      <c r="Y30" s="672"/>
    </row>
    <row r="31" spans="1:25" s="488" customFormat="1" x14ac:dyDescent="0.3">
      <c r="A31" s="647"/>
      <c r="B31" s="648"/>
      <c r="C31" s="648"/>
      <c r="D31" s="649"/>
      <c r="E31" s="651"/>
      <c r="F31" s="667">
        <f t="shared" si="0"/>
        <v>0</v>
      </c>
      <c r="G31" s="668">
        <f t="shared" si="1"/>
        <v>0</v>
      </c>
      <c r="H31" s="668">
        <f t="shared" si="2"/>
        <v>0</v>
      </c>
      <c r="I31" s="8"/>
      <c r="J31" s="672"/>
      <c r="K31" s="672"/>
      <c r="L31" s="672"/>
      <c r="M31" s="672"/>
      <c r="N31" s="672"/>
      <c r="O31" s="672"/>
      <c r="P31" s="672"/>
      <c r="Q31" s="672"/>
      <c r="R31" s="672"/>
      <c r="S31" s="672"/>
      <c r="T31" s="672"/>
      <c r="U31" s="672"/>
      <c r="V31" s="672"/>
      <c r="W31" s="672"/>
      <c r="X31" s="672"/>
      <c r="Y31" s="672"/>
    </row>
    <row r="32" spans="1:25" s="488" customFormat="1" x14ac:dyDescent="0.3">
      <c r="A32" s="647"/>
      <c r="B32" s="648"/>
      <c r="C32" s="648"/>
      <c r="D32" s="649"/>
      <c r="E32" s="651"/>
      <c r="F32" s="667">
        <f t="shared" si="0"/>
        <v>0</v>
      </c>
      <c r="G32" s="668">
        <f t="shared" si="1"/>
        <v>0</v>
      </c>
      <c r="H32" s="668">
        <f t="shared" si="2"/>
        <v>0</v>
      </c>
      <c r="I32" s="8"/>
      <c r="J32" s="672"/>
      <c r="K32" s="672"/>
      <c r="L32" s="672"/>
      <c r="M32" s="672"/>
      <c r="N32" s="672"/>
      <c r="O32" s="672"/>
      <c r="P32" s="672"/>
      <c r="Q32" s="672"/>
      <c r="R32" s="672"/>
      <c r="S32" s="672"/>
      <c r="T32" s="672"/>
      <c r="U32" s="672"/>
      <c r="V32" s="672"/>
      <c r="W32" s="672"/>
      <c r="X32" s="672"/>
      <c r="Y32" s="672"/>
    </row>
    <row r="33" spans="1:25" s="488" customFormat="1" x14ac:dyDescent="0.3">
      <c r="A33" s="647"/>
      <c r="B33" s="648"/>
      <c r="C33" s="648"/>
      <c r="D33" s="649"/>
      <c r="E33" s="651"/>
      <c r="F33" s="667">
        <f t="shared" si="0"/>
        <v>0</v>
      </c>
      <c r="G33" s="668">
        <f t="shared" si="1"/>
        <v>0</v>
      </c>
      <c r="H33" s="668">
        <f t="shared" si="2"/>
        <v>0</v>
      </c>
      <c r="I33" s="8"/>
      <c r="J33" s="672"/>
      <c r="K33" s="672"/>
      <c r="L33" s="672"/>
      <c r="M33" s="672"/>
      <c r="N33" s="672"/>
      <c r="O33" s="672"/>
      <c r="P33" s="672"/>
      <c r="Q33" s="672"/>
      <c r="R33" s="672"/>
      <c r="S33" s="672"/>
      <c r="T33" s="672"/>
      <c r="U33" s="672"/>
      <c r="V33" s="672"/>
      <c r="W33" s="672"/>
      <c r="X33" s="672"/>
      <c r="Y33" s="672"/>
    </row>
    <row r="34" spans="1:25" s="488" customFormat="1" x14ac:dyDescent="0.3">
      <c r="A34" s="647"/>
      <c r="B34" s="648"/>
      <c r="C34" s="648"/>
      <c r="D34" s="649"/>
      <c r="E34" s="651"/>
      <c r="F34" s="667">
        <f t="shared" si="0"/>
        <v>0</v>
      </c>
      <c r="G34" s="668">
        <f t="shared" si="1"/>
        <v>0</v>
      </c>
      <c r="H34" s="668">
        <f t="shared" si="2"/>
        <v>0</v>
      </c>
      <c r="I34" s="8"/>
      <c r="J34" s="672"/>
      <c r="K34" s="672"/>
      <c r="L34" s="672"/>
      <c r="M34" s="672"/>
      <c r="N34" s="672"/>
      <c r="O34" s="672"/>
      <c r="P34" s="672"/>
      <c r="Q34" s="672"/>
      <c r="R34" s="672"/>
      <c r="S34" s="672"/>
      <c r="T34" s="672"/>
      <c r="U34" s="672"/>
      <c r="V34" s="672"/>
      <c r="W34" s="672"/>
      <c r="X34" s="672"/>
      <c r="Y34" s="672"/>
    </row>
    <row r="35" spans="1:25" s="488" customFormat="1" x14ac:dyDescent="0.3">
      <c r="A35" s="647"/>
      <c r="B35" s="648"/>
      <c r="C35" s="648"/>
      <c r="D35" s="649"/>
      <c r="E35" s="651"/>
      <c r="F35" s="667">
        <f t="shared" si="0"/>
        <v>0</v>
      </c>
      <c r="G35" s="668">
        <f t="shared" si="1"/>
        <v>0</v>
      </c>
      <c r="H35" s="668">
        <f t="shared" si="2"/>
        <v>0</v>
      </c>
      <c r="I35" s="8"/>
      <c r="J35" s="672"/>
      <c r="K35" s="672"/>
      <c r="L35" s="672"/>
      <c r="M35" s="672"/>
      <c r="N35" s="672"/>
      <c r="O35" s="672"/>
      <c r="P35" s="672"/>
      <c r="Q35" s="672"/>
      <c r="R35" s="672"/>
      <c r="S35" s="672"/>
      <c r="T35" s="672"/>
      <c r="U35" s="672"/>
      <c r="V35" s="672"/>
      <c r="W35" s="672"/>
      <c r="X35" s="672"/>
      <c r="Y35" s="672"/>
    </row>
    <row r="36" spans="1:25" s="488" customFormat="1" x14ac:dyDescent="0.3">
      <c r="A36" s="647"/>
      <c r="B36" s="648"/>
      <c r="C36" s="648"/>
      <c r="D36" s="649"/>
      <c r="E36" s="651"/>
      <c r="F36" s="667">
        <f t="shared" si="0"/>
        <v>0</v>
      </c>
      <c r="G36" s="668">
        <f t="shared" si="1"/>
        <v>0</v>
      </c>
      <c r="H36" s="668">
        <f t="shared" si="2"/>
        <v>0</v>
      </c>
      <c r="I36" s="8"/>
      <c r="J36" s="672"/>
      <c r="K36" s="672"/>
      <c r="L36" s="672"/>
      <c r="M36" s="672"/>
      <c r="N36" s="672"/>
      <c r="O36" s="672"/>
      <c r="P36" s="672"/>
      <c r="Q36" s="672"/>
      <c r="R36" s="672"/>
      <c r="S36" s="672"/>
      <c r="T36" s="672"/>
      <c r="U36" s="672"/>
      <c r="V36" s="672"/>
      <c r="W36" s="672"/>
      <c r="X36" s="672"/>
      <c r="Y36" s="672"/>
    </row>
    <row r="37" spans="1:25" s="488" customFormat="1" x14ac:dyDescent="0.3">
      <c r="A37" s="647"/>
      <c r="B37" s="648"/>
      <c r="C37" s="648"/>
      <c r="D37" s="649"/>
      <c r="E37" s="651"/>
      <c r="F37" s="667">
        <f t="shared" si="0"/>
        <v>0</v>
      </c>
      <c r="G37" s="668">
        <f t="shared" si="1"/>
        <v>0</v>
      </c>
      <c r="H37" s="668">
        <f t="shared" si="2"/>
        <v>0</v>
      </c>
      <c r="I37" s="8"/>
      <c r="J37" s="672"/>
      <c r="K37" s="672"/>
      <c r="L37" s="672"/>
      <c r="M37" s="672"/>
      <c r="N37" s="672"/>
      <c r="O37" s="672"/>
      <c r="P37" s="672"/>
      <c r="Q37" s="672"/>
      <c r="R37" s="672"/>
      <c r="S37" s="672"/>
      <c r="T37" s="672"/>
      <c r="U37" s="672"/>
      <c r="V37" s="672"/>
      <c r="W37" s="672"/>
      <c r="X37" s="672"/>
      <c r="Y37" s="672"/>
    </row>
    <row r="38" spans="1:25" s="488" customFormat="1" x14ac:dyDescent="0.3">
      <c r="A38" s="647"/>
      <c r="B38" s="648"/>
      <c r="C38" s="648"/>
      <c r="D38" s="649"/>
      <c r="E38" s="651"/>
      <c r="F38" s="667">
        <f t="shared" si="0"/>
        <v>0</v>
      </c>
      <c r="G38" s="668">
        <f t="shared" si="1"/>
        <v>0</v>
      </c>
      <c r="H38" s="668">
        <f t="shared" si="2"/>
        <v>0</v>
      </c>
      <c r="I38" s="8"/>
      <c r="J38" s="672"/>
      <c r="K38" s="672"/>
      <c r="L38" s="672"/>
      <c r="M38" s="672"/>
      <c r="N38" s="672"/>
      <c r="O38" s="672"/>
      <c r="P38" s="672"/>
      <c r="Q38" s="672"/>
      <c r="R38" s="672"/>
      <c r="S38" s="672"/>
      <c r="T38" s="672"/>
      <c r="U38" s="672"/>
      <c r="V38" s="672"/>
      <c r="W38" s="672"/>
      <c r="X38" s="672"/>
      <c r="Y38" s="672"/>
    </row>
    <row r="39" spans="1:25" s="488" customFormat="1" x14ac:dyDescent="0.3">
      <c r="A39" s="647"/>
      <c r="B39" s="648"/>
      <c r="C39" s="648"/>
      <c r="D39" s="649"/>
      <c r="E39" s="651"/>
      <c r="F39" s="667">
        <f t="shared" si="0"/>
        <v>0</v>
      </c>
      <c r="G39" s="668">
        <f t="shared" si="1"/>
        <v>0</v>
      </c>
      <c r="H39" s="668">
        <f t="shared" si="2"/>
        <v>0</v>
      </c>
      <c r="I39" s="8"/>
      <c r="J39" s="672"/>
      <c r="K39" s="672"/>
      <c r="L39" s="672"/>
      <c r="M39" s="672"/>
      <c r="N39" s="672"/>
      <c r="O39" s="672"/>
      <c r="P39" s="672"/>
      <c r="Q39" s="672"/>
      <c r="R39" s="672"/>
      <c r="S39" s="672"/>
      <c r="T39" s="672"/>
      <c r="U39" s="672"/>
      <c r="V39" s="672"/>
      <c r="W39" s="672"/>
      <c r="X39" s="672"/>
      <c r="Y39" s="672"/>
    </row>
    <row r="40" spans="1:25" s="488" customFormat="1" x14ac:dyDescent="0.3">
      <c r="A40" s="647"/>
      <c r="B40" s="648"/>
      <c r="C40" s="648"/>
      <c r="D40" s="649"/>
      <c r="E40" s="651"/>
      <c r="F40" s="667">
        <f t="shared" si="0"/>
        <v>0</v>
      </c>
      <c r="G40" s="668">
        <f t="shared" si="1"/>
        <v>0</v>
      </c>
      <c r="H40" s="668">
        <f t="shared" si="2"/>
        <v>0</v>
      </c>
      <c r="I40" s="8"/>
      <c r="J40" s="672"/>
      <c r="K40" s="672"/>
      <c r="L40" s="672"/>
      <c r="M40" s="672"/>
      <c r="N40" s="672"/>
      <c r="O40" s="672"/>
      <c r="P40" s="672"/>
      <c r="Q40" s="672"/>
      <c r="R40" s="672"/>
      <c r="S40" s="672"/>
      <c r="T40" s="672"/>
      <c r="U40" s="672"/>
      <c r="V40" s="672"/>
      <c r="W40" s="672"/>
      <c r="X40" s="672"/>
      <c r="Y40" s="672"/>
    </row>
    <row r="41" spans="1:25" s="488" customFormat="1" x14ac:dyDescent="0.3">
      <c r="A41" s="647"/>
      <c r="B41" s="648"/>
      <c r="C41" s="648"/>
      <c r="D41" s="649"/>
      <c r="E41" s="651"/>
      <c r="F41" s="667">
        <f t="shared" si="0"/>
        <v>0</v>
      </c>
      <c r="G41" s="668">
        <f t="shared" si="1"/>
        <v>0</v>
      </c>
      <c r="H41" s="668">
        <f t="shared" si="2"/>
        <v>0</v>
      </c>
      <c r="I41" s="8"/>
      <c r="J41" s="672"/>
      <c r="K41" s="672"/>
      <c r="L41" s="672"/>
      <c r="M41" s="672"/>
      <c r="N41" s="672"/>
      <c r="O41" s="672"/>
      <c r="P41" s="672"/>
      <c r="Q41" s="672"/>
      <c r="R41" s="672"/>
      <c r="S41" s="672"/>
      <c r="T41" s="672"/>
      <c r="U41" s="672"/>
      <c r="V41" s="672"/>
      <c r="W41" s="672"/>
      <c r="X41" s="672"/>
      <c r="Y41" s="672"/>
    </row>
    <row r="42" spans="1:25" s="488" customFormat="1" x14ac:dyDescent="0.3">
      <c r="A42" s="647"/>
      <c r="B42" s="648"/>
      <c r="C42" s="648"/>
      <c r="D42" s="649"/>
      <c r="E42" s="651"/>
      <c r="F42" s="667">
        <f t="shared" si="0"/>
        <v>0</v>
      </c>
      <c r="G42" s="668">
        <f t="shared" si="1"/>
        <v>0</v>
      </c>
      <c r="H42" s="668">
        <f t="shared" si="2"/>
        <v>0</v>
      </c>
      <c r="I42" s="8"/>
      <c r="J42" s="672"/>
      <c r="K42" s="672"/>
      <c r="L42" s="672"/>
      <c r="M42" s="672"/>
      <c r="N42" s="672"/>
      <c r="O42" s="672"/>
      <c r="P42" s="672"/>
      <c r="Q42" s="672"/>
      <c r="R42" s="672"/>
      <c r="S42" s="672"/>
      <c r="T42" s="672"/>
      <c r="U42" s="672"/>
      <c r="V42" s="672"/>
      <c r="W42" s="672"/>
      <c r="X42" s="672"/>
      <c r="Y42" s="672"/>
    </row>
    <row r="43" spans="1:25" s="488" customFormat="1" x14ac:dyDescent="0.3">
      <c r="A43" s="647"/>
      <c r="B43" s="648"/>
      <c r="C43" s="648"/>
      <c r="D43" s="649"/>
      <c r="E43" s="651"/>
      <c r="F43" s="667">
        <f t="shared" si="0"/>
        <v>0</v>
      </c>
      <c r="G43" s="668">
        <f t="shared" si="1"/>
        <v>0</v>
      </c>
      <c r="H43" s="668">
        <f t="shared" si="2"/>
        <v>0</v>
      </c>
      <c r="I43" s="8"/>
      <c r="J43" s="672"/>
      <c r="K43" s="672"/>
      <c r="L43" s="672"/>
      <c r="M43" s="672"/>
      <c r="N43" s="672"/>
      <c r="O43" s="672"/>
      <c r="P43" s="672"/>
      <c r="Q43" s="672"/>
      <c r="R43" s="672"/>
      <c r="S43" s="672"/>
      <c r="T43" s="672"/>
      <c r="U43" s="672"/>
      <c r="V43" s="672"/>
      <c r="W43" s="672"/>
      <c r="X43" s="672"/>
      <c r="Y43" s="672"/>
    </row>
    <row r="44" spans="1:25" s="488" customFormat="1" x14ac:dyDescent="0.3">
      <c r="A44" s="647"/>
      <c r="B44" s="648"/>
      <c r="C44" s="648"/>
      <c r="D44" s="649"/>
      <c r="E44" s="651"/>
      <c r="F44" s="667">
        <f t="shared" si="0"/>
        <v>0</v>
      </c>
      <c r="G44" s="668">
        <f t="shared" si="1"/>
        <v>0</v>
      </c>
      <c r="H44" s="668">
        <f t="shared" si="2"/>
        <v>0</v>
      </c>
      <c r="I44" s="8"/>
      <c r="J44" s="672"/>
      <c r="K44" s="672"/>
      <c r="L44" s="672"/>
      <c r="M44" s="672"/>
      <c r="N44" s="672"/>
      <c r="O44" s="672"/>
      <c r="P44" s="672"/>
      <c r="Q44" s="672"/>
      <c r="R44" s="672"/>
      <c r="S44" s="672"/>
      <c r="T44" s="672"/>
      <c r="U44" s="672"/>
      <c r="V44" s="672"/>
      <c r="W44" s="672"/>
      <c r="X44" s="672"/>
      <c r="Y44" s="672"/>
    </row>
    <row r="45" spans="1:25" s="488" customFormat="1" x14ac:dyDescent="0.3">
      <c r="A45" s="647"/>
      <c r="B45" s="648"/>
      <c r="C45" s="648"/>
      <c r="D45" s="649"/>
      <c r="E45" s="651"/>
      <c r="F45" s="667">
        <f t="shared" si="0"/>
        <v>0</v>
      </c>
      <c r="G45" s="668">
        <f t="shared" si="1"/>
        <v>0</v>
      </c>
      <c r="H45" s="668">
        <f t="shared" si="2"/>
        <v>0</v>
      </c>
      <c r="I45" s="8"/>
      <c r="J45" s="672"/>
      <c r="K45" s="672"/>
      <c r="L45" s="672"/>
      <c r="M45" s="672"/>
      <c r="N45" s="672"/>
      <c r="O45" s="672"/>
      <c r="P45" s="672"/>
      <c r="Q45" s="672"/>
      <c r="R45" s="672"/>
      <c r="S45" s="672"/>
      <c r="T45" s="672"/>
      <c r="U45" s="672"/>
      <c r="V45" s="672"/>
      <c r="W45" s="672"/>
      <c r="X45" s="672"/>
      <c r="Y45" s="672"/>
    </row>
    <row r="46" spans="1:25" s="488" customFormat="1" x14ac:dyDescent="0.3">
      <c r="A46" s="647"/>
      <c r="B46" s="648"/>
      <c r="C46" s="648"/>
      <c r="D46" s="649"/>
      <c r="E46" s="651"/>
      <c r="F46" s="667">
        <f t="shared" ref="F46:F109" si="4">D46/8/(215/12)</f>
        <v>0</v>
      </c>
      <c r="G46" s="668">
        <f t="shared" ref="G46:G109" si="5">+D46*C46</f>
        <v>0</v>
      </c>
      <c r="H46" s="668">
        <f t="shared" ref="H46:H109" si="6">G46*0.25</f>
        <v>0</v>
      </c>
      <c r="I46" s="8"/>
      <c r="J46" s="672"/>
      <c r="K46" s="672"/>
      <c r="L46" s="672"/>
      <c r="M46" s="672"/>
      <c r="N46" s="672"/>
      <c r="O46" s="672"/>
      <c r="P46" s="672"/>
      <c r="Q46" s="672"/>
      <c r="R46" s="672"/>
      <c r="S46" s="672"/>
      <c r="T46" s="672"/>
      <c r="U46" s="672"/>
      <c r="V46" s="672"/>
      <c r="W46" s="672"/>
      <c r="X46" s="672"/>
      <c r="Y46" s="672"/>
    </row>
    <row r="47" spans="1:25" s="488" customFormat="1" x14ac:dyDescent="0.3">
      <c r="A47" s="647"/>
      <c r="B47" s="648"/>
      <c r="C47" s="648"/>
      <c r="D47" s="649"/>
      <c r="E47" s="651"/>
      <c r="F47" s="667">
        <f t="shared" si="4"/>
        <v>0</v>
      </c>
      <c r="G47" s="668">
        <f t="shared" si="5"/>
        <v>0</v>
      </c>
      <c r="H47" s="668">
        <f t="shared" si="6"/>
        <v>0</v>
      </c>
      <c r="I47" s="8"/>
      <c r="J47" s="672"/>
      <c r="K47" s="672"/>
      <c r="L47" s="672"/>
      <c r="M47" s="672"/>
      <c r="N47" s="672"/>
      <c r="O47" s="672"/>
      <c r="P47" s="672"/>
      <c r="Q47" s="672"/>
      <c r="R47" s="672"/>
      <c r="S47" s="672"/>
      <c r="T47" s="672"/>
      <c r="U47" s="672"/>
      <c r="V47" s="672"/>
      <c r="W47" s="672"/>
      <c r="X47" s="672"/>
      <c r="Y47" s="672"/>
    </row>
    <row r="48" spans="1:25" s="488" customFormat="1" x14ac:dyDescent="0.3">
      <c r="A48" s="647"/>
      <c r="B48" s="648"/>
      <c r="C48" s="648"/>
      <c r="D48" s="649"/>
      <c r="E48" s="651"/>
      <c r="F48" s="667">
        <f t="shared" si="4"/>
        <v>0</v>
      </c>
      <c r="G48" s="668">
        <f t="shared" si="5"/>
        <v>0</v>
      </c>
      <c r="H48" s="668">
        <f t="shared" si="6"/>
        <v>0</v>
      </c>
      <c r="I48" s="8"/>
      <c r="J48" s="672"/>
      <c r="K48" s="672"/>
      <c r="L48" s="672"/>
      <c r="M48" s="672"/>
      <c r="N48" s="672"/>
      <c r="O48" s="672"/>
      <c r="P48" s="672"/>
      <c r="Q48" s="672"/>
      <c r="R48" s="672"/>
      <c r="S48" s="672"/>
      <c r="T48" s="672"/>
      <c r="U48" s="672"/>
      <c r="V48" s="672"/>
      <c r="W48" s="672"/>
      <c r="X48" s="672"/>
      <c r="Y48" s="672"/>
    </row>
    <row r="49" spans="1:25" s="488" customFormat="1" x14ac:dyDescent="0.3">
      <c r="A49" s="647"/>
      <c r="B49" s="648"/>
      <c r="C49" s="648"/>
      <c r="D49" s="649"/>
      <c r="E49" s="651"/>
      <c r="F49" s="667">
        <f t="shared" si="4"/>
        <v>0</v>
      </c>
      <c r="G49" s="668">
        <f t="shared" si="5"/>
        <v>0</v>
      </c>
      <c r="H49" s="668">
        <f t="shared" si="6"/>
        <v>0</v>
      </c>
      <c r="I49" s="8"/>
      <c r="J49" s="672"/>
      <c r="K49" s="672"/>
      <c r="L49" s="672"/>
      <c r="M49" s="672"/>
      <c r="N49" s="672"/>
      <c r="O49" s="672"/>
      <c r="P49" s="672"/>
      <c r="Q49" s="672"/>
      <c r="R49" s="672"/>
      <c r="S49" s="672"/>
      <c r="T49" s="672"/>
      <c r="U49" s="672"/>
      <c r="V49" s="672"/>
      <c r="W49" s="672"/>
      <c r="X49" s="672"/>
      <c r="Y49" s="672"/>
    </row>
    <row r="50" spans="1:25" s="488" customFormat="1" hidden="1" outlineLevel="1" x14ac:dyDescent="0.3">
      <c r="A50" s="647"/>
      <c r="B50" s="648"/>
      <c r="C50" s="648"/>
      <c r="D50" s="649"/>
      <c r="E50" s="651"/>
      <c r="F50" s="667">
        <f t="shared" si="4"/>
        <v>0</v>
      </c>
      <c r="G50" s="668">
        <f t="shared" si="5"/>
        <v>0</v>
      </c>
      <c r="H50" s="668">
        <f t="shared" si="6"/>
        <v>0</v>
      </c>
      <c r="I50" s="8"/>
      <c r="J50" s="672"/>
      <c r="K50" s="672"/>
      <c r="L50" s="672"/>
      <c r="M50" s="672"/>
      <c r="N50" s="672"/>
      <c r="O50" s="672"/>
      <c r="P50" s="672"/>
      <c r="Q50" s="672"/>
      <c r="R50" s="672"/>
      <c r="S50" s="672"/>
      <c r="T50" s="672"/>
      <c r="U50" s="672"/>
      <c r="V50" s="672"/>
      <c r="W50" s="672"/>
      <c r="X50" s="672"/>
      <c r="Y50" s="672"/>
    </row>
    <row r="51" spans="1:25" s="488" customFormat="1" hidden="1" outlineLevel="1" x14ac:dyDescent="0.3">
      <c r="A51" s="647"/>
      <c r="B51" s="648"/>
      <c r="C51" s="648"/>
      <c r="D51" s="649"/>
      <c r="E51" s="651"/>
      <c r="F51" s="667">
        <f t="shared" si="4"/>
        <v>0</v>
      </c>
      <c r="G51" s="668">
        <f t="shared" si="5"/>
        <v>0</v>
      </c>
      <c r="H51" s="668">
        <f t="shared" si="6"/>
        <v>0</v>
      </c>
      <c r="I51" s="8"/>
      <c r="J51" s="672"/>
      <c r="K51" s="672"/>
      <c r="L51" s="672"/>
      <c r="M51" s="672"/>
      <c r="N51" s="672"/>
      <c r="O51" s="672"/>
      <c r="P51" s="672"/>
      <c r="Q51" s="672"/>
      <c r="R51" s="672"/>
      <c r="S51" s="672"/>
      <c r="T51" s="672"/>
      <c r="U51" s="672"/>
      <c r="V51" s="672"/>
      <c r="W51" s="672"/>
      <c r="X51" s="672"/>
      <c r="Y51" s="672"/>
    </row>
    <row r="52" spans="1:25" s="488" customFormat="1" hidden="1" outlineLevel="1" x14ac:dyDescent="0.3">
      <c r="A52" s="647"/>
      <c r="B52" s="648"/>
      <c r="C52" s="648"/>
      <c r="D52" s="649"/>
      <c r="E52" s="651"/>
      <c r="F52" s="667">
        <f t="shared" si="4"/>
        <v>0</v>
      </c>
      <c r="G52" s="668">
        <f t="shared" si="5"/>
        <v>0</v>
      </c>
      <c r="H52" s="668">
        <f t="shared" si="6"/>
        <v>0</v>
      </c>
      <c r="I52" s="8"/>
      <c r="J52" s="672"/>
      <c r="K52" s="672"/>
      <c r="L52" s="672"/>
      <c r="M52" s="672"/>
      <c r="N52" s="672"/>
      <c r="O52" s="672"/>
      <c r="P52" s="672"/>
      <c r="Q52" s="672"/>
      <c r="R52" s="672"/>
      <c r="S52" s="672"/>
      <c r="T52" s="672"/>
      <c r="U52" s="672"/>
      <c r="V52" s="672"/>
      <c r="W52" s="672"/>
      <c r="X52" s="672"/>
      <c r="Y52" s="672"/>
    </row>
    <row r="53" spans="1:25" s="488" customFormat="1" hidden="1" outlineLevel="1" x14ac:dyDescent="0.3">
      <c r="A53" s="647"/>
      <c r="B53" s="648"/>
      <c r="C53" s="648"/>
      <c r="D53" s="649"/>
      <c r="E53" s="651"/>
      <c r="F53" s="667">
        <f t="shared" si="4"/>
        <v>0</v>
      </c>
      <c r="G53" s="668">
        <f t="shared" si="5"/>
        <v>0</v>
      </c>
      <c r="H53" s="668">
        <f t="shared" si="6"/>
        <v>0</v>
      </c>
      <c r="I53" s="8"/>
      <c r="J53" s="672"/>
      <c r="K53" s="672"/>
      <c r="L53" s="672"/>
      <c r="M53" s="672"/>
      <c r="N53" s="672"/>
      <c r="O53" s="672"/>
      <c r="P53" s="672"/>
      <c r="Q53" s="672"/>
      <c r="R53" s="672"/>
      <c r="S53" s="672"/>
      <c r="T53" s="672"/>
      <c r="U53" s="672"/>
      <c r="V53" s="672"/>
      <c r="W53" s="672"/>
      <c r="X53" s="672"/>
      <c r="Y53" s="672"/>
    </row>
    <row r="54" spans="1:25" s="488" customFormat="1" hidden="1" outlineLevel="1" x14ac:dyDescent="0.3">
      <c r="A54" s="647"/>
      <c r="B54" s="648"/>
      <c r="C54" s="648"/>
      <c r="D54" s="649"/>
      <c r="E54" s="651"/>
      <c r="F54" s="667">
        <f t="shared" si="4"/>
        <v>0</v>
      </c>
      <c r="G54" s="668">
        <f t="shared" si="5"/>
        <v>0</v>
      </c>
      <c r="H54" s="668">
        <f t="shared" si="6"/>
        <v>0</v>
      </c>
      <c r="I54" s="8"/>
      <c r="J54" s="672"/>
      <c r="K54" s="672"/>
      <c r="L54" s="672"/>
      <c r="M54" s="672"/>
      <c r="N54" s="672"/>
      <c r="O54" s="672"/>
      <c r="P54" s="672"/>
      <c r="Q54" s="672"/>
      <c r="R54" s="672"/>
      <c r="S54" s="672"/>
      <c r="T54" s="672"/>
      <c r="U54" s="672"/>
      <c r="V54" s="672"/>
      <c r="W54" s="672"/>
      <c r="X54" s="672"/>
      <c r="Y54" s="672"/>
    </row>
    <row r="55" spans="1:25" s="488" customFormat="1" hidden="1" outlineLevel="1" x14ac:dyDescent="0.3">
      <c r="A55" s="647"/>
      <c r="B55" s="648"/>
      <c r="C55" s="648"/>
      <c r="D55" s="649"/>
      <c r="E55" s="651"/>
      <c r="F55" s="667">
        <f t="shared" si="4"/>
        <v>0</v>
      </c>
      <c r="G55" s="668">
        <f t="shared" si="5"/>
        <v>0</v>
      </c>
      <c r="H55" s="668">
        <f t="shared" si="6"/>
        <v>0</v>
      </c>
      <c r="I55" s="8"/>
      <c r="J55" s="672"/>
      <c r="K55" s="672"/>
      <c r="L55" s="672"/>
      <c r="M55" s="672"/>
      <c r="N55" s="672"/>
      <c r="O55" s="672"/>
      <c r="P55" s="672"/>
      <c r="Q55" s="672"/>
      <c r="R55" s="672"/>
      <c r="S55" s="672"/>
      <c r="T55" s="672"/>
      <c r="U55" s="672"/>
      <c r="V55" s="672"/>
      <c r="W55" s="672"/>
      <c r="X55" s="672"/>
      <c r="Y55" s="672"/>
    </row>
    <row r="56" spans="1:25" s="488" customFormat="1" hidden="1" outlineLevel="1" x14ac:dyDescent="0.3">
      <c r="A56" s="647"/>
      <c r="B56" s="648"/>
      <c r="C56" s="648"/>
      <c r="D56" s="649"/>
      <c r="E56" s="651"/>
      <c r="F56" s="667">
        <f t="shared" si="4"/>
        <v>0</v>
      </c>
      <c r="G56" s="668">
        <f t="shared" si="5"/>
        <v>0</v>
      </c>
      <c r="H56" s="668">
        <f t="shared" si="6"/>
        <v>0</v>
      </c>
      <c r="I56" s="8"/>
      <c r="J56" s="672"/>
      <c r="K56" s="672"/>
      <c r="L56" s="672"/>
      <c r="M56" s="672"/>
      <c r="N56" s="672"/>
      <c r="O56" s="672"/>
      <c r="P56" s="672"/>
      <c r="Q56" s="672"/>
      <c r="R56" s="672"/>
      <c r="S56" s="672"/>
      <c r="T56" s="672"/>
      <c r="U56" s="672"/>
      <c r="V56" s="672"/>
      <c r="W56" s="672"/>
      <c r="X56" s="672"/>
      <c r="Y56" s="672"/>
    </row>
    <row r="57" spans="1:25" s="488" customFormat="1" hidden="1" outlineLevel="1" x14ac:dyDescent="0.3">
      <c r="A57" s="647"/>
      <c r="B57" s="648"/>
      <c r="C57" s="648"/>
      <c r="D57" s="649"/>
      <c r="E57" s="651"/>
      <c r="F57" s="667">
        <f t="shared" si="4"/>
        <v>0</v>
      </c>
      <c r="G57" s="668">
        <f t="shared" si="5"/>
        <v>0</v>
      </c>
      <c r="H57" s="668">
        <f t="shared" si="6"/>
        <v>0</v>
      </c>
      <c r="I57" s="8"/>
      <c r="J57" s="672"/>
      <c r="K57" s="672"/>
      <c r="L57" s="672"/>
      <c r="M57" s="672"/>
      <c r="N57" s="672"/>
      <c r="O57" s="672"/>
      <c r="P57" s="672"/>
      <c r="Q57" s="672"/>
      <c r="R57" s="672"/>
      <c r="S57" s="672"/>
      <c r="T57" s="672"/>
      <c r="U57" s="672"/>
      <c r="V57" s="672"/>
      <c r="W57" s="672"/>
      <c r="X57" s="672"/>
      <c r="Y57" s="672"/>
    </row>
    <row r="58" spans="1:25" s="488" customFormat="1" hidden="1" outlineLevel="1" x14ac:dyDescent="0.3">
      <c r="A58" s="647"/>
      <c r="B58" s="648"/>
      <c r="C58" s="648"/>
      <c r="D58" s="649"/>
      <c r="E58" s="651"/>
      <c r="F58" s="667">
        <f t="shared" si="4"/>
        <v>0</v>
      </c>
      <c r="G58" s="668">
        <f t="shared" si="5"/>
        <v>0</v>
      </c>
      <c r="H58" s="668">
        <f t="shared" si="6"/>
        <v>0</v>
      </c>
      <c r="I58" s="8"/>
      <c r="J58" s="672"/>
      <c r="K58" s="672"/>
      <c r="L58" s="672"/>
      <c r="M58" s="672"/>
      <c r="N58" s="672"/>
      <c r="O58" s="672"/>
      <c r="P58" s="672"/>
      <c r="Q58" s="672"/>
      <c r="R58" s="672"/>
      <c r="S58" s="672"/>
      <c r="T58" s="672"/>
      <c r="U58" s="672"/>
      <c r="V58" s="672"/>
      <c r="W58" s="672"/>
      <c r="X58" s="672"/>
      <c r="Y58" s="672"/>
    </row>
    <row r="59" spans="1:25" s="488" customFormat="1" hidden="1" outlineLevel="1" x14ac:dyDescent="0.3">
      <c r="A59" s="647"/>
      <c r="B59" s="648"/>
      <c r="C59" s="648"/>
      <c r="D59" s="649"/>
      <c r="E59" s="651"/>
      <c r="F59" s="667">
        <f t="shared" si="4"/>
        <v>0</v>
      </c>
      <c r="G59" s="668">
        <f t="shared" si="5"/>
        <v>0</v>
      </c>
      <c r="H59" s="668">
        <f t="shared" si="6"/>
        <v>0</v>
      </c>
      <c r="I59" s="8"/>
      <c r="J59" s="672"/>
      <c r="K59" s="672"/>
      <c r="L59" s="672"/>
      <c r="M59" s="672"/>
      <c r="N59" s="672"/>
      <c r="O59" s="672"/>
      <c r="P59" s="672"/>
      <c r="Q59" s="672"/>
      <c r="R59" s="672"/>
      <c r="S59" s="672"/>
      <c r="T59" s="672"/>
      <c r="U59" s="672"/>
      <c r="V59" s="672"/>
      <c r="W59" s="672"/>
      <c r="X59" s="672"/>
      <c r="Y59" s="672"/>
    </row>
    <row r="60" spans="1:25" s="488" customFormat="1" hidden="1" outlineLevel="1" x14ac:dyDescent="0.3">
      <c r="A60" s="647"/>
      <c r="B60" s="648"/>
      <c r="C60" s="648"/>
      <c r="D60" s="649"/>
      <c r="E60" s="651"/>
      <c r="F60" s="667">
        <f t="shared" si="4"/>
        <v>0</v>
      </c>
      <c r="G60" s="668">
        <f t="shared" si="5"/>
        <v>0</v>
      </c>
      <c r="H60" s="668">
        <f t="shared" si="6"/>
        <v>0</v>
      </c>
      <c r="I60" s="8"/>
      <c r="J60" s="672"/>
      <c r="K60" s="672"/>
      <c r="L60" s="672"/>
      <c r="M60" s="672"/>
      <c r="N60" s="672"/>
      <c r="O60" s="672"/>
      <c r="P60" s="672"/>
      <c r="Q60" s="672"/>
      <c r="R60" s="672"/>
      <c r="S60" s="672"/>
      <c r="T60" s="672"/>
      <c r="U60" s="672"/>
      <c r="V60" s="672"/>
      <c r="W60" s="672"/>
      <c r="X60" s="672"/>
      <c r="Y60" s="672"/>
    </row>
    <row r="61" spans="1:25" s="488" customFormat="1" hidden="1" outlineLevel="1" x14ac:dyDescent="0.3">
      <c r="A61" s="647"/>
      <c r="B61" s="648"/>
      <c r="C61" s="648"/>
      <c r="D61" s="649"/>
      <c r="E61" s="651"/>
      <c r="F61" s="667">
        <f t="shared" si="4"/>
        <v>0</v>
      </c>
      <c r="G61" s="668">
        <f t="shared" si="5"/>
        <v>0</v>
      </c>
      <c r="H61" s="668">
        <f t="shared" si="6"/>
        <v>0</v>
      </c>
      <c r="I61" s="8"/>
      <c r="J61" s="672"/>
      <c r="K61" s="672"/>
      <c r="L61" s="672"/>
      <c r="M61" s="672"/>
      <c r="N61" s="672"/>
      <c r="O61" s="672"/>
      <c r="P61" s="672"/>
      <c r="Q61" s="672"/>
      <c r="R61" s="672"/>
      <c r="S61" s="672"/>
      <c r="T61" s="672"/>
      <c r="U61" s="672"/>
      <c r="V61" s="672"/>
      <c r="W61" s="672"/>
      <c r="X61" s="672"/>
      <c r="Y61" s="672"/>
    </row>
    <row r="62" spans="1:25" s="488" customFormat="1" hidden="1" outlineLevel="1" x14ac:dyDescent="0.3">
      <c r="A62" s="647"/>
      <c r="B62" s="648"/>
      <c r="C62" s="648"/>
      <c r="D62" s="649"/>
      <c r="E62" s="651"/>
      <c r="F62" s="667">
        <f t="shared" si="4"/>
        <v>0</v>
      </c>
      <c r="G62" s="668">
        <f t="shared" si="5"/>
        <v>0</v>
      </c>
      <c r="H62" s="668">
        <f t="shared" si="6"/>
        <v>0</v>
      </c>
      <c r="I62" s="8"/>
      <c r="J62" s="672"/>
      <c r="K62" s="672"/>
      <c r="L62" s="672"/>
      <c r="M62" s="672"/>
      <c r="N62" s="672"/>
      <c r="O62" s="672"/>
      <c r="P62" s="672"/>
      <c r="Q62" s="672"/>
      <c r="R62" s="672"/>
      <c r="S62" s="672"/>
      <c r="T62" s="672"/>
      <c r="U62" s="672"/>
      <c r="V62" s="672"/>
      <c r="W62" s="672"/>
      <c r="X62" s="672"/>
      <c r="Y62" s="672"/>
    </row>
    <row r="63" spans="1:25" s="488" customFormat="1" hidden="1" outlineLevel="1" x14ac:dyDescent="0.3">
      <c r="A63" s="647"/>
      <c r="B63" s="648"/>
      <c r="C63" s="648"/>
      <c r="D63" s="649"/>
      <c r="E63" s="651"/>
      <c r="F63" s="667">
        <f t="shared" si="4"/>
        <v>0</v>
      </c>
      <c r="G63" s="668">
        <f t="shared" si="5"/>
        <v>0</v>
      </c>
      <c r="H63" s="668">
        <f t="shared" si="6"/>
        <v>0</v>
      </c>
      <c r="I63" s="8"/>
      <c r="J63" s="672"/>
      <c r="K63" s="672"/>
      <c r="L63" s="672"/>
      <c r="M63" s="672"/>
      <c r="N63" s="672"/>
      <c r="O63" s="672"/>
      <c r="P63" s="672"/>
      <c r="Q63" s="672"/>
      <c r="R63" s="672"/>
      <c r="S63" s="672"/>
      <c r="T63" s="672"/>
      <c r="U63" s="672"/>
      <c r="V63" s="672"/>
      <c r="W63" s="672"/>
      <c r="X63" s="672"/>
      <c r="Y63" s="672"/>
    </row>
    <row r="64" spans="1:25" s="488" customFormat="1" hidden="1" outlineLevel="1" x14ac:dyDescent="0.3">
      <c r="A64" s="647"/>
      <c r="B64" s="648"/>
      <c r="C64" s="648"/>
      <c r="D64" s="649"/>
      <c r="E64" s="651"/>
      <c r="F64" s="667">
        <f t="shared" si="4"/>
        <v>0</v>
      </c>
      <c r="G64" s="668">
        <f t="shared" si="5"/>
        <v>0</v>
      </c>
      <c r="H64" s="668">
        <f t="shared" si="6"/>
        <v>0</v>
      </c>
      <c r="I64" s="8"/>
      <c r="J64" s="672"/>
      <c r="K64" s="672"/>
      <c r="L64" s="672"/>
      <c r="M64" s="672"/>
      <c r="N64" s="672"/>
      <c r="O64" s="672"/>
      <c r="P64" s="672"/>
      <c r="Q64" s="672"/>
      <c r="R64" s="672"/>
      <c r="S64" s="672"/>
      <c r="T64" s="672"/>
      <c r="U64" s="672"/>
      <c r="V64" s="672"/>
      <c r="W64" s="672"/>
      <c r="X64" s="672"/>
      <c r="Y64" s="672"/>
    </row>
    <row r="65" spans="1:25" s="488" customFormat="1" hidden="1" outlineLevel="1" x14ac:dyDescent="0.3">
      <c r="A65" s="647"/>
      <c r="B65" s="648"/>
      <c r="C65" s="648"/>
      <c r="D65" s="649"/>
      <c r="E65" s="651"/>
      <c r="F65" s="667">
        <f t="shared" si="4"/>
        <v>0</v>
      </c>
      <c r="G65" s="668">
        <f t="shared" si="5"/>
        <v>0</v>
      </c>
      <c r="H65" s="668">
        <f t="shared" si="6"/>
        <v>0</v>
      </c>
      <c r="I65" s="8"/>
      <c r="J65" s="672"/>
      <c r="K65" s="672"/>
      <c r="L65" s="672"/>
      <c r="M65" s="672"/>
      <c r="N65" s="672"/>
      <c r="O65" s="672"/>
      <c r="P65" s="672"/>
      <c r="Q65" s="672"/>
      <c r="R65" s="672"/>
      <c r="S65" s="672"/>
      <c r="T65" s="672"/>
      <c r="U65" s="672"/>
      <c r="V65" s="672"/>
      <c r="W65" s="672"/>
      <c r="X65" s="672"/>
      <c r="Y65" s="672"/>
    </row>
    <row r="66" spans="1:25" s="488" customFormat="1" hidden="1" outlineLevel="1" x14ac:dyDescent="0.3">
      <c r="A66" s="647"/>
      <c r="B66" s="648"/>
      <c r="C66" s="648"/>
      <c r="D66" s="649"/>
      <c r="E66" s="651"/>
      <c r="F66" s="667">
        <f t="shared" si="4"/>
        <v>0</v>
      </c>
      <c r="G66" s="668">
        <f t="shared" si="5"/>
        <v>0</v>
      </c>
      <c r="H66" s="668">
        <f t="shared" si="6"/>
        <v>0</v>
      </c>
      <c r="I66" s="8"/>
      <c r="J66" s="672"/>
      <c r="K66" s="672"/>
      <c r="L66" s="672"/>
      <c r="M66" s="672"/>
      <c r="N66" s="672"/>
      <c r="O66" s="672"/>
      <c r="P66" s="672"/>
      <c r="Q66" s="672"/>
      <c r="R66" s="672"/>
      <c r="S66" s="672"/>
      <c r="T66" s="672"/>
      <c r="U66" s="672"/>
      <c r="V66" s="672"/>
      <c r="W66" s="672"/>
      <c r="X66" s="672"/>
      <c r="Y66" s="672"/>
    </row>
    <row r="67" spans="1:25" s="488" customFormat="1" hidden="1" outlineLevel="1" x14ac:dyDescent="0.3">
      <c r="A67" s="647"/>
      <c r="B67" s="648"/>
      <c r="C67" s="648"/>
      <c r="D67" s="649"/>
      <c r="E67" s="651"/>
      <c r="F67" s="667">
        <f t="shared" si="4"/>
        <v>0</v>
      </c>
      <c r="G67" s="668">
        <f t="shared" si="5"/>
        <v>0</v>
      </c>
      <c r="H67" s="668">
        <f t="shared" si="6"/>
        <v>0</v>
      </c>
      <c r="I67" s="8"/>
      <c r="J67" s="672"/>
      <c r="K67" s="672"/>
      <c r="L67" s="672"/>
      <c r="M67" s="672"/>
      <c r="N67" s="672"/>
      <c r="O67" s="672"/>
      <c r="P67" s="672"/>
      <c r="Q67" s="672"/>
      <c r="R67" s="672"/>
      <c r="S67" s="672"/>
      <c r="T67" s="672"/>
      <c r="U67" s="672"/>
      <c r="V67" s="672"/>
      <c r="W67" s="672"/>
      <c r="X67" s="672"/>
      <c r="Y67" s="672"/>
    </row>
    <row r="68" spans="1:25" s="488" customFormat="1" hidden="1" outlineLevel="1" x14ac:dyDescent="0.3">
      <c r="A68" s="647"/>
      <c r="B68" s="648"/>
      <c r="C68" s="648"/>
      <c r="D68" s="649"/>
      <c r="E68" s="651"/>
      <c r="F68" s="667">
        <f t="shared" si="4"/>
        <v>0</v>
      </c>
      <c r="G68" s="668">
        <f t="shared" si="5"/>
        <v>0</v>
      </c>
      <c r="H68" s="668">
        <f t="shared" si="6"/>
        <v>0</v>
      </c>
      <c r="I68" s="8"/>
      <c r="J68" s="672"/>
      <c r="K68" s="672"/>
      <c r="L68" s="672"/>
      <c r="M68" s="672"/>
      <c r="N68" s="672"/>
      <c r="O68" s="672"/>
      <c r="P68" s="672"/>
      <c r="Q68" s="672"/>
      <c r="R68" s="672"/>
      <c r="S68" s="672"/>
      <c r="T68" s="672"/>
      <c r="U68" s="672"/>
      <c r="V68" s="672"/>
      <c r="W68" s="672"/>
      <c r="X68" s="672"/>
      <c r="Y68" s="672"/>
    </row>
    <row r="69" spans="1:25" s="488" customFormat="1" hidden="1" outlineLevel="1" x14ac:dyDescent="0.3">
      <c r="A69" s="647"/>
      <c r="B69" s="648"/>
      <c r="C69" s="648"/>
      <c r="D69" s="649"/>
      <c r="E69" s="651"/>
      <c r="F69" s="667">
        <f t="shared" si="4"/>
        <v>0</v>
      </c>
      <c r="G69" s="668">
        <f t="shared" si="5"/>
        <v>0</v>
      </c>
      <c r="H69" s="668">
        <f t="shared" si="6"/>
        <v>0</v>
      </c>
      <c r="I69" s="8"/>
      <c r="J69" s="672"/>
      <c r="K69" s="672"/>
      <c r="L69" s="672"/>
      <c r="M69" s="672"/>
      <c r="N69" s="672"/>
      <c r="O69" s="672"/>
      <c r="P69" s="672"/>
      <c r="Q69" s="672"/>
      <c r="R69" s="672"/>
      <c r="S69" s="672"/>
      <c r="T69" s="672"/>
      <c r="U69" s="672"/>
      <c r="V69" s="672"/>
      <c r="W69" s="672"/>
      <c r="X69" s="672"/>
      <c r="Y69" s="672"/>
    </row>
    <row r="70" spans="1:25" s="488" customFormat="1" hidden="1" outlineLevel="1" x14ac:dyDescent="0.3">
      <c r="A70" s="647"/>
      <c r="B70" s="648"/>
      <c r="C70" s="648"/>
      <c r="D70" s="649"/>
      <c r="E70" s="651"/>
      <c r="F70" s="667">
        <f t="shared" si="4"/>
        <v>0</v>
      </c>
      <c r="G70" s="668">
        <f t="shared" si="5"/>
        <v>0</v>
      </c>
      <c r="H70" s="668">
        <f t="shared" si="6"/>
        <v>0</v>
      </c>
      <c r="I70" s="8"/>
      <c r="J70" s="672"/>
      <c r="K70" s="672"/>
      <c r="L70" s="672"/>
      <c r="M70" s="672"/>
      <c r="N70" s="672"/>
      <c r="O70" s="672"/>
      <c r="P70" s="672"/>
      <c r="Q70" s="672"/>
      <c r="R70" s="672"/>
      <c r="S70" s="672"/>
      <c r="T70" s="672"/>
      <c r="U70" s="672"/>
      <c r="V70" s="672"/>
      <c r="W70" s="672"/>
      <c r="X70" s="672"/>
      <c r="Y70" s="672"/>
    </row>
    <row r="71" spans="1:25" s="488" customFormat="1" hidden="1" outlineLevel="1" x14ac:dyDescent="0.3">
      <c r="A71" s="647"/>
      <c r="B71" s="648"/>
      <c r="C71" s="648"/>
      <c r="D71" s="649"/>
      <c r="E71" s="651"/>
      <c r="F71" s="667">
        <f t="shared" si="4"/>
        <v>0</v>
      </c>
      <c r="G71" s="668">
        <f t="shared" si="5"/>
        <v>0</v>
      </c>
      <c r="H71" s="668">
        <f t="shared" si="6"/>
        <v>0</v>
      </c>
      <c r="I71" s="8"/>
      <c r="J71" s="672"/>
      <c r="K71" s="672"/>
      <c r="L71" s="672"/>
      <c r="M71" s="672"/>
      <c r="N71" s="672"/>
      <c r="O71" s="672"/>
      <c r="P71" s="672"/>
      <c r="Q71" s="672"/>
      <c r="R71" s="672"/>
      <c r="S71" s="672"/>
      <c r="T71" s="672"/>
      <c r="U71" s="672"/>
      <c r="V71" s="672"/>
      <c r="W71" s="672"/>
      <c r="X71" s="672"/>
      <c r="Y71" s="672"/>
    </row>
    <row r="72" spans="1:25" s="488" customFormat="1" hidden="1" outlineLevel="1" x14ac:dyDescent="0.3">
      <c r="A72" s="647"/>
      <c r="B72" s="648"/>
      <c r="C72" s="648"/>
      <c r="D72" s="649"/>
      <c r="E72" s="651"/>
      <c r="F72" s="667">
        <f t="shared" si="4"/>
        <v>0</v>
      </c>
      <c r="G72" s="668">
        <f t="shared" si="5"/>
        <v>0</v>
      </c>
      <c r="H72" s="668">
        <f t="shared" si="6"/>
        <v>0</v>
      </c>
      <c r="I72" s="8"/>
      <c r="J72" s="672"/>
      <c r="K72" s="672"/>
      <c r="L72" s="672"/>
      <c r="M72" s="672"/>
      <c r="N72" s="672"/>
      <c r="O72" s="672"/>
      <c r="P72" s="672"/>
      <c r="Q72" s="672"/>
      <c r="R72" s="672"/>
      <c r="S72" s="672"/>
      <c r="T72" s="672"/>
      <c r="U72" s="672"/>
      <c r="V72" s="672"/>
      <c r="W72" s="672"/>
      <c r="X72" s="672"/>
      <c r="Y72" s="672"/>
    </row>
    <row r="73" spans="1:25" s="488" customFormat="1" hidden="1" outlineLevel="1" x14ac:dyDescent="0.3">
      <c r="A73" s="647"/>
      <c r="B73" s="648"/>
      <c r="C73" s="648"/>
      <c r="D73" s="649"/>
      <c r="E73" s="651"/>
      <c r="F73" s="667">
        <f t="shared" si="4"/>
        <v>0</v>
      </c>
      <c r="G73" s="668">
        <f t="shared" si="5"/>
        <v>0</v>
      </c>
      <c r="H73" s="668">
        <f t="shared" si="6"/>
        <v>0</v>
      </c>
      <c r="I73" s="8"/>
      <c r="J73" s="672"/>
      <c r="K73" s="672"/>
      <c r="L73" s="672"/>
      <c r="M73" s="672"/>
      <c r="N73" s="672"/>
      <c r="O73" s="672"/>
      <c r="P73" s="672"/>
      <c r="Q73" s="672"/>
      <c r="R73" s="672"/>
      <c r="S73" s="672"/>
      <c r="T73" s="672"/>
      <c r="U73" s="672"/>
      <c r="V73" s="672"/>
      <c r="W73" s="672"/>
      <c r="X73" s="672"/>
      <c r="Y73" s="672"/>
    </row>
    <row r="74" spans="1:25" s="488" customFormat="1" hidden="1" outlineLevel="1" x14ac:dyDescent="0.3">
      <c r="A74" s="647"/>
      <c r="B74" s="648"/>
      <c r="C74" s="648"/>
      <c r="D74" s="649"/>
      <c r="E74" s="651"/>
      <c r="F74" s="667">
        <f t="shared" si="4"/>
        <v>0</v>
      </c>
      <c r="G74" s="668">
        <f t="shared" si="5"/>
        <v>0</v>
      </c>
      <c r="H74" s="668">
        <f t="shared" si="6"/>
        <v>0</v>
      </c>
      <c r="I74" s="8"/>
      <c r="J74" s="672"/>
      <c r="K74" s="672"/>
      <c r="L74" s="672"/>
      <c r="M74" s="672"/>
      <c r="N74" s="672"/>
      <c r="O74" s="672"/>
      <c r="P74" s="672"/>
      <c r="Q74" s="672"/>
      <c r="R74" s="672"/>
      <c r="S74" s="672"/>
      <c r="T74" s="672"/>
      <c r="U74" s="672"/>
      <c r="V74" s="672"/>
      <c r="W74" s="672"/>
      <c r="X74" s="672"/>
      <c r="Y74" s="672"/>
    </row>
    <row r="75" spans="1:25" s="488" customFormat="1" hidden="1" outlineLevel="1" x14ac:dyDescent="0.3">
      <c r="A75" s="647"/>
      <c r="B75" s="648"/>
      <c r="C75" s="648"/>
      <c r="D75" s="649"/>
      <c r="E75" s="651"/>
      <c r="F75" s="667">
        <f t="shared" si="4"/>
        <v>0</v>
      </c>
      <c r="G75" s="668">
        <f t="shared" si="5"/>
        <v>0</v>
      </c>
      <c r="H75" s="668">
        <f t="shared" si="6"/>
        <v>0</v>
      </c>
      <c r="I75" s="8"/>
      <c r="J75" s="672"/>
      <c r="K75" s="672"/>
      <c r="L75" s="672"/>
      <c r="M75" s="672"/>
      <c r="N75" s="672"/>
      <c r="O75" s="672"/>
      <c r="P75" s="672"/>
      <c r="Q75" s="672"/>
      <c r="R75" s="672"/>
      <c r="S75" s="672"/>
      <c r="T75" s="672"/>
      <c r="U75" s="672"/>
      <c r="V75" s="672"/>
      <c r="W75" s="672"/>
      <c r="X75" s="672"/>
      <c r="Y75" s="672"/>
    </row>
    <row r="76" spans="1:25" s="488" customFormat="1" hidden="1" outlineLevel="1" x14ac:dyDescent="0.3">
      <c r="A76" s="647"/>
      <c r="B76" s="648"/>
      <c r="C76" s="648"/>
      <c r="D76" s="649"/>
      <c r="E76" s="651"/>
      <c r="F76" s="667">
        <f t="shared" si="4"/>
        <v>0</v>
      </c>
      <c r="G76" s="668">
        <f t="shared" si="5"/>
        <v>0</v>
      </c>
      <c r="H76" s="668">
        <f t="shared" si="6"/>
        <v>0</v>
      </c>
      <c r="I76" s="8"/>
      <c r="J76" s="672"/>
      <c r="K76" s="672"/>
      <c r="L76" s="672"/>
      <c r="M76" s="672"/>
      <c r="N76" s="672"/>
      <c r="O76" s="672"/>
      <c r="P76" s="672"/>
      <c r="Q76" s="672"/>
      <c r="R76" s="672"/>
      <c r="S76" s="672"/>
      <c r="T76" s="672"/>
      <c r="U76" s="672"/>
      <c r="V76" s="672"/>
      <c r="W76" s="672"/>
      <c r="X76" s="672"/>
      <c r="Y76" s="672"/>
    </row>
    <row r="77" spans="1:25" s="488" customFormat="1" hidden="1" outlineLevel="1" x14ac:dyDescent="0.3">
      <c r="A77" s="647"/>
      <c r="B77" s="648"/>
      <c r="C77" s="648"/>
      <c r="D77" s="649"/>
      <c r="E77" s="651"/>
      <c r="F77" s="667">
        <f t="shared" si="4"/>
        <v>0</v>
      </c>
      <c r="G77" s="668">
        <f t="shared" si="5"/>
        <v>0</v>
      </c>
      <c r="H77" s="668">
        <f t="shared" si="6"/>
        <v>0</v>
      </c>
      <c r="I77" s="8"/>
      <c r="J77" s="672"/>
      <c r="K77" s="672"/>
      <c r="L77" s="672"/>
      <c r="M77" s="672"/>
      <c r="N77" s="672"/>
      <c r="O77" s="672"/>
      <c r="P77" s="672"/>
      <c r="Q77" s="672"/>
      <c r="R77" s="672"/>
      <c r="S77" s="672"/>
      <c r="T77" s="672"/>
      <c r="U77" s="672"/>
      <c r="V77" s="672"/>
      <c r="W77" s="672"/>
      <c r="X77" s="672"/>
      <c r="Y77" s="672"/>
    </row>
    <row r="78" spans="1:25" s="488" customFormat="1" hidden="1" outlineLevel="1" x14ac:dyDescent="0.3">
      <c r="A78" s="647"/>
      <c r="B78" s="648"/>
      <c r="C78" s="648"/>
      <c r="D78" s="649"/>
      <c r="E78" s="651"/>
      <c r="F78" s="667">
        <f t="shared" si="4"/>
        <v>0</v>
      </c>
      <c r="G78" s="668">
        <f t="shared" si="5"/>
        <v>0</v>
      </c>
      <c r="H78" s="668">
        <f t="shared" si="6"/>
        <v>0</v>
      </c>
      <c r="I78" s="8"/>
      <c r="J78" s="672"/>
      <c r="K78" s="672"/>
      <c r="L78" s="672"/>
      <c r="M78" s="672"/>
      <c r="N78" s="672"/>
      <c r="O78" s="672"/>
      <c r="P78" s="672"/>
      <c r="Q78" s="672"/>
      <c r="R78" s="672"/>
      <c r="S78" s="672"/>
      <c r="T78" s="672"/>
      <c r="U78" s="672"/>
      <c r="V78" s="672"/>
      <c r="W78" s="672"/>
      <c r="X78" s="672"/>
      <c r="Y78" s="672"/>
    </row>
    <row r="79" spans="1:25" s="488" customFormat="1" hidden="1" outlineLevel="1" x14ac:dyDescent="0.3">
      <c r="A79" s="647"/>
      <c r="B79" s="648"/>
      <c r="C79" s="648"/>
      <c r="D79" s="649"/>
      <c r="E79" s="651"/>
      <c r="F79" s="667">
        <f t="shared" si="4"/>
        <v>0</v>
      </c>
      <c r="G79" s="668">
        <f t="shared" si="5"/>
        <v>0</v>
      </c>
      <c r="H79" s="668">
        <f t="shared" si="6"/>
        <v>0</v>
      </c>
      <c r="I79" s="8"/>
      <c r="J79" s="672"/>
      <c r="K79" s="672"/>
      <c r="L79" s="672"/>
      <c r="M79" s="672"/>
      <c r="N79" s="672"/>
      <c r="O79" s="672"/>
      <c r="P79" s="672"/>
      <c r="Q79" s="672"/>
      <c r="R79" s="672"/>
      <c r="S79" s="672"/>
      <c r="T79" s="672"/>
      <c r="U79" s="672"/>
      <c r="V79" s="672"/>
      <c r="W79" s="672"/>
      <c r="X79" s="672"/>
      <c r="Y79" s="672"/>
    </row>
    <row r="80" spans="1:25" s="488" customFormat="1" hidden="1" outlineLevel="1" x14ac:dyDescent="0.3">
      <c r="A80" s="647"/>
      <c r="B80" s="648"/>
      <c r="C80" s="648"/>
      <c r="D80" s="649"/>
      <c r="E80" s="651"/>
      <c r="F80" s="667">
        <f t="shared" si="4"/>
        <v>0</v>
      </c>
      <c r="G80" s="668">
        <f t="shared" si="5"/>
        <v>0</v>
      </c>
      <c r="H80" s="668">
        <f t="shared" si="6"/>
        <v>0</v>
      </c>
      <c r="I80" s="8"/>
      <c r="J80" s="672"/>
      <c r="K80" s="672"/>
      <c r="L80" s="672"/>
      <c r="M80" s="672"/>
      <c r="N80" s="672"/>
      <c r="O80" s="672"/>
      <c r="P80" s="672"/>
      <c r="Q80" s="672"/>
      <c r="R80" s="672"/>
      <c r="S80" s="672"/>
      <c r="T80" s="672"/>
      <c r="U80" s="672"/>
      <c r="V80" s="672"/>
      <c r="W80" s="672"/>
      <c r="X80" s="672"/>
      <c r="Y80" s="672"/>
    </row>
    <row r="81" spans="1:25" s="488" customFormat="1" hidden="1" outlineLevel="1" x14ac:dyDescent="0.3">
      <c r="A81" s="647"/>
      <c r="B81" s="648"/>
      <c r="C81" s="648"/>
      <c r="D81" s="649"/>
      <c r="E81" s="651"/>
      <c r="F81" s="667">
        <f t="shared" si="4"/>
        <v>0</v>
      </c>
      <c r="G81" s="668">
        <f t="shared" si="5"/>
        <v>0</v>
      </c>
      <c r="H81" s="668">
        <f t="shared" si="6"/>
        <v>0</v>
      </c>
      <c r="I81" s="8"/>
      <c r="J81" s="672"/>
      <c r="K81" s="672"/>
      <c r="L81" s="672"/>
      <c r="M81" s="672"/>
      <c r="N81" s="672"/>
      <c r="O81" s="672"/>
      <c r="P81" s="672"/>
      <c r="Q81" s="672"/>
      <c r="R81" s="672"/>
      <c r="S81" s="672"/>
      <c r="T81" s="672"/>
      <c r="U81" s="672"/>
      <c r="V81" s="672"/>
      <c r="W81" s="672"/>
      <c r="X81" s="672"/>
      <c r="Y81" s="672"/>
    </row>
    <row r="82" spans="1:25" s="488" customFormat="1" hidden="1" outlineLevel="1" x14ac:dyDescent="0.3">
      <c r="A82" s="647"/>
      <c r="B82" s="648"/>
      <c r="C82" s="648"/>
      <c r="D82" s="649"/>
      <c r="E82" s="651"/>
      <c r="F82" s="667">
        <f t="shared" si="4"/>
        <v>0</v>
      </c>
      <c r="G82" s="668">
        <f t="shared" si="5"/>
        <v>0</v>
      </c>
      <c r="H82" s="668">
        <f t="shared" si="6"/>
        <v>0</v>
      </c>
      <c r="I82" s="8"/>
      <c r="J82" s="672"/>
      <c r="K82" s="672"/>
      <c r="L82" s="672"/>
      <c r="M82" s="672"/>
      <c r="N82" s="672"/>
      <c r="O82" s="672"/>
      <c r="P82" s="672"/>
      <c r="Q82" s="672"/>
      <c r="R82" s="672"/>
      <c r="S82" s="672"/>
      <c r="T82" s="672"/>
      <c r="U82" s="672"/>
      <c r="V82" s="672"/>
      <c r="W82" s="672"/>
      <c r="X82" s="672"/>
      <c r="Y82" s="672"/>
    </row>
    <row r="83" spans="1:25" s="488" customFormat="1" hidden="1" outlineLevel="1" x14ac:dyDescent="0.3">
      <c r="A83" s="647"/>
      <c r="B83" s="648"/>
      <c r="C83" s="648"/>
      <c r="D83" s="649"/>
      <c r="E83" s="651"/>
      <c r="F83" s="667">
        <f t="shared" si="4"/>
        <v>0</v>
      </c>
      <c r="G83" s="668">
        <f t="shared" si="5"/>
        <v>0</v>
      </c>
      <c r="H83" s="668">
        <f t="shared" si="6"/>
        <v>0</v>
      </c>
      <c r="I83" s="8"/>
      <c r="J83" s="672"/>
      <c r="K83" s="672"/>
      <c r="L83" s="672"/>
      <c r="M83" s="672"/>
      <c r="N83" s="672"/>
      <c r="O83" s="672"/>
      <c r="P83" s="672"/>
      <c r="Q83" s="672"/>
      <c r="R83" s="672"/>
      <c r="S83" s="672"/>
      <c r="T83" s="672"/>
      <c r="U83" s="672"/>
      <c r="V83" s="672"/>
      <c r="W83" s="672"/>
      <c r="X83" s="672"/>
      <c r="Y83" s="672"/>
    </row>
    <row r="84" spans="1:25" s="488" customFormat="1" hidden="1" outlineLevel="1" x14ac:dyDescent="0.3">
      <c r="A84" s="647"/>
      <c r="B84" s="648"/>
      <c r="C84" s="648"/>
      <c r="D84" s="649"/>
      <c r="E84" s="651"/>
      <c r="F84" s="667">
        <f t="shared" si="4"/>
        <v>0</v>
      </c>
      <c r="G84" s="668">
        <f t="shared" si="5"/>
        <v>0</v>
      </c>
      <c r="H84" s="668">
        <f t="shared" si="6"/>
        <v>0</v>
      </c>
      <c r="I84" s="8"/>
      <c r="J84" s="672"/>
      <c r="K84" s="672"/>
      <c r="L84" s="672"/>
      <c r="M84" s="672"/>
      <c r="N84" s="672"/>
      <c r="O84" s="672"/>
      <c r="P84" s="672"/>
      <c r="Q84" s="672"/>
      <c r="R84" s="672"/>
      <c r="S84" s="672"/>
      <c r="T84" s="672"/>
      <c r="U84" s="672"/>
      <c r="V84" s="672"/>
      <c r="W84" s="672"/>
      <c r="X84" s="672"/>
      <c r="Y84" s="672"/>
    </row>
    <row r="85" spans="1:25" s="488" customFormat="1" hidden="1" outlineLevel="1" x14ac:dyDescent="0.3">
      <c r="A85" s="647"/>
      <c r="B85" s="648"/>
      <c r="C85" s="648"/>
      <c r="D85" s="649"/>
      <c r="E85" s="651"/>
      <c r="F85" s="667">
        <f t="shared" si="4"/>
        <v>0</v>
      </c>
      <c r="G85" s="668">
        <f t="shared" si="5"/>
        <v>0</v>
      </c>
      <c r="H85" s="668">
        <f t="shared" si="6"/>
        <v>0</v>
      </c>
      <c r="I85" s="8"/>
      <c r="J85" s="672"/>
      <c r="K85" s="672"/>
      <c r="L85" s="672"/>
      <c r="M85" s="672"/>
      <c r="N85" s="672"/>
      <c r="O85" s="672"/>
      <c r="P85" s="672"/>
      <c r="Q85" s="672"/>
      <c r="R85" s="672"/>
      <c r="S85" s="672"/>
      <c r="T85" s="672"/>
      <c r="U85" s="672"/>
      <c r="V85" s="672"/>
      <c r="W85" s="672"/>
      <c r="X85" s="672"/>
      <c r="Y85" s="672"/>
    </row>
    <row r="86" spans="1:25" s="488" customFormat="1" hidden="1" outlineLevel="1" x14ac:dyDescent="0.3">
      <c r="A86" s="647"/>
      <c r="B86" s="648"/>
      <c r="C86" s="648"/>
      <c r="D86" s="649"/>
      <c r="E86" s="651"/>
      <c r="F86" s="667">
        <f t="shared" si="4"/>
        <v>0</v>
      </c>
      <c r="G86" s="668">
        <f t="shared" si="5"/>
        <v>0</v>
      </c>
      <c r="H86" s="668">
        <f t="shared" si="6"/>
        <v>0</v>
      </c>
      <c r="I86" s="8"/>
      <c r="J86" s="672"/>
      <c r="K86" s="672"/>
      <c r="L86" s="672"/>
      <c r="M86" s="672"/>
      <c r="N86" s="672"/>
      <c r="O86" s="672"/>
      <c r="P86" s="672"/>
      <c r="Q86" s="672"/>
      <c r="R86" s="672"/>
      <c r="S86" s="672"/>
      <c r="T86" s="672"/>
      <c r="U86" s="672"/>
      <c r="V86" s="672"/>
      <c r="W86" s="672"/>
      <c r="X86" s="672"/>
      <c r="Y86" s="672"/>
    </row>
    <row r="87" spans="1:25" s="488" customFormat="1" hidden="1" outlineLevel="1" x14ac:dyDescent="0.3">
      <c r="A87" s="647"/>
      <c r="B87" s="648"/>
      <c r="C87" s="648"/>
      <c r="D87" s="649"/>
      <c r="E87" s="651"/>
      <c r="F87" s="667">
        <f t="shared" si="4"/>
        <v>0</v>
      </c>
      <c r="G87" s="668">
        <f t="shared" si="5"/>
        <v>0</v>
      </c>
      <c r="H87" s="668">
        <f t="shared" si="6"/>
        <v>0</v>
      </c>
      <c r="I87" s="8"/>
      <c r="J87" s="672"/>
      <c r="K87" s="672"/>
      <c r="L87" s="672"/>
      <c r="M87" s="672"/>
      <c r="N87" s="672"/>
      <c r="O87" s="672"/>
      <c r="P87" s="672"/>
      <c r="Q87" s="672"/>
      <c r="R87" s="672"/>
      <c r="S87" s="672"/>
      <c r="T87" s="672"/>
      <c r="U87" s="672"/>
      <c r="V87" s="672"/>
      <c r="W87" s="672"/>
      <c r="X87" s="672"/>
      <c r="Y87" s="672"/>
    </row>
    <row r="88" spans="1:25" s="488" customFormat="1" hidden="1" outlineLevel="1" x14ac:dyDescent="0.3">
      <c r="A88" s="647"/>
      <c r="B88" s="648"/>
      <c r="C88" s="648"/>
      <c r="D88" s="649"/>
      <c r="E88" s="651"/>
      <c r="F88" s="667">
        <f t="shared" si="4"/>
        <v>0</v>
      </c>
      <c r="G88" s="668">
        <f t="shared" si="5"/>
        <v>0</v>
      </c>
      <c r="H88" s="668">
        <f t="shared" si="6"/>
        <v>0</v>
      </c>
      <c r="I88" s="8"/>
      <c r="J88" s="672"/>
      <c r="K88" s="672"/>
      <c r="L88" s="672"/>
      <c r="M88" s="672"/>
      <c r="N88" s="672"/>
      <c r="O88" s="672"/>
      <c r="P88" s="672"/>
      <c r="Q88" s="672"/>
      <c r="R88" s="672"/>
      <c r="S88" s="672"/>
      <c r="T88" s="672"/>
      <c r="U88" s="672"/>
      <c r="V88" s="672"/>
      <c r="W88" s="672"/>
      <c r="X88" s="672"/>
      <c r="Y88" s="672"/>
    </row>
    <row r="89" spans="1:25" s="488" customFormat="1" hidden="1" outlineLevel="1" x14ac:dyDescent="0.3">
      <c r="A89" s="647"/>
      <c r="B89" s="648"/>
      <c r="C89" s="648"/>
      <c r="D89" s="649"/>
      <c r="E89" s="651"/>
      <c r="F89" s="667">
        <f t="shared" si="4"/>
        <v>0</v>
      </c>
      <c r="G89" s="668">
        <f t="shared" si="5"/>
        <v>0</v>
      </c>
      <c r="H89" s="668">
        <f t="shared" si="6"/>
        <v>0</v>
      </c>
      <c r="I89" s="8"/>
      <c r="J89" s="672"/>
      <c r="K89" s="672"/>
      <c r="L89" s="672"/>
      <c r="M89" s="672"/>
      <c r="N89" s="672"/>
      <c r="O89" s="672"/>
      <c r="P89" s="672"/>
      <c r="Q89" s="672"/>
      <c r="R89" s="672"/>
      <c r="S89" s="672"/>
      <c r="T89" s="672"/>
      <c r="U89" s="672"/>
      <c r="V89" s="672"/>
      <c r="W89" s="672"/>
      <c r="X89" s="672"/>
      <c r="Y89" s="672"/>
    </row>
    <row r="90" spans="1:25" s="488" customFormat="1" hidden="1" outlineLevel="1" x14ac:dyDescent="0.3">
      <c r="A90" s="647"/>
      <c r="B90" s="648"/>
      <c r="C90" s="648"/>
      <c r="D90" s="649"/>
      <c r="E90" s="651"/>
      <c r="F90" s="667">
        <f t="shared" si="4"/>
        <v>0</v>
      </c>
      <c r="G90" s="668">
        <f t="shared" si="5"/>
        <v>0</v>
      </c>
      <c r="H90" s="668">
        <f t="shared" si="6"/>
        <v>0</v>
      </c>
      <c r="I90" s="8"/>
      <c r="J90" s="672"/>
      <c r="K90" s="672"/>
      <c r="L90" s="672"/>
      <c r="M90" s="672"/>
      <c r="N90" s="672"/>
      <c r="O90" s="672"/>
      <c r="P90" s="672"/>
      <c r="Q90" s="672"/>
      <c r="R90" s="672"/>
      <c r="S90" s="672"/>
      <c r="T90" s="672"/>
      <c r="U90" s="672"/>
      <c r="V90" s="672"/>
      <c r="W90" s="672"/>
      <c r="X90" s="672"/>
      <c r="Y90" s="672"/>
    </row>
    <row r="91" spans="1:25" s="488" customFormat="1" hidden="1" outlineLevel="1" x14ac:dyDescent="0.3">
      <c r="A91" s="647"/>
      <c r="B91" s="648"/>
      <c r="C91" s="648"/>
      <c r="D91" s="649"/>
      <c r="E91" s="651"/>
      <c r="F91" s="667">
        <f t="shared" si="4"/>
        <v>0</v>
      </c>
      <c r="G91" s="668">
        <f t="shared" si="5"/>
        <v>0</v>
      </c>
      <c r="H91" s="668">
        <f t="shared" si="6"/>
        <v>0</v>
      </c>
      <c r="I91" s="8"/>
      <c r="J91" s="672"/>
      <c r="K91" s="672"/>
      <c r="L91" s="672"/>
      <c r="M91" s="672"/>
      <c r="N91" s="672"/>
      <c r="O91" s="672"/>
      <c r="P91" s="672"/>
      <c r="Q91" s="672"/>
      <c r="R91" s="672"/>
      <c r="S91" s="672"/>
      <c r="T91" s="672"/>
      <c r="U91" s="672"/>
      <c r="V91" s="672"/>
      <c r="W91" s="672"/>
      <c r="X91" s="672"/>
      <c r="Y91" s="672"/>
    </row>
    <row r="92" spans="1:25" s="488" customFormat="1" hidden="1" outlineLevel="1" x14ac:dyDescent="0.3">
      <c r="A92" s="647"/>
      <c r="B92" s="648"/>
      <c r="C92" s="648"/>
      <c r="D92" s="649"/>
      <c r="E92" s="651"/>
      <c r="F92" s="667">
        <f t="shared" si="4"/>
        <v>0</v>
      </c>
      <c r="G92" s="668">
        <f t="shared" si="5"/>
        <v>0</v>
      </c>
      <c r="H92" s="668">
        <f t="shared" si="6"/>
        <v>0</v>
      </c>
      <c r="I92" s="8"/>
      <c r="J92" s="672"/>
      <c r="K92" s="672"/>
      <c r="L92" s="672"/>
      <c r="M92" s="672"/>
      <c r="N92" s="672"/>
      <c r="O92" s="672"/>
      <c r="P92" s="672"/>
      <c r="Q92" s="672"/>
      <c r="R92" s="672"/>
      <c r="S92" s="672"/>
      <c r="T92" s="672"/>
      <c r="U92" s="672"/>
      <c r="V92" s="672"/>
      <c r="W92" s="672"/>
      <c r="X92" s="672"/>
      <c r="Y92" s="672"/>
    </row>
    <row r="93" spans="1:25" s="488" customFormat="1" hidden="1" outlineLevel="1" x14ac:dyDescent="0.3">
      <c r="A93" s="647"/>
      <c r="B93" s="648"/>
      <c r="C93" s="648"/>
      <c r="D93" s="649"/>
      <c r="E93" s="651"/>
      <c r="F93" s="667">
        <f t="shared" si="4"/>
        <v>0</v>
      </c>
      <c r="G93" s="668">
        <f t="shared" si="5"/>
        <v>0</v>
      </c>
      <c r="H93" s="668">
        <f t="shared" si="6"/>
        <v>0</v>
      </c>
      <c r="I93" s="8"/>
      <c r="J93" s="672"/>
      <c r="K93" s="672"/>
      <c r="L93" s="672"/>
      <c r="M93" s="672"/>
      <c r="N93" s="672"/>
      <c r="O93" s="672"/>
      <c r="P93" s="672"/>
      <c r="Q93" s="672"/>
      <c r="R93" s="672"/>
      <c r="S93" s="672"/>
      <c r="T93" s="672"/>
      <c r="U93" s="672"/>
      <c r="V93" s="672"/>
      <c r="W93" s="672"/>
      <c r="X93" s="672"/>
      <c r="Y93" s="672"/>
    </row>
    <row r="94" spans="1:25" s="488" customFormat="1" hidden="1" outlineLevel="1" x14ac:dyDescent="0.3">
      <c r="A94" s="647"/>
      <c r="B94" s="648"/>
      <c r="C94" s="648"/>
      <c r="D94" s="649"/>
      <c r="E94" s="651"/>
      <c r="F94" s="667">
        <f t="shared" si="4"/>
        <v>0</v>
      </c>
      <c r="G94" s="668">
        <f t="shared" si="5"/>
        <v>0</v>
      </c>
      <c r="H94" s="668">
        <f t="shared" si="6"/>
        <v>0</v>
      </c>
      <c r="I94" s="8"/>
      <c r="J94" s="672"/>
      <c r="K94" s="672"/>
      <c r="L94" s="672"/>
      <c r="M94" s="672"/>
      <c r="N94" s="672"/>
      <c r="O94" s="672"/>
      <c r="P94" s="672"/>
      <c r="Q94" s="672"/>
      <c r="R94" s="672"/>
      <c r="S94" s="672"/>
      <c r="T94" s="672"/>
      <c r="U94" s="672"/>
      <c r="V94" s="672"/>
      <c r="W94" s="672"/>
      <c r="X94" s="672"/>
      <c r="Y94" s="672"/>
    </row>
    <row r="95" spans="1:25" s="488" customFormat="1" hidden="1" outlineLevel="1" x14ac:dyDescent="0.3">
      <c r="A95" s="647"/>
      <c r="B95" s="648"/>
      <c r="C95" s="648"/>
      <c r="D95" s="649"/>
      <c r="E95" s="651"/>
      <c r="F95" s="667">
        <f t="shared" si="4"/>
        <v>0</v>
      </c>
      <c r="G95" s="668">
        <f t="shared" si="5"/>
        <v>0</v>
      </c>
      <c r="H95" s="668">
        <f t="shared" si="6"/>
        <v>0</v>
      </c>
      <c r="I95" s="8"/>
      <c r="J95" s="672"/>
      <c r="K95" s="672"/>
      <c r="L95" s="672"/>
      <c r="M95" s="672"/>
      <c r="N95" s="672"/>
      <c r="O95" s="672"/>
      <c r="P95" s="672"/>
      <c r="Q95" s="672"/>
      <c r="R95" s="672"/>
      <c r="S95" s="672"/>
      <c r="T95" s="672"/>
      <c r="U95" s="672"/>
      <c r="V95" s="672"/>
      <c r="W95" s="672"/>
      <c r="X95" s="672"/>
      <c r="Y95" s="672"/>
    </row>
    <row r="96" spans="1:25" s="488" customFormat="1" hidden="1" outlineLevel="1" x14ac:dyDescent="0.3">
      <c r="A96" s="647"/>
      <c r="B96" s="648"/>
      <c r="C96" s="648"/>
      <c r="D96" s="649"/>
      <c r="E96" s="651"/>
      <c r="F96" s="667">
        <f t="shared" si="4"/>
        <v>0</v>
      </c>
      <c r="G96" s="668">
        <f t="shared" si="5"/>
        <v>0</v>
      </c>
      <c r="H96" s="668">
        <f t="shared" si="6"/>
        <v>0</v>
      </c>
      <c r="I96" s="8"/>
      <c r="J96" s="672"/>
      <c r="K96" s="672"/>
      <c r="L96" s="672"/>
      <c r="M96" s="672"/>
      <c r="N96" s="672"/>
      <c r="O96" s="672"/>
      <c r="P96" s="672"/>
      <c r="Q96" s="672"/>
      <c r="R96" s="672"/>
      <c r="S96" s="672"/>
      <c r="T96" s="672"/>
      <c r="U96" s="672"/>
      <c r="V96" s="672"/>
      <c r="W96" s="672"/>
      <c r="X96" s="672"/>
      <c r="Y96" s="672"/>
    </row>
    <row r="97" spans="1:25" s="488" customFormat="1" hidden="1" outlineLevel="1" x14ac:dyDescent="0.3">
      <c r="A97" s="647"/>
      <c r="B97" s="648"/>
      <c r="C97" s="648"/>
      <c r="D97" s="649"/>
      <c r="E97" s="651"/>
      <c r="F97" s="667">
        <f t="shared" si="4"/>
        <v>0</v>
      </c>
      <c r="G97" s="668">
        <f t="shared" si="5"/>
        <v>0</v>
      </c>
      <c r="H97" s="668">
        <f t="shared" si="6"/>
        <v>0</v>
      </c>
      <c r="I97" s="8"/>
      <c r="J97" s="672"/>
      <c r="K97" s="672"/>
      <c r="L97" s="672"/>
      <c r="M97" s="672"/>
      <c r="N97" s="672"/>
      <c r="O97" s="672"/>
      <c r="P97" s="672"/>
      <c r="Q97" s="672"/>
      <c r="R97" s="672"/>
      <c r="S97" s="672"/>
      <c r="T97" s="672"/>
      <c r="U97" s="672"/>
      <c r="V97" s="672"/>
      <c r="W97" s="672"/>
      <c r="X97" s="672"/>
      <c r="Y97" s="672"/>
    </row>
    <row r="98" spans="1:25" s="488" customFormat="1" hidden="1" outlineLevel="1" x14ac:dyDescent="0.3">
      <c r="A98" s="647"/>
      <c r="B98" s="648"/>
      <c r="C98" s="648"/>
      <c r="D98" s="649"/>
      <c r="E98" s="651"/>
      <c r="F98" s="667">
        <f t="shared" si="4"/>
        <v>0</v>
      </c>
      <c r="G98" s="668">
        <f t="shared" si="5"/>
        <v>0</v>
      </c>
      <c r="H98" s="668">
        <f t="shared" si="6"/>
        <v>0</v>
      </c>
      <c r="I98" s="8"/>
      <c r="J98" s="672"/>
      <c r="K98" s="672"/>
      <c r="L98" s="672"/>
      <c r="M98" s="672"/>
      <c r="N98" s="672"/>
      <c r="O98" s="672"/>
      <c r="P98" s="672"/>
      <c r="Q98" s="672"/>
      <c r="R98" s="672"/>
      <c r="S98" s="672"/>
      <c r="T98" s="672"/>
      <c r="U98" s="672"/>
      <c r="V98" s="672"/>
      <c r="W98" s="672"/>
      <c r="X98" s="672"/>
      <c r="Y98" s="672"/>
    </row>
    <row r="99" spans="1:25" s="488" customFormat="1" hidden="1" outlineLevel="1" x14ac:dyDescent="0.3">
      <c r="A99" s="647"/>
      <c r="B99" s="648"/>
      <c r="C99" s="648"/>
      <c r="D99" s="649"/>
      <c r="E99" s="651"/>
      <c r="F99" s="667">
        <f t="shared" si="4"/>
        <v>0</v>
      </c>
      <c r="G99" s="668">
        <f t="shared" si="5"/>
        <v>0</v>
      </c>
      <c r="H99" s="668">
        <f t="shared" si="6"/>
        <v>0</v>
      </c>
      <c r="I99" s="8"/>
      <c r="J99" s="672"/>
      <c r="K99" s="672"/>
      <c r="L99" s="672"/>
      <c r="M99" s="672"/>
      <c r="N99" s="672"/>
      <c r="O99" s="672"/>
      <c r="P99" s="672"/>
      <c r="Q99" s="672"/>
      <c r="R99" s="672"/>
      <c r="S99" s="672"/>
      <c r="T99" s="672"/>
      <c r="U99" s="672"/>
      <c r="V99" s="672"/>
      <c r="W99" s="672"/>
      <c r="X99" s="672"/>
      <c r="Y99" s="672"/>
    </row>
    <row r="100" spans="1:25" s="488" customFormat="1" hidden="1" outlineLevel="1" x14ac:dyDescent="0.3">
      <c r="A100" s="647"/>
      <c r="B100" s="648"/>
      <c r="C100" s="648"/>
      <c r="D100" s="649"/>
      <c r="E100" s="651"/>
      <c r="F100" s="667">
        <f t="shared" si="4"/>
        <v>0</v>
      </c>
      <c r="G100" s="668">
        <f t="shared" si="5"/>
        <v>0</v>
      </c>
      <c r="H100" s="668">
        <f t="shared" si="6"/>
        <v>0</v>
      </c>
      <c r="I100" s="8"/>
      <c r="J100" s="672"/>
      <c r="K100" s="672"/>
      <c r="L100" s="672"/>
      <c r="M100" s="672"/>
      <c r="N100" s="672"/>
      <c r="O100" s="672"/>
      <c r="P100" s="672"/>
      <c r="Q100" s="672"/>
      <c r="R100" s="672"/>
      <c r="S100" s="672"/>
      <c r="T100" s="672"/>
      <c r="U100" s="672"/>
      <c r="V100" s="672"/>
      <c r="W100" s="672"/>
      <c r="X100" s="672"/>
      <c r="Y100" s="672"/>
    </row>
    <row r="101" spans="1:25" s="488" customFormat="1" hidden="1" outlineLevel="1" x14ac:dyDescent="0.3">
      <c r="A101" s="647"/>
      <c r="B101" s="648"/>
      <c r="C101" s="648"/>
      <c r="D101" s="649"/>
      <c r="E101" s="651"/>
      <c r="F101" s="667">
        <f t="shared" si="4"/>
        <v>0</v>
      </c>
      <c r="G101" s="668">
        <f t="shared" si="5"/>
        <v>0</v>
      </c>
      <c r="H101" s="668">
        <f t="shared" si="6"/>
        <v>0</v>
      </c>
      <c r="I101" s="8"/>
      <c r="J101" s="672"/>
      <c r="K101" s="672"/>
      <c r="L101" s="672"/>
      <c r="M101" s="672"/>
      <c r="N101" s="672"/>
      <c r="O101" s="672"/>
      <c r="P101" s="672"/>
      <c r="Q101" s="672"/>
      <c r="R101" s="672"/>
      <c r="S101" s="672"/>
      <c r="T101" s="672"/>
      <c r="U101" s="672"/>
      <c r="V101" s="672"/>
      <c r="W101" s="672"/>
      <c r="X101" s="672"/>
      <c r="Y101" s="672"/>
    </row>
    <row r="102" spans="1:25" s="488" customFormat="1" hidden="1" outlineLevel="1" x14ac:dyDescent="0.3">
      <c r="A102" s="647"/>
      <c r="B102" s="648"/>
      <c r="C102" s="648"/>
      <c r="D102" s="649"/>
      <c r="E102" s="651"/>
      <c r="F102" s="667">
        <f t="shared" si="4"/>
        <v>0</v>
      </c>
      <c r="G102" s="668">
        <f t="shared" si="5"/>
        <v>0</v>
      </c>
      <c r="H102" s="668">
        <f t="shared" si="6"/>
        <v>0</v>
      </c>
      <c r="I102" s="8"/>
      <c r="J102" s="672"/>
      <c r="K102" s="672"/>
      <c r="L102" s="672"/>
      <c r="M102" s="672"/>
      <c r="N102" s="672"/>
      <c r="O102" s="672"/>
      <c r="P102" s="672"/>
      <c r="Q102" s="672"/>
      <c r="R102" s="672"/>
      <c r="S102" s="672"/>
      <c r="T102" s="672"/>
      <c r="U102" s="672"/>
      <c r="V102" s="672"/>
      <c r="W102" s="672"/>
      <c r="X102" s="672"/>
      <c r="Y102" s="672"/>
    </row>
    <row r="103" spans="1:25" s="488" customFormat="1" hidden="1" outlineLevel="1" x14ac:dyDescent="0.3">
      <c r="A103" s="647"/>
      <c r="B103" s="648"/>
      <c r="C103" s="648"/>
      <c r="D103" s="649"/>
      <c r="E103" s="651"/>
      <c r="F103" s="667">
        <f t="shared" si="4"/>
        <v>0</v>
      </c>
      <c r="G103" s="668">
        <f t="shared" si="5"/>
        <v>0</v>
      </c>
      <c r="H103" s="668">
        <f t="shared" si="6"/>
        <v>0</v>
      </c>
      <c r="I103" s="8"/>
      <c r="J103" s="672"/>
      <c r="K103" s="672"/>
      <c r="L103" s="672"/>
      <c r="M103" s="672"/>
      <c r="N103" s="672"/>
      <c r="O103" s="672"/>
      <c r="P103" s="672"/>
      <c r="Q103" s="672"/>
      <c r="R103" s="672"/>
      <c r="S103" s="672"/>
      <c r="T103" s="672"/>
      <c r="U103" s="672"/>
      <c r="V103" s="672"/>
      <c r="W103" s="672"/>
      <c r="X103" s="672"/>
      <c r="Y103" s="672"/>
    </row>
    <row r="104" spans="1:25" s="488" customFormat="1" hidden="1" outlineLevel="1" x14ac:dyDescent="0.3">
      <c r="A104" s="647"/>
      <c r="B104" s="648"/>
      <c r="C104" s="648"/>
      <c r="D104" s="649"/>
      <c r="E104" s="651"/>
      <c r="F104" s="667">
        <f t="shared" si="4"/>
        <v>0</v>
      </c>
      <c r="G104" s="668">
        <f t="shared" si="5"/>
        <v>0</v>
      </c>
      <c r="H104" s="668">
        <f t="shared" si="6"/>
        <v>0</v>
      </c>
      <c r="I104" s="8"/>
      <c r="J104" s="672"/>
      <c r="K104" s="672"/>
      <c r="L104" s="672"/>
      <c r="M104" s="672"/>
      <c r="N104" s="672"/>
      <c r="O104" s="672"/>
      <c r="P104" s="672"/>
      <c r="Q104" s="672"/>
      <c r="R104" s="672"/>
      <c r="S104" s="672"/>
      <c r="T104" s="672"/>
      <c r="U104" s="672"/>
      <c r="V104" s="672"/>
      <c r="W104" s="672"/>
      <c r="X104" s="672"/>
      <c r="Y104" s="672"/>
    </row>
    <row r="105" spans="1:25" s="488" customFormat="1" hidden="1" outlineLevel="1" x14ac:dyDescent="0.3">
      <c r="A105" s="647"/>
      <c r="B105" s="648"/>
      <c r="C105" s="648"/>
      <c r="D105" s="649"/>
      <c r="E105" s="651"/>
      <c r="F105" s="667">
        <f t="shared" si="4"/>
        <v>0</v>
      </c>
      <c r="G105" s="668">
        <f t="shared" si="5"/>
        <v>0</v>
      </c>
      <c r="H105" s="668">
        <f t="shared" si="6"/>
        <v>0</v>
      </c>
      <c r="I105" s="8"/>
      <c r="J105" s="672"/>
      <c r="K105" s="672"/>
      <c r="L105" s="672"/>
      <c r="M105" s="672"/>
      <c r="N105" s="672"/>
      <c r="O105" s="672"/>
      <c r="P105" s="672"/>
      <c r="Q105" s="672"/>
      <c r="R105" s="672"/>
      <c r="S105" s="672"/>
      <c r="T105" s="672"/>
      <c r="U105" s="672"/>
      <c r="V105" s="672"/>
      <c r="W105" s="672"/>
      <c r="X105" s="672"/>
      <c r="Y105" s="672"/>
    </row>
    <row r="106" spans="1:25" s="488" customFormat="1" hidden="1" outlineLevel="1" x14ac:dyDescent="0.3">
      <c r="A106" s="647"/>
      <c r="B106" s="648"/>
      <c r="C106" s="648"/>
      <c r="D106" s="649"/>
      <c r="E106" s="651"/>
      <c r="F106" s="667">
        <f t="shared" si="4"/>
        <v>0</v>
      </c>
      <c r="G106" s="668">
        <f t="shared" si="5"/>
        <v>0</v>
      </c>
      <c r="H106" s="668">
        <f t="shared" si="6"/>
        <v>0</v>
      </c>
      <c r="I106" s="8"/>
      <c r="J106" s="672"/>
      <c r="K106" s="672"/>
      <c r="L106" s="672"/>
      <c r="M106" s="672"/>
      <c r="N106" s="672"/>
      <c r="O106" s="672"/>
      <c r="P106" s="672"/>
      <c r="Q106" s="672"/>
      <c r="R106" s="672"/>
      <c r="S106" s="672"/>
      <c r="T106" s="672"/>
      <c r="U106" s="672"/>
      <c r="V106" s="672"/>
      <c r="W106" s="672"/>
      <c r="X106" s="672"/>
      <c r="Y106" s="672"/>
    </row>
    <row r="107" spans="1:25" s="488" customFormat="1" hidden="1" outlineLevel="1" x14ac:dyDescent="0.3">
      <c r="A107" s="647"/>
      <c r="B107" s="648"/>
      <c r="C107" s="648"/>
      <c r="D107" s="649"/>
      <c r="E107" s="651"/>
      <c r="F107" s="667">
        <f t="shared" si="4"/>
        <v>0</v>
      </c>
      <c r="G107" s="668">
        <f t="shared" si="5"/>
        <v>0</v>
      </c>
      <c r="H107" s="668">
        <f t="shared" si="6"/>
        <v>0</v>
      </c>
      <c r="I107" s="8"/>
      <c r="J107" s="672"/>
      <c r="K107" s="672"/>
      <c r="L107" s="672"/>
      <c r="M107" s="672"/>
      <c r="N107" s="672"/>
      <c r="O107" s="672"/>
      <c r="P107" s="672"/>
      <c r="Q107" s="672"/>
      <c r="R107" s="672"/>
      <c r="S107" s="672"/>
      <c r="T107" s="672"/>
      <c r="U107" s="672"/>
      <c r="V107" s="672"/>
      <c r="W107" s="672"/>
      <c r="X107" s="672"/>
      <c r="Y107" s="672"/>
    </row>
    <row r="108" spans="1:25" s="488" customFormat="1" hidden="1" outlineLevel="1" x14ac:dyDescent="0.3">
      <c r="A108" s="647"/>
      <c r="B108" s="648"/>
      <c r="C108" s="648"/>
      <c r="D108" s="649"/>
      <c r="E108" s="651"/>
      <c r="F108" s="667">
        <f t="shared" si="4"/>
        <v>0</v>
      </c>
      <c r="G108" s="668">
        <f t="shared" si="5"/>
        <v>0</v>
      </c>
      <c r="H108" s="668">
        <f t="shared" si="6"/>
        <v>0</v>
      </c>
      <c r="I108" s="8"/>
      <c r="J108" s="672"/>
      <c r="K108" s="672"/>
      <c r="L108" s="672"/>
      <c r="M108" s="672"/>
      <c r="N108" s="672"/>
      <c r="O108" s="672"/>
      <c r="P108" s="672"/>
      <c r="Q108" s="672"/>
      <c r="R108" s="672"/>
      <c r="S108" s="672"/>
      <c r="T108" s="672"/>
      <c r="U108" s="672"/>
      <c r="V108" s="672"/>
      <c r="W108" s="672"/>
      <c r="X108" s="672"/>
      <c r="Y108" s="672"/>
    </row>
    <row r="109" spans="1:25" s="488" customFormat="1" hidden="1" outlineLevel="1" x14ac:dyDescent="0.3">
      <c r="A109" s="647"/>
      <c r="B109" s="648"/>
      <c r="C109" s="648"/>
      <c r="D109" s="649"/>
      <c r="E109" s="651"/>
      <c r="F109" s="667">
        <f t="shared" si="4"/>
        <v>0</v>
      </c>
      <c r="G109" s="668">
        <f t="shared" si="5"/>
        <v>0</v>
      </c>
      <c r="H109" s="668">
        <f t="shared" si="6"/>
        <v>0</v>
      </c>
      <c r="I109" s="8"/>
      <c r="J109" s="672"/>
      <c r="K109" s="672"/>
      <c r="L109" s="672"/>
      <c r="M109" s="672"/>
      <c r="N109" s="672"/>
      <c r="O109" s="672"/>
      <c r="P109" s="672"/>
      <c r="Q109" s="672"/>
      <c r="R109" s="672"/>
      <c r="S109" s="672"/>
      <c r="T109" s="672"/>
      <c r="U109" s="672"/>
      <c r="V109" s="672"/>
      <c r="W109" s="672"/>
      <c r="X109" s="672"/>
      <c r="Y109" s="672"/>
    </row>
    <row r="110" spans="1:25" s="488" customFormat="1" hidden="1" outlineLevel="1" x14ac:dyDescent="0.3">
      <c r="A110" s="647"/>
      <c r="B110" s="648"/>
      <c r="C110" s="648"/>
      <c r="D110" s="649"/>
      <c r="E110" s="651"/>
      <c r="F110" s="667">
        <f t="shared" ref="F110:F112" si="7">D110/8/(215/12)</f>
        <v>0</v>
      </c>
      <c r="G110" s="668">
        <f t="shared" ref="G110:G112" si="8">+D110*C110</f>
        <v>0</v>
      </c>
      <c r="H110" s="668">
        <f t="shared" ref="H110:H112" si="9">G110*0.25</f>
        <v>0</v>
      </c>
      <c r="I110" s="8"/>
      <c r="J110" s="672"/>
      <c r="K110" s="672"/>
      <c r="L110" s="672"/>
      <c r="M110" s="672"/>
      <c r="N110" s="672"/>
      <c r="O110" s="672"/>
      <c r="P110" s="672"/>
      <c r="Q110" s="672"/>
      <c r="R110" s="672"/>
      <c r="S110" s="672"/>
      <c r="T110" s="672"/>
      <c r="U110" s="672"/>
      <c r="V110" s="672"/>
      <c r="W110" s="672"/>
      <c r="X110" s="672"/>
      <c r="Y110" s="672"/>
    </row>
    <row r="111" spans="1:25" s="488" customFormat="1" hidden="1" outlineLevel="1" x14ac:dyDescent="0.3">
      <c r="A111" s="647"/>
      <c r="B111" s="648"/>
      <c r="C111" s="648"/>
      <c r="D111" s="649"/>
      <c r="E111" s="651"/>
      <c r="F111" s="667">
        <f t="shared" si="7"/>
        <v>0</v>
      </c>
      <c r="G111" s="668">
        <f t="shared" si="8"/>
        <v>0</v>
      </c>
      <c r="H111" s="668">
        <f t="shared" si="9"/>
        <v>0</v>
      </c>
      <c r="I111" s="8"/>
      <c r="J111" s="672"/>
      <c r="K111" s="672"/>
      <c r="L111" s="672"/>
      <c r="M111" s="672"/>
      <c r="N111" s="672"/>
      <c r="O111" s="672"/>
      <c r="P111" s="672"/>
      <c r="Q111" s="672"/>
      <c r="R111" s="672"/>
      <c r="S111" s="672"/>
      <c r="T111" s="672"/>
      <c r="U111" s="672"/>
      <c r="V111" s="672"/>
      <c r="W111" s="672"/>
      <c r="X111" s="672"/>
      <c r="Y111" s="672"/>
    </row>
    <row r="112" spans="1:25" s="488" customFormat="1" hidden="1" outlineLevel="1" x14ac:dyDescent="0.3">
      <c r="A112" s="647"/>
      <c r="B112" s="648"/>
      <c r="C112" s="648"/>
      <c r="D112" s="649"/>
      <c r="E112" s="651"/>
      <c r="F112" s="667">
        <f t="shared" si="7"/>
        <v>0</v>
      </c>
      <c r="G112" s="668">
        <f t="shared" si="8"/>
        <v>0</v>
      </c>
      <c r="H112" s="668">
        <f t="shared" si="9"/>
        <v>0</v>
      </c>
      <c r="I112" s="8"/>
      <c r="J112" s="672"/>
      <c r="K112" s="672"/>
      <c r="L112" s="672"/>
      <c r="M112" s="672"/>
      <c r="N112" s="672"/>
      <c r="O112" s="672"/>
      <c r="P112" s="672"/>
      <c r="Q112" s="672"/>
      <c r="R112" s="672"/>
      <c r="S112" s="672"/>
      <c r="T112" s="672"/>
      <c r="U112" s="672"/>
      <c r="V112" s="672"/>
      <c r="W112" s="672"/>
      <c r="X112" s="672"/>
      <c r="Y112" s="672"/>
    </row>
    <row r="113" spans="1:25" s="488" customFormat="1" hidden="1" outlineLevel="1" x14ac:dyDescent="0.3">
      <c r="A113" s="647"/>
      <c r="B113" s="648"/>
      <c r="C113" s="648"/>
      <c r="D113" s="649"/>
      <c r="E113" s="651"/>
      <c r="F113" s="667">
        <f t="shared" si="0"/>
        <v>0</v>
      </c>
      <c r="G113" s="668">
        <f t="shared" si="1"/>
        <v>0</v>
      </c>
      <c r="H113" s="668">
        <f t="shared" si="2"/>
        <v>0</v>
      </c>
      <c r="I113" s="8" t="str">
        <f t="shared" si="3"/>
        <v>M61-M66</v>
      </c>
      <c r="J113" s="672"/>
      <c r="K113" s="672"/>
      <c r="L113" s="672"/>
      <c r="M113" s="672"/>
      <c r="N113" s="672"/>
      <c r="O113" s="672"/>
      <c r="P113" s="672"/>
      <c r="Q113" s="672"/>
      <c r="R113" s="672"/>
      <c r="S113" s="672"/>
      <c r="T113" s="672"/>
      <c r="U113" s="672"/>
      <c r="V113" s="672"/>
      <c r="W113" s="672"/>
      <c r="X113" s="672"/>
      <c r="Y113" s="672"/>
    </row>
    <row r="114" spans="1:25" s="488" customFormat="1" hidden="1" outlineLevel="1" x14ac:dyDescent="0.3">
      <c r="A114" s="647"/>
      <c r="B114" s="648"/>
      <c r="C114" s="648"/>
      <c r="D114" s="649"/>
      <c r="E114" s="651"/>
      <c r="F114" s="667">
        <f t="shared" si="0"/>
        <v>0</v>
      </c>
      <c r="G114" s="668">
        <f t="shared" si="1"/>
        <v>0</v>
      </c>
      <c r="H114" s="668">
        <f>G114*0.25</f>
        <v>0</v>
      </c>
      <c r="I114" s="8" t="str">
        <f t="shared" si="3"/>
        <v>M61-M66</v>
      </c>
      <c r="J114" s="672"/>
      <c r="K114" s="672"/>
      <c r="L114" s="672"/>
      <c r="M114" s="672"/>
      <c r="N114" s="672"/>
      <c r="O114" s="672"/>
      <c r="P114" s="672"/>
      <c r="Q114" s="672"/>
      <c r="R114" s="672"/>
      <c r="S114" s="672"/>
      <c r="T114" s="672"/>
      <c r="U114" s="672"/>
      <c r="V114" s="672"/>
      <c r="W114" s="672"/>
      <c r="X114" s="672"/>
      <c r="Y114" s="672"/>
    </row>
    <row r="115" spans="1:25" s="488" customFormat="1" hidden="1" outlineLevel="1" x14ac:dyDescent="0.3">
      <c r="A115" s="647"/>
      <c r="B115" s="648"/>
      <c r="C115" s="648"/>
      <c r="D115" s="649"/>
      <c r="E115" s="651"/>
      <c r="F115" s="667">
        <f t="shared" si="0"/>
        <v>0</v>
      </c>
      <c r="G115" s="668">
        <f t="shared" si="1"/>
        <v>0</v>
      </c>
      <c r="H115" s="668">
        <f t="shared" si="2"/>
        <v>0</v>
      </c>
      <c r="I115" s="8" t="str">
        <f t="shared" si="3"/>
        <v>M61-M66</v>
      </c>
      <c r="J115" s="672"/>
      <c r="K115" s="672"/>
      <c r="L115" s="672"/>
      <c r="M115" s="672"/>
      <c r="N115" s="672"/>
      <c r="O115" s="672"/>
      <c r="P115" s="672"/>
      <c r="Q115" s="672"/>
      <c r="R115" s="672"/>
      <c r="S115" s="672"/>
      <c r="T115" s="672"/>
      <c r="U115" s="672"/>
      <c r="V115" s="672"/>
      <c r="W115" s="672"/>
      <c r="X115" s="672"/>
      <c r="Y115" s="672"/>
    </row>
    <row r="116" spans="1:25" s="488" customFormat="1" hidden="1" outlineLevel="1" x14ac:dyDescent="0.3">
      <c r="A116" s="647"/>
      <c r="B116" s="648"/>
      <c r="C116" s="648"/>
      <c r="D116" s="649"/>
      <c r="E116" s="651"/>
      <c r="F116" s="667">
        <f t="shared" si="0"/>
        <v>0</v>
      </c>
      <c r="G116" s="668">
        <f t="shared" si="1"/>
        <v>0</v>
      </c>
      <c r="H116" s="668">
        <f t="shared" si="2"/>
        <v>0</v>
      </c>
      <c r="I116" s="8" t="str">
        <f t="shared" si="3"/>
        <v>M61-M66</v>
      </c>
      <c r="J116" s="672"/>
      <c r="K116" s="672"/>
      <c r="L116" s="672"/>
      <c r="M116" s="672"/>
      <c r="N116" s="672"/>
      <c r="O116" s="672"/>
      <c r="P116" s="672"/>
      <c r="Q116" s="672"/>
      <c r="R116" s="672"/>
      <c r="S116" s="672"/>
      <c r="T116" s="672"/>
      <c r="U116" s="672"/>
      <c r="V116" s="672"/>
      <c r="W116" s="672"/>
      <c r="X116" s="672"/>
      <c r="Y116" s="672"/>
    </row>
    <row r="117" spans="1:25" s="488" customFormat="1" hidden="1" outlineLevel="1" x14ac:dyDescent="0.3">
      <c r="A117" s="647"/>
      <c r="B117" s="648"/>
      <c r="C117" s="648"/>
      <c r="D117" s="649"/>
      <c r="E117" s="651"/>
      <c r="F117" s="667">
        <f t="shared" si="0"/>
        <v>0</v>
      </c>
      <c r="G117" s="668">
        <f t="shared" si="1"/>
        <v>0</v>
      </c>
      <c r="H117" s="668">
        <f t="shared" si="2"/>
        <v>0</v>
      </c>
      <c r="I117" s="8" t="str">
        <f t="shared" si="3"/>
        <v>M61-M66</v>
      </c>
      <c r="J117" s="672"/>
      <c r="K117" s="672"/>
      <c r="L117" s="672"/>
      <c r="M117" s="672"/>
      <c r="N117" s="672"/>
      <c r="O117" s="672"/>
      <c r="P117" s="672"/>
      <c r="Q117" s="672"/>
      <c r="R117" s="672"/>
      <c r="S117" s="672"/>
      <c r="T117" s="672"/>
      <c r="U117" s="672"/>
      <c r="V117" s="672"/>
      <c r="W117" s="672"/>
      <c r="X117" s="672"/>
      <c r="Y117" s="672"/>
    </row>
    <row r="118" spans="1:25" s="488" customFormat="1" hidden="1" outlineLevel="1" x14ac:dyDescent="0.3">
      <c r="A118" s="647"/>
      <c r="B118" s="648"/>
      <c r="C118" s="648"/>
      <c r="D118" s="649"/>
      <c r="E118" s="651"/>
      <c r="F118" s="667">
        <f t="shared" si="0"/>
        <v>0</v>
      </c>
      <c r="G118" s="668">
        <f t="shared" si="1"/>
        <v>0</v>
      </c>
      <c r="H118" s="668">
        <f t="shared" si="2"/>
        <v>0</v>
      </c>
      <c r="I118" s="8" t="str">
        <f t="shared" si="3"/>
        <v>M61-M66</v>
      </c>
      <c r="J118" s="672"/>
      <c r="K118" s="672"/>
      <c r="L118" s="672"/>
      <c r="M118" s="672"/>
      <c r="N118" s="672"/>
      <c r="O118" s="672"/>
      <c r="P118" s="672"/>
      <c r="Q118" s="672"/>
      <c r="R118" s="672"/>
      <c r="S118" s="672"/>
      <c r="T118" s="672"/>
      <c r="U118" s="672"/>
      <c r="V118" s="672"/>
      <c r="W118" s="672"/>
      <c r="X118" s="672"/>
      <c r="Y118" s="672"/>
    </row>
    <row r="119" spans="1:25" s="488" customFormat="1" hidden="1" outlineLevel="1" x14ac:dyDescent="0.3">
      <c r="A119" s="624"/>
      <c r="B119" s="650"/>
      <c r="C119" s="650"/>
      <c r="D119" s="651"/>
      <c r="E119" s="651"/>
      <c r="F119" s="669">
        <f t="shared" si="0"/>
        <v>0</v>
      </c>
      <c r="G119" s="668">
        <f t="shared" si="1"/>
        <v>0</v>
      </c>
      <c r="H119" s="668">
        <f t="shared" si="2"/>
        <v>0</v>
      </c>
      <c r="I119" s="8" t="str">
        <f t="shared" si="3"/>
        <v>M61-M66</v>
      </c>
      <c r="J119" s="672"/>
      <c r="K119" s="672"/>
      <c r="L119" s="672"/>
      <c r="M119" s="672"/>
      <c r="N119" s="672"/>
      <c r="O119" s="672"/>
      <c r="P119" s="672"/>
      <c r="Q119" s="672"/>
      <c r="R119" s="672"/>
      <c r="S119" s="672"/>
      <c r="T119" s="672"/>
      <c r="U119" s="672"/>
      <c r="V119" s="672"/>
      <c r="W119" s="672"/>
      <c r="X119" s="672"/>
      <c r="Y119" s="672"/>
    </row>
    <row r="120" spans="1:25" s="488" customFormat="1" hidden="1" outlineLevel="1" x14ac:dyDescent="0.3">
      <c r="A120" s="615"/>
      <c r="B120" s="616"/>
      <c r="C120" s="616"/>
      <c r="D120" s="617"/>
      <c r="E120" s="651"/>
      <c r="F120" s="669">
        <f t="shared" si="0"/>
        <v>0</v>
      </c>
      <c r="G120" s="668">
        <f t="shared" si="1"/>
        <v>0</v>
      </c>
      <c r="H120" s="668">
        <f t="shared" si="2"/>
        <v>0</v>
      </c>
      <c r="I120" s="8" t="str">
        <f t="shared" si="3"/>
        <v>M61-M66</v>
      </c>
      <c r="J120" s="672"/>
      <c r="K120" s="672"/>
      <c r="L120" s="672"/>
      <c r="M120" s="672"/>
      <c r="N120" s="672"/>
      <c r="O120" s="672"/>
      <c r="P120" s="672"/>
      <c r="Q120" s="672"/>
      <c r="R120" s="672"/>
      <c r="S120" s="672"/>
      <c r="T120" s="672"/>
      <c r="U120" s="672"/>
      <c r="V120" s="672"/>
      <c r="W120" s="672"/>
      <c r="X120" s="672"/>
      <c r="Y120" s="672"/>
    </row>
    <row r="121" spans="1:25" s="488" customFormat="1" hidden="1" outlineLevel="1" x14ac:dyDescent="0.3">
      <c r="A121" s="615"/>
      <c r="B121" s="616"/>
      <c r="C121" s="616"/>
      <c r="D121" s="617"/>
      <c r="E121" s="651"/>
      <c r="F121" s="669">
        <f t="shared" si="0"/>
        <v>0</v>
      </c>
      <c r="G121" s="668">
        <f t="shared" si="1"/>
        <v>0</v>
      </c>
      <c r="H121" s="668">
        <f t="shared" si="2"/>
        <v>0</v>
      </c>
      <c r="I121" s="8" t="str">
        <f t="shared" si="3"/>
        <v>M61-M66</v>
      </c>
      <c r="J121" s="672"/>
      <c r="K121" s="672"/>
      <c r="L121" s="672"/>
      <c r="M121" s="672"/>
      <c r="N121" s="672"/>
      <c r="O121" s="672"/>
      <c r="P121" s="672"/>
      <c r="Q121" s="672"/>
      <c r="R121" s="672"/>
      <c r="S121" s="672"/>
      <c r="T121" s="672"/>
      <c r="U121" s="672"/>
      <c r="V121" s="672"/>
      <c r="W121" s="672"/>
      <c r="X121" s="672"/>
      <c r="Y121" s="672"/>
    </row>
    <row r="122" spans="1:25" s="488" customFormat="1" hidden="1" outlineLevel="1" x14ac:dyDescent="0.3">
      <c r="A122" s="615"/>
      <c r="B122" s="616"/>
      <c r="C122" s="616"/>
      <c r="D122" s="617"/>
      <c r="E122" s="651"/>
      <c r="F122" s="669">
        <f t="shared" si="0"/>
        <v>0</v>
      </c>
      <c r="G122" s="668">
        <f t="shared" si="1"/>
        <v>0</v>
      </c>
      <c r="H122" s="668">
        <f t="shared" si="2"/>
        <v>0</v>
      </c>
      <c r="I122" s="8" t="str">
        <f t="shared" si="3"/>
        <v>M61-M66</v>
      </c>
      <c r="J122" s="672"/>
      <c r="K122" s="672"/>
      <c r="L122" s="672"/>
      <c r="M122" s="672"/>
      <c r="N122" s="672"/>
      <c r="O122" s="672"/>
      <c r="P122" s="672"/>
      <c r="Q122" s="672"/>
      <c r="R122" s="672"/>
      <c r="S122" s="672"/>
      <c r="T122" s="672"/>
      <c r="U122" s="672"/>
      <c r="V122" s="672"/>
      <c r="W122" s="672"/>
      <c r="X122" s="672"/>
      <c r="Y122" s="672"/>
    </row>
    <row r="123" spans="1:25" s="488" customFormat="1" hidden="1" outlineLevel="1" x14ac:dyDescent="0.3">
      <c r="A123" s="615"/>
      <c r="B123" s="616"/>
      <c r="C123" s="616"/>
      <c r="D123" s="617"/>
      <c r="E123" s="651"/>
      <c r="F123" s="669">
        <f t="shared" si="0"/>
        <v>0</v>
      </c>
      <c r="G123" s="668">
        <f t="shared" si="1"/>
        <v>0</v>
      </c>
      <c r="H123" s="668">
        <f t="shared" si="2"/>
        <v>0</v>
      </c>
      <c r="I123" s="8" t="str">
        <f t="shared" si="3"/>
        <v>M61-M66</v>
      </c>
      <c r="J123" s="672"/>
      <c r="K123" s="672"/>
      <c r="L123" s="672"/>
      <c r="M123" s="672"/>
      <c r="N123" s="672"/>
      <c r="O123" s="672"/>
      <c r="P123" s="672"/>
      <c r="Q123" s="672"/>
      <c r="R123" s="672"/>
      <c r="S123" s="672"/>
      <c r="T123" s="672"/>
      <c r="U123" s="672"/>
      <c r="V123" s="672"/>
      <c r="W123" s="672"/>
      <c r="X123" s="672"/>
      <c r="Y123" s="672"/>
    </row>
    <row r="124" spans="1:25" s="488" customFormat="1" hidden="1" outlineLevel="1" x14ac:dyDescent="0.3">
      <c r="A124" s="615"/>
      <c r="B124" s="616"/>
      <c r="C124" s="616"/>
      <c r="D124" s="617"/>
      <c r="E124" s="651"/>
      <c r="F124" s="669">
        <f t="shared" si="0"/>
        <v>0</v>
      </c>
      <c r="G124" s="668">
        <f t="shared" si="1"/>
        <v>0</v>
      </c>
      <c r="H124" s="668">
        <f t="shared" si="2"/>
        <v>0</v>
      </c>
      <c r="I124" s="8" t="str">
        <f t="shared" si="3"/>
        <v>M61-M66</v>
      </c>
      <c r="J124" s="672"/>
      <c r="K124" s="672"/>
      <c r="L124" s="672"/>
      <c r="M124" s="672"/>
      <c r="N124" s="672"/>
      <c r="O124" s="672"/>
      <c r="P124" s="672"/>
      <c r="Q124" s="672"/>
      <c r="R124" s="672"/>
      <c r="S124" s="672"/>
      <c r="T124" s="672"/>
      <c r="U124" s="672"/>
      <c r="V124" s="672"/>
      <c r="W124" s="672"/>
      <c r="X124" s="672"/>
      <c r="Y124" s="672"/>
    </row>
    <row r="125" spans="1:25" s="488" customFormat="1" hidden="1" outlineLevel="1" x14ac:dyDescent="0.3">
      <c r="A125" s="615"/>
      <c r="B125" s="616"/>
      <c r="C125" s="616"/>
      <c r="D125" s="617"/>
      <c r="E125" s="651"/>
      <c r="F125" s="669">
        <f t="shared" si="0"/>
        <v>0</v>
      </c>
      <c r="G125" s="668">
        <f t="shared" si="1"/>
        <v>0</v>
      </c>
      <c r="H125" s="668">
        <f t="shared" si="2"/>
        <v>0</v>
      </c>
      <c r="I125" s="8" t="str">
        <f t="shared" si="3"/>
        <v>M61-M66</v>
      </c>
      <c r="J125" s="672"/>
      <c r="K125" s="672"/>
      <c r="L125" s="672"/>
      <c r="M125" s="672"/>
      <c r="N125" s="672"/>
      <c r="O125" s="672"/>
      <c r="P125" s="672"/>
      <c r="Q125" s="672"/>
      <c r="R125" s="672"/>
      <c r="S125" s="672"/>
      <c r="T125" s="672"/>
      <c r="U125" s="672"/>
      <c r="V125" s="672"/>
      <c r="W125" s="672"/>
      <c r="X125" s="672"/>
      <c r="Y125" s="672"/>
    </row>
    <row r="126" spans="1:25" s="488" customFormat="1" hidden="1" outlineLevel="1" x14ac:dyDescent="0.3">
      <c r="A126" s="615"/>
      <c r="B126" s="616"/>
      <c r="C126" s="616"/>
      <c r="D126" s="617"/>
      <c r="E126" s="651"/>
      <c r="F126" s="669">
        <f t="shared" si="0"/>
        <v>0</v>
      </c>
      <c r="G126" s="668">
        <f t="shared" si="1"/>
        <v>0</v>
      </c>
      <c r="H126" s="668">
        <f t="shared" si="2"/>
        <v>0</v>
      </c>
      <c r="I126" s="8" t="str">
        <f t="shared" si="3"/>
        <v>M61-M66</v>
      </c>
      <c r="J126" s="672"/>
      <c r="K126" s="672"/>
      <c r="L126" s="672"/>
      <c r="M126" s="672"/>
      <c r="N126" s="672"/>
      <c r="O126" s="672"/>
      <c r="P126" s="672"/>
      <c r="Q126" s="672"/>
      <c r="R126" s="672"/>
      <c r="S126" s="672"/>
      <c r="T126" s="672"/>
      <c r="U126" s="672"/>
      <c r="V126" s="672"/>
      <c r="W126" s="672"/>
      <c r="X126" s="672"/>
      <c r="Y126" s="672"/>
    </row>
    <row r="127" spans="1:25" s="488" customFormat="1" hidden="1" outlineLevel="1" x14ac:dyDescent="0.3">
      <c r="A127" s="615"/>
      <c r="B127" s="616"/>
      <c r="C127" s="616"/>
      <c r="D127" s="617"/>
      <c r="E127" s="651"/>
      <c r="F127" s="669">
        <f t="shared" si="0"/>
        <v>0</v>
      </c>
      <c r="G127" s="668">
        <f t="shared" si="1"/>
        <v>0</v>
      </c>
      <c r="H127" s="668">
        <f t="shared" si="2"/>
        <v>0</v>
      </c>
      <c r="I127" s="8" t="str">
        <f t="shared" si="3"/>
        <v>M61-M66</v>
      </c>
      <c r="J127" s="672"/>
      <c r="K127" s="672"/>
      <c r="L127" s="672"/>
      <c r="M127" s="672"/>
      <c r="N127" s="672"/>
      <c r="O127" s="672"/>
      <c r="P127" s="672"/>
      <c r="Q127" s="672"/>
      <c r="R127" s="672"/>
      <c r="S127" s="672"/>
      <c r="T127" s="672"/>
      <c r="U127" s="672"/>
      <c r="V127" s="672"/>
      <c r="W127" s="672"/>
      <c r="X127" s="672"/>
      <c r="Y127" s="672"/>
    </row>
    <row r="128" spans="1:25" s="488" customFormat="1" hidden="1" outlineLevel="1" x14ac:dyDescent="0.3">
      <c r="A128" s="615"/>
      <c r="B128" s="616"/>
      <c r="C128" s="616"/>
      <c r="D128" s="617"/>
      <c r="E128" s="651"/>
      <c r="F128" s="669">
        <f t="shared" si="0"/>
        <v>0</v>
      </c>
      <c r="G128" s="668">
        <f t="shared" si="1"/>
        <v>0</v>
      </c>
      <c r="H128" s="668">
        <f t="shared" si="2"/>
        <v>0</v>
      </c>
      <c r="I128" s="8" t="str">
        <f t="shared" si="3"/>
        <v>M61-M66</v>
      </c>
      <c r="J128" s="672"/>
      <c r="K128" s="672"/>
      <c r="L128" s="672"/>
      <c r="M128" s="672"/>
      <c r="N128" s="672"/>
      <c r="O128" s="672"/>
      <c r="P128" s="672"/>
      <c r="Q128" s="672"/>
      <c r="R128" s="672"/>
      <c r="S128" s="672"/>
      <c r="T128" s="672"/>
      <c r="U128" s="672"/>
      <c r="V128" s="672"/>
      <c r="W128" s="672"/>
      <c r="X128" s="672"/>
      <c r="Y128" s="672"/>
    </row>
    <row r="129" spans="1:25" s="488" customFormat="1" hidden="1" outlineLevel="1" x14ac:dyDescent="0.3">
      <c r="A129" s="615"/>
      <c r="B129" s="616"/>
      <c r="C129" s="616"/>
      <c r="D129" s="617"/>
      <c r="E129" s="651"/>
      <c r="F129" s="669">
        <f t="shared" si="0"/>
        <v>0</v>
      </c>
      <c r="G129" s="668">
        <f t="shared" si="1"/>
        <v>0</v>
      </c>
      <c r="H129" s="668">
        <f t="shared" si="2"/>
        <v>0</v>
      </c>
      <c r="I129" s="8" t="str">
        <f t="shared" si="3"/>
        <v>M61-M66</v>
      </c>
      <c r="J129" s="672"/>
      <c r="K129" s="672"/>
      <c r="L129" s="672"/>
      <c r="M129" s="672"/>
      <c r="N129" s="672"/>
      <c r="O129" s="672"/>
      <c r="P129" s="672"/>
      <c r="Q129" s="672"/>
      <c r="R129" s="672"/>
      <c r="S129" s="672"/>
      <c r="T129" s="672"/>
      <c r="U129" s="672"/>
      <c r="V129" s="672"/>
      <c r="W129" s="672"/>
      <c r="X129" s="672"/>
      <c r="Y129" s="672"/>
    </row>
    <row r="130" spans="1:25" s="488" customFormat="1" hidden="1" outlineLevel="1" x14ac:dyDescent="0.3">
      <c r="A130" s="615"/>
      <c r="B130" s="616"/>
      <c r="C130" s="616"/>
      <c r="D130" s="617"/>
      <c r="E130" s="651"/>
      <c r="F130" s="669">
        <f t="shared" si="0"/>
        <v>0</v>
      </c>
      <c r="G130" s="668">
        <f t="shared" si="1"/>
        <v>0</v>
      </c>
      <c r="H130" s="668">
        <f t="shared" si="2"/>
        <v>0</v>
      </c>
      <c r="I130" s="8" t="str">
        <f t="shared" si="3"/>
        <v>M61-M66</v>
      </c>
      <c r="J130" s="672"/>
      <c r="K130" s="672"/>
      <c r="L130" s="672"/>
      <c r="M130" s="672"/>
      <c r="N130" s="672"/>
      <c r="O130" s="672"/>
      <c r="P130" s="672"/>
      <c r="Q130" s="672"/>
      <c r="R130" s="672"/>
      <c r="S130" s="672"/>
      <c r="T130" s="672"/>
      <c r="U130" s="672"/>
      <c r="V130" s="672"/>
      <c r="W130" s="672"/>
      <c r="X130" s="672"/>
      <c r="Y130" s="672"/>
    </row>
    <row r="131" spans="1:25" s="488" customFormat="1" hidden="1" outlineLevel="1" x14ac:dyDescent="0.3">
      <c r="A131" s="615"/>
      <c r="B131" s="616"/>
      <c r="C131" s="616"/>
      <c r="D131" s="617"/>
      <c r="E131" s="651"/>
      <c r="F131" s="669">
        <f t="shared" ref="F131:F140" si="10">D131/8/(215/12)</f>
        <v>0</v>
      </c>
      <c r="G131" s="668">
        <f t="shared" ref="G131:G140" si="11">+D131*C131</f>
        <v>0</v>
      </c>
      <c r="H131" s="668">
        <f t="shared" ref="H131:H140" si="12">G131*0.25</f>
        <v>0</v>
      </c>
      <c r="I131" s="8"/>
      <c r="J131" s="672"/>
      <c r="K131" s="672"/>
      <c r="L131" s="672"/>
      <c r="M131" s="672"/>
      <c r="N131" s="672"/>
      <c r="O131" s="672"/>
      <c r="P131" s="672"/>
      <c r="Q131" s="672"/>
      <c r="R131" s="672"/>
      <c r="S131" s="672"/>
      <c r="T131" s="672"/>
      <c r="U131" s="672"/>
      <c r="V131" s="672"/>
      <c r="W131" s="672"/>
      <c r="X131" s="672"/>
      <c r="Y131" s="672"/>
    </row>
    <row r="132" spans="1:25" s="488" customFormat="1" hidden="1" outlineLevel="1" x14ac:dyDescent="0.3">
      <c r="A132" s="615"/>
      <c r="B132" s="616"/>
      <c r="C132" s="616"/>
      <c r="D132" s="617"/>
      <c r="E132" s="651"/>
      <c r="F132" s="669">
        <f t="shared" si="10"/>
        <v>0</v>
      </c>
      <c r="G132" s="668">
        <f t="shared" si="11"/>
        <v>0</v>
      </c>
      <c r="H132" s="668">
        <f t="shared" si="12"/>
        <v>0</v>
      </c>
      <c r="I132" s="8"/>
      <c r="J132" s="672"/>
      <c r="K132" s="672"/>
      <c r="L132" s="672"/>
      <c r="M132" s="672"/>
      <c r="N132" s="672"/>
      <c r="O132" s="672"/>
      <c r="P132" s="672"/>
      <c r="Q132" s="672"/>
      <c r="R132" s="672"/>
      <c r="S132" s="672"/>
      <c r="T132" s="672"/>
      <c r="U132" s="672"/>
      <c r="V132" s="672"/>
      <c r="W132" s="672"/>
      <c r="X132" s="672"/>
      <c r="Y132" s="672"/>
    </row>
    <row r="133" spans="1:25" s="488" customFormat="1" hidden="1" outlineLevel="1" x14ac:dyDescent="0.3">
      <c r="A133" s="615"/>
      <c r="B133" s="616"/>
      <c r="C133" s="616"/>
      <c r="D133" s="617"/>
      <c r="E133" s="651"/>
      <c r="F133" s="669">
        <f t="shared" si="10"/>
        <v>0</v>
      </c>
      <c r="G133" s="668">
        <f t="shared" si="11"/>
        <v>0</v>
      </c>
      <c r="H133" s="668">
        <f t="shared" si="12"/>
        <v>0</v>
      </c>
      <c r="I133" s="8"/>
      <c r="J133" s="672"/>
      <c r="K133" s="672"/>
      <c r="L133" s="672"/>
      <c r="M133" s="672"/>
      <c r="N133" s="672"/>
      <c r="O133" s="672"/>
      <c r="P133" s="672"/>
      <c r="Q133" s="672"/>
      <c r="R133" s="672"/>
      <c r="S133" s="672"/>
      <c r="T133" s="672"/>
      <c r="U133" s="672"/>
      <c r="V133" s="672"/>
      <c r="W133" s="672"/>
      <c r="X133" s="672"/>
      <c r="Y133" s="672"/>
    </row>
    <row r="134" spans="1:25" s="488" customFormat="1" hidden="1" outlineLevel="1" x14ac:dyDescent="0.3">
      <c r="A134" s="615"/>
      <c r="B134" s="616"/>
      <c r="C134" s="616"/>
      <c r="D134" s="617"/>
      <c r="E134" s="651"/>
      <c r="F134" s="669">
        <f t="shared" si="10"/>
        <v>0</v>
      </c>
      <c r="G134" s="668">
        <f t="shared" si="11"/>
        <v>0</v>
      </c>
      <c r="H134" s="668">
        <f t="shared" si="12"/>
        <v>0</v>
      </c>
      <c r="I134" s="8"/>
      <c r="J134" s="672"/>
      <c r="K134" s="672"/>
      <c r="L134" s="672"/>
      <c r="M134" s="672"/>
      <c r="N134" s="672"/>
      <c r="O134" s="672"/>
      <c r="P134" s="672"/>
      <c r="Q134" s="672"/>
      <c r="R134" s="672"/>
      <c r="S134" s="672"/>
      <c r="T134" s="672"/>
      <c r="U134" s="672"/>
      <c r="V134" s="672"/>
      <c r="W134" s="672"/>
      <c r="X134" s="672"/>
      <c r="Y134" s="672"/>
    </row>
    <row r="135" spans="1:25" s="488" customFormat="1" hidden="1" outlineLevel="1" x14ac:dyDescent="0.3">
      <c r="A135" s="615"/>
      <c r="B135" s="616"/>
      <c r="C135" s="616"/>
      <c r="D135" s="617"/>
      <c r="E135" s="651"/>
      <c r="F135" s="669">
        <f t="shared" si="10"/>
        <v>0</v>
      </c>
      <c r="G135" s="668">
        <f t="shared" si="11"/>
        <v>0</v>
      </c>
      <c r="H135" s="668">
        <f t="shared" si="12"/>
        <v>0</v>
      </c>
      <c r="I135" s="8"/>
      <c r="J135" s="672"/>
      <c r="K135" s="672"/>
      <c r="L135" s="672"/>
      <c r="M135" s="672"/>
      <c r="N135" s="672"/>
      <c r="O135" s="672"/>
      <c r="P135" s="672"/>
      <c r="Q135" s="672"/>
      <c r="R135" s="672"/>
      <c r="S135" s="672"/>
      <c r="T135" s="672"/>
      <c r="U135" s="672"/>
      <c r="V135" s="672"/>
      <c r="W135" s="672"/>
      <c r="X135" s="672"/>
      <c r="Y135" s="672"/>
    </row>
    <row r="136" spans="1:25" s="488" customFormat="1" hidden="1" outlineLevel="1" x14ac:dyDescent="0.3">
      <c r="A136" s="615"/>
      <c r="B136" s="616"/>
      <c r="C136" s="616"/>
      <c r="D136" s="617"/>
      <c r="E136" s="651"/>
      <c r="F136" s="669">
        <f t="shared" si="10"/>
        <v>0</v>
      </c>
      <c r="G136" s="668">
        <f t="shared" si="11"/>
        <v>0</v>
      </c>
      <c r="H136" s="668">
        <f t="shared" si="12"/>
        <v>0</v>
      </c>
      <c r="I136" s="8"/>
      <c r="J136" s="672"/>
      <c r="K136" s="672"/>
      <c r="L136" s="672"/>
      <c r="M136" s="672"/>
      <c r="N136" s="672"/>
      <c r="O136" s="672"/>
      <c r="P136" s="672"/>
      <c r="Q136" s="672"/>
      <c r="R136" s="672"/>
      <c r="S136" s="672"/>
      <c r="T136" s="672"/>
      <c r="U136" s="672"/>
      <c r="V136" s="672"/>
      <c r="W136" s="672"/>
      <c r="X136" s="672"/>
      <c r="Y136" s="672"/>
    </row>
    <row r="137" spans="1:25" s="488" customFormat="1" hidden="1" outlineLevel="1" x14ac:dyDescent="0.3">
      <c r="A137" s="615"/>
      <c r="B137" s="616"/>
      <c r="C137" s="616"/>
      <c r="D137" s="617"/>
      <c r="E137" s="651"/>
      <c r="F137" s="669">
        <f t="shared" si="10"/>
        <v>0</v>
      </c>
      <c r="G137" s="668">
        <f t="shared" si="11"/>
        <v>0</v>
      </c>
      <c r="H137" s="668">
        <f t="shared" si="12"/>
        <v>0</v>
      </c>
      <c r="I137" s="8"/>
      <c r="J137" s="672"/>
      <c r="K137" s="672"/>
      <c r="L137" s="672"/>
      <c r="M137" s="672"/>
      <c r="N137" s="672"/>
      <c r="O137" s="672"/>
      <c r="P137" s="672"/>
      <c r="Q137" s="672"/>
      <c r="R137" s="672"/>
      <c r="S137" s="672"/>
      <c r="T137" s="672"/>
      <c r="U137" s="672"/>
      <c r="V137" s="672"/>
      <c r="W137" s="672"/>
      <c r="X137" s="672"/>
      <c r="Y137" s="672"/>
    </row>
    <row r="138" spans="1:25" s="488" customFormat="1" hidden="1" outlineLevel="1" x14ac:dyDescent="0.3">
      <c r="A138" s="615"/>
      <c r="B138" s="616"/>
      <c r="C138" s="616"/>
      <c r="D138" s="617"/>
      <c r="E138" s="651"/>
      <c r="F138" s="669">
        <f t="shared" si="10"/>
        <v>0</v>
      </c>
      <c r="G138" s="668">
        <f t="shared" si="11"/>
        <v>0</v>
      </c>
      <c r="H138" s="668">
        <f t="shared" si="12"/>
        <v>0</v>
      </c>
      <c r="I138" s="8"/>
      <c r="J138" s="672"/>
      <c r="K138" s="672"/>
      <c r="L138" s="672"/>
      <c r="M138" s="672"/>
      <c r="N138" s="672"/>
      <c r="O138" s="672"/>
      <c r="P138" s="672"/>
      <c r="Q138" s="672"/>
      <c r="R138" s="672"/>
      <c r="S138" s="672"/>
      <c r="T138" s="672"/>
      <c r="U138" s="672"/>
      <c r="V138" s="672"/>
      <c r="W138" s="672"/>
      <c r="X138" s="672"/>
      <c r="Y138" s="672"/>
    </row>
    <row r="139" spans="1:25" s="488" customFormat="1" hidden="1" outlineLevel="1" x14ac:dyDescent="0.3">
      <c r="A139" s="615"/>
      <c r="B139" s="616"/>
      <c r="C139" s="616"/>
      <c r="D139" s="617"/>
      <c r="E139" s="651"/>
      <c r="F139" s="669">
        <f t="shared" si="10"/>
        <v>0</v>
      </c>
      <c r="G139" s="668">
        <f t="shared" si="11"/>
        <v>0</v>
      </c>
      <c r="H139" s="668">
        <f t="shared" si="12"/>
        <v>0</v>
      </c>
      <c r="I139" s="8"/>
      <c r="J139" s="672"/>
      <c r="K139" s="672"/>
      <c r="L139" s="672"/>
      <c r="M139" s="672"/>
      <c r="N139" s="672"/>
      <c r="O139" s="672"/>
      <c r="P139" s="672"/>
      <c r="Q139" s="672"/>
      <c r="R139" s="672"/>
      <c r="S139" s="672"/>
      <c r="T139" s="672"/>
      <c r="U139" s="672"/>
      <c r="V139" s="672"/>
      <c r="W139" s="672"/>
      <c r="X139" s="672"/>
      <c r="Y139" s="672"/>
    </row>
    <row r="140" spans="1:25" s="488" customFormat="1" hidden="1" outlineLevel="1" x14ac:dyDescent="0.3">
      <c r="A140" s="615"/>
      <c r="B140" s="616"/>
      <c r="C140" s="616"/>
      <c r="D140" s="617"/>
      <c r="E140" s="651"/>
      <c r="F140" s="669">
        <f t="shared" si="10"/>
        <v>0</v>
      </c>
      <c r="G140" s="668">
        <f t="shared" si="11"/>
        <v>0</v>
      </c>
      <c r="H140" s="668">
        <f t="shared" si="12"/>
        <v>0</v>
      </c>
      <c r="I140" s="8"/>
      <c r="J140" s="672"/>
      <c r="K140" s="672"/>
      <c r="L140" s="672"/>
      <c r="M140" s="672"/>
      <c r="N140" s="672"/>
      <c r="O140" s="672"/>
      <c r="P140" s="672"/>
      <c r="Q140" s="672"/>
      <c r="R140" s="672"/>
      <c r="S140" s="672"/>
      <c r="T140" s="672"/>
      <c r="U140" s="672"/>
      <c r="V140" s="672"/>
      <c r="W140" s="672"/>
      <c r="X140" s="672"/>
      <c r="Y140" s="672"/>
    </row>
    <row r="141" spans="1:25" s="488" customFormat="1" hidden="1" outlineLevel="1" x14ac:dyDescent="0.3">
      <c r="A141" s="615"/>
      <c r="B141" s="616"/>
      <c r="C141" s="616"/>
      <c r="D141" s="617"/>
      <c r="E141" s="651"/>
      <c r="F141" s="669">
        <f t="shared" si="0"/>
        <v>0</v>
      </c>
      <c r="G141" s="668">
        <f t="shared" si="1"/>
        <v>0</v>
      </c>
      <c r="H141" s="668">
        <f t="shared" si="2"/>
        <v>0</v>
      </c>
      <c r="I141" s="8" t="str">
        <f t="shared" si="3"/>
        <v>M61-M66</v>
      </c>
      <c r="J141" s="672"/>
      <c r="K141" s="672"/>
      <c r="L141" s="672"/>
      <c r="M141" s="672"/>
      <c r="N141" s="672"/>
      <c r="O141" s="672"/>
      <c r="P141" s="672"/>
      <c r="Q141" s="672"/>
      <c r="R141" s="672"/>
      <c r="S141" s="672"/>
      <c r="T141" s="672"/>
      <c r="U141" s="672"/>
      <c r="V141" s="672"/>
      <c r="W141" s="672"/>
      <c r="X141" s="672"/>
      <c r="Y141" s="672"/>
    </row>
    <row r="142" spans="1:25" s="488" customFormat="1" hidden="1" outlineLevel="1" x14ac:dyDescent="0.3">
      <c r="A142" s="615"/>
      <c r="B142" s="616"/>
      <c r="C142" s="616"/>
      <c r="D142" s="617"/>
      <c r="E142" s="651"/>
      <c r="F142" s="669">
        <f t="shared" si="0"/>
        <v>0</v>
      </c>
      <c r="G142" s="668">
        <f t="shared" si="1"/>
        <v>0</v>
      </c>
      <c r="H142" s="668">
        <f t="shared" si="2"/>
        <v>0</v>
      </c>
      <c r="I142" s="8" t="str">
        <f t="shared" si="3"/>
        <v>M61-M66</v>
      </c>
      <c r="J142" s="672"/>
      <c r="K142" s="672"/>
      <c r="L142" s="672"/>
      <c r="M142" s="672"/>
      <c r="N142" s="672"/>
      <c r="O142" s="672"/>
      <c r="P142" s="672"/>
      <c r="Q142" s="672"/>
      <c r="R142" s="672"/>
      <c r="S142" s="672"/>
      <c r="T142" s="672"/>
      <c r="U142" s="672"/>
      <c r="V142" s="672"/>
      <c r="W142" s="672"/>
      <c r="X142" s="672"/>
      <c r="Y142" s="672"/>
    </row>
    <row r="143" spans="1:25" s="488" customFormat="1" hidden="1" outlineLevel="1" x14ac:dyDescent="0.3">
      <c r="A143" s="615"/>
      <c r="B143" s="616"/>
      <c r="C143" s="616"/>
      <c r="D143" s="617"/>
      <c r="E143" s="651"/>
      <c r="F143" s="669">
        <f t="shared" si="0"/>
        <v>0</v>
      </c>
      <c r="G143" s="668">
        <f t="shared" si="1"/>
        <v>0</v>
      </c>
      <c r="H143" s="668">
        <f t="shared" si="2"/>
        <v>0</v>
      </c>
      <c r="I143" s="8" t="str">
        <f t="shared" si="3"/>
        <v>M61-M66</v>
      </c>
      <c r="J143" s="672"/>
      <c r="K143" s="672"/>
      <c r="L143" s="672"/>
      <c r="M143" s="672"/>
      <c r="N143" s="672"/>
      <c r="O143" s="672"/>
      <c r="P143" s="672"/>
      <c r="Q143" s="672"/>
      <c r="R143" s="672"/>
      <c r="S143" s="672"/>
      <c r="T143" s="672"/>
      <c r="U143" s="672"/>
      <c r="V143" s="672"/>
      <c r="W143" s="672"/>
      <c r="X143" s="672"/>
      <c r="Y143" s="672"/>
    </row>
    <row r="144" spans="1:25" s="488" customFormat="1" hidden="1" outlineLevel="1" x14ac:dyDescent="0.3">
      <c r="A144" s="615"/>
      <c r="B144" s="616"/>
      <c r="C144" s="616"/>
      <c r="D144" s="617"/>
      <c r="E144" s="651"/>
      <c r="F144" s="669">
        <f t="shared" si="0"/>
        <v>0</v>
      </c>
      <c r="G144" s="668">
        <f t="shared" si="1"/>
        <v>0</v>
      </c>
      <c r="H144" s="668">
        <f t="shared" si="2"/>
        <v>0</v>
      </c>
      <c r="I144" s="8" t="str">
        <f t="shared" si="3"/>
        <v>M61-M66</v>
      </c>
      <c r="J144" s="672"/>
      <c r="K144" s="672"/>
      <c r="L144" s="672"/>
      <c r="M144" s="672"/>
      <c r="N144" s="672"/>
      <c r="O144" s="672"/>
      <c r="P144" s="672"/>
      <c r="Q144" s="672"/>
      <c r="R144" s="672"/>
      <c r="S144" s="672"/>
      <c r="T144" s="672"/>
      <c r="U144" s="672"/>
      <c r="V144" s="672"/>
      <c r="W144" s="672"/>
      <c r="X144" s="672"/>
      <c r="Y144" s="672"/>
    </row>
    <row r="145" spans="1:25" s="488" customFormat="1" hidden="1" outlineLevel="1" x14ac:dyDescent="0.3">
      <c r="A145" s="615"/>
      <c r="B145" s="616"/>
      <c r="C145" s="616"/>
      <c r="D145" s="617"/>
      <c r="E145" s="651"/>
      <c r="F145" s="669">
        <f t="shared" si="0"/>
        <v>0</v>
      </c>
      <c r="G145" s="668">
        <f t="shared" si="1"/>
        <v>0</v>
      </c>
      <c r="H145" s="668">
        <f t="shared" si="2"/>
        <v>0</v>
      </c>
      <c r="I145" s="8" t="str">
        <f t="shared" si="3"/>
        <v>M61-M66</v>
      </c>
      <c r="J145" s="672"/>
      <c r="K145" s="672"/>
      <c r="L145" s="672"/>
      <c r="M145" s="672"/>
      <c r="N145" s="672"/>
      <c r="O145" s="672"/>
      <c r="P145" s="672"/>
      <c r="Q145" s="672"/>
      <c r="R145" s="672"/>
      <c r="S145" s="672"/>
      <c r="T145" s="672"/>
      <c r="U145" s="672"/>
      <c r="V145" s="672"/>
      <c r="W145" s="672"/>
      <c r="X145" s="672"/>
      <c r="Y145" s="672"/>
    </row>
    <row r="146" spans="1:25" s="488" customFormat="1" hidden="1" outlineLevel="1" x14ac:dyDescent="0.3">
      <c r="A146" s="615"/>
      <c r="B146" s="616"/>
      <c r="C146" s="616"/>
      <c r="D146" s="617"/>
      <c r="E146" s="651"/>
      <c r="F146" s="669">
        <f t="shared" si="0"/>
        <v>0</v>
      </c>
      <c r="G146" s="668">
        <f t="shared" si="1"/>
        <v>0</v>
      </c>
      <c r="H146" s="668">
        <f t="shared" si="2"/>
        <v>0</v>
      </c>
      <c r="I146" s="8" t="str">
        <f t="shared" si="3"/>
        <v>M61-M66</v>
      </c>
      <c r="J146" s="672"/>
      <c r="K146" s="672"/>
      <c r="L146" s="672"/>
      <c r="M146" s="672"/>
      <c r="N146" s="672"/>
      <c r="O146" s="672"/>
      <c r="P146" s="672"/>
      <c r="Q146" s="672"/>
      <c r="R146" s="672"/>
      <c r="S146" s="672"/>
      <c r="T146" s="672"/>
      <c r="U146" s="672"/>
      <c r="V146" s="672"/>
      <c r="W146" s="672"/>
      <c r="X146" s="672"/>
      <c r="Y146" s="672"/>
    </row>
    <row r="147" spans="1:25" s="488" customFormat="1" hidden="1" outlineLevel="1" x14ac:dyDescent="0.3">
      <c r="A147" s="615"/>
      <c r="B147" s="616"/>
      <c r="C147" s="616"/>
      <c r="D147" s="617"/>
      <c r="E147" s="651"/>
      <c r="F147" s="669">
        <f t="shared" si="0"/>
        <v>0</v>
      </c>
      <c r="G147" s="668">
        <f t="shared" si="1"/>
        <v>0</v>
      </c>
      <c r="H147" s="668">
        <f t="shared" si="2"/>
        <v>0</v>
      </c>
      <c r="I147" s="8" t="str">
        <f t="shared" si="3"/>
        <v>M61-M66</v>
      </c>
      <c r="J147" s="672"/>
      <c r="K147" s="672"/>
      <c r="L147" s="672"/>
      <c r="M147" s="672"/>
      <c r="N147" s="672"/>
      <c r="O147" s="672"/>
      <c r="P147" s="672"/>
      <c r="Q147" s="672"/>
      <c r="R147" s="672"/>
      <c r="S147" s="672"/>
      <c r="T147" s="672"/>
      <c r="U147" s="672"/>
      <c r="V147" s="672"/>
      <c r="W147" s="672"/>
      <c r="X147" s="672"/>
      <c r="Y147" s="672"/>
    </row>
    <row r="148" spans="1:25" s="488" customFormat="1" hidden="1" outlineLevel="1" x14ac:dyDescent="0.3">
      <c r="A148" s="615"/>
      <c r="B148" s="616"/>
      <c r="C148" s="616"/>
      <c r="D148" s="617"/>
      <c r="E148" s="651"/>
      <c r="F148" s="669">
        <f t="shared" si="0"/>
        <v>0</v>
      </c>
      <c r="G148" s="668">
        <f t="shared" si="1"/>
        <v>0</v>
      </c>
      <c r="H148" s="668">
        <f t="shared" si="2"/>
        <v>0</v>
      </c>
      <c r="I148" s="8" t="str">
        <f t="shared" si="3"/>
        <v>M61-M66</v>
      </c>
      <c r="J148" s="672"/>
      <c r="K148" s="672"/>
      <c r="L148" s="672"/>
      <c r="M148" s="672"/>
      <c r="N148" s="672"/>
      <c r="O148" s="672"/>
      <c r="P148" s="672"/>
      <c r="Q148" s="672"/>
      <c r="R148" s="672"/>
      <c r="S148" s="672"/>
      <c r="T148" s="672"/>
      <c r="U148" s="672"/>
      <c r="V148" s="672"/>
      <c r="W148" s="672"/>
      <c r="X148" s="672"/>
      <c r="Y148" s="672"/>
    </row>
    <row r="149" spans="1:25" s="488" customFormat="1" hidden="1" outlineLevel="1" x14ac:dyDescent="0.3">
      <c r="A149" s="615"/>
      <c r="B149" s="616"/>
      <c r="C149" s="616"/>
      <c r="D149" s="617"/>
      <c r="E149" s="651"/>
      <c r="F149" s="669">
        <f t="shared" si="0"/>
        <v>0</v>
      </c>
      <c r="G149" s="668">
        <f t="shared" si="1"/>
        <v>0</v>
      </c>
      <c r="H149" s="668">
        <f t="shared" si="2"/>
        <v>0</v>
      </c>
      <c r="I149" s="8" t="str">
        <f t="shared" si="3"/>
        <v>M61-M66</v>
      </c>
      <c r="J149" s="672"/>
      <c r="K149" s="672"/>
      <c r="L149" s="672"/>
      <c r="M149" s="672"/>
      <c r="N149" s="672"/>
      <c r="O149" s="672"/>
      <c r="P149" s="672"/>
      <c r="Q149" s="672"/>
      <c r="R149" s="672"/>
      <c r="S149" s="672"/>
      <c r="T149" s="672"/>
      <c r="U149" s="672"/>
      <c r="V149" s="672"/>
      <c r="W149" s="672"/>
      <c r="X149" s="672"/>
      <c r="Y149" s="672"/>
    </row>
    <row r="150" spans="1:25" s="488" customFormat="1" hidden="1" outlineLevel="1" x14ac:dyDescent="0.3">
      <c r="A150" s="615"/>
      <c r="B150" s="616"/>
      <c r="C150" s="616"/>
      <c r="D150" s="617"/>
      <c r="E150" s="651"/>
      <c r="F150" s="669">
        <f t="shared" si="0"/>
        <v>0</v>
      </c>
      <c r="G150" s="668">
        <f t="shared" si="1"/>
        <v>0</v>
      </c>
      <c r="H150" s="668">
        <f t="shared" si="2"/>
        <v>0</v>
      </c>
      <c r="I150" s="8" t="str">
        <f t="shared" si="3"/>
        <v>M61-M66</v>
      </c>
      <c r="J150" s="672"/>
      <c r="K150" s="672"/>
      <c r="L150" s="672"/>
      <c r="M150" s="672"/>
      <c r="N150" s="672"/>
      <c r="O150" s="672"/>
      <c r="P150" s="672"/>
      <c r="Q150" s="672"/>
      <c r="R150" s="672"/>
      <c r="S150" s="672"/>
      <c r="T150" s="672"/>
      <c r="U150" s="672"/>
      <c r="V150" s="672"/>
      <c r="W150" s="672"/>
      <c r="X150" s="672"/>
      <c r="Y150" s="672"/>
    </row>
    <row r="151" spans="1:25" s="488" customFormat="1" ht="14.5" collapsed="1" thickBot="1" x14ac:dyDescent="0.35">
      <c r="A151" s="628"/>
      <c r="B151" s="629"/>
      <c r="C151" s="629"/>
      <c r="D151" s="629"/>
      <c r="E151" s="629"/>
      <c r="F151" s="652"/>
      <c r="G151" s="638"/>
      <c r="H151" s="639"/>
      <c r="I151" s="7"/>
      <c r="J151" s="672"/>
      <c r="K151" s="672"/>
      <c r="L151" s="672"/>
      <c r="M151" s="672"/>
      <c r="N151" s="672"/>
      <c r="O151" s="672"/>
      <c r="P151" s="672"/>
      <c r="Q151" s="672"/>
      <c r="R151" s="672"/>
      <c r="S151" s="672"/>
      <c r="T151" s="672"/>
      <c r="U151" s="672"/>
      <c r="V151" s="672"/>
      <c r="W151" s="672"/>
      <c r="X151" s="672"/>
      <c r="Y151" s="672"/>
    </row>
    <row r="152" spans="1:25" s="488" customFormat="1" ht="15" thickTop="1" thickBot="1" x14ac:dyDescent="0.35">
      <c r="A152" s="658"/>
      <c r="B152" s="658"/>
      <c r="C152" s="658"/>
      <c r="D152" s="297"/>
      <c r="E152" s="792" t="s">
        <v>1104</v>
      </c>
      <c r="F152" s="794">
        <f>SUM(F4:F150)</f>
        <v>0</v>
      </c>
      <c r="G152" s="659">
        <f>SUM(G4:G150)</f>
        <v>0</v>
      </c>
      <c r="H152" s="660">
        <f>SUM(H4:H150)</f>
        <v>0</v>
      </c>
      <c r="I152" s="297"/>
      <c r="J152" s="672"/>
      <c r="K152" s="672"/>
      <c r="L152" s="672"/>
      <c r="M152" s="672"/>
      <c r="N152" s="672"/>
      <c r="O152" s="672"/>
      <c r="P152" s="672"/>
      <c r="Q152" s="672"/>
      <c r="R152" s="672"/>
      <c r="S152" s="672"/>
      <c r="T152" s="672"/>
      <c r="U152" s="672"/>
      <c r="V152" s="672"/>
      <c r="W152" s="672"/>
      <c r="X152" s="672"/>
      <c r="Y152" s="672"/>
    </row>
    <row r="153" spans="1:25" s="488" customFormat="1" ht="15" thickTop="1" thickBot="1" x14ac:dyDescent="0.35">
      <c r="A153" s="661"/>
      <c r="B153" s="661"/>
      <c r="C153" s="661"/>
      <c r="D153" s="268"/>
      <c r="E153" s="793"/>
      <c r="F153" s="795"/>
      <c r="G153" s="790">
        <f>+G152+H152</f>
        <v>0</v>
      </c>
      <c r="H153" s="791"/>
      <c r="I153" s="297"/>
      <c r="J153" s="672"/>
      <c r="K153" s="672"/>
      <c r="L153" s="672"/>
      <c r="M153" s="672"/>
      <c r="N153" s="672"/>
      <c r="O153" s="672"/>
      <c r="P153" s="672"/>
      <c r="Q153" s="672"/>
      <c r="R153" s="672"/>
      <c r="S153" s="672"/>
      <c r="T153" s="672"/>
      <c r="U153" s="672"/>
      <c r="V153" s="672"/>
      <c r="W153" s="672"/>
      <c r="X153" s="672"/>
      <c r="Y153" s="672"/>
    </row>
    <row r="154" spans="1:25" s="488" customFormat="1" ht="15" thickBot="1" x14ac:dyDescent="0.4">
      <c r="A154" s="661"/>
      <c r="B154" s="661"/>
      <c r="C154" s="661"/>
      <c r="D154" s="661"/>
      <c r="E154" s="661"/>
      <c r="F154" s="661"/>
      <c r="G154" s="661"/>
      <c r="H154" s="661"/>
      <c r="I154" s="608"/>
      <c r="J154" s="672"/>
      <c r="K154" s="672"/>
      <c r="L154" s="672"/>
      <c r="M154" s="672"/>
      <c r="N154" s="672"/>
      <c r="O154" s="672"/>
      <c r="P154" s="672"/>
      <c r="Q154" s="672"/>
      <c r="R154" s="672"/>
      <c r="S154" s="672"/>
      <c r="T154" s="672"/>
      <c r="U154" s="672"/>
      <c r="V154" s="672"/>
      <c r="W154" s="672"/>
      <c r="X154" s="672"/>
      <c r="Y154" s="672"/>
    </row>
    <row r="155" spans="1:25" s="488" customFormat="1" ht="15.5" thickTop="1" thickBot="1" x14ac:dyDescent="0.4">
      <c r="A155" s="661"/>
      <c r="B155" s="661"/>
      <c r="C155" s="661"/>
      <c r="D155" s="796" t="s">
        <v>1105</v>
      </c>
      <c r="E155" s="797"/>
      <c r="F155" s="797"/>
      <c r="G155" s="798" t="e">
        <f>G152/F152</f>
        <v>#DIV/0!</v>
      </c>
      <c r="H155" s="799"/>
      <c r="I155" s="608"/>
      <c r="J155" s="672"/>
      <c r="K155" s="672"/>
      <c r="L155" s="672"/>
      <c r="M155" s="672"/>
      <c r="N155" s="672"/>
      <c r="O155" s="672"/>
      <c r="P155" s="672"/>
      <c r="Q155" s="672"/>
      <c r="R155" s="672"/>
      <c r="S155" s="672"/>
      <c r="T155" s="672"/>
      <c r="U155" s="672"/>
      <c r="V155" s="672"/>
      <c r="W155" s="672"/>
      <c r="X155" s="672"/>
      <c r="Y155" s="672"/>
    </row>
    <row r="156" spans="1:25" ht="16" thickTop="1" x14ac:dyDescent="0.35">
      <c r="A156" s="271"/>
      <c r="B156" s="271"/>
      <c r="C156" s="271"/>
      <c r="D156" s="271"/>
      <c r="E156" s="271"/>
      <c r="F156" s="271"/>
      <c r="G156" s="271"/>
      <c r="H156" s="271"/>
      <c r="I156" s="3"/>
      <c r="J156" s="76"/>
      <c r="K156" s="76"/>
      <c r="L156" s="76"/>
      <c r="M156" s="76"/>
      <c r="N156" s="76"/>
      <c r="O156" s="76"/>
      <c r="P156" s="76"/>
      <c r="Q156" s="76"/>
      <c r="R156" s="76"/>
      <c r="S156" s="76"/>
      <c r="T156" s="76"/>
      <c r="U156" s="76"/>
      <c r="V156" s="76"/>
      <c r="W156" s="76"/>
      <c r="X156" s="76"/>
      <c r="Y156" s="76"/>
    </row>
    <row r="157" spans="1:25" ht="14.5" thickBot="1" x14ac:dyDescent="0.35">
      <c r="A157" s="67"/>
      <c r="B157" s="67"/>
      <c r="C157" s="67"/>
      <c r="D157" s="67"/>
      <c r="E157" s="67"/>
      <c r="F157" s="67"/>
      <c r="G157" s="67"/>
      <c r="H157" s="67"/>
      <c r="I157" s="1"/>
      <c r="J157" s="76"/>
      <c r="K157" s="76"/>
      <c r="L157" s="76"/>
      <c r="M157" s="76"/>
      <c r="N157" s="76"/>
      <c r="O157" s="76"/>
      <c r="P157" s="76"/>
      <c r="Q157" s="76"/>
      <c r="R157" s="76"/>
      <c r="S157" s="76"/>
      <c r="T157" s="76"/>
      <c r="U157" s="76"/>
      <c r="V157" s="76"/>
      <c r="W157" s="76"/>
      <c r="X157" s="76"/>
      <c r="Y157" s="76"/>
    </row>
    <row r="158" spans="1:25" ht="19" thickTop="1" thickBot="1" x14ac:dyDescent="0.35">
      <c r="A158" s="738" t="s">
        <v>36</v>
      </c>
      <c r="B158" s="739"/>
      <c r="C158" s="739"/>
      <c r="D158" s="739"/>
      <c r="E158" s="739"/>
      <c r="F158" s="740"/>
      <c r="G158" s="741" t="s">
        <v>1221</v>
      </c>
      <c r="H158" s="779" t="s">
        <v>1186</v>
      </c>
      <c r="I158" s="1"/>
      <c r="J158" s="76"/>
      <c r="K158" s="76"/>
      <c r="L158" s="76"/>
      <c r="M158" s="76"/>
      <c r="N158" s="76"/>
      <c r="O158" s="76"/>
      <c r="P158" s="76"/>
      <c r="Q158" s="76"/>
      <c r="R158" s="76"/>
      <c r="S158" s="76"/>
      <c r="T158" s="76"/>
      <c r="U158" s="76"/>
      <c r="V158" s="76"/>
      <c r="W158" s="76"/>
      <c r="X158" s="76"/>
      <c r="Y158" s="76"/>
    </row>
    <row r="159" spans="1:25" s="488" customFormat="1" ht="29" thickTop="1" thickBot="1" x14ac:dyDescent="0.35">
      <c r="A159" s="602" t="s">
        <v>1226</v>
      </c>
      <c r="B159" s="778" t="s">
        <v>1107</v>
      </c>
      <c r="C159" s="781"/>
      <c r="D159" s="755"/>
      <c r="E159" s="605" t="s">
        <v>1108</v>
      </c>
      <c r="F159" s="606" t="s">
        <v>1227</v>
      </c>
      <c r="G159" s="742"/>
      <c r="H159" s="780"/>
      <c r="I159" s="297"/>
      <c r="J159" s="672"/>
      <c r="K159" s="672"/>
      <c r="L159" s="672"/>
      <c r="M159" s="672"/>
      <c r="N159" s="672"/>
      <c r="O159" s="672"/>
      <c r="P159" s="672"/>
      <c r="Q159" s="672"/>
      <c r="R159" s="672"/>
      <c r="S159" s="672"/>
      <c r="T159" s="672"/>
      <c r="U159" s="672"/>
      <c r="V159" s="672"/>
      <c r="W159" s="672"/>
      <c r="X159" s="672"/>
      <c r="Y159" s="672"/>
    </row>
    <row r="160" spans="1:25" s="488" customFormat="1" ht="14.5" thickTop="1" x14ac:dyDescent="0.3">
      <c r="A160" s="618"/>
      <c r="B160" s="776"/>
      <c r="C160" s="777"/>
      <c r="D160" s="734"/>
      <c r="E160" s="621"/>
      <c r="F160" s="612"/>
      <c r="G160" s="622"/>
      <c r="H160" s="653"/>
      <c r="I160" s="297"/>
      <c r="J160" s="672"/>
      <c r="K160" s="672"/>
      <c r="L160" s="672"/>
      <c r="M160" s="672"/>
      <c r="N160" s="672"/>
      <c r="O160" s="672"/>
      <c r="P160" s="672"/>
      <c r="Q160" s="672"/>
      <c r="R160" s="672"/>
      <c r="S160" s="672"/>
      <c r="T160" s="672"/>
      <c r="U160" s="672"/>
      <c r="V160" s="672"/>
      <c r="W160" s="672"/>
      <c r="X160" s="672"/>
      <c r="Y160" s="672"/>
    </row>
    <row r="161" spans="1:25" s="488" customFormat="1" x14ac:dyDescent="0.3">
      <c r="A161" s="624"/>
      <c r="B161" s="776"/>
      <c r="C161" s="777"/>
      <c r="D161" s="734"/>
      <c r="E161" s="621"/>
      <c r="F161" s="612"/>
      <c r="G161" s="625"/>
      <c r="H161" s="653"/>
      <c r="I161" s="297"/>
      <c r="J161" s="672"/>
      <c r="K161" s="672"/>
      <c r="L161" s="672"/>
      <c r="M161" s="672"/>
      <c r="N161" s="672"/>
      <c r="O161" s="672"/>
      <c r="P161" s="672"/>
      <c r="Q161" s="672"/>
      <c r="R161" s="672"/>
      <c r="S161" s="672"/>
      <c r="T161" s="672"/>
      <c r="U161" s="672"/>
      <c r="V161" s="672"/>
      <c r="W161" s="672"/>
      <c r="X161" s="672"/>
      <c r="Y161" s="672"/>
    </row>
    <row r="162" spans="1:25" s="488" customFormat="1" x14ac:dyDescent="0.3">
      <c r="A162" s="624"/>
      <c r="B162" s="776"/>
      <c r="C162" s="777"/>
      <c r="D162" s="734"/>
      <c r="E162" s="621"/>
      <c r="F162" s="612"/>
      <c r="G162" s="625"/>
      <c r="H162" s="653"/>
      <c r="I162" s="297"/>
      <c r="J162" s="672"/>
      <c r="K162" s="672"/>
      <c r="L162" s="672"/>
      <c r="M162" s="672"/>
      <c r="N162" s="672"/>
      <c r="O162" s="672"/>
      <c r="P162" s="672"/>
      <c r="Q162" s="672"/>
      <c r="R162" s="672"/>
      <c r="S162" s="672"/>
      <c r="T162" s="672"/>
      <c r="U162" s="672"/>
      <c r="V162" s="672"/>
      <c r="W162" s="672"/>
      <c r="X162" s="672"/>
      <c r="Y162" s="672"/>
    </row>
    <row r="163" spans="1:25" s="488" customFormat="1" x14ac:dyDescent="0.3">
      <c r="A163" s="624"/>
      <c r="B163" s="776"/>
      <c r="C163" s="777"/>
      <c r="D163" s="734"/>
      <c r="E163" s="621"/>
      <c r="F163" s="612"/>
      <c r="G163" s="625"/>
      <c r="H163" s="653"/>
      <c r="I163" s="297"/>
      <c r="J163" s="672"/>
      <c r="K163" s="672"/>
      <c r="L163" s="672"/>
      <c r="M163" s="672"/>
      <c r="N163" s="672"/>
      <c r="O163" s="672"/>
      <c r="P163" s="672"/>
      <c r="Q163" s="672"/>
      <c r="R163" s="672"/>
      <c r="S163" s="672"/>
      <c r="T163" s="672"/>
      <c r="U163" s="672"/>
      <c r="V163" s="672"/>
      <c r="W163" s="672"/>
      <c r="X163" s="672"/>
      <c r="Y163" s="672"/>
    </row>
    <row r="164" spans="1:25" s="488" customFormat="1" x14ac:dyDescent="0.3">
      <c r="A164" s="624"/>
      <c r="B164" s="776"/>
      <c r="C164" s="777"/>
      <c r="D164" s="734"/>
      <c r="E164" s="621"/>
      <c r="F164" s="612"/>
      <c r="G164" s="625"/>
      <c r="H164" s="653"/>
      <c r="I164" s="297"/>
      <c r="J164" s="672"/>
      <c r="K164" s="672"/>
      <c r="L164" s="672"/>
      <c r="M164" s="672"/>
      <c r="N164" s="672"/>
      <c r="O164" s="672"/>
      <c r="P164" s="672"/>
      <c r="Q164" s="672"/>
      <c r="R164" s="672"/>
      <c r="S164" s="672"/>
      <c r="T164" s="672"/>
      <c r="U164" s="672"/>
      <c r="V164" s="672"/>
      <c r="W164" s="672"/>
      <c r="X164" s="672"/>
      <c r="Y164" s="672"/>
    </row>
    <row r="165" spans="1:25" s="488" customFormat="1" x14ac:dyDescent="0.3">
      <c r="A165" s="624"/>
      <c r="B165" s="776"/>
      <c r="C165" s="777"/>
      <c r="D165" s="734"/>
      <c r="E165" s="621"/>
      <c r="F165" s="612"/>
      <c r="G165" s="625"/>
      <c r="H165" s="653"/>
      <c r="I165" s="297"/>
      <c r="J165" s="672"/>
      <c r="K165" s="672"/>
      <c r="L165" s="672"/>
      <c r="M165" s="672"/>
      <c r="N165" s="672"/>
      <c r="O165" s="672"/>
      <c r="P165" s="672"/>
      <c r="Q165" s="672"/>
      <c r="R165" s="672"/>
      <c r="S165" s="672"/>
      <c r="T165" s="672"/>
      <c r="U165" s="672"/>
      <c r="V165" s="672"/>
      <c r="W165" s="672"/>
      <c r="X165" s="672"/>
      <c r="Y165" s="672"/>
    </row>
    <row r="166" spans="1:25" s="488" customFormat="1" x14ac:dyDescent="0.3">
      <c r="A166" s="624"/>
      <c r="B166" s="776"/>
      <c r="C166" s="777"/>
      <c r="D166" s="734"/>
      <c r="E166" s="621"/>
      <c r="F166" s="612"/>
      <c r="G166" s="625"/>
      <c r="H166" s="653"/>
      <c r="I166" s="297"/>
      <c r="J166" s="672"/>
      <c r="K166" s="672"/>
      <c r="L166" s="672"/>
      <c r="M166" s="672"/>
      <c r="N166" s="672"/>
      <c r="O166" s="672"/>
      <c r="P166" s="672"/>
      <c r="Q166" s="672"/>
      <c r="R166" s="672"/>
      <c r="S166" s="672"/>
      <c r="T166" s="672"/>
      <c r="U166" s="672"/>
      <c r="V166" s="672"/>
      <c r="W166" s="672"/>
      <c r="X166" s="672"/>
      <c r="Y166" s="672"/>
    </row>
    <row r="167" spans="1:25" s="488" customFormat="1" hidden="1" outlineLevel="1" x14ac:dyDescent="0.3">
      <c r="A167" s="624"/>
      <c r="B167" s="776"/>
      <c r="C167" s="777"/>
      <c r="D167" s="734"/>
      <c r="E167" s="621"/>
      <c r="F167" s="612"/>
      <c r="G167" s="625"/>
      <c r="H167" s="653"/>
      <c r="I167" s="297"/>
      <c r="J167" s="672"/>
      <c r="K167" s="672"/>
      <c r="L167" s="672"/>
      <c r="M167" s="672"/>
      <c r="N167" s="672"/>
      <c r="O167" s="672"/>
      <c r="P167" s="672"/>
      <c r="Q167" s="672"/>
      <c r="R167" s="672"/>
      <c r="S167" s="672"/>
      <c r="T167" s="672"/>
      <c r="U167" s="672"/>
      <c r="V167" s="672"/>
      <c r="W167" s="672"/>
      <c r="X167" s="672"/>
      <c r="Y167" s="672"/>
    </row>
    <row r="168" spans="1:25" s="488" customFormat="1" hidden="1" outlineLevel="1" x14ac:dyDescent="0.3">
      <c r="A168" s="624"/>
      <c r="B168" s="776"/>
      <c r="C168" s="777"/>
      <c r="D168" s="734"/>
      <c r="E168" s="621"/>
      <c r="F168" s="612"/>
      <c r="G168" s="625"/>
      <c r="H168" s="653"/>
      <c r="I168" s="297"/>
      <c r="J168" s="672"/>
      <c r="K168" s="672"/>
      <c r="L168" s="672"/>
      <c r="M168" s="672"/>
      <c r="N168" s="672"/>
      <c r="O168" s="672"/>
      <c r="P168" s="672"/>
      <c r="Q168" s="672"/>
      <c r="R168" s="672"/>
      <c r="S168" s="672"/>
      <c r="T168" s="672"/>
      <c r="U168" s="672"/>
      <c r="V168" s="672"/>
      <c r="W168" s="672"/>
      <c r="X168" s="672"/>
      <c r="Y168" s="672"/>
    </row>
    <row r="169" spans="1:25" s="488" customFormat="1" hidden="1" outlineLevel="1" x14ac:dyDescent="0.3">
      <c r="A169" s="624"/>
      <c r="B169" s="776"/>
      <c r="C169" s="777"/>
      <c r="D169" s="734"/>
      <c r="E169" s="621"/>
      <c r="F169" s="612"/>
      <c r="G169" s="625"/>
      <c r="H169" s="653"/>
      <c r="I169" s="297"/>
      <c r="J169" s="672"/>
      <c r="K169" s="672"/>
      <c r="L169" s="672"/>
      <c r="M169" s="672"/>
      <c r="N169" s="672"/>
      <c r="O169" s="672"/>
      <c r="P169" s="672"/>
      <c r="Q169" s="672"/>
      <c r="R169" s="672"/>
      <c r="S169" s="672"/>
      <c r="T169" s="672"/>
      <c r="U169" s="672"/>
      <c r="V169" s="672"/>
      <c r="W169" s="672"/>
      <c r="X169" s="672"/>
      <c r="Y169" s="672"/>
    </row>
    <row r="170" spans="1:25" s="488" customFormat="1" hidden="1" outlineLevel="1" x14ac:dyDescent="0.3">
      <c r="A170" s="615"/>
      <c r="B170" s="774"/>
      <c r="C170" s="775"/>
      <c r="D170" s="731"/>
      <c r="E170" s="626"/>
      <c r="F170" s="612"/>
      <c r="G170" s="627"/>
      <c r="H170" s="653"/>
      <c r="I170" s="297"/>
      <c r="J170" s="672"/>
      <c r="K170" s="672"/>
      <c r="L170" s="672"/>
      <c r="M170" s="672"/>
      <c r="N170" s="672"/>
      <c r="O170" s="672"/>
      <c r="P170" s="672"/>
      <c r="Q170" s="672"/>
      <c r="R170" s="672"/>
      <c r="S170" s="672"/>
      <c r="T170" s="672"/>
      <c r="U170" s="672"/>
      <c r="V170" s="672"/>
      <c r="W170" s="672"/>
      <c r="X170" s="672"/>
      <c r="Y170" s="672"/>
    </row>
    <row r="171" spans="1:25" s="488" customFormat="1" hidden="1" outlineLevel="1" x14ac:dyDescent="0.3">
      <c r="A171" s="615"/>
      <c r="B171" s="774"/>
      <c r="C171" s="775"/>
      <c r="D171" s="731"/>
      <c r="E171" s="626"/>
      <c r="F171" s="612"/>
      <c r="G171" s="627"/>
      <c r="H171" s="653"/>
      <c r="I171" s="297"/>
      <c r="J171" s="672"/>
      <c r="K171" s="672"/>
      <c r="L171" s="672"/>
      <c r="M171" s="672"/>
      <c r="N171" s="672"/>
      <c r="O171" s="672"/>
      <c r="P171" s="672"/>
      <c r="Q171" s="672"/>
      <c r="R171" s="672"/>
      <c r="S171" s="672"/>
      <c r="T171" s="672"/>
      <c r="U171" s="672"/>
      <c r="V171" s="672"/>
      <c r="W171" s="672"/>
      <c r="X171" s="672"/>
      <c r="Y171" s="672"/>
    </row>
    <row r="172" spans="1:25" s="488" customFormat="1" hidden="1" outlineLevel="1" x14ac:dyDescent="0.3">
      <c r="A172" s="615"/>
      <c r="B172" s="774"/>
      <c r="C172" s="775"/>
      <c r="D172" s="731"/>
      <c r="E172" s="626"/>
      <c r="F172" s="612"/>
      <c r="G172" s="627"/>
      <c r="H172" s="653"/>
      <c r="I172" s="297"/>
      <c r="J172" s="672"/>
      <c r="K172" s="672"/>
      <c r="L172" s="672"/>
      <c r="M172" s="672"/>
      <c r="N172" s="672"/>
      <c r="O172" s="672"/>
      <c r="P172" s="672"/>
      <c r="Q172" s="672"/>
      <c r="R172" s="672"/>
      <c r="S172" s="672"/>
      <c r="T172" s="672"/>
      <c r="U172" s="672"/>
      <c r="V172" s="672"/>
      <c r="W172" s="672"/>
      <c r="X172" s="672"/>
      <c r="Y172" s="672"/>
    </row>
    <row r="173" spans="1:25" s="488" customFormat="1" ht="14.5" collapsed="1" thickBot="1" x14ac:dyDescent="0.35">
      <c r="A173" s="628"/>
      <c r="B173" s="629"/>
      <c r="C173" s="629"/>
      <c r="D173" s="629"/>
      <c r="E173" s="629"/>
      <c r="F173" s="631"/>
      <c r="G173" s="638"/>
      <c r="H173" s="654"/>
      <c r="I173" s="297"/>
      <c r="J173" s="672"/>
      <c r="K173" s="672"/>
      <c r="L173" s="672"/>
      <c r="M173" s="672"/>
      <c r="N173" s="672"/>
      <c r="O173" s="672"/>
      <c r="P173" s="672"/>
      <c r="Q173" s="672"/>
      <c r="R173" s="672"/>
      <c r="S173" s="672"/>
      <c r="T173" s="672"/>
      <c r="U173" s="672"/>
      <c r="V173" s="672"/>
      <c r="W173" s="672"/>
      <c r="X173" s="672"/>
      <c r="Y173" s="672"/>
    </row>
    <row r="174" spans="1:25" s="488" customFormat="1" ht="15" thickTop="1" thickBot="1" x14ac:dyDescent="0.35">
      <c r="A174" s="658"/>
      <c r="B174" s="658"/>
      <c r="C174" s="658"/>
      <c r="D174" s="783" t="s">
        <v>1104</v>
      </c>
      <c r="E174" s="784"/>
      <c r="F174" s="785"/>
      <c r="G174" s="659">
        <f>SUM(G160:G172)</f>
        <v>0</v>
      </c>
      <c r="H174" s="662"/>
      <c r="I174" s="297"/>
      <c r="J174" s="672"/>
      <c r="K174" s="672"/>
      <c r="L174" s="672"/>
      <c r="M174" s="672"/>
      <c r="N174" s="672"/>
      <c r="O174" s="672"/>
      <c r="P174" s="672"/>
      <c r="Q174" s="672"/>
      <c r="R174" s="672"/>
      <c r="S174" s="672"/>
      <c r="T174" s="672"/>
      <c r="U174" s="672"/>
      <c r="V174" s="672"/>
      <c r="W174" s="672"/>
      <c r="X174" s="672"/>
      <c r="Y174" s="672"/>
    </row>
    <row r="175" spans="1:25" s="488" customFormat="1" ht="15" thickTop="1" thickBot="1" x14ac:dyDescent="0.35">
      <c r="A175" s="661"/>
      <c r="B175" s="661"/>
      <c r="C175" s="661"/>
      <c r="D175" s="786"/>
      <c r="E175" s="787"/>
      <c r="F175" s="788"/>
      <c r="G175" s="790">
        <f>+G174</f>
        <v>0</v>
      </c>
      <c r="H175" s="791"/>
      <c r="I175" s="297"/>
      <c r="J175" s="672"/>
      <c r="K175" s="672"/>
      <c r="L175" s="672"/>
      <c r="M175" s="672"/>
      <c r="N175" s="672"/>
      <c r="O175" s="672"/>
      <c r="P175" s="672"/>
      <c r="Q175" s="672"/>
      <c r="R175" s="672"/>
      <c r="S175" s="672"/>
      <c r="T175" s="672"/>
      <c r="U175" s="672"/>
      <c r="V175" s="672"/>
      <c r="W175" s="672"/>
      <c r="X175" s="672"/>
      <c r="Y175" s="672"/>
    </row>
    <row r="176" spans="1:25" ht="15.5" x14ac:dyDescent="0.35">
      <c r="A176" s="271"/>
      <c r="B176" s="271"/>
      <c r="C176" s="271"/>
      <c r="D176" s="292"/>
      <c r="E176" s="292"/>
      <c r="F176" s="292"/>
      <c r="G176" s="293"/>
      <c r="H176" s="294"/>
      <c r="I176" s="1"/>
      <c r="J176" s="76"/>
      <c r="K176" s="76"/>
      <c r="L176" s="76"/>
      <c r="M176" s="76"/>
      <c r="N176" s="76"/>
      <c r="O176" s="76"/>
      <c r="P176" s="76"/>
      <c r="Q176" s="76"/>
      <c r="R176" s="76"/>
      <c r="S176" s="76"/>
      <c r="T176" s="76"/>
      <c r="U176" s="76"/>
      <c r="V176" s="76"/>
      <c r="W176" s="76"/>
      <c r="X176" s="76"/>
      <c r="Y176" s="76"/>
    </row>
    <row r="177" spans="1:46" s="1" customFormat="1" ht="16" thickBot="1" x14ac:dyDescent="0.4">
      <c r="A177" s="271"/>
      <c r="B177" s="271"/>
      <c r="C177" s="271"/>
      <c r="D177" s="271"/>
      <c r="E177" s="271"/>
      <c r="F177" s="67"/>
      <c r="G177" s="67"/>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5" t="s">
        <v>1108</v>
      </c>
      <c r="F179" s="606"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66">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66">
        <f t="shared" ref="H181:H226" si="13">+G181*0.25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66">
        <f t="shared" si="13"/>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66">
        <f t="shared" si="13"/>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66">
        <f t="shared" si="13"/>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66">
        <f t="shared" si="13"/>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66">
        <f t="shared" si="13"/>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66">
        <f t="shared" si="13"/>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66">
        <f t="shared" si="13"/>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66">
        <f t="shared" si="13"/>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66">
        <f t="shared" si="13"/>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66">
        <f t="shared" si="13"/>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66">
        <f t="shared" si="13"/>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66">
        <f t="shared" si="13"/>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66">
        <f t="shared" si="13"/>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66">
        <f t="shared" si="13"/>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66">
        <f t="shared" si="13"/>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66">
        <f t="shared" si="13"/>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66">
        <f t="shared" si="13"/>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66">
        <f t="shared" si="13"/>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66">
        <f t="shared" si="13"/>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66">
        <f t="shared" si="13"/>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66">
        <f t="shared" si="13"/>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66">
        <f t="shared" si="13"/>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66">
        <f t="shared" si="13"/>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66">
        <f t="shared" si="13"/>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66">
        <f t="shared" si="13"/>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66">
        <f t="shared" si="13"/>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66">
        <f t="shared" si="13"/>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66">
        <f t="shared" si="13"/>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66">
        <f t="shared" si="13"/>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66">
        <f t="shared" si="13"/>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66">
        <f t="shared" si="13"/>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66">
        <f t="shared" si="13"/>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66">
        <f t="shared" si="13"/>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66">
        <f t="shared" si="13"/>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66">
        <f t="shared" si="13"/>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66">
        <f t="shared" si="13"/>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66">
        <f t="shared" si="13"/>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66">
        <f t="shared" si="13"/>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66">
        <f t="shared" si="13"/>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66">
        <f t="shared" si="13"/>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66">
        <f t="shared" si="13"/>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66">
        <f t="shared" si="13"/>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66">
        <f t="shared" si="13"/>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66">
        <f t="shared" si="13"/>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66">
        <f t="shared" si="13"/>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s="1" customFormat="1" ht="15.5" x14ac:dyDescent="0.35">
      <c r="A230" s="67"/>
      <c r="B230" s="67"/>
      <c r="C230" s="67"/>
      <c r="D230" s="67"/>
      <c r="E230" s="67"/>
      <c r="F230" s="67"/>
      <c r="G230" s="67"/>
      <c r="H230" s="67"/>
      <c r="J230" s="67"/>
      <c r="K230" s="68"/>
      <c r="L230" s="68"/>
      <c r="M230" s="68"/>
      <c r="N230" s="68"/>
      <c r="O230" s="68"/>
      <c r="P230" s="68"/>
      <c r="Q230" s="68"/>
      <c r="R230" s="68"/>
      <c r="S230" s="68"/>
      <c r="T230" s="68"/>
      <c r="U230" s="68"/>
      <c r="V230" s="68"/>
      <c r="W230" s="67"/>
      <c r="X230" s="67"/>
      <c r="Y230" s="67"/>
    </row>
    <row r="231" spans="1:46" s="1" customFormat="1" ht="16" thickBot="1" x14ac:dyDescent="0.4">
      <c r="A231" s="271"/>
      <c r="B231" s="271"/>
      <c r="C231" s="271"/>
      <c r="D231" s="271"/>
      <c r="E231" s="271"/>
      <c r="F231" s="67"/>
      <c r="G231" s="67"/>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5" t="s">
        <v>1108</v>
      </c>
      <c r="F233" s="606"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66">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66">
        <f t="shared" ref="H235:H260" si="14">+G235*0.25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66">
        <f t="shared" si="14"/>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66">
        <f t="shared" si="14"/>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66">
        <f t="shared" si="14"/>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66">
        <f t="shared" si="14"/>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66">
        <f t="shared" si="14"/>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66">
        <f t="shared" si="14"/>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66">
        <f t="shared" si="14"/>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66">
        <f t="shared" si="14"/>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66">
        <f t="shared" si="14"/>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66">
        <f t="shared" si="14"/>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66">
        <f t="shared" si="14"/>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66">
        <f t="shared" si="14"/>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66">
        <f t="shared" si="14"/>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66">
        <f t="shared" si="14"/>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66">
        <f t="shared" si="14"/>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66">
        <f t="shared" si="14"/>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66">
        <f t="shared" si="14"/>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66">
        <f t="shared" si="14"/>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66">
        <f t="shared" si="14"/>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66">
        <f t="shared" si="14"/>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66">
        <f t="shared" si="14"/>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66">
        <f t="shared" si="14"/>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66">
        <f t="shared" si="14"/>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66">
        <f t="shared" si="14"/>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66">
        <f t="shared" si="14"/>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s="1" customFormat="1" ht="16" thickBot="1" x14ac:dyDescent="0.4">
      <c r="A264" s="271"/>
      <c r="B264" s="271"/>
      <c r="C264" s="271"/>
      <c r="D264" s="271"/>
      <c r="E264" s="271"/>
      <c r="F264" s="67"/>
      <c r="G264" s="67"/>
      <c r="H264" s="271"/>
      <c r="I264" s="3"/>
      <c r="J264" s="66"/>
      <c r="K264" s="68"/>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1" customFormat="1" ht="32" thickTop="1" thickBot="1" x14ac:dyDescent="0.4">
      <c r="A265" s="738" t="s">
        <v>1172</v>
      </c>
      <c r="B265" s="739"/>
      <c r="C265" s="739"/>
      <c r="D265" s="739"/>
      <c r="E265" s="739"/>
      <c r="F265" s="740"/>
      <c r="G265" s="74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02" t="s">
        <v>1228</v>
      </c>
      <c r="B266" s="778" t="s">
        <v>1107</v>
      </c>
      <c r="C266" s="744"/>
      <c r="D266" s="745"/>
      <c r="E266" s="605" t="s">
        <v>1108</v>
      </c>
      <c r="F266" s="606" t="s">
        <v>1109</v>
      </c>
      <c r="G266" s="74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66">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66">
        <f t="shared" ref="H268:H313" si="15">+G268*0.25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66">
        <f t="shared" si="15"/>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66">
        <f t="shared" si="15"/>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66">
        <f t="shared" si="15"/>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66">
        <f t="shared" si="15"/>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66">
        <f t="shared" si="15"/>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66">
        <f t="shared" si="15"/>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66">
        <f t="shared" si="15"/>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66">
        <f t="shared" si="15"/>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66">
        <f t="shared" si="15"/>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66">
        <f t="shared" si="15"/>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66">
        <f t="shared" si="15"/>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66">
        <f t="shared" si="15"/>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66">
        <f t="shared" si="15"/>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66">
        <f t="shared" si="15"/>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66">
        <f t="shared" si="15"/>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66">
        <f t="shared" si="15"/>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66">
        <f t="shared" si="15"/>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66">
        <f t="shared" si="15"/>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66">
        <f t="shared" si="15"/>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66">
        <f t="shared" si="15"/>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66">
        <f t="shared" si="15"/>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66">
        <f t="shared" si="15"/>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66">
        <f t="shared" si="15"/>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66">
        <f t="shared" si="15"/>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66">
        <f t="shared" si="15"/>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66">
        <f t="shared" si="15"/>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66">
        <f t="shared" si="15"/>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66">
        <f t="shared" si="15"/>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66">
        <f t="shared" si="15"/>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66">
        <f t="shared" si="15"/>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66">
        <f t="shared" si="15"/>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66">
        <f t="shared" si="15"/>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66">
        <f t="shared" si="15"/>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66">
        <f t="shared" si="15"/>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66">
        <f t="shared" si="15"/>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66">
        <f t="shared" si="15"/>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66">
        <f t="shared" si="15"/>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66">
        <f t="shared" si="15"/>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66">
        <f t="shared" si="15"/>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66">
        <f t="shared" si="15"/>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66">
        <f t="shared" si="15"/>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66">
        <f t="shared" si="15"/>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66">
        <f t="shared" si="15"/>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66">
        <f t="shared" si="15"/>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66">
        <f t="shared" si="15"/>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s="1" customFormat="1"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67"/>
      <c r="B318" s="67"/>
      <c r="C318" s="67"/>
      <c r="D318" s="67"/>
      <c r="E318" s="67"/>
      <c r="F318" s="67"/>
      <c r="G318" s="67"/>
      <c r="H318" s="67"/>
      <c r="I318" s="1"/>
      <c r="J318" s="76"/>
      <c r="K318" s="76"/>
      <c r="L318" s="76"/>
      <c r="M318" s="76"/>
      <c r="N318" s="76"/>
      <c r="O318" s="76"/>
      <c r="P318" s="76"/>
      <c r="Q318" s="76"/>
      <c r="R318" s="76"/>
      <c r="S318" s="76"/>
      <c r="T318" s="76"/>
      <c r="U318" s="76"/>
      <c r="V318" s="76"/>
      <c r="W318" s="76"/>
      <c r="X318" s="76"/>
      <c r="Y318" s="76"/>
    </row>
    <row r="319" spans="1:46" ht="19" thickTop="1" thickBot="1" x14ac:dyDescent="0.4">
      <c r="A319" s="738" t="s">
        <v>1392</v>
      </c>
      <c r="B319" s="739"/>
      <c r="C319" s="739"/>
      <c r="D319" s="739"/>
      <c r="E319" s="739"/>
      <c r="F319" s="740"/>
      <c r="G319" s="741" t="s">
        <v>1224</v>
      </c>
      <c r="H319" s="779" t="s">
        <v>1186</v>
      </c>
      <c r="I319" s="3"/>
      <c r="J319" s="76"/>
      <c r="K319" s="76"/>
      <c r="L319" s="76"/>
      <c r="M319" s="76"/>
      <c r="N319" s="76"/>
      <c r="O319" s="76"/>
      <c r="P319" s="76"/>
      <c r="Q319" s="76"/>
      <c r="R319" s="76"/>
      <c r="S319" s="76"/>
      <c r="T319" s="76"/>
      <c r="U319" s="76"/>
      <c r="V319" s="76"/>
      <c r="W319" s="76"/>
      <c r="X319" s="76"/>
      <c r="Y319" s="76"/>
    </row>
    <row r="320" spans="1:46" s="488" customFormat="1" ht="29" thickTop="1" thickBot="1" x14ac:dyDescent="0.4">
      <c r="A320" s="602" t="s">
        <v>1228</v>
      </c>
      <c r="B320" s="778" t="s">
        <v>1107</v>
      </c>
      <c r="C320" s="744"/>
      <c r="D320" s="745"/>
      <c r="E320" s="605" t="s">
        <v>1108</v>
      </c>
      <c r="F320" s="606" t="s">
        <v>1109</v>
      </c>
      <c r="G320" s="742"/>
      <c r="H320" s="780"/>
      <c r="I320" s="634"/>
      <c r="J320" s="672"/>
      <c r="K320" s="672"/>
      <c r="L320" s="672"/>
      <c r="M320" s="672"/>
      <c r="N320" s="672"/>
      <c r="O320" s="672"/>
      <c r="P320" s="672"/>
      <c r="Q320" s="672"/>
      <c r="R320" s="672"/>
      <c r="S320" s="672"/>
      <c r="T320" s="672"/>
      <c r="U320" s="672"/>
      <c r="V320" s="672"/>
      <c r="W320" s="672"/>
      <c r="X320" s="672"/>
      <c r="Y320" s="672"/>
    </row>
    <row r="321" spans="1:25" s="488" customFormat="1" ht="15" thickTop="1" x14ac:dyDescent="0.35">
      <c r="A321" s="618"/>
      <c r="B321" s="776"/>
      <c r="C321" s="777"/>
      <c r="D321" s="734"/>
      <c r="E321" s="621"/>
      <c r="F321" s="612"/>
      <c r="G321" s="622"/>
      <c r="H321" s="653"/>
      <c r="I321" s="634"/>
      <c r="J321" s="672"/>
      <c r="K321" s="672"/>
      <c r="L321" s="672"/>
      <c r="M321" s="672"/>
      <c r="N321" s="672"/>
      <c r="O321" s="672"/>
      <c r="P321" s="672"/>
      <c r="Q321" s="672"/>
      <c r="R321" s="672"/>
      <c r="S321" s="672"/>
      <c r="T321" s="672"/>
      <c r="U321" s="672"/>
      <c r="V321" s="672"/>
      <c r="W321" s="672"/>
      <c r="X321" s="672"/>
      <c r="Y321" s="672"/>
    </row>
    <row r="322" spans="1:25" s="488" customFormat="1" ht="14.5" x14ac:dyDescent="0.35">
      <c r="A322" s="615"/>
      <c r="B322" s="774"/>
      <c r="C322" s="775"/>
      <c r="D322" s="731"/>
      <c r="E322" s="626"/>
      <c r="F322" s="612"/>
      <c r="G322" s="627"/>
      <c r="H322" s="653"/>
      <c r="I322" s="634"/>
      <c r="J322" s="672"/>
      <c r="K322" s="672"/>
      <c r="L322" s="672"/>
      <c r="M322" s="672"/>
      <c r="N322" s="672"/>
      <c r="O322" s="672"/>
      <c r="P322" s="672"/>
      <c r="Q322" s="672"/>
      <c r="R322" s="672"/>
      <c r="S322" s="672"/>
      <c r="T322" s="672"/>
      <c r="U322" s="672"/>
      <c r="V322" s="672"/>
      <c r="W322" s="672"/>
      <c r="X322" s="672"/>
      <c r="Y322" s="672"/>
    </row>
    <row r="323" spans="1:25" s="488" customFormat="1" ht="14.5" x14ac:dyDescent="0.35">
      <c r="A323" s="615"/>
      <c r="B323" s="774"/>
      <c r="C323" s="775"/>
      <c r="D323" s="731"/>
      <c r="E323" s="626"/>
      <c r="F323" s="612"/>
      <c r="G323" s="627"/>
      <c r="H323" s="653"/>
      <c r="I323" s="634"/>
      <c r="J323" s="672"/>
      <c r="K323" s="672"/>
      <c r="L323" s="672"/>
      <c r="M323" s="672"/>
      <c r="N323" s="672"/>
      <c r="O323" s="672"/>
      <c r="P323" s="672"/>
      <c r="Q323" s="672"/>
      <c r="R323" s="672"/>
      <c r="S323" s="672"/>
      <c r="T323" s="672"/>
      <c r="U323" s="672"/>
      <c r="V323" s="672"/>
      <c r="W323" s="672"/>
      <c r="X323" s="672"/>
      <c r="Y323" s="672"/>
    </row>
    <row r="324" spans="1:25" s="488" customFormat="1" ht="14.5" x14ac:dyDescent="0.35">
      <c r="A324" s="615"/>
      <c r="B324" s="774"/>
      <c r="C324" s="775"/>
      <c r="D324" s="731"/>
      <c r="E324" s="626"/>
      <c r="F324" s="612"/>
      <c r="G324" s="627"/>
      <c r="H324" s="653"/>
      <c r="I324" s="634"/>
      <c r="J324" s="672"/>
      <c r="K324" s="672"/>
      <c r="L324" s="672"/>
      <c r="M324" s="672"/>
      <c r="N324" s="672"/>
      <c r="O324" s="672"/>
      <c r="P324" s="672"/>
      <c r="Q324" s="672"/>
      <c r="R324" s="672"/>
      <c r="S324" s="672"/>
      <c r="T324" s="672"/>
      <c r="U324" s="672"/>
      <c r="V324" s="672"/>
      <c r="W324" s="672"/>
      <c r="X324" s="672"/>
      <c r="Y324" s="672"/>
    </row>
    <row r="325" spans="1:25" s="488" customFormat="1" ht="14.5" x14ac:dyDescent="0.35">
      <c r="A325" s="615"/>
      <c r="B325" s="774"/>
      <c r="C325" s="775"/>
      <c r="D325" s="731"/>
      <c r="E325" s="626"/>
      <c r="F325" s="612"/>
      <c r="G325" s="627"/>
      <c r="H325" s="653"/>
      <c r="I325" s="634"/>
      <c r="J325" s="672"/>
      <c r="K325" s="672"/>
      <c r="L325" s="672"/>
      <c r="M325" s="672"/>
      <c r="N325" s="672"/>
      <c r="O325" s="672"/>
      <c r="P325" s="672"/>
      <c r="Q325" s="672"/>
      <c r="R325" s="672"/>
      <c r="S325" s="672"/>
      <c r="T325" s="672"/>
      <c r="U325" s="672"/>
      <c r="V325" s="672"/>
      <c r="W325" s="672"/>
      <c r="X325" s="672"/>
      <c r="Y325" s="672"/>
    </row>
    <row r="326" spans="1:25" s="488" customFormat="1" ht="14.5" x14ac:dyDescent="0.35">
      <c r="A326" s="615"/>
      <c r="B326" s="774"/>
      <c r="C326" s="775"/>
      <c r="D326" s="731"/>
      <c r="E326" s="626"/>
      <c r="F326" s="612"/>
      <c r="G326" s="627"/>
      <c r="H326" s="653"/>
      <c r="I326" s="634"/>
      <c r="J326" s="672"/>
      <c r="K326" s="672"/>
      <c r="L326" s="672"/>
      <c r="M326" s="672"/>
      <c r="N326" s="672"/>
      <c r="O326" s="672"/>
      <c r="P326" s="672"/>
      <c r="Q326" s="672"/>
      <c r="R326" s="672"/>
      <c r="S326" s="672"/>
      <c r="T326" s="672"/>
      <c r="U326" s="672"/>
      <c r="V326" s="672"/>
      <c r="W326" s="672"/>
      <c r="X326" s="672"/>
      <c r="Y326" s="672"/>
    </row>
    <row r="327" spans="1:25" s="488" customFormat="1" ht="14.5" x14ac:dyDescent="0.35">
      <c r="A327" s="615"/>
      <c r="B327" s="774"/>
      <c r="C327" s="775"/>
      <c r="D327" s="731"/>
      <c r="E327" s="626"/>
      <c r="F327" s="612"/>
      <c r="G327" s="627"/>
      <c r="H327" s="653"/>
      <c r="I327" s="634"/>
      <c r="J327" s="672"/>
      <c r="K327" s="672"/>
      <c r="L327" s="672"/>
      <c r="M327" s="672"/>
      <c r="N327" s="672"/>
      <c r="O327" s="672"/>
      <c r="P327" s="672"/>
      <c r="Q327" s="672"/>
      <c r="R327" s="672"/>
      <c r="S327" s="672"/>
      <c r="T327" s="672"/>
      <c r="U327" s="672"/>
      <c r="V327" s="672"/>
      <c r="W327" s="672"/>
      <c r="X327" s="672"/>
      <c r="Y327" s="672"/>
    </row>
    <row r="328" spans="1:25" s="488" customFormat="1" ht="14.5" hidden="1" outlineLevel="1" x14ac:dyDescent="0.35">
      <c r="A328" s="615"/>
      <c r="B328" s="774"/>
      <c r="C328" s="775"/>
      <c r="D328" s="731"/>
      <c r="E328" s="626"/>
      <c r="F328" s="612"/>
      <c r="G328" s="627"/>
      <c r="H328" s="653"/>
      <c r="I328" s="634"/>
      <c r="J328" s="672"/>
      <c r="K328" s="672"/>
      <c r="L328" s="672"/>
      <c r="M328" s="672"/>
      <c r="N328" s="672"/>
      <c r="O328" s="672"/>
      <c r="P328" s="672"/>
      <c r="Q328" s="672"/>
      <c r="R328" s="672"/>
      <c r="S328" s="672"/>
      <c r="T328" s="672"/>
      <c r="U328" s="672"/>
      <c r="V328" s="672"/>
      <c r="W328" s="672"/>
      <c r="X328" s="672"/>
      <c r="Y328" s="672"/>
    </row>
    <row r="329" spans="1:25" s="488" customFormat="1" ht="14.5" hidden="1" outlineLevel="1" x14ac:dyDescent="0.35">
      <c r="A329" s="615"/>
      <c r="B329" s="774"/>
      <c r="C329" s="775"/>
      <c r="D329" s="731"/>
      <c r="E329" s="626"/>
      <c r="F329" s="612"/>
      <c r="G329" s="627"/>
      <c r="H329" s="653"/>
      <c r="I329" s="634"/>
      <c r="J329" s="672"/>
      <c r="K329" s="672"/>
      <c r="L329" s="672"/>
      <c r="M329" s="672"/>
      <c r="N329" s="672"/>
      <c r="O329" s="672"/>
      <c r="P329" s="672"/>
      <c r="Q329" s="672"/>
      <c r="R329" s="672"/>
      <c r="S329" s="672"/>
      <c r="T329" s="672"/>
      <c r="U329" s="672"/>
      <c r="V329" s="672"/>
      <c r="W329" s="672"/>
      <c r="X329" s="672"/>
      <c r="Y329" s="672"/>
    </row>
    <row r="330" spans="1:25" s="488" customFormat="1" hidden="1" outlineLevel="1" x14ac:dyDescent="0.3">
      <c r="A330" s="615"/>
      <c r="B330" s="774"/>
      <c r="C330" s="775"/>
      <c r="D330" s="731"/>
      <c r="E330" s="626"/>
      <c r="F330" s="612"/>
      <c r="G330" s="627"/>
      <c r="H330" s="653"/>
      <c r="I330" s="297"/>
      <c r="J330" s="672"/>
      <c r="K330" s="672"/>
      <c r="L330" s="672"/>
      <c r="M330" s="672"/>
      <c r="N330" s="672"/>
      <c r="O330" s="672"/>
      <c r="P330" s="672"/>
      <c r="Q330" s="672"/>
      <c r="R330" s="672"/>
      <c r="S330" s="672"/>
      <c r="T330" s="672"/>
      <c r="U330" s="672"/>
      <c r="V330" s="672"/>
      <c r="W330" s="672"/>
      <c r="X330" s="672"/>
      <c r="Y330" s="672"/>
    </row>
    <row r="331" spans="1:25" s="488" customFormat="1" hidden="1" outlineLevel="1" x14ac:dyDescent="0.3">
      <c r="A331" s="615"/>
      <c r="B331" s="774"/>
      <c r="C331" s="775"/>
      <c r="D331" s="731"/>
      <c r="E331" s="626"/>
      <c r="F331" s="612"/>
      <c r="G331" s="627"/>
      <c r="H331" s="653"/>
      <c r="I331" s="297"/>
      <c r="J331" s="672"/>
      <c r="K331" s="672"/>
      <c r="L331" s="672"/>
      <c r="M331" s="672"/>
      <c r="N331" s="672"/>
      <c r="O331" s="672"/>
      <c r="P331" s="672"/>
      <c r="Q331" s="672"/>
      <c r="R331" s="672"/>
      <c r="S331" s="672"/>
      <c r="T331" s="672"/>
      <c r="U331" s="672"/>
      <c r="V331" s="672"/>
      <c r="W331" s="672"/>
      <c r="X331" s="672"/>
      <c r="Y331" s="672"/>
    </row>
    <row r="332" spans="1:25" s="488" customFormat="1" hidden="1" outlineLevel="1" x14ac:dyDescent="0.3">
      <c r="A332" s="615"/>
      <c r="B332" s="774"/>
      <c r="C332" s="775"/>
      <c r="D332" s="731"/>
      <c r="E332" s="626"/>
      <c r="F332" s="612"/>
      <c r="G332" s="627"/>
      <c r="H332" s="653"/>
      <c r="I332" s="297"/>
      <c r="J332" s="672"/>
      <c r="K332" s="672"/>
      <c r="L332" s="672"/>
      <c r="M332" s="672"/>
      <c r="N332" s="672"/>
      <c r="O332" s="672"/>
      <c r="P332" s="672"/>
      <c r="Q332" s="672"/>
      <c r="R332" s="672"/>
      <c r="S332" s="672"/>
      <c r="T332" s="672"/>
      <c r="U332" s="672"/>
      <c r="V332" s="672"/>
      <c r="W332" s="672"/>
      <c r="X332" s="672"/>
      <c r="Y332" s="672"/>
    </row>
    <row r="333" spans="1:25" s="488" customFormat="1" hidden="1" outlineLevel="1" x14ac:dyDescent="0.3">
      <c r="A333" s="615"/>
      <c r="B333" s="774"/>
      <c r="C333" s="775"/>
      <c r="D333" s="731"/>
      <c r="E333" s="626"/>
      <c r="F333" s="612"/>
      <c r="G333" s="627"/>
      <c r="H333" s="653"/>
      <c r="I333" s="297"/>
      <c r="J333" s="672"/>
      <c r="K333" s="672"/>
      <c r="L333" s="672"/>
      <c r="M333" s="672"/>
      <c r="N333" s="672"/>
      <c r="O333" s="672"/>
      <c r="P333" s="672"/>
      <c r="Q333" s="672"/>
      <c r="R333" s="672"/>
      <c r="S333" s="672"/>
      <c r="T333" s="672"/>
      <c r="U333" s="672"/>
      <c r="V333" s="672"/>
      <c r="W333" s="672"/>
      <c r="X333" s="672"/>
      <c r="Y333" s="672"/>
    </row>
    <row r="334" spans="1:25" s="488" customFormat="1" hidden="1" outlineLevel="1" x14ac:dyDescent="0.3">
      <c r="A334" s="615"/>
      <c r="B334" s="774"/>
      <c r="C334" s="775"/>
      <c r="D334" s="731"/>
      <c r="E334" s="626"/>
      <c r="F334" s="612"/>
      <c r="G334" s="627"/>
      <c r="H334" s="653"/>
      <c r="I334" s="297"/>
      <c r="J334" s="672"/>
      <c r="K334" s="672"/>
      <c r="L334" s="672"/>
      <c r="M334" s="672"/>
      <c r="N334" s="672"/>
      <c r="O334" s="672"/>
      <c r="P334" s="672"/>
      <c r="Q334" s="672"/>
      <c r="R334" s="672"/>
      <c r="S334" s="672"/>
      <c r="T334" s="672"/>
      <c r="U334" s="672"/>
      <c r="V334" s="672"/>
      <c r="W334" s="672"/>
      <c r="X334" s="672"/>
      <c r="Y334" s="672"/>
    </row>
    <row r="335" spans="1:25" s="488" customFormat="1" hidden="1" outlineLevel="1" x14ac:dyDescent="0.3">
      <c r="A335" s="615"/>
      <c r="B335" s="774"/>
      <c r="C335" s="775"/>
      <c r="D335" s="731"/>
      <c r="E335" s="626"/>
      <c r="F335" s="612"/>
      <c r="G335" s="627"/>
      <c r="H335" s="653"/>
      <c r="I335" s="297"/>
      <c r="J335" s="672"/>
      <c r="K335" s="672"/>
      <c r="L335" s="672"/>
      <c r="M335" s="672"/>
      <c r="N335" s="672"/>
      <c r="O335" s="672"/>
      <c r="P335" s="672"/>
      <c r="Q335" s="672"/>
      <c r="R335" s="672"/>
      <c r="S335" s="672"/>
      <c r="T335" s="672"/>
      <c r="U335" s="672"/>
      <c r="V335" s="672"/>
      <c r="W335" s="672"/>
      <c r="X335" s="672"/>
      <c r="Y335" s="672"/>
    </row>
    <row r="336" spans="1:25" s="488" customFormat="1" hidden="1" outlineLevel="1" x14ac:dyDescent="0.3">
      <c r="A336" s="615"/>
      <c r="B336" s="774"/>
      <c r="C336" s="775"/>
      <c r="D336" s="731"/>
      <c r="E336" s="626"/>
      <c r="F336" s="612"/>
      <c r="G336" s="627"/>
      <c r="H336" s="653"/>
      <c r="I336" s="297"/>
      <c r="J336" s="672"/>
      <c r="K336" s="672"/>
      <c r="L336" s="672"/>
      <c r="M336" s="672"/>
      <c r="N336" s="672"/>
      <c r="O336" s="672"/>
      <c r="P336" s="672"/>
      <c r="Q336" s="672"/>
      <c r="R336" s="672"/>
      <c r="S336" s="672"/>
      <c r="T336" s="672"/>
      <c r="U336" s="672"/>
      <c r="V336" s="672"/>
      <c r="W336" s="672"/>
      <c r="X336" s="672"/>
      <c r="Y336" s="672"/>
    </row>
    <row r="337" spans="1:25" s="488" customFormat="1" hidden="1" outlineLevel="1" x14ac:dyDescent="0.3">
      <c r="A337" s="615"/>
      <c r="B337" s="774"/>
      <c r="C337" s="775"/>
      <c r="D337" s="731"/>
      <c r="E337" s="626"/>
      <c r="F337" s="612"/>
      <c r="G337" s="627"/>
      <c r="H337" s="653"/>
      <c r="I337" s="297"/>
      <c r="J337" s="672"/>
      <c r="K337" s="672"/>
      <c r="L337" s="672"/>
      <c r="M337" s="672"/>
      <c r="N337" s="672"/>
      <c r="O337" s="672"/>
      <c r="P337" s="672"/>
      <c r="Q337" s="672"/>
      <c r="R337" s="672"/>
      <c r="S337" s="672"/>
      <c r="T337" s="672"/>
      <c r="U337" s="672"/>
      <c r="V337" s="672"/>
      <c r="W337" s="672"/>
      <c r="X337" s="672"/>
      <c r="Y337" s="672"/>
    </row>
    <row r="338" spans="1:25" s="488" customFormat="1" hidden="1" outlineLevel="1" x14ac:dyDescent="0.3">
      <c r="A338" s="615"/>
      <c r="B338" s="774"/>
      <c r="C338" s="775"/>
      <c r="D338" s="731"/>
      <c r="E338" s="626"/>
      <c r="F338" s="612"/>
      <c r="G338" s="627"/>
      <c r="H338" s="653"/>
      <c r="I338" s="297"/>
      <c r="J338" s="672"/>
      <c r="K338" s="672"/>
      <c r="L338" s="672"/>
      <c r="M338" s="672"/>
      <c r="N338" s="672"/>
      <c r="O338" s="672"/>
      <c r="P338" s="672"/>
      <c r="Q338" s="672"/>
      <c r="R338" s="672"/>
      <c r="S338" s="672"/>
      <c r="T338" s="672"/>
      <c r="U338" s="672"/>
      <c r="V338" s="672"/>
      <c r="W338" s="672"/>
      <c r="X338" s="672"/>
      <c r="Y338" s="672"/>
    </row>
    <row r="339" spans="1:25" s="488" customFormat="1" hidden="1" outlineLevel="1" x14ac:dyDescent="0.3">
      <c r="A339" s="615"/>
      <c r="B339" s="774"/>
      <c r="C339" s="775"/>
      <c r="D339" s="731"/>
      <c r="E339" s="626"/>
      <c r="F339" s="612"/>
      <c r="G339" s="627"/>
      <c r="H339" s="653"/>
      <c r="I339" s="297"/>
      <c r="J339" s="672"/>
      <c r="K339" s="672"/>
      <c r="L339" s="672"/>
      <c r="M339" s="672"/>
      <c r="N339" s="672"/>
      <c r="O339" s="672"/>
      <c r="P339" s="672"/>
      <c r="Q339" s="672"/>
      <c r="R339" s="672"/>
      <c r="S339" s="672"/>
      <c r="T339" s="672"/>
      <c r="U339" s="672"/>
      <c r="V339" s="672"/>
      <c r="W339" s="672"/>
      <c r="X339" s="672"/>
      <c r="Y339" s="672"/>
    </row>
    <row r="340" spans="1:25" s="488" customFormat="1" hidden="1" outlineLevel="1" x14ac:dyDescent="0.3">
      <c r="A340" s="615"/>
      <c r="B340" s="774"/>
      <c r="C340" s="775"/>
      <c r="D340" s="731"/>
      <c r="E340" s="626"/>
      <c r="F340" s="612"/>
      <c r="G340" s="627"/>
      <c r="H340" s="653"/>
      <c r="I340" s="297"/>
      <c r="J340" s="672"/>
      <c r="K340" s="672"/>
      <c r="L340" s="672"/>
      <c r="M340" s="672"/>
      <c r="N340" s="672"/>
      <c r="O340" s="672"/>
      <c r="P340" s="672"/>
      <c r="Q340" s="672"/>
      <c r="R340" s="672"/>
      <c r="S340" s="672"/>
      <c r="T340" s="672"/>
      <c r="U340" s="672"/>
      <c r="V340" s="672"/>
      <c r="W340" s="672"/>
      <c r="X340" s="672"/>
      <c r="Y340" s="672"/>
    </row>
    <row r="341" spans="1:25" s="488" customFormat="1" ht="14.5" collapsed="1" thickBot="1" x14ac:dyDescent="0.35">
      <c r="A341" s="628"/>
      <c r="B341" s="629"/>
      <c r="C341" s="629"/>
      <c r="D341" s="629"/>
      <c r="E341" s="629"/>
      <c r="F341" s="629"/>
      <c r="G341" s="638"/>
      <c r="H341" s="655"/>
      <c r="I341" s="297"/>
      <c r="J341" s="672"/>
      <c r="K341" s="672"/>
      <c r="L341" s="672"/>
      <c r="M341" s="672"/>
      <c r="N341" s="672"/>
      <c r="O341" s="672"/>
      <c r="P341" s="672"/>
      <c r="Q341" s="672"/>
      <c r="R341" s="672"/>
      <c r="S341" s="672"/>
      <c r="T341" s="672"/>
      <c r="U341" s="672"/>
      <c r="V341" s="672"/>
      <c r="W341" s="672"/>
      <c r="X341" s="672"/>
      <c r="Y341" s="672"/>
    </row>
    <row r="342" spans="1:25" s="488" customFormat="1" ht="15" thickTop="1" thickBot="1" x14ac:dyDescent="0.35">
      <c r="A342" s="658"/>
      <c r="B342" s="658"/>
      <c r="C342" s="658"/>
      <c r="D342" s="783" t="s">
        <v>1104</v>
      </c>
      <c r="E342" s="784"/>
      <c r="F342" s="785"/>
      <c r="G342" s="659">
        <f>SUM(G321:G340)</f>
        <v>0</v>
      </c>
      <c r="H342" s="662"/>
      <c r="I342" s="297"/>
      <c r="J342" s="672"/>
      <c r="K342" s="672"/>
      <c r="L342" s="672"/>
      <c r="M342" s="672"/>
      <c r="N342" s="672"/>
      <c r="O342" s="672"/>
      <c r="P342" s="672"/>
      <c r="Q342" s="672"/>
      <c r="R342" s="672"/>
      <c r="S342" s="672"/>
      <c r="T342" s="672"/>
      <c r="U342" s="672"/>
      <c r="V342" s="672"/>
      <c r="W342" s="672"/>
      <c r="X342" s="672"/>
      <c r="Y342" s="672"/>
    </row>
    <row r="343" spans="1:25" s="488" customFormat="1" ht="15" thickTop="1" thickBot="1" x14ac:dyDescent="0.35">
      <c r="A343" s="661"/>
      <c r="B343" s="661"/>
      <c r="C343" s="661"/>
      <c r="D343" s="786"/>
      <c r="E343" s="787"/>
      <c r="F343" s="788"/>
      <c r="G343" s="790">
        <f>+G342+H342</f>
        <v>0</v>
      </c>
      <c r="H343" s="791"/>
      <c r="I343" s="297"/>
      <c r="J343" s="672"/>
      <c r="K343" s="672"/>
      <c r="L343" s="672"/>
      <c r="M343" s="672"/>
      <c r="N343" s="672"/>
      <c r="O343" s="672"/>
      <c r="P343" s="672"/>
      <c r="Q343" s="672"/>
      <c r="R343" s="672"/>
      <c r="S343" s="672"/>
      <c r="T343" s="672"/>
      <c r="U343" s="672"/>
      <c r="V343" s="672"/>
      <c r="W343" s="672"/>
      <c r="X343" s="672"/>
      <c r="Y343" s="672"/>
    </row>
    <row r="344" spans="1:25" x14ac:dyDescent="0.3">
      <c r="A344" s="67"/>
      <c r="B344" s="67"/>
      <c r="C344" s="67"/>
      <c r="D344" s="67"/>
      <c r="E344" s="67"/>
      <c r="F344" s="67"/>
      <c r="G344" s="67"/>
      <c r="H344" s="67"/>
      <c r="I344" s="67"/>
      <c r="J344" s="76"/>
      <c r="K344" s="76"/>
      <c r="L344" s="76"/>
      <c r="M344" s="76"/>
      <c r="N344" s="76"/>
      <c r="O344" s="76"/>
      <c r="P344" s="76"/>
      <c r="Q344" s="76"/>
      <c r="R344" s="76"/>
      <c r="S344" s="76"/>
      <c r="T344" s="76"/>
      <c r="U344" s="76"/>
      <c r="V344" s="76"/>
      <c r="W344" s="76"/>
      <c r="X344" s="76"/>
      <c r="Y344" s="76"/>
    </row>
    <row r="345" spans="1:25" x14ac:dyDescent="0.3">
      <c r="A345" s="67"/>
      <c r="B345" s="67"/>
      <c r="C345" s="67"/>
      <c r="D345" s="67"/>
      <c r="E345" s="67"/>
      <c r="F345" s="67"/>
      <c r="G345" s="67"/>
      <c r="H345" s="67"/>
      <c r="I345" s="67"/>
      <c r="J345" s="76"/>
      <c r="K345" s="76"/>
      <c r="L345" s="76"/>
      <c r="M345" s="76"/>
      <c r="N345" s="76"/>
      <c r="O345" s="76"/>
      <c r="P345" s="76"/>
      <c r="Q345" s="76"/>
      <c r="R345" s="76"/>
      <c r="S345" s="76"/>
      <c r="T345" s="76"/>
      <c r="U345" s="76"/>
      <c r="V345" s="76"/>
      <c r="W345" s="76"/>
      <c r="X345" s="76"/>
      <c r="Y345" s="76"/>
    </row>
    <row r="346" spans="1:25" x14ac:dyDescent="0.3">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row>
    <row r="347" spans="1:25" x14ac:dyDescent="0.3">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row>
    <row r="348" spans="1:25" x14ac:dyDescent="0.3">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row>
    <row r="349" spans="1:25" x14ac:dyDescent="0.3">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row>
    <row r="350" spans="1:25" x14ac:dyDescent="0.3">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row>
    <row r="351" spans="1:25" x14ac:dyDescent="0.3">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row>
    <row r="352" spans="1:25" x14ac:dyDescent="0.3">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row>
    <row r="353" spans="1:25" x14ac:dyDescent="0.3">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row>
    <row r="354" spans="1:25" x14ac:dyDescent="0.3">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row>
    <row r="355" spans="1:25" x14ac:dyDescent="0.3">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row>
    <row r="356" spans="1:25" x14ac:dyDescent="0.3">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row>
    <row r="357" spans="1:25" x14ac:dyDescent="0.3">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row>
    <row r="358" spans="1:25" x14ac:dyDescent="0.3">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row>
    <row r="359" spans="1:25" x14ac:dyDescent="0.3">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row>
    <row r="360" spans="1:25" x14ac:dyDescent="0.3">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row>
    <row r="361" spans="1:25" x14ac:dyDescent="0.3">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row>
    <row r="362" spans="1:25" x14ac:dyDescent="0.3">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row>
    <row r="363" spans="1:25" x14ac:dyDescent="0.3">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row>
    <row r="364" spans="1:25" x14ac:dyDescent="0.3">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row>
    <row r="365" spans="1:25" x14ac:dyDescent="0.3">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row>
    <row r="366" spans="1:25" x14ac:dyDescent="0.3">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row>
    <row r="367" spans="1:25" x14ac:dyDescent="0.3">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row>
    <row r="368" spans="1:25" x14ac:dyDescent="0.3">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row>
    <row r="369" spans="1:25" x14ac:dyDescent="0.3">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row>
    <row r="370" spans="1:25" x14ac:dyDescent="0.3">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row>
    <row r="371" spans="1:25" x14ac:dyDescent="0.3">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row>
    <row r="372" spans="1:25" x14ac:dyDescent="0.3">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row>
    <row r="373" spans="1:25" x14ac:dyDescent="0.3">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row>
    <row r="374" spans="1:25" x14ac:dyDescent="0.3">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row>
    <row r="375" spans="1:25" x14ac:dyDescent="0.3">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row>
    <row r="376" spans="1:25" x14ac:dyDescent="0.3">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row>
    <row r="377" spans="1:25" x14ac:dyDescent="0.3">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row>
  </sheetData>
  <sheetProtection algorithmName="SHA-512" hashValue="wy8HM867MOuozEHQVRgl01V8SKPcY2P4DrNtRveTH+mrS2395HbbsmDbxhUtApEsHm4SOuLwJ3ZNWnShFvjiPw==" saltValue="QLHdqncvuPqHoXdPlBPV6w==" spinCount="100000" sheet="1" formatRows="0"/>
  <mergeCells count="189">
    <mergeCell ref="B240:D240"/>
    <mergeCell ref="B241:D241"/>
    <mergeCell ref="B242:D242"/>
    <mergeCell ref="B243:D243"/>
    <mergeCell ref="B244:D244"/>
    <mergeCell ref="B245:D245"/>
    <mergeCell ref="B289:D289"/>
    <mergeCell ref="B290:D290"/>
    <mergeCell ref="B291:D291"/>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162:D162"/>
    <mergeCell ref="B163:D163"/>
    <mergeCell ref="B164:D164"/>
    <mergeCell ref="B165:D165"/>
    <mergeCell ref="B166:D166"/>
    <mergeCell ref="B202:D202"/>
    <mergeCell ref="B203:D203"/>
    <mergeCell ref="B204:D204"/>
    <mergeCell ref="B205:D205"/>
    <mergeCell ref="B182:D182"/>
    <mergeCell ref="B183:D183"/>
    <mergeCell ref="B184:D184"/>
    <mergeCell ref="B185:D185"/>
    <mergeCell ref="B186:D186"/>
    <mergeCell ref="B187:D187"/>
    <mergeCell ref="B188:D188"/>
    <mergeCell ref="B189:D189"/>
    <mergeCell ref="B190:D190"/>
    <mergeCell ref="B191:D191"/>
    <mergeCell ref="B192:D192"/>
    <mergeCell ref="B193:D193"/>
    <mergeCell ref="B194:D194"/>
    <mergeCell ref="B195:D195"/>
    <mergeCell ref="B196:D196"/>
    <mergeCell ref="G319:G320"/>
    <mergeCell ref="H319:H320"/>
    <mergeCell ref="B320:D320"/>
    <mergeCell ref="G232:G233"/>
    <mergeCell ref="B233:D233"/>
    <mergeCell ref="B234:D234"/>
    <mergeCell ref="B235:D235"/>
    <mergeCell ref="B246:D246"/>
    <mergeCell ref="B254:D254"/>
    <mergeCell ref="B255:D255"/>
    <mergeCell ref="B256:D256"/>
    <mergeCell ref="B251:D251"/>
    <mergeCell ref="B252:D252"/>
    <mergeCell ref="B253:D253"/>
    <mergeCell ref="B257:D257"/>
    <mergeCell ref="B258:D258"/>
    <mergeCell ref="B259:D259"/>
    <mergeCell ref="G263:H263"/>
    <mergeCell ref="G265:G266"/>
    <mergeCell ref="B301:D301"/>
    <mergeCell ref="B302:D302"/>
    <mergeCell ref="B303:D303"/>
    <mergeCell ref="B304:D304"/>
    <mergeCell ref="B305:D305"/>
    <mergeCell ref="B161:D161"/>
    <mergeCell ref="B167:D167"/>
    <mergeCell ref="B168:D168"/>
    <mergeCell ref="B336:D336"/>
    <mergeCell ref="B222:D222"/>
    <mergeCell ref="B247:D247"/>
    <mergeCell ref="B248:D248"/>
    <mergeCell ref="B249:D249"/>
    <mergeCell ref="B250:D250"/>
    <mergeCell ref="A319:F319"/>
    <mergeCell ref="D228:F229"/>
    <mergeCell ref="A265:F265"/>
    <mergeCell ref="B266:D266"/>
    <mergeCell ref="B267:D267"/>
    <mergeCell ref="B268:D268"/>
    <mergeCell ref="B299:D299"/>
    <mergeCell ref="B181:D181"/>
    <mergeCell ref="B212:D212"/>
    <mergeCell ref="B220:D220"/>
    <mergeCell ref="B221:D221"/>
    <mergeCell ref="B213:D213"/>
    <mergeCell ref="B214:D214"/>
    <mergeCell ref="B215:D215"/>
    <mergeCell ref="B216:D216"/>
    <mergeCell ref="G229:H229"/>
    <mergeCell ref="A232:F232"/>
    <mergeCell ref="A1:G1"/>
    <mergeCell ref="A2:F2"/>
    <mergeCell ref="G2:G3"/>
    <mergeCell ref="E152:E153"/>
    <mergeCell ref="F152:F153"/>
    <mergeCell ref="G153:H153"/>
    <mergeCell ref="D155:F155"/>
    <mergeCell ref="G155:H155"/>
    <mergeCell ref="A178:F178"/>
    <mergeCell ref="G178:G179"/>
    <mergeCell ref="B179:D179"/>
    <mergeCell ref="B171:D171"/>
    <mergeCell ref="B172:D172"/>
    <mergeCell ref="D174:F175"/>
    <mergeCell ref="G175:H175"/>
    <mergeCell ref="A158:F158"/>
    <mergeCell ref="G158:G159"/>
    <mergeCell ref="H158:H159"/>
    <mergeCell ref="B159:D159"/>
    <mergeCell ref="B160:D160"/>
    <mergeCell ref="B170:D170"/>
    <mergeCell ref="B169:D169"/>
    <mergeCell ref="G343:H343"/>
    <mergeCell ref="B321:D321"/>
    <mergeCell ref="B322:D322"/>
    <mergeCell ref="B329:D329"/>
    <mergeCell ref="B330:D330"/>
    <mergeCell ref="B331:D331"/>
    <mergeCell ref="B337:D337"/>
    <mergeCell ref="B338:D338"/>
    <mergeCell ref="B339:D339"/>
    <mergeCell ref="B340:D340"/>
    <mergeCell ref="D342:F343"/>
    <mergeCell ref="B332:D332"/>
    <mergeCell ref="B333:D333"/>
    <mergeCell ref="B334:D334"/>
    <mergeCell ref="B335:D335"/>
    <mergeCell ref="B323:D323"/>
    <mergeCell ref="B324:D324"/>
    <mergeCell ref="B325:D325"/>
    <mergeCell ref="B326:D326"/>
    <mergeCell ref="B327:D327"/>
    <mergeCell ref="B328:D328"/>
    <mergeCell ref="B217:D217"/>
    <mergeCell ref="B218:D218"/>
    <mergeCell ref="B219:D219"/>
    <mergeCell ref="B180:D180"/>
    <mergeCell ref="B223:D223"/>
    <mergeCell ref="B224:D224"/>
    <mergeCell ref="B225:D225"/>
    <mergeCell ref="B226:D226"/>
    <mergeCell ref="B300:D300"/>
    <mergeCell ref="B206:D206"/>
    <mergeCell ref="B207:D207"/>
    <mergeCell ref="B208:D208"/>
    <mergeCell ref="B209:D209"/>
    <mergeCell ref="B210:D210"/>
    <mergeCell ref="B211:D211"/>
    <mergeCell ref="B197:D197"/>
    <mergeCell ref="B198:D198"/>
    <mergeCell ref="B199:D199"/>
    <mergeCell ref="B200:D200"/>
    <mergeCell ref="B201:D201"/>
    <mergeCell ref="B236:D236"/>
    <mergeCell ref="B237:D237"/>
    <mergeCell ref="B238:D238"/>
    <mergeCell ref="B239:D239"/>
    <mergeCell ref="B306:D306"/>
    <mergeCell ref="B260:D260"/>
    <mergeCell ref="D262:F263"/>
    <mergeCell ref="G316:H316"/>
    <mergeCell ref="B310:D310"/>
    <mergeCell ref="B311:D311"/>
    <mergeCell ref="B312:D312"/>
    <mergeCell ref="B313:D313"/>
    <mergeCell ref="D315:F316"/>
    <mergeCell ref="B307:D307"/>
    <mergeCell ref="B308:D308"/>
    <mergeCell ref="B309:D309"/>
    <mergeCell ref="B292:D292"/>
    <mergeCell ref="B293:D293"/>
    <mergeCell ref="B294:D294"/>
    <mergeCell ref="B295:D295"/>
    <mergeCell ref="B296:D296"/>
    <mergeCell ref="B297:D297"/>
    <mergeCell ref="B298:D298"/>
    <mergeCell ref="B284:D284"/>
    <mergeCell ref="B285:D285"/>
    <mergeCell ref="B286:D286"/>
    <mergeCell ref="B287:D287"/>
    <mergeCell ref="B288:D288"/>
  </mergeCells>
  <dataValidations count="1">
    <dataValidation type="list" allowBlank="1" showInputMessage="1" showErrorMessage="1" sqref="F160:F172" xr:uid="{9593424F-293A-48CE-9D89-1FBFF4E24E8F}">
      <formula1>$M$170:$M$171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A683BAE-0811-4DB4-AEC7-37D2DE792748}">
          <x14:formula1>
            <xm:f>Summary!$AF$4:$AF$14</xm:f>
          </x14:formula1>
          <xm:sqref>E4:E150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EF1F-628A-409A-96E8-F86130E65164}">
  <dimension ref="A1:AT377"/>
  <sheetViews>
    <sheetView workbookViewId="0">
      <selection activeCell="A4" sqref="A4"/>
    </sheetView>
  </sheetViews>
  <sheetFormatPr defaultColWidth="8.83203125" defaultRowHeight="14" outlineLevelRow="1" x14ac:dyDescent="0.3"/>
  <cols>
    <col min="1" max="1" width="20.33203125" customWidth="1"/>
    <col min="2" max="2" width="33.5" customWidth="1"/>
    <col min="3" max="3" width="14" customWidth="1"/>
    <col min="4" max="4" width="9.83203125" customWidth="1"/>
    <col min="5" max="5" width="10" customWidth="1"/>
    <col min="6" max="6" width="12.83203125" customWidth="1"/>
    <col min="7" max="8" width="13.25" customWidth="1"/>
    <col min="9" max="9" width="0" hidden="1" customWidth="1"/>
  </cols>
  <sheetData>
    <row r="1" spans="1:25" ht="27.75" customHeight="1" thickBot="1" x14ac:dyDescent="0.65">
      <c r="A1" s="805" t="str">
        <f>CONCATENATE(TEXT(Period_sum!D19,)," ",TEXT(Period_sum!E19,"ÅÅÅÅ-MM-DD")," - ",TEXT(Period_sum!F19,"ÅÅÅÅ-MM-DD"))</f>
        <v>M67-M72 Report 2028-01-01 - 2028-06-30</v>
      </c>
      <c r="B1" s="805"/>
      <c r="C1" s="805"/>
      <c r="D1" s="805"/>
      <c r="E1" s="805"/>
      <c r="F1" s="805"/>
      <c r="G1" s="805"/>
      <c r="H1" s="76"/>
      <c r="I1" s="76"/>
      <c r="J1" s="76"/>
      <c r="K1" s="76"/>
      <c r="L1" s="76"/>
      <c r="M1" s="76"/>
      <c r="N1" s="76"/>
      <c r="O1" s="76"/>
      <c r="P1" s="76"/>
      <c r="Q1" s="76"/>
      <c r="R1" s="76"/>
      <c r="S1" s="76"/>
      <c r="T1" s="76"/>
      <c r="U1" s="76"/>
      <c r="V1" s="76"/>
      <c r="W1" s="76"/>
      <c r="X1" s="76"/>
      <c r="Y1" s="76"/>
    </row>
    <row r="2" spans="1:25" ht="32" thickTop="1" thickBot="1" x14ac:dyDescent="0.35">
      <c r="A2" s="738" t="s">
        <v>49</v>
      </c>
      <c r="B2" s="739"/>
      <c r="C2" s="739"/>
      <c r="D2" s="739"/>
      <c r="E2" s="739"/>
      <c r="F2" s="740"/>
      <c r="G2" s="741" t="s">
        <v>1224</v>
      </c>
      <c r="H2" s="246" t="s">
        <v>1186</v>
      </c>
      <c r="I2" s="1"/>
      <c r="J2" s="76"/>
      <c r="K2" s="76"/>
      <c r="L2" s="76"/>
      <c r="M2" s="76"/>
      <c r="N2" s="76"/>
      <c r="O2" s="76"/>
      <c r="P2" s="76"/>
      <c r="Q2" s="76"/>
      <c r="R2" s="76"/>
      <c r="S2" s="76"/>
      <c r="T2" s="76"/>
      <c r="U2" s="76"/>
      <c r="V2" s="76"/>
      <c r="W2" s="76"/>
      <c r="X2" s="76"/>
      <c r="Y2" s="76"/>
    </row>
    <row r="3" spans="1:25" s="488" customFormat="1" ht="35.5" customHeight="1" thickTop="1" thickBot="1" x14ac:dyDescent="0.35">
      <c r="A3" s="602" t="s">
        <v>1218</v>
      </c>
      <c r="B3" s="603" t="s">
        <v>1099</v>
      </c>
      <c r="C3" s="604" t="s">
        <v>1229</v>
      </c>
      <c r="D3" s="604" t="s">
        <v>1220</v>
      </c>
      <c r="E3" s="604" t="s">
        <v>1102</v>
      </c>
      <c r="F3" s="602" t="s">
        <v>1103</v>
      </c>
      <c r="G3" s="742"/>
      <c r="H3" s="607">
        <v>0.25</v>
      </c>
      <c r="I3" s="7"/>
      <c r="J3" s="672"/>
      <c r="K3" s="672"/>
      <c r="L3" s="672"/>
      <c r="M3" s="672"/>
      <c r="N3" s="672"/>
      <c r="O3" s="672"/>
      <c r="P3" s="672"/>
      <c r="Q3" s="672"/>
      <c r="R3" s="672"/>
      <c r="S3" s="672"/>
      <c r="T3" s="672"/>
      <c r="U3" s="672"/>
      <c r="V3" s="672"/>
      <c r="W3" s="672"/>
      <c r="X3" s="672"/>
      <c r="Y3" s="672"/>
    </row>
    <row r="4" spans="1:25" s="488" customFormat="1" ht="14.5" thickTop="1" x14ac:dyDescent="0.3">
      <c r="A4" s="640"/>
      <c r="B4" s="641"/>
      <c r="C4" s="641"/>
      <c r="D4" s="642"/>
      <c r="E4" s="651"/>
      <c r="F4" s="667">
        <f>D4/8/(215/12)</f>
        <v>0</v>
      </c>
      <c r="G4" s="668">
        <f>+D4*C4</f>
        <v>0</v>
      </c>
      <c r="H4" s="668">
        <f>G4*0.25</f>
        <v>0</v>
      </c>
      <c r="I4" s="8" t="str">
        <f>LEFT($A$1,7)</f>
        <v>M67-M72</v>
      </c>
      <c r="J4" s="672"/>
      <c r="K4" s="672"/>
      <c r="L4" s="672"/>
      <c r="M4" s="672"/>
      <c r="N4" s="672"/>
      <c r="O4" s="672"/>
      <c r="P4" s="672"/>
      <c r="Q4" s="672"/>
      <c r="R4" s="672"/>
      <c r="S4" s="672"/>
      <c r="T4" s="672"/>
      <c r="U4" s="672"/>
      <c r="V4" s="672"/>
      <c r="W4" s="672"/>
      <c r="X4" s="672"/>
      <c r="Y4" s="672"/>
    </row>
    <row r="5" spans="1:25" s="488" customFormat="1" x14ac:dyDescent="0.3">
      <c r="A5" s="647"/>
      <c r="B5" s="648"/>
      <c r="C5" s="648"/>
      <c r="D5" s="649"/>
      <c r="E5" s="651"/>
      <c r="F5" s="667">
        <f t="shared" ref="F5:F150" si="0">D5/8/(215/12)</f>
        <v>0</v>
      </c>
      <c r="G5" s="668">
        <f t="shared" ref="G5:G150" si="1">+D5*C5</f>
        <v>0</v>
      </c>
      <c r="H5" s="668">
        <f t="shared" ref="H5:H150" si="2">G5*0.25</f>
        <v>0</v>
      </c>
      <c r="I5" s="8" t="str">
        <f t="shared" ref="I5:I150" si="3">LEFT($A$1,7)</f>
        <v>M67-M72</v>
      </c>
      <c r="J5" s="672"/>
      <c r="K5" s="672"/>
      <c r="L5" s="672"/>
      <c r="M5" s="672"/>
      <c r="N5" s="672"/>
      <c r="O5" s="672"/>
      <c r="P5" s="672"/>
      <c r="Q5" s="672"/>
      <c r="R5" s="672"/>
      <c r="S5" s="672"/>
      <c r="T5" s="672"/>
      <c r="U5" s="672"/>
      <c r="V5" s="672"/>
      <c r="W5" s="672"/>
      <c r="X5" s="672"/>
      <c r="Y5" s="672"/>
    </row>
    <row r="6" spans="1:25" s="488" customFormat="1" x14ac:dyDescent="0.3">
      <c r="A6" s="647"/>
      <c r="B6" s="648"/>
      <c r="C6" s="648"/>
      <c r="D6" s="649"/>
      <c r="E6" s="651"/>
      <c r="F6" s="667">
        <f t="shared" si="0"/>
        <v>0</v>
      </c>
      <c r="G6" s="668">
        <f t="shared" si="1"/>
        <v>0</v>
      </c>
      <c r="H6" s="668">
        <f t="shared" si="2"/>
        <v>0</v>
      </c>
      <c r="I6" s="8"/>
      <c r="J6" s="672"/>
      <c r="K6" s="672"/>
      <c r="L6" s="672"/>
      <c r="M6" s="672"/>
      <c r="N6" s="672"/>
      <c r="O6" s="672"/>
      <c r="P6" s="672"/>
      <c r="Q6" s="672"/>
      <c r="R6" s="672"/>
      <c r="S6" s="672"/>
      <c r="T6" s="672"/>
      <c r="U6" s="672"/>
      <c r="V6" s="672"/>
      <c r="W6" s="672"/>
      <c r="X6" s="672"/>
      <c r="Y6" s="672"/>
    </row>
    <row r="7" spans="1:25" s="488" customFormat="1" x14ac:dyDescent="0.3">
      <c r="A7" s="647"/>
      <c r="B7" s="648"/>
      <c r="C7" s="648"/>
      <c r="D7" s="649"/>
      <c r="E7" s="651"/>
      <c r="F7" s="667">
        <f t="shared" si="0"/>
        <v>0</v>
      </c>
      <c r="G7" s="668">
        <f t="shared" si="1"/>
        <v>0</v>
      </c>
      <c r="H7" s="668">
        <f t="shared" si="2"/>
        <v>0</v>
      </c>
      <c r="I7" s="8"/>
      <c r="J7" s="672"/>
      <c r="K7" s="672"/>
      <c r="L7" s="672"/>
      <c r="M7" s="672"/>
      <c r="N7" s="672"/>
      <c r="O7" s="672"/>
      <c r="P7" s="672"/>
      <c r="Q7" s="672"/>
      <c r="R7" s="672"/>
      <c r="S7" s="672"/>
      <c r="T7" s="672"/>
      <c r="U7" s="672"/>
      <c r="V7" s="672"/>
      <c r="W7" s="672"/>
      <c r="X7" s="672"/>
      <c r="Y7" s="672"/>
    </row>
    <row r="8" spans="1:25" s="488" customFormat="1" x14ac:dyDescent="0.3">
      <c r="A8" s="647"/>
      <c r="B8" s="648"/>
      <c r="C8" s="648"/>
      <c r="D8" s="649"/>
      <c r="E8" s="651"/>
      <c r="F8" s="667">
        <f t="shared" si="0"/>
        <v>0</v>
      </c>
      <c r="G8" s="668">
        <f t="shared" si="1"/>
        <v>0</v>
      </c>
      <c r="H8" s="668">
        <f t="shared" si="2"/>
        <v>0</v>
      </c>
      <c r="I8" s="8"/>
      <c r="J8" s="672"/>
      <c r="K8" s="672"/>
      <c r="L8" s="672"/>
      <c r="M8" s="672"/>
      <c r="N8" s="672"/>
      <c r="O8" s="672"/>
      <c r="P8" s="672"/>
      <c r="Q8" s="672"/>
      <c r="R8" s="672"/>
      <c r="S8" s="672"/>
      <c r="T8" s="672"/>
      <c r="U8" s="672"/>
      <c r="V8" s="672"/>
      <c r="W8" s="672"/>
      <c r="X8" s="672"/>
      <c r="Y8" s="672"/>
    </row>
    <row r="9" spans="1:25" s="488" customFormat="1" x14ac:dyDescent="0.3">
      <c r="A9" s="647"/>
      <c r="B9" s="648"/>
      <c r="C9" s="648"/>
      <c r="D9" s="649"/>
      <c r="E9" s="651"/>
      <c r="F9" s="667">
        <f t="shared" si="0"/>
        <v>0</v>
      </c>
      <c r="G9" s="668">
        <f t="shared" si="1"/>
        <v>0</v>
      </c>
      <c r="H9" s="668">
        <f t="shared" si="2"/>
        <v>0</v>
      </c>
      <c r="I9" s="8"/>
      <c r="J9" s="672"/>
      <c r="K9" s="672"/>
      <c r="L9" s="672"/>
      <c r="M9" s="672"/>
      <c r="N9" s="672"/>
      <c r="O9" s="672"/>
      <c r="P9" s="672"/>
      <c r="Q9" s="672"/>
      <c r="R9" s="672"/>
      <c r="S9" s="672"/>
      <c r="T9" s="672"/>
      <c r="U9" s="672"/>
      <c r="V9" s="672"/>
      <c r="W9" s="672"/>
      <c r="X9" s="672"/>
      <c r="Y9" s="672"/>
    </row>
    <row r="10" spans="1:25" s="488" customFormat="1" x14ac:dyDescent="0.3">
      <c r="A10" s="647"/>
      <c r="B10" s="648"/>
      <c r="C10" s="648"/>
      <c r="D10" s="649"/>
      <c r="E10" s="651"/>
      <c r="F10" s="667">
        <f t="shared" si="0"/>
        <v>0</v>
      </c>
      <c r="G10" s="668">
        <f t="shared" si="1"/>
        <v>0</v>
      </c>
      <c r="H10" s="668">
        <f t="shared" si="2"/>
        <v>0</v>
      </c>
      <c r="I10" s="8"/>
      <c r="J10" s="672"/>
      <c r="K10" s="672"/>
      <c r="L10" s="672"/>
      <c r="M10" s="672"/>
      <c r="N10" s="672"/>
      <c r="O10" s="672"/>
      <c r="P10" s="672"/>
      <c r="Q10" s="672"/>
      <c r="R10" s="672"/>
      <c r="S10" s="672"/>
      <c r="T10" s="672"/>
      <c r="U10" s="672"/>
      <c r="V10" s="672"/>
      <c r="W10" s="672"/>
      <c r="X10" s="672"/>
      <c r="Y10" s="672"/>
    </row>
    <row r="11" spans="1:25" s="488" customFormat="1" x14ac:dyDescent="0.3">
      <c r="A11" s="647"/>
      <c r="B11" s="648"/>
      <c r="C11" s="648"/>
      <c r="D11" s="649"/>
      <c r="E11" s="651"/>
      <c r="F11" s="667">
        <f t="shared" si="0"/>
        <v>0</v>
      </c>
      <c r="G11" s="668">
        <f t="shared" si="1"/>
        <v>0</v>
      </c>
      <c r="H11" s="668">
        <f t="shared" si="2"/>
        <v>0</v>
      </c>
      <c r="I11" s="8"/>
      <c r="J11" s="672"/>
      <c r="K11" s="672"/>
      <c r="L11" s="672"/>
      <c r="M11" s="672"/>
      <c r="N11" s="672"/>
      <c r="O11" s="672"/>
      <c r="P11" s="672"/>
      <c r="Q11" s="672"/>
      <c r="R11" s="672"/>
      <c r="S11" s="672"/>
      <c r="T11" s="672"/>
      <c r="U11" s="672"/>
      <c r="V11" s="672"/>
      <c r="W11" s="672"/>
      <c r="X11" s="672"/>
      <c r="Y11" s="672"/>
    </row>
    <row r="12" spans="1:25" s="488" customFormat="1" x14ac:dyDescent="0.3">
      <c r="A12" s="647"/>
      <c r="B12" s="648"/>
      <c r="C12" s="648"/>
      <c r="D12" s="649"/>
      <c r="E12" s="651"/>
      <c r="F12" s="667">
        <f t="shared" si="0"/>
        <v>0</v>
      </c>
      <c r="G12" s="668">
        <f t="shared" si="1"/>
        <v>0</v>
      </c>
      <c r="H12" s="668">
        <f t="shared" si="2"/>
        <v>0</v>
      </c>
      <c r="I12" s="8"/>
      <c r="J12" s="672"/>
      <c r="K12" s="672"/>
      <c r="L12" s="672"/>
      <c r="M12" s="672"/>
      <c r="N12" s="672"/>
      <c r="O12" s="672"/>
      <c r="P12" s="672"/>
      <c r="Q12" s="672"/>
      <c r="R12" s="672"/>
      <c r="S12" s="672"/>
      <c r="T12" s="672"/>
      <c r="U12" s="672"/>
      <c r="V12" s="672"/>
      <c r="W12" s="672"/>
      <c r="X12" s="672"/>
      <c r="Y12" s="672"/>
    </row>
    <row r="13" spans="1:25" s="488" customFormat="1" x14ac:dyDescent="0.3">
      <c r="A13" s="647"/>
      <c r="B13" s="648"/>
      <c r="C13" s="648"/>
      <c r="D13" s="649"/>
      <c r="E13" s="651"/>
      <c r="F13" s="667">
        <f t="shared" si="0"/>
        <v>0</v>
      </c>
      <c r="G13" s="668">
        <f t="shared" si="1"/>
        <v>0</v>
      </c>
      <c r="H13" s="668">
        <f t="shared" si="2"/>
        <v>0</v>
      </c>
      <c r="I13" s="8"/>
      <c r="J13" s="672"/>
      <c r="K13" s="672"/>
      <c r="L13" s="672"/>
      <c r="M13" s="672"/>
      <c r="N13" s="672"/>
      <c r="O13" s="672"/>
      <c r="P13" s="672"/>
      <c r="Q13" s="672"/>
      <c r="R13" s="672"/>
      <c r="S13" s="672"/>
      <c r="T13" s="672"/>
      <c r="U13" s="672"/>
      <c r="V13" s="672"/>
      <c r="W13" s="672"/>
      <c r="X13" s="672"/>
      <c r="Y13" s="672"/>
    </row>
    <row r="14" spans="1:25" s="488" customFormat="1" x14ac:dyDescent="0.3">
      <c r="A14" s="647"/>
      <c r="B14" s="648"/>
      <c r="C14" s="648"/>
      <c r="D14" s="649"/>
      <c r="E14" s="651"/>
      <c r="F14" s="667">
        <f t="shared" si="0"/>
        <v>0</v>
      </c>
      <c r="G14" s="668">
        <f t="shared" si="1"/>
        <v>0</v>
      </c>
      <c r="H14" s="668">
        <f t="shared" si="2"/>
        <v>0</v>
      </c>
      <c r="I14" s="8"/>
      <c r="J14" s="672"/>
      <c r="K14" s="672"/>
      <c r="L14" s="672"/>
      <c r="M14" s="672"/>
      <c r="N14" s="672"/>
      <c r="O14" s="672"/>
      <c r="P14" s="672"/>
      <c r="Q14" s="672"/>
      <c r="R14" s="672"/>
      <c r="S14" s="672"/>
      <c r="T14" s="672"/>
      <c r="U14" s="672"/>
      <c r="V14" s="672"/>
      <c r="W14" s="672"/>
      <c r="X14" s="672"/>
      <c r="Y14" s="672"/>
    </row>
    <row r="15" spans="1:25" s="488" customFormat="1" x14ac:dyDescent="0.3">
      <c r="A15" s="647"/>
      <c r="B15" s="648"/>
      <c r="C15" s="648"/>
      <c r="D15" s="649"/>
      <c r="E15" s="651"/>
      <c r="F15" s="667">
        <f t="shared" si="0"/>
        <v>0</v>
      </c>
      <c r="G15" s="668">
        <f t="shared" si="1"/>
        <v>0</v>
      </c>
      <c r="H15" s="668">
        <f t="shared" si="2"/>
        <v>0</v>
      </c>
      <c r="I15" s="8"/>
      <c r="J15" s="672"/>
      <c r="K15" s="672"/>
      <c r="L15" s="672"/>
      <c r="M15" s="672"/>
      <c r="N15" s="672"/>
      <c r="O15" s="672"/>
      <c r="P15" s="672"/>
      <c r="Q15" s="672"/>
      <c r="R15" s="672"/>
      <c r="S15" s="672"/>
      <c r="T15" s="672"/>
      <c r="U15" s="672"/>
      <c r="V15" s="672"/>
      <c r="W15" s="672"/>
      <c r="X15" s="672"/>
      <c r="Y15" s="672"/>
    </row>
    <row r="16" spans="1:25" s="488" customFormat="1" x14ac:dyDescent="0.3">
      <c r="A16" s="647"/>
      <c r="B16" s="648"/>
      <c r="C16" s="648"/>
      <c r="D16" s="649"/>
      <c r="E16" s="651"/>
      <c r="F16" s="667">
        <f t="shared" si="0"/>
        <v>0</v>
      </c>
      <c r="G16" s="668">
        <f t="shared" si="1"/>
        <v>0</v>
      </c>
      <c r="H16" s="668">
        <f t="shared" si="2"/>
        <v>0</v>
      </c>
      <c r="I16" s="8"/>
      <c r="J16" s="672"/>
      <c r="K16" s="672"/>
      <c r="L16" s="672"/>
      <c r="M16" s="672"/>
      <c r="N16" s="672"/>
      <c r="O16" s="672"/>
      <c r="P16" s="672"/>
      <c r="Q16" s="672"/>
      <c r="R16" s="672"/>
      <c r="S16" s="672"/>
      <c r="T16" s="672"/>
      <c r="U16" s="672"/>
      <c r="V16" s="672"/>
      <c r="W16" s="672"/>
      <c r="X16" s="672"/>
      <c r="Y16" s="672"/>
    </row>
    <row r="17" spans="1:25" s="488" customFormat="1" x14ac:dyDescent="0.3">
      <c r="A17" s="647"/>
      <c r="B17" s="648"/>
      <c r="C17" s="648"/>
      <c r="D17" s="649"/>
      <c r="E17" s="651"/>
      <c r="F17" s="667">
        <f t="shared" si="0"/>
        <v>0</v>
      </c>
      <c r="G17" s="668">
        <f t="shared" si="1"/>
        <v>0</v>
      </c>
      <c r="H17" s="668">
        <f t="shared" si="2"/>
        <v>0</v>
      </c>
      <c r="I17" s="8"/>
      <c r="J17" s="672"/>
      <c r="K17" s="672"/>
      <c r="L17" s="672"/>
      <c r="M17" s="672"/>
      <c r="N17" s="672"/>
      <c r="O17" s="672"/>
      <c r="P17" s="672"/>
      <c r="Q17" s="672"/>
      <c r="R17" s="672"/>
      <c r="S17" s="672"/>
      <c r="T17" s="672"/>
      <c r="U17" s="672"/>
      <c r="V17" s="672"/>
      <c r="W17" s="672"/>
      <c r="X17" s="672"/>
      <c r="Y17" s="672"/>
    </row>
    <row r="18" spans="1:25" s="488" customFormat="1" x14ac:dyDescent="0.3">
      <c r="A18" s="647"/>
      <c r="B18" s="648"/>
      <c r="C18" s="648"/>
      <c r="D18" s="649"/>
      <c r="E18" s="651"/>
      <c r="F18" s="667">
        <f t="shared" si="0"/>
        <v>0</v>
      </c>
      <c r="G18" s="668">
        <f t="shared" si="1"/>
        <v>0</v>
      </c>
      <c r="H18" s="668">
        <f t="shared" si="2"/>
        <v>0</v>
      </c>
      <c r="I18" s="8"/>
      <c r="J18" s="672"/>
      <c r="K18" s="672"/>
      <c r="L18" s="672"/>
      <c r="M18" s="672"/>
      <c r="N18" s="672"/>
      <c r="O18" s="672"/>
      <c r="P18" s="672"/>
      <c r="Q18" s="672"/>
      <c r="R18" s="672"/>
      <c r="S18" s="672"/>
      <c r="T18" s="672"/>
      <c r="U18" s="672"/>
      <c r="V18" s="672"/>
      <c r="W18" s="672"/>
      <c r="X18" s="672"/>
      <c r="Y18" s="672"/>
    </row>
    <row r="19" spans="1:25" s="488" customFormat="1" x14ac:dyDescent="0.3">
      <c r="A19" s="647"/>
      <c r="B19" s="648"/>
      <c r="C19" s="648"/>
      <c r="D19" s="649"/>
      <c r="E19" s="651"/>
      <c r="F19" s="667">
        <f t="shared" si="0"/>
        <v>0</v>
      </c>
      <c r="G19" s="668">
        <f t="shared" si="1"/>
        <v>0</v>
      </c>
      <c r="H19" s="668">
        <f t="shared" si="2"/>
        <v>0</v>
      </c>
      <c r="I19" s="8"/>
      <c r="J19" s="672"/>
      <c r="K19" s="672"/>
      <c r="L19" s="672"/>
      <c r="M19" s="672"/>
      <c r="N19" s="672"/>
      <c r="O19" s="672"/>
      <c r="P19" s="672"/>
      <c r="Q19" s="672"/>
      <c r="R19" s="672"/>
      <c r="S19" s="672"/>
      <c r="T19" s="672"/>
      <c r="U19" s="672"/>
      <c r="V19" s="672"/>
      <c r="W19" s="672"/>
      <c r="X19" s="672"/>
      <c r="Y19" s="672"/>
    </row>
    <row r="20" spans="1:25" s="488" customFormat="1" x14ac:dyDescent="0.3">
      <c r="A20" s="647"/>
      <c r="B20" s="648"/>
      <c r="C20" s="648"/>
      <c r="D20" s="649"/>
      <c r="E20" s="651"/>
      <c r="F20" s="667">
        <f t="shared" si="0"/>
        <v>0</v>
      </c>
      <c r="G20" s="668">
        <f t="shared" si="1"/>
        <v>0</v>
      </c>
      <c r="H20" s="668">
        <f t="shared" si="2"/>
        <v>0</v>
      </c>
      <c r="I20" s="8"/>
      <c r="J20" s="672"/>
      <c r="K20" s="672"/>
      <c r="L20" s="672"/>
      <c r="M20" s="672"/>
      <c r="N20" s="672"/>
      <c r="O20" s="672"/>
      <c r="P20" s="672"/>
      <c r="Q20" s="672"/>
      <c r="R20" s="672"/>
      <c r="S20" s="672"/>
      <c r="T20" s="672"/>
      <c r="U20" s="672"/>
      <c r="V20" s="672"/>
      <c r="W20" s="672"/>
      <c r="X20" s="672"/>
      <c r="Y20" s="672"/>
    </row>
    <row r="21" spans="1:25" s="488" customFormat="1" x14ac:dyDescent="0.3">
      <c r="A21" s="647"/>
      <c r="B21" s="648"/>
      <c r="C21" s="648"/>
      <c r="D21" s="649"/>
      <c r="E21" s="651"/>
      <c r="F21" s="667">
        <f t="shared" si="0"/>
        <v>0</v>
      </c>
      <c r="G21" s="668">
        <f t="shared" si="1"/>
        <v>0</v>
      </c>
      <c r="H21" s="668">
        <f t="shared" si="2"/>
        <v>0</v>
      </c>
      <c r="I21" s="8"/>
      <c r="J21" s="672"/>
      <c r="K21" s="672"/>
      <c r="L21" s="672"/>
      <c r="M21" s="672"/>
      <c r="N21" s="672"/>
      <c r="O21" s="672"/>
      <c r="P21" s="672"/>
      <c r="Q21" s="672"/>
      <c r="R21" s="672"/>
      <c r="S21" s="672"/>
      <c r="T21" s="672"/>
      <c r="U21" s="672"/>
      <c r="V21" s="672"/>
      <c r="W21" s="672"/>
      <c r="X21" s="672"/>
      <c r="Y21" s="672"/>
    </row>
    <row r="22" spans="1:25" s="488" customFormat="1" x14ac:dyDescent="0.3">
      <c r="A22" s="647"/>
      <c r="B22" s="648"/>
      <c r="C22" s="648"/>
      <c r="D22" s="649"/>
      <c r="E22" s="651"/>
      <c r="F22" s="667">
        <f t="shared" si="0"/>
        <v>0</v>
      </c>
      <c r="G22" s="668">
        <f t="shared" si="1"/>
        <v>0</v>
      </c>
      <c r="H22" s="668">
        <f t="shared" si="2"/>
        <v>0</v>
      </c>
      <c r="I22" s="8"/>
      <c r="J22" s="672"/>
      <c r="K22" s="672"/>
      <c r="L22" s="672"/>
      <c r="M22" s="672"/>
      <c r="N22" s="672"/>
      <c r="O22" s="672"/>
      <c r="P22" s="672"/>
      <c r="Q22" s="672"/>
      <c r="R22" s="672"/>
      <c r="S22" s="672"/>
      <c r="T22" s="672"/>
      <c r="U22" s="672"/>
      <c r="V22" s="672"/>
      <c r="W22" s="672"/>
      <c r="X22" s="672"/>
      <c r="Y22" s="672"/>
    </row>
    <row r="23" spans="1:25" s="488" customFormat="1" x14ac:dyDescent="0.3">
      <c r="A23" s="647"/>
      <c r="B23" s="648"/>
      <c r="C23" s="648"/>
      <c r="D23" s="649"/>
      <c r="E23" s="651"/>
      <c r="F23" s="667">
        <f t="shared" si="0"/>
        <v>0</v>
      </c>
      <c r="G23" s="668">
        <f t="shared" si="1"/>
        <v>0</v>
      </c>
      <c r="H23" s="668">
        <f t="shared" si="2"/>
        <v>0</v>
      </c>
      <c r="I23" s="8"/>
      <c r="J23" s="672"/>
      <c r="K23" s="672"/>
      <c r="L23" s="672"/>
      <c r="M23" s="672"/>
      <c r="N23" s="672"/>
      <c r="O23" s="672"/>
      <c r="P23" s="672"/>
      <c r="Q23" s="672"/>
      <c r="R23" s="672"/>
      <c r="S23" s="672"/>
      <c r="T23" s="672"/>
      <c r="U23" s="672"/>
      <c r="V23" s="672"/>
      <c r="W23" s="672"/>
      <c r="X23" s="672"/>
      <c r="Y23" s="672"/>
    </row>
    <row r="24" spans="1:25" s="488" customFormat="1" x14ac:dyDescent="0.3">
      <c r="A24" s="647"/>
      <c r="B24" s="648"/>
      <c r="C24" s="648"/>
      <c r="D24" s="649"/>
      <c r="E24" s="651"/>
      <c r="F24" s="667">
        <f t="shared" si="0"/>
        <v>0</v>
      </c>
      <c r="G24" s="668">
        <f t="shared" si="1"/>
        <v>0</v>
      </c>
      <c r="H24" s="668">
        <f t="shared" si="2"/>
        <v>0</v>
      </c>
      <c r="I24" s="8"/>
      <c r="J24" s="672"/>
      <c r="K24" s="672"/>
      <c r="L24" s="672"/>
      <c r="M24" s="672"/>
      <c r="N24" s="672"/>
      <c r="O24" s="672"/>
      <c r="P24" s="672"/>
      <c r="Q24" s="672"/>
      <c r="R24" s="672"/>
      <c r="S24" s="672"/>
      <c r="T24" s="672"/>
      <c r="U24" s="672"/>
      <c r="V24" s="672"/>
      <c r="W24" s="672"/>
      <c r="X24" s="672"/>
      <c r="Y24" s="672"/>
    </row>
    <row r="25" spans="1:25" s="488" customFormat="1" x14ac:dyDescent="0.3">
      <c r="A25" s="647"/>
      <c r="B25" s="648"/>
      <c r="C25" s="648"/>
      <c r="D25" s="649"/>
      <c r="E25" s="651"/>
      <c r="F25" s="667">
        <f t="shared" si="0"/>
        <v>0</v>
      </c>
      <c r="G25" s="668">
        <f t="shared" si="1"/>
        <v>0</v>
      </c>
      <c r="H25" s="668">
        <f t="shared" si="2"/>
        <v>0</v>
      </c>
      <c r="I25" s="8"/>
      <c r="J25" s="672"/>
      <c r="K25" s="672"/>
      <c r="L25" s="672"/>
      <c r="M25" s="672"/>
      <c r="N25" s="672"/>
      <c r="O25" s="672"/>
      <c r="P25" s="672"/>
      <c r="Q25" s="672"/>
      <c r="R25" s="672"/>
      <c r="S25" s="672"/>
      <c r="T25" s="672"/>
      <c r="U25" s="672"/>
      <c r="V25" s="672"/>
      <c r="W25" s="672"/>
      <c r="X25" s="672"/>
      <c r="Y25" s="672"/>
    </row>
    <row r="26" spans="1:25" s="488" customFormat="1" x14ac:dyDescent="0.3">
      <c r="A26" s="647"/>
      <c r="B26" s="648"/>
      <c r="C26" s="648"/>
      <c r="D26" s="649"/>
      <c r="E26" s="651"/>
      <c r="F26" s="667">
        <f t="shared" si="0"/>
        <v>0</v>
      </c>
      <c r="G26" s="668">
        <f t="shared" si="1"/>
        <v>0</v>
      </c>
      <c r="H26" s="668">
        <f t="shared" si="2"/>
        <v>0</v>
      </c>
      <c r="I26" s="8"/>
      <c r="J26" s="672"/>
      <c r="K26" s="672"/>
      <c r="L26" s="672"/>
      <c r="M26" s="672"/>
      <c r="N26" s="672"/>
      <c r="O26" s="672"/>
      <c r="P26" s="672"/>
      <c r="Q26" s="672"/>
      <c r="R26" s="672"/>
      <c r="S26" s="672"/>
      <c r="T26" s="672"/>
      <c r="U26" s="672"/>
      <c r="V26" s="672"/>
      <c r="W26" s="672"/>
      <c r="X26" s="672"/>
      <c r="Y26" s="672"/>
    </row>
    <row r="27" spans="1:25" s="488" customFormat="1" x14ac:dyDescent="0.3">
      <c r="A27" s="647"/>
      <c r="B27" s="648"/>
      <c r="C27" s="648"/>
      <c r="D27" s="649"/>
      <c r="E27" s="651"/>
      <c r="F27" s="667">
        <f t="shared" si="0"/>
        <v>0</v>
      </c>
      <c r="G27" s="668">
        <f t="shared" si="1"/>
        <v>0</v>
      </c>
      <c r="H27" s="668">
        <f t="shared" si="2"/>
        <v>0</v>
      </c>
      <c r="I27" s="8"/>
      <c r="J27" s="672"/>
      <c r="K27" s="672"/>
      <c r="L27" s="672"/>
      <c r="M27" s="672"/>
      <c r="N27" s="672"/>
      <c r="O27" s="672"/>
      <c r="P27" s="672"/>
      <c r="Q27" s="672"/>
      <c r="R27" s="672"/>
      <c r="S27" s="672"/>
      <c r="T27" s="672"/>
      <c r="U27" s="672"/>
      <c r="V27" s="672"/>
      <c r="W27" s="672"/>
      <c r="X27" s="672"/>
      <c r="Y27" s="672"/>
    </row>
    <row r="28" spans="1:25" s="488" customFormat="1" x14ac:dyDescent="0.3">
      <c r="A28" s="647"/>
      <c r="B28" s="648"/>
      <c r="C28" s="648"/>
      <c r="D28" s="649"/>
      <c r="E28" s="651"/>
      <c r="F28" s="667">
        <f t="shared" si="0"/>
        <v>0</v>
      </c>
      <c r="G28" s="668">
        <f t="shared" si="1"/>
        <v>0</v>
      </c>
      <c r="H28" s="668">
        <f t="shared" si="2"/>
        <v>0</v>
      </c>
      <c r="I28" s="8"/>
      <c r="J28" s="672"/>
      <c r="K28" s="672"/>
      <c r="L28" s="672"/>
      <c r="M28" s="672"/>
      <c r="N28" s="672"/>
      <c r="O28" s="672"/>
      <c r="P28" s="672"/>
      <c r="Q28" s="672"/>
      <c r="R28" s="672"/>
      <c r="S28" s="672"/>
      <c r="T28" s="672"/>
      <c r="U28" s="672"/>
      <c r="V28" s="672"/>
      <c r="W28" s="672"/>
      <c r="X28" s="672"/>
      <c r="Y28" s="672"/>
    </row>
    <row r="29" spans="1:25" s="488" customFormat="1" x14ac:dyDescent="0.3">
      <c r="A29" s="647"/>
      <c r="B29" s="648"/>
      <c r="C29" s="648"/>
      <c r="D29" s="649"/>
      <c r="E29" s="651"/>
      <c r="F29" s="667">
        <f t="shared" si="0"/>
        <v>0</v>
      </c>
      <c r="G29" s="668">
        <f t="shared" si="1"/>
        <v>0</v>
      </c>
      <c r="H29" s="668">
        <f t="shared" si="2"/>
        <v>0</v>
      </c>
      <c r="I29" s="8"/>
      <c r="J29" s="672"/>
      <c r="K29" s="672"/>
      <c r="L29" s="672"/>
      <c r="M29" s="672"/>
      <c r="N29" s="672"/>
      <c r="O29" s="672"/>
      <c r="P29" s="672"/>
      <c r="Q29" s="672"/>
      <c r="R29" s="672"/>
      <c r="S29" s="672"/>
      <c r="T29" s="672"/>
      <c r="U29" s="672"/>
      <c r="V29" s="672"/>
      <c r="W29" s="672"/>
      <c r="X29" s="672"/>
      <c r="Y29" s="672"/>
    </row>
    <row r="30" spans="1:25" s="488" customFormat="1" x14ac:dyDescent="0.3">
      <c r="A30" s="647"/>
      <c r="B30" s="648"/>
      <c r="C30" s="648"/>
      <c r="D30" s="649"/>
      <c r="E30" s="651"/>
      <c r="F30" s="667">
        <f t="shared" si="0"/>
        <v>0</v>
      </c>
      <c r="G30" s="668">
        <f t="shared" si="1"/>
        <v>0</v>
      </c>
      <c r="H30" s="668">
        <f t="shared" si="2"/>
        <v>0</v>
      </c>
      <c r="I30" s="8"/>
      <c r="J30" s="672"/>
      <c r="K30" s="672"/>
      <c r="L30" s="672"/>
      <c r="M30" s="672"/>
      <c r="N30" s="672"/>
      <c r="O30" s="672"/>
      <c r="P30" s="672"/>
      <c r="Q30" s="672"/>
      <c r="R30" s="672"/>
      <c r="S30" s="672"/>
      <c r="T30" s="672"/>
      <c r="U30" s="672"/>
      <c r="V30" s="672"/>
      <c r="W30" s="672"/>
      <c r="X30" s="672"/>
      <c r="Y30" s="672"/>
    </row>
    <row r="31" spans="1:25" s="488" customFormat="1" x14ac:dyDescent="0.3">
      <c r="A31" s="647"/>
      <c r="B31" s="648"/>
      <c r="C31" s="648"/>
      <c r="D31" s="649"/>
      <c r="E31" s="651"/>
      <c r="F31" s="667">
        <f t="shared" si="0"/>
        <v>0</v>
      </c>
      <c r="G31" s="668">
        <f t="shared" si="1"/>
        <v>0</v>
      </c>
      <c r="H31" s="668">
        <f t="shared" si="2"/>
        <v>0</v>
      </c>
      <c r="I31" s="8"/>
      <c r="J31" s="672"/>
      <c r="K31" s="672"/>
      <c r="L31" s="672"/>
      <c r="M31" s="672"/>
      <c r="N31" s="672"/>
      <c r="O31" s="672"/>
      <c r="P31" s="672"/>
      <c r="Q31" s="672"/>
      <c r="R31" s="672"/>
      <c r="S31" s="672"/>
      <c r="T31" s="672"/>
      <c r="U31" s="672"/>
      <c r="V31" s="672"/>
      <c r="W31" s="672"/>
      <c r="X31" s="672"/>
      <c r="Y31" s="672"/>
    </row>
    <row r="32" spans="1:25" s="488" customFormat="1" x14ac:dyDescent="0.3">
      <c r="A32" s="647"/>
      <c r="B32" s="648"/>
      <c r="C32" s="648"/>
      <c r="D32" s="649"/>
      <c r="E32" s="651"/>
      <c r="F32" s="667">
        <f t="shared" si="0"/>
        <v>0</v>
      </c>
      <c r="G32" s="668">
        <f t="shared" si="1"/>
        <v>0</v>
      </c>
      <c r="H32" s="668">
        <f t="shared" si="2"/>
        <v>0</v>
      </c>
      <c r="I32" s="8"/>
      <c r="J32" s="672"/>
      <c r="K32" s="672"/>
      <c r="L32" s="672"/>
      <c r="M32" s="672"/>
      <c r="N32" s="672"/>
      <c r="O32" s="672"/>
      <c r="P32" s="672"/>
      <c r="Q32" s="672"/>
      <c r="R32" s="672"/>
      <c r="S32" s="672"/>
      <c r="T32" s="672"/>
      <c r="U32" s="672"/>
      <c r="V32" s="672"/>
      <c r="W32" s="672"/>
      <c r="X32" s="672"/>
      <c r="Y32" s="672"/>
    </row>
    <row r="33" spans="1:25" s="488" customFormat="1" x14ac:dyDescent="0.3">
      <c r="A33" s="647"/>
      <c r="B33" s="648"/>
      <c r="C33" s="648"/>
      <c r="D33" s="649"/>
      <c r="E33" s="651"/>
      <c r="F33" s="667">
        <f t="shared" si="0"/>
        <v>0</v>
      </c>
      <c r="G33" s="668">
        <f t="shared" si="1"/>
        <v>0</v>
      </c>
      <c r="H33" s="668">
        <f t="shared" si="2"/>
        <v>0</v>
      </c>
      <c r="I33" s="8"/>
      <c r="J33" s="672"/>
      <c r="K33" s="672"/>
      <c r="L33" s="672"/>
      <c r="M33" s="672"/>
      <c r="N33" s="672"/>
      <c r="O33" s="672"/>
      <c r="P33" s="672"/>
      <c r="Q33" s="672"/>
      <c r="R33" s="672"/>
      <c r="S33" s="672"/>
      <c r="T33" s="672"/>
      <c r="U33" s="672"/>
      <c r="V33" s="672"/>
      <c r="W33" s="672"/>
      <c r="X33" s="672"/>
      <c r="Y33" s="672"/>
    </row>
    <row r="34" spans="1:25" s="488" customFormat="1" x14ac:dyDescent="0.3">
      <c r="A34" s="647"/>
      <c r="B34" s="648"/>
      <c r="C34" s="648"/>
      <c r="D34" s="649"/>
      <c r="E34" s="651"/>
      <c r="F34" s="667">
        <f t="shared" si="0"/>
        <v>0</v>
      </c>
      <c r="G34" s="668">
        <f t="shared" si="1"/>
        <v>0</v>
      </c>
      <c r="H34" s="668">
        <f t="shared" si="2"/>
        <v>0</v>
      </c>
      <c r="I34" s="8"/>
      <c r="J34" s="672"/>
      <c r="K34" s="672"/>
      <c r="L34" s="672"/>
      <c r="M34" s="672"/>
      <c r="N34" s="672"/>
      <c r="O34" s="672"/>
      <c r="P34" s="672"/>
      <c r="Q34" s="672"/>
      <c r="R34" s="672"/>
      <c r="S34" s="672"/>
      <c r="T34" s="672"/>
      <c r="U34" s="672"/>
      <c r="V34" s="672"/>
      <c r="W34" s="672"/>
      <c r="X34" s="672"/>
      <c r="Y34" s="672"/>
    </row>
    <row r="35" spans="1:25" s="488" customFormat="1" x14ac:dyDescent="0.3">
      <c r="A35" s="647"/>
      <c r="B35" s="648"/>
      <c r="C35" s="648"/>
      <c r="D35" s="649"/>
      <c r="E35" s="651"/>
      <c r="F35" s="667">
        <f t="shared" si="0"/>
        <v>0</v>
      </c>
      <c r="G35" s="668">
        <f t="shared" si="1"/>
        <v>0</v>
      </c>
      <c r="H35" s="668">
        <f t="shared" si="2"/>
        <v>0</v>
      </c>
      <c r="I35" s="8"/>
      <c r="J35" s="672"/>
      <c r="K35" s="672"/>
      <c r="L35" s="672"/>
      <c r="M35" s="672"/>
      <c r="N35" s="672"/>
      <c r="O35" s="672"/>
      <c r="P35" s="672"/>
      <c r="Q35" s="672"/>
      <c r="R35" s="672"/>
      <c r="S35" s="672"/>
      <c r="T35" s="672"/>
      <c r="U35" s="672"/>
      <c r="V35" s="672"/>
      <c r="W35" s="672"/>
      <c r="X35" s="672"/>
      <c r="Y35" s="672"/>
    </row>
    <row r="36" spans="1:25" s="488" customFormat="1" x14ac:dyDescent="0.3">
      <c r="A36" s="647"/>
      <c r="B36" s="648"/>
      <c r="C36" s="648"/>
      <c r="D36" s="649"/>
      <c r="E36" s="651"/>
      <c r="F36" s="667">
        <f t="shared" si="0"/>
        <v>0</v>
      </c>
      <c r="G36" s="668">
        <f t="shared" si="1"/>
        <v>0</v>
      </c>
      <c r="H36" s="668">
        <f t="shared" si="2"/>
        <v>0</v>
      </c>
      <c r="I36" s="8"/>
      <c r="J36" s="672"/>
      <c r="K36" s="672"/>
      <c r="L36" s="672"/>
      <c r="M36" s="672"/>
      <c r="N36" s="672"/>
      <c r="O36" s="672"/>
      <c r="P36" s="672"/>
      <c r="Q36" s="672"/>
      <c r="R36" s="672"/>
      <c r="S36" s="672"/>
      <c r="T36" s="672"/>
      <c r="U36" s="672"/>
      <c r="V36" s="672"/>
      <c r="W36" s="672"/>
      <c r="X36" s="672"/>
      <c r="Y36" s="672"/>
    </row>
    <row r="37" spans="1:25" s="488" customFormat="1" x14ac:dyDescent="0.3">
      <c r="A37" s="647"/>
      <c r="B37" s="648"/>
      <c r="C37" s="648"/>
      <c r="D37" s="649"/>
      <c r="E37" s="651"/>
      <c r="F37" s="667">
        <f t="shared" si="0"/>
        <v>0</v>
      </c>
      <c r="G37" s="668">
        <f t="shared" si="1"/>
        <v>0</v>
      </c>
      <c r="H37" s="668">
        <f t="shared" si="2"/>
        <v>0</v>
      </c>
      <c r="I37" s="8"/>
      <c r="J37" s="672"/>
      <c r="K37" s="672"/>
      <c r="L37" s="672"/>
      <c r="M37" s="672"/>
      <c r="N37" s="672"/>
      <c r="O37" s="672"/>
      <c r="P37" s="672"/>
      <c r="Q37" s="672"/>
      <c r="R37" s="672"/>
      <c r="S37" s="672"/>
      <c r="T37" s="672"/>
      <c r="U37" s="672"/>
      <c r="V37" s="672"/>
      <c r="W37" s="672"/>
      <c r="X37" s="672"/>
      <c r="Y37" s="672"/>
    </row>
    <row r="38" spans="1:25" s="488" customFormat="1" x14ac:dyDescent="0.3">
      <c r="A38" s="647"/>
      <c r="B38" s="648"/>
      <c r="C38" s="648"/>
      <c r="D38" s="649"/>
      <c r="E38" s="651"/>
      <c r="F38" s="667">
        <f t="shared" si="0"/>
        <v>0</v>
      </c>
      <c r="G38" s="668">
        <f t="shared" si="1"/>
        <v>0</v>
      </c>
      <c r="H38" s="668">
        <f t="shared" si="2"/>
        <v>0</v>
      </c>
      <c r="I38" s="8"/>
      <c r="J38" s="672"/>
      <c r="K38" s="672"/>
      <c r="L38" s="672"/>
      <c r="M38" s="672"/>
      <c r="N38" s="672"/>
      <c r="O38" s="672"/>
      <c r="P38" s="672"/>
      <c r="Q38" s="672"/>
      <c r="R38" s="672"/>
      <c r="S38" s="672"/>
      <c r="T38" s="672"/>
      <c r="U38" s="672"/>
      <c r="V38" s="672"/>
      <c r="W38" s="672"/>
      <c r="X38" s="672"/>
      <c r="Y38" s="672"/>
    </row>
    <row r="39" spans="1:25" s="488" customFormat="1" x14ac:dyDescent="0.3">
      <c r="A39" s="647"/>
      <c r="B39" s="648"/>
      <c r="C39" s="648"/>
      <c r="D39" s="649"/>
      <c r="E39" s="651"/>
      <c r="F39" s="667">
        <f t="shared" si="0"/>
        <v>0</v>
      </c>
      <c r="G39" s="668">
        <f t="shared" si="1"/>
        <v>0</v>
      </c>
      <c r="H39" s="668">
        <f t="shared" si="2"/>
        <v>0</v>
      </c>
      <c r="I39" s="8"/>
      <c r="J39" s="672"/>
      <c r="K39" s="672"/>
      <c r="L39" s="672"/>
      <c r="M39" s="672"/>
      <c r="N39" s="672"/>
      <c r="O39" s="672"/>
      <c r="P39" s="672"/>
      <c r="Q39" s="672"/>
      <c r="R39" s="672"/>
      <c r="S39" s="672"/>
      <c r="T39" s="672"/>
      <c r="U39" s="672"/>
      <c r="V39" s="672"/>
      <c r="W39" s="672"/>
      <c r="X39" s="672"/>
      <c r="Y39" s="672"/>
    </row>
    <row r="40" spans="1:25" s="488" customFormat="1" x14ac:dyDescent="0.3">
      <c r="A40" s="647"/>
      <c r="B40" s="648"/>
      <c r="C40" s="648"/>
      <c r="D40" s="649"/>
      <c r="E40" s="651"/>
      <c r="F40" s="667">
        <f t="shared" si="0"/>
        <v>0</v>
      </c>
      <c r="G40" s="668">
        <f t="shared" si="1"/>
        <v>0</v>
      </c>
      <c r="H40" s="668">
        <f t="shared" si="2"/>
        <v>0</v>
      </c>
      <c r="I40" s="8"/>
      <c r="J40" s="672"/>
      <c r="K40" s="672"/>
      <c r="L40" s="672"/>
      <c r="M40" s="672"/>
      <c r="N40" s="672"/>
      <c r="O40" s="672"/>
      <c r="P40" s="672"/>
      <c r="Q40" s="672"/>
      <c r="R40" s="672"/>
      <c r="S40" s="672"/>
      <c r="T40" s="672"/>
      <c r="U40" s="672"/>
      <c r="V40" s="672"/>
      <c r="W40" s="672"/>
      <c r="X40" s="672"/>
      <c r="Y40" s="672"/>
    </row>
    <row r="41" spans="1:25" s="488" customFormat="1" x14ac:dyDescent="0.3">
      <c r="A41" s="647"/>
      <c r="B41" s="648"/>
      <c r="C41" s="648"/>
      <c r="D41" s="649"/>
      <c r="E41" s="651"/>
      <c r="F41" s="667">
        <f t="shared" si="0"/>
        <v>0</v>
      </c>
      <c r="G41" s="668">
        <f t="shared" si="1"/>
        <v>0</v>
      </c>
      <c r="H41" s="668">
        <f t="shared" si="2"/>
        <v>0</v>
      </c>
      <c r="I41" s="8"/>
      <c r="J41" s="672"/>
      <c r="K41" s="672"/>
      <c r="L41" s="672"/>
      <c r="M41" s="672"/>
      <c r="N41" s="672"/>
      <c r="O41" s="672"/>
      <c r="P41" s="672"/>
      <c r="Q41" s="672"/>
      <c r="R41" s="672"/>
      <c r="S41" s="672"/>
      <c r="T41" s="672"/>
      <c r="U41" s="672"/>
      <c r="V41" s="672"/>
      <c r="W41" s="672"/>
      <c r="X41" s="672"/>
      <c r="Y41" s="672"/>
    </row>
    <row r="42" spans="1:25" s="488" customFormat="1" x14ac:dyDescent="0.3">
      <c r="A42" s="647"/>
      <c r="B42" s="648"/>
      <c r="C42" s="648"/>
      <c r="D42" s="649"/>
      <c r="E42" s="651"/>
      <c r="F42" s="667">
        <f t="shared" si="0"/>
        <v>0</v>
      </c>
      <c r="G42" s="668">
        <f t="shared" si="1"/>
        <v>0</v>
      </c>
      <c r="H42" s="668">
        <f t="shared" si="2"/>
        <v>0</v>
      </c>
      <c r="I42" s="8"/>
      <c r="J42" s="672"/>
      <c r="K42" s="672"/>
      <c r="L42" s="672"/>
      <c r="M42" s="672"/>
      <c r="N42" s="672"/>
      <c r="O42" s="672"/>
      <c r="P42" s="672"/>
      <c r="Q42" s="672"/>
      <c r="R42" s="672"/>
      <c r="S42" s="672"/>
      <c r="T42" s="672"/>
      <c r="U42" s="672"/>
      <c r="V42" s="672"/>
      <c r="W42" s="672"/>
      <c r="X42" s="672"/>
      <c r="Y42" s="672"/>
    </row>
    <row r="43" spans="1:25" s="488" customFormat="1" x14ac:dyDescent="0.3">
      <c r="A43" s="647"/>
      <c r="B43" s="648"/>
      <c r="C43" s="648"/>
      <c r="D43" s="649"/>
      <c r="E43" s="651"/>
      <c r="F43" s="667">
        <f t="shared" si="0"/>
        <v>0</v>
      </c>
      <c r="G43" s="668">
        <f t="shared" si="1"/>
        <v>0</v>
      </c>
      <c r="H43" s="668">
        <f t="shared" si="2"/>
        <v>0</v>
      </c>
      <c r="I43" s="8"/>
      <c r="J43" s="672"/>
      <c r="K43" s="672"/>
      <c r="L43" s="672"/>
      <c r="M43" s="672"/>
      <c r="N43" s="672"/>
      <c r="O43" s="672"/>
      <c r="P43" s="672"/>
      <c r="Q43" s="672"/>
      <c r="R43" s="672"/>
      <c r="S43" s="672"/>
      <c r="T43" s="672"/>
      <c r="U43" s="672"/>
      <c r="V43" s="672"/>
      <c r="W43" s="672"/>
      <c r="X43" s="672"/>
      <c r="Y43" s="672"/>
    </row>
    <row r="44" spans="1:25" s="488" customFormat="1" x14ac:dyDescent="0.3">
      <c r="A44" s="647"/>
      <c r="B44" s="648"/>
      <c r="C44" s="648"/>
      <c r="D44" s="649"/>
      <c r="E44" s="651"/>
      <c r="F44" s="667">
        <f t="shared" si="0"/>
        <v>0</v>
      </c>
      <c r="G44" s="668">
        <f t="shared" si="1"/>
        <v>0</v>
      </c>
      <c r="H44" s="668">
        <f t="shared" si="2"/>
        <v>0</v>
      </c>
      <c r="I44" s="8"/>
      <c r="J44" s="672"/>
      <c r="K44" s="672"/>
      <c r="L44" s="672"/>
      <c r="M44" s="672"/>
      <c r="N44" s="672"/>
      <c r="O44" s="672"/>
      <c r="P44" s="672"/>
      <c r="Q44" s="672"/>
      <c r="R44" s="672"/>
      <c r="S44" s="672"/>
      <c r="T44" s="672"/>
      <c r="U44" s="672"/>
      <c r="V44" s="672"/>
      <c r="W44" s="672"/>
      <c r="X44" s="672"/>
      <c r="Y44" s="672"/>
    </row>
    <row r="45" spans="1:25" s="488" customFormat="1" x14ac:dyDescent="0.3">
      <c r="A45" s="647"/>
      <c r="B45" s="648"/>
      <c r="C45" s="648"/>
      <c r="D45" s="649"/>
      <c r="E45" s="651"/>
      <c r="F45" s="667">
        <f t="shared" si="0"/>
        <v>0</v>
      </c>
      <c r="G45" s="668">
        <f t="shared" si="1"/>
        <v>0</v>
      </c>
      <c r="H45" s="668">
        <f t="shared" si="2"/>
        <v>0</v>
      </c>
      <c r="I45" s="8"/>
      <c r="J45" s="672"/>
      <c r="K45" s="672"/>
      <c r="L45" s="672"/>
      <c r="M45" s="672"/>
      <c r="N45" s="672"/>
      <c r="O45" s="672"/>
      <c r="P45" s="672"/>
      <c r="Q45" s="672"/>
      <c r="R45" s="672"/>
      <c r="S45" s="672"/>
      <c r="T45" s="672"/>
      <c r="U45" s="672"/>
      <c r="V45" s="672"/>
      <c r="W45" s="672"/>
      <c r="X45" s="672"/>
      <c r="Y45" s="672"/>
    </row>
    <row r="46" spans="1:25" s="488" customFormat="1" x14ac:dyDescent="0.3">
      <c r="A46" s="647"/>
      <c r="B46" s="648"/>
      <c r="C46" s="648"/>
      <c r="D46" s="649"/>
      <c r="E46" s="651"/>
      <c r="F46" s="667">
        <f t="shared" ref="F46:F109" si="4">D46/8/(215/12)</f>
        <v>0</v>
      </c>
      <c r="G46" s="668">
        <f t="shared" ref="G46:G109" si="5">+D46*C46</f>
        <v>0</v>
      </c>
      <c r="H46" s="668">
        <f t="shared" ref="H46:H109" si="6">G46*0.25</f>
        <v>0</v>
      </c>
      <c r="I46" s="8"/>
      <c r="J46" s="672"/>
      <c r="K46" s="672"/>
      <c r="L46" s="672"/>
      <c r="M46" s="672"/>
      <c r="N46" s="672"/>
      <c r="O46" s="672"/>
      <c r="P46" s="672"/>
      <c r="Q46" s="672"/>
      <c r="R46" s="672"/>
      <c r="S46" s="672"/>
      <c r="T46" s="672"/>
      <c r="U46" s="672"/>
      <c r="V46" s="672"/>
      <c r="W46" s="672"/>
      <c r="X46" s="672"/>
      <c r="Y46" s="672"/>
    </row>
    <row r="47" spans="1:25" s="488" customFormat="1" x14ac:dyDescent="0.3">
      <c r="A47" s="647"/>
      <c r="B47" s="648"/>
      <c r="C47" s="648"/>
      <c r="D47" s="649"/>
      <c r="E47" s="651"/>
      <c r="F47" s="667">
        <f t="shared" si="4"/>
        <v>0</v>
      </c>
      <c r="G47" s="668">
        <f t="shared" si="5"/>
        <v>0</v>
      </c>
      <c r="H47" s="668">
        <f t="shared" si="6"/>
        <v>0</v>
      </c>
      <c r="I47" s="8"/>
      <c r="J47" s="672"/>
      <c r="K47" s="672"/>
      <c r="L47" s="672"/>
      <c r="M47" s="672"/>
      <c r="N47" s="672"/>
      <c r="O47" s="672"/>
      <c r="P47" s="672"/>
      <c r="Q47" s="672"/>
      <c r="R47" s="672"/>
      <c r="S47" s="672"/>
      <c r="T47" s="672"/>
      <c r="U47" s="672"/>
      <c r="V47" s="672"/>
      <c r="W47" s="672"/>
      <c r="X47" s="672"/>
      <c r="Y47" s="672"/>
    </row>
    <row r="48" spans="1:25" s="488" customFormat="1" x14ac:dyDescent="0.3">
      <c r="A48" s="647"/>
      <c r="B48" s="648"/>
      <c r="C48" s="648"/>
      <c r="D48" s="649"/>
      <c r="E48" s="651"/>
      <c r="F48" s="667">
        <f t="shared" si="4"/>
        <v>0</v>
      </c>
      <c r="G48" s="668">
        <f t="shared" si="5"/>
        <v>0</v>
      </c>
      <c r="H48" s="668">
        <f t="shared" si="6"/>
        <v>0</v>
      </c>
      <c r="I48" s="8"/>
      <c r="J48" s="672"/>
      <c r="K48" s="672"/>
      <c r="L48" s="672"/>
      <c r="M48" s="672"/>
      <c r="N48" s="672"/>
      <c r="O48" s="672"/>
      <c r="P48" s="672"/>
      <c r="Q48" s="672"/>
      <c r="R48" s="672"/>
      <c r="S48" s="672"/>
      <c r="T48" s="672"/>
      <c r="U48" s="672"/>
      <c r="V48" s="672"/>
      <c r="W48" s="672"/>
      <c r="X48" s="672"/>
      <c r="Y48" s="672"/>
    </row>
    <row r="49" spans="1:25" s="488" customFormat="1" x14ac:dyDescent="0.3">
      <c r="A49" s="647"/>
      <c r="B49" s="648"/>
      <c r="C49" s="648"/>
      <c r="D49" s="649"/>
      <c r="E49" s="651"/>
      <c r="F49" s="667">
        <f t="shared" si="4"/>
        <v>0</v>
      </c>
      <c r="G49" s="668">
        <f t="shared" si="5"/>
        <v>0</v>
      </c>
      <c r="H49" s="668">
        <f t="shared" si="6"/>
        <v>0</v>
      </c>
      <c r="I49" s="8"/>
      <c r="J49" s="672"/>
      <c r="K49" s="672"/>
      <c r="L49" s="672"/>
      <c r="M49" s="672"/>
      <c r="N49" s="672"/>
      <c r="O49" s="672"/>
      <c r="P49" s="672"/>
      <c r="Q49" s="672"/>
      <c r="R49" s="672"/>
      <c r="S49" s="672"/>
      <c r="T49" s="672"/>
      <c r="U49" s="672"/>
      <c r="V49" s="672"/>
      <c r="W49" s="672"/>
      <c r="X49" s="672"/>
      <c r="Y49" s="672"/>
    </row>
    <row r="50" spans="1:25" s="488" customFormat="1" hidden="1" outlineLevel="1" x14ac:dyDescent="0.3">
      <c r="A50" s="647"/>
      <c r="B50" s="648"/>
      <c r="C50" s="648"/>
      <c r="D50" s="649"/>
      <c r="E50" s="651"/>
      <c r="F50" s="667">
        <f t="shared" si="4"/>
        <v>0</v>
      </c>
      <c r="G50" s="668">
        <f t="shared" si="5"/>
        <v>0</v>
      </c>
      <c r="H50" s="668">
        <f t="shared" si="6"/>
        <v>0</v>
      </c>
      <c r="I50" s="8"/>
      <c r="J50" s="672"/>
      <c r="K50" s="672"/>
      <c r="L50" s="672"/>
      <c r="M50" s="672"/>
      <c r="N50" s="672"/>
      <c r="O50" s="672"/>
      <c r="P50" s="672"/>
      <c r="Q50" s="672"/>
      <c r="R50" s="672"/>
      <c r="S50" s="672"/>
      <c r="T50" s="672"/>
      <c r="U50" s="672"/>
      <c r="V50" s="672"/>
      <c r="W50" s="672"/>
      <c r="X50" s="672"/>
      <c r="Y50" s="672"/>
    </row>
    <row r="51" spans="1:25" s="488" customFormat="1" hidden="1" outlineLevel="1" x14ac:dyDescent="0.3">
      <c r="A51" s="647"/>
      <c r="B51" s="648"/>
      <c r="C51" s="648"/>
      <c r="D51" s="649"/>
      <c r="E51" s="651"/>
      <c r="F51" s="667">
        <f t="shared" si="4"/>
        <v>0</v>
      </c>
      <c r="G51" s="668">
        <f t="shared" si="5"/>
        <v>0</v>
      </c>
      <c r="H51" s="668">
        <f t="shared" si="6"/>
        <v>0</v>
      </c>
      <c r="I51" s="8"/>
      <c r="J51" s="672"/>
      <c r="K51" s="672"/>
      <c r="L51" s="672"/>
      <c r="M51" s="672"/>
      <c r="N51" s="672"/>
      <c r="O51" s="672"/>
      <c r="P51" s="672"/>
      <c r="Q51" s="672"/>
      <c r="R51" s="672"/>
      <c r="S51" s="672"/>
      <c r="T51" s="672"/>
      <c r="U51" s="672"/>
      <c r="V51" s="672"/>
      <c r="W51" s="672"/>
      <c r="X51" s="672"/>
      <c r="Y51" s="672"/>
    </row>
    <row r="52" spans="1:25" s="488" customFormat="1" hidden="1" outlineLevel="1" x14ac:dyDescent="0.3">
      <c r="A52" s="647"/>
      <c r="B52" s="648"/>
      <c r="C52" s="648"/>
      <c r="D52" s="649"/>
      <c r="E52" s="651"/>
      <c r="F52" s="667">
        <f t="shared" si="4"/>
        <v>0</v>
      </c>
      <c r="G52" s="668">
        <f t="shared" si="5"/>
        <v>0</v>
      </c>
      <c r="H52" s="668">
        <f t="shared" si="6"/>
        <v>0</v>
      </c>
      <c r="I52" s="8"/>
      <c r="J52" s="672"/>
      <c r="K52" s="672"/>
      <c r="L52" s="672"/>
      <c r="M52" s="672"/>
      <c r="N52" s="672"/>
      <c r="O52" s="672"/>
      <c r="P52" s="672"/>
      <c r="Q52" s="672"/>
      <c r="R52" s="672"/>
      <c r="S52" s="672"/>
      <c r="T52" s="672"/>
      <c r="U52" s="672"/>
      <c r="V52" s="672"/>
      <c r="W52" s="672"/>
      <c r="X52" s="672"/>
      <c r="Y52" s="672"/>
    </row>
    <row r="53" spans="1:25" s="488" customFormat="1" hidden="1" outlineLevel="1" x14ac:dyDescent="0.3">
      <c r="A53" s="647"/>
      <c r="B53" s="648"/>
      <c r="C53" s="648"/>
      <c r="D53" s="649"/>
      <c r="E53" s="651"/>
      <c r="F53" s="667">
        <f t="shared" si="4"/>
        <v>0</v>
      </c>
      <c r="G53" s="668">
        <f t="shared" si="5"/>
        <v>0</v>
      </c>
      <c r="H53" s="668">
        <f t="shared" si="6"/>
        <v>0</v>
      </c>
      <c r="I53" s="8"/>
      <c r="J53" s="672"/>
      <c r="K53" s="672"/>
      <c r="L53" s="672"/>
      <c r="M53" s="672"/>
      <c r="N53" s="672"/>
      <c r="O53" s="672"/>
      <c r="P53" s="672"/>
      <c r="Q53" s="672"/>
      <c r="R53" s="672"/>
      <c r="S53" s="672"/>
      <c r="T53" s="672"/>
      <c r="U53" s="672"/>
      <c r="V53" s="672"/>
      <c r="W53" s="672"/>
      <c r="X53" s="672"/>
      <c r="Y53" s="672"/>
    </row>
    <row r="54" spans="1:25" s="488" customFormat="1" hidden="1" outlineLevel="1" x14ac:dyDescent="0.3">
      <c r="A54" s="647"/>
      <c r="B54" s="648"/>
      <c r="C54" s="648"/>
      <c r="D54" s="649"/>
      <c r="E54" s="651"/>
      <c r="F54" s="667">
        <f t="shared" si="4"/>
        <v>0</v>
      </c>
      <c r="G54" s="668">
        <f t="shared" si="5"/>
        <v>0</v>
      </c>
      <c r="H54" s="668">
        <f t="shared" si="6"/>
        <v>0</v>
      </c>
      <c r="I54" s="8"/>
      <c r="J54" s="672"/>
      <c r="K54" s="672"/>
      <c r="L54" s="672"/>
      <c r="M54" s="672"/>
      <c r="N54" s="672"/>
      <c r="O54" s="672"/>
      <c r="P54" s="672"/>
      <c r="Q54" s="672"/>
      <c r="R54" s="672"/>
      <c r="S54" s="672"/>
      <c r="T54" s="672"/>
      <c r="U54" s="672"/>
      <c r="V54" s="672"/>
      <c r="W54" s="672"/>
      <c r="X54" s="672"/>
      <c r="Y54" s="672"/>
    </row>
    <row r="55" spans="1:25" s="488" customFormat="1" hidden="1" outlineLevel="1" x14ac:dyDescent="0.3">
      <c r="A55" s="647"/>
      <c r="B55" s="648"/>
      <c r="C55" s="648"/>
      <c r="D55" s="649"/>
      <c r="E55" s="651"/>
      <c r="F55" s="667">
        <f t="shared" si="4"/>
        <v>0</v>
      </c>
      <c r="G55" s="668">
        <f t="shared" si="5"/>
        <v>0</v>
      </c>
      <c r="H55" s="668">
        <f t="shared" si="6"/>
        <v>0</v>
      </c>
      <c r="I55" s="8"/>
      <c r="J55" s="672"/>
      <c r="K55" s="672"/>
      <c r="L55" s="672"/>
      <c r="M55" s="672"/>
      <c r="N55" s="672"/>
      <c r="O55" s="672"/>
      <c r="P55" s="672"/>
      <c r="Q55" s="672"/>
      <c r="R55" s="672"/>
      <c r="S55" s="672"/>
      <c r="T55" s="672"/>
      <c r="U55" s="672"/>
      <c r="V55" s="672"/>
      <c r="W55" s="672"/>
      <c r="X55" s="672"/>
      <c r="Y55" s="672"/>
    </row>
    <row r="56" spans="1:25" s="488" customFormat="1" hidden="1" outlineLevel="1" x14ac:dyDescent="0.3">
      <c r="A56" s="647"/>
      <c r="B56" s="648"/>
      <c r="C56" s="648"/>
      <c r="D56" s="649"/>
      <c r="E56" s="651"/>
      <c r="F56" s="667">
        <f t="shared" si="4"/>
        <v>0</v>
      </c>
      <c r="G56" s="668">
        <f t="shared" si="5"/>
        <v>0</v>
      </c>
      <c r="H56" s="668">
        <f t="shared" si="6"/>
        <v>0</v>
      </c>
      <c r="I56" s="8"/>
      <c r="J56" s="672"/>
      <c r="K56" s="672"/>
      <c r="L56" s="672"/>
      <c r="M56" s="672"/>
      <c r="N56" s="672"/>
      <c r="O56" s="672"/>
      <c r="P56" s="672"/>
      <c r="Q56" s="672"/>
      <c r="R56" s="672"/>
      <c r="S56" s="672"/>
      <c r="T56" s="672"/>
      <c r="U56" s="672"/>
      <c r="V56" s="672"/>
      <c r="W56" s="672"/>
      <c r="X56" s="672"/>
      <c r="Y56" s="672"/>
    </row>
    <row r="57" spans="1:25" s="488" customFormat="1" hidden="1" outlineLevel="1" x14ac:dyDescent="0.3">
      <c r="A57" s="647"/>
      <c r="B57" s="648"/>
      <c r="C57" s="648"/>
      <c r="D57" s="649"/>
      <c r="E57" s="651"/>
      <c r="F57" s="667">
        <f t="shared" si="4"/>
        <v>0</v>
      </c>
      <c r="G57" s="668">
        <f t="shared" si="5"/>
        <v>0</v>
      </c>
      <c r="H57" s="668">
        <f t="shared" si="6"/>
        <v>0</v>
      </c>
      <c r="I57" s="8"/>
      <c r="J57" s="672"/>
      <c r="K57" s="672"/>
      <c r="L57" s="672"/>
      <c r="M57" s="672"/>
      <c r="N57" s="672"/>
      <c r="O57" s="672"/>
      <c r="P57" s="672"/>
      <c r="Q57" s="672"/>
      <c r="R57" s="672"/>
      <c r="S57" s="672"/>
      <c r="T57" s="672"/>
      <c r="U57" s="672"/>
      <c r="V57" s="672"/>
      <c r="W57" s="672"/>
      <c r="X57" s="672"/>
      <c r="Y57" s="672"/>
    </row>
    <row r="58" spans="1:25" s="488" customFormat="1" hidden="1" outlineLevel="1" x14ac:dyDescent="0.3">
      <c r="A58" s="647"/>
      <c r="B58" s="648"/>
      <c r="C58" s="648"/>
      <c r="D58" s="649"/>
      <c r="E58" s="651"/>
      <c r="F58" s="667">
        <f t="shared" si="4"/>
        <v>0</v>
      </c>
      <c r="G58" s="668">
        <f t="shared" si="5"/>
        <v>0</v>
      </c>
      <c r="H58" s="668">
        <f t="shared" si="6"/>
        <v>0</v>
      </c>
      <c r="I58" s="8"/>
      <c r="J58" s="672"/>
      <c r="K58" s="672"/>
      <c r="L58" s="672"/>
      <c r="M58" s="672"/>
      <c r="N58" s="672"/>
      <c r="O58" s="672"/>
      <c r="P58" s="672"/>
      <c r="Q58" s="672"/>
      <c r="R58" s="672"/>
      <c r="S58" s="672"/>
      <c r="T58" s="672"/>
      <c r="U58" s="672"/>
      <c r="V58" s="672"/>
      <c r="W58" s="672"/>
      <c r="X58" s="672"/>
      <c r="Y58" s="672"/>
    </row>
    <row r="59" spans="1:25" s="488" customFormat="1" hidden="1" outlineLevel="1" x14ac:dyDescent="0.3">
      <c r="A59" s="647"/>
      <c r="B59" s="648"/>
      <c r="C59" s="648"/>
      <c r="D59" s="649"/>
      <c r="E59" s="651"/>
      <c r="F59" s="667">
        <f t="shared" si="4"/>
        <v>0</v>
      </c>
      <c r="G59" s="668">
        <f t="shared" si="5"/>
        <v>0</v>
      </c>
      <c r="H59" s="668">
        <f t="shared" si="6"/>
        <v>0</v>
      </c>
      <c r="I59" s="8"/>
      <c r="J59" s="672"/>
      <c r="K59" s="672"/>
      <c r="L59" s="672"/>
      <c r="M59" s="672"/>
      <c r="N59" s="672"/>
      <c r="O59" s="672"/>
      <c r="P59" s="672"/>
      <c r="Q59" s="672"/>
      <c r="R59" s="672"/>
      <c r="S59" s="672"/>
      <c r="T59" s="672"/>
      <c r="U59" s="672"/>
      <c r="V59" s="672"/>
      <c r="W59" s="672"/>
      <c r="X59" s="672"/>
      <c r="Y59" s="672"/>
    </row>
    <row r="60" spans="1:25" s="488" customFormat="1" hidden="1" outlineLevel="1" x14ac:dyDescent="0.3">
      <c r="A60" s="647"/>
      <c r="B60" s="648"/>
      <c r="C60" s="648"/>
      <c r="D60" s="649"/>
      <c r="E60" s="651"/>
      <c r="F60" s="667">
        <f t="shared" si="4"/>
        <v>0</v>
      </c>
      <c r="G60" s="668">
        <f t="shared" si="5"/>
        <v>0</v>
      </c>
      <c r="H60" s="668">
        <f t="shared" si="6"/>
        <v>0</v>
      </c>
      <c r="I60" s="8"/>
      <c r="J60" s="672"/>
      <c r="K60" s="672"/>
      <c r="L60" s="672"/>
      <c r="M60" s="672"/>
      <c r="N60" s="672"/>
      <c r="O60" s="672"/>
      <c r="P60" s="672"/>
      <c r="Q60" s="672"/>
      <c r="R60" s="672"/>
      <c r="S60" s="672"/>
      <c r="T60" s="672"/>
      <c r="U60" s="672"/>
      <c r="V60" s="672"/>
      <c r="W60" s="672"/>
      <c r="X60" s="672"/>
      <c r="Y60" s="672"/>
    </row>
    <row r="61" spans="1:25" s="488" customFormat="1" hidden="1" outlineLevel="1" x14ac:dyDescent="0.3">
      <c r="A61" s="647"/>
      <c r="B61" s="648"/>
      <c r="C61" s="648"/>
      <c r="D61" s="649"/>
      <c r="E61" s="651"/>
      <c r="F61" s="667">
        <f t="shared" si="4"/>
        <v>0</v>
      </c>
      <c r="G61" s="668">
        <f t="shared" si="5"/>
        <v>0</v>
      </c>
      <c r="H61" s="668">
        <f t="shared" si="6"/>
        <v>0</v>
      </c>
      <c r="I61" s="8"/>
      <c r="J61" s="672"/>
      <c r="K61" s="672"/>
      <c r="L61" s="672"/>
      <c r="M61" s="672"/>
      <c r="N61" s="672"/>
      <c r="O61" s="672"/>
      <c r="P61" s="672"/>
      <c r="Q61" s="672"/>
      <c r="R61" s="672"/>
      <c r="S61" s="672"/>
      <c r="T61" s="672"/>
      <c r="U61" s="672"/>
      <c r="V61" s="672"/>
      <c r="W61" s="672"/>
      <c r="X61" s="672"/>
      <c r="Y61" s="672"/>
    </row>
    <row r="62" spans="1:25" s="488" customFormat="1" hidden="1" outlineLevel="1" x14ac:dyDescent="0.3">
      <c r="A62" s="647"/>
      <c r="B62" s="648"/>
      <c r="C62" s="648"/>
      <c r="D62" s="649"/>
      <c r="E62" s="651"/>
      <c r="F62" s="667">
        <f t="shared" si="4"/>
        <v>0</v>
      </c>
      <c r="G62" s="668">
        <f t="shared" si="5"/>
        <v>0</v>
      </c>
      <c r="H62" s="668">
        <f t="shared" si="6"/>
        <v>0</v>
      </c>
      <c r="I62" s="8"/>
      <c r="J62" s="672"/>
      <c r="K62" s="672"/>
      <c r="L62" s="672"/>
      <c r="M62" s="672"/>
      <c r="N62" s="672"/>
      <c r="O62" s="672"/>
      <c r="P62" s="672"/>
      <c r="Q62" s="672"/>
      <c r="R62" s="672"/>
      <c r="S62" s="672"/>
      <c r="T62" s="672"/>
      <c r="U62" s="672"/>
      <c r="V62" s="672"/>
      <c r="W62" s="672"/>
      <c r="X62" s="672"/>
      <c r="Y62" s="672"/>
    </row>
    <row r="63" spans="1:25" s="488" customFormat="1" hidden="1" outlineLevel="1" x14ac:dyDescent="0.3">
      <c r="A63" s="647"/>
      <c r="B63" s="648"/>
      <c r="C63" s="648"/>
      <c r="D63" s="649"/>
      <c r="E63" s="651"/>
      <c r="F63" s="667">
        <f t="shared" si="4"/>
        <v>0</v>
      </c>
      <c r="G63" s="668">
        <f t="shared" si="5"/>
        <v>0</v>
      </c>
      <c r="H63" s="668">
        <f t="shared" si="6"/>
        <v>0</v>
      </c>
      <c r="I63" s="8"/>
      <c r="J63" s="672"/>
      <c r="K63" s="672"/>
      <c r="L63" s="672"/>
      <c r="M63" s="672"/>
      <c r="N63" s="672"/>
      <c r="O63" s="672"/>
      <c r="P63" s="672"/>
      <c r="Q63" s="672"/>
      <c r="R63" s="672"/>
      <c r="S63" s="672"/>
      <c r="T63" s="672"/>
      <c r="U63" s="672"/>
      <c r="V63" s="672"/>
      <c r="W63" s="672"/>
      <c r="X63" s="672"/>
      <c r="Y63" s="672"/>
    </row>
    <row r="64" spans="1:25" s="488" customFormat="1" hidden="1" outlineLevel="1" x14ac:dyDescent="0.3">
      <c r="A64" s="647"/>
      <c r="B64" s="648"/>
      <c r="C64" s="648"/>
      <c r="D64" s="649"/>
      <c r="E64" s="651"/>
      <c r="F64" s="667">
        <f t="shared" si="4"/>
        <v>0</v>
      </c>
      <c r="G64" s="668">
        <f t="shared" si="5"/>
        <v>0</v>
      </c>
      <c r="H64" s="668">
        <f t="shared" si="6"/>
        <v>0</v>
      </c>
      <c r="I64" s="8"/>
      <c r="J64" s="672"/>
      <c r="K64" s="672"/>
      <c r="L64" s="672"/>
      <c r="M64" s="672"/>
      <c r="N64" s="672"/>
      <c r="O64" s="672"/>
      <c r="P64" s="672"/>
      <c r="Q64" s="672"/>
      <c r="R64" s="672"/>
      <c r="S64" s="672"/>
      <c r="T64" s="672"/>
      <c r="U64" s="672"/>
      <c r="V64" s="672"/>
      <c r="W64" s="672"/>
      <c r="X64" s="672"/>
      <c r="Y64" s="672"/>
    </row>
    <row r="65" spans="1:25" s="488" customFormat="1" hidden="1" outlineLevel="1" x14ac:dyDescent="0.3">
      <c r="A65" s="647"/>
      <c r="B65" s="648"/>
      <c r="C65" s="648"/>
      <c r="D65" s="649"/>
      <c r="E65" s="651"/>
      <c r="F65" s="667">
        <f t="shared" si="4"/>
        <v>0</v>
      </c>
      <c r="G65" s="668">
        <f t="shared" si="5"/>
        <v>0</v>
      </c>
      <c r="H65" s="668">
        <f t="shared" si="6"/>
        <v>0</v>
      </c>
      <c r="I65" s="8"/>
      <c r="J65" s="672"/>
      <c r="K65" s="672"/>
      <c r="L65" s="672"/>
      <c r="M65" s="672"/>
      <c r="N65" s="672"/>
      <c r="O65" s="672"/>
      <c r="P65" s="672"/>
      <c r="Q65" s="672"/>
      <c r="R65" s="672"/>
      <c r="S65" s="672"/>
      <c r="T65" s="672"/>
      <c r="U65" s="672"/>
      <c r="V65" s="672"/>
      <c r="W65" s="672"/>
      <c r="X65" s="672"/>
      <c r="Y65" s="672"/>
    </row>
    <row r="66" spans="1:25" s="488" customFormat="1" hidden="1" outlineLevel="1" x14ac:dyDescent="0.3">
      <c r="A66" s="647"/>
      <c r="B66" s="648"/>
      <c r="C66" s="648"/>
      <c r="D66" s="649"/>
      <c r="E66" s="651"/>
      <c r="F66" s="667">
        <f t="shared" si="4"/>
        <v>0</v>
      </c>
      <c r="G66" s="668">
        <f t="shared" si="5"/>
        <v>0</v>
      </c>
      <c r="H66" s="668">
        <f t="shared" si="6"/>
        <v>0</v>
      </c>
      <c r="I66" s="8"/>
      <c r="J66" s="672"/>
      <c r="K66" s="672"/>
      <c r="L66" s="672"/>
      <c r="M66" s="672"/>
      <c r="N66" s="672"/>
      <c r="O66" s="672"/>
      <c r="P66" s="672"/>
      <c r="Q66" s="672"/>
      <c r="R66" s="672"/>
      <c r="S66" s="672"/>
      <c r="T66" s="672"/>
      <c r="U66" s="672"/>
      <c r="V66" s="672"/>
      <c r="W66" s="672"/>
      <c r="X66" s="672"/>
      <c r="Y66" s="672"/>
    </row>
    <row r="67" spans="1:25" s="488" customFormat="1" hidden="1" outlineLevel="1" x14ac:dyDescent="0.3">
      <c r="A67" s="647"/>
      <c r="B67" s="648"/>
      <c r="C67" s="648"/>
      <c r="D67" s="649"/>
      <c r="E67" s="651"/>
      <c r="F67" s="667">
        <f t="shared" si="4"/>
        <v>0</v>
      </c>
      <c r="G67" s="668">
        <f t="shared" si="5"/>
        <v>0</v>
      </c>
      <c r="H67" s="668">
        <f t="shared" si="6"/>
        <v>0</v>
      </c>
      <c r="I67" s="8"/>
      <c r="J67" s="672"/>
      <c r="K67" s="672"/>
      <c r="L67" s="672"/>
      <c r="M67" s="672"/>
      <c r="N67" s="672"/>
      <c r="O67" s="672"/>
      <c r="P67" s="672"/>
      <c r="Q67" s="672"/>
      <c r="R67" s="672"/>
      <c r="S67" s="672"/>
      <c r="T67" s="672"/>
      <c r="U67" s="672"/>
      <c r="V67" s="672"/>
      <c r="W67" s="672"/>
      <c r="X67" s="672"/>
      <c r="Y67" s="672"/>
    </row>
    <row r="68" spans="1:25" s="488" customFormat="1" hidden="1" outlineLevel="1" x14ac:dyDescent="0.3">
      <c r="A68" s="647"/>
      <c r="B68" s="648"/>
      <c r="C68" s="648"/>
      <c r="D68" s="649"/>
      <c r="E68" s="651"/>
      <c r="F68" s="667">
        <f t="shared" si="4"/>
        <v>0</v>
      </c>
      <c r="G68" s="668">
        <f t="shared" si="5"/>
        <v>0</v>
      </c>
      <c r="H68" s="668">
        <f t="shared" si="6"/>
        <v>0</v>
      </c>
      <c r="I68" s="8"/>
      <c r="J68" s="672"/>
      <c r="K68" s="672"/>
      <c r="L68" s="672"/>
      <c r="M68" s="672"/>
      <c r="N68" s="672"/>
      <c r="O68" s="672"/>
      <c r="P68" s="672"/>
      <c r="Q68" s="672"/>
      <c r="R68" s="672"/>
      <c r="S68" s="672"/>
      <c r="T68" s="672"/>
      <c r="U68" s="672"/>
      <c r="V68" s="672"/>
      <c r="W68" s="672"/>
      <c r="X68" s="672"/>
      <c r="Y68" s="672"/>
    </row>
    <row r="69" spans="1:25" s="488" customFormat="1" hidden="1" outlineLevel="1" x14ac:dyDescent="0.3">
      <c r="A69" s="647"/>
      <c r="B69" s="648"/>
      <c r="C69" s="648"/>
      <c r="D69" s="649"/>
      <c r="E69" s="651"/>
      <c r="F69" s="667">
        <f t="shared" si="4"/>
        <v>0</v>
      </c>
      <c r="G69" s="668">
        <f t="shared" si="5"/>
        <v>0</v>
      </c>
      <c r="H69" s="668">
        <f t="shared" si="6"/>
        <v>0</v>
      </c>
      <c r="I69" s="8"/>
      <c r="J69" s="672"/>
      <c r="K69" s="672"/>
      <c r="L69" s="672"/>
      <c r="M69" s="672"/>
      <c r="N69" s="672"/>
      <c r="O69" s="672"/>
      <c r="P69" s="672"/>
      <c r="Q69" s="672"/>
      <c r="R69" s="672"/>
      <c r="S69" s="672"/>
      <c r="T69" s="672"/>
      <c r="U69" s="672"/>
      <c r="V69" s="672"/>
      <c r="W69" s="672"/>
      <c r="X69" s="672"/>
      <c r="Y69" s="672"/>
    </row>
    <row r="70" spans="1:25" s="488" customFormat="1" hidden="1" outlineLevel="1" x14ac:dyDescent="0.3">
      <c r="A70" s="647"/>
      <c r="B70" s="648"/>
      <c r="C70" s="648"/>
      <c r="D70" s="649"/>
      <c r="E70" s="651"/>
      <c r="F70" s="667">
        <f t="shared" si="4"/>
        <v>0</v>
      </c>
      <c r="G70" s="668">
        <f t="shared" si="5"/>
        <v>0</v>
      </c>
      <c r="H70" s="668">
        <f t="shared" si="6"/>
        <v>0</v>
      </c>
      <c r="I70" s="8"/>
      <c r="J70" s="672"/>
      <c r="K70" s="672"/>
      <c r="L70" s="672"/>
      <c r="M70" s="672"/>
      <c r="N70" s="672"/>
      <c r="O70" s="672"/>
      <c r="P70" s="672"/>
      <c r="Q70" s="672"/>
      <c r="R70" s="672"/>
      <c r="S70" s="672"/>
      <c r="T70" s="672"/>
      <c r="U70" s="672"/>
      <c r="V70" s="672"/>
      <c r="W70" s="672"/>
      <c r="X70" s="672"/>
      <c r="Y70" s="672"/>
    </row>
    <row r="71" spans="1:25" s="488" customFormat="1" hidden="1" outlineLevel="1" x14ac:dyDescent="0.3">
      <c r="A71" s="647"/>
      <c r="B71" s="648"/>
      <c r="C71" s="648"/>
      <c r="D71" s="649"/>
      <c r="E71" s="651"/>
      <c r="F71" s="667">
        <f t="shared" si="4"/>
        <v>0</v>
      </c>
      <c r="G71" s="668">
        <f t="shared" si="5"/>
        <v>0</v>
      </c>
      <c r="H71" s="668">
        <f t="shared" si="6"/>
        <v>0</v>
      </c>
      <c r="I71" s="8"/>
      <c r="J71" s="672"/>
      <c r="K71" s="672"/>
      <c r="L71" s="672"/>
      <c r="M71" s="672"/>
      <c r="N71" s="672"/>
      <c r="O71" s="672"/>
      <c r="P71" s="672"/>
      <c r="Q71" s="672"/>
      <c r="R71" s="672"/>
      <c r="S71" s="672"/>
      <c r="T71" s="672"/>
      <c r="U71" s="672"/>
      <c r="V71" s="672"/>
      <c r="W71" s="672"/>
      <c r="X71" s="672"/>
      <c r="Y71" s="672"/>
    </row>
    <row r="72" spans="1:25" s="488" customFormat="1" hidden="1" outlineLevel="1" x14ac:dyDescent="0.3">
      <c r="A72" s="647"/>
      <c r="B72" s="648"/>
      <c r="C72" s="648"/>
      <c r="D72" s="649"/>
      <c r="E72" s="651"/>
      <c r="F72" s="667">
        <f t="shared" si="4"/>
        <v>0</v>
      </c>
      <c r="G72" s="668">
        <f t="shared" si="5"/>
        <v>0</v>
      </c>
      <c r="H72" s="668">
        <f t="shared" si="6"/>
        <v>0</v>
      </c>
      <c r="I72" s="8"/>
      <c r="J72" s="672"/>
      <c r="K72" s="672"/>
      <c r="L72" s="672"/>
      <c r="M72" s="672"/>
      <c r="N72" s="672"/>
      <c r="O72" s="672"/>
      <c r="P72" s="672"/>
      <c r="Q72" s="672"/>
      <c r="R72" s="672"/>
      <c r="S72" s="672"/>
      <c r="T72" s="672"/>
      <c r="U72" s="672"/>
      <c r="V72" s="672"/>
      <c r="W72" s="672"/>
      <c r="X72" s="672"/>
      <c r="Y72" s="672"/>
    </row>
    <row r="73" spans="1:25" s="488" customFormat="1" hidden="1" outlineLevel="1" x14ac:dyDescent="0.3">
      <c r="A73" s="647"/>
      <c r="B73" s="648"/>
      <c r="C73" s="648"/>
      <c r="D73" s="649"/>
      <c r="E73" s="651"/>
      <c r="F73" s="667">
        <f t="shared" si="4"/>
        <v>0</v>
      </c>
      <c r="G73" s="668">
        <f t="shared" si="5"/>
        <v>0</v>
      </c>
      <c r="H73" s="668">
        <f t="shared" si="6"/>
        <v>0</v>
      </c>
      <c r="I73" s="8"/>
      <c r="J73" s="672"/>
      <c r="K73" s="672"/>
      <c r="L73" s="672"/>
      <c r="M73" s="672"/>
      <c r="N73" s="672"/>
      <c r="O73" s="672"/>
      <c r="P73" s="672"/>
      <c r="Q73" s="672"/>
      <c r="R73" s="672"/>
      <c r="S73" s="672"/>
      <c r="T73" s="672"/>
      <c r="U73" s="672"/>
      <c r="V73" s="672"/>
      <c r="W73" s="672"/>
      <c r="X73" s="672"/>
      <c r="Y73" s="672"/>
    </row>
    <row r="74" spans="1:25" s="488" customFormat="1" hidden="1" outlineLevel="1" x14ac:dyDescent="0.3">
      <c r="A74" s="647"/>
      <c r="B74" s="648"/>
      <c r="C74" s="648"/>
      <c r="D74" s="649"/>
      <c r="E74" s="651"/>
      <c r="F74" s="667">
        <f t="shared" si="4"/>
        <v>0</v>
      </c>
      <c r="G74" s="668">
        <f t="shared" si="5"/>
        <v>0</v>
      </c>
      <c r="H74" s="668">
        <f t="shared" si="6"/>
        <v>0</v>
      </c>
      <c r="I74" s="8"/>
      <c r="J74" s="672"/>
      <c r="K74" s="672"/>
      <c r="L74" s="672"/>
      <c r="M74" s="672"/>
      <c r="N74" s="672"/>
      <c r="O74" s="672"/>
      <c r="P74" s="672"/>
      <c r="Q74" s="672"/>
      <c r="R74" s="672"/>
      <c r="S74" s="672"/>
      <c r="T74" s="672"/>
      <c r="U74" s="672"/>
      <c r="V74" s="672"/>
      <c r="W74" s="672"/>
      <c r="X74" s="672"/>
      <c r="Y74" s="672"/>
    </row>
    <row r="75" spans="1:25" s="488" customFormat="1" hidden="1" outlineLevel="1" x14ac:dyDescent="0.3">
      <c r="A75" s="647"/>
      <c r="B75" s="648"/>
      <c r="C75" s="648"/>
      <c r="D75" s="649"/>
      <c r="E75" s="651"/>
      <c r="F75" s="667">
        <f t="shared" si="4"/>
        <v>0</v>
      </c>
      <c r="G75" s="668">
        <f t="shared" si="5"/>
        <v>0</v>
      </c>
      <c r="H75" s="668">
        <f t="shared" si="6"/>
        <v>0</v>
      </c>
      <c r="I75" s="8"/>
      <c r="J75" s="672"/>
      <c r="K75" s="672"/>
      <c r="L75" s="672"/>
      <c r="M75" s="672"/>
      <c r="N75" s="672"/>
      <c r="O75" s="672"/>
      <c r="P75" s="672"/>
      <c r="Q75" s="672"/>
      <c r="R75" s="672"/>
      <c r="S75" s="672"/>
      <c r="T75" s="672"/>
      <c r="U75" s="672"/>
      <c r="V75" s="672"/>
      <c r="W75" s="672"/>
      <c r="X75" s="672"/>
      <c r="Y75" s="672"/>
    </row>
    <row r="76" spans="1:25" s="488" customFormat="1" hidden="1" outlineLevel="1" x14ac:dyDescent="0.3">
      <c r="A76" s="647"/>
      <c r="B76" s="648"/>
      <c r="C76" s="648"/>
      <c r="D76" s="649"/>
      <c r="E76" s="651"/>
      <c r="F76" s="667">
        <f t="shared" si="4"/>
        <v>0</v>
      </c>
      <c r="G76" s="668">
        <f t="shared" si="5"/>
        <v>0</v>
      </c>
      <c r="H76" s="668">
        <f t="shared" si="6"/>
        <v>0</v>
      </c>
      <c r="I76" s="8"/>
      <c r="J76" s="672"/>
      <c r="K76" s="672"/>
      <c r="L76" s="672"/>
      <c r="M76" s="672"/>
      <c r="N76" s="672"/>
      <c r="O76" s="672"/>
      <c r="P76" s="672"/>
      <c r="Q76" s="672"/>
      <c r="R76" s="672"/>
      <c r="S76" s="672"/>
      <c r="T76" s="672"/>
      <c r="U76" s="672"/>
      <c r="V76" s="672"/>
      <c r="W76" s="672"/>
      <c r="X76" s="672"/>
      <c r="Y76" s="672"/>
    </row>
    <row r="77" spans="1:25" s="488" customFormat="1" hidden="1" outlineLevel="1" x14ac:dyDescent="0.3">
      <c r="A77" s="647"/>
      <c r="B77" s="648"/>
      <c r="C77" s="648"/>
      <c r="D77" s="649"/>
      <c r="E77" s="651"/>
      <c r="F77" s="667">
        <f t="shared" si="4"/>
        <v>0</v>
      </c>
      <c r="G77" s="668">
        <f t="shared" si="5"/>
        <v>0</v>
      </c>
      <c r="H77" s="668">
        <f t="shared" si="6"/>
        <v>0</v>
      </c>
      <c r="I77" s="8"/>
      <c r="J77" s="672"/>
      <c r="K77" s="672"/>
      <c r="L77" s="672"/>
      <c r="M77" s="672"/>
      <c r="N77" s="672"/>
      <c r="O77" s="672"/>
      <c r="P77" s="672"/>
      <c r="Q77" s="672"/>
      <c r="R77" s="672"/>
      <c r="S77" s="672"/>
      <c r="T77" s="672"/>
      <c r="U77" s="672"/>
      <c r="V77" s="672"/>
      <c r="W77" s="672"/>
      <c r="X77" s="672"/>
      <c r="Y77" s="672"/>
    </row>
    <row r="78" spans="1:25" s="488" customFormat="1" hidden="1" outlineLevel="1" x14ac:dyDescent="0.3">
      <c r="A78" s="647"/>
      <c r="B78" s="648"/>
      <c r="C78" s="648"/>
      <c r="D78" s="649"/>
      <c r="E78" s="651"/>
      <c r="F78" s="667">
        <f t="shared" si="4"/>
        <v>0</v>
      </c>
      <c r="G78" s="668">
        <f t="shared" si="5"/>
        <v>0</v>
      </c>
      <c r="H78" s="668">
        <f t="shared" si="6"/>
        <v>0</v>
      </c>
      <c r="I78" s="8"/>
      <c r="J78" s="672"/>
      <c r="K78" s="672"/>
      <c r="L78" s="672"/>
      <c r="M78" s="672"/>
      <c r="N78" s="672"/>
      <c r="O78" s="672"/>
      <c r="P78" s="672"/>
      <c r="Q78" s="672"/>
      <c r="R78" s="672"/>
      <c r="S78" s="672"/>
      <c r="T78" s="672"/>
      <c r="U78" s="672"/>
      <c r="V78" s="672"/>
      <c r="W78" s="672"/>
      <c r="X78" s="672"/>
      <c r="Y78" s="672"/>
    </row>
    <row r="79" spans="1:25" s="488" customFormat="1" hidden="1" outlineLevel="1" x14ac:dyDescent="0.3">
      <c r="A79" s="647"/>
      <c r="B79" s="648"/>
      <c r="C79" s="648"/>
      <c r="D79" s="649"/>
      <c r="E79" s="651"/>
      <c r="F79" s="667">
        <f t="shared" si="4"/>
        <v>0</v>
      </c>
      <c r="G79" s="668">
        <f t="shared" si="5"/>
        <v>0</v>
      </c>
      <c r="H79" s="668">
        <f t="shared" si="6"/>
        <v>0</v>
      </c>
      <c r="I79" s="8"/>
      <c r="J79" s="672"/>
      <c r="K79" s="672"/>
      <c r="L79" s="672"/>
      <c r="M79" s="672"/>
      <c r="N79" s="672"/>
      <c r="O79" s="672"/>
      <c r="P79" s="672"/>
      <c r="Q79" s="672"/>
      <c r="R79" s="672"/>
      <c r="S79" s="672"/>
      <c r="T79" s="672"/>
      <c r="U79" s="672"/>
      <c r="V79" s="672"/>
      <c r="W79" s="672"/>
      <c r="X79" s="672"/>
      <c r="Y79" s="672"/>
    </row>
    <row r="80" spans="1:25" s="488" customFormat="1" hidden="1" outlineLevel="1" x14ac:dyDescent="0.3">
      <c r="A80" s="647"/>
      <c r="B80" s="648"/>
      <c r="C80" s="648"/>
      <c r="D80" s="649"/>
      <c r="E80" s="651"/>
      <c r="F80" s="667">
        <f t="shared" si="4"/>
        <v>0</v>
      </c>
      <c r="G80" s="668">
        <f t="shared" si="5"/>
        <v>0</v>
      </c>
      <c r="H80" s="668">
        <f t="shared" si="6"/>
        <v>0</v>
      </c>
      <c r="I80" s="8"/>
      <c r="J80" s="672"/>
      <c r="K80" s="672"/>
      <c r="L80" s="672"/>
      <c r="M80" s="672"/>
      <c r="N80" s="672"/>
      <c r="O80" s="672"/>
      <c r="P80" s="672"/>
      <c r="Q80" s="672"/>
      <c r="R80" s="672"/>
      <c r="S80" s="672"/>
      <c r="T80" s="672"/>
      <c r="U80" s="672"/>
      <c r="V80" s="672"/>
      <c r="W80" s="672"/>
      <c r="X80" s="672"/>
      <c r="Y80" s="672"/>
    </row>
    <row r="81" spans="1:25" s="488" customFormat="1" hidden="1" outlineLevel="1" x14ac:dyDescent="0.3">
      <c r="A81" s="647"/>
      <c r="B81" s="648"/>
      <c r="C81" s="648"/>
      <c r="D81" s="649"/>
      <c r="E81" s="651"/>
      <c r="F81" s="667">
        <f t="shared" si="4"/>
        <v>0</v>
      </c>
      <c r="G81" s="668">
        <f t="shared" si="5"/>
        <v>0</v>
      </c>
      <c r="H81" s="668">
        <f t="shared" si="6"/>
        <v>0</v>
      </c>
      <c r="I81" s="8"/>
      <c r="J81" s="672"/>
      <c r="K81" s="672"/>
      <c r="L81" s="672"/>
      <c r="M81" s="672"/>
      <c r="N81" s="672"/>
      <c r="O81" s="672"/>
      <c r="P81" s="672"/>
      <c r="Q81" s="672"/>
      <c r="R81" s="672"/>
      <c r="S81" s="672"/>
      <c r="T81" s="672"/>
      <c r="U81" s="672"/>
      <c r="V81" s="672"/>
      <c r="W81" s="672"/>
      <c r="X81" s="672"/>
      <c r="Y81" s="672"/>
    </row>
    <row r="82" spans="1:25" s="488" customFormat="1" hidden="1" outlineLevel="1" x14ac:dyDescent="0.3">
      <c r="A82" s="647"/>
      <c r="B82" s="648"/>
      <c r="C82" s="648"/>
      <c r="D82" s="649"/>
      <c r="E82" s="651"/>
      <c r="F82" s="667">
        <f t="shared" si="4"/>
        <v>0</v>
      </c>
      <c r="G82" s="668">
        <f t="shared" si="5"/>
        <v>0</v>
      </c>
      <c r="H82" s="668">
        <f t="shared" si="6"/>
        <v>0</v>
      </c>
      <c r="I82" s="8"/>
      <c r="J82" s="672"/>
      <c r="K82" s="672"/>
      <c r="L82" s="672"/>
      <c r="M82" s="672"/>
      <c r="N82" s="672"/>
      <c r="O82" s="672"/>
      <c r="P82" s="672"/>
      <c r="Q82" s="672"/>
      <c r="R82" s="672"/>
      <c r="S82" s="672"/>
      <c r="T82" s="672"/>
      <c r="U82" s="672"/>
      <c r="V82" s="672"/>
      <c r="W82" s="672"/>
      <c r="X82" s="672"/>
      <c r="Y82" s="672"/>
    </row>
    <row r="83" spans="1:25" s="488" customFormat="1" hidden="1" outlineLevel="1" x14ac:dyDescent="0.3">
      <c r="A83" s="647"/>
      <c r="B83" s="648"/>
      <c r="C83" s="648"/>
      <c r="D83" s="649"/>
      <c r="E83" s="651"/>
      <c r="F83" s="667">
        <f t="shared" si="4"/>
        <v>0</v>
      </c>
      <c r="G83" s="668">
        <f t="shared" si="5"/>
        <v>0</v>
      </c>
      <c r="H83" s="668">
        <f t="shared" si="6"/>
        <v>0</v>
      </c>
      <c r="I83" s="8"/>
      <c r="J83" s="672"/>
      <c r="K83" s="672"/>
      <c r="L83" s="672"/>
      <c r="M83" s="672"/>
      <c r="N83" s="672"/>
      <c r="O83" s="672"/>
      <c r="P83" s="672"/>
      <c r="Q83" s="672"/>
      <c r="R83" s="672"/>
      <c r="S83" s="672"/>
      <c r="T83" s="672"/>
      <c r="U83" s="672"/>
      <c r="V83" s="672"/>
      <c r="W83" s="672"/>
      <c r="X83" s="672"/>
      <c r="Y83" s="672"/>
    </row>
    <row r="84" spans="1:25" s="488" customFormat="1" hidden="1" outlineLevel="1" x14ac:dyDescent="0.3">
      <c r="A84" s="647"/>
      <c r="B84" s="648"/>
      <c r="C84" s="648"/>
      <c r="D84" s="649"/>
      <c r="E84" s="651"/>
      <c r="F84" s="667">
        <f t="shared" si="4"/>
        <v>0</v>
      </c>
      <c r="G84" s="668">
        <f t="shared" si="5"/>
        <v>0</v>
      </c>
      <c r="H84" s="668">
        <f t="shared" si="6"/>
        <v>0</v>
      </c>
      <c r="I84" s="8"/>
      <c r="J84" s="672"/>
      <c r="K84" s="672"/>
      <c r="L84" s="672"/>
      <c r="M84" s="672"/>
      <c r="N84" s="672"/>
      <c r="O84" s="672"/>
      <c r="P84" s="672"/>
      <c r="Q84" s="672"/>
      <c r="R84" s="672"/>
      <c r="S84" s="672"/>
      <c r="T84" s="672"/>
      <c r="U84" s="672"/>
      <c r="V84" s="672"/>
      <c r="W84" s="672"/>
      <c r="X84" s="672"/>
      <c r="Y84" s="672"/>
    </row>
    <row r="85" spans="1:25" s="488" customFormat="1" hidden="1" outlineLevel="1" x14ac:dyDescent="0.3">
      <c r="A85" s="647"/>
      <c r="B85" s="648"/>
      <c r="C85" s="648"/>
      <c r="D85" s="649"/>
      <c r="E85" s="651"/>
      <c r="F85" s="667">
        <f t="shared" si="4"/>
        <v>0</v>
      </c>
      <c r="G85" s="668">
        <f t="shared" si="5"/>
        <v>0</v>
      </c>
      <c r="H85" s="668">
        <f t="shared" si="6"/>
        <v>0</v>
      </c>
      <c r="I85" s="8"/>
      <c r="J85" s="672"/>
      <c r="K85" s="672"/>
      <c r="L85" s="672"/>
      <c r="M85" s="672"/>
      <c r="N85" s="672"/>
      <c r="O85" s="672"/>
      <c r="P85" s="672"/>
      <c r="Q85" s="672"/>
      <c r="R85" s="672"/>
      <c r="S85" s="672"/>
      <c r="T85" s="672"/>
      <c r="U85" s="672"/>
      <c r="V85" s="672"/>
      <c r="W85" s="672"/>
      <c r="X85" s="672"/>
      <c r="Y85" s="672"/>
    </row>
    <row r="86" spans="1:25" s="488" customFormat="1" hidden="1" outlineLevel="1" x14ac:dyDescent="0.3">
      <c r="A86" s="647"/>
      <c r="B86" s="648"/>
      <c r="C86" s="648"/>
      <c r="D86" s="649"/>
      <c r="E86" s="651"/>
      <c r="F86" s="667">
        <f t="shared" si="4"/>
        <v>0</v>
      </c>
      <c r="G86" s="668">
        <f t="shared" si="5"/>
        <v>0</v>
      </c>
      <c r="H86" s="668">
        <f t="shared" si="6"/>
        <v>0</v>
      </c>
      <c r="I86" s="8"/>
      <c r="J86" s="672"/>
      <c r="K86" s="672"/>
      <c r="L86" s="672"/>
      <c r="M86" s="672"/>
      <c r="N86" s="672"/>
      <c r="O86" s="672"/>
      <c r="P86" s="672"/>
      <c r="Q86" s="672"/>
      <c r="R86" s="672"/>
      <c r="S86" s="672"/>
      <c r="T86" s="672"/>
      <c r="U86" s="672"/>
      <c r="V86" s="672"/>
      <c r="W86" s="672"/>
      <c r="X86" s="672"/>
      <c r="Y86" s="672"/>
    </row>
    <row r="87" spans="1:25" s="488" customFormat="1" hidden="1" outlineLevel="1" x14ac:dyDescent="0.3">
      <c r="A87" s="647"/>
      <c r="B87" s="648"/>
      <c r="C87" s="648"/>
      <c r="D87" s="649"/>
      <c r="E87" s="651"/>
      <c r="F87" s="667">
        <f t="shared" si="4"/>
        <v>0</v>
      </c>
      <c r="G87" s="668">
        <f t="shared" si="5"/>
        <v>0</v>
      </c>
      <c r="H87" s="668">
        <f t="shared" si="6"/>
        <v>0</v>
      </c>
      <c r="I87" s="8"/>
      <c r="J87" s="672"/>
      <c r="K87" s="672"/>
      <c r="L87" s="672"/>
      <c r="M87" s="672"/>
      <c r="N87" s="672"/>
      <c r="O87" s="672"/>
      <c r="P87" s="672"/>
      <c r="Q87" s="672"/>
      <c r="R87" s="672"/>
      <c r="S87" s="672"/>
      <c r="T87" s="672"/>
      <c r="U87" s="672"/>
      <c r="V87" s="672"/>
      <c r="W87" s="672"/>
      <c r="X87" s="672"/>
      <c r="Y87" s="672"/>
    </row>
    <row r="88" spans="1:25" s="488" customFormat="1" hidden="1" outlineLevel="1" x14ac:dyDescent="0.3">
      <c r="A88" s="647"/>
      <c r="B88" s="648"/>
      <c r="C88" s="648"/>
      <c r="D88" s="649"/>
      <c r="E88" s="651"/>
      <c r="F88" s="667">
        <f t="shared" si="4"/>
        <v>0</v>
      </c>
      <c r="G88" s="668">
        <f t="shared" si="5"/>
        <v>0</v>
      </c>
      <c r="H88" s="668">
        <f t="shared" si="6"/>
        <v>0</v>
      </c>
      <c r="I88" s="8"/>
      <c r="J88" s="672"/>
      <c r="K88" s="672"/>
      <c r="L88" s="672"/>
      <c r="M88" s="672"/>
      <c r="N88" s="672"/>
      <c r="O88" s="672"/>
      <c r="P88" s="672"/>
      <c r="Q88" s="672"/>
      <c r="R88" s="672"/>
      <c r="S88" s="672"/>
      <c r="T88" s="672"/>
      <c r="U88" s="672"/>
      <c r="V88" s="672"/>
      <c r="W88" s="672"/>
      <c r="X88" s="672"/>
      <c r="Y88" s="672"/>
    </row>
    <row r="89" spans="1:25" s="488" customFormat="1" hidden="1" outlineLevel="1" x14ac:dyDescent="0.3">
      <c r="A89" s="647"/>
      <c r="B89" s="648"/>
      <c r="C89" s="648"/>
      <c r="D89" s="649"/>
      <c r="E89" s="651"/>
      <c r="F89" s="667">
        <f t="shared" si="4"/>
        <v>0</v>
      </c>
      <c r="G89" s="668">
        <f t="shared" si="5"/>
        <v>0</v>
      </c>
      <c r="H89" s="668">
        <f t="shared" si="6"/>
        <v>0</v>
      </c>
      <c r="I89" s="8"/>
      <c r="J89" s="672"/>
      <c r="K89" s="672"/>
      <c r="L89" s="672"/>
      <c r="M89" s="672"/>
      <c r="N89" s="672"/>
      <c r="O89" s="672"/>
      <c r="P89" s="672"/>
      <c r="Q89" s="672"/>
      <c r="R89" s="672"/>
      <c r="S89" s="672"/>
      <c r="T89" s="672"/>
      <c r="U89" s="672"/>
      <c r="V89" s="672"/>
      <c r="W89" s="672"/>
      <c r="X89" s="672"/>
      <c r="Y89" s="672"/>
    </row>
    <row r="90" spans="1:25" s="488" customFormat="1" hidden="1" outlineLevel="1" x14ac:dyDescent="0.3">
      <c r="A90" s="647"/>
      <c r="B90" s="648"/>
      <c r="C90" s="648"/>
      <c r="D90" s="649"/>
      <c r="E90" s="651"/>
      <c r="F90" s="667">
        <f t="shared" si="4"/>
        <v>0</v>
      </c>
      <c r="G90" s="668">
        <f t="shared" si="5"/>
        <v>0</v>
      </c>
      <c r="H90" s="668">
        <f t="shared" si="6"/>
        <v>0</v>
      </c>
      <c r="I90" s="8"/>
      <c r="J90" s="672"/>
      <c r="K90" s="672"/>
      <c r="L90" s="672"/>
      <c r="M90" s="672"/>
      <c r="N90" s="672"/>
      <c r="O90" s="672"/>
      <c r="P90" s="672"/>
      <c r="Q90" s="672"/>
      <c r="R90" s="672"/>
      <c r="S90" s="672"/>
      <c r="T90" s="672"/>
      <c r="U90" s="672"/>
      <c r="V90" s="672"/>
      <c r="W90" s="672"/>
      <c r="X90" s="672"/>
      <c r="Y90" s="672"/>
    </row>
    <row r="91" spans="1:25" s="488" customFormat="1" hidden="1" outlineLevel="1" x14ac:dyDescent="0.3">
      <c r="A91" s="647"/>
      <c r="B91" s="648"/>
      <c r="C91" s="648"/>
      <c r="D91" s="649"/>
      <c r="E91" s="651"/>
      <c r="F91" s="667">
        <f t="shared" si="4"/>
        <v>0</v>
      </c>
      <c r="G91" s="668">
        <f t="shared" si="5"/>
        <v>0</v>
      </c>
      <c r="H91" s="668">
        <f t="shared" si="6"/>
        <v>0</v>
      </c>
      <c r="I91" s="8"/>
      <c r="J91" s="672"/>
      <c r="K91" s="672"/>
      <c r="L91" s="672"/>
      <c r="M91" s="672"/>
      <c r="N91" s="672"/>
      <c r="O91" s="672"/>
      <c r="P91" s="672"/>
      <c r="Q91" s="672"/>
      <c r="R91" s="672"/>
      <c r="S91" s="672"/>
      <c r="T91" s="672"/>
      <c r="U91" s="672"/>
      <c r="V91" s="672"/>
      <c r="W91" s="672"/>
      <c r="X91" s="672"/>
      <c r="Y91" s="672"/>
    </row>
    <row r="92" spans="1:25" s="488" customFormat="1" hidden="1" outlineLevel="1" x14ac:dyDescent="0.3">
      <c r="A92" s="647"/>
      <c r="B92" s="648"/>
      <c r="C92" s="648"/>
      <c r="D92" s="649"/>
      <c r="E92" s="651"/>
      <c r="F92" s="667">
        <f t="shared" si="4"/>
        <v>0</v>
      </c>
      <c r="G92" s="668">
        <f t="shared" si="5"/>
        <v>0</v>
      </c>
      <c r="H92" s="668">
        <f t="shared" si="6"/>
        <v>0</v>
      </c>
      <c r="I92" s="8"/>
      <c r="J92" s="672"/>
      <c r="K92" s="672"/>
      <c r="L92" s="672"/>
      <c r="M92" s="672"/>
      <c r="N92" s="672"/>
      <c r="O92" s="672"/>
      <c r="P92" s="672"/>
      <c r="Q92" s="672"/>
      <c r="R92" s="672"/>
      <c r="S92" s="672"/>
      <c r="T92" s="672"/>
      <c r="U92" s="672"/>
      <c r="V92" s="672"/>
      <c r="W92" s="672"/>
      <c r="X92" s="672"/>
      <c r="Y92" s="672"/>
    </row>
    <row r="93" spans="1:25" s="488" customFormat="1" hidden="1" outlineLevel="1" x14ac:dyDescent="0.3">
      <c r="A93" s="647"/>
      <c r="B93" s="648"/>
      <c r="C93" s="648"/>
      <c r="D93" s="649"/>
      <c r="E93" s="651"/>
      <c r="F93" s="667">
        <f t="shared" si="4"/>
        <v>0</v>
      </c>
      <c r="G93" s="668">
        <f t="shared" si="5"/>
        <v>0</v>
      </c>
      <c r="H93" s="668">
        <f t="shared" si="6"/>
        <v>0</v>
      </c>
      <c r="I93" s="8"/>
      <c r="J93" s="672"/>
      <c r="K93" s="672"/>
      <c r="L93" s="672"/>
      <c r="M93" s="672"/>
      <c r="N93" s="672"/>
      <c r="O93" s="672"/>
      <c r="P93" s="672"/>
      <c r="Q93" s="672"/>
      <c r="R93" s="672"/>
      <c r="S93" s="672"/>
      <c r="T93" s="672"/>
      <c r="U93" s="672"/>
      <c r="V93" s="672"/>
      <c r="W93" s="672"/>
      <c r="X93" s="672"/>
      <c r="Y93" s="672"/>
    </row>
    <row r="94" spans="1:25" s="488" customFormat="1" hidden="1" outlineLevel="1" x14ac:dyDescent="0.3">
      <c r="A94" s="647"/>
      <c r="B94" s="648"/>
      <c r="C94" s="648"/>
      <c r="D94" s="649"/>
      <c r="E94" s="651"/>
      <c r="F94" s="667">
        <f t="shared" si="4"/>
        <v>0</v>
      </c>
      <c r="G94" s="668">
        <f t="shared" si="5"/>
        <v>0</v>
      </c>
      <c r="H94" s="668">
        <f t="shared" si="6"/>
        <v>0</v>
      </c>
      <c r="I94" s="8"/>
      <c r="J94" s="672"/>
      <c r="K94" s="672"/>
      <c r="L94" s="672"/>
      <c r="M94" s="672"/>
      <c r="N94" s="672"/>
      <c r="O94" s="672"/>
      <c r="P94" s="672"/>
      <c r="Q94" s="672"/>
      <c r="R94" s="672"/>
      <c r="S94" s="672"/>
      <c r="T94" s="672"/>
      <c r="U94" s="672"/>
      <c r="V94" s="672"/>
      <c r="W94" s="672"/>
      <c r="X94" s="672"/>
      <c r="Y94" s="672"/>
    </row>
    <row r="95" spans="1:25" s="488" customFormat="1" hidden="1" outlineLevel="1" x14ac:dyDescent="0.3">
      <c r="A95" s="647"/>
      <c r="B95" s="648"/>
      <c r="C95" s="648"/>
      <c r="D95" s="649"/>
      <c r="E95" s="651"/>
      <c r="F95" s="667">
        <f t="shared" si="4"/>
        <v>0</v>
      </c>
      <c r="G95" s="668">
        <f t="shared" si="5"/>
        <v>0</v>
      </c>
      <c r="H95" s="668">
        <f t="shared" si="6"/>
        <v>0</v>
      </c>
      <c r="I95" s="8"/>
      <c r="J95" s="672"/>
      <c r="K95" s="672"/>
      <c r="L95" s="672"/>
      <c r="M95" s="672"/>
      <c r="N95" s="672"/>
      <c r="O95" s="672"/>
      <c r="P95" s="672"/>
      <c r="Q95" s="672"/>
      <c r="R95" s="672"/>
      <c r="S95" s="672"/>
      <c r="T95" s="672"/>
      <c r="U95" s="672"/>
      <c r="V95" s="672"/>
      <c r="W95" s="672"/>
      <c r="X95" s="672"/>
      <c r="Y95" s="672"/>
    </row>
    <row r="96" spans="1:25" s="488" customFormat="1" hidden="1" outlineLevel="1" x14ac:dyDescent="0.3">
      <c r="A96" s="647"/>
      <c r="B96" s="648"/>
      <c r="C96" s="648"/>
      <c r="D96" s="649"/>
      <c r="E96" s="651"/>
      <c r="F96" s="667">
        <f t="shared" si="4"/>
        <v>0</v>
      </c>
      <c r="G96" s="668">
        <f t="shared" si="5"/>
        <v>0</v>
      </c>
      <c r="H96" s="668">
        <f t="shared" si="6"/>
        <v>0</v>
      </c>
      <c r="I96" s="8"/>
      <c r="J96" s="672"/>
      <c r="K96" s="672"/>
      <c r="L96" s="672"/>
      <c r="M96" s="672"/>
      <c r="N96" s="672"/>
      <c r="O96" s="672"/>
      <c r="P96" s="672"/>
      <c r="Q96" s="672"/>
      <c r="R96" s="672"/>
      <c r="S96" s="672"/>
      <c r="T96" s="672"/>
      <c r="U96" s="672"/>
      <c r="V96" s="672"/>
      <c r="W96" s="672"/>
      <c r="X96" s="672"/>
      <c r="Y96" s="672"/>
    </row>
    <row r="97" spans="1:25" s="488" customFormat="1" hidden="1" outlineLevel="1" x14ac:dyDescent="0.3">
      <c r="A97" s="647"/>
      <c r="B97" s="648"/>
      <c r="C97" s="648"/>
      <c r="D97" s="649"/>
      <c r="E97" s="651"/>
      <c r="F97" s="667">
        <f t="shared" si="4"/>
        <v>0</v>
      </c>
      <c r="G97" s="668">
        <f t="shared" si="5"/>
        <v>0</v>
      </c>
      <c r="H97" s="668">
        <f t="shared" si="6"/>
        <v>0</v>
      </c>
      <c r="I97" s="8"/>
      <c r="J97" s="672"/>
      <c r="K97" s="672"/>
      <c r="L97" s="672"/>
      <c r="M97" s="672"/>
      <c r="N97" s="672"/>
      <c r="O97" s="672"/>
      <c r="P97" s="672"/>
      <c r="Q97" s="672"/>
      <c r="R97" s="672"/>
      <c r="S97" s="672"/>
      <c r="T97" s="672"/>
      <c r="U97" s="672"/>
      <c r="V97" s="672"/>
      <c r="W97" s="672"/>
      <c r="X97" s="672"/>
      <c r="Y97" s="672"/>
    </row>
    <row r="98" spans="1:25" s="488" customFormat="1" hidden="1" outlineLevel="1" x14ac:dyDescent="0.3">
      <c r="A98" s="647"/>
      <c r="B98" s="648"/>
      <c r="C98" s="648"/>
      <c r="D98" s="649"/>
      <c r="E98" s="651"/>
      <c r="F98" s="667">
        <f t="shared" si="4"/>
        <v>0</v>
      </c>
      <c r="G98" s="668">
        <f t="shared" si="5"/>
        <v>0</v>
      </c>
      <c r="H98" s="668">
        <f t="shared" si="6"/>
        <v>0</v>
      </c>
      <c r="I98" s="8"/>
      <c r="J98" s="672"/>
      <c r="K98" s="672"/>
      <c r="L98" s="672"/>
      <c r="M98" s="672"/>
      <c r="N98" s="672"/>
      <c r="O98" s="672"/>
      <c r="P98" s="672"/>
      <c r="Q98" s="672"/>
      <c r="R98" s="672"/>
      <c r="S98" s="672"/>
      <c r="T98" s="672"/>
      <c r="U98" s="672"/>
      <c r="V98" s="672"/>
      <c r="W98" s="672"/>
      <c r="X98" s="672"/>
      <c r="Y98" s="672"/>
    </row>
    <row r="99" spans="1:25" s="488" customFormat="1" hidden="1" outlineLevel="1" x14ac:dyDescent="0.3">
      <c r="A99" s="647"/>
      <c r="B99" s="648"/>
      <c r="C99" s="648"/>
      <c r="D99" s="649"/>
      <c r="E99" s="651"/>
      <c r="F99" s="667">
        <f t="shared" si="4"/>
        <v>0</v>
      </c>
      <c r="G99" s="668">
        <f t="shared" si="5"/>
        <v>0</v>
      </c>
      <c r="H99" s="668">
        <f t="shared" si="6"/>
        <v>0</v>
      </c>
      <c r="I99" s="8"/>
      <c r="J99" s="672"/>
      <c r="K99" s="672"/>
      <c r="L99" s="672"/>
      <c r="M99" s="672"/>
      <c r="N99" s="672"/>
      <c r="O99" s="672"/>
      <c r="P99" s="672"/>
      <c r="Q99" s="672"/>
      <c r="R99" s="672"/>
      <c r="S99" s="672"/>
      <c r="T99" s="672"/>
      <c r="U99" s="672"/>
      <c r="V99" s="672"/>
      <c r="W99" s="672"/>
      <c r="X99" s="672"/>
      <c r="Y99" s="672"/>
    </row>
    <row r="100" spans="1:25" s="488" customFormat="1" hidden="1" outlineLevel="1" x14ac:dyDescent="0.3">
      <c r="A100" s="647"/>
      <c r="B100" s="648"/>
      <c r="C100" s="648"/>
      <c r="D100" s="649"/>
      <c r="E100" s="651"/>
      <c r="F100" s="667">
        <f t="shared" si="4"/>
        <v>0</v>
      </c>
      <c r="G100" s="668">
        <f t="shared" si="5"/>
        <v>0</v>
      </c>
      <c r="H100" s="668">
        <f t="shared" si="6"/>
        <v>0</v>
      </c>
      <c r="I100" s="8"/>
      <c r="J100" s="672"/>
      <c r="K100" s="672"/>
      <c r="L100" s="672"/>
      <c r="M100" s="672"/>
      <c r="N100" s="672"/>
      <c r="O100" s="672"/>
      <c r="P100" s="672"/>
      <c r="Q100" s="672"/>
      <c r="R100" s="672"/>
      <c r="S100" s="672"/>
      <c r="T100" s="672"/>
      <c r="U100" s="672"/>
      <c r="V100" s="672"/>
      <c r="W100" s="672"/>
      <c r="X100" s="672"/>
      <c r="Y100" s="672"/>
    </row>
    <row r="101" spans="1:25" s="488" customFormat="1" hidden="1" outlineLevel="1" x14ac:dyDescent="0.3">
      <c r="A101" s="647"/>
      <c r="B101" s="648"/>
      <c r="C101" s="648"/>
      <c r="D101" s="649"/>
      <c r="E101" s="651"/>
      <c r="F101" s="667">
        <f t="shared" si="4"/>
        <v>0</v>
      </c>
      <c r="G101" s="668">
        <f t="shared" si="5"/>
        <v>0</v>
      </c>
      <c r="H101" s="668">
        <f t="shared" si="6"/>
        <v>0</v>
      </c>
      <c r="I101" s="8"/>
      <c r="J101" s="672"/>
      <c r="K101" s="672"/>
      <c r="L101" s="672"/>
      <c r="M101" s="672"/>
      <c r="N101" s="672"/>
      <c r="O101" s="672"/>
      <c r="P101" s="672"/>
      <c r="Q101" s="672"/>
      <c r="R101" s="672"/>
      <c r="S101" s="672"/>
      <c r="T101" s="672"/>
      <c r="U101" s="672"/>
      <c r="V101" s="672"/>
      <c r="W101" s="672"/>
      <c r="X101" s="672"/>
      <c r="Y101" s="672"/>
    </row>
    <row r="102" spans="1:25" s="488" customFormat="1" hidden="1" outlineLevel="1" x14ac:dyDescent="0.3">
      <c r="A102" s="647"/>
      <c r="B102" s="648"/>
      <c r="C102" s="648"/>
      <c r="D102" s="649"/>
      <c r="E102" s="651"/>
      <c r="F102" s="667">
        <f t="shared" si="4"/>
        <v>0</v>
      </c>
      <c r="G102" s="668">
        <f t="shared" si="5"/>
        <v>0</v>
      </c>
      <c r="H102" s="668">
        <f t="shared" si="6"/>
        <v>0</v>
      </c>
      <c r="I102" s="8"/>
      <c r="J102" s="672"/>
      <c r="K102" s="672"/>
      <c r="L102" s="672"/>
      <c r="M102" s="672"/>
      <c r="N102" s="672"/>
      <c r="O102" s="672"/>
      <c r="P102" s="672"/>
      <c r="Q102" s="672"/>
      <c r="R102" s="672"/>
      <c r="S102" s="672"/>
      <c r="T102" s="672"/>
      <c r="U102" s="672"/>
      <c r="V102" s="672"/>
      <c r="W102" s="672"/>
      <c r="X102" s="672"/>
      <c r="Y102" s="672"/>
    </row>
    <row r="103" spans="1:25" s="488" customFormat="1" hidden="1" outlineLevel="1" x14ac:dyDescent="0.3">
      <c r="A103" s="647"/>
      <c r="B103" s="648"/>
      <c r="C103" s="648"/>
      <c r="D103" s="649"/>
      <c r="E103" s="651"/>
      <c r="F103" s="667">
        <f t="shared" si="4"/>
        <v>0</v>
      </c>
      <c r="G103" s="668">
        <f t="shared" si="5"/>
        <v>0</v>
      </c>
      <c r="H103" s="668">
        <f t="shared" si="6"/>
        <v>0</v>
      </c>
      <c r="I103" s="8"/>
      <c r="J103" s="672"/>
      <c r="K103" s="672"/>
      <c r="L103" s="672"/>
      <c r="M103" s="672"/>
      <c r="N103" s="672"/>
      <c r="O103" s="672"/>
      <c r="P103" s="672"/>
      <c r="Q103" s="672"/>
      <c r="R103" s="672"/>
      <c r="S103" s="672"/>
      <c r="T103" s="672"/>
      <c r="U103" s="672"/>
      <c r="V103" s="672"/>
      <c r="W103" s="672"/>
      <c r="X103" s="672"/>
      <c r="Y103" s="672"/>
    </row>
    <row r="104" spans="1:25" s="488" customFormat="1" hidden="1" outlineLevel="1" x14ac:dyDescent="0.3">
      <c r="A104" s="647"/>
      <c r="B104" s="648"/>
      <c r="C104" s="648"/>
      <c r="D104" s="649"/>
      <c r="E104" s="651"/>
      <c r="F104" s="667">
        <f t="shared" si="4"/>
        <v>0</v>
      </c>
      <c r="G104" s="668">
        <f t="shared" si="5"/>
        <v>0</v>
      </c>
      <c r="H104" s="668">
        <f t="shared" si="6"/>
        <v>0</v>
      </c>
      <c r="I104" s="8"/>
      <c r="J104" s="672"/>
      <c r="K104" s="672"/>
      <c r="L104" s="672"/>
      <c r="M104" s="672"/>
      <c r="N104" s="672"/>
      <c r="O104" s="672"/>
      <c r="P104" s="672"/>
      <c r="Q104" s="672"/>
      <c r="R104" s="672"/>
      <c r="S104" s="672"/>
      <c r="T104" s="672"/>
      <c r="U104" s="672"/>
      <c r="V104" s="672"/>
      <c r="W104" s="672"/>
      <c r="X104" s="672"/>
      <c r="Y104" s="672"/>
    </row>
    <row r="105" spans="1:25" s="488" customFormat="1" hidden="1" outlineLevel="1" x14ac:dyDescent="0.3">
      <c r="A105" s="647"/>
      <c r="B105" s="648"/>
      <c r="C105" s="648"/>
      <c r="D105" s="649"/>
      <c r="E105" s="651"/>
      <c r="F105" s="667">
        <f t="shared" si="4"/>
        <v>0</v>
      </c>
      <c r="G105" s="668">
        <f t="shared" si="5"/>
        <v>0</v>
      </c>
      <c r="H105" s="668">
        <f t="shared" si="6"/>
        <v>0</v>
      </c>
      <c r="I105" s="8"/>
      <c r="J105" s="672"/>
      <c r="K105" s="672"/>
      <c r="L105" s="672"/>
      <c r="M105" s="672"/>
      <c r="N105" s="672"/>
      <c r="O105" s="672"/>
      <c r="P105" s="672"/>
      <c r="Q105" s="672"/>
      <c r="R105" s="672"/>
      <c r="S105" s="672"/>
      <c r="T105" s="672"/>
      <c r="U105" s="672"/>
      <c r="V105" s="672"/>
      <c r="W105" s="672"/>
      <c r="X105" s="672"/>
      <c r="Y105" s="672"/>
    </row>
    <row r="106" spans="1:25" s="488" customFormat="1" hidden="1" outlineLevel="1" x14ac:dyDescent="0.3">
      <c r="A106" s="647"/>
      <c r="B106" s="648"/>
      <c r="C106" s="648"/>
      <c r="D106" s="649"/>
      <c r="E106" s="651"/>
      <c r="F106" s="667">
        <f t="shared" si="4"/>
        <v>0</v>
      </c>
      <c r="G106" s="668">
        <f t="shared" si="5"/>
        <v>0</v>
      </c>
      <c r="H106" s="668">
        <f t="shared" si="6"/>
        <v>0</v>
      </c>
      <c r="I106" s="8"/>
      <c r="J106" s="672"/>
      <c r="K106" s="672"/>
      <c r="L106" s="672"/>
      <c r="M106" s="672"/>
      <c r="N106" s="672"/>
      <c r="O106" s="672"/>
      <c r="P106" s="672"/>
      <c r="Q106" s="672"/>
      <c r="R106" s="672"/>
      <c r="S106" s="672"/>
      <c r="T106" s="672"/>
      <c r="U106" s="672"/>
      <c r="V106" s="672"/>
      <c r="W106" s="672"/>
      <c r="X106" s="672"/>
      <c r="Y106" s="672"/>
    </row>
    <row r="107" spans="1:25" s="488" customFormat="1" hidden="1" outlineLevel="1" x14ac:dyDescent="0.3">
      <c r="A107" s="647"/>
      <c r="B107" s="648"/>
      <c r="C107" s="648"/>
      <c r="D107" s="649"/>
      <c r="E107" s="651"/>
      <c r="F107" s="667">
        <f t="shared" si="4"/>
        <v>0</v>
      </c>
      <c r="G107" s="668">
        <f t="shared" si="5"/>
        <v>0</v>
      </c>
      <c r="H107" s="668">
        <f t="shared" si="6"/>
        <v>0</v>
      </c>
      <c r="I107" s="8"/>
      <c r="J107" s="672"/>
      <c r="K107" s="672"/>
      <c r="L107" s="672"/>
      <c r="M107" s="672"/>
      <c r="N107" s="672"/>
      <c r="O107" s="672"/>
      <c r="P107" s="672"/>
      <c r="Q107" s="672"/>
      <c r="R107" s="672"/>
      <c r="S107" s="672"/>
      <c r="T107" s="672"/>
      <c r="U107" s="672"/>
      <c r="V107" s="672"/>
      <c r="W107" s="672"/>
      <c r="X107" s="672"/>
      <c r="Y107" s="672"/>
    </row>
    <row r="108" spans="1:25" s="488" customFormat="1" hidden="1" outlineLevel="1" x14ac:dyDescent="0.3">
      <c r="A108" s="647"/>
      <c r="B108" s="648"/>
      <c r="C108" s="648"/>
      <c r="D108" s="649"/>
      <c r="E108" s="651"/>
      <c r="F108" s="667">
        <f t="shared" si="4"/>
        <v>0</v>
      </c>
      <c r="G108" s="668">
        <f t="shared" si="5"/>
        <v>0</v>
      </c>
      <c r="H108" s="668">
        <f t="shared" si="6"/>
        <v>0</v>
      </c>
      <c r="I108" s="8"/>
      <c r="J108" s="672"/>
      <c r="K108" s="672"/>
      <c r="L108" s="672"/>
      <c r="M108" s="672"/>
      <c r="N108" s="672"/>
      <c r="O108" s="672"/>
      <c r="P108" s="672"/>
      <c r="Q108" s="672"/>
      <c r="R108" s="672"/>
      <c r="S108" s="672"/>
      <c r="T108" s="672"/>
      <c r="U108" s="672"/>
      <c r="V108" s="672"/>
      <c r="W108" s="672"/>
      <c r="X108" s="672"/>
      <c r="Y108" s="672"/>
    </row>
    <row r="109" spans="1:25" s="488" customFormat="1" hidden="1" outlineLevel="1" x14ac:dyDescent="0.3">
      <c r="A109" s="647"/>
      <c r="B109" s="648"/>
      <c r="C109" s="648"/>
      <c r="D109" s="649"/>
      <c r="E109" s="651"/>
      <c r="F109" s="667">
        <f t="shared" si="4"/>
        <v>0</v>
      </c>
      <c r="G109" s="668">
        <f t="shared" si="5"/>
        <v>0</v>
      </c>
      <c r="H109" s="668">
        <f t="shared" si="6"/>
        <v>0</v>
      </c>
      <c r="I109" s="8"/>
      <c r="J109" s="672"/>
      <c r="K109" s="672"/>
      <c r="L109" s="672"/>
      <c r="M109" s="672"/>
      <c r="N109" s="672"/>
      <c r="O109" s="672"/>
      <c r="P109" s="672"/>
      <c r="Q109" s="672"/>
      <c r="R109" s="672"/>
      <c r="S109" s="672"/>
      <c r="T109" s="672"/>
      <c r="U109" s="672"/>
      <c r="V109" s="672"/>
      <c r="W109" s="672"/>
      <c r="X109" s="672"/>
      <c r="Y109" s="672"/>
    </row>
    <row r="110" spans="1:25" s="488" customFormat="1" hidden="1" outlineLevel="1" x14ac:dyDescent="0.3">
      <c r="A110" s="647"/>
      <c r="B110" s="648"/>
      <c r="C110" s="648"/>
      <c r="D110" s="649"/>
      <c r="E110" s="651"/>
      <c r="F110" s="667">
        <f t="shared" ref="F110:F111" si="7">D110/8/(215/12)</f>
        <v>0</v>
      </c>
      <c r="G110" s="668">
        <f t="shared" ref="G110:G111" si="8">+D110*C110</f>
        <v>0</v>
      </c>
      <c r="H110" s="668">
        <f t="shared" ref="H110:H111" si="9">G110*0.25</f>
        <v>0</v>
      </c>
      <c r="I110" s="8"/>
      <c r="J110" s="672"/>
      <c r="K110" s="672"/>
      <c r="L110" s="672"/>
      <c r="M110" s="672"/>
      <c r="N110" s="672"/>
      <c r="O110" s="672"/>
      <c r="P110" s="672"/>
      <c r="Q110" s="672"/>
      <c r="R110" s="672"/>
      <c r="S110" s="672"/>
      <c r="T110" s="672"/>
      <c r="U110" s="672"/>
      <c r="V110" s="672"/>
      <c r="W110" s="672"/>
      <c r="X110" s="672"/>
      <c r="Y110" s="672"/>
    </row>
    <row r="111" spans="1:25" s="488" customFormat="1" hidden="1" outlineLevel="1" x14ac:dyDescent="0.3">
      <c r="A111" s="647"/>
      <c r="B111" s="648"/>
      <c r="C111" s="648"/>
      <c r="D111" s="649"/>
      <c r="E111" s="651"/>
      <c r="F111" s="667">
        <f t="shared" si="7"/>
        <v>0</v>
      </c>
      <c r="G111" s="668">
        <f t="shared" si="8"/>
        <v>0</v>
      </c>
      <c r="H111" s="668">
        <f t="shared" si="9"/>
        <v>0</v>
      </c>
      <c r="I111" s="8"/>
      <c r="J111" s="672"/>
      <c r="K111" s="672"/>
      <c r="L111" s="672"/>
      <c r="M111" s="672"/>
      <c r="N111" s="672"/>
      <c r="O111" s="672"/>
      <c r="P111" s="672"/>
      <c r="Q111" s="672"/>
      <c r="R111" s="672"/>
      <c r="S111" s="672"/>
      <c r="T111" s="672"/>
      <c r="U111" s="672"/>
      <c r="V111" s="672"/>
      <c r="W111" s="672"/>
      <c r="X111" s="672"/>
      <c r="Y111" s="672"/>
    </row>
    <row r="112" spans="1:25" s="488" customFormat="1" hidden="1" outlineLevel="1" x14ac:dyDescent="0.3">
      <c r="A112" s="647"/>
      <c r="B112" s="648"/>
      <c r="C112" s="648"/>
      <c r="D112" s="649"/>
      <c r="E112" s="651"/>
      <c r="F112" s="667">
        <f t="shared" si="0"/>
        <v>0</v>
      </c>
      <c r="G112" s="668">
        <f t="shared" si="1"/>
        <v>0</v>
      </c>
      <c r="H112" s="668">
        <f t="shared" si="2"/>
        <v>0</v>
      </c>
      <c r="I112" s="8" t="str">
        <f t="shared" si="3"/>
        <v>M67-M72</v>
      </c>
      <c r="J112" s="672"/>
      <c r="K112" s="672"/>
      <c r="L112" s="672"/>
      <c r="M112" s="672"/>
      <c r="N112" s="672"/>
      <c r="O112" s="672"/>
      <c r="P112" s="672"/>
      <c r="Q112" s="672"/>
      <c r="R112" s="672"/>
      <c r="S112" s="672"/>
      <c r="T112" s="672"/>
      <c r="U112" s="672"/>
      <c r="V112" s="672"/>
      <c r="W112" s="672"/>
      <c r="X112" s="672"/>
      <c r="Y112" s="672"/>
    </row>
    <row r="113" spans="1:25" s="488" customFormat="1" hidden="1" outlineLevel="1" x14ac:dyDescent="0.3">
      <c r="A113" s="647"/>
      <c r="B113" s="648"/>
      <c r="C113" s="648"/>
      <c r="D113" s="649"/>
      <c r="E113" s="651"/>
      <c r="F113" s="667">
        <f t="shared" si="0"/>
        <v>0</v>
      </c>
      <c r="G113" s="668">
        <f t="shared" si="1"/>
        <v>0</v>
      </c>
      <c r="H113" s="668">
        <f>G113*0.25</f>
        <v>0</v>
      </c>
      <c r="I113" s="8" t="str">
        <f t="shared" si="3"/>
        <v>M67-M72</v>
      </c>
      <c r="J113" s="672"/>
      <c r="K113" s="672"/>
      <c r="L113" s="672"/>
      <c r="M113" s="672"/>
      <c r="N113" s="672"/>
      <c r="O113" s="672"/>
      <c r="P113" s="672"/>
      <c r="Q113" s="672"/>
      <c r="R113" s="672"/>
      <c r="S113" s="672"/>
      <c r="T113" s="672"/>
      <c r="U113" s="672"/>
      <c r="V113" s="672"/>
      <c r="W113" s="672"/>
      <c r="X113" s="672"/>
      <c r="Y113" s="672"/>
    </row>
    <row r="114" spans="1:25" s="488" customFormat="1" hidden="1" outlineLevel="1" x14ac:dyDescent="0.3">
      <c r="A114" s="647"/>
      <c r="B114" s="648"/>
      <c r="C114" s="648"/>
      <c r="D114" s="649"/>
      <c r="E114" s="651"/>
      <c r="F114" s="667">
        <f t="shared" si="0"/>
        <v>0</v>
      </c>
      <c r="G114" s="668">
        <f t="shared" si="1"/>
        <v>0</v>
      </c>
      <c r="H114" s="668">
        <f t="shared" si="2"/>
        <v>0</v>
      </c>
      <c r="I114" s="8" t="str">
        <f t="shared" si="3"/>
        <v>M67-M72</v>
      </c>
      <c r="J114" s="672"/>
      <c r="K114" s="672"/>
      <c r="L114" s="672"/>
      <c r="M114" s="672"/>
      <c r="N114" s="672"/>
      <c r="O114" s="672"/>
      <c r="P114" s="672"/>
      <c r="Q114" s="672"/>
      <c r="R114" s="672"/>
      <c r="S114" s="672"/>
      <c r="T114" s="672"/>
      <c r="U114" s="672"/>
      <c r="V114" s="672"/>
      <c r="W114" s="672"/>
      <c r="X114" s="672"/>
      <c r="Y114" s="672"/>
    </row>
    <row r="115" spans="1:25" s="488" customFormat="1" hidden="1" outlineLevel="1" x14ac:dyDescent="0.3">
      <c r="A115" s="647"/>
      <c r="B115" s="648"/>
      <c r="C115" s="648"/>
      <c r="D115" s="649"/>
      <c r="E115" s="651"/>
      <c r="F115" s="667">
        <f t="shared" si="0"/>
        <v>0</v>
      </c>
      <c r="G115" s="668">
        <f t="shared" si="1"/>
        <v>0</v>
      </c>
      <c r="H115" s="668">
        <f t="shared" si="2"/>
        <v>0</v>
      </c>
      <c r="I115" s="8" t="str">
        <f t="shared" si="3"/>
        <v>M67-M72</v>
      </c>
      <c r="J115" s="672"/>
      <c r="K115" s="672"/>
      <c r="L115" s="672"/>
      <c r="M115" s="672"/>
      <c r="N115" s="672"/>
      <c r="O115" s="672"/>
      <c r="P115" s="672"/>
      <c r="Q115" s="672"/>
      <c r="R115" s="672"/>
      <c r="S115" s="672"/>
      <c r="T115" s="672"/>
      <c r="U115" s="672"/>
      <c r="V115" s="672"/>
      <c r="W115" s="672"/>
      <c r="X115" s="672"/>
      <c r="Y115" s="672"/>
    </row>
    <row r="116" spans="1:25" s="488" customFormat="1" hidden="1" outlineLevel="1" x14ac:dyDescent="0.3">
      <c r="A116" s="647"/>
      <c r="B116" s="648"/>
      <c r="C116" s="648"/>
      <c r="D116" s="649"/>
      <c r="E116" s="651"/>
      <c r="F116" s="667">
        <f t="shared" si="0"/>
        <v>0</v>
      </c>
      <c r="G116" s="668">
        <f t="shared" si="1"/>
        <v>0</v>
      </c>
      <c r="H116" s="668">
        <f t="shared" si="2"/>
        <v>0</v>
      </c>
      <c r="I116" s="8" t="str">
        <f t="shared" si="3"/>
        <v>M67-M72</v>
      </c>
      <c r="J116" s="672"/>
      <c r="K116" s="672"/>
      <c r="L116" s="672"/>
      <c r="M116" s="672"/>
      <c r="N116" s="672"/>
      <c r="O116" s="672"/>
      <c r="P116" s="672"/>
      <c r="Q116" s="672"/>
      <c r="R116" s="672"/>
      <c r="S116" s="672"/>
      <c r="T116" s="672"/>
      <c r="U116" s="672"/>
      <c r="V116" s="672"/>
      <c r="W116" s="672"/>
      <c r="X116" s="672"/>
      <c r="Y116" s="672"/>
    </row>
    <row r="117" spans="1:25" s="488" customFormat="1" hidden="1" outlineLevel="1" x14ac:dyDescent="0.3">
      <c r="A117" s="647"/>
      <c r="B117" s="648"/>
      <c r="C117" s="648"/>
      <c r="D117" s="649"/>
      <c r="E117" s="651"/>
      <c r="F117" s="667">
        <f t="shared" si="0"/>
        <v>0</v>
      </c>
      <c r="G117" s="668">
        <f t="shared" si="1"/>
        <v>0</v>
      </c>
      <c r="H117" s="668">
        <f t="shared" si="2"/>
        <v>0</v>
      </c>
      <c r="I117" s="8" t="str">
        <f t="shared" si="3"/>
        <v>M67-M72</v>
      </c>
      <c r="J117" s="672"/>
      <c r="K117" s="672"/>
      <c r="L117" s="672"/>
      <c r="M117" s="672"/>
      <c r="N117" s="672"/>
      <c r="O117" s="672"/>
      <c r="P117" s="672"/>
      <c r="Q117" s="672"/>
      <c r="R117" s="672"/>
      <c r="S117" s="672"/>
      <c r="T117" s="672"/>
      <c r="U117" s="672"/>
      <c r="V117" s="672"/>
      <c r="W117" s="672"/>
      <c r="X117" s="672"/>
      <c r="Y117" s="672"/>
    </row>
    <row r="118" spans="1:25" s="488" customFormat="1" hidden="1" outlineLevel="1" x14ac:dyDescent="0.3">
      <c r="A118" s="624"/>
      <c r="B118" s="650"/>
      <c r="C118" s="650"/>
      <c r="D118" s="651"/>
      <c r="E118" s="651"/>
      <c r="F118" s="669">
        <f t="shared" si="0"/>
        <v>0</v>
      </c>
      <c r="G118" s="668">
        <f t="shared" si="1"/>
        <v>0</v>
      </c>
      <c r="H118" s="668">
        <f t="shared" si="2"/>
        <v>0</v>
      </c>
      <c r="I118" s="8" t="str">
        <f t="shared" si="3"/>
        <v>M67-M72</v>
      </c>
      <c r="J118" s="672"/>
      <c r="K118" s="672"/>
      <c r="L118" s="672"/>
      <c r="M118" s="672"/>
      <c r="N118" s="672"/>
      <c r="O118" s="672"/>
      <c r="P118" s="672"/>
      <c r="Q118" s="672"/>
      <c r="R118" s="672"/>
      <c r="S118" s="672"/>
      <c r="T118" s="672"/>
      <c r="U118" s="672"/>
      <c r="V118" s="672"/>
      <c r="W118" s="672"/>
      <c r="X118" s="672"/>
      <c r="Y118" s="672"/>
    </row>
    <row r="119" spans="1:25" s="488" customFormat="1" hidden="1" outlineLevel="1" x14ac:dyDescent="0.3">
      <c r="A119" s="615"/>
      <c r="B119" s="616"/>
      <c r="C119" s="616"/>
      <c r="D119" s="617"/>
      <c r="E119" s="651"/>
      <c r="F119" s="669">
        <f t="shared" si="0"/>
        <v>0</v>
      </c>
      <c r="G119" s="668">
        <f t="shared" si="1"/>
        <v>0</v>
      </c>
      <c r="H119" s="668">
        <f t="shared" si="2"/>
        <v>0</v>
      </c>
      <c r="I119" s="8" t="str">
        <f t="shared" si="3"/>
        <v>M67-M72</v>
      </c>
      <c r="J119" s="672"/>
      <c r="K119" s="672"/>
      <c r="L119" s="672"/>
      <c r="M119" s="672"/>
      <c r="N119" s="672"/>
      <c r="O119" s="672"/>
      <c r="P119" s="672"/>
      <c r="Q119" s="672"/>
      <c r="R119" s="672"/>
      <c r="S119" s="672"/>
      <c r="T119" s="672"/>
      <c r="U119" s="672"/>
      <c r="V119" s="672"/>
      <c r="W119" s="672"/>
      <c r="X119" s="672"/>
      <c r="Y119" s="672"/>
    </row>
    <row r="120" spans="1:25" s="488" customFormat="1" hidden="1" outlineLevel="1" x14ac:dyDescent="0.3">
      <c r="A120" s="615"/>
      <c r="B120" s="616"/>
      <c r="C120" s="616"/>
      <c r="D120" s="617"/>
      <c r="E120" s="651"/>
      <c r="F120" s="669">
        <f t="shared" si="0"/>
        <v>0</v>
      </c>
      <c r="G120" s="668">
        <f t="shared" si="1"/>
        <v>0</v>
      </c>
      <c r="H120" s="668">
        <f t="shared" si="2"/>
        <v>0</v>
      </c>
      <c r="I120" s="8" t="str">
        <f t="shared" si="3"/>
        <v>M67-M72</v>
      </c>
      <c r="J120" s="672"/>
      <c r="K120" s="672"/>
      <c r="L120" s="672"/>
      <c r="M120" s="672"/>
      <c r="N120" s="672"/>
      <c r="O120" s="672"/>
      <c r="P120" s="672"/>
      <c r="Q120" s="672"/>
      <c r="R120" s="672"/>
      <c r="S120" s="672"/>
      <c r="T120" s="672"/>
      <c r="U120" s="672"/>
      <c r="V120" s="672"/>
      <c r="W120" s="672"/>
      <c r="X120" s="672"/>
      <c r="Y120" s="672"/>
    </row>
    <row r="121" spans="1:25" s="488" customFormat="1" hidden="1" outlineLevel="1" x14ac:dyDescent="0.3">
      <c r="A121" s="615"/>
      <c r="B121" s="616"/>
      <c r="C121" s="616"/>
      <c r="D121" s="617"/>
      <c r="E121" s="651"/>
      <c r="F121" s="669">
        <f t="shared" si="0"/>
        <v>0</v>
      </c>
      <c r="G121" s="668">
        <f t="shared" si="1"/>
        <v>0</v>
      </c>
      <c r="H121" s="668">
        <f t="shared" si="2"/>
        <v>0</v>
      </c>
      <c r="I121" s="8" t="str">
        <f t="shared" si="3"/>
        <v>M67-M72</v>
      </c>
      <c r="J121" s="672"/>
      <c r="K121" s="672"/>
      <c r="L121" s="672"/>
      <c r="M121" s="672"/>
      <c r="N121" s="672"/>
      <c r="O121" s="672"/>
      <c r="P121" s="672"/>
      <c r="Q121" s="672"/>
      <c r="R121" s="672"/>
      <c r="S121" s="672"/>
      <c r="T121" s="672"/>
      <c r="U121" s="672"/>
      <c r="V121" s="672"/>
      <c r="W121" s="672"/>
      <c r="X121" s="672"/>
      <c r="Y121" s="672"/>
    </row>
    <row r="122" spans="1:25" s="488" customFormat="1" hidden="1" outlineLevel="1" x14ac:dyDescent="0.3">
      <c r="A122" s="615"/>
      <c r="B122" s="616"/>
      <c r="C122" s="616"/>
      <c r="D122" s="617"/>
      <c r="E122" s="651"/>
      <c r="F122" s="669">
        <f t="shared" si="0"/>
        <v>0</v>
      </c>
      <c r="G122" s="668">
        <f t="shared" si="1"/>
        <v>0</v>
      </c>
      <c r="H122" s="668">
        <f t="shared" si="2"/>
        <v>0</v>
      </c>
      <c r="I122" s="8" t="str">
        <f t="shared" si="3"/>
        <v>M67-M72</v>
      </c>
      <c r="J122" s="672"/>
      <c r="K122" s="672"/>
      <c r="L122" s="672"/>
      <c r="M122" s="672"/>
      <c r="N122" s="672"/>
      <c r="O122" s="672"/>
      <c r="P122" s="672"/>
      <c r="Q122" s="672"/>
      <c r="R122" s="672"/>
      <c r="S122" s="672"/>
      <c r="T122" s="672"/>
      <c r="U122" s="672"/>
      <c r="V122" s="672"/>
      <c r="W122" s="672"/>
      <c r="X122" s="672"/>
      <c r="Y122" s="672"/>
    </row>
    <row r="123" spans="1:25" s="488" customFormat="1" hidden="1" outlineLevel="1" x14ac:dyDescent="0.3">
      <c r="A123" s="615"/>
      <c r="B123" s="616"/>
      <c r="C123" s="616"/>
      <c r="D123" s="617"/>
      <c r="E123" s="651"/>
      <c r="F123" s="669">
        <f t="shared" si="0"/>
        <v>0</v>
      </c>
      <c r="G123" s="668">
        <f t="shared" si="1"/>
        <v>0</v>
      </c>
      <c r="H123" s="668">
        <f t="shared" si="2"/>
        <v>0</v>
      </c>
      <c r="I123" s="8" t="str">
        <f t="shared" si="3"/>
        <v>M67-M72</v>
      </c>
      <c r="J123" s="672"/>
      <c r="K123" s="672"/>
      <c r="L123" s="672"/>
      <c r="M123" s="672"/>
      <c r="N123" s="672"/>
      <c r="O123" s="672"/>
      <c r="P123" s="672"/>
      <c r="Q123" s="672"/>
      <c r="R123" s="672"/>
      <c r="S123" s="672"/>
      <c r="T123" s="672"/>
      <c r="U123" s="672"/>
      <c r="V123" s="672"/>
      <c r="W123" s="672"/>
      <c r="X123" s="672"/>
      <c r="Y123" s="672"/>
    </row>
    <row r="124" spans="1:25" s="488" customFormat="1" hidden="1" outlineLevel="1" x14ac:dyDescent="0.3">
      <c r="A124" s="615"/>
      <c r="B124" s="616"/>
      <c r="C124" s="616"/>
      <c r="D124" s="617"/>
      <c r="E124" s="651"/>
      <c r="F124" s="669">
        <f t="shared" si="0"/>
        <v>0</v>
      </c>
      <c r="G124" s="668">
        <f t="shared" si="1"/>
        <v>0</v>
      </c>
      <c r="H124" s="668">
        <f t="shared" si="2"/>
        <v>0</v>
      </c>
      <c r="I124" s="8" t="str">
        <f t="shared" si="3"/>
        <v>M67-M72</v>
      </c>
      <c r="J124" s="672"/>
      <c r="K124" s="672"/>
      <c r="L124" s="672"/>
      <c r="M124" s="672"/>
      <c r="N124" s="672"/>
      <c r="O124" s="672"/>
      <c r="P124" s="672"/>
      <c r="Q124" s="672"/>
      <c r="R124" s="672"/>
      <c r="S124" s="672"/>
      <c r="T124" s="672"/>
      <c r="U124" s="672"/>
      <c r="V124" s="672"/>
      <c r="W124" s="672"/>
      <c r="X124" s="672"/>
      <c r="Y124" s="672"/>
    </row>
    <row r="125" spans="1:25" s="488" customFormat="1" hidden="1" outlineLevel="1" x14ac:dyDescent="0.3">
      <c r="A125" s="615"/>
      <c r="B125" s="616"/>
      <c r="C125" s="616"/>
      <c r="D125" s="617"/>
      <c r="E125" s="651"/>
      <c r="F125" s="669">
        <f t="shared" si="0"/>
        <v>0</v>
      </c>
      <c r="G125" s="668">
        <f t="shared" si="1"/>
        <v>0</v>
      </c>
      <c r="H125" s="668">
        <f t="shared" si="2"/>
        <v>0</v>
      </c>
      <c r="I125" s="8" t="str">
        <f t="shared" si="3"/>
        <v>M67-M72</v>
      </c>
      <c r="J125" s="672"/>
      <c r="K125" s="672"/>
      <c r="L125" s="672"/>
      <c r="M125" s="672"/>
      <c r="N125" s="672"/>
      <c r="O125" s="672"/>
      <c r="P125" s="672"/>
      <c r="Q125" s="672"/>
      <c r="R125" s="672"/>
      <c r="S125" s="672"/>
      <c r="T125" s="672"/>
      <c r="U125" s="672"/>
      <c r="V125" s="672"/>
      <c r="W125" s="672"/>
      <c r="X125" s="672"/>
      <c r="Y125" s="672"/>
    </row>
    <row r="126" spans="1:25" s="488" customFormat="1" hidden="1" outlineLevel="1" x14ac:dyDescent="0.3">
      <c r="A126" s="615"/>
      <c r="B126" s="616"/>
      <c r="C126" s="616"/>
      <c r="D126" s="617"/>
      <c r="E126" s="651"/>
      <c r="F126" s="669">
        <f t="shared" si="0"/>
        <v>0</v>
      </c>
      <c r="G126" s="668">
        <f t="shared" si="1"/>
        <v>0</v>
      </c>
      <c r="H126" s="668">
        <f t="shared" si="2"/>
        <v>0</v>
      </c>
      <c r="I126" s="8" t="str">
        <f t="shared" si="3"/>
        <v>M67-M72</v>
      </c>
      <c r="J126" s="672"/>
      <c r="K126" s="672"/>
      <c r="L126" s="672"/>
      <c r="M126" s="672"/>
      <c r="N126" s="672"/>
      <c r="O126" s="672"/>
      <c r="P126" s="672"/>
      <c r="Q126" s="672"/>
      <c r="R126" s="672"/>
      <c r="S126" s="672"/>
      <c r="T126" s="672"/>
      <c r="U126" s="672"/>
      <c r="V126" s="672"/>
      <c r="W126" s="672"/>
      <c r="X126" s="672"/>
      <c r="Y126" s="672"/>
    </row>
    <row r="127" spans="1:25" s="488" customFormat="1" hidden="1" outlineLevel="1" x14ac:dyDescent="0.3">
      <c r="A127" s="615"/>
      <c r="B127" s="616"/>
      <c r="C127" s="616"/>
      <c r="D127" s="617"/>
      <c r="E127" s="651"/>
      <c r="F127" s="669">
        <f t="shared" si="0"/>
        <v>0</v>
      </c>
      <c r="G127" s="668">
        <f t="shared" si="1"/>
        <v>0</v>
      </c>
      <c r="H127" s="668">
        <f t="shared" si="2"/>
        <v>0</v>
      </c>
      <c r="I127" s="8" t="str">
        <f t="shared" si="3"/>
        <v>M67-M72</v>
      </c>
      <c r="J127" s="672"/>
      <c r="K127" s="672"/>
      <c r="L127" s="672"/>
      <c r="M127" s="672"/>
      <c r="N127" s="672"/>
      <c r="O127" s="672"/>
      <c r="P127" s="672"/>
      <c r="Q127" s="672"/>
      <c r="R127" s="672"/>
      <c r="S127" s="672"/>
      <c r="T127" s="672"/>
      <c r="U127" s="672"/>
      <c r="V127" s="672"/>
      <c r="W127" s="672"/>
      <c r="X127" s="672"/>
      <c r="Y127" s="672"/>
    </row>
    <row r="128" spans="1:25" s="488" customFormat="1" hidden="1" outlineLevel="1" x14ac:dyDescent="0.3">
      <c r="A128" s="615"/>
      <c r="B128" s="616"/>
      <c r="C128" s="616"/>
      <c r="D128" s="617"/>
      <c r="E128" s="651"/>
      <c r="F128" s="669">
        <f t="shared" si="0"/>
        <v>0</v>
      </c>
      <c r="G128" s="668">
        <f t="shared" si="1"/>
        <v>0</v>
      </c>
      <c r="H128" s="668">
        <f t="shared" si="2"/>
        <v>0</v>
      </c>
      <c r="I128" s="8" t="str">
        <f t="shared" si="3"/>
        <v>M67-M72</v>
      </c>
      <c r="J128" s="672"/>
      <c r="K128" s="672"/>
      <c r="L128" s="672"/>
      <c r="M128" s="672"/>
      <c r="N128" s="672"/>
      <c r="O128" s="672"/>
      <c r="P128" s="672"/>
      <c r="Q128" s="672"/>
      <c r="R128" s="672"/>
      <c r="S128" s="672"/>
      <c r="T128" s="672"/>
      <c r="U128" s="672"/>
      <c r="V128" s="672"/>
      <c r="W128" s="672"/>
      <c r="X128" s="672"/>
      <c r="Y128" s="672"/>
    </row>
    <row r="129" spans="1:25" s="488" customFormat="1" hidden="1" outlineLevel="1" x14ac:dyDescent="0.3">
      <c r="A129" s="615"/>
      <c r="B129" s="616"/>
      <c r="C129" s="616"/>
      <c r="D129" s="617"/>
      <c r="E129" s="651"/>
      <c r="F129" s="669">
        <f t="shared" si="0"/>
        <v>0</v>
      </c>
      <c r="G129" s="668">
        <f t="shared" si="1"/>
        <v>0</v>
      </c>
      <c r="H129" s="668">
        <f t="shared" si="2"/>
        <v>0</v>
      </c>
      <c r="I129" s="8" t="str">
        <f t="shared" si="3"/>
        <v>M67-M72</v>
      </c>
      <c r="J129" s="672"/>
      <c r="K129" s="672"/>
      <c r="L129" s="672"/>
      <c r="M129" s="672"/>
      <c r="N129" s="672"/>
      <c r="O129" s="672"/>
      <c r="P129" s="672"/>
      <c r="Q129" s="672"/>
      <c r="R129" s="672"/>
      <c r="S129" s="672"/>
      <c r="T129" s="672"/>
      <c r="U129" s="672"/>
      <c r="V129" s="672"/>
      <c r="W129" s="672"/>
      <c r="X129" s="672"/>
      <c r="Y129" s="672"/>
    </row>
    <row r="130" spans="1:25" s="488" customFormat="1" hidden="1" outlineLevel="1" x14ac:dyDescent="0.3">
      <c r="A130" s="615"/>
      <c r="B130" s="616"/>
      <c r="C130" s="616"/>
      <c r="D130" s="617"/>
      <c r="E130" s="651"/>
      <c r="F130" s="669">
        <f t="shared" ref="F130:F140" si="10">D130/8/(215/12)</f>
        <v>0</v>
      </c>
      <c r="G130" s="668">
        <f t="shared" ref="G130:G140" si="11">+D130*C130</f>
        <v>0</v>
      </c>
      <c r="H130" s="668">
        <f t="shared" ref="H130:H140" si="12">G130*0.25</f>
        <v>0</v>
      </c>
      <c r="I130" s="8"/>
      <c r="J130" s="672"/>
      <c r="K130" s="672"/>
      <c r="L130" s="672"/>
      <c r="M130" s="672"/>
      <c r="N130" s="672"/>
      <c r="O130" s="672"/>
      <c r="P130" s="672"/>
      <c r="Q130" s="672"/>
      <c r="R130" s="672"/>
      <c r="S130" s="672"/>
      <c r="T130" s="672"/>
      <c r="U130" s="672"/>
      <c r="V130" s="672"/>
      <c r="W130" s="672"/>
      <c r="X130" s="672"/>
      <c r="Y130" s="672"/>
    </row>
    <row r="131" spans="1:25" s="488" customFormat="1" hidden="1" outlineLevel="1" x14ac:dyDescent="0.3">
      <c r="A131" s="615"/>
      <c r="B131" s="616"/>
      <c r="C131" s="616"/>
      <c r="D131" s="617"/>
      <c r="E131" s="651"/>
      <c r="F131" s="669">
        <f t="shared" si="10"/>
        <v>0</v>
      </c>
      <c r="G131" s="668">
        <f t="shared" si="11"/>
        <v>0</v>
      </c>
      <c r="H131" s="668">
        <f t="shared" si="12"/>
        <v>0</v>
      </c>
      <c r="I131" s="8"/>
      <c r="J131" s="672"/>
      <c r="K131" s="672"/>
      <c r="L131" s="672"/>
      <c r="M131" s="672"/>
      <c r="N131" s="672"/>
      <c r="O131" s="672"/>
      <c r="P131" s="672"/>
      <c r="Q131" s="672"/>
      <c r="R131" s="672"/>
      <c r="S131" s="672"/>
      <c r="T131" s="672"/>
      <c r="U131" s="672"/>
      <c r="V131" s="672"/>
      <c r="W131" s="672"/>
      <c r="X131" s="672"/>
      <c r="Y131" s="672"/>
    </row>
    <row r="132" spans="1:25" s="488" customFormat="1" hidden="1" outlineLevel="1" x14ac:dyDescent="0.3">
      <c r="A132" s="615"/>
      <c r="B132" s="616"/>
      <c r="C132" s="616"/>
      <c r="D132" s="617"/>
      <c r="E132" s="651"/>
      <c r="F132" s="669">
        <f t="shared" si="10"/>
        <v>0</v>
      </c>
      <c r="G132" s="668">
        <f t="shared" si="11"/>
        <v>0</v>
      </c>
      <c r="H132" s="668">
        <f t="shared" si="12"/>
        <v>0</v>
      </c>
      <c r="I132" s="8"/>
      <c r="J132" s="672"/>
      <c r="K132" s="672"/>
      <c r="L132" s="672"/>
      <c r="M132" s="672"/>
      <c r="N132" s="672"/>
      <c r="O132" s="672"/>
      <c r="P132" s="672"/>
      <c r="Q132" s="672"/>
      <c r="R132" s="672"/>
      <c r="S132" s="672"/>
      <c r="T132" s="672"/>
      <c r="U132" s="672"/>
      <c r="V132" s="672"/>
      <c r="W132" s="672"/>
      <c r="X132" s="672"/>
      <c r="Y132" s="672"/>
    </row>
    <row r="133" spans="1:25" s="488" customFormat="1" hidden="1" outlineLevel="1" x14ac:dyDescent="0.3">
      <c r="A133" s="615"/>
      <c r="B133" s="616"/>
      <c r="C133" s="616"/>
      <c r="D133" s="617"/>
      <c r="E133" s="651"/>
      <c r="F133" s="669">
        <f t="shared" si="10"/>
        <v>0</v>
      </c>
      <c r="G133" s="668">
        <f t="shared" si="11"/>
        <v>0</v>
      </c>
      <c r="H133" s="668">
        <f t="shared" si="12"/>
        <v>0</v>
      </c>
      <c r="I133" s="8"/>
      <c r="J133" s="672"/>
      <c r="K133" s="672"/>
      <c r="L133" s="672"/>
      <c r="M133" s="672"/>
      <c r="N133" s="672"/>
      <c r="O133" s="672"/>
      <c r="P133" s="672"/>
      <c r="Q133" s="672"/>
      <c r="R133" s="672"/>
      <c r="S133" s="672"/>
      <c r="T133" s="672"/>
      <c r="U133" s="672"/>
      <c r="V133" s="672"/>
      <c r="W133" s="672"/>
      <c r="X133" s="672"/>
      <c r="Y133" s="672"/>
    </row>
    <row r="134" spans="1:25" s="488" customFormat="1" hidden="1" outlineLevel="1" x14ac:dyDescent="0.3">
      <c r="A134" s="615"/>
      <c r="B134" s="616"/>
      <c r="C134" s="616"/>
      <c r="D134" s="617"/>
      <c r="E134" s="651"/>
      <c r="F134" s="669">
        <f t="shared" ref="F134" si="13">D134/8/(215/12)</f>
        <v>0</v>
      </c>
      <c r="G134" s="668">
        <f t="shared" ref="G134" si="14">+D134*C134</f>
        <v>0</v>
      </c>
      <c r="H134" s="668">
        <f t="shared" ref="H134" si="15">G134*0.25</f>
        <v>0</v>
      </c>
      <c r="I134" s="8"/>
      <c r="J134" s="672"/>
      <c r="K134" s="672"/>
      <c r="L134" s="672"/>
      <c r="M134" s="672"/>
      <c r="N134" s="672"/>
      <c r="O134" s="672"/>
      <c r="P134" s="672"/>
      <c r="Q134" s="672"/>
      <c r="R134" s="672"/>
      <c r="S134" s="672"/>
      <c r="T134" s="672"/>
      <c r="U134" s="672"/>
      <c r="V134" s="672"/>
      <c r="W134" s="672"/>
      <c r="X134" s="672"/>
      <c r="Y134" s="672"/>
    </row>
    <row r="135" spans="1:25" s="488" customFormat="1" hidden="1" outlineLevel="1" x14ac:dyDescent="0.3">
      <c r="A135" s="615"/>
      <c r="B135" s="616"/>
      <c r="C135" s="616"/>
      <c r="D135" s="617"/>
      <c r="E135" s="651"/>
      <c r="F135" s="669">
        <f t="shared" si="10"/>
        <v>0</v>
      </c>
      <c r="G135" s="668">
        <f t="shared" si="11"/>
        <v>0</v>
      </c>
      <c r="H135" s="668">
        <f t="shared" si="12"/>
        <v>0</v>
      </c>
      <c r="I135" s="8"/>
      <c r="J135" s="672"/>
      <c r="K135" s="672"/>
      <c r="L135" s="672"/>
      <c r="M135" s="672"/>
      <c r="N135" s="672"/>
      <c r="O135" s="672"/>
      <c r="P135" s="672"/>
      <c r="Q135" s="672"/>
      <c r="R135" s="672"/>
      <c r="S135" s="672"/>
      <c r="T135" s="672"/>
      <c r="U135" s="672"/>
      <c r="V135" s="672"/>
      <c r="W135" s="672"/>
      <c r="X135" s="672"/>
      <c r="Y135" s="672"/>
    </row>
    <row r="136" spans="1:25" s="488" customFormat="1" hidden="1" outlineLevel="1" x14ac:dyDescent="0.3">
      <c r="A136" s="615"/>
      <c r="B136" s="616"/>
      <c r="C136" s="616"/>
      <c r="D136" s="617"/>
      <c r="E136" s="651"/>
      <c r="F136" s="669">
        <f t="shared" si="10"/>
        <v>0</v>
      </c>
      <c r="G136" s="668">
        <f t="shared" si="11"/>
        <v>0</v>
      </c>
      <c r="H136" s="668">
        <f t="shared" si="12"/>
        <v>0</v>
      </c>
      <c r="I136" s="8"/>
      <c r="J136" s="672"/>
      <c r="K136" s="672"/>
      <c r="L136" s="672"/>
      <c r="M136" s="672"/>
      <c r="N136" s="672"/>
      <c r="O136" s="672"/>
      <c r="P136" s="672"/>
      <c r="Q136" s="672"/>
      <c r="R136" s="672"/>
      <c r="S136" s="672"/>
      <c r="T136" s="672"/>
      <c r="U136" s="672"/>
      <c r="V136" s="672"/>
      <c r="W136" s="672"/>
      <c r="X136" s="672"/>
      <c r="Y136" s="672"/>
    </row>
    <row r="137" spans="1:25" s="488" customFormat="1" hidden="1" outlineLevel="1" x14ac:dyDescent="0.3">
      <c r="A137" s="615"/>
      <c r="B137" s="616"/>
      <c r="C137" s="616"/>
      <c r="D137" s="617"/>
      <c r="E137" s="651"/>
      <c r="F137" s="669">
        <f t="shared" si="10"/>
        <v>0</v>
      </c>
      <c r="G137" s="668">
        <f t="shared" si="11"/>
        <v>0</v>
      </c>
      <c r="H137" s="668">
        <f t="shared" si="12"/>
        <v>0</v>
      </c>
      <c r="I137" s="8"/>
      <c r="J137" s="672"/>
      <c r="K137" s="672"/>
      <c r="L137" s="672"/>
      <c r="M137" s="672"/>
      <c r="N137" s="672"/>
      <c r="O137" s="672"/>
      <c r="P137" s="672"/>
      <c r="Q137" s="672"/>
      <c r="R137" s="672"/>
      <c r="S137" s="672"/>
      <c r="T137" s="672"/>
      <c r="U137" s="672"/>
      <c r="V137" s="672"/>
      <c r="W137" s="672"/>
      <c r="X137" s="672"/>
      <c r="Y137" s="672"/>
    </row>
    <row r="138" spans="1:25" s="488" customFormat="1" hidden="1" outlineLevel="1" x14ac:dyDescent="0.3">
      <c r="A138" s="615"/>
      <c r="B138" s="616"/>
      <c r="C138" s="616"/>
      <c r="D138" s="617"/>
      <c r="E138" s="651"/>
      <c r="F138" s="669">
        <f t="shared" si="10"/>
        <v>0</v>
      </c>
      <c r="G138" s="668">
        <f t="shared" si="11"/>
        <v>0</v>
      </c>
      <c r="H138" s="668">
        <f t="shared" si="12"/>
        <v>0</v>
      </c>
      <c r="I138" s="8"/>
      <c r="J138" s="672"/>
      <c r="K138" s="672"/>
      <c r="L138" s="672"/>
      <c r="M138" s="672"/>
      <c r="N138" s="672"/>
      <c r="O138" s="672"/>
      <c r="P138" s="672"/>
      <c r="Q138" s="672"/>
      <c r="R138" s="672"/>
      <c r="S138" s="672"/>
      <c r="T138" s="672"/>
      <c r="U138" s="672"/>
      <c r="V138" s="672"/>
      <c r="W138" s="672"/>
      <c r="X138" s="672"/>
      <c r="Y138" s="672"/>
    </row>
    <row r="139" spans="1:25" s="488" customFormat="1" hidden="1" outlineLevel="1" x14ac:dyDescent="0.3">
      <c r="A139" s="615"/>
      <c r="B139" s="616"/>
      <c r="C139" s="616"/>
      <c r="D139" s="617"/>
      <c r="E139" s="651"/>
      <c r="F139" s="669">
        <f t="shared" si="10"/>
        <v>0</v>
      </c>
      <c r="G139" s="668">
        <f t="shared" si="11"/>
        <v>0</v>
      </c>
      <c r="H139" s="668">
        <f t="shared" si="12"/>
        <v>0</v>
      </c>
      <c r="I139" s="8"/>
      <c r="J139" s="672"/>
      <c r="K139" s="672"/>
      <c r="L139" s="672"/>
      <c r="M139" s="672"/>
      <c r="N139" s="672"/>
      <c r="O139" s="672"/>
      <c r="P139" s="672"/>
      <c r="Q139" s="672"/>
      <c r="R139" s="672"/>
      <c r="S139" s="672"/>
      <c r="T139" s="672"/>
      <c r="U139" s="672"/>
      <c r="V139" s="672"/>
      <c r="W139" s="672"/>
      <c r="X139" s="672"/>
      <c r="Y139" s="672"/>
    </row>
    <row r="140" spans="1:25" s="488" customFormat="1" hidden="1" outlineLevel="1" x14ac:dyDescent="0.3">
      <c r="A140" s="615"/>
      <c r="B140" s="616"/>
      <c r="C140" s="616"/>
      <c r="D140" s="617"/>
      <c r="E140" s="651"/>
      <c r="F140" s="669">
        <f t="shared" si="10"/>
        <v>0</v>
      </c>
      <c r="G140" s="668">
        <f t="shared" si="11"/>
        <v>0</v>
      </c>
      <c r="H140" s="668">
        <f t="shared" si="12"/>
        <v>0</v>
      </c>
      <c r="I140" s="8"/>
      <c r="J140" s="672"/>
      <c r="K140" s="672"/>
      <c r="L140" s="672"/>
      <c r="M140" s="672"/>
      <c r="N140" s="672"/>
      <c r="O140" s="672"/>
      <c r="P140" s="672"/>
      <c r="Q140" s="672"/>
      <c r="R140" s="672"/>
      <c r="S140" s="672"/>
      <c r="T140" s="672"/>
      <c r="U140" s="672"/>
      <c r="V140" s="672"/>
      <c r="W140" s="672"/>
      <c r="X140" s="672"/>
      <c r="Y140" s="672"/>
    </row>
    <row r="141" spans="1:25" s="488" customFormat="1" hidden="1" outlineLevel="1" x14ac:dyDescent="0.3">
      <c r="A141" s="615"/>
      <c r="B141" s="616"/>
      <c r="C141" s="616"/>
      <c r="D141" s="617"/>
      <c r="E141" s="651"/>
      <c r="F141" s="669">
        <f t="shared" si="0"/>
        <v>0</v>
      </c>
      <c r="G141" s="668">
        <f t="shared" si="1"/>
        <v>0</v>
      </c>
      <c r="H141" s="668">
        <f t="shared" si="2"/>
        <v>0</v>
      </c>
      <c r="I141" s="8" t="str">
        <f t="shared" si="3"/>
        <v>M67-M72</v>
      </c>
      <c r="J141" s="672"/>
      <c r="K141" s="672"/>
      <c r="L141" s="672"/>
      <c r="M141" s="672"/>
      <c r="N141" s="672"/>
      <c r="O141" s="672"/>
      <c r="P141" s="672"/>
      <c r="Q141" s="672"/>
      <c r="R141" s="672"/>
      <c r="S141" s="672"/>
      <c r="T141" s="672"/>
      <c r="U141" s="672"/>
      <c r="V141" s="672"/>
      <c r="W141" s="672"/>
      <c r="X141" s="672"/>
      <c r="Y141" s="672"/>
    </row>
    <row r="142" spans="1:25" s="488" customFormat="1" hidden="1" outlineLevel="1" x14ac:dyDescent="0.3">
      <c r="A142" s="615"/>
      <c r="B142" s="616"/>
      <c r="C142" s="616"/>
      <c r="D142" s="617"/>
      <c r="E142" s="651"/>
      <c r="F142" s="669">
        <f t="shared" si="0"/>
        <v>0</v>
      </c>
      <c r="G142" s="668">
        <f t="shared" si="1"/>
        <v>0</v>
      </c>
      <c r="H142" s="668">
        <f t="shared" si="2"/>
        <v>0</v>
      </c>
      <c r="I142" s="8" t="str">
        <f t="shared" si="3"/>
        <v>M67-M72</v>
      </c>
      <c r="J142" s="672"/>
      <c r="K142" s="672"/>
      <c r="L142" s="672"/>
      <c r="M142" s="672"/>
      <c r="N142" s="672"/>
      <c r="O142" s="672"/>
      <c r="P142" s="672"/>
      <c r="Q142" s="672"/>
      <c r="R142" s="672"/>
      <c r="S142" s="672"/>
      <c r="T142" s="672"/>
      <c r="U142" s="672"/>
      <c r="V142" s="672"/>
      <c r="W142" s="672"/>
      <c r="X142" s="672"/>
      <c r="Y142" s="672"/>
    </row>
    <row r="143" spans="1:25" s="488" customFormat="1" hidden="1" outlineLevel="1" x14ac:dyDescent="0.3">
      <c r="A143" s="615"/>
      <c r="B143" s="616"/>
      <c r="C143" s="616"/>
      <c r="D143" s="617"/>
      <c r="E143" s="651"/>
      <c r="F143" s="669">
        <f t="shared" si="0"/>
        <v>0</v>
      </c>
      <c r="G143" s="668">
        <f t="shared" si="1"/>
        <v>0</v>
      </c>
      <c r="H143" s="668">
        <f t="shared" si="2"/>
        <v>0</v>
      </c>
      <c r="I143" s="8" t="str">
        <f t="shared" si="3"/>
        <v>M67-M72</v>
      </c>
      <c r="J143" s="672"/>
      <c r="K143" s="672"/>
      <c r="L143" s="672"/>
      <c r="M143" s="672"/>
      <c r="N143" s="672"/>
      <c r="O143" s="672"/>
      <c r="P143" s="672"/>
      <c r="Q143" s="672"/>
      <c r="R143" s="672"/>
      <c r="S143" s="672"/>
      <c r="T143" s="672"/>
      <c r="U143" s="672"/>
      <c r="V143" s="672"/>
      <c r="W143" s="672"/>
      <c r="X143" s="672"/>
      <c r="Y143" s="672"/>
    </row>
    <row r="144" spans="1:25" s="488" customFormat="1" hidden="1" outlineLevel="1" x14ac:dyDescent="0.3">
      <c r="A144" s="615"/>
      <c r="B144" s="616"/>
      <c r="C144" s="616"/>
      <c r="D144" s="617"/>
      <c r="E144" s="651"/>
      <c r="F144" s="669">
        <f t="shared" si="0"/>
        <v>0</v>
      </c>
      <c r="G144" s="668">
        <f t="shared" si="1"/>
        <v>0</v>
      </c>
      <c r="H144" s="668">
        <f t="shared" si="2"/>
        <v>0</v>
      </c>
      <c r="I144" s="8" t="str">
        <f t="shared" si="3"/>
        <v>M67-M72</v>
      </c>
      <c r="J144" s="672"/>
      <c r="K144" s="672"/>
      <c r="L144" s="672"/>
      <c r="M144" s="672"/>
      <c r="N144" s="672"/>
      <c r="O144" s="672"/>
      <c r="P144" s="672"/>
      <c r="Q144" s="672"/>
      <c r="R144" s="672"/>
      <c r="S144" s="672"/>
      <c r="T144" s="672"/>
      <c r="U144" s="672"/>
      <c r="V144" s="672"/>
      <c r="W144" s="672"/>
      <c r="X144" s="672"/>
      <c r="Y144" s="672"/>
    </row>
    <row r="145" spans="1:25" s="488" customFormat="1" hidden="1" outlineLevel="1" x14ac:dyDescent="0.3">
      <c r="A145" s="615"/>
      <c r="B145" s="616"/>
      <c r="C145" s="616"/>
      <c r="D145" s="617"/>
      <c r="E145" s="651"/>
      <c r="F145" s="669">
        <f t="shared" si="0"/>
        <v>0</v>
      </c>
      <c r="G145" s="668">
        <f t="shared" si="1"/>
        <v>0</v>
      </c>
      <c r="H145" s="668">
        <f t="shared" si="2"/>
        <v>0</v>
      </c>
      <c r="I145" s="8" t="str">
        <f t="shared" si="3"/>
        <v>M67-M72</v>
      </c>
      <c r="J145" s="672"/>
      <c r="K145" s="672"/>
      <c r="L145" s="672"/>
      <c r="M145" s="672"/>
      <c r="N145" s="672"/>
      <c r="O145" s="672"/>
      <c r="P145" s="672"/>
      <c r="Q145" s="672"/>
      <c r="R145" s="672"/>
      <c r="S145" s="672"/>
      <c r="T145" s="672"/>
      <c r="U145" s="672"/>
      <c r="V145" s="672"/>
      <c r="W145" s="672"/>
      <c r="X145" s="672"/>
      <c r="Y145" s="672"/>
    </row>
    <row r="146" spans="1:25" s="488" customFormat="1" hidden="1" outlineLevel="1" x14ac:dyDescent="0.3">
      <c r="A146" s="615"/>
      <c r="B146" s="616"/>
      <c r="C146" s="616"/>
      <c r="D146" s="617"/>
      <c r="E146" s="651"/>
      <c r="F146" s="669">
        <f t="shared" si="0"/>
        <v>0</v>
      </c>
      <c r="G146" s="668">
        <f t="shared" si="1"/>
        <v>0</v>
      </c>
      <c r="H146" s="668">
        <f t="shared" si="2"/>
        <v>0</v>
      </c>
      <c r="I146" s="8" t="str">
        <f t="shared" si="3"/>
        <v>M67-M72</v>
      </c>
      <c r="J146" s="672"/>
      <c r="K146" s="672"/>
      <c r="L146" s="672"/>
      <c r="M146" s="672"/>
      <c r="N146" s="672"/>
      <c r="O146" s="672"/>
      <c r="P146" s="672"/>
      <c r="Q146" s="672"/>
      <c r="R146" s="672"/>
      <c r="S146" s="672"/>
      <c r="T146" s="672"/>
      <c r="U146" s="672"/>
      <c r="V146" s="672"/>
      <c r="W146" s="672"/>
      <c r="X146" s="672"/>
      <c r="Y146" s="672"/>
    </row>
    <row r="147" spans="1:25" s="488" customFormat="1" hidden="1" outlineLevel="1" x14ac:dyDescent="0.3">
      <c r="A147" s="615"/>
      <c r="B147" s="616"/>
      <c r="C147" s="616"/>
      <c r="D147" s="617"/>
      <c r="E147" s="651"/>
      <c r="F147" s="669">
        <f t="shared" si="0"/>
        <v>0</v>
      </c>
      <c r="G147" s="668">
        <f t="shared" si="1"/>
        <v>0</v>
      </c>
      <c r="H147" s="668">
        <f t="shared" si="2"/>
        <v>0</v>
      </c>
      <c r="I147" s="8" t="str">
        <f t="shared" si="3"/>
        <v>M67-M72</v>
      </c>
      <c r="J147" s="672"/>
      <c r="K147" s="672"/>
      <c r="L147" s="672"/>
      <c r="M147" s="672"/>
      <c r="N147" s="672"/>
      <c r="O147" s="672"/>
      <c r="P147" s="672"/>
      <c r="Q147" s="672"/>
      <c r="R147" s="672"/>
      <c r="S147" s="672"/>
      <c r="T147" s="672"/>
      <c r="U147" s="672"/>
      <c r="V147" s="672"/>
      <c r="W147" s="672"/>
      <c r="X147" s="672"/>
      <c r="Y147" s="672"/>
    </row>
    <row r="148" spans="1:25" s="488" customFormat="1" hidden="1" outlineLevel="1" x14ac:dyDescent="0.3">
      <c r="A148" s="615"/>
      <c r="B148" s="616"/>
      <c r="C148" s="616"/>
      <c r="D148" s="617"/>
      <c r="E148" s="651"/>
      <c r="F148" s="669">
        <f t="shared" si="0"/>
        <v>0</v>
      </c>
      <c r="G148" s="668">
        <f t="shared" si="1"/>
        <v>0</v>
      </c>
      <c r="H148" s="668">
        <f t="shared" si="2"/>
        <v>0</v>
      </c>
      <c r="I148" s="8" t="str">
        <f t="shared" si="3"/>
        <v>M67-M72</v>
      </c>
      <c r="J148" s="672"/>
      <c r="K148" s="672"/>
      <c r="L148" s="672"/>
      <c r="M148" s="672"/>
      <c r="N148" s="672"/>
      <c r="O148" s="672"/>
      <c r="P148" s="672"/>
      <c r="Q148" s="672"/>
      <c r="R148" s="672"/>
      <c r="S148" s="672"/>
      <c r="T148" s="672"/>
      <c r="U148" s="672"/>
      <c r="V148" s="672"/>
      <c r="W148" s="672"/>
      <c r="X148" s="672"/>
      <c r="Y148" s="672"/>
    </row>
    <row r="149" spans="1:25" s="488" customFormat="1" hidden="1" outlineLevel="1" x14ac:dyDescent="0.3">
      <c r="A149" s="615"/>
      <c r="B149" s="616"/>
      <c r="C149" s="616"/>
      <c r="D149" s="617"/>
      <c r="E149" s="651"/>
      <c r="F149" s="669">
        <f t="shared" si="0"/>
        <v>0</v>
      </c>
      <c r="G149" s="668">
        <f t="shared" si="1"/>
        <v>0</v>
      </c>
      <c r="H149" s="668">
        <f t="shared" si="2"/>
        <v>0</v>
      </c>
      <c r="I149" s="8" t="str">
        <f t="shared" si="3"/>
        <v>M67-M72</v>
      </c>
      <c r="J149" s="672"/>
      <c r="K149" s="672"/>
      <c r="L149" s="672"/>
      <c r="M149" s="672"/>
      <c r="N149" s="672"/>
      <c r="O149" s="672"/>
      <c r="P149" s="672"/>
      <c r="Q149" s="672"/>
      <c r="R149" s="672"/>
      <c r="S149" s="672"/>
      <c r="T149" s="672"/>
      <c r="U149" s="672"/>
      <c r="V149" s="672"/>
      <c r="W149" s="672"/>
      <c r="X149" s="672"/>
      <c r="Y149" s="672"/>
    </row>
    <row r="150" spans="1:25" s="488" customFormat="1" hidden="1" outlineLevel="1" x14ac:dyDescent="0.3">
      <c r="A150" s="615"/>
      <c r="B150" s="616"/>
      <c r="C150" s="616"/>
      <c r="D150" s="617"/>
      <c r="E150" s="651"/>
      <c r="F150" s="669">
        <f t="shared" si="0"/>
        <v>0</v>
      </c>
      <c r="G150" s="668">
        <f t="shared" si="1"/>
        <v>0</v>
      </c>
      <c r="H150" s="668">
        <f t="shared" si="2"/>
        <v>0</v>
      </c>
      <c r="I150" s="8" t="str">
        <f t="shared" si="3"/>
        <v>M67-M72</v>
      </c>
      <c r="J150" s="672"/>
      <c r="K150" s="672"/>
      <c r="L150" s="672"/>
      <c r="M150" s="672"/>
      <c r="N150" s="672"/>
      <c r="O150" s="672"/>
      <c r="P150" s="672"/>
      <c r="Q150" s="672"/>
      <c r="R150" s="672"/>
      <c r="S150" s="672"/>
      <c r="T150" s="672"/>
      <c r="U150" s="672"/>
      <c r="V150" s="672"/>
      <c r="W150" s="672"/>
      <c r="X150" s="672"/>
      <c r="Y150" s="672"/>
    </row>
    <row r="151" spans="1:25" s="488" customFormat="1" ht="14.5" collapsed="1" thickBot="1" x14ac:dyDescent="0.35">
      <c r="A151" s="628"/>
      <c r="B151" s="629"/>
      <c r="C151" s="629"/>
      <c r="D151" s="629"/>
      <c r="E151" s="629"/>
      <c r="F151" s="652"/>
      <c r="G151" s="638"/>
      <c r="H151" s="639"/>
      <c r="I151" s="7"/>
      <c r="J151" s="672"/>
      <c r="K151" s="672"/>
      <c r="L151" s="672"/>
      <c r="M151" s="672"/>
      <c r="N151" s="672"/>
      <c r="O151" s="672"/>
      <c r="P151" s="672"/>
      <c r="Q151" s="672"/>
      <c r="R151" s="672"/>
      <c r="S151" s="672"/>
      <c r="T151" s="672"/>
      <c r="U151" s="672"/>
      <c r="V151" s="672"/>
      <c r="W151" s="672"/>
      <c r="X151" s="672"/>
      <c r="Y151" s="672"/>
    </row>
    <row r="152" spans="1:25" s="488" customFormat="1" ht="15" thickTop="1" thickBot="1" x14ac:dyDescent="0.35">
      <c r="A152" s="658"/>
      <c r="B152" s="658"/>
      <c r="C152" s="658"/>
      <c r="D152" s="297"/>
      <c r="E152" s="792" t="s">
        <v>1104</v>
      </c>
      <c r="F152" s="794">
        <f>SUM(F4:F150)</f>
        <v>0</v>
      </c>
      <c r="G152" s="659">
        <f>SUM(G4:G150)</f>
        <v>0</v>
      </c>
      <c r="H152" s="660">
        <f>SUM(H4:H150)</f>
        <v>0</v>
      </c>
      <c r="I152" s="297"/>
      <c r="J152" s="672"/>
      <c r="K152" s="672"/>
      <c r="L152" s="672"/>
      <c r="M152" s="672"/>
      <c r="N152" s="672"/>
      <c r="O152" s="672"/>
      <c r="P152" s="672"/>
      <c r="Q152" s="672"/>
      <c r="R152" s="672"/>
      <c r="S152" s="672"/>
      <c r="T152" s="672"/>
      <c r="U152" s="672"/>
      <c r="V152" s="672"/>
      <c r="W152" s="672"/>
      <c r="X152" s="672"/>
      <c r="Y152" s="672"/>
    </row>
    <row r="153" spans="1:25" s="488" customFormat="1" ht="15" thickTop="1" thickBot="1" x14ac:dyDescent="0.35">
      <c r="A153" s="661"/>
      <c r="B153" s="661"/>
      <c r="C153" s="661"/>
      <c r="D153" s="268"/>
      <c r="E153" s="793"/>
      <c r="F153" s="795"/>
      <c r="G153" s="790">
        <f>+G152+H152</f>
        <v>0</v>
      </c>
      <c r="H153" s="791"/>
      <c r="I153" s="297"/>
      <c r="J153" s="672"/>
      <c r="K153" s="672"/>
      <c r="L153" s="672"/>
      <c r="M153" s="672"/>
      <c r="N153" s="672"/>
      <c r="O153" s="672"/>
      <c r="P153" s="672"/>
      <c r="Q153" s="672"/>
      <c r="R153" s="672"/>
      <c r="S153" s="672"/>
      <c r="T153" s="672"/>
      <c r="U153" s="672"/>
      <c r="V153" s="672"/>
      <c r="W153" s="672"/>
      <c r="X153" s="672"/>
      <c r="Y153" s="672"/>
    </row>
    <row r="154" spans="1:25" s="488" customFormat="1" ht="15" thickBot="1" x14ac:dyDescent="0.4">
      <c r="A154" s="661"/>
      <c r="B154" s="661"/>
      <c r="C154" s="661"/>
      <c r="D154" s="661"/>
      <c r="E154" s="661"/>
      <c r="F154" s="661"/>
      <c r="G154" s="661"/>
      <c r="H154" s="661"/>
      <c r="I154" s="608"/>
      <c r="J154" s="672"/>
      <c r="K154" s="672"/>
      <c r="L154" s="672"/>
      <c r="M154" s="672"/>
      <c r="N154" s="672"/>
      <c r="O154" s="672"/>
      <c r="P154" s="672"/>
      <c r="Q154" s="672"/>
      <c r="R154" s="672"/>
      <c r="S154" s="672"/>
      <c r="T154" s="672"/>
      <c r="U154" s="672"/>
      <c r="V154" s="672"/>
      <c r="W154" s="672"/>
      <c r="X154" s="672"/>
      <c r="Y154" s="672"/>
    </row>
    <row r="155" spans="1:25" s="488" customFormat="1" ht="15.5" thickTop="1" thickBot="1" x14ac:dyDescent="0.4">
      <c r="A155" s="661"/>
      <c r="B155" s="661"/>
      <c r="C155" s="661"/>
      <c r="D155" s="796" t="s">
        <v>1225</v>
      </c>
      <c r="E155" s="797"/>
      <c r="F155" s="797"/>
      <c r="G155" s="798" t="e">
        <f>G152/F152</f>
        <v>#DIV/0!</v>
      </c>
      <c r="H155" s="799"/>
      <c r="I155" s="608"/>
      <c r="J155" s="672"/>
      <c r="K155" s="672"/>
      <c r="L155" s="672"/>
      <c r="M155" s="672"/>
      <c r="N155" s="672"/>
      <c r="O155" s="672"/>
      <c r="P155" s="672"/>
      <c r="Q155" s="672"/>
      <c r="R155" s="672"/>
      <c r="S155" s="672"/>
      <c r="T155" s="672"/>
      <c r="U155" s="672"/>
      <c r="V155" s="672"/>
      <c r="W155" s="672"/>
      <c r="X155" s="672"/>
      <c r="Y155" s="672"/>
    </row>
    <row r="156" spans="1:25" ht="16" thickTop="1" x14ac:dyDescent="0.35">
      <c r="A156" s="271"/>
      <c r="B156" s="271"/>
      <c r="C156" s="271"/>
      <c r="D156" s="271"/>
      <c r="E156" s="271"/>
      <c r="F156" s="271"/>
      <c r="G156" s="271"/>
      <c r="H156" s="271"/>
      <c r="I156" s="3"/>
      <c r="J156" s="76"/>
      <c r="K156" s="76"/>
      <c r="L156" s="76"/>
      <c r="M156" s="76"/>
      <c r="N156" s="76"/>
      <c r="O156" s="76"/>
      <c r="P156" s="76"/>
      <c r="Q156" s="76"/>
      <c r="R156" s="76"/>
      <c r="S156" s="76"/>
      <c r="T156" s="76"/>
      <c r="U156" s="76"/>
      <c r="V156" s="76"/>
      <c r="W156" s="76"/>
      <c r="X156" s="76"/>
      <c r="Y156" s="76"/>
    </row>
    <row r="157" spans="1:25" ht="14.5" thickBot="1" x14ac:dyDescent="0.35">
      <c r="A157" s="67"/>
      <c r="B157" s="67"/>
      <c r="C157" s="67"/>
      <c r="D157" s="67"/>
      <c r="E157" s="67"/>
      <c r="F157" s="67"/>
      <c r="G157" s="67"/>
      <c r="H157" s="67"/>
      <c r="I157" s="1"/>
      <c r="J157" s="76"/>
      <c r="K157" s="76"/>
      <c r="L157" s="76"/>
      <c r="M157" s="76"/>
      <c r="N157" s="76"/>
      <c r="O157" s="76"/>
      <c r="P157" s="76"/>
      <c r="Q157" s="76"/>
      <c r="R157" s="76"/>
      <c r="S157" s="76"/>
      <c r="T157" s="76"/>
      <c r="U157" s="76"/>
      <c r="V157" s="76"/>
      <c r="W157" s="76"/>
      <c r="X157" s="76"/>
      <c r="Y157" s="76"/>
    </row>
    <row r="158" spans="1:25" ht="19" thickTop="1" thickBot="1" x14ac:dyDescent="0.35">
      <c r="A158" s="738" t="s">
        <v>36</v>
      </c>
      <c r="B158" s="739"/>
      <c r="C158" s="739"/>
      <c r="D158" s="739"/>
      <c r="E158" s="739"/>
      <c r="F158" s="740"/>
      <c r="G158" s="741" t="s">
        <v>1221</v>
      </c>
      <c r="H158" s="779" t="s">
        <v>1186</v>
      </c>
      <c r="I158" s="1"/>
      <c r="J158" s="76"/>
      <c r="K158" s="76"/>
      <c r="L158" s="76"/>
      <c r="M158" s="76"/>
      <c r="N158" s="76"/>
      <c r="O158" s="76"/>
      <c r="P158" s="76"/>
      <c r="Q158" s="76"/>
      <c r="R158" s="76"/>
      <c r="S158" s="76"/>
      <c r="T158" s="76"/>
      <c r="U158" s="76"/>
      <c r="V158" s="76"/>
      <c r="W158" s="76"/>
      <c r="X158" s="76"/>
      <c r="Y158" s="76"/>
    </row>
    <row r="159" spans="1:25" s="488" customFormat="1" ht="29" thickTop="1" thickBot="1" x14ac:dyDescent="0.35">
      <c r="A159" s="602" t="s">
        <v>1226</v>
      </c>
      <c r="B159" s="778" t="s">
        <v>1107</v>
      </c>
      <c r="C159" s="781"/>
      <c r="D159" s="755"/>
      <c r="E159" s="604" t="s">
        <v>1108</v>
      </c>
      <c r="F159" s="602" t="s">
        <v>1227</v>
      </c>
      <c r="G159" s="742"/>
      <c r="H159" s="780"/>
      <c r="I159" s="297"/>
      <c r="J159" s="672"/>
      <c r="K159" s="672"/>
      <c r="L159" s="672"/>
      <c r="M159" s="672"/>
      <c r="N159" s="672"/>
      <c r="O159" s="672"/>
      <c r="P159" s="672"/>
      <c r="Q159" s="672"/>
      <c r="R159" s="672"/>
      <c r="S159" s="672"/>
      <c r="T159" s="672"/>
      <c r="U159" s="672"/>
      <c r="V159" s="672"/>
      <c r="W159" s="672"/>
      <c r="X159" s="672"/>
      <c r="Y159" s="672"/>
    </row>
    <row r="160" spans="1:25" s="488" customFormat="1" ht="14.5" thickTop="1" x14ac:dyDescent="0.3">
      <c r="A160" s="618"/>
      <c r="B160" s="776"/>
      <c r="C160" s="777"/>
      <c r="D160" s="734"/>
      <c r="E160" s="621"/>
      <c r="F160" s="612"/>
      <c r="G160" s="622"/>
      <c r="H160" s="653"/>
      <c r="I160" s="297"/>
      <c r="J160" s="672"/>
      <c r="K160" s="672"/>
      <c r="L160" s="672"/>
      <c r="M160" s="672"/>
      <c r="N160" s="672"/>
      <c r="O160" s="672"/>
      <c r="P160" s="672"/>
      <c r="Q160" s="672"/>
      <c r="R160" s="672"/>
      <c r="S160" s="672"/>
      <c r="T160" s="672"/>
      <c r="U160" s="672"/>
      <c r="V160" s="672"/>
      <c r="W160" s="672"/>
      <c r="X160" s="672"/>
      <c r="Y160" s="672"/>
    </row>
    <row r="161" spans="1:25" s="488" customFormat="1" x14ac:dyDescent="0.3">
      <c r="A161" s="624"/>
      <c r="B161" s="776"/>
      <c r="C161" s="777"/>
      <c r="D161" s="734"/>
      <c r="E161" s="621"/>
      <c r="F161" s="612"/>
      <c r="G161" s="625"/>
      <c r="H161" s="653"/>
      <c r="I161" s="297"/>
      <c r="J161" s="672"/>
      <c r="K161" s="672"/>
      <c r="L161" s="672"/>
      <c r="M161" s="672"/>
      <c r="N161" s="672"/>
      <c r="O161" s="672"/>
      <c r="P161" s="672"/>
      <c r="Q161" s="672"/>
      <c r="R161" s="672"/>
      <c r="S161" s="672"/>
      <c r="T161" s="672"/>
      <c r="U161" s="672"/>
      <c r="V161" s="672"/>
      <c r="W161" s="672"/>
      <c r="X161" s="672"/>
      <c r="Y161" s="672"/>
    </row>
    <row r="162" spans="1:25" s="488" customFormat="1" x14ac:dyDescent="0.3">
      <c r="A162" s="624"/>
      <c r="B162" s="776"/>
      <c r="C162" s="777"/>
      <c r="D162" s="734"/>
      <c r="E162" s="621"/>
      <c r="F162" s="612"/>
      <c r="G162" s="625"/>
      <c r="H162" s="653"/>
      <c r="I162" s="297"/>
      <c r="J162" s="672"/>
      <c r="K162" s="672"/>
      <c r="L162" s="672"/>
      <c r="M162" s="672"/>
      <c r="N162" s="672"/>
      <c r="O162" s="672"/>
      <c r="P162" s="672"/>
      <c r="Q162" s="672"/>
      <c r="R162" s="672"/>
      <c r="S162" s="672"/>
      <c r="T162" s="672"/>
      <c r="U162" s="672"/>
      <c r="V162" s="672"/>
      <c r="W162" s="672"/>
      <c r="X162" s="672"/>
      <c r="Y162" s="672"/>
    </row>
    <row r="163" spans="1:25" s="488" customFormat="1" x14ac:dyDescent="0.3">
      <c r="A163" s="624"/>
      <c r="B163" s="776"/>
      <c r="C163" s="777"/>
      <c r="D163" s="734"/>
      <c r="E163" s="621"/>
      <c r="F163" s="612"/>
      <c r="G163" s="625"/>
      <c r="H163" s="653"/>
      <c r="I163" s="297"/>
      <c r="J163" s="672"/>
      <c r="K163" s="672"/>
      <c r="L163" s="672"/>
      <c r="M163" s="672"/>
      <c r="N163" s="672"/>
      <c r="O163" s="672"/>
      <c r="P163" s="672"/>
      <c r="Q163" s="672"/>
      <c r="R163" s="672"/>
      <c r="S163" s="672"/>
      <c r="T163" s="672"/>
      <c r="U163" s="672"/>
      <c r="V163" s="672"/>
      <c r="W163" s="672"/>
      <c r="X163" s="672"/>
      <c r="Y163" s="672"/>
    </row>
    <row r="164" spans="1:25" s="488" customFormat="1" x14ac:dyDescent="0.3">
      <c r="A164" s="624"/>
      <c r="B164" s="776"/>
      <c r="C164" s="777"/>
      <c r="D164" s="734"/>
      <c r="E164" s="621"/>
      <c r="F164" s="612"/>
      <c r="G164" s="625"/>
      <c r="H164" s="653"/>
      <c r="I164" s="297"/>
      <c r="J164" s="672"/>
      <c r="K164" s="672"/>
      <c r="L164" s="672"/>
      <c r="M164" s="672"/>
      <c r="N164" s="672"/>
      <c r="O164" s="672"/>
      <c r="P164" s="672"/>
      <c r="Q164" s="672"/>
      <c r="R164" s="672"/>
      <c r="S164" s="672"/>
      <c r="T164" s="672"/>
      <c r="U164" s="672"/>
      <c r="V164" s="672"/>
      <c r="W164" s="672"/>
      <c r="X164" s="672"/>
      <c r="Y164" s="672"/>
    </row>
    <row r="165" spans="1:25" s="488" customFormat="1" x14ac:dyDescent="0.3">
      <c r="A165" s="624"/>
      <c r="B165" s="776"/>
      <c r="C165" s="777"/>
      <c r="D165" s="734"/>
      <c r="E165" s="621"/>
      <c r="F165" s="612"/>
      <c r="G165" s="625"/>
      <c r="H165" s="653"/>
      <c r="I165" s="297"/>
      <c r="J165" s="672"/>
      <c r="K165" s="672"/>
      <c r="L165" s="672"/>
      <c r="M165" s="672"/>
      <c r="N165" s="672"/>
      <c r="O165" s="672"/>
      <c r="P165" s="672"/>
      <c r="Q165" s="672"/>
      <c r="R165" s="672"/>
      <c r="S165" s="672"/>
      <c r="T165" s="672"/>
      <c r="U165" s="672"/>
      <c r="V165" s="672"/>
      <c r="W165" s="672"/>
      <c r="X165" s="672"/>
      <c r="Y165" s="672"/>
    </row>
    <row r="166" spans="1:25" s="488" customFormat="1" x14ac:dyDescent="0.3">
      <c r="A166" s="624"/>
      <c r="B166" s="776"/>
      <c r="C166" s="777"/>
      <c r="D166" s="734"/>
      <c r="E166" s="621"/>
      <c r="F166" s="612"/>
      <c r="G166" s="625"/>
      <c r="H166" s="653"/>
      <c r="I166" s="297"/>
      <c r="J166" s="672"/>
      <c r="K166" s="672"/>
      <c r="L166" s="672"/>
      <c r="M166" s="672"/>
      <c r="N166" s="672"/>
      <c r="O166" s="672"/>
      <c r="P166" s="672"/>
      <c r="Q166" s="672"/>
      <c r="R166" s="672"/>
      <c r="S166" s="672"/>
      <c r="T166" s="672"/>
      <c r="U166" s="672"/>
      <c r="V166" s="672"/>
      <c r="W166" s="672"/>
      <c r="X166" s="672"/>
      <c r="Y166" s="672"/>
    </row>
    <row r="167" spans="1:25" s="488" customFormat="1" hidden="1" outlineLevel="1" x14ac:dyDescent="0.3">
      <c r="A167" s="624"/>
      <c r="B167" s="776"/>
      <c r="C167" s="777"/>
      <c r="D167" s="734"/>
      <c r="E167" s="621"/>
      <c r="F167" s="612"/>
      <c r="G167" s="625"/>
      <c r="H167" s="653"/>
      <c r="I167" s="297"/>
      <c r="J167" s="672"/>
      <c r="K167" s="672"/>
      <c r="L167" s="672"/>
      <c r="M167" s="672"/>
      <c r="N167" s="672"/>
      <c r="O167" s="672"/>
      <c r="P167" s="672"/>
      <c r="Q167" s="672"/>
      <c r="R167" s="672"/>
      <c r="S167" s="672"/>
      <c r="T167" s="672"/>
      <c r="U167" s="672"/>
      <c r="V167" s="672"/>
      <c r="W167" s="672"/>
      <c r="X167" s="672"/>
      <c r="Y167" s="672"/>
    </row>
    <row r="168" spans="1:25" s="488" customFormat="1" hidden="1" outlineLevel="1" x14ac:dyDescent="0.3">
      <c r="A168" s="624"/>
      <c r="B168" s="776"/>
      <c r="C168" s="777"/>
      <c r="D168" s="734"/>
      <c r="E168" s="621"/>
      <c r="F168" s="612"/>
      <c r="G168" s="625"/>
      <c r="H168" s="653"/>
      <c r="I168" s="297"/>
      <c r="J168" s="672"/>
      <c r="K168" s="672"/>
      <c r="L168" s="672"/>
      <c r="M168" s="672"/>
      <c r="N168" s="672"/>
      <c r="O168" s="672"/>
      <c r="P168" s="672"/>
      <c r="Q168" s="672"/>
      <c r="R168" s="672"/>
      <c r="S168" s="672"/>
      <c r="T168" s="672"/>
      <c r="U168" s="672"/>
      <c r="V168" s="672"/>
      <c r="W168" s="672"/>
      <c r="X168" s="672"/>
      <c r="Y168" s="672"/>
    </row>
    <row r="169" spans="1:25" s="488" customFormat="1" hidden="1" outlineLevel="1" x14ac:dyDescent="0.3">
      <c r="A169" s="624"/>
      <c r="B169" s="776"/>
      <c r="C169" s="777"/>
      <c r="D169" s="734"/>
      <c r="E169" s="621"/>
      <c r="F169" s="612"/>
      <c r="G169" s="625"/>
      <c r="H169" s="653"/>
      <c r="I169" s="297"/>
      <c r="J169" s="672"/>
      <c r="K169" s="672"/>
      <c r="L169" s="672"/>
      <c r="M169" s="672"/>
      <c r="N169" s="672"/>
      <c r="O169" s="672"/>
      <c r="P169" s="672"/>
      <c r="Q169" s="672"/>
      <c r="R169" s="672"/>
      <c r="S169" s="672"/>
      <c r="T169" s="672"/>
      <c r="U169" s="672"/>
      <c r="V169" s="672"/>
      <c r="W169" s="672"/>
      <c r="X169" s="672"/>
      <c r="Y169" s="672"/>
    </row>
    <row r="170" spans="1:25" s="488" customFormat="1" hidden="1" outlineLevel="1" x14ac:dyDescent="0.3">
      <c r="A170" s="615"/>
      <c r="B170" s="774"/>
      <c r="C170" s="775"/>
      <c r="D170" s="731"/>
      <c r="E170" s="626"/>
      <c r="F170" s="612"/>
      <c r="G170" s="627"/>
      <c r="H170" s="653"/>
      <c r="I170" s="297"/>
      <c r="J170" s="672"/>
      <c r="K170" s="672"/>
      <c r="L170" s="672"/>
      <c r="M170" s="672"/>
      <c r="N170" s="672"/>
      <c r="O170" s="672"/>
      <c r="P170" s="672"/>
      <c r="Q170" s="672"/>
      <c r="R170" s="672"/>
      <c r="S170" s="672"/>
      <c r="T170" s="672"/>
      <c r="U170" s="672"/>
      <c r="V170" s="672"/>
      <c r="W170" s="672"/>
      <c r="X170" s="672"/>
      <c r="Y170" s="672"/>
    </row>
    <row r="171" spans="1:25" s="488" customFormat="1" hidden="1" outlineLevel="1" x14ac:dyDescent="0.3">
      <c r="A171" s="615"/>
      <c r="B171" s="774"/>
      <c r="C171" s="775"/>
      <c r="D171" s="731"/>
      <c r="E171" s="626"/>
      <c r="F171" s="612"/>
      <c r="G171" s="627"/>
      <c r="H171" s="653"/>
      <c r="I171" s="297"/>
      <c r="J171" s="672"/>
      <c r="K171" s="672"/>
      <c r="L171" s="672"/>
      <c r="M171" s="672"/>
      <c r="N171" s="672"/>
      <c r="O171" s="672"/>
      <c r="P171" s="672"/>
      <c r="Q171" s="672"/>
      <c r="R171" s="672"/>
      <c r="S171" s="672"/>
      <c r="T171" s="672"/>
      <c r="U171" s="672"/>
      <c r="V171" s="672"/>
      <c r="W171" s="672"/>
      <c r="X171" s="672"/>
      <c r="Y171" s="672"/>
    </row>
    <row r="172" spans="1:25" s="488" customFormat="1" hidden="1" outlineLevel="1" x14ac:dyDescent="0.3">
      <c r="A172" s="615"/>
      <c r="B172" s="774"/>
      <c r="C172" s="775"/>
      <c r="D172" s="731"/>
      <c r="E172" s="626"/>
      <c r="F172" s="612"/>
      <c r="G172" s="627"/>
      <c r="H172" s="653"/>
      <c r="I172" s="297"/>
      <c r="J172" s="672"/>
      <c r="K172" s="672"/>
      <c r="L172" s="672"/>
      <c r="M172" s="672"/>
      <c r="N172" s="672"/>
      <c r="O172" s="672"/>
      <c r="P172" s="672"/>
      <c r="Q172" s="672"/>
      <c r="R172" s="672"/>
      <c r="S172" s="672"/>
      <c r="T172" s="672"/>
      <c r="U172" s="672"/>
      <c r="V172" s="672"/>
      <c r="W172" s="672"/>
      <c r="X172" s="672"/>
      <c r="Y172" s="672"/>
    </row>
    <row r="173" spans="1:25" s="488" customFormat="1" ht="14.5" collapsed="1" thickBot="1" x14ac:dyDescent="0.35">
      <c r="A173" s="628"/>
      <c r="B173" s="629"/>
      <c r="C173" s="629"/>
      <c r="D173" s="629"/>
      <c r="E173" s="629"/>
      <c r="F173" s="631"/>
      <c r="G173" s="638"/>
      <c r="H173" s="654"/>
      <c r="I173" s="297"/>
      <c r="J173" s="672"/>
      <c r="K173" s="672"/>
      <c r="L173" s="672"/>
      <c r="M173" s="672"/>
      <c r="N173" s="672"/>
      <c r="O173" s="672"/>
      <c r="P173" s="672"/>
      <c r="Q173" s="672"/>
      <c r="R173" s="672"/>
      <c r="S173" s="672"/>
      <c r="T173" s="672"/>
      <c r="U173" s="672"/>
      <c r="V173" s="672"/>
      <c r="W173" s="672"/>
      <c r="X173" s="672"/>
      <c r="Y173" s="672"/>
    </row>
    <row r="174" spans="1:25" s="488" customFormat="1" ht="15" thickTop="1" thickBot="1" x14ac:dyDescent="0.35">
      <c r="A174" s="658"/>
      <c r="B174" s="658"/>
      <c r="C174" s="658"/>
      <c r="D174" s="783" t="s">
        <v>1104</v>
      </c>
      <c r="E174" s="784"/>
      <c r="F174" s="785"/>
      <c r="G174" s="659">
        <f>SUM(G160:G172)</f>
        <v>0</v>
      </c>
      <c r="H174" s="662"/>
      <c r="I174" s="297"/>
      <c r="J174" s="672"/>
      <c r="K174" s="672"/>
      <c r="L174" s="672"/>
      <c r="M174" s="672"/>
      <c r="N174" s="672"/>
      <c r="O174" s="672"/>
      <c r="P174" s="672"/>
      <c r="Q174" s="672"/>
      <c r="R174" s="672"/>
      <c r="S174" s="672"/>
      <c r="T174" s="672"/>
      <c r="U174" s="672"/>
      <c r="V174" s="672"/>
      <c r="W174" s="672"/>
      <c r="X174" s="672"/>
      <c r="Y174" s="672"/>
    </row>
    <row r="175" spans="1:25" s="488" customFormat="1" ht="15" thickTop="1" thickBot="1" x14ac:dyDescent="0.35">
      <c r="A175" s="661"/>
      <c r="B175" s="661"/>
      <c r="C175" s="661"/>
      <c r="D175" s="786"/>
      <c r="E175" s="787"/>
      <c r="F175" s="788"/>
      <c r="G175" s="790">
        <f>+G174</f>
        <v>0</v>
      </c>
      <c r="H175" s="791"/>
      <c r="I175" s="297"/>
      <c r="J175" s="672"/>
      <c r="K175" s="672"/>
      <c r="L175" s="672"/>
      <c r="M175" s="672"/>
      <c r="N175" s="672"/>
      <c r="O175" s="672"/>
      <c r="P175" s="672"/>
      <c r="Q175" s="672"/>
      <c r="R175" s="672"/>
      <c r="S175" s="672"/>
      <c r="T175" s="672"/>
      <c r="U175" s="672"/>
      <c r="V175" s="672"/>
      <c r="W175" s="672"/>
      <c r="X175" s="672"/>
      <c r="Y175" s="672"/>
    </row>
    <row r="176" spans="1:25" s="488" customFormat="1" x14ac:dyDescent="0.3">
      <c r="A176" s="661"/>
      <c r="B176" s="661"/>
      <c r="C176" s="661"/>
      <c r="D176" s="677"/>
      <c r="E176" s="677"/>
      <c r="F176" s="677"/>
      <c r="G176" s="678"/>
      <c r="H176" s="679"/>
      <c r="I176" s="297"/>
      <c r="J176" s="672"/>
      <c r="K176" s="672"/>
      <c r="L176" s="672"/>
      <c r="M176" s="672"/>
      <c r="N176" s="672"/>
      <c r="O176" s="672"/>
      <c r="P176" s="672"/>
      <c r="Q176" s="672"/>
      <c r="R176" s="672"/>
      <c r="S176" s="672"/>
      <c r="T176" s="672"/>
      <c r="U176" s="672"/>
      <c r="V176" s="672"/>
      <c r="W176" s="672"/>
      <c r="X176" s="672"/>
      <c r="Y176" s="672"/>
    </row>
    <row r="177" spans="1:46" s="1" customFormat="1" ht="16" thickBot="1" x14ac:dyDescent="0.4">
      <c r="A177" s="271"/>
      <c r="B177" s="271"/>
      <c r="C177" s="271"/>
      <c r="D177" s="271"/>
      <c r="E177" s="271"/>
      <c r="F177" s="67"/>
      <c r="G177" s="67"/>
      <c r="H177" s="271"/>
      <c r="I177" s="3"/>
      <c r="J177" s="66"/>
      <c r="K177" s="68"/>
      <c r="L177" s="68"/>
      <c r="M177" s="68"/>
      <c r="N177" s="68"/>
      <c r="O177" s="68"/>
      <c r="P177" s="68"/>
      <c r="Q177" s="68"/>
      <c r="R177" s="68"/>
      <c r="S177" s="68"/>
      <c r="T177" s="68"/>
      <c r="U177" s="68"/>
      <c r="V177" s="68"/>
      <c r="W177" s="66"/>
      <c r="X177" s="66"/>
      <c r="Y177" s="66"/>
      <c r="Z177" s="3"/>
      <c r="AA177" s="3"/>
      <c r="AB177" s="3"/>
      <c r="AC177" s="3"/>
      <c r="AD177" s="3"/>
      <c r="AE177" s="3"/>
      <c r="AF177" s="3"/>
      <c r="AG177" s="3"/>
      <c r="AH177" s="3"/>
      <c r="AI177" s="3"/>
      <c r="AJ177" s="3"/>
      <c r="AK177" s="3"/>
      <c r="AL177" s="3"/>
      <c r="AM177" s="3"/>
      <c r="AN177" s="3"/>
      <c r="AO177" s="3"/>
      <c r="AP177" s="3"/>
      <c r="AQ177" s="3"/>
      <c r="AR177" s="3"/>
      <c r="AS177" s="3"/>
      <c r="AT177" s="3"/>
    </row>
    <row r="178" spans="1:46" s="1" customFormat="1" ht="32" thickTop="1" thickBot="1" x14ac:dyDescent="0.4">
      <c r="A178" s="738" t="s">
        <v>1166</v>
      </c>
      <c r="B178" s="739"/>
      <c r="C178" s="739"/>
      <c r="D178" s="739"/>
      <c r="E178" s="739"/>
      <c r="F178" s="740"/>
      <c r="G178" s="741" t="s">
        <v>1224</v>
      </c>
      <c r="H178" s="246" t="s">
        <v>1186</v>
      </c>
      <c r="I178" s="3"/>
      <c r="J178" s="66"/>
      <c r="K178" s="68"/>
      <c r="L178" s="68"/>
      <c r="M178" s="68"/>
      <c r="N178" s="68"/>
      <c r="O178" s="68"/>
      <c r="P178" s="68"/>
      <c r="Q178" s="68"/>
      <c r="R178" s="68"/>
      <c r="S178" s="68"/>
      <c r="T178" s="68"/>
      <c r="U178" s="68"/>
      <c r="V178" s="68"/>
      <c r="W178" s="66"/>
      <c r="X178" s="66"/>
      <c r="Y178" s="66"/>
      <c r="Z178" s="3"/>
      <c r="AA178" s="3"/>
      <c r="AB178" s="3"/>
      <c r="AC178" s="3"/>
      <c r="AD178" s="3"/>
      <c r="AE178" s="3"/>
      <c r="AF178" s="3"/>
      <c r="AG178" s="3"/>
      <c r="AH178" s="3"/>
      <c r="AI178" s="3"/>
      <c r="AJ178" s="3"/>
      <c r="AK178" s="3"/>
      <c r="AL178" s="3"/>
      <c r="AM178" s="3"/>
      <c r="AN178" s="3"/>
      <c r="AO178" s="3"/>
      <c r="AP178" s="3"/>
      <c r="AQ178" s="3"/>
      <c r="AR178" s="3"/>
      <c r="AS178" s="3"/>
      <c r="AT178" s="3"/>
    </row>
    <row r="179" spans="1:46" s="297" customFormat="1" ht="29" thickTop="1" thickBot="1" x14ac:dyDescent="0.4">
      <c r="A179" s="602" t="s">
        <v>1228</v>
      </c>
      <c r="B179" s="778" t="s">
        <v>1107</v>
      </c>
      <c r="C179" s="744"/>
      <c r="D179" s="745"/>
      <c r="E179" s="604" t="s">
        <v>1108</v>
      </c>
      <c r="F179" s="602" t="s">
        <v>1109</v>
      </c>
      <c r="G179" s="742"/>
      <c r="H179" s="607">
        <v>0.25</v>
      </c>
      <c r="I179" s="634"/>
      <c r="J179" s="636"/>
      <c r="K179" s="635"/>
      <c r="L179" s="635"/>
      <c r="M179" s="635"/>
      <c r="N179" s="635"/>
      <c r="O179" s="635"/>
      <c r="P179" s="635"/>
      <c r="Q179" s="635"/>
      <c r="R179" s="635"/>
      <c r="S179" s="635"/>
      <c r="T179" s="635"/>
      <c r="U179" s="635"/>
      <c r="V179" s="635"/>
      <c r="W179" s="636"/>
      <c r="X179" s="636"/>
      <c r="Y179" s="636"/>
      <c r="Z179" s="634"/>
      <c r="AA179" s="634"/>
      <c r="AB179" s="634"/>
      <c r="AC179" s="634"/>
      <c r="AD179" s="634"/>
      <c r="AE179" s="634"/>
      <c r="AF179" s="634"/>
      <c r="AG179" s="634"/>
      <c r="AH179" s="634"/>
      <c r="AI179" s="634"/>
      <c r="AJ179" s="634"/>
      <c r="AK179" s="634"/>
      <c r="AL179" s="634"/>
      <c r="AM179" s="634"/>
      <c r="AN179" s="634"/>
      <c r="AO179" s="634"/>
      <c r="AP179" s="634"/>
      <c r="AQ179" s="634"/>
      <c r="AR179" s="634"/>
      <c r="AS179" s="634"/>
      <c r="AT179" s="634"/>
    </row>
    <row r="180" spans="1:46" s="297" customFormat="1" ht="15" thickTop="1" x14ac:dyDescent="0.35">
      <c r="A180" s="618"/>
      <c r="B180" s="776"/>
      <c r="C180" s="777"/>
      <c r="D180" s="734"/>
      <c r="E180" s="621"/>
      <c r="F180" s="612"/>
      <c r="G180" s="622"/>
      <c r="H180" s="666">
        <f>+G180*0.25</f>
        <v>0</v>
      </c>
      <c r="I180" s="634"/>
      <c r="J180" s="636"/>
      <c r="K180" s="635"/>
      <c r="L180" s="635"/>
      <c r="M180" s="635"/>
      <c r="N180" s="635"/>
      <c r="O180" s="635"/>
      <c r="P180" s="635"/>
      <c r="Q180" s="635"/>
      <c r="R180" s="635"/>
      <c r="S180" s="635"/>
      <c r="T180" s="635"/>
      <c r="U180" s="635"/>
      <c r="V180" s="635"/>
      <c r="W180" s="636"/>
      <c r="X180" s="636"/>
      <c r="Y180" s="636"/>
      <c r="Z180" s="634"/>
      <c r="AA180" s="634"/>
      <c r="AB180" s="634"/>
      <c r="AC180" s="634"/>
      <c r="AD180" s="634"/>
      <c r="AE180" s="634"/>
      <c r="AF180" s="634"/>
      <c r="AG180" s="634"/>
      <c r="AH180" s="634"/>
      <c r="AI180" s="634"/>
      <c r="AJ180" s="634"/>
      <c r="AK180" s="634"/>
      <c r="AL180" s="634"/>
      <c r="AM180" s="634"/>
      <c r="AN180" s="634"/>
      <c r="AO180" s="634"/>
      <c r="AP180" s="634"/>
      <c r="AQ180" s="634"/>
      <c r="AR180" s="634"/>
      <c r="AS180" s="634"/>
      <c r="AT180" s="634"/>
    </row>
    <row r="181" spans="1:46" s="297" customFormat="1" ht="14.5" x14ac:dyDescent="0.35">
      <c r="A181" s="615"/>
      <c r="B181" s="774"/>
      <c r="C181" s="775"/>
      <c r="D181" s="731"/>
      <c r="E181" s="626"/>
      <c r="F181" s="612"/>
      <c r="G181" s="627"/>
      <c r="H181" s="666">
        <f t="shared" ref="H181:H226" si="16">+G181*0.25</f>
        <v>0</v>
      </c>
      <c r="I181" s="634"/>
      <c r="J181" s="636"/>
      <c r="K181" s="635"/>
      <c r="L181" s="635"/>
      <c r="M181" s="635"/>
      <c r="N181" s="635"/>
      <c r="O181" s="635"/>
      <c r="P181" s="635"/>
      <c r="Q181" s="635"/>
      <c r="R181" s="635"/>
      <c r="S181" s="635"/>
      <c r="T181" s="635"/>
      <c r="U181" s="635"/>
      <c r="V181" s="635"/>
      <c r="W181" s="636"/>
      <c r="X181" s="636"/>
      <c r="Y181" s="636"/>
      <c r="Z181" s="634"/>
      <c r="AA181" s="634"/>
      <c r="AB181" s="634"/>
      <c r="AC181" s="634"/>
      <c r="AD181" s="634"/>
      <c r="AE181" s="634"/>
      <c r="AF181" s="634"/>
      <c r="AG181" s="634"/>
      <c r="AH181" s="634"/>
      <c r="AI181" s="634"/>
      <c r="AJ181" s="634"/>
      <c r="AK181" s="634"/>
      <c r="AL181" s="634"/>
      <c r="AM181" s="634"/>
      <c r="AN181" s="634"/>
      <c r="AO181" s="634"/>
      <c r="AP181" s="634"/>
      <c r="AQ181" s="634"/>
      <c r="AR181" s="634"/>
      <c r="AS181" s="634"/>
      <c r="AT181" s="634"/>
    </row>
    <row r="182" spans="1:46" s="297" customFormat="1" ht="14.5" x14ac:dyDescent="0.35">
      <c r="A182" s="615"/>
      <c r="B182" s="774"/>
      <c r="C182" s="775"/>
      <c r="D182" s="731"/>
      <c r="E182" s="626"/>
      <c r="F182" s="612"/>
      <c r="G182" s="627"/>
      <c r="H182" s="666">
        <f t="shared" si="16"/>
        <v>0</v>
      </c>
      <c r="I182" s="634"/>
      <c r="J182" s="636"/>
      <c r="K182" s="635"/>
      <c r="L182" s="635"/>
      <c r="M182" s="635"/>
      <c r="N182" s="635"/>
      <c r="O182" s="635"/>
      <c r="P182" s="635"/>
      <c r="Q182" s="635"/>
      <c r="R182" s="635"/>
      <c r="S182" s="635"/>
      <c r="T182" s="635"/>
      <c r="U182" s="635"/>
      <c r="V182" s="635"/>
      <c r="W182" s="636"/>
      <c r="X182" s="636"/>
      <c r="Y182" s="636"/>
      <c r="Z182" s="634"/>
      <c r="AA182" s="634"/>
      <c r="AB182" s="634"/>
      <c r="AC182" s="634"/>
      <c r="AD182" s="634"/>
      <c r="AE182" s="634"/>
      <c r="AF182" s="634"/>
      <c r="AG182" s="634"/>
      <c r="AH182" s="634"/>
      <c r="AI182" s="634"/>
      <c r="AJ182" s="634"/>
      <c r="AK182" s="634"/>
      <c r="AL182" s="634"/>
      <c r="AM182" s="634"/>
      <c r="AN182" s="634"/>
      <c r="AO182" s="634"/>
      <c r="AP182" s="634"/>
      <c r="AQ182" s="634"/>
      <c r="AR182" s="634"/>
      <c r="AS182" s="634"/>
      <c r="AT182" s="634"/>
    </row>
    <row r="183" spans="1:46" s="297" customFormat="1" ht="14.5" x14ac:dyDescent="0.35">
      <c r="A183" s="615"/>
      <c r="B183" s="774"/>
      <c r="C183" s="775"/>
      <c r="D183" s="731"/>
      <c r="E183" s="626"/>
      <c r="F183" s="612"/>
      <c r="G183" s="627"/>
      <c r="H183" s="666">
        <f t="shared" si="16"/>
        <v>0</v>
      </c>
      <c r="I183" s="634"/>
      <c r="J183" s="636"/>
      <c r="K183" s="635"/>
      <c r="L183" s="635"/>
      <c r="M183" s="635"/>
      <c r="N183" s="635"/>
      <c r="O183" s="635"/>
      <c r="P183" s="635"/>
      <c r="Q183" s="635"/>
      <c r="R183" s="635"/>
      <c r="S183" s="635"/>
      <c r="T183" s="635"/>
      <c r="U183" s="635"/>
      <c r="V183" s="635"/>
      <c r="W183" s="636"/>
      <c r="X183" s="636"/>
      <c r="Y183" s="636"/>
      <c r="Z183" s="634"/>
      <c r="AA183" s="634"/>
      <c r="AB183" s="634"/>
      <c r="AC183" s="634"/>
      <c r="AD183" s="634"/>
      <c r="AE183" s="634"/>
      <c r="AF183" s="634"/>
      <c r="AG183" s="634"/>
      <c r="AH183" s="634"/>
      <c r="AI183" s="634"/>
      <c r="AJ183" s="634"/>
      <c r="AK183" s="634"/>
      <c r="AL183" s="634"/>
      <c r="AM183" s="634"/>
      <c r="AN183" s="634"/>
      <c r="AO183" s="634"/>
      <c r="AP183" s="634"/>
      <c r="AQ183" s="634"/>
      <c r="AR183" s="634"/>
      <c r="AS183" s="634"/>
      <c r="AT183" s="634"/>
    </row>
    <row r="184" spans="1:46" s="297" customFormat="1" ht="14.5" x14ac:dyDescent="0.35">
      <c r="A184" s="615"/>
      <c r="B184" s="774"/>
      <c r="C184" s="775"/>
      <c r="D184" s="731"/>
      <c r="E184" s="626"/>
      <c r="F184" s="612"/>
      <c r="G184" s="627"/>
      <c r="H184" s="666">
        <f t="shared" si="16"/>
        <v>0</v>
      </c>
      <c r="I184" s="634"/>
      <c r="J184" s="636"/>
      <c r="K184" s="635"/>
      <c r="L184" s="635"/>
      <c r="M184" s="635"/>
      <c r="N184" s="635"/>
      <c r="O184" s="635"/>
      <c r="P184" s="635"/>
      <c r="Q184" s="635"/>
      <c r="R184" s="635"/>
      <c r="S184" s="635"/>
      <c r="T184" s="635"/>
      <c r="U184" s="635"/>
      <c r="V184" s="635"/>
      <c r="W184" s="636"/>
      <c r="X184" s="636"/>
      <c r="Y184" s="636"/>
      <c r="Z184" s="634"/>
      <c r="AA184" s="634"/>
      <c r="AB184" s="634"/>
      <c r="AC184" s="634"/>
      <c r="AD184" s="634"/>
      <c r="AE184" s="634"/>
      <c r="AF184" s="634"/>
      <c r="AG184" s="634"/>
      <c r="AH184" s="634"/>
      <c r="AI184" s="634"/>
      <c r="AJ184" s="634"/>
      <c r="AK184" s="634"/>
      <c r="AL184" s="634"/>
      <c r="AM184" s="634"/>
      <c r="AN184" s="634"/>
      <c r="AO184" s="634"/>
      <c r="AP184" s="634"/>
      <c r="AQ184" s="634"/>
      <c r="AR184" s="634"/>
      <c r="AS184" s="634"/>
      <c r="AT184" s="634"/>
    </row>
    <row r="185" spans="1:46" s="297" customFormat="1" ht="14.5" x14ac:dyDescent="0.35">
      <c r="A185" s="615"/>
      <c r="B185" s="774"/>
      <c r="C185" s="775"/>
      <c r="D185" s="731"/>
      <c r="E185" s="626"/>
      <c r="F185" s="612"/>
      <c r="G185" s="627"/>
      <c r="H185" s="666">
        <f t="shared" si="16"/>
        <v>0</v>
      </c>
      <c r="I185" s="634"/>
      <c r="J185" s="636"/>
      <c r="K185" s="635"/>
      <c r="L185" s="635"/>
      <c r="M185" s="635"/>
      <c r="N185" s="635"/>
      <c r="O185" s="635"/>
      <c r="P185" s="635"/>
      <c r="Q185" s="635"/>
      <c r="R185" s="635"/>
      <c r="S185" s="635"/>
      <c r="T185" s="635"/>
      <c r="U185" s="635"/>
      <c r="V185" s="635"/>
      <c r="W185" s="636"/>
      <c r="X185" s="636"/>
      <c r="Y185" s="636"/>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row>
    <row r="186" spans="1:46" s="297" customFormat="1" ht="14.5" x14ac:dyDescent="0.35">
      <c r="A186" s="615"/>
      <c r="B186" s="774"/>
      <c r="C186" s="775"/>
      <c r="D186" s="731"/>
      <c r="E186" s="626"/>
      <c r="F186" s="612"/>
      <c r="G186" s="627"/>
      <c r="H186" s="666">
        <f t="shared" si="16"/>
        <v>0</v>
      </c>
      <c r="I186" s="634"/>
      <c r="J186" s="636"/>
      <c r="K186" s="635"/>
      <c r="L186" s="635"/>
      <c r="M186" s="635"/>
      <c r="N186" s="635"/>
      <c r="O186" s="635"/>
      <c r="P186" s="635"/>
      <c r="Q186" s="635"/>
      <c r="R186" s="635"/>
      <c r="S186" s="635"/>
      <c r="T186" s="635"/>
      <c r="U186" s="635"/>
      <c r="V186" s="635"/>
      <c r="W186" s="636"/>
      <c r="X186" s="636"/>
      <c r="Y186" s="636"/>
      <c r="Z186" s="634"/>
      <c r="AA186" s="634"/>
      <c r="AB186" s="634"/>
      <c r="AC186" s="634"/>
      <c r="AD186" s="634"/>
      <c r="AE186" s="634"/>
      <c r="AF186" s="634"/>
      <c r="AG186" s="634"/>
      <c r="AH186" s="634"/>
      <c r="AI186" s="634"/>
      <c r="AJ186" s="634"/>
      <c r="AK186" s="634"/>
      <c r="AL186" s="634"/>
      <c r="AM186" s="634"/>
      <c r="AN186" s="634"/>
      <c r="AO186" s="634"/>
      <c r="AP186" s="634"/>
      <c r="AQ186" s="634"/>
      <c r="AR186" s="634"/>
      <c r="AS186" s="634"/>
      <c r="AT186" s="634"/>
    </row>
    <row r="187" spans="1:46" s="297" customFormat="1" ht="14.5" x14ac:dyDescent="0.35">
      <c r="A187" s="615"/>
      <c r="B187" s="774"/>
      <c r="C187" s="775"/>
      <c r="D187" s="731"/>
      <c r="E187" s="626"/>
      <c r="F187" s="612"/>
      <c r="G187" s="627"/>
      <c r="H187" s="666">
        <f t="shared" si="16"/>
        <v>0</v>
      </c>
      <c r="I187" s="634"/>
      <c r="J187" s="636"/>
      <c r="K187" s="635"/>
      <c r="L187" s="635"/>
      <c r="M187" s="635"/>
      <c r="N187" s="635"/>
      <c r="O187" s="635"/>
      <c r="P187" s="635"/>
      <c r="Q187" s="635"/>
      <c r="R187" s="635"/>
      <c r="S187" s="635"/>
      <c r="T187" s="635"/>
      <c r="U187" s="635"/>
      <c r="V187" s="635"/>
      <c r="W187" s="636"/>
      <c r="X187" s="636"/>
      <c r="Y187" s="636"/>
      <c r="Z187" s="634"/>
      <c r="AA187" s="634"/>
      <c r="AB187" s="634"/>
      <c r="AC187" s="634"/>
      <c r="AD187" s="634"/>
      <c r="AE187" s="634"/>
      <c r="AF187" s="634"/>
      <c r="AG187" s="634"/>
      <c r="AH187" s="634"/>
      <c r="AI187" s="634"/>
      <c r="AJ187" s="634"/>
      <c r="AK187" s="634"/>
      <c r="AL187" s="634"/>
      <c r="AM187" s="634"/>
      <c r="AN187" s="634"/>
      <c r="AO187" s="634"/>
      <c r="AP187" s="634"/>
      <c r="AQ187" s="634"/>
      <c r="AR187" s="634"/>
      <c r="AS187" s="634"/>
      <c r="AT187" s="634"/>
    </row>
    <row r="188" spans="1:46" s="297" customFormat="1" ht="14.5" x14ac:dyDescent="0.35">
      <c r="A188" s="615"/>
      <c r="B188" s="774"/>
      <c r="C188" s="775"/>
      <c r="D188" s="731"/>
      <c r="E188" s="626"/>
      <c r="F188" s="612"/>
      <c r="G188" s="627"/>
      <c r="H188" s="666">
        <f t="shared" si="16"/>
        <v>0</v>
      </c>
      <c r="I188" s="634"/>
      <c r="J188" s="636"/>
      <c r="K188" s="635"/>
      <c r="L188" s="635"/>
      <c r="M188" s="635"/>
      <c r="N188" s="635"/>
      <c r="O188" s="635"/>
      <c r="P188" s="635"/>
      <c r="Q188" s="635"/>
      <c r="R188" s="635"/>
      <c r="S188" s="635"/>
      <c r="T188" s="635"/>
      <c r="U188" s="635"/>
      <c r="V188" s="635"/>
      <c r="W188" s="636"/>
      <c r="X188" s="636"/>
      <c r="Y188" s="636"/>
      <c r="Z188" s="634"/>
      <c r="AA188" s="634"/>
      <c r="AB188" s="634"/>
      <c r="AC188" s="634"/>
      <c r="AD188" s="634"/>
      <c r="AE188" s="634"/>
      <c r="AF188" s="634"/>
      <c r="AG188" s="634"/>
      <c r="AH188" s="634"/>
      <c r="AI188" s="634"/>
      <c r="AJ188" s="634"/>
      <c r="AK188" s="634"/>
      <c r="AL188" s="634"/>
      <c r="AM188" s="634"/>
      <c r="AN188" s="634"/>
      <c r="AO188" s="634"/>
      <c r="AP188" s="634"/>
      <c r="AQ188" s="634"/>
      <c r="AR188" s="634"/>
      <c r="AS188" s="634"/>
      <c r="AT188" s="634"/>
    </row>
    <row r="189" spans="1:46" s="297" customFormat="1" ht="14.5" x14ac:dyDescent="0.35">
      <c r="A189" s="615"/>
      <c r="B189" s="774"/>
      <c r="C189" s="775"/>
      <c r="D189" s="731"/>
      <c r="E189" s="626"/>
      <c r="F189" s="612"/>
      <c r="G189" s="627"/>
      <c r="H189" s="666">
        <f t="shared" si="16"/>
        <v>0</v>
      </c>
      <c r="I189" s="634"/>
      <c r="J189" s="636"/>
      <c r="K189" s="635"/>
      <c r="L189" s="635"/>
      <c r="M189" s="635"/>
      <c r="N189" s="635"/>
      <c r="O189" s="635"/>
      <c r="P189" s="635"/>
      <c r="Q189" s="635"/>
      <c r="R189" s="635"/>
      <c r="S189" s="635"/>
      <c r="T189" s="635"/>
      <c r="U189" s="635"/>
      <c r="V189" s="635"/>
      <c r="W189" s="636"/>
      <c r="X189" s="636"/>
      <c r="Y189" s="636"/>
      <c r="Z189" s="634"/>
      <c r="AA189" s="634"/>
      <c r="AB189" s="634"/>
      <c r="AC189" s="634"/>
      <c r="AD189" s="634"/>
      <c r="AE189" s="634"/>
      <c r="AF189" s="634"/>
      <c r="AG189" s="634"/>
      <c r="AH189" s="634"/>
      <c r="AI189" s="634"/>
      <c r="AJ189" s="634"/>
      <c r="AK189" s="634"/>
      <c r="AL189" s="634"/>
      <c r="AM189" s="634"/>
      <c r="AN189" s="634"/>
      <c r="AO189" s="634"/>
      <c r="AP189" s="634"/>
      <c r="AQ189" s="634"/>
      <c r="AR189" s="634"/>
      <c r="AS189" s="634"/>
      <c r="AT189" s="634"/>
    </row>
    <row r="190" spans="1:46" s="297" customFormat="1" ht="14.5" x14ac:dyDescent="0.35">
      <c r="A190" s="615"/>
      <c r="B190" s="774"/>
      <c r="C190" s="775"/>
      <c r="D190" s="731"/>
      <c r="E190" s="626"/>
      <c r="F190" s="612"/>
      <c r="G190" s="627"/>
      <c r="H190" s="666">
        <f t="shared" si="16"/>
        <v>0</v>
      </c>
      <c r="I190" s="634"/>
      <c r="J190" s="636"/>
      <c r="K190" s="635"/>
      <c r="L190" s="635"/>
      <c r="M190" s="635"/>
      <c r="N190" s="635"/>
      <c r="O190" s="635"/>
      <c r="P190" s="635"/>
      <c r="Q190" s="635"/>
      <c r="R190" s="635"/>
      <c r="S190" s="635"/>
      <c r="T190" s="635"/>
      <c r="U190" s="635"/>
      <c r="V190" s="635"/>
      <c r="W190" s="636"/>
      <c r="X190" s="636"/>
      <c r="Y190" s="636"/>
      <c r="Z190" s="634"/>
      <c r="AA190" s="634"/>
      <c r="AB190" s="634"/>
      <c r="AC190" s="634"/>
      <c r="AD190" s="634"/>
      <c r="AE190" s="634"/>
      <c r="AF190" s="634"/>
      <c r="AG190" s="634"/>
      <c r="AH190" s="634"/>
      <c r="AI190" s="634"/>
      <c r="AJ190" s="634"/>
      <c r="AK190" s="634"/>
      <c r="AL190" s="634"/>
      <c r="AM190" s="634"/>
      <c r="AN190" s="634"/>
      <c r="AO190" s="634"/>
      <c r="AP190" s="634"/>
      <c r="AQ190" s="634"/>
      <c r="AR190" s="634"/>
      <c r="AS190" s="634"/>
      <c r="AT190" s="634"/>
    </row>
    <row r="191" spans="1:46" s="297" customFormat="1" ht="14.5" x14ac:dyDescent="0.35">
      <c r="A191" s="615"/>
      <c r="B191" s="774"/>
      <c r="C191" s="775"/>
      <c r="D191" s="731"/>
      <c r="E191" s="626"/>
      <c r="F191" s="612"/>
      <c r="G191" s="627"/>
      <c r="H191" s="666">
        <f t="shared" si="16"/>
        <v>0</v>
      </c>
      <c r="I191" s="634"/>
      <c r="J191" s="636"/>
      <c r="K191" s="635"/>
      <c r="L191" s="635"/>
      <c r="M191" s="635"/>
      <c r="N191" s="635"/>
      <c r="O191" s="635"/>
      <c r="P191" s="635"/>
      <c r="Q191" s="635"/>
      <c r="R191" s="635"/>
      <c r="S191" s="635"/>
      <c r="T191" s="635"/>
      <c r="U191" s="635"/>
      <c r="V191" s="635"/>
      <c r="W191" s="636"/>
      <c r="X191" s="636"/>
      <c r="Y191" s="636"/>
      <c r="Z191" s="634"/>
      <c r="AA191" s="634"/>
      <c r="AB191" s="634"/>
      <c r="AC191" s="634"/>
      <c r="AD191" s="634"/>
      <c r="AE191" s="634"/>
      <c r="AF191" s="634"/>
      <c r="AG191" s="634"/>
      <c r="AH191" s="634"/>
      <c r="AI191" s="634"/>
      <c r="AJ191" s="634"/>
      <c r="AK191" s="634"/>
      <c r="AL191" s="634"/>
      <c r="AM191" s="634"/>
      <c r="AN191" s="634"/>
      <c r="AO191" s="634"/>
      <c r="AP191" s="634"/>
      <c r="AQ191" s="634"/>
      <c r="AR191" s="634"/>
      <c r="AS191" s="634"/>
      <c r="AT191" s="634"/>
    </row>
    <row r="192" spans="1:46" s="297" customFormat="1" ht="14.5" x14ac:dyDescent="0.35">
      <c r="A192" s="615"/>
      <c r="B192" s="774"/>
      <c r="C192" s="775"/>
      <c r="D192" s="731"/>
      <c r="E192" s="626"/>
      <c r="F192" s="612"/>
      <c r="G192" s="627"/>
      <c r="H192" s="666">
        <f t="shared" si="16"/>
        <v>0</v>
      </c>
      <c r="I192" s="634"/>
      <c r="J192" s="636"/>
      <c r="K192" s="635"/>
      <c r="L192" s="635"/>
      <c r="M192" s="635"/>
      <c r="N192" s="635"/>
      <c r="O192" s="635"/>
      <c r="P192" s="635"/>
      <c r="Q192" s="635"/>
      <c r="R192" s="635"/>
      <c r="S192" s="635"/>
      <c r="T192" s="635"/>
      <c r="U192" s="635"/>
      <c r="V192" s="635"/>
      <c r="W192" s="636"/>
      <c r="X192" s="636"/>
      <c r="Y192" s="636"/>
      <c r="Z192" s="634"/>
      <c r="AA192" s="634"/>
      <c r="AB192" s="634"/>
      <c r="AC192" s="634"/>
      <c r="AD192" s="634"/>
      <c r="AE192" s="634"/>
      <c r="AF192" s="634"/>
      <c r="AG192" s="634"/>
      <c r="AH192" s="634"/>
      <c r="AI192" s="634"/>
      <c r="AJ192" s="634"/>
      <c r="AK192" s="634"/>
      <c r="AL192" s="634"/>
      <c r="AM192" s="634"/>
      <c r="AN192" s="634"/>
      <c r="AO192" s="634"/>
      <c r="AP192" s="634"/>
      <c r="AQ192" s="634"/>
      <c r="AR192" s="634"/>
      <c r="AS192" s="634"/>
      <c r="AT192" s="634"/>
    </row>
    <row r="193" spans="1:46" s="297" customFormat="1" ht="14.5" x14ac:dyDescent="0.35">
      <c r="A193" s="615"/>
      <c r="B193" s="774"/>
      <c r="C193" s="775"/>
      <c r="D193" s="731"/>
      <c r="E193" s="626"/>
      <c r="F193" s="612"/>
      <c r="G193" s="627"/>
      <c r="H193" s="666">
        <f t="shared" si="16"/>
        <v>0</v>
      </c>
      <c r="I193" s="634"/>
      <c r="J193" s="636"/>
      <c r="K193" s="635"/>
      <c r="L193" s="635"/>
      <c r="M193" s="635"/>
      <c r="N193" s="635"/>
      <c r="O193" s="635"/>
      <c r="P193" s="635"/>
      <c r="Q193" s="635"/>
      <c r="R193" s="635"/>
      <c r="S193" s="635"/>
      <c r="T193" s="635"/>
      <c r="U193" s="635"/>
      <c r="V193" s="635"/>
      <c r="W193" s="636"/>
      <c r="X193" s="636"/>
      <c r="Y193" s="636"/>
      <c r="Z193" s="634"/>
      <c r="AA193" s="634"/>
      <c r="AB193" s="634"/>
      <c r="AC193" s="634"/>
      <c r="AD193" s="634"/>
      <c r="AE193" s="634"/>
      <c r="AF193" s="634"/>
      <c r="AG193" s="634"/>
      <c r="AH193" s="634"/>
      <c r="AI193" s="634"/>
      <c r="AJ193" s="634"/>
      <c r="AK193" s="634"/>
      <c r="AL193" s="634"/>
      <c r="AM193" s="634"/>
      <c r="AN193" s="634"/>
      <c r="AO193" s="634"/>
      <c r="AP193" s="634"/>
      <c r="AQ193" s="634"/>
      <c r="AR193" s="634"/>
      <c r="AS193" s="634"/>
      <c r="AT193" s="634"/>
    </row>
    <row r="194" spans="1:46" s="297" customFormat="1" ht="14.5" x14ac:dyDescent="0.35">
      <c r="A194" s="615"/>
      <c r="B194" s="774"/>
      <c r="C194" s="775"/>
      <c r="D194" s="731"/>
      <c r="E194" s="626"/>
      <c r="F194" s="612"/>
      <c r="G194" s="627"/>
      <c r="H194" s="666">
        <f t="shared" si="16"/>
        <v>0</v>
      </c>
      <c r="I194" s="634"/>
      <c r="J194" s="636"/>
      <c r="K194" s="635"/>
      <c r="L194" s="635"/>
      <c r="M194" s="635"/>
      <c r="N194" s="635"/>
      <c r="O194" s="635"/>
      <c r="P194" s="635"/>
      <c r="Q194" s="635"/>
      <c r="R194" s="635"/>
      <c r="S194" s="635"/>
      <c r="T194" s="635"/>
      <c r="U194" s="635"/>
      <c r="V194" s="635"/>
      <c r="W194" s="636"/>
      <c r="X194" s="636"/>
      <c r="Y194" s="636"/>
      <c r="Z194" s="634"/>
      <c r="AA194" s="634"/>
      <c r="AB194" s="634"/>
      <c r="AC194" s="634"/>
      <c r="AD194" s="634"/>
      <c r="AE194" s="634"/>
      <c r="AF194" s="634"/>
      <c r="AG194" s="634"/>
      <c r="AH194" s="634"/>
      <c r="AI194" s="634"/>
      <c r="AJ194" s="634"/>
      <c r="AK194" s="634"/>
      <c r="AL194" s="634"/>
      <c r="AM194" s="634"/>
      <c r="AN194" s="634"/>
      <c r="AO194" s="634"/>
      <c r="AP194" s="634"/>
      <c r="AQ194" s="634"/>
      <c r="AR194" s="634"/>
      <c r="AS194" s="634"/>
      <c r="AT194" s="634"/>
    </row>
    <row r="195" spans="1:46" s="297" customFormat="1" ht="14.5" x14ac:dyDescent="0.35">
      <c r="A195" s="615"/>
      <c r="B195" s="774"/>
      <c r="C195" s="775"/>
      <c r="D195" s="731"/>
      <c r="E195" s="626"/>
      <c r="F195" s="612"/>
      <c r="G195" s="627"/>
      <c r="H195" s="666">
        <f t="shared" si="16"/>
        <v>0</v>
      </c>
      <c r="I195" s="634"/>
      <c r="J195" s="636"/>
      <c r="K195" s="635"/>
      <c r="L195" s="635"/>
      <c r="M195" s="635"/>
      <c r="N195" s="635"/>
      <c r="O195" s="635"/>
      <c r="P195" s="635"/>
      <c r="Q195" s="635"/>
      <c r="R195" s="635"/>
      <c r="S195" s="635"/>
      <c r="T195" s="635"/>
      <c r="U195" s="635"/>
      <c r="V195" s="635"/>
      <c r="W195" s="636"/>
      <c r="X195" s="636"/>
      <c r="Y195" s="636"/>
      <c r="Z195" s="634"/>
      <c r="AA195" s="634"/>
      <c r="AB195" s="634"/>
      <c r="AC195" s="634"/>
      <c r="AD195" s="634"/>
      <c r="AE195" s="634"/>
      <c r="AF195" s="634"/>
      <c r="AG195" s="634"/>
      <c r="AH195" s="634"/>
      <c r="AI195" s="634"/>
      <c r="AJ195" s="634"/>
      <c r="AK195" s="634"/>
      <c r="AL195" s="634"/>
      <c r="AM195" s="634"/>
      <c r="AN195" s="634"/>
      <c r="AO195" s="634"/>
      <c r="AP195" s="634"/>
      <c r="AQ195" s="634"/>
      <c r="AR195" s="634"/>
      <c r="AS195" s="634"/>
      <c r="AT195" s="634"/>
    </row>
    <row r="196" spans="1:46" s="297" customFormat="1" ht="14.5" x14ac:dyDescent="0.35">
      <c r="A196" s="615"/>
      <c r="B196" s="774"/>
      <c r="C196" s="775"/>
      <c r="D196" s="731"/>
      <c r="E196" s="626"/>
      <c r="F196" s="612"/>
      <c r="G196" s="627"/>
      <c r="H196" s="666">
        <f t="shared" si="16"/>
        <v>0</v>
      </c>
      <c r="I196" s="634"/>
      <c r="J196" s="636"/>
      <c r="K196" s="635"/>
      <c r="L196" s="635"/>
      <c r="M196" s="635"/>
      <c r="N196" s="635"/>
      <c r="O196" s="635"/>
      <c r="P196" s="635"/>
      <c r="Q196" s="635"/>
      <c r="R196" s="635"/>
      <c r="S196" s="635"/>
      <c r="T196" s="635"/>
      <c r="U196" s="635"/>
      <c r="V196" s="635"/>
      <c r="W196" s="636"/>
      <c r="X196" s="636"/>
      <c r="Y196" s="636"/>
      <c r="Z196" s="634"/>
      <c r="AA196" s="634"/>
      <c r="AB196" s="634"/>
      <c r="AC196" s="634"/>
      <c r="AD196" s="634"/>
      <c r="AE196" s="634"/>
      <c r="AF196" s="634"/>
      <c r="AG196" s="634"/>
      <c r="AH196" s="634"/>
      <c r="AI196" s="634"/>
      <c r="AJ196" s="634"/>
      <c r="AK196" s="634"/>
      <c r="AL196" s="634"/>
      <c r="AM196" s="634"/>
      <c r="AN196" s="634"/>
      <c r="AO196" s="634"/>
      <c r="AP196" s="634"/>
      <c r="AQ196" s="634"/>
      <c r="AR196" s="634"/>
      <c r="AS196" s="634"/>
      <c r="AT196" s="634"/>
    </row>
    <row r="197" spans="1:46" s="297" customFormat="1" ht="14.5" x14ac:dyDescent="0.35">
      <c r="A197" s="615"/>
      <c r="B197" s="774"/>
      <c r="C197" s="775"/>
      <c r="D197" s="731"/>
      <c r="E197" s="626"/>
      <c r="F197" s="612"/>
      <c r="G197" s="627"/>
      <c r="H197" s="666">
        <f t="shared" si="16"/>
        <v>0</v>
      </c>
      <c r="I197" s="634"/>
      <c r="J197" s="636"/>
      <c r="K197" s="635"/>
      <c r="L197" s="635"/>
      <c r="M197" s="635"/>
      <c r="N197" s="635"/>
      <c r="O197" s="635"/>
      <c r="P197" s="635"/>
      <c r="Q197" s="635"/>
      <c r="R197" s="635"/>
      <c r="S197" s="635"/>
      <c r="T197" s="635"/>
      <c r="U197" s="635"/>
      <c r="V197" s="635"/>
      <c r="W197" s="636"/>
      <c r="X197" s="636"/>
      <c r="Y197" s="636"/>
      <c r="Z197" s="634"/>
      <c r="AA197" s="634"/>
      <c r="AB197" s="634"/>
      <c r="AC197" s="634"/>
      <c r="AD197" s="634"/>
      <c r="AE197" s="634"/>
      <c r="AF197" s="634"/>
      <c r="AG197" s="634"/>
      <c r="AH197" s="634"/>
      <c r="AI197" s="634"/>
      <c r="AJ197" s="634"/>
      <c r="AK197" s="634"/>
      <c r="AL197" s="634"/>
      <c r="AM197" s="634"/>
      <c r="AN197" s="634"/>
      <c r="AO197" s="634"/>
      <c r="AP197" s="634"/>
      <c r="AQ197" s="634"/>
      <c r="AR197" s="634"/>
      <c r="AS197" s="634"/>
      <c r="AT197" s="634"/>
    </row>
    <row r="198" spans="1:46" s="297" customFormat="1" ht="14.5" x14ac:dyDescent="0.35">
      <c r="A198" s="615"/>
      <c r="B198" s="774"/>
      <c r="C198" s="775"/>
      <c r="D198" s="731"/>
      <c r="E198" s="626"/>
      <c r="F198" s="612"/>
      <c r="G198" s="627"/>
      <c r="H198" s="666">
        <f t="shared" si="16"/>
        <v>0</v>
      </c>
      <c r="I198" s="634"/>
      <c r="J198" s="636"/>
      <c r="K198" s="635"/>
      <c r="L198" s="635"/>
      <c r="M198" s="635"/>
      <c r="N198" s="635"/>
      <c r="O198" s="635"/>
      <c r="P198" s="635"/>
      <c r="Q198" s="635"/>
      <c r="R198" s="635"/>
      <c r="S198" s="635"/>
      <c r="T198" s="635"/>
      <c r="U198" s="635"/>
      <c r="V198" s="635"/>
      <c r="W198" s="636"/>
      <c r="X198" s="636"/>
      <c r="Y198" s="636"/>
      <c r="Z198" s="634"/>
      <c r="AA198" s="634"/>
      <c r="AB198" s="634"/>
      <c r="AC198" s="634"/>
      <c r="AD198" s="634"/>
      <c r="AE198" s="634"/>
      <c r="AF198" s="634"/>
      <c r="AG198" s="634"/>
      <c r="AH198" s="634"/>
      <c r="AI198" s="634"/>
      <c r="AJ198" s="634"/>
      <c r="AK198" s="634"/>
      <c r="AL198" s="634"/>
      <c r="AM198" s="634"/>
      <c r="AN198" s="634"/>
      <c r="AO198" s="634"/>
      <c r="AP198" s="634"/>
      <c r="AQ198" s="634"/>
      <c r="AR198" s="634"/>
      <c r="AS198" s="634"/>
      <c r="AT198" s="634"/>
    </row>
    <row r="199" spans="1:46" s="297" customFormat="1" ht="14.5" x14ac:dyDescent="0.35">
      <c r="A199" s="615"/>
      <c r="B199" s="774"/>
      <c r="C199" s="775"/>
      <c r="D199" s="731"/>
      <c r="E199" s="626"/>
      <c r="F199" s="612"/>
      <c r="G199" s="627"/>
      <c r="H199" s="666">
        <f t="shared" si="16"/>
        <v>0</v>
      </c>
      <c r="I199" s="634"/>
      <c r="J199" s="636"/>
      <c r="K199" s="635"/>
      <c r="L199" s="635"/>
      <c r="M199" s="635"/>
      <c r="N199" s="635"/>
      <c r="O199" s="635"/>
      <c r="P199" s="635"/>
      <c r="Q199" s="635"/>
      <c r="R199" s="635"/>
      <c r="S199" s="635"/>
      <c r="T199" s="635"/>
      <c r="U199" s="635"/>
      <c r="V199" s="635"/>
      <c r="W199" s="636"/>
      <c r="X199" s="636"/>
      <c r="Y199" s="636"/>
      <c r="Z199" s="634"/>
      <c r="AA199" s="634"/>
      <c r="AB199" s="634"/>
      <c r="AC199" s="634"/>
      <c r="AD199" s="634"/>
      <c r="AE199" s="634"/>
      <c r="AF199" s="634"/>
      <c r="AG199" s="634"/>
      <c r="AH199" s="634"/>
      <c r="AI199" s="634"/>
      <c r="AJ199" s="634"/>
      <c r="AK199" s="634"/>
      <c r="AL199" s="634"/>
      <c r="AM199" s="634"/>
      <c r="AN199" s="634"/>
      <c r="AO199" s="634"/>
      <c r="AP199" s="634"/>
      <c r="AQ199" s="634"/>
      <c r="AR199" s="634"/>
      <c r="AS199" s="634"/>
      <c r="AT199" s="634"/>
    </row>
    <row r="200" spans="1:46" s="297" customFormat="1" ht="14.5" hidden="1" outlineLevel="1" x14ac:dyDescent="0.35">
      <c r="A200" s="615"/>
      <c r="B200" s="774"/>
      <c r="C200" s="775"/>
      <c r="D200" s="731"/>
      <c r="E200" s="626"/>
      <c r="F200" s="612"/>
      <c r="G200" s="627"/>
      <c r="H200" s="666">
        <f t="shared" si="16"/>
        <v>0</v>
      </c>
      <c r="I200" s="634"/>
      <c r="J200" s="636"/>
      <c r="K200" s="635"/>
      <c r="L200" s="635"/>
      <c r="M200" s="635"/>
      <c r="N200" s="635"/>
      <c r="O200" s="635"/>
      <c r="P200" s="635"/>
      <c r="Q200" s="635"/>
      <c r="R200" s="635"/>
      <c r="S200" s="635"/>
      <c r="T200" s="635"/>
      <c r="U200" s="635"/>
      <c r="V200" s="635"/>
      <c r="W200" s="636"/>
      <c r="X200" s="636"/>
      <c r="Y200" s="636"/>
      <c r="Z200" s="634"/>
      <c r="AA200" s="634"/>
      <c r="AB200" s="634"/>
      <c r="AC200" s="634"/>
      <c r="AD200" s="634"/>
      <c r="AE200" s="634"/>
      <c r="AF200" s="634"/>
      <c r="AG200" s="634"/>
      <c r="AH200" s="634"/>
      <c r="AI200" s="634"/>
      <c r="AJ200" s="634"/>
      <c r="AK200" s="634"/>
      <c r="AL200" s="634"/>
      <c r="AM200" s="634"/>
      <c r="AN200" s="634"/>
      <c r="AO200" s="634"/>
      <c r="AP200" s="634"/>
      <c r="AQ200" s="634"/>
      <c r="AR200" s="634"/>
      <c r="AS200" s="634"/>
      <c r="AT200" s="634"/>
    </row>
    <row r="201" spans="1:46" s="297" customFormat="1" ht="14.5" hidden="1" outlineLevel="1" x14ac:dyDescent="0.35">
      <c r="A201" s="615"/>
      <c r="B201" s="774"/>
      <c r="C201" s="775"/>
      <c r="D201" s="731"/>
      <c r="E201" s="626"/>
      <c r="F201" s="612"/>
      <c r="G201" s="627"/>
      <c r="H201" s="666">
        <f t="shared" si="16"/>
        <v>0</v>
      </c>
      <c r="I201" s="634"/>
      <c r="J201" s="636"/>
      <c r="K201" s="635"/>
      <c r="L201" s="635"/>
      <c r="M201" s="635"/>
      <c r="N201" s="635"/>
      <c r="O201" s="635"/>
      <c r="P201" s="635"/>
      <c r="Q201" s="635"/>
      <c r="R201" s="635"/>
      <c r="S201" s="635"/>
      <c r="T201" s="635"/>
      <c r="U201" s="635"/>
      <c r="V201" s="635"/>
      <c r="W201" s="636"/>
      <c r="X201" s="636"/>
      <c r="Y201" s="636"/>
      <c r="Z201" s="634"/>
      <c r="AA201" s="634"/>
      <c r="AB201" s="634"/>
      <c r="AC201" s="634"/>
      <c r="AD201" s="634"/>
      <c r="AE201" s="634"/>
      <c r="AF201" s="634"/>
      <c r="AG201" s="634"/>
      <c r="AH201" s="634"/>
      <c r="AI201" s="634"/>
      <c r="AJ201" s="634"/>
      <c r="AK201" s="634"/>
      <c r="AL201" s="634"/>
      <c r="AM201" s="634"/>
      <c r="AN201" s="634"/>
      <c r="AO201" s="634"/>
      <c r="AP201" s="634"/>
      <c r="AQ201" s="634"/>
      <c r="AR201" s="634"/>
      <c r="AS201" s="634"/>
      <c r="AT201" s="634"/>
    </row>
    <row r="202" spans="1:46" s="297" customFormat="1" ht="14.5" hidden="1" outlineLevel="1" x14ac:dyDescent="0.35">
      <c r="A202" s="615"/>
      <c r="B202" s="774"/>
      <c r="C202" s="775"/>
      <c r="D202" s="731"/>
      <c r="E202" s="626"/>
      <c r="F202" s="612"/>
      <c r="G202" s="627"/>
      <c r="H202" s="666">
        <f t="shared" si="16"/>
        <v>0</v>
      </c>
      <c r="I202" s="634"/>
      <c r="J202" s="636"/>
      <c r="K202" s="635"/>
      <c r="L202" s="635"/>
      <c r="M202" s="635"/>
      <c r="N202" s="635"/>
      <c r="O202" s="635"/>
      <c r="P202" s="635"/>
      <c r="Q202" s="635"/>
      <c r="R202" s="635"/>
      <c r="S202" s="635"/>
      <c r="T202" s="635"/>
      <c r="U202" s="635"/>
      <c r="V202" s="635"/>
      <c r="W202" s="636"/>
      <c r="X202" s="636"/>
      <c r="Y202" s="636"/>
      <c r="Z202" s="634"/>
      <c r="AA202" s="634"/>
      <c r="AB202" s="634"/>
      <c r="AC202" s="634"/>
      <c r="AD202" s="634"/>
      <c r="AE202" s="634"/>
      <c r="AF202" s="634"/>
      <c r="AG202" s="634"/>
      <c r="AH202" s="634"/>
      <c r="AI202" s="634"/>
      <c r="AJ202" s="634"/>
      <c r="AK202" s="634"/>
      <c r="AL202" s="634"/>
      <c r="AM202" s="634"/>
      <c r="AN202" s="634"/>
      <c r="AO202" s="634"/>
      <c r="AP202" s="634"/>
      <c r="AQ202" s="634"/>
      <c r="AR202" s="634"/>
      <c r="AS202" s="634"/>
      <c r="AT202" s="634"/>
    </row>
    <row r="203" spans="1:46" s="297" customFormat="1" ht="14.5" hidden="1" outlineLevel="1" x14ac:dyDescent="0.35">
      <c r="A203" s="615"/>
      <c r="B203" s="774"/>
      <c r="C203" s="775"/>
      <c r="D203" s="731"/>
      <c r="E203" s="626"/>
      <c r="F203" s="612"/>
      <c r="G203" s="627"/>
      <c r="H203" s="666">
        <f t="shared" si="16"/>
        <v>0</v>
      </c>
      <c r="I203" s="634"/>
      <c r="J203" s="636"/>
      <c r="K203" s="635"/>
      <c r="L203" s="635"/>
      <c r="M203" s="635"/>
      <c r="N203" s="635"/>
      <c r="O203" s="635"/>
      <c r="P203" s="635"/>
      <c r="Q203" s="635"/>
      <c r="R203" s="635"/>
      <c r="S203" s="635"/>
      <c r="T203" s="635"/>
      <c r="U203" s="635"/>
      <c r="V203" s="635"/>
      <c r="W203" s="636"/>
      <c r="X203" s="636"/>
      <c r="Y203" s="636"/>
      <c r="Z203" s="634"/>
      <c r="AA203" s="634"/>
      <c r="AB203" s="634"/>
      <c r="AC203" s="634"/>
      <c r="AD203" s="634"/>
      <c r="AE203" s="634"/>
      <c r="AF203" s="634"/>
      <c r="AG203" s="634"/>
      <c r="AH203" s="634"/>
      <c r="AI203" s="634"/>
      <c r="AJ203" s="634"/>
      <c r="AK203" s="634"/>
      <c r="AL203" s="634"/>
      <c r="AM203" s="634"/>
      <c r="AN203" s="634"/>
      <c r="AO203" s="634"/>
      <c r="AP203" s="634"/>
      <c r="AQ203" s="634"/>
      <c r="AR203" s="634"/>
      <c r="AS203" s="634"/>
      <c r="AT203" s="634"/>
    </row>
    <row r="204" spans="1:46" s="297" customFormat="1" ht="14.5" hidden="1" outlineLevel="1" x14ac:dyDescent="0.35">
      <c r="A204" s="615"/>
      <c r="B204" s="774"/>
      <c r="C204" s="775"/>
      <c r="D204" s="731"/>
      <c r="E204" s="626"/>
      <c r="F204" s="612"/>
      <c r="G204" s="627"/>
      <c r="H204" s="666">
        <f t="shared" si="16"/>
        <v>0</v>
      </c>
      <c r="I204" s="634"/>
      <c r="J204" s="636"/>
      <c r="K204" s="635"/>
      <c r="L204" s="635"/>
      <c r="M204" s="635"/>
      <c r="N204" s="635"/>
      <c r="O204" s="635"/>
      <c r="P204" s="635"/>
      <c r="Q204" s="635"/>
      <c r="R204" s="635"/>
      <c r="S204" s="635"/>
      <c r="T204" s="635"/>
      <c r="U204" s="635"/>
      <c r="V204" s="635"/>
      <c r="W204" s="636"/>
      <c r="X204" s="636"/>
      <c r="Y204" s="636"/>
      <c r="Z204" s="634"/>
      <c r="AA204" s="634"/>
      <c r="AB204" s="634"/>
      <c r="AC204" s="634"/>
      <c r="AD204" s="634"/>
      <c r="AE204" s="634"/>
      <c r="AF204" s="634"/>
      <c r="AG204" s="634"/>
      <c r="AH204" s="634"/>
      <c r="AI204" s="634"/>
      <c r="AJ204" s="634"/>
      <c r="AK204" s="634"/>
      <c r="AL204" s="634"/>
      <c r="AM204" s="634"/>
      <c r="AN204" s="634"/>
      <c r="AO204" s="634"/>
      <c r="AP204" s="634"/>
      <c r="AQ204" s="634"/>
      <c r="AR204" s="634"/>
      <c r="AS204" s="634"/>
      <c r="AT204" s="634"/>
    </row>
    <row r="205" spans="1:46" s="297" customFormat="1" ht="14.5" hidden="1" outlineLevel="1" x14ac:dyDescent="0.35">
      <c r="A205" s="615"/>
      <c r="B205" s="774"/>
      <c r="C205" s="775"/>
      <c r="D205" s="731"/>
      <c r="E205" s="626"/>
      <c r="F205" s="612"/>
      <c r="G205" s="627"/>
      <c r="H205" s="666">
        <f t="shared" si="16"/>
        <v>0</v>
      </c>
      <c r="I205" s="634"/>
      <c r="J205" s="636"/>
      <c r="K205" s="635"/>
      <c r="L205" s="635"/>
      <c r="M205" s="635"/>
      <c r="N205" s="635"/>
      <c r="O205" s="635"/>
      <c r="P205" s="635"/>
      <c r="Q205" s="635"/>
      <c r="R205" s="635"/>
      <c r="S205" s="635"/>
      <c r="T205" s="635"/>
      <c r="U205" s="635"/>
      <c r="V205" s="635"/>
      <c r="W205" s="636"/>
      <c r="X205" s="636"/>
      <c r="Y205" s="636"/>
      <c r="Z205" s="634"/>
      <c r="AA205" s="634"/>
      <c r="AB205" s="634"/>
      <c r="AC205" s="634"/>
      <c r="AD205" s="634"/>
      <c r="AE205" s="634"/>
      <c r="AF205" s="634"/>
      <c r="AG205" s="634"/>
      <c r="AH205" s="634"/>
      <c r="AI205" s="634"/>
      <c r="AJ205" s="634"/>
      <c r="AK205" s="634"/>
      <c r="AL205" s="634"/>
      <c r="AM205" s="634"/>
      <c r="AN205" s="634"/>
      <c r="AO205" s="634"/>
      <c r="AP205" s="634"/>
      <c r="AQ205" s="634"/>
      <c r="AR205" s="634"/>
      <c r="AS205" s="634"/>
      <c r="AT205" s="634"/>
    </row>
    <row r="206" spans="1:46" s="297" customFormat="1" ht="14.5" hidden="1" outlineLevel="1" x14ac:dyDescent="0.35">
      <c r="A206" s="615"/>
      <c r="B206" s="774"/>
      <c r="C206" s="775"/>
      <c r="D206" s="731"/>
      <c r="E206" s="626"/>
      <c r="F206" s="612"/>
      <c r="G206" s="627"/>
      <c r="H206" s="666">
        <f t="shared" si="16"/>
        <v>0</v>
      </c>
      <c r="I206" s="634"/>
      <c r="J206" s="636"/>
      <c r="K206" s="635"/>
      <c r="L206" s="635"/>
      <c r="M206" s="635"/>
      <c r="N206" s="635"/>
      <c r="O206" s="635"/>
      <c r="P206" s="635"/>
      <c r="Q206" s="635"/>
      <c r="R206" s="635"/>
      <c r="S206" s="635"/>
      <c r="T206" s="635"/>
      <c r="U206" s="635"/>
      <c r="V206" s="635"/>
      <c r="W206" s="636"/>
      <c r="X206" s="636"/>
      <c r="Y206" s="636"/>
      <c r="Z206" s="634"/>
      <c r="AA206" s="634"/>
      <c r="AB206" s="634"/>
      <c r="AC206" s="634"/>
      <c r="AD206" s="634"/>
      <c r="AE206" s="634"/>
      <c r="AF206" s="634"/>
      <c r="AG206" s="634"/>
      <c r="AH206" s="634"/>
      <c r="AI206" s="634"/>
      <c r="AJ206" s="634"/>
      <c r="AK206" s="634"/>
      <c r="AL206" s="634"/>
      <c r="AM206" s="634"/>
      <c r="AN206" s="634"/>
      <c r="AO206" s="634"/>
      <c r="AP206" s="634"/>
      <c r="AQ206" s="634"/>
      <c r="AR206" s="634"/>
      <c r="AS206" s="634"/>
      <c r="AT206" s="634"/>
    </row>
    <row r="207" spans="1:46" s="297" customFormat="1" ht="14.5" hidden="1" outlineLevel="1" x14ac:dyDescent="0.35">
      <c r="A207" s="615"/>
      <c r="B207" s="774"/>
      <c r="C207" s="775"/>
      <c r="D207" s="731"/>
      <c r="E207" s="626"/>
      <c r="F207" s="612"/>
      <c r="G207" s="627"/>
      <c r="H207" s="666">
        <f t="shared" si="16"/>
        <v>0</v>
      </c>
      <c r="I207" s="634"/>
      <c r="J207" s="636"/>
      <c r="K207" s="635"/>
      <c r="L207" s="635"/>
      <c r="M207" s="635"/>
      <c r="N207" s="635"/>
      <c r="O207" s="635"/>
      <c r="P207" s="635"/>
      <c r="Q207" s="635"/>
      <c r="R207" s="635"/>
      <c r="S207" s="635"/>
      <c r="T207" s="635"/>
      <c r="U207" s="635"/>
      <c r="V207" s="635"/>
      <c r="W207" s="636"/>
      <c r="X207" s="636"/>
      <c r="Y207" s="636"/>
      <c r="Z207" s="634"/>
      <c r="AA207" s="634"/>
      <c r="AB207" s="634"/>
      <c r="AC207" s="634"/>
      <c r="AD207" s="634"/>
      <c r="AE207" s="634"/>
      <c r="AF207" s="634"/>
      <c r="AG207" s="634"/>
      <c r="AH207" s="634"/>
      <c r="AI207" s="634"/>
      <c r="AJ207" s="634"/>
      <c r="AK207" s="634"/>
      <c r="AL207" s="634"/>
      <c r="AM207" s="634"/>
      <c r="AN207" s="634"/>
      <c r="AO207" s="634"/>
      <c r="AP207" s="634"/>
      <c r="AQ207" s="634"/>
      <c r="AR207" s="634"/>
      <c r="AS207" s="634"/>
      <c r="AT207" s="634"/>
    </row>
    <row r="208" spans="1:46" s="297" customFormat="1" ht="14.5" hidden="1" outlineLevel="1" x14ac:dyDescent="0.35">
      <c r="A208" s="615"/>
      <c r="B208" s="774"/>
      <c r="C208" s="775"/>
      <c r="D208" s="731"/>
      <c r="E208" s="626"/>
      <c r="F208" s="612"/>
      <c r="G208" s="627"/>
      <c r="H208" s="666">
        <f t="shared" si="16"/>
        <v>0</v>
      </c>
      <c r="I208" s="634"/>
      <c r="J208" s="636"/>
      <c r="K208" s="635"/>
      <c r="L208" s="635"/>
      <c r="M208" s="635"/>
      <c r="N208" s="635"/>
      <c r="O208" s="635"/>
      <c r="P208" s="635"/>
      <c r="Q208" s="635"/>
      <c r="R208" s="635"/>
      <c r="S208" s="635"/>
      <c r="T208" s="635"/>
      <c r="U208" s="635"/>
      <c r="V208" s="635"/>
      <c r="W208" s="636"/>
      <c r="X208" s="636"/>
      <c r="Y208" s="636"/>
      <c r="Z208" s="634"/>
      <c r="AA208" s="634"/>
      <c r="AB208" s="634"/>
      <c r="AC208" s="634"/>
      <c r="AD208" s="634"/>
      <c r="AE208" s="634"/>
      <c r="AF208" s="634"/>
      <c r="AG208" s="634"/>
      <c r="AH208" s="634"/>
      <c r="AI208" s="634"/>
      <c r="AJ208" s="634"/>
      <c r="AK208" s="634"/>
      <c r="AL208" s="634"/>
      <c r="AM208" s="634"/>
      <c r="AN208" s="634"/>
      <c r="AO208" s="634"/>
      <c r="AP208" s="634"/>
      <c r="AQ208" s="634"/>
      <c r="AR208" s="634"/>
      <c r="AS208" s="634"/>
      <c r="AT208" s="634"/>
    </row>
    <row r="209" spans="1:46" s="297" customFormat="1" ht="14.5" hidden="1" outlineLevel="1" x14ac:dyDescent="0.35">
      <c r="A209" s="615"/>
      <c r="B209" s="774"/>
      <c r="C209" s="775"/>
      <c r="D209" s="731"/>
      <c r="E209" s="626"/>
      <c r="F209" s="612"/>
      <c r="G209" s="627"/>
      <c r="H209" s="666">
        <f t="shared" si="16"/>
        <v>0</v>
      </c>
      <c r="I209" s="634"/>
      <c r="J209" s="636"/>
      <c r="K209" s="635"/>
      <c r="L209" s="635"/>
      <c r="M209" s="635"/>
      <c r="N209" s="635"/>
      <c r="O209" s="635"/>
      <c r="P209" s="635"/>
      <c r="Q209" s="635"/>
      <c r="R209" s="635"/>
      <c r="S209" s="635"/>
      <c r="T209" s="635"/>
      <c r="U209" s="635"/>
      <c r="V209" s="635"/>
      <c r="W209" s="636"/>
      <c r="X209" s="636"/>
      <c r="Y209" s="636"/>
      <c r="Z209" s="634"/>
      <c r="AA209" s="634"/>
      <c r="AB209" s="634"/>
      <c r="AC209" s="634"/>
      <c r="AD209" s="634"/>
      <c r="AE209" s="634"/>
      <c r="AF209" s="634"/>
      <c r="AG209" s="634"/>
      <c r="AH209" s="634"/>
      <c r="AI209" s="634"/>
      <c r="AJ209" s="634"/>
      <c r="AK209" s="634"/>
      <c r="AL209" s="634"/>
      <c r="AM209" s="634"/>
      <c r="AN209" s="634"/>
      <c r="AO209" s="634"/>
      <c r="AP209" s="634"/>
      <c r="AQ209" s="634"/>
      <c r="AR209" s="634"/>
      <c r="AS209" s="634"/>
      <c r="AT209" s="634"/>
    </row>
    <row r="210" spans="1:46" s="297" customFormat="1" ht="14.5" hidden="1" outlineLevel="1" x14ac:dyDescent="0.35">
      <c r="A210" s="615"/>
      <c r="B210" s="774"/>
      <c r="C210" s="775"/>
      <c r="D210" s="731"/>
      <c r="E210" s="626"/>
      <c r="F210" s="612"/>
      <c r="G210" s="627"/>
      <c r="H210" s="666">
        <f t="shared" si="16"/>
        <v>0</v>
      </c>
      <c r="I210" s="634"/>
      <c r="J210" s="636"/>
      <c r="K210" s="635"/>
      <c r="L210" s="635"/>
      <c r="M210" s="635"/>
      <c r="N210" s="635"/>
      <c r="O210" s="635"/>
      <c r="P210" s="635"/>
      <c r="Q210" s="635"/>
      <c r="R210" s="635"/>
      <c r="S210" s="635"/>
      <c r="T210" s="635"/>
      <c r="U210" s="635"/>
      <c r="V210" s="635"/>
      <c r="W210" s="636"/>
      <c r="X210" s="636"/>
      <c r="Y210" s="636"/>
      <c r="Z210" s="634"/>
      <c r="AA210" s="634"/>
      <c r="AB210" s="634"/>
      <c r="AC210" s="634"/>
      <c r="AD210" s="634"/>
      <c r="AE210" s="634"/>
      <c r="AF210" s="634"/>
      <c r="AG210" s="634"/>
      <c r="AH210" s="634"/>
      <c r="AI210" s="634"/>
      <c r="AJ210" s="634"/>
      <c r="AK210" s="634"/>
      <c r="AL210" s="634"/>
      <c r="AM210" s="634"/>
      <c r="AN210" s="634"/>
      <c r="AO210" s="634"/>
      <c r="AP210" s="634"/>
      <c r="AQ210" s="634"/>
      <c r="AR210" s="634"/>
      <c r="AS210" s="634"/>
      <c r="AT210" s="634"/>
    </row>
    <row r="211" spans="1:46" s="297" customFormat="1" ht="14.5" hidden="1" outlineLevel="1" x14ac:dyDescent="0.35">
      <c r="A211" s="615"/>
      <c r="B211" s="774"/>
      <c r="C211" s="775"/>
      <c r="D211" s="731"/>
      <c r="E211" s="626"/>
      <c r="F211" s="612"/>
      <c r="G211" s="627"/>
      <c r="H211" s="666">
        <f t="shared" si="16"/>
        <v>0</v>
      </c>
      <c r="I211" s="634"/>
      <c r="J211" s="636"/>
      <c r="K211" s="635"/>
      <c r="L211" s="635"/>
      <c r="M211" s="635"/>
      <c r="N211" s="635"/>
      <c r="O211" s="635"/>
      <c r="P211" s="635"/>
      <c r="Q211" s="635"/>
      <c r="R211" s="635"/>
      <c r="S211" s="635"/>
      <c r="T211" s="635"/>
      <c r="U211" s="635"/>
      <c r="V211" s="635"/>
      <c r="W211" s="636"/>
      <c r="X211" s="636"/>
      <c r="Y211" s="636"/>
      <c r="Z211" s="634"/>
      <c r="AA211" s="634"/>
      <c r="AB211" s="634"/>
      <c r="AC211" s="634"/>
      <c r="AD211" s="634"/>
      <c r="AE211" s="634"/>
      <c r="AF211" s="634"/>
      <c r="AG211" s="634"/>
      <c r="AH211" s="634"/>
      <c r="AI211" s="634"/>
      <c r="AJ211" s="634"/>
      <c r="AK211" s="634"/>
      <c r="AL211" s="634"/>
      <c r="AM211" s="634"/>
      <c r="AN211" s="634"/>
      <c r="AO211" s="634"/>
      <c r="AP211" s="634"/>
      <c r="AQ211" s="634"/>
      <c r="AR211" s="634"/>
      <c r="AS211" s="634"/>
      <c r="AT211" s="634"/>
    </row>
    <row r="212" spans="1:46" s="297" customFormat="1" ht="14.5" hidden="1" outlineLevel="1" x14ac:dyDescent="0.35">
      <c r="A212" s="615"/>
      <c r="B212" s="774"/>
      <c r="C212" s="775"/>
      <c r="D212" s="731"/>
      <c r="E212" s="626"/>
      <c r="F212" s="612"/>
      <c r="G212" s="627"/>
      <c r="H212" s="666">
        <f t="shared" si="16"/>
        <v>0</v>
      </c>
      <c r="I212" s="634"/>
      <c r="J212" s="636"/>
      <c r="K212" s="635"/>
      <c r="L212" s="635"/>
      <c r="M212" s="635"/>
      <c r="N212" s="635"/>
      <c r="O212" s="635"/>
      <c r="P212" s="635"/>
      <c r="Q212" s="635"/>
      <c r="R212" s="635"/>
      <c r="S212" s="635"/>
      <c r="T212" s="635"/>
      <c r="U212" s="635"/>
      <c r="V212" s="635"/>
      <c r="W212" s="636"/>
      <c r="X212" s="636"/>
      <c r="Y212" s="636"/>
      <c r="Z212" s="634"/>
      <c r="AA212" s="634"/>
      <c r="AB212" s="634"/>
      <c r="AC212" s="634"/>
      <c r="AD212" s="634"/>
      <c r="AE212" s="634"/>
      <c r="AF212" s="634"/>
      <c r="AG212" s="634"/>
      <c r="AH212" s="634"/>
      <c r="AI212" s="634"/>
      <c r="AJ212" s="634"/>
      <c r="AK212" s="634"/>
      <c r="AL212" s="634"/>
      <c r="AM212" s="634"/>
      <c r="AN212" s="634"/>
      <c r="AO212" s="634"/>
      <c r="AP212" s="634"/>
      <c r="AQ212" s="634"/>
      <c r="AR212" s="634"/>
      <c r="AS212" s="634"/>
      <c r="AT212" s="634"/>
    </row>
    <row r="213" spans="1:46" s="297" customFormat="1" ht="14.5" hidden="1" outlineLevel="1" x14ac:dyDescent="0.35">
      <c r="A213" s="615"/>
      <c r="B213" s="774"/>
      <c r="C213" s="775"/>
      <c r="D213" s="731"/>
      <c r="E213" s="626"/>
      <c r="F213" s="612"/>
      <c r="G213" s="627"/>
      <c r="H213" s="666">
        <f t="shared" si="16"/>
        <v>0</v>
      </c>
      <c r="I213" s="634"/>
      <c r="J213" s="636"/>
      <c r="K213" s="635"/>
      <c r="L213" s="635"/>
      <c r="M213" s="635"/>
      <c r="N213" s="635"/>
      <c r="O213" s="635"/>
      <c r="P213" s="635"/>
      <c r="Q213" s="635"/>
      <c r="R213" s="635"/>
      <c r="S213" s="635"/>
      <c r="T213" s="635"/>
      <c r="U213" s="635"/>
      <c r="V213" s="635"/>
      <c r="W213" s="636"/>
      <c r="X213" s="636"/>
      <c r="Y213" s="636"/>
      <c r="Z213" s="634"/>
      <c r="AA213" s="634"/>
      <c r="AB213" s="634"/>
      <c r="AC213" s="634"/>
      <c r="AD213" s="634"/>
      <c r="AE213" s="634"/>
      <c r="AF213" s="634"/>
      <c r="AG213" s="634"/>
      <c r="AH213" s="634"/>
      <c r="AI213" s="634"/>
      <c r="AJ213" s="634"/>
      <c r="AK213" s="634"/>
      <c r="AL213" s="634"/>
      <c r="AM213" s="634"/>
      <c r="AN213" s="634"/>
      <c r="AO213" s="634"/>
      <c r="AP213" s="634"/>
      <c r="AQ213" s="634"/>
      <c r="AR213" s="634"/>
      <c r="AS213" s="634"/>
      <c r="AT213" s="634"/>
    </row>
    <row r="214" spans="1:46" s="297" customFormat="1" ht="14.5" hidden="1" outlineLevel="1" x14ac:dyDescent="0.35">
      <c r="A214" s="615"/>
      <c r="B214" s="774"/>
      <c r="C214" s="775"/>
      <c r="D214" s="731"/>
      <c r="E214" s="626"/>
      <c r="F214" s="612"/>
      <c r="G214" s="627"/>
      <c r="H214" s="666">
        <f t="shared" si="16"/>
        <v>0</v>
      </c>
      <c r="I214" s="634"/>
      <c r="J214" s="636"/>
      <c r="K214" s="635"/>
      <c r="L214" s="635"/>
      <c r="M214" s="635"/>
      <c r="N214" s="635"/>
      <c r="O214" s="635"/>
      <c r="P214" s="635"/>
      <c r="Q214" s="635"/>
      <c r="R214" s="635"/>
      <c r="S214" s="635"/>
      <c r="T214" s="635"/>
      <c r="U214" s="635"/>
      <c r="V214" s="635"/>
      <c r="W214" s="636"/>
      <c r="X214" s="636"/>
      <c r="Y214" s="636"/>
      <c r="Z214" s="634"/>
      <c r="AA214" s="634"/>
      <c r="AB214" s="634"/>
      <c r="AC214" s="634"/>
      <c r="AD214" s="634"/>
      <c r="AE214" s="634"/>
      <c r="AF214" s="634"/>
      <c r="AG214" s="634"/>
      <c r="AH214" s="634"/>
      <c r="AI214" s="634"/>
      <c r="AJ214" s="634"/>
      <c r="AK214" s="634"/>
      <c r="AL214" s="634"/>
      <c r="AM214" s="634"/>
      <c r="AN214" s="634"/>
      <c r="AO214" s="634"/>
      <c r="AP214" s="634"/>
      <c r="AQ214" s="634"/>
      <c r="AR214" s="634"/>
      <c r="AS214" s="634"/>
      <c r="AT214" s="634"/>
    </row>
    <row r="215" spans="1:46" s="297" customFormat="1" ht="14.5" hidden="1" outlineLevel="1" x14ac:dyDescent="0.35">
      <c r="A215" s="615"/>
      <c r="B215" s="774"/>
      <c r="C215" s="775"/>
      <c r="D215" s="731"/>
      <c r="E215" s="626"/>
      <c r="F215" s="612"/>
      <c r="G215" s="627"/>
      <c r="H215" s="666">
        <f t="shared" si="16"/>
        <v>0</v>
      </c>
      <c r="I215" s="634"/>
      <c r="J215" s="636"/>
      <c r="K215" s="635"/>
      <c r="L215" s="635"/>
      <c r="M215" s="635"/>
      <c r="N215" s="635"/>
      <c r="O215" s="635"/>
      <c r="P215" s="635"/>
      <c r="Q215" s="635"/>
      <c r="R215" s="635"/>
      <c r="S215" s="635"/>
      <c r="T215" s="635"/>
      <c r="U215" s="635"/>
      <c r="V215" s="635"/>
      <c r="W215" s="636"/>
      <c r="X215" s="636"/>
      <c r="Y215" s="636"/>
      <c r="Z215" s="634"/>
      <c r="AA215" s="634"/>
      <c r="AB215" s="634"/>
      <c r="AC215" s="634"/>
      <c r="AD215" s="634"/>
      <c r="AE215" s="634"/>
      <c r="AF215" s="634"/>
      <c r="AG215" s="634"/>
      <c r="AH215" s="634"/>
      <c r="AI215" s="634"/>
      <c r="AJ215" s="634"/>
      <c r="AK215" s="634"/>
      <c r="AL215" s="634"/>
      <c r="AM215" s="634"/>
      <c r="AN215" s="634"/>
      <c r="AO215" s="634"/>
      <c r="AP215" s="634"/>
      <c r="AQ215" s="634"/>
      <c r="AR215" s="634"/>
      <c r="AS215" s="634"/>
      <c r="AT215" s="634"/>
    </row>
    <row r="216" spans="1:46" s="297" customFormat="1" ht="14.5" hidden="1" outlineLevel="1" x14ac:dyDescent="0.35">
      <c r="A216" s="615"/>
      <c r="B216" s="774"/>
      <c r="C216" s="775"/>
      <c r="D216" s="731"/>
      <c r="E216" s="626"/>
      <c r="F216" s="612"/>
      <c r="G216" s="627"/>
      <c r="H216" s="666">
        <f t="shared" si="16"/>
        <v>0</v>
      </c>
      <c r="I216" s="634"/>
      <c r="J216" s="636"/>
      <c r="K216" s="635"/>
      <c r="L216" s="635"/>
      <c r="M216" s="635"/>
      <c r="N216" s="635"/>
      <c r="O216" s="635"/>
      <c r="P216" s="635"/>
      <c r="Q216" s="635"/>
      <c r="R216" s="635"/>
      <c r="S216" s="635"/>
      <c r="T216" s="635"/>
      <c r="U216" s="635"/>
      <c r="V216" s="635"/>
      <c r="W216" s="636"/>
      <c r="X216" s="636"/>
      <c r="Y216" s="636"/>
      <c r="Z216" s="634"/>
      <c r="AA216" s="634"/>
      <c r="AB216" s="634"/>
      <c r="AC216" s="634"/>
      <c r="AD216" s="634"/>
      <c r="AE216" s="634"/>
      <c r="AF216" s="634"/>
      <c r="AG216" s="634"/>
      <c r="AH216" s="634"/>
      <c r="AI216" s="634"/>
      <c r="AJ216" s="634"/>
      <c r="AK216" s="634"/>
      <c r="AL216" s="634"/>
      <c r="AM216" s="634"/>
      <c r="AN216" s="634"/>
      <c r="AO216" s="634"/>
      <c r="AP216" s="634"/>
      <c r="AQ216" s="634"/>
      <c r="AR216" s="634"/>
      <c r="AS216" s="634"/>
      <c r="AT216" s="634"/>
    </row>
    <row r="217" spans="1:46" s="297" customFormat="1" ht="14.5" hidden="1" outlineLevel="1" x14ac:dyDescent="0.35">
      <c r="A217" s="615"/>
      <c r="B217" s="774"/>
      <c r="C217" s="775"/>
      <c r="D217" s="731"/>
      <c r="E217" s="626"/>
      <c r="F217" s="612"/>
      <c r="G217" s="627"/>
      <c r="H217" s="666">
        <f t="shared" si="16"/>
        <v>0</v>
      </c>
      <c r="I217" s="634"/>
      <c r="J217" s="636"/>
      <c r="K217" s="635"/>
      <c r="L217" s="635"/>
      <c r="M217" s="635"/>
      <c r="N217" s="635"/>
      <c r="O217" s="635"/>
      <c r="P217" s="635"/>
      <c r="Q217" s="635"/>
      <c r="R217" s="635"/>
      <c r="S217" s="635"/>
      <c r="T217" s="635"/>
      <c r="U217" s="635"/>
      <c r="V217" s="635"/>
      <c r="W217" s="636"/>
      <c r="X217" s="636"/>
      <c r="Y217" s="636"/>
      <c r="Z217" s="634"/>
      <c r="AA217" s="634"/>
      <c r="AB217" s="634"/>
      <c r="AC217" s="634"/>
      <c r="AD217" s="634"/>
      <c r="AE217" s="634"/>
      <c r="AF217" s="634"/>
      <c r="AG217" s="634"/>
      <c r="AH217" s="634"/>
      <c r="AI217" s="634"/>
      <c r="AJ217" s="634"/>
      <c r="AK217" s="634"/>
      <c r="AL217" s="634"/>
      <c r="AM217" s="634"/>
      <c r="AN217" s="634"/>
      <c r="AO217" s="634"/>
      <c r="AP217" s="634"/>
      <c r="AQ217" s="634"/>
      <c r="AR217" s="634"/>
      <c r="AS217" s="634"/>
      <c r="AT217" s="634"/>
    </row>
    <row r="218" spans="1:46" s="297" customFormat="1" ht="14.5" hidden="1" outlineLevel="1" x14ac:dyDescent="0.35">
      <c r="A218" s="615"/>
      <c r="B218" s="774"/>
      <c r="C218" s="775"/>
      <c r="D218" s="731"/>
      <c r="E218" s="626"/>
      <c r="F218" s="612"/>
      <c r="G218" s="627"/>
      <c r="H218" s="666">
        <f t="shared" si="16"/>
        <v>0</v>
      </c>
      <c r="I218" s="634"/>
      <c r="J218" s="636"/>
      <c r="K218" s="635"/>
      <c r="L218" s="635"/>
      <c r="M218" s="635"/>
      <c r="N218" s="635"/>
      <c r="O218" s="635"/>
      <c r="P218" s="635"/>
      <c r="Q218" s="635"/>
      <c r="R218" s="635"/>
      <c r="S218" s="635"/>
      <c r="T218" s="635"/>
      <c r="U218" s="635"/>
      <c r="V218" s="635"/>
      <c r="W218" s="636"/>
      <c r="X218" s="636"/>
      <c r="Y218" s="636"/>
      <c r="Z218" s="634"/>
      <c r="AA218" s="634"/>
      <c r="AB218" s="634"/>
      <c r="AC218" s="634"/>
      <c r="AD218" s="634"/>
      <c r="AE218" s="634"/>
      <c r="AF218" s="634"/>
      <c r="AG218" s="634"/>
      <c r="AH218" s="634"/>
      <c r="AI218" s="634"/>
      <c r="AJ218" s="634"/>
      <c r="AK218" s="634"/>
      <c r="AL218" s="634"/>
      <c r="AM218" s="634"/>
      <c r="AN218" s="634"/>
      <c r="AO218" s="634"/>
      <c r="AP218" s="634"/>
      <c r="AQ218" s="634"/>
      <c r="AR218" s="634"/>
      <c r="AS218" s="634"/>
      <c r="AT218" s="634"/>
    </row>
    <row r="219" spans="1:46" s="297" customFormat="1" ht="14.5" hidden="1" outlineLevel="1" x14ac:dyDescent="0.35">
      <c r="A219" s="615"/>
      <c r="B219" s="774"/>
      <c r="C219" s="775"/>
      <c r="D219" s="731"/>
      <c r="E219" s="626"/>
      <c r="F219" s="612"/>
      <c r="G219" s="627"/>
      <c r="H219" s="666">
        <f t="shared" si="16"/>
        <v>0</v>
      </c>
      <c r="I219" s="634"/>
      <c r="J219" s="636"/>
      <c r="K219" s="635"/>
      <c r="L219" s="635"/>
      <c r="M219" s="635"/>
      <c r="N219" s="635"/>
      <c r="O219" s="635"/>
      <c r="P219" s="635"/>
      <c r="Q219" s="635"/>
      <c r="R219" s="635"/>
      <c r="S219" s="635"/>
      <c r="T219" s="635"/>
      <c r="U219" s="635"/>
      <c r="V219" s="635"/>
      <c r="W219" s="636"/>
      <c r="X219" s="636"/>
      <c r="Y219" s="636"/>
      <c r="Z219" s="634"/>
      <c r="AA219" s="634"/>
      <c r="AB219" s="634"/>
      <c r="AC219" s="634"/>
      <c r="AD219" s="634"/>
      <c r="AE219" s="634"/>
      <c r="AF219" s="634"/>
      <c r="AG219" s="634"/>
      <c r="AH219" s="634"/>
      <c r="AI219" s="634"/>
      <c r="AJ219" s="634"/>
      <c r="AK219" s="634"/>
      <c r="AL219" s="634"/>
      <c r="AM219" s="634"/>
      <c r="AN219" s="634"/>
      <c r="AO219" s="634"/>
      <c r="AP219" s="634"/>
      <c r="AQ219" s="634"/>
      <c r="AR219" s="634"/>
      <c r="AS219" s="634"/>
      <c r="AT219" s="634"/>
    </row>
    <row r="220" spans="1:46" s="297" customFormat="1" ht="14.5" hidden="1" outlineLevel="1" x14ac:dyDescent="0.35">
      <c r="A220" s="615"/>
      <c r="B220" s="774"/>
      <c r="C220" s="775"/>
      <c r="D220" s="731"/>
      <c r="E220" s="626"/>
      <c r="F220" s="612"/>
      <c r="G220" s="627"/>
      <c r="H220" s="666">
        <f t="shared" si="16"/>
        <v>0</v>
      </c>
      <c r="J220" s="268"/>
      <c r="K220" s="635"/>
      <c r="L220" s="635"/>
      <c r="M220" s="635"/>
      <c r="N220" s="635"/>
      <c r="O220" s="635"/>
      <c r="P220" s="635"/>
      <c r="Q220" s="635"/>
      <c r="R220" s="635"/>
      <c r="S220" s="635"/>
      <c r="T220" s="635"/>
      <c r="U220" s="635"/>
      <c r="V220" s="635"/>
      <c r="W220" s="268"/>
      <c r="X220" s="268"/>
      <c r="Y220" s="268"/>
    </row>
    <row r="221" spans="1:46" s="297" customFormat="1" ht="14.5" hidden="1" outlineLevel="1" x14ac:dyDescent="0.35">
      <c r="A221" s="615"/>
      <c r="B221" s="774"/>
      <c r="C221" s="775"/>
      <c r="D221" s="731"/>
      <c r="E221" s="626"/>
      <c r="F221" s="612"/>
      <c r="G221" s="627"/>
      <c r="H221" s="666">
        <f t="shared" si="16"/>
        <v>0</v>
      </c>
      <c r="J221" s="268"/>
      <c r="K221" s="635"/>
      <c r="L221" s="635"/>
      <c r="M221" s="635"/>
      <c r="N221" s="635"/>
      <c r="O221" s="635"/>
      <c r="P221" s="635"/>
      <c r="Q221" s="635"/>
      <c r="R221" s="635"/>
      <c r="S221" s="635"/>
      <c r="T221" s="635"/>
      <c r="U221" s="635"/>
      <c r="V221" s="635"/>
      <c r="W221" s="268"/>
      <c r="X221" s="268"/>
      <c r="Y221" s="268"/>
    </row>
    <row r="222" spans="1:46" s="297" customFormat="1" ht="14.5" hidden="1" outlineLevel="1" x14ac:dyDescent="0.35">
      <c r="A222" s="615"/>
      <c r="B222" s="774"/>
      <c r="C222" s="775"/>
      <c r="D222" s="731"/>
      <c r="E222" s="626"/>
      <c r="F222" s="612"/>
      <c r="G222" s="627"/>
      <c r="H222" s="666">
        <f t="shared" si="16"/>
        <v>0</v>
      </c>
      <c r="J222" s="268"/>
      <c r="K222" s="635"/>
      <c r="L222" s="635"/>
      <c r="M222" s="635"/>
      <c r="N222" s="635"/>
      <c r="O222" s="635"/>
      <c r="P222" s="635"/>
      <c r="Q222" s="635"/>
      <c r="R222" s="635"/>
      <c r="S222" s="635"/>
      <c r="T222" s="635"/>
      <c r="U222" s="635"/>
      <c r="V222" s="635"/>
      <c r="W222" s="268"/>
      <c r="X222" s="268"/>
      <c r="Y222" s="268"/>
    </row>
    <row r="223" spans="1:46" s="297" customFormat="1" ht="14.5" hidden="1" outlineLevel="1" x14ac:dyDescent="0.35">
      <c r="A223" s="615"/>
      <c r="B223" s="774"/>
      <c r="C223" s="775"/>
      <c r="D223" s="731"/>
      <c r="E223" s="626"/>
      <c r="F223" s="612"/>
      <c r="G223" s="627"/>
      <c r="H223" s="666">
        <f t="shared" si="16"/>
        <v>0</v>
      </c>
      <c r="J223" s="268"/>
      <c r="K223" s="635"/>
      <c r="L223" s="635"/>
      <c r="M223" s="635"/>
      <c r="N223" s="635"/>
      <c r="O223" s="635"/>
      <c r="P223" s="635"/>
      <c r="Q223" s="635"/>
      <c r="R223" s="635"/>
      <c r="S223" s="635"/>
      <c r="T223" s="635"/>
      <c r="U223" s="635"/>
      <c r="V223" s="635"/>
      <c r="W223" s="268"/>
      <c r="X223" s="268"/>
      <c r="Y223" s="268"/>
    </row>
    <row r="224" spans="1:46" s="297" customFormat="1" ht="14.5" hidden="1" outlineLevel="1" x14ac:dyDescent="0.35">
      <c r="A224" s="615"/>
      <c r="B224" s="774"/>
      <c r="C224" s="775"/>
      <c r="D224" s="731"/>
      <c r="E224" s="626"/>
      <c r="F224" s="612"/>
      <c r="G224" s="627"/>
      <c r="H224" s="666">
        <f t="shared" si="16"/>
        <v>0</v>
      </c>
      <c r="J224" s="268"/>
      <c r="K224" s="635"/>
      <c r="L224" s="635"/>
      <c r="M224" s="635"/>
      <c r="N224" s="635"/>
      <c r="O224" s="635"/>
      <c r="P224" s="635"/>
      <c r="Q224" s="635"/>
      <c r="R224" s="635"/>
      <c r="S224" s="635"/>
      <c r="T224" s="635"/>
      <c r="U224" s="635"/>
      <c r="V224" s="635"/>
      <c r="W224" s="268"/>
      <c r="X224" s="268"/>
      <c r="Y224" s="268"/>
    </row>
    <row r="225" spans="1:46" s="297" customFormat="1" ht="14.5" hidden="1" outlineLevel="1" x14ac:dyDescent="0.35">
      <c r="A225" s="615"/>
      <c r="B225" s="774"/>
      <c r="C225" s="775"/>
      <c r="D225" s="731"/>
      <c r="E225" s="626"/>
      <c r="F225" s="612"/>
      <c r="G225" s="627"/>
      <c r="H225" s="666">
        <f t="shared" si="16"/>
        <v>0</v>
      </c>
      <c r="J225" s="268"/>
      <c r="K225" s="635"/>
      <c r="L225" s="635"/>
      <c r="M225" s="635"/>
      <c r="N225" s="635"/>
      <c r="O225" s="635"/>
      <c r="P225" s="635"/>
      <c r="Q225" s="635"/>
      <c r="R225" s="635"/>
      <c r="S225" s="635"/>
      <c r="T225" s="635"/>
      <c r="U225" s="635"/>
      <c r="V225" s="635"/>
      <c r="W225" s="268"/>
      <c r="X225" s="268"/>
      <c r="Y225" s="268"/>
    </row>
    <row r="226" spans="1:46" s="297" customFormat="1" ht="14.5" hidden="1" outlineLevel="1" x14ac:dyDescent="0.35">
      <c r="A226" s="615"/>
      <c r="B226" s="774"/>
      <c r="C226" s="775"/>
      <c r="D226" s="731"/>
      <c r="E226" s="626"/>
      <c r="F226" s="612"/>
      <c r="G226" s="627"/>
      <c r="H226" s="666">
        <f t="shared" si="16"/>
        <v>0</v>
      </c>
      <c r="J226" s="268"/>
      <c r="K226" s="635"/>
      <c r="L226" s="635"/>
      <c r="M226" s="635"/>
      <c r="N226" s="635"/>
      <c r="O226" s="635"/>
      <c r="P226" s="635"/>
      <c r="Q226" s="635"/>
      <c r="R226" s="635"/>
      <c r="S226" s="635"/>
      <c r="T226" s="635"/>
      <c r="U226" s="635"/>
      <c r="V226" s="635"/>
      <c r="W226" s="268"/>
      <c r="X226" s="268"/>
      <c r="Y226" s="268"/>
    </row>
    <row r="227" spans="1:46" s="297" customFormat="1" ht="15" collapsed="1" thickBot="1" x14ac:dyDescent="0.4">
      <c r="A227" s="628"/>
      <c r="B227" s="629"/>
      <c r="C227" s="629"/>
      <c r="D227" s="629"/>
      <c r="E227" s="629"/>
      <c r="F227" s="629"/>
      <c r="G227" s="631"/>
      <c r="H227" s="637"/>
      <c r="J227" s="268"/>
      <c r="K227" s="635"/>
      <c r="L227" s="635"/>
      <c r="M227" s="635"/>
      <c r="N227" s="635"/>
      <c r="O227" s="635"/>
      <c r="P227" s="635"/>
      <c r="Q227" s="635"/>
      <c r="R227" s="635"/>
      <c r="S227" s="635"/>
      <c r="T227" s="635"/>
      <c r="U227" s="635"/>
      <c r="V227" s="635"/>
      <c r="W227" s="268"/>
      <c r="X227" s="268"/>
      <c r="Y227" s="268"/>
    </row>
    <row r="228" spans="1:46" s="297" customFormat="1" ht="15.5" thickTop="1" thickBot="1" x14ac:dyDescent="0.4">
      <c r="A228" s="658"/>
      <c r="B228" s="658"/>
      <c r="C228" s="658"/>
      <c r="D228" s="783" t="s">
        <v>1104</v>
      </c>
      <c r="E228" s="784"/>
      <c r="F228" s="785"/>
      <c r="G228" s="659">
        <f>SUM(G180:G226)</f>
        <v>0</v>
      </c>
      <c r="H228" s="660">
        <f>SUM(H180:H227)</f>
        <v>0</v>
      </c>
      <c r="J228" s="268"/>
      <c r="K228" s="635"/>
      <c r="L228" s="635"/>
      <c r="M228" s="635"/>
      <c r="N228" s="635"/>
      <c r="O228" s="635"/>
      <c r="P228" s="635"/>
      <c r="Q228" s="635"/>
      <c r="R228" s="635"/>
      <c r="S228" s="635"/>
      <c r="T228" s="635"/>
      <c r="U228" s="635"/>
      <c r="V228" s="635"/>
      <c r="W228" s="268"/>
      <c r="X228" s="268"/>
      <c r="Y228" s="268"/>
    </row>
    <row r="229" spans="1:46" s="297" customFormat="1" ht="15.5" thickTop="1" thickBot="1" x14ac:dyDescent="0.4">
      <c r="A229" s="661"/>
      <c r="B229" s="661"/>
      <c r="C229" s="661"/>
      <c r="D229" s="786"/>
      <c r="E229" s="787"/>
      <c r="F229" s="788"/>
      <c r="G229" s="790">
        <f>+G228+H228</f>
        <v>0</v>
      </c>
      <c r="H229" s="791"/>
      <c r="J229" s="268"/>
      <c r="K229" s="635"/>
      <c r="L229" s="635"/>
      <c r="M229" s="635"/>
      <c r="N229" s="635"/>
      <c r="O229" s="635"/>
      <c r="P229" s="635"/>
      <c r="Q229" s="635"/>
      <c r="R229" s="635"/>
      <c r="S229" s="635"/>
      <c r="T229" s="635"/>
      <c r="U229" s="635"/>
      <c r="V229" s="635"/>
      <c r="W229" s="268"/>
      <c r="X229" s="268"/>
      <c r="Y229" s="268"/>
    </row>
    <row r="230" spans="1:46" s="1" customFormat="1" ht="15.5" x14ac:dyDescent="0.35">
      <c r="A230" s="67"/>
      <c r="B230" s="67"/>
      <c r="C230" s="67"/>
      <c r="D230" s="67"/>
      <c r="E230" s="67"/>
      <c r="F230" s="67"/>
      <c r="G230" s="67"/>
      <c r="H230" s="67"/>
      <c r="J230" s="67"/>
      <c r="K230" s="68"/>
      <c r="L230" s="68"/>
      <c r="M230" s="68"/>
      <c r="N230" s="68"/>
      <c r="O230" s="68"/>
      <c r="P230" s="68"/>
      <c r="Q230" s="68"/>
      <c r="R230" s="68"/>
      <c r="S230" s="68"/>
      <c r="T230" s="68"/>
      <c r="U230" s="68"/>
      <c r="V230" s="68"/>
      <c r="W230" s="67"/>
      <c r="X230" s="67"/>
      <c r="Y230" s="67"/>
    </row>
    <row r="231" spans="1:46" s="1" customFormat="1" ht="16" thickBot="1" x14ac:dyDescent="0.4">
      <c r="A231" s="271"/>
      <c r="B231" s="271"/>
      <c r="C231" s="271"/>
      <c r="D231" s="271"/>
      <c r="E231" s="271"/>
      <c r="F231" s="67"/>
      <c r="G231" s="67"/>
      <c r="H231" s="271"/>
      <c r="I231" s="3"/>
      <c r="J231" s="66"/>
      <c r="K231" s="68"/>
      <c r="L231" s="68"/>
      <c r="M231" s="68"/>
      <c r="N231" s="68"/>
      <c r="O231" s="68"/>
      <c r="P231" s="68"/>
      <c r="Q231" s="68"/>
      <c r="R231" s="68"/>
      <c r="S231" s="68"/>
      <c r="T231" s="68"/>
      <c r="U231" s="68"/>
      <c r="V231" s="68"/>
      <c r="W231" s="66"/>
      <c r="X231" s="66"/>
      <c r="Y231" s="66"/>
      <c r="Z231" s="3"/>
      <c r="AA231" s="3"/>
      <c r="AB231" s="3"/>
      <c r="AC231" s="3"/>
      <c r="AD231" s="3"/>
      <c r="AE231" s="3"/>
      <c r="AF231" s="3"/>
      <c r="AG231" s="3"/>
      <c r="AH231" s="3"/>
      <c r="AI231" s="3"/>
      <c r="AJ231" s="3"/>
      <c r="AK231" s="3"/>
      <c r="AL231" s="3"/>
      <c r="AM231" s="3"/>
      <c r="AN231" s="3"/>
      <c r="AO231" s="3"/>
      <c r="AP231" s="3"/>
      <c r="AQ231" s="3"/>
      <c r="AR231" s="3"/>
      <c r="AS231" s="3"/>
      <c r="AT231" s="3"/>
    </row>
    <row r="232" spans="1:46" s="1" customFormat="1" ht="32" thickTop="1" thickBot="1" x14ac:dyDescent="0.4">
      <c r="A232" s="738" t="s">
        <v>1167</v>
      </c>
      <c r="B232" s="739"/>
      <c r="C232" s="739"/>
      <c r="D232" s="739"/>
      <c r="E232" s="739"/>
      <c r="F232" s="740"/>
      <c r="G232" s="741" t="s">
        <v>1224</v>
      </c>
      <c r="H232" s="246" t="s">
        <v>1186</v>
      </c>
      <c r="I232" s="3"/>
      <c r="J232" s="66"/>
      <c r="K232" s="68"/>
      <c r="L232" s="68"/>
      <c r="M232" s="68"/>
      <c r="N232" s="68"/>
      <c r="O232" s="68"/>
      <c r="P232" s="68"/>
      <c r="Q232" s="68"/>
      <c r="R232" s="68"/>
      <c r="S232" s="68"/>
      <c r="T232" s="68"/>
      <c r="U232" s="68"/>
      <c r="V232" s="68"/>
      <c r="W232" s="66"/>
      <c r="X232" s="66"/>
      <c r="Y232" s="66"/>
      <c r="Z232" s="3"/>
      <c r="AA232" s="3"/>
      <c r="AB232" s="3"/>
      <c r="AC232" s="3"/>
      <c r="AD232" s="3"/>
      <c r="AE232" s="3"/>
      <c r="AF232" s="3"/>
      <c r="AG232" s="3"/>
      <c r="AH232" s="3"/>
      <c r="AI232" s="3"/>
      <c r="AJ232" s="3"/>
      <c r="AK232" s="3"/>
      <c r="AL232" s="3"/>
      <c r="AM232" s="3"/>
      <c r="AN232" s="3"/>
      <c r="AO232" s="3"/>
      <c r="AP232" s="3"/>
      <c r="AQ232" s="3"/>
      <c r="AR232" s="3"/>
      <c r="AS232" s="3"/>
      <c r="AT232" s="3"/>
    </row>
    <row r="233" spans="1:46" s="297" customFormat="1" ht="29" thickTop="1" thickBot="1" x14ac:dyDescent="0.4">
      <c r="A233" s="602" t="s">
        <v>1228</v>
      </c>
      <c r="B233" s="778" t="s">
        <v>1107</v>
      </c>
      <c r="C233" s="744"/>
      <c r="D233" s="745"/>
      <c r="E233" s="604" t="s">
        <v>1108</v>
      </c>
      <c r="F233" s="602" t="s">
        <v>1109</v>
      </c>
      <c r="G233" s="742"/>
      <c r="H233" s="607">
        <v>0.25</v>
      </c>
      <c r="I233" s="634"/>
      <c r="J233" s="636"/>
      <c r="K233" s="635"/>
      <c r="L233" s="635"/>
      <c r="M233" s="635"/>
      <c r="N233" s="635"/>
      <c r="O233" s="635"/>
      <c r="P233" s="635"/>
      <c r="Q233" s="635"/>
      <c r="R233" s="635"/>
      <c r="S233" s="635"/>
      <c r="T233" s="635"/>
      <c r="U233" s="635"/>
      <c r="V233" s="635"/>
      <c r="W233" s="636"/>
      <c r="X233" s="636"/>
      <c r="Y233" s="636"/>
      <c r="Z233" s="634"/>
      <c r="AA233" s="634"/>
      <c r="AB233" s="634"/>
      <c r="AC233" s="634"/>
      <c r="AD233" s="634"/>
      <c r="AE233" s="634"/>
      <c r="AF233" s="634"/>
      <c r="AG233" s="634"/>
      <c r="AH233" s="634"/>
      <c r="AI233" s="634"/>
      <c r="AJ233" s="634"/>
      <c r="AK233" s="634"/>
      <c r="AL233" s="634"/>
      <c r="AM233" s="634"/>
      <c r="AN233" s="634"/>
      <c r="AO233" s="634"/>
      <c r="AP233" s="634"/>
      <c r="AQ233" s="634"/>
      <c r="AR233" s="634"/>
      <c r="AS233" s="634"/>
      <c r="AT233" s="634"/>
    </row>
    <row r="234" spans="1:46" s="297" customFormat="1" ht="15" thickTop="1" x14ac:dyDescent="0.35">
      <c r="A234" s="618"/>
      <c r="B234" s="776"/>
      <c r="C234" s="777"/>
      <c r="D234" s="734"/>
      <c r="E234" s="621"/>
      <c r="F234" s="612"/>
      <c r="G234" s="622"/>
      <c r="H234" s="666">
        <f>+G234*0.25</f>
        <v>0</v>
      </c>
      <c r="I234" s="634"/>
      <c r="J234" s="636"/>
      <c r="K234" s="635"/>
      <c r="L234" s="635"/>
      <c r="M234" s="635"/>
      <c r="N234" s="635"/>
      <c r="O234" s="635"/>
      <c r="P234" s="635"/>
      <c r="Q234" s="635"/>
      <c r="R234" s="635"/>
      <c r="S234" s="635"/>
      <c r="T234" s="635"/>
      <c r="U234" s="635"/>
      <c r="V234" s="635"/>
      <c r="W234" s="636"/>
      <c r="X234" s="636"/>
      <c r="Y234" s="636"/>
      <c r="Z234" s="634"/>
      <c r="AA234" s="634"/>
      <c r="AB234" s="634"/>
      <c r="AC234" s="634"/>
      <c r="AD234" s="634"/>
      <c r="AE234" s="634"/>
      <c r="AF234" s="634"/>
      <c r="AG234" s="634"/>
      <c r="AH234" s="634"/>
      <c r="AI234" s="634"/>
      <c r="AJ234" s="634"/>
      <c r="AK234" s="634"/>
      <c r="AL234" s="634"/>
      <c r="AM234" s="634"/>
      <c r="AN234" s="634"/>
      <c r="AO234" s="634"/>
      <c r="AP234" s="634"/>
      <c r="AQ234" s="634"/>
      <c r="AR234" s="634"/>
      <c r="AS234" s="634"/>
      <c r="AT234" s="634"/>
    </row>
    <row r="235" spans="1:46" s="297" customFormat="1" ht="14.5" x14ac:dyDescent="0.35">
      <c r="A235" s="615"/>
      <c r="B235" s="774"/>
      <c r="C235" s="775"/>
      <c r="D235" s="731"/>
      <c r="E235" s="626"/>
      <c r="F235" s="612"/>
      <c r="G235" s="627"/>
      <c r="H235" s="666">
        <f t="shared" ref="H235:H260" si="17">+G235*0.25</f>
        <v>0</v>
      </c>
      <c r="I235" s="634"/>
      <c r="J235" s="636"/>
      <c r="K235" s="635"/>
      <c r="L235" s="635"/>
      <c r="M235" s="635"/>
      <c r="N235" s="635"/>
      <c r="O235" s="635"/>
      <c r="P235" s="635"/>
      <c r="Q235" s="635"/>
      <c r="R235" s="635"/>
      <c r="S235" s="635"/>
      <c r="T235" s="635"/>
      <c r="U235" s="635"/>
      <c r="V235" s="635"/>
      <c r="W235" s="636"/>
      <c r="X235" s="636"/>
      <c r="Y235" s="636"/>
      <c r="Z235" s="634"/>
      <c r="AA235" s="634"/>
      <c r="AB235" s="634"/>
      <c r="AC235" s="634"/>
      <c r="AD235" s="634"/>
      <c r="AE235" s="634"/>
      <c r="AF235" s="634"/>
      <c r="AG235" s="634"/>
      <c r="AH235" s="634"/>
      <c r="AI235" s="634"/>
      <c r="AJ235" s="634"/>
      <c r="AK235" s="634"/>
      <c r="AL235" s="634"/>
      <c r="AM235" s="634"/>
      <c r="AN235" s="634"/>
      <c r="AO235" s="634"/>
      <c r="AP235" s="634"/>
      <c r="AQ235" s="634"/>
      <c r="AR235" s="634"/>
      <c r="AS235" s="634"/>
      <c r="AT235" s="634"/>
    </row>
    <row r="236" spans="1:46" s="297" customFormat="1" ht="14.5" x14ac:dyDescent="0.35">
      <c r="A236" s="615"/>
      <c r="B236" s="774"/>
      <c r="C236" s="775"/>
      <c r="D236" s="731"/>
      <c r="E236" s="626"/>
      <c r="F236" s="612"/>
      <c r="G236" s="627"/>
      <c r="H236" s="666">
        <f t="shared" si="17"/>
        <v>0</v>
      </c>
      <c r="I236" s="634"/>
      <c r="J236" s="636"/>
      <c r="K236" s="635"/>
      <c r="L236" s="635"/>
      <c r="M236" s="635"/>
      <c r="N236" s="635"/>
      <c r="O236" s="635"/>
      <c r="P236" s="635"/>
      <c r="Q236" s="635"/>
      <c r="R236" s="635"/>
      <c r="S236" s="635"/>
      <c r="T236" s="635"/>
      <c r="U236" s="635"/>
      <c r="V236" s="635"/>
      <c r="W236" s="636"/>
      <c r="X236" s="636"/>
      <c r="Y236" s="636"/>
      <c r="Z236" s="634"/>
      <c r="AA236" s="634"/>
      <c r="AB236" s="634"/>
      <c r="AC236" s="634"/>
      <c r="AD236" s="634"/>
      <c r="AE236" s="634"/>
      <c r="AF236" s="634"/>
      <c r="AG236" s="634"/>
      <c r="AH236" s="634"/>
      <c r="AI236" s="634"/>
      <c r="AJ236" s="634"/>
      <c r="AK236" s="634"/>
      <c r="AL236" s="634"/>
      <c r="AM236" s="634"/>
      <c r="AN236" s="634"/>
      <c r="AO236" s="634"/>
      <c r="AP236" s="634"/>
      <c r="AQ236" s="634"/>
      <c r="AR236" s="634"/>
      <c r="AS236" s="634"/>
      <c r="AT236" s="634"/>
    </row>
    <row r="237" spans="1:46" s="297" customFormat="1" ht="14.5" x14ac:dyDescent="0.35">
      <c r="A237" s="615"/>
      <c r="B237" s="774"/>
      <c r="C237" s="775"/>
      <c r="D237" s="731"/>
      <c r="E237" s="626"/>
      <c r="F237" s="612"/>
      <c r="G237" s="627"/>
      <c r="H237" s="666">
        <f t="shared" si="17"/>
        <v>0</v>
      </c>
      <c r="I237" s="634"/>
      <c r="J237" s="636"/>
      <c r="K237" s="635"/>
      <c r="L237" s="635"/>
      <c r="M237" s="635"/>
      <c r="N237" s="635"/>
      <c r="O237" s="635"/>
      <c r="P237" s="635"/>
      <c r="Q237" s="635"/>
      <c r="R237" s="635"/>
      <c r="S237" s="635"/>
      <c r="T237" s="635"/>
      <c r="U237" s="635"/>
      <c r="V237" s="635"/>
      <c r="W237" s="636"/>
      <c r="X237" s="636"/>
      <c r="Y237" s="636"/>
      <c r="Z237" s="634"/>
      <c r="AA237" s="634"/>
      <c r="AB237" s="634"/>
      <c r="AC237" s="634"/>
      <c r="AD237" s="634"/>
      <c r="AE237" s="634"/>
      <c r="AF237" s="634"/>
      <c r="AG237" s="634"/>
      <c r="AH237" s="634"/>
      <c r="AI237" s="634"/>
      <c r="AJ237" s="634"/>
      <c r="AK237" s="634"/>
      <c r="AL237" s="634"/>
      <c r="AM237" s="634"/>
      <c r="AN237" s="634"/>
      <c r="AO237" s="634"/>
      <c r="AP237" s="634"/>
      <c r="AQ237" s="634"/>
      <c r="AR237" s="634"/>
      <c r="AS237" s="634"/>
      <c r="AT237" s="634"/>
    </row>
    <row r="238" spans="1:46" s="297" customFormat="1" ht="14.5" x14ac:dyDescent="0.35">
      <c r="A238" s="615"/>
      <c r="B238" s="774"/>
      <c r="C238" s="775"/>
      <c r="D238" s="731"/>
      <c r="E238" s="626"/>
      <c r="F238" s="612"/>
      <c r="G238" s="627"/>
      <c r="H238" s="666">
        <f t="shared" si="17"/>
        <v>0</v>
      </c>
      <c r="I238" s="634"/>
      <c r="J238" s="636"/>
      <c r="K238" s="635"/>
      <c r="L238" s="635"/>
      <c r="M238" s="635"/>
      <c r="N238" s="635"/>
      <c r="O238" s="635"/>
      <c r="P238" s="635"/>
      <c r="Q238" s="635"/>
      <c r="R238" s="635"/>
      <c r="S238" s="635"/>
      <c r="T238" s="635"/>
      <c r="U238" s="635"/>
      <c r="V238" s="635"/>
      <c r="W238" s="636"/>
      <c r="X238" s="636"/>
      <c r="Y238" s="636"/>
      <c r="Z238" s="634"/>
      <c r="AA238" s="634"/>
      <c r="AB238" s="634"/>
      <c r="AC238" s="634"/>
      <c r="AD238" s="634"/>
      <c r="AE238" s="634"/>
      <c r="AF238" s="634"/>
      <c r="AG238" s="634"/>
      <c r="AH238" s="634"/>
      <c r="AI238" s="634"/>
      <c r="AJ238" s="634"/>
      <c r="AK238" s="634"/>
      <c r="AL238" s="634"/>
      <c r="AM238" s="634"/>
      <c r="AN238" s="634"/>
      <c r="AO238" s="634"/>
      <c r="AP238" s="634"/>
      <c r="AQ238" s="634"/>
      <c r="AR238" s="634"/>
      <c r="AS238" s="634"/>
      <c r="AT238" s="634"/>
    </row>
    <row r="239" spans="1:46" s="297" customFormat="1" ht="14.5" x14ac:dyDescent="0.35">
      <c r="A239" s="615"/>
      <c r="B239" s="774"/>
      <c r="C239" s="775"/>
      <c r="D239" s="731"/>
      <c r="E239" s="626"/>
      <c r="F239" s="612"/>
      <c r="G239" s="627"/>
      <c r="H239" s="666">
        <f t="shared" si="17"/>
        <v>0</v>
      </c>
      <c r="I239" s="634"/>
      <c r="J239" s="636"/>
      <c r="K239" s="635"/>
      <c r="L239" s="635"/>
      <c r="M239" s="635"/>
      <c r="N239" s="635"/>
      <c r="O239" s="635"/>
      <c r="P239" s="635"/>
      <c r="Q239" s="635"/>
      <c r="R239" s="635"/>
      <c r="S239" s="635"/>
      <c r="T239" s="635"/>
      <c r="U239" s="635"/>
      <c r="V239" s="635"/>
      <c r="W239" s="636"/>
      <c r="X239" s="636"/>
      <c r="Y239" s="636"/>
      <c r="Z239" s="634"/>
      <c r="AA239" s="634"/>
      <c r="AB239" s="634"/>
      <c r="AC239" s="634"/>
      <c r="AD239" s="634"/>
      <c r="AE239" s="634"/>
      <c r="AF239" s="634"/>
      <c r="AG239" s="634"/>
      <c r="AH239" s="634"/>
      <c r="AI239" s="634"/>
      <c r="AJ239" s="634"/>
      <c r="AK239" s="634"/>
      <c r="AL239" s="634"/>
      <c r="AM239" s="634"/>
      <c r="AN239" s="634"/>
      <c r="AO239" s="634"/>
      <c r="AP239" s="634"/>
      <c r="AQ239" s="634"/>
      <c r="AR239" s="634"/>
      <c r="AS239" s="634"/>
      <c r="AT239" s="634"/>
    </row>
    <row r="240" spans="1:46" s="297" customFormat="1" ht="14.5" x14ac:dyDescent="0.35">
      <c r="A240" s="615"/>
      <c r="B240" s="774"/>
      <c r="C240" s="775"/>
      <c r="D240" s="731"/>
      <c r="E240" s="626"/>
      <c r="F240" s="612"/>
      <c r="G240" s="627"/>
      <c r="H240" s="666">
        <f t="shared" si="17"/>
        <v>0</v>
      </c>
      <c r="I240" s="634"/>
      <c r="J240" s="636"/>
      <c r="K240" s="635"/>
      <c r="L240" s="635"/>
      <c r="M240" s="635"/>
      <c r="N240" s="635"/>
      <c r="O240" s="635"/>
      <c r="P240" s="635"/>
      <c r="Q240" s="635"/>
      <c r="R240" s="635"/>
      <c r="S240" s="635"/>
      <c r="T240" s="635"/>
      <c r="U240" s="635"/>
      <c r="V240" s="635"/>
      <c r="W240" s="636"/>
      <c r="X240" s="636"/>
      <c r="Y240" s="636"/>
      <c r="Z240" s="634"/>
      <c r="AA240" s="634"/>
      <c r="AB240" s="634"/>
      <c r="AC240" s="634"/>
      <c r="AD240" s="634"/>
      <c r="AE240" s="634"/>
      <c r="AF240" s="634"/>
      <c r="AG240" s="634"/>
      <c r="AH240" s="634"/>
      <c r="AI240" s="634"/>
      <c r="AJ240" s="634"/>
      <c r="AK240" s="634"/>
      <c r="AL240" s="634"/>
      <c r="AM240" s="634"/>
      <c r="AN240" s="634"/>
      <c r="AO240" s="634"/>
      <c r="AP240" s="634"/>
      <c r="AQ240" s="634"/>
      <c r="AR240" s="634"/>
      <c r="AS240" s="634"/>
      <c r="AT240" s="634"/>
    </row>
    <row r="241" spans="1:46" s="297" customFormat="1" ht="14.5" x14ac:dyDescent="0.35">
      <c r="A241" s="615"/>
      <c r="B241" s="774"/>
      <c r="C241" s="775"/>
      <c r="D241" s="731"/>
      <c r="E241" s="626"/>
      <c r="F241" s="612"/>
      <c r="G241" s="627"/>
      <c r="H241" s="666">
        <f t="shared" si="17"/>
        <v>0</v>
      </c>
      <c r="I241" s="634"/>
      <c r="J241" s="636"/>
      <c r="K241" s="635"/>
      <c r="L241" s="635"/>
      <c r="M241" s="635"/>
      <c r="N241" s="635"/>
      <c r="O241" s="635"/>
      <c r="P241" s="635"/>
      <c r="Q241" s="635"/>
      <c r="R241" s="635"/>
      <c r="S241" s="635"/>
      <c r="T241" s="635"/>
      <c r="U241" s="635"/>
      <c r="V241" s="635"/>
      <c r="W241" s="636"/>
      <c r="X241" s="636"/>
      <c r="Y241" s="636"/>
      <c r="Z241" s="634"/>
      <c r="AA241" s="634"/>
      <c r="AB241" s="634"/>
      <c r="AC241" s="634"/>
      <c r="AD241" s="634"/>
      <c r="AE241" s="634"/>
      <c r="AF241" s="634"/>
      <c r="AG241" s="634"/>
      <c r="AH241" s="634"/>
      <c r="AI241" s="634"/>
      <c r="AJ241" s="634"/>
      <c r="AK241" s="634"/>
      <c r="AL241" s="634"/>
      <c r="AM241" s="634"/>
      <c r="AN241" s="634"/>
      <c r="AO241" s="634"/>
      <c r="AP241" s="634"/>
      <c r="AQ241" s="634"/>
      <c r="AR241" s="634"/>
      <c r="AS241" s="634"/>
      <c r="AT241" s="634"/>
    </row>
    <row r="242" spans="1:46" s="297" customFormat="1" ht="14.5" x14ac:dyDescent="0.35">
      <c r="A242" s="615"/>
      <c r="B242" s="774"/>
      <c r="C242" s="775"/>
      <c r="D242" s="731"/>
      <c r="E242" s="626"/>
      <c r="F242" s="612"/>
      <c r="G242" s="627"/>
      <c r="H242" s="666">
        <f t="shared" si="17"/>
        <v>0</v>
      </c>
      <c r="I242" s="634"/>
      <c r="J242" s="636"/>
      <c r="K242" s="635"/>
      <c r="L242" s="635"/>
      <c r="M242" s="635"/>
      <c r="N242" s="635"/>
      <c r="O242" s="635"/>
      <c r="P242" s="635"/>
      <c r="Q242" s="635"/>
      <c r="R242" s="635"/>
      <c r="S242" s="635"/>
      <c r="T242" s="635"/>
      <c r="U242" s="635"/>
      <c r="V242" s="635"/>
      <c r="W242" s="636"/>
      <c r="X242" s="636"/>
      <c r="Y242" s="636"/>
      <c r="Z242" s="634"/>
      <c r="AA242" s="634"/>
      <c r="AB242" s="634"/>
      <c r="AC242" s="634"/>
      <c r="AD242" s="634"/>
      <c r="AE242" s="634"/>
      <c r="AF242" s="634"/>
      <c r="AG242" s="634"/>
      <c r="AH242" s="634"/>
      <c r="AI242" s="634"/>
      <c r="AJ242" s="634"/>
      <c r="AK242" s="634"/>
      <c r="AL242" s="634"/>
      <c r="AM242" s="634"/>
      <c r="AN242" s="634"/>
      <c r="AO242" s="634"/>
      <c r="AP242" s="634"/>
      <c r="AQ242" s="634"/>
      <c r="AR242" s="634"/>
      <c r="AS242" s="634"/>
      <c r="AT242" s="634"/>
    </row>
    <row r="243" spans="1:46" s="297" customFormat="1" ht="14.5" x14ac:dyDescent="0.35">
      <c r="A243" s="615"/>
      <c r="B243" s="774"/>
      <c r="C243" s="775"/>
      <c r="D243" s="731"/>
      <c r="E243" s="626"/>
      <c r="F243" s="612"/>
      <c r="G243" s="627"/>
      <c r="H243" s="666">
        <f t="shared" si="17"/>
        <v>0</v>
      </c>
      <c r="I243" s="634"/>
      <c r="J243" s="636"/>
      <c r="K243" s="635"/>
      <c r="L243" s="635"/>
      <c r="M243" s="635"/>
      <c r="N243" s="635"/>
      <c r="O243" s="635"/>
      <c r="P243" s="635"/>
      <c r="Q243" s="635"/>
      <c r="R243" s="635"/>
      <c r="S243" s="635"/>
      <c r="T243" s="635"/>
      <c r="U243" s="635"/>
      <c r="V243" s="635"/>
      <c r="W243" s="636"/>
      <c r="X243" s="636"/>
      <c r="Y243" s="636"/>
      <c r="Z243" s="634"/>
      <c r="AA243" s="634"/>
      <c r="AB243" s="634"/>
      <c r="AC243" s="634"/>
      <c r="AD243" s="634"/>
      <c r="AE243" s="634"/>
      <c r="AF243" s="634"/>
      <c r="AG243" s="634"/>
      <c r="AH243" s="634"/>
      <c r="AI243" s="634"/>
      <c r="AJ243" s="634"/>
      <c r="AK243" s="634"/>
      <c r="AL243" s="634"/>
      <c r="AM243" s="634"/>
      <c r="AN243" s="634"/>
      <c r="AO243" s="634"/>
      <c r="AP243" s="634"/>
      <c r="AQ243" s="634"/>
      <c r="AR243" s="634"/>
      <c r="AS243" s="634"/>
      <c r="AT243" s="634"/>
    </row>
    <row r="244" spans="1:46" s="297" customFormat="1" ht="14.5" x14ac:dyDescent="0.35">
      <c r="A244" s="615"/>
      <c r="B244" s="774"/>
      <c r="C244" s="775"/>
      <c r="D244" s="731"/>
      <c r="E244" s="626"/>
      <c r="F244" s="612"/>
      <c r="G244" s="627"/>
      <c r="H244" s="666">
        <f t="shared" si="17"/>
        <v>0</v>
      </c>
      <c r="I244" s="634"/>
      <c r="J244" s="636"/>
      <c r="K244" s="635"/>
      <c r="L244" s="635"/>
      <c r="M244" s="635"/>
      <c r="N244" s="635"/>
      <c r="O244" s="635"/>
      <c r="P244" s="635"/>
      <c r="Q244" s="635"/>
      <c r="R244" s="635"/>
      <c r="S244" s="635"/>
      <c r="T244" s="635"/>
      <c r="U244" s="635"/>
      <c r="V244" s="635"/>
      <c r="W244" s="636"/>
      <c r="X244" s="636"/>
      <c r="Y244" s="636"/>
      <c r="Z244" s="634"/>
      <c r="AA244" s="634"/>
      <c r="AB244" s="634"/>
      <c r="AC244" s="634"/>
      <c r="AD244" s="634"/>
      <c r="AE244" s="634"/>
      <c r="AF244" s="634"/>
      <c r="AG244" s="634"/>
      <c r="AH244" s="634"/>
      <c r="AI244" s="634"/>
      <c r="AJ244" s="634"/>
      <c r="AK244" s="634"/>
      <c r="AL244" s="634"/>
      <c r="AM244" s="634"/>
      <c r="AN244" s="634"/>
      <c r="AO244" s="634"/>
      <c r="AP244" s="634"/>
      <c r="AQ244" s="634"/>
      <c r="AR244" s="634"/>
      <c r="AS244" s="634"/>
      <c r="AT244" s="634"/>
    </row>
    <row r="245" spans="1:46" s="297" customFormat="1" ht="14.5" hidden="1" outlineLevel="1" x14ac:dyDescent="0.35">
      <c r="A245" s="615"/>
      <c r="B245" s="774"/>
      <c r="C245" s="775"/>
      <c r="D245" s="731"/>
      <c r="E245" s="626"/>
      <c r="F245" s="612"/>
      <c r="G245" s="627"/>
      <c r="H245" s="666">
        <f t="shared" si="17"/>
        <v>0</v>
      </c>
      <c r="I245" s="634"/>
      <c r="J245" s="636"/>
      <c r="K245" s="635"/>
      <c r="L245" s="635"/>
      <c r="M245" s="635"/>
      <c r="N245" s="635"/>
      <c r="O245" s="635"/>
      <c r="P245" s="635"/>
      <c r="Q245" s="635"/>
      <c r="R245" s="635"/>
      <c r="S245" s="635"/>
      <c r="T245" s="635"/>
      <c r="U245" s="635"/>
      <c r="V245" s="635"/>
      <c r="W245" s="636"/>
      <c r="X245" s="636"/>
      <c r="Y245" s="636"/>
      <c r="Z245" s="634"/>
      <c r="AA245" s="634"/>
      <c r="AB245" s="634"/>
      <c r="AC245" s="634"/>
      <c r="AD245" s="634"/>
      <c r="AE245" s="634"/>
      <c r="AF245" s="634"/>
      <c r="AG245" s="634"/>
      <c r="AH245" s="634"/>
      <c r="AI245" s="634"/>
      <c r="AJ245" s="634"/>
      <c r="AK245" s="634"/>
      <c r="AL245" s="634"/>
      <c r="AM245" s="634"/>
      <c r="AN245" s="634"/>
      <c r="AO245" s="634"/>
      <c r="AP245" s="634"/>
      <c r="AQ245" s="634"/>
      <c r="AR245" s="634"/>
      <c r="AS245" s="634"/>
      <c r="AT245" s="634"/>
    </row>
    <row r="246" spans="1:46" s="297" customFormat="1" ht="14.5" hidden="1" outlineLevel="1" x14ac:dyDescent="0.35">
      <c r="A246" s="615"/>
      <c r="B246" s="774"/>
      <c r="C246" s="775"/>
      <c r="D246" s="731"/>
      <c r="E246" s="626"/>
      <c r="F246" s="612"/>
      <c r="G246" s="627"/>
      <c r="H246" s="666">
        <f t="shared" si="17"/>
        <v>0</v>
      </c>
      <c r="I246" s="634"/>
      <c r="J246" s="636"/>
      <c r="K246" s="635"/>
      <c r="L246" s="635"/>
      <c r="M246" s="635"/>
      <c r="N246" s="635"/>
      <c r="O246" s="635"/>
      <c r="P246" s="635"/>
      <c r="Q246" s="635"/>
      <c r="R246" s="635"/>
      <c r="S246" s="635"/>
      <c r="T246" s="635"/>
      <c r="U246" s="635"/>
      <c r="V246" s="635"/>
      <c r="W246" s="636"/>
      <c r="X246" s="636"/>
      <c r="Y246" s="636"/>
      <c r="Z246" s="634"/>
      <c r="AA246" s="634"/>
      <c r="AB246" s="634"/>
      <c r="AC246" s="634"/>
      <c r="AD246" s="634"/>
      <c r="AE246" s="634"/>
      <c r="AF246" s="634"/>
      <c r="AG246" s="634"/>
      <c r="AH246" s="634"/>
      <c r="AI246" s="634"/>
      <c r="AJ246" s="634"/>
      <c r="AK246" s="634"/>
      <c r="AL246" s="634"/>
      <c r="AM246" s="634"/>
      <c r="AN246" s="634"/>
      <c r="AO246" s="634"/>
      <c r="AP246" s="634"/>
      <c r="AQ246" s="634"/>
      <c r="AR246" s="634"/>
      <c r="AS246" s="634"/>
      <c r="AT246" s="634"/>
    </row>
    <row r="247" spans="1:46" s="297" customFormat="1" ht="14.5" hidden="1" outlineLevel="1" x14ac:dyDescent="0.35">
      <c r="A247" s="615"/>
      <c r="B247" s="774"/>
      <c r="C247" s="775"/>
      <c r="D247" s="731"/>
      <c r="E247" s="626"/>
      <c r="F247" s="612"/>
      <c r="G247" s="627"/>
      <c r="H247" s="666">
        <f t="shared" si="17"/>
        <v>0</v>
      </c>
      <c r="I247" s="634"/>
      <c r="J247" s="636"/>
      <c r="K247" s="635"/>
      <c r="L247" s="635"/>
      <c r="M247" s="635"/>
      <c r="N247" s="635"/>
      <c r="O247" s="635"/>
      <c r="P247" s="635"/>
      <c r="Q247" s="635"/>
      <c r="R247" s="635"/>
      <c r="S247" s="635"/>
      <c r="T247" s="635"/>
      <c r="U247" s="635"/>
      <c r="V247" s="635"/>
      <c r="W247" s="636"/>
      <c r="X247" s="636"/>
      <c r="Y247" s="636"/>
      <c r="Z247" s="634"/>
      <c r="AA247" s="634"/>
      <c r="AB247" s="634"/>
      <c r="AC247" s="634"/>
      <c r="AD247" s="634"/>
      <c r="AE247" s="634"/>
      <c r="AF247" s="634"/>
      <c r="AG247" s="634"/>
      <c r="AH247" s="634"/>
      <c r="AI247" s="634"/>
      <c r="AJ247" s="634"/>
      <c r="AK247" s="634"/>
      <c r="AL247" s="634"/>
      <c r="AM247" s="634"/>
      <c r="AN247" s="634"/>
      <c r="AO247" s="634"/>
      <c r="AP247" s="634"/>
      <c r="AQ247" s="634"/>
      <c r="AR247" s="634"/>
      <c r="AS247" s="634"/>
      <c r="AT247" s="634"/>
    </row>
    <row r="248" spans="1:46" s="297" customFormat="1" ht="14.5" hidden="1" outlineLevel="1" x14ac:dyDescent="0.35">
      <c r="A248" s="615"/>
      <c r="B248" s="774"/>
      <c r="C248" s="775"/>
      <c r="D248" s="731"/>
      <c r="E248" s="626"/>
      <c r="F248" s="612"/>
      <c r="G248" s="627"/>
      <c r="H248" s="666">
        <f t="shared" si="17"/>
        <v>0</v>
      </c>
      <c r="I248" s="634"/>
      <c r="J248" s="636"/>
      <c r="K248" s="635"/>
      <c r="L248" s="635"/>
      <c r="M248" s="635"/>
      <c r="N248" s="635"/>
      <c r="O248" s="635"/>
      <c r="P248" s="635"/>
      <c r="Q248" s="635"/>
      <c r="R248" s="635"/>
      <c r="S248" s="635"/>
      <c r="T248" s="635"/>
      <c r="U248" s="635"/>
      <c r="V248" s="635"/>
      <c r="W248" s="636"/>
      <c r="X248" s="636"/>
      <c r="Y248" s="636"/>
      <c r="Z248" s="634"/>
      <c r="AA248" s="634"/>
      <c r="AB248" s="634"/>
      <c r="AC248" s="634"/>
      <c r="AD248" s="634"/>
      <c r="AE248" s="634"/>
      <c r="AF248" s="634"/>
      <c r="AG248" s="634"/>
      <c r="AH248" s="634"/>
      <c r="AI248" s="634"/>
      <c r="AJ248" s="634"/>
      <c r="AK248" s="634"/>
      <c r="AL248" s="634"/>
      <c r="AM248" s="634"/>
      <c r="AN248" s="634"/>
      <c r="AO248" s="634"/>
      <c r="AP248" s="634"/>
      <c r="AQ248" s="634"/>
      <c r="AR248" s="634"/>
      <c r="AS248" s="634"/>
      <c r="AT248" s="634"/>
    </row>
    <row r="249" spans="1:46" s="297" customFormat="1" ht="14.5" hidden="1" outlineLevel="1" x14ac:dyDescent="0.35">
      <c r="A249" s="615"/>
      <c r="B249" s="774"/>
      <c r="C249" s="775"/>
      <c r="D249" s="731"/>
      <c r="E249" s="626"/>
      <c r="F249" s="612"/>
      <c r="G249" s="627"/>
      <c r="H249" s="666">
        <f t="shared" si="17"/>
        <v>0</v>
      </c>
      <c r="I249" s="634"/>
      <c r="J249" s="636"/>
      <c r="K249" s="635"/>
      <c r="L249" s="635"/>
      <c r="M249" s="635"/>
      <c r="N249" s="635"/>
      <c r="O249" s="635"/>
      <c r="P249" s="635"/>
      <c r="Q249" s="635"/>
      <c r="R249" s="635"/>
      <c r="S249" s="635"/>
      <c r="T249" s="635"/>
      <c r="U249" s="635"/>
      <c r="V249" s="635"/>
      <c r="W249" s="636"/>
      <c r="X249" s="636"/>
      <c r="Y249" s="636"/>
      <c r="Z249" s="634"/>
      <c r="AA249" s="634"/>
      <c r="AB249" s="634"/>
      <c r="AC249" s="634"/>
      <c r="AD249" s="634"/>
      <c r="AE249" s="634"/>
      <c r="AF249" s="634"/>
      <c r="AG249" s="634"/>
      <c r="AH249" s="634"/>
      <c r="AI249" s="634"/>
      <c r="AJ249" s="634"/>
      <c r="AK249" s="634"/>
      <c r="AL249" s="634"/>
      <c r="AM249" s="634"/>
      <c r="AN249" s="634"/>
      <c r="AO249" s="634"/>
      <c r="AP249" s="634"/>
      <c r="AQ249" s="634"/>
      <c r="AR249" s="634"/>
      <c r="AS249" s="634"/>
      <c r="AT249" s="634"/>
    </row>
    <row r="250" spans="1:46" s="297" customFormat="1" ht="14.5" hidden="1" outlineLevel="1" x14ac:dyDescent="0.35">
      <c r="A250" s="615"/>
      <c r="B250" s="774"/>
      <c r="C250" s="775"/>
      <c r="D250" s="731"/>
      <c r="E250" s="626"/>
      <c r="F250" s="612"/>
      <c r="G250" s="627"/>
      <c r="H250" s="666">
        <f t="shared" si="17"/>
        <v>0</v>
      </c>
      <c r="I250" s="634"/>
      <c r="J250" s="636"/>
      <c r="K250" s="635"/>
      <c r="L250" s="635"/>
      <c r="M250" s="635"/>
      <c r="N250" s="635"/>
      <c r="O250" s="635"/>
      <c r="P250" s="635"/>
      <c r="Q250" s="635"/>
      <c r="R250" s="635"/>
      <c r="S250" s="635"/>
      <c r="T250" s="635"/>
      <c r="U250" s="635"/>
      <c r="V250" s="635"/>
      <c r="W250" s="636"/>
      <c r="X250" s="636"/>
      <c r="Y250" s="636"/>
      <c r="Z250" s="634"/>
      <c r="AA250" s="634"/>
      <c r="AB250" s="634"/>
      <c r="AC250" s="634"/>
      <c r="AD250" s="634"/>
      <c r="AE250" s="634"/>
      <c r="AF250" s="634"/>
      <c r="AG250" s="634"/>
      <c r="AH250" s="634"/>
      <c r="AI250" s="634"/>
      <c r="AJ250" s="634"/>
      <c r="AK250" s="634"/>
      <c r="AL250" s="634"/>
      <c r="AM250" s="634"/>
      <c r="AN250" s="634"/>
      <c r="AO250" s="634"/>
      <c r="AP250" s="634"/>
      <c r="AQ250" s="634"/>
      <c r="AR250" s="634"/>
      <c r="AS250" s="634"/>
      <c r="AT250" s="634"/>
    </row>
    <row r="251" spans="1:46" s="297" customFormat="1" ht="14.5" hidden="1" outlineLevel="1" x14ac:dyDescent="0.35">
      <c r="A251" s="615"/>
      <c r="B251" s="774"/>
      <c r="C251" s="775"/>
      <c r="D251" s="731"/>
      <c r="E251" s="626"/>
      <c r="F251" s="612"/>
      <c r="G251" s="627"/>
      <c r="H251" s="666">
        <f t="shared" si="17"/>
        <v>0</v>
      </c>
      <c r="I251" s="634"/>
      <c r="J251" s="636"/>
      <c r="K251" s="635"/>
      <c r="L251" s="635"/>
      <c r="M251" s="635"/>
      <c r="N251" s="635"/>
      <c r="O251" s="635"/>
      <c r="P251" s="635"/>
      <c r="Q251" s="635"/>
      <c r="R251" s="635"/>
      <c r="S251" s="635"/>
      <c r="T251" s="635"/>
      <c r="U251" s="635"/>
      <c r="V251" s="635"/>
      <c r="W251" s="636"/>
      <c r="X251" s="636"/>
      <c r="Y251" s="636"/>
      <c r="Z251" s="634"/>
      <c r="AA251" s="634"/>
      <c r="AB251" s="634"/>
      <c r="AC251" s="634"/>
      <c r="AD251" s="634"/>
      <c r="AE251" s="634"/>
      <c r="AF251" s="634"/>
      <c r="AG251" s="634"/>
      <c r="AH251" s="634"/>
      <c r="AI251" s="634"/>
      <c r="AJ251" s="634"/>
      <c r="AK251" s="634"/>
      <c r="AL251" s="634"/>
      <c r="AM251" s="634"/>
      <c r="AN251" s="634"/>
      <c r="AO251" s="634"/>
      <c r="AP251" s="634"/>
      <c r="AQ251" s="634"/>
      <c r="AR251" s="634"/>
      <c r="AS251" s="634"/>
      <c r="AT251" s="634"/>
    </row>
    <row r="252" spans="1:46" s="297" customFormat="1" ht="14.5" hidden="1" outlineLevel="1" x14ac:dyDescent="0.35">
      <c r="A252" s="615"/>
      <c r="B252" s="774"/>
      <c r="C252" s="775"/>
      <c r="D252" s="731"/>
      <c r="E252" s="626"/>
      <c r="F252" s="612"/>
      <c r="G252" s="627"/>
      <c r="H252" s="666">
        <f t="shared" si="17"/>
        <v>0</v>
      </c>
      <c r="I252" s="634"/>
      <c r="J252" s="636"/>
      <c r="K252" s="635"/>
      <c r="L252" s="635"/>
      <c r="M252" s="635"/>
      <c r="N252" s="635"/>
      <c r="O252" s="635"/>
      <c r="P252" s="635"/>
      <c r="Q252" s="635"/>
      <c r="R252" s="635"/>
      <c r="S252" s="635"/>
      <c r="T252" s="635"/>
      <c r="U252" s="635"/>
      <c r="V252" s="635"/>
      <c r="W252" s="636"/>
      <c r="X252" s="636"/>
      <c r="Y252" s="636"/>
      <c r="Z252" s="634"/>
      <c r="AA252" s="634"/>
      <c r="AB252" s="634"/>
      <c r="AC252" s="634"/>
      <c r="AD252" s="634"/>
      <c r="AE252" s="634"/>
      <c r="AF252" s="634"/>
      <c r="AG252" s="634"/>
      <c r="AH252" s="634"/>
      <c r="AI252" s="634"/>
      <c r="AJ252" s="634"/>
      <c r="AK252" s="634"/>
      <c r="AL252" s="634"/>
      <c r="AM252" s="634"/>
      <c r="AN252" s="634"/>
      <c r="AO252" s="634"/>
      <c r="AP252" s="634"/>
      <c r="AQ252" s="634"/>
      <c r="AR252" s="634"/>
      <c r="AS252" s="634"/>
      <c r="AT252" s="634"/>
    </row>
    <row r="253" spans="1:46" s="297" customFormat="1" ht="14.5" hidden="1" outlineLevel="1" x14ac:dyDescent="0.35">
      <c r="A253" s="615"/>
      <c r="B253" s="774"/>
      <c r="C253" s="775"/>
      <c r="D253" s="731"/>
      <c r="E253" s="626"/>
      <c r="F253" s="612"/>
      <c r="G253" s="627"/>
      <c r="H253" s="666">
        <f t="shared" si="17"/>
        <v>0</v>
      </c>
      <c r="I253" s="634"/>
      <c r="J253" s="636"/>
      <c r="K253" s="635"/>
      <c r="L253" s="635"/>
      <c r="M253" s="635"/>
      <c r="N253" s="635"/>
      <c r="O253" s="635"/>
      <c r="P253" s="635"/>
      <c r="Q253" s="635"/>
      <c r="R253" s="635"/>
      <c r="S253" s="635"/>
      <c r="T253" s="635"/>
      <c r="U253" s="635"/>
      <c r="V253" s="635"/>
      <c r="W253" s="636"/>
      <c r="X253" s="636"/>
      <c r="Y253" s="636"/>
      <c r="Z253" s="634"/>
      <c r="AA253" s="634"/>
      <c r="AB253" s="634"/>
      <c r="AC253" s="634"/>
      <c r="AD253" s="634"/>
      <c r="AE253" s="634"/>
      <c r="AF253" s="634"/>
      <c r="AG253" s="634"/>
      <c r="AH253" s="634"/>
      <c r="AI253" s="634"/>
      <c r="AJ253" s="634"/>
      <c r="AK253" s="634"/>
      <c r="AL253" s="634"/>
      <c r="AM253" s="634"/>
      <c r="AN253" s="634"/>
      <c r="AO253" s="634"/>
      <c r="AP253" s="634"/>
      <c r="AQ253" s="634"/>
      <c r="AR253" s="634"/>
      <c r="AS253" s="634"/>
      <c r="AT253" s="634"/>
    </row>
    <row r="254" spans="1:46" s="297" customFormat="1" ht="14.5" hidden="1" outlineLevel="1" x14ac:dyDescent="0.35">
      <c r="A254" s="615"/>
      <c r="B254" s="774"/>
      <c r="C254" s="775"/>
      <c r="D254" s="731"/>
      <c r="E254" s="626"/>
      <c r="F254" s="612"/>
      <c r="G254" s="627"/>
      <c r="H254" s="666">
        <f t="shared" si="17"/>
        <v>0</v>
      </c>
      <c r="J254" s="268"/>
      <c r="K254" s="635"/>
      <c r="L254" s="635"/>
      <c r="M254" s="635"/>
      <c r="N254" s="635"/>
      <c r="O254" s="635"/>
      <c r="P254" s="635"/>
      <c r="Q254" s="635"/>
      <c r="R254" s="635"/>
      <c r="S254" s="635"/>
      <c r="T254" s="635"/>
      <c r="U254" s="635"/>
      <c r="V254" s="635"/>
      <c r="W254" s="268"/>
      <c r="X254" s="268"/>
      <c r="Y254" s="268"/>
    </row>
    <row r="255" spans="1:46" s="297" customFormat="1" ht="14.5" hidden="1" outlineLevel="1" x14ac:dyDescent="0.35">
      <c r="A255" s="615"/>
      <c r="B255" s="774"/>
      <c r="C255" s="775"/>
      <c r="D255" s="731"/>
      <c r="E255" s="626"/>
      <c r="F255" s="612"/>
      <c r="G255" s="627"/>
      <c r="H255" s="666">
        <f t="shared" si="17"/>
        <v>0</v>
      </c>
      <c r="J255" s="268"/>
      <c r="K255" s="635"/>
      <c r="L255" s="635"/>
      <c r="M255" s="635"/>
      <c r="N255" s="635"/>
      <c r="O255" s="635"/>
      <c r="P255" s="635"/>
      <c r="Q255" s="635"/>
      <c r="R255" s="635"/>
      <c r="S255" s="635"/>
      <c r="T255" s="635"/>
      <c r="U255" s="635"/>
      <c r="V255" s="635"/>
      <c r="W255" s="268"/>
      <c r="X255" s="268"/>
      <c r="Y255" s="268"/>
    </row>
    <row r="256" spans="1:46" s="297" customFormat="1" ht="14.5" hidden="1" outlineLevel="1" x14ac:dyDescent="0.35">
      <c r="A256" s="615"/>
      <c r="B256" s="774"/>
      <c r="C256" s="775"/>
      <c r="D256" s="731"/>
      <c r="E256" s="626"/>
      <c r="F256" s="612"/>
      <c r="G256" s="627"/>
      <c r="H256" s="666">
        <f t="shared" si="17"/>
        <v>0</v>
      </c>
      <c r="J256" s="268"/>
      <c r="K256" s="635"/>
      <c r="L256" s="635"/>
      <c r="M256" s="635"/>
      <c r="N256" s="635"/>
      <c r="O256" s="635"/>
      <c r="P256" s="635"/>
      <c r="Q256" s="635"/>
      <c r="R256" s="635"/>
      <c r="S256" s="635"/>
      <c r="T256" s="635"/>
      <c r="U256" s="635"/>
      <c r="V256" s="635"/>
      <c r="W256" s="268"/>
      <c r="X256" s="268"/>
      <c r="Y256" s="268"/>
    </row>
    <row r="257" spans="1:46" s="297" customFormat="1" ht="14.5" hidden="1" outlineLevel="1" x14ac:dyDescent="0.35">
      <c r="A257" s="615"/>
      <c r="B257" s="774"/>
      <c r="C257" s="775"/>
      <c r="D257" s="731"/>
      <c r="E257" s="626"/>
      <c r="F257" s="612"/>
      <c r="G257" s="627"/>
      <c r="H257" s="666">
        <f t="shared" si="17"/>
        <v>0</v>
      </c>
      <c r="J257" s="268"/>
      <c r="K257" s="635"/>
      <c r="L257" s="635"/>
      <c r="M257" s="635"/>
      <c r="N257" s="635"/>
      <c r="O257" s="635"/>
      <c r="P257" s="635"/>
      <c r="Q257" s="635"/>
      <c r="R257" s="635"/>
      <c r="S257" s="635"/>
      <c r="T257" s="635"/>
      <c r="U257" s="635"/>
      <c r="V257" s="635"/>
      <c r="W257" s="268"/>
      <c r="X257" s="268"/>
      <c r="Y257" s="268"/>
    </row>
    <row r="258" spans="1:46" s="297" customFormat="1" ht="14.5" hidden="1" outlineLevel="1" x14ac:dyDescent="0.35">
      <c r="A258" s="615"/>
      <c r="B258" s="774"/>
      <c r="C258" s="775"/>
      <c r="D258" s="731"/>
      <c r="E258" s="626"/>
      <c r="F258" s="612"/>
      <c r="G258" s="627"/>
      <c r="H258" s="666">
        <f t="shared" si="17"/>
        <v>0</v>
      </c>
      <c r="J258" s="268"/>
      <c r="K258" s="635"/>
      <c r="L258" s="635"/>
      <c r="M258" s="635"/>
      <c r="N258" s="635"/>
      <c r="O258" s="635"/>
      <c r="P258" s="635"/>
      <c r="Q258" s="635"/>
      <c r="R258" s="635"/>
      <c r="S258" s="635"/>
      <c r="T258" s="635"/>
      <c r="U258" s="635"/>
      <c r="V258" s="635"/>
      <c r="W258" s="268"/>
      <c r="X258" s="268"/>
      <c r="Y258" s="268"/>
    </row>
    <row r="259" spans="1:46" s="297" customFormat="1" ht="14.5" hidden="1" outlineLevel="1" x14ac:dyDescent="0.35">
      <c r="A259" s="615"/>
      <c r="B259" s="774"/>
      <c r="C259" s="775"/>
      <c r="D259" s="731"/>
      <c r="E259" s="626"/>
      <c r="F259" s="612"/>
      <c r="G259" s="627"/>
      <c r="H259" s="666">
        <f t="shared" si="17"/>
        <v>0</v>
      </c>
      <c r="J259" s="268"/>
      <c r="K259" s="635"/>
      <c r="L259" s="635"/>
      <c r="M259" s="635"/>
      <c r="N259" s="635"/>
      <c r="O259" s="635"/>
      <c r="P259" s="635"/>
      <c r="Q259" s="635"/>
      <c r="R259" s="635"/>
      <c r="S259" s="635"/>
      <c r="T259" s="635"/>
      <c r="U259" s="635"/>
      <c r="V259" s="635"/>
      <c r="W259" s="268"/>
      <c r="X259" s="268"/>
      <c r="Y259" s="268"/>
    </row>
    <row r="260" spans="1:46" s="297" customFormat="1" ht="14.5" hidden="1" outlineLevel="1" x14ac:dyDescent="0.35">
      <c r="A260" s="615"/>
      <c r="B260" s="774"/>
      <c r="C260" s="775"/>
      <c r="D260" s="731"/>
      <c r="E260" s="626"/>
      <c r="F260" s="612"/>
      <c r="G260" s="627"/>
      <c r="H260" s="666">
        <f t="shared" si="17"/>
        <v>0</v>
      </c>
      <c r="J260" s="268"/>
      <c r="K260" s="635"/>
      <c r="L260" s="635"/>
      <c r="M260" s="635"/>
      <c r="N260" s="635"/>
      <c r="O260" s="635"/>
      <c r="P260" s="635"/>
      <c r="Q260" s="635"/>
      <c r="R260" s="635"/>
      <c r="S260" s="635"/>
      <c r="T260" s="635"/>
      <c r="U260" s="635"/>
      <c r="V260" s="635"/>
      <c r="W260" s="268"/>
      <c r="X260" s="268"/>
      <c r="Y260" s="268"/>
    </row>
    <row r="261" spans="1:46" s="297" customFormat="1" ht="15" collapsed="1" thickBot="1" x14ac:dyDescent="0.4">
      <c r="A261" s="628"/>
      <c r="B261" s="629"/>
      <c r="C261" s="629"/>
      <c r="D261" s="629"/>
      <c r="E261" s="629"/>
      <c r="F261" s="629"/>
      <c r="G261" s="631"/>
      <c r="H261" s="637"/>
      <c r="J261" s="268"/>
      <c r="K261" s="635"/>
      <c r="L261" s="635"/>
      <c r="M261" s="635"/>
      <c r="N261" s="635"/>
      <c r="O261" s="635"/>
      <c r="P261" s="635"/>
      <c r="Q261" s="635"/>
      <c r="R261" s="635"/>
      <c r="S261" s="635"/>
      <c r="T261" s="635"/>
      <c r="U261" s="635"/>
      <c r="V261" s="635"/>
      <c r="W261" s="268"/>
      <c r="X261" s="268"/>
      <c r="Y261" s="268"/>
    </row>
    <row r="262" spans="1:46" s="297" customFormat="1" ht="15.5" thickTop="1" thickBot="1" x14ac:dyDescent="0.4">
      <c r="A262" s="658"/>
      <c r="B262" s="658"/>
      <c r="C262" s="658"/>
      <c r="D262" s="783" t="s">
        <v>1104</v>
      </c>
      <c r="E262" s="784"/>
      <c r="F262" s="785"/>
      <c r="G262" s="659">
        <f>SUM(G234:G260)</f>
        <v>0</v>
      </c>
      <c r="H262" s="660">
        <f>SUM(H234:H261)</f>
        <v>0</v>
      </c>
      <c r="J262" s="268"/>
      <c r="K262" s="635"/>
      <c r="L262" s="635"/>
      <c r="M262" s="635"/>
      <c r="N262" s="635"/>
      <c r="O262" s="635"/>
      <c r="P262" s="635"/>
      <c r="Q262" s="635"/>
      <c r="R262" s="635"/>
      <c r="S262" s="635"/>
      <c r="T262" s="635"/>
      <c r="U262" s="635"/>
      <c r="V262" s="635"/>
      <c r="W262" s="268"/>
      <c r="X262" s="268"/>
      <c r="Y262" s="268"/>
    </row>
    <row r="263" spans="1:46" s="297" customFormat="1" ht="15.5" thickTop="1" thickBot="1" x14ac:dyDescent="0.4">
      <c r="A263" s="661"/>
      <c r="B263" s="661"/>
      <c r="C263" s="661"/>
      <c r="D263" s="786"/>
      <c r="E263" s="787"/>
      <c r="F263" s="788"/>
      <c r="G263" s="790">
        <f>+G262+H262</f>
        <v>0</v>
      </c>
      <c r="H263" s="791"/>
      <c r="J263" s="268"/>
      <c r="K263" s="635"/>
      <c r="L263" s="635"/>
      <c r="M263" s="635"/>
      <c r="N263" s="635"/>
      <c r="O263" s="635"/>
      <c r="P263" s="635"/>
      <c r="Q263" s="635"/>
      <c r="R263" s="635"/>
      <c r="S263" s="635"/>
      <c r="T263" s="635"/>
      <c r="U263" s="635"/>
      <c r="V263" s="635"/>
      <c r="W263" s="268"/>
      <c r="X263" s="268"/>
      <c r="Y263" s="268"/>
    </row>
    <row r="264" spans="1:46" s="1" customFormat="1" ht="16" thickBot="1" x14ac:dyDescent="0.4">
      <c r="A264" s="271"/>
      <c r="B264" s="271"/>
      <c r="C264" s="271"/>
      <c r="D264" s="271"/>
      <c r="E264" s="271"/>
      <c r="F264" s="67"/>
      <c r="G264" s="67"/>
      <c r="H264" s="271"/>
      <c r="I264" s="3"/>
      <c r="J264" s="66"/>
      <c r="K264" s="68"/>
      <c r="L264" s="68"/>
      <c r="M264" s="68"/>
      <c r="N264" s="68"/>
      <c r="O264" s="68"/>
      <c r="P264" s="68"/>
      <c r="Q264" s="68"/>
      <c r="R264" s="68"/>
      <c r="S264" s="68"/>
      <c r="T264" s="68"/>
      <c r="U264" s="68"/>
      <c r="V264" s="68"/>
      <c r="W264" s="66"/>
      <c r="X264" s="66"/>
      <c r="Y264" s="66"/>
      <c r="Z264" s="3"/>
      <c r="AA264" s="3"/>
      <c r="AB264" s="3"/>
      <c r="AC264" s="3"/>
      <c r="AD264" s="3"/>
      <c r="AE264" s="3"/>
      <c r="AF264" s="3"/>
      <c r="AG264" s="3"/>
      <c r="AH264" s="3"/>
      <c r="AI264" s="3"/>
      <c r="AJ264" s="3"/>
      <c r="AK264" s="3"/>
      <c r="AL264" s="3"/>
      <c r="AM264" s="3"/>
      <c r="AN264" s="3"/>
      <c r="AO264" s="3"/>
      <c r="AP264" s="3"/>
      <c r="AQ264" s="3"/>
      <c r="AR264" s="3"/>
      <c r="AS264" s="3"/>
      <c r="AT264" s="3"/>
    </row>
    <row r="265" spans="1:46" s="1" customFormat="1" ht="32" thickTop="1" thickBot="1" x14ac:dyDescent="0.4">
      <c r="A265" s="808" t="s">
        <v>1172</v>
      </c>
      <c r="B265" s="809"/>
      <c r="C265" s="809"/>
      <c r="D265" s="809"/>
      <c r="E265" s="809"/>
      <c r="F265" s="810"/>
      <c r="G265" s="811" t="s">
        <v>1224</v>
      </c>
      <c r="H265" s="246" t="s">
        <v>1186</v>
      </c>
      <c r="I265" s="3"/>
      <c r="J265" s="66"/>
      <c r="K265" s="68"/>
      <c r="L265" s="68"/>
      <c r="M265" s="68"/>
      <c r="N265" s="68"/>
      <c r="O265" s="68"/>
      <c r="P265" s="68"/>
      <c r="Q265" s="68"/>
      <c r="R265" s="68"/>
      <c r="S265" s="68"/>
      <c r="T265" s="68"/>
      <c r="U265" s="68"/>
      <c r="V265" s="68"/>
      <c r="W265" s="66"/>
      <c r="X265" s="66"/>
      <c r="Y265" s="66"/>
      <c r="Z265" s="3"/>
      <c r="AA265" s="3"/>
      <c r="AB265" s="3"/>
      <c r="AC265" s="3"/>
      <c r="AD265" s="3"/>
      <c r="AE265" s="3"/>
      <c r="AF265" s="3"/>
      <c r="AG265" s="3"/>
      <c r="AH265" s="3"/>
      <c r="AI265" s="3"/>
      <c r="AJ265" s="3"/>
      <c r="AK265" s="3"/>
      <c r="AL265" s="3"/>
      <c r="AM265" s="3"/>
      <c r="AN265" s="3"/>
      <c r="AO265" s="3"/>
      <c r="AP265" s="3"/>
      <c r="AQ265" s="3"/>
      <c r="AR265" s="3"/>
      <c r="AS265" s="3"/>
      <c r="AT265" s="3"/>
    </row>
    <row r="266" spans="1:46" s="297" customFormat="1" ht="29" thickTop="1" thickBot="1" x14ac:dyDescent="0.4">
      <c r="A266" s="673" t="s">
        <v>1228</v>
      </c>
      <c r="B266" s="806" t="s">
        <v>1107</v>
      </c>
      <c r="C266" s="744"/>
      <c r="D266" s="745"/>
      <c r="E266" s="674" t="s">
        <v>1108</v>
      </c>
      <c r="F266" s="673" t="s">
        <v>1109</v>
      </c>
      <c r="G266" s="812"/>
      <c r="H266" s="607">
        <v>0.25</v>
      </c>
      <c r="I266" s="634"/>
      <c r="J266" s="636"/>
      <c r="K266" s="635"/>
      <c r="L266" s="635"/>
      <c r="M266" s="635"/>
      <c r="N266" s="635"/>
      <c r="O266" s="635"/>
      <c r="P266" s="635"/>
      <c r="Q266" s="635"/>
      <c r="R266" s="635"/>
      <c r="S266" s="635"/>
      <c r="T266" s="635"/>
      <c r="U266" s="635"/>
      <c r="V266" s="635"/>
      <c r="W266" s="636"/>
      <c r="X266" s="636"/>
      <c r="Y266" s="636"/>
      <c r="Z266" s="634"/>
      <c r="AA266" s="634"/>
      <c r="AB266" s="634"/>
      <c r="AC266" s="634"/>
      <c r="AD266" s="634"/>
      <c r="AE266" s="634"/>
      <c r="AF266" s="634"/>
      <c r="AG266" s="634"/>
      <c r="AH266" s="634"/>
      <c r="AI266" s="634"/>
      <c r="AJ266" s="634"/>
      <c r="AK266" s="634"/>
      <c r="AL266" s="634"/>
      <c r="AM266" s="634"/>
      <c r="AN266" s="634"/>
      <c r="AO266" s="634"/>
      <c r="AP266" s="634"/>
      <c r="AQ266" s="634"/>
      <c r="AR266" s="634"/>
      <c r="AS266" s="634"/>
      <c r="AT266" s="634"/>
    </row>
    <row r="267" spans="1:46" s="297" customFormat="1" ht="15" thickTop="1" x14ac:dyDescent="0.35">
      <c r="A267" s="618"/>
      <c r="B267" s="776"/>
      <c r="C267" s="777"/>
      <c r="D267" s="734"/>
      <c r="E267" s="621"/>
      <c r="F267" s="612"/>
      <c r="G267" s="622"/>
      <c r="H267" s="666">
        <f>+G267*0.25</f>
        <v>0</v>
      </c>
      <c r="I267" s="634"/>
      <c r="J267" s="636"/>
      <c r="K267" s="635"/>
      <c r="L267" s="635"/>
      <c r="M267" s="635"/>
      <c r="N267" s="635"/>
      <c r="O267" s="635"/>
      <c r="P267" s="635"/>
      <c r="Q267" s="635"/>
      <c r="R267" s="635"/>
      <c r="S267" s="635"/>
      <c r="T267" s="635"/>
      <c r="U267" s="635"/>
      <c r="V267" s="635"/>
      <c r="W267" s="636"/>
      <c r="X267" s="636"/>
      <c r="Y267" s="636"/>
      <c r="Z267" s="634"/>
      <c r="AA267" s="634"/>
      <c r="AB267" s="634"/>
      <c r="AC267" s="634"/>
      <c r="AD267" s="634"/>
      <c r="AE267" s="634"/>
      <c r="AF267" s="634"/>
      <c r="AG267" s="634"/>
      <c r="AH267" s="634"/>
      <c r="AI267" s="634"/>
      <c r="AJ267" s="634"/>
      <c r="AK267" s="634"/>
      <c r="AL267" s="634"/>
      <c r="AM267" s="634"/>
      <c r="AN267" s="634"/>
      <c r="AO267" s="634"/>
      <c r="AP267" s="634"/>
      <c r="AQ267" s="634"/>
      <c r="AR267" s="634"/>
      <c r="AS267" s="634"/>
      <c r="AT267" s="634"/>
    </row>
    <row r="268" spans="1:46" s="297" customFormat="1" ht="14.5" x14ac:dyDescent="0.35">
      <c r="A268" s="615"/>
      <c r="B268" s="774"/>
      <c r="C268" s="775"/>
      <c r="D268" s="731"/>
      <c r="E268" s="626"/>
      <c r="F268" s="612"/>
      <c r="G268" s="627"/>
      <c r="H268" s="666">
        <f t="shared" ref="H268:H313" si="18">+G268*0.25</f>
        <v>0</v>
      </c>
      <c r="I268" s="634"/>
      <c r="J268" s="636"/>
      <c r="K268" s="635"/>
      <c r="L268" s="635"/>
      <c r="M268" s="635"/>
      <c r="N268" s="635"/>
      <c r="O268" s="635"/>
      <c r="P268" s="635"/>
      <c r="Q268" s="635"/>
      <c r="R268" s="635"/>
      <c r="S268" s="635"/>
      <c r="T268" s="635"/>
      <c r="U268" s="635"/>
      <c r="V268" s="635"/>
      <c r="W268" s="636"/>
      <c r="X268" s="636"/>
      <c r="Y268" s="636"/>
      <c r="Z268" s="634"/>
      <c r="AA268" s="634"/>
      <c r="AB268" s="634"/>
      <c r="AC268" s="634"/>
      <c r="AD268" s="634"/>
      <c r="AE268" s="634"/>
      <c r="AF268" s="634"/>
      <c r="AG268" s="634"/>
      <c r="AH268" s="634"/>
      <c r="AI268" s="634"/>
      <c r="AJ268" s="634"/>
      <c r="AK268" s="634"/>
      <c r="AL268" s="634"/>
      <c r="AM268" s="634"/>
      <c r="AN268" s="634"/>
      <c r="AO268" s="634"/>
      <c r="AP268" s="634"/>
      <c r="AQ268" s="634"/>
      <c r="AR268" s="634"/>
      <c r="AS268" s="634"/>
      <c r="AT268" s="634"/>
    </row>
    <row r="269" spans="1:46" s="297" customFormat="1" ht="14.5" x14ac:dyDescent="0.35">
      <c r="A269" s="615"/>
      <c r="B269" s="774"/>
      <c r="C269" s="775"/>
      <c r="D269" s="731"/>
      <c r="E269" s="626"/>
      <c r="F269" s="612"/>
      <c r="G269" s="627"/>
      <c r="H269" s="666">
        <f t="shared" si="18"/>
        <v>0</v>
      </c>
      <c r="I269" s="634"/>
      <c r="J269" s="636"/>
      <c r="K269" s="635"/>
      <c r="L269" s="635"/>
      <c r="M269" s="635"/>
      <c r="N269" s="635"/>
      <c r="O269" s="635"/>
      <c r="P269" s="635"/>
      <c r="Q269" s="635"/>
      <c r="R269" s="635"/>
      <c r="S269" s="635"/>
      <c r="T269" s="635"/>
      <c r="U269" s="635"/>
      <c r="V269" s="635"/>
      <c r="W269" s="636"/>
      <c r="X269" s="636"/>
      <c r="Y269" s="636"/>
      <c r="Z269" s="634"/>
      <c r="AA269" s="634"/>
      <c r="AB269" s="634"/>
      <c r="AC269" s="634"/>
      <c r="AD269" s="634"/>
      <c r="AE269" s="634"/>
      <c r="AF269" s="634"/>
      <c r="AG269" s="634"/>
      <c r="AH269" s="634"/>
      <c r="AI269" s="634"/>
      <c r="AJ269" s="634"/>
      <c r="AK269" s="634"/>
      <c r="AL269" s="634"/>
      <c r="AM269" s="634"/>
      <c r="AN269" s="634"/>
      <c r="AO269" s="634"/>
      <c r="AP269" s="634"/>
      <c r="AQ269" s="634"/>
      <c r="AR269" s="634"/>
      <c r="AS269" s="634"/>
      <c r="AT269" s="634"/>
    </row>
    <row r="270" spans="1:46" s="297" customFormat="1" ht="14.5" x14ac:dyDescent="0.35">
      <c r="A270" s="615"/>
      <c r="B270" s="774"/>
      <c r="C270" s="775"/>
      <c r="D270" s="731"/>
      <c r="E270" s="626"/>
      <c r="F270" s="612"/>
      <c r="G270" s="627"/>
      <c r="H270" s="666">
        <f t="shared" si="18"/>
        <v>0</v>
      </c>
      <c r="I270" s="634"/>
      <c r="J270" s="636"/>
      <c r="K270" s="635"/>
      <c r="L270" s="635"/>
      <c r="M270" s="635"/>
      <c r="N270" s="635"/>
      <c r="O270" s="635"/>
      <c r="P270" s="635"/>
      <c r="Q270" s="635"/>
      <c r="R270" s="635"/>
      <c r="S270" s="635"/>
      <c r="T270" s="635"/>
      <c r="U270" s="635"/>
      <c r="V270" s="635"/>
      <c r="W270" s="636"/>
      <c r="X270" s="636"/>
      <c r="Y270" s="636"/>
      <c r="Z270" s="634"/>
      <c r="AA270" s="634"/>
      <c r="AB270" s="634"/>
      <c r="AC270" s="634"/>
      <c r="AD270" s="634"/>
      <c r="AE270" s="634"/>
      <c r="AF270" s="634"/>
      <c r="AG270" s="634"/>
      <c r="AH270" s="634"/>
      <c r="AI270" s="634"/>
      <c r="AJ270" s="634"/>
      <c r="AK270" s="634"/>
      <c r="AL270" s="634"/>
      <c r="AM270" s="634"/>
      <c r="AN270" s="634"/>
      <c r="AO270" s="634"/>
      <c r="AP270" s="634"/>
      <c r="AQ270" s="634"/>
      <c r="AR270" s="634"/>
      <c r="AS270" s="634"/>
      <c r="AT270" s="634"/>
    </row>
    <row r="271" spans="1:46" s="297" customFormat="1" ht="14.5" x14ac:dyDescent="0.35">
      <c r="A271" s="615"/>
      <c r="B271" s="774"/>
      <c r="C271" s="775"/>
      <c r="D271" s="731"/>
      <c r="E271" s="626"/>
      <c r="F271" s="612"/>
      <c r="G271" s="627"/>
      <c r="H271" s="666">
        <f t="shared" si="18"/>
        <v>0</v>
      </c>
      <c r="I271" s="634"/>
      <c r="J271" s="636"/>
      <c r="K271" s="635"/>
      <c r="L271" s="635"/>
      <c r="M271" s="635"/>
      <c r="N271" s="635"/>
      <c r="O271" s="635"/>
      <c r="P271" s="635"/>
      <c r="Q271" s="635"/>
      <c r="R271" s="635"/>
      <c r="S271" s="635"/>
      <c r="T271" s="635"/>
      <c r="U271" s="635"/>
      <c r="V271" s="635"/>
      <c r="W271" s="636"/>
      <c r="X271" s="636"/>
      <c r="Y271" s="636"/>
      <c r="Z271" s="634"/>
      <c r="AA271" s="634"/>
      <c r="AB271" s="634"/>
      <c r="AC271" s="634"/>
      <c r="AD271" s="634"/>
      <c r="AE271" s="634"/>
      <c r="AF271" s="634"/>
      <c r="AG271" s="634"/>
      <c r="AH271" s="634"/>
      <c r="AI271" s="634"/>
      <c r="AJ271" s="634"/>
      <c r="AK271" s="634"/>
      <c r="AL271" s="634"/>
      <c r="AM271" s="634"/>
      <c r="AN271" s="634"/>
      <c r="AO271" s="634"/>
      <c r="AP271" s="634"/>
      <c r="AQ271" s="634"/>
      <c r="AR271" s="634"/>
      <c r="AS271" s="634"/>
      <c r="AT271" s="634"/>
    </row>
    <row r="272" spans="1:46" s="297" customFormat="1" ht="14.5" x14ac:dyDescent="0.35">
      <c r="A272" s="615"/>
      <c r="B272" s="774"/>
      <c r="C272" s="775"/>
      <c r="D272" s="731"/>
      <c r="E272" s="626"/>
      <c r="F272" s="612"/>
      <c r="G272" s="627"/>
      <c r="H272" s="666">
        <f t="shared" si="18"/>
        <v>0</v>
      </c>
      <c r="I272" s="634"/>
      <c r="J272" s="636"/>
      <c r="K272" s="635"/>
      <c r="L272" s="635"/>
      <c r="M272" s="635"/>
      <c r="N272" s="635"/>
      <c r="O272" s="635"/>
      <c r="P272" s="635"/>
      <c r="Q272" s="635"/>
      <c r="R272" s="635"/>
      <c r="S272" s="635"/>
      <c r="T272" s="635"/>
      <c r="U272" s="635"/>
      <c r="V272" s="635"/>
      <c r="W272" s="636"/>
      <c r="X272" s="636"/>
      <c r="Y272" s="636"/>
      <c r="Z272" s="634"/>
      <c r="AA272" s="634"/>
      <c r="AB272" s="634"/>
      <c r="AC272" s="634"/>
      <c r="AD272" s="634"/>
      <c r="AE272" s="634"/>
      <c r="AF272" s="634"/>
      <c r="AG272" s="634"/>
      <c r="AH272" s="634"/>
      <c r="AI272" s="634"/>
      <c r="AJ272" s="634"/>
      <c r="AK272" s="634"/>
      <c r="AL272" s="634"/>
      <c r="AM272" s="634"/>
      <c r="AN272" s="634"/>
      <c r="AO272" s="634"/>
      <c r="AP272" s="634"/>
      <c r="AQ272" s="634"/>
      <c r="AR272" s="634"/>
      <c r="AS272" s="634"/>
      <c r="AT272" s="634"/>
    </row>
    <row r="273" spans="1:46" s="297" customFormat="1" ht="14.5" x14ac:dyDescent="0.35">
      <c r="A273" s="615"/>
      <c r="B273" s="774"/>
      <c r="C273" s="775"/>
      <c r="D273" s="731"/>
      <c r="E273" s="626"/>
      <c r="F273" s="612"/>
      <c r="G273" s="627"/>
      <c r="H273" s="666">
        <f t="shared" si="18"/>
        <v>0</v>
      </c>
      <c r="I273" s="634"/>
      <c r="J273" s="636"/>
      <c r="K273" s="635"/>
      <c r="L273" s="635"/>
      <c r="M273" s="635"/>
      <c r="N273" s="635"/>
      <c r="O273" s="635"/>
      <c r="P273" s="635"/>
      <c r="Q273" s="635"/>
      <c r="R273" s="635"/>
      <c r="S273" s="635"/>
      <c r="T273" s="635"/>
      <c r="U273" s="635"/>
      <c r="V273" s="635"/>
      <c r="W273" s="636"/>
      <c r="X273" s="636"/>
      <c r="Y273" s="636"/>
      <c r="Z273" s="634"/>
      <c r="AA273" s="634"/>
      <c r="AB273" s="634"/>
      <c r="AC273" s="634"/>
      <c r="AD273" s="634"/>
      <c r="AE273" s="634"/>
      <c r="AF273" s="634"/>
      <c r="AG273" s="634"/>
      <c r="AH273" s="634"/>
      <c r="AI273" s="634"/>
      <c r="AJ273" s="634"/>
      <c r="AK273" s="634"/>
      <c r="AL273" s="634"/>
      <c r="AM273" s="634"/>
      <c r="AN273" s="634"/>
      <c r="AO273" s="634"/>
      <c r="AP273" s="634"/>
      <c r="AQ273" s="634"/>
      <c r="AR273" s="634"/>
      <c r="AS273" s="634"/>
      <c r="AT273" s="634"/>
    </row>
    <row r="274" spans="1:46" s="297" customFormat="1" ht="14.5" x14ac:dyDescent="0.35">
      <c r="A274" s="615"/>
      <c r="B274" s="774"/>
      <c r="C274" s="775"/>
      <c r="D274" s="731"/>
      <c r="E274" s="626"/>
      <c r="F274" s="612"/>
      <c r="G274" s="627"/>
      <c r="H274" s="666">
        <f t="shared" si="18"/>
        <v>0</v>
      </c>
      <c r="I274" s="634"/>
      <c r="J274" s="636"/>
      <c r="K274" s="635"/>
      <c r="L274" s="635"/>
      <c r="M274" s="635"/>
      <c r="N274" s="635"/>
      <c r="O274" s="635"/>
      <c r="P274" s="635"/>
      <c r="Q274" s="635"/>
      <c r="R274" s="635"/>
      <c r="S274" s="635"/>
      <c r="T274" s="635"/>
      <c r="U274" s="635"/>
      <c r="V274" s="635"/>
      <c r="W274" s="636"/>
      <c r="X274" s="636"/>
      <c r="Y274" s="636"/>
      <c r="Z274" s="634"/>
      <c r="AA274" s="634"/>
      <c r="AB274" s="634"/>
      <c r="AC274" s="634"/>
      <c r="AD274" s="634"/>
      <c r="AE274" s="634"/>
      <c r="AF274" s="634"/>
      <c r="AG274" s="634"/>
      <c r="AH274" s="634"/>
      <c r="AI274" s="634"/>
      <c r="AJ274" s="634"/>
      <c r="AK274" s="634"/>
      <c r="AL274" s="634"/>
      <c r="AM274" s="634"/>
      <c r="AN274" s="634"/>
      <c r="AO274" s="634"/>
      <c r="AP274" s="634"/>
      <c r="AQ274" s="634"/>
      <c r="AR274" s="634"/>
      <c r="AS274" s="634"/>
      <c r="AT274" s="634"/>
    </row>
    <row r="275" spans="1:46" s="297" customFormat="1" ht="14.5" x14ac:dyDescent="0.35">
      <c r="A275" s="615"/>
      <c r="B275" s="774"/>
      <c r="C275" s="775"/>
      <c r="D275" s="731"/>
      <c r="E275" s="626"/>
      <c r="F275" s="612"/>
      <c r="G275" s="627"/>
      <c r="H275" s="666">
        <f t="shared" si="18"/>
        <v>0</v>
      </c>
      <c r="I275" s="634"/>
      <c r="J275" s="636"/>
      <c r="K275" s="635"/>
      <c r="L275" s="635"/>
      <c r="M275" s="635"/>
      <c r="N275" s="635"/>
      <c r="O275" s="635"/>
      <c r="P275" s="635"/>
      <c r="Q275" s="635"/>
      <c r="R275" s="635"/>
      <c r="S275" s="635"/>
      <c r="T275" s="635"/>
      <c r="U275" s="635"/>
      <c r="V275" s="635"/>
      <c r="W275" s="636"/>
      <c r="X275" s="636"/>
      <c r="Y275" s="636"/>
      <c r="Z275" s="634"/>
      <c r="AA275" s="634"/>
      <c r="AB275" s="634"/>
      <c r="AC275" s="634"/>
      <c r="AD275" s="634"/>
      <c r="AE275" s="634"/>
      <c r="AF275" s="634"/>
      <c r="AG275" s="634"/>
      <c r="AH275" s="634"/>
      <c r="AI275" s="634"/>
      <c r="AJ275" s="634"/>
      <c r="AK275" s="634"/>
      <c r="AL275" s="634"/>
      <c r="AM275" s="634"/>
      <c r="AN275" s="634"/>
      <c r="AO275" s="634"/>
      <c r="AP275" s="634"/>
      <c r="AQ275" s="634"/>
      <c r="AR275" s="634"/>
      <c r="AS275" s="634"/>
      <c r="AT275" s="634"/>
    </row>
    <row r="276" spans="1:46" s="297" customFormat="1" ht="14.5" x14ac:dyDescent="0.35">
      <c r="A276" s="615"/>
      <c r="B276" s="774"/>
      <c r="C276" s="775"/>
      <c r="D276" s="731"/>
      <c r="E276" s="626"/>
      <c r="F276" s="612"/>
      <c r="G276" s="627"/>
      <c r="H276" s="666">
        <f t="shared" si="18"/>
        <v>0</v>
      </c>
      <c r="I276" s="634"/>
      <c r="J276" s="636"/>
      <c r="K276" s="635"/>
      <c r="L276" s="635"/>
      <c r="M276" s="635"/>
      <c r="N276" s="635"/>
      <c r="O276" s="635"/>
      <c r="P276" s="635"/>
      <c r="Q276" s="635"/>
      <c r="R276" s="635"/>
      <c r="S276" s="635"/>
      <c r="T276" s="635"/>
      <c r="U276" s="635"/>
      <c r="V276" s="635"/>
      <c r="W276" s="636"/>
      <c r="X276" s="636"/>
      <c r="Y276" s="636"/>
      <c r="Z276" s="634"/>
      <c r="AA276" s="634"/>
      <c r="AB276" s="634"/>
      <c r="AC276" s="634"/>
      <c r="AD276" s="634"/>
      <c r="AE276" s="634"/>
      <c r="AF276" s="634"/>
      <c r="AG276" s="634"/>
      <c r="AH276" s="634"/>
      <c r="AI276" s="634"/>
      <c r="AJ276" s="634"/>
      <c r="AK276" s="634"/>
      <c r="AL276" s="634"/>
      <c r="AM276" s="634"/>
      <c r="AN276" s="634"/>
      <c r="AO276" s="634"/>
      <c r="AP276" s="634"/>
      <c r="AQ276" s="634"/>
      <c r="AR276" s="634"/>
      <c r="AS276" s="634"/>
      <c r="AT276" s="634"/>
    </row>
    <row r="277" spans="1:46" s="297" customFormat="1" ht="14.5" x14ac:dyDescent="0.35">
      <c r="A277" s="615"/>
      <c r="B277" s="774"/>
      <c r="C277" s="775"/>
      <c r="D277" s="731"/>
      <c r="E277" s="626"/>
      <c r="F277" s="612"/>
      <c r="G277" s="627"/>
      <c r="H277" s="666">
        <f t="shared" si="18"/>
        <v>0</v>
      </c>
      <c r="I277" s="634"/>
      <c r="J277" s="636"/>
      <c r="K277" s="635"/>
      <c r="L277" s="635"/>
      <c r="M277" s="635"/>
      <c r="N277" s="635"/>
      <c r="O277" s="635"/>
      <c r="P277" s="635"/>
      <c r="Q277" s="635"/>
      <c r="R277" s="635"/>
      <c r="S277" s="635"/>
      <c r="T277" s="635"/>
      <c r="U277" s="635"/>
      <c r="V277" s="635"/>
      <c r="W277" s="636"/>
      <c r="X277" s="636"/>
      <c r="Y277" s="636"/>
      <c r="Z277" s="634"/>
      <c r="AA277" s="634"/>
      <c r="AB277" s="634"/>
      <c r="AC277" s="634"/>
      <c r="AD277" s="634"/>
      <c r="AE277" s="634"/>
      <c r="AF277" s="634"/>
      <c r="AG277" s="634"/>
      <c r="AH277" s="634"/>
      <c r="AI277" s="634"/>
      <c r="AJ277" s="634"/>
      <c r="AK277" s="634"/>
      <c r="AL277" s="634"/>
      <c r="AM277" s="634"/>
      <c r="AN277" s="634"/>
      <c r="AO277" s="634"/>
      <c r="AP277" s="634"/>
      <c r="AQ277" s="634"/>
      <c r="AR277" s="634"/>
      <c r="AS277" s="634"/>
      <c r="AT277" s="634"/>
    </row>
    <row r="278" spans="1:46" s="297" customFormat="1" ht="14.5" x14ac:dyDescent="0.35">
      <c r="A278" s="615"/>
      <c r="B278" s="774"/>
      <c r="C278" s="775"/>
      <c r="D278" s="731"/>
      <c r="E278" s="626"/>
      <c r="F278" s="612"/>
      <c r="G278" s="627"/>
      <c r="H278" s="666">
        <f t="shared" si="18"/>
        <v>0</v>
      </c>
      <c r="I278" s="634"/>
      <c r="J278" s="636"/>
      <c r="K278" s="635"/>
      <c r="L278" s="635"/>
      <c r="M278" s="635"/>
      <c r="N278" s="635"/>
      <c r="O278" s="635"/>
      <c r="P278" s="635"/>
      <c r="Q278" s="635"/>
      <c r="R278" s="635"/>
      <c r="S278" s="635"/>
      <c r="T278" s="635"/>
      <c r="U278" s="635"/>
      <c r="V278" s="635"/>
      <c r="W278" s="636"/>
      <c r="X278" s="636"/>
      <c r="Y278" s="636"/>
      <c r="Z278" s="634"/>
      <c r="AA278" s="634"/>
      <c r="AB278" s="634"/>
      <c r="AC278" s="634"/>
      <c r="AD278" s="634"/>
      <c r="AE278" s="634"/>
      <c r="AF278" s="634"/>
      <c r="AG278" s="634"/>
      <c r="AH278" s="634"/>
      <c r="AI278" s="634"/>
      <c r="AJ278" s="634"/>
      <c r="AK278" s="634"/>
      <c r="AL278" s="634"/>
      <c r="AM278" s="634"/>
      <c r="AN278" s="634"/>
      <c r="AO278" s="634"/>
      <c r="AP278" s="634"/>
      <c r="AQ278" s="634"/>
      <c r="AR278" s="634"/>
      <c r="AS278" s="634"/>
      <c r="AT278" s="634"/>
    </row>
    <row r="279" spans="1:46" s="297" customFormat="1" ht="14.5" x14ac:dyDescent="0.35">
      <c r="A279" s="615"/>
      <c r="B279" s="774"/>
      <c r="C279" s="775"/>
      <c r="D279" s="731"/>
      <c r="E279" s="626"/>
      <c r="F279" s="612"/>
      <c r="G279" s="627"/>
      <c r="H279" s="666">
        <f t="shared" si="18"/>
        <v>0</v>
      </c>
      <c r="I279" s="634"/>
      <c r="J279" s="636"/>
      <c r="K279" s="635"/>
      <c r="L279" s="635"/>
      <c r="M279" s="635"/>
      <c r="N279" s="635"/>
      <c r="O279" s="635"/>
      <c r="P279" s="635"/>
      <c r="Q279" s="635"/>
      <c r="R279" s="635"/>
      <c r="S279" s="635"/>
      <c r="T279" s="635"/>
      <c r="U279" s="635"/>
      <c r="V279" s="635"/>
      <c r="W279" s="636"/>
      <c r="X279" s="636"/>
      <c r="Y279" s="636"/>
      <c r="Z279" s="634"/>
      <c r="AA279" s="634"/>
      <c r="AB279" s="634"/>
      <c r="AC279" s="634"/>
      <c r="AD279" s="634"/>
      <c r="AE279" s="634"/>
      <c r="AF279" s="634"/>
      <c r="AG279" s="634"/>
      <c r="AH279" s="634"/>
      <c r="AI279" s="634"/>
      <c r="AJ279" s="634"/>
      <c r="AK279" s="634"/>
      <c r="AL279" s="634"/>
      <c r="AM279" s="634"/>
      <c r="AN279" s="634"/>
      <c r="AO279" s="634"/>
      <c r="AP279" s="634"/>
      <c r="AQ279" s="634"/>
      <c r="AR279" s="634"/>
      <c r="AS279" s="634"/>
      <c r="AT279" s="634"/>
    </row>
    <row r="280" spans="1:46" s="297" customFormat="1" ht="14.5" x14ac:dyDescent="0.35">
      <c r="A280" s="615"/>
      <c r="B280" s="774"/>
      <c r="C280" s="775"/>
      <c r="D280" s="731"/>
      <c r="E280" s="626"/>
      <c r="F280" s="612"/>
      <c r="G280" s="627"/>
      <c r="H280" s="666">
        <f t="shared" si="18"/>
        <v>0</v>
      </c>
      <c r="I280" s="634"/>
      <c r="J280" s="636"/>
      <c r="K280" s="635"/>
      <c r="L280" s="635"/>
      <c r="M280" s="635"/>
      <c r="N280" s="635"/>
      <c r="O280" s="635"/>
      <c r="P280" s="635"/>
      <c r="Q280" s="635"/>
      <c r="R280" s="635"/>
      <c r="S280" s="635"/>
      <c r="T280" s="635"/>
      <c r="U280" s="635"/>
      <c r="V280" s="635"/>
      <c r="W280" s="636"/>
      <c r="X280" s="636"/>
      <c r="Y280" s="636"/>
      <c r="Z280" s="634"/>
      <c r="AA280" s="634"/>
      <c r="AB280" s="634"/>
      <c r="AC280" s="634"/>
      <c r="AD280" s="634"/>
      <c r="AE280" s="634"/>
      <c r="AF280" s="634"/>
      <c r="AG280" s="634"/>
      <c r="AH280" s="634"/>
      <c r="AI280" s="634"/>
      <c r="AJ280" s="634"/>
      <c r="AK280" s="634"/>
      <c r="AL280" s="634"/>
      <c r="AM280" s="634"/>
      <c r="AN280" s="634"/>
      <c r="AO280" s="634"/>
      <c r="AP280" s="634"/>
      <c r="AQ280" s="634"/>
      <c r="AR280" s="634"/>
      <c r="AS280" s="634"/>
      <c r="AT280" s="634"/>
    </row>
    <row r="281" spans="1:46" s="297" customFormat="1" ht="14.5" x14ac:dyDescent="0.35">
      <c r="A281" s="615"/>
      <c r="B281" s="774"/>
      <c r="C281" s="775"/>
      <c r="D281" s="731"/>
      <c r="E281" s="626"/>
      <c r="F281" s="612"/>
      <c r="G281" s="627"/>
      <c r="H281" s="666">
        <f t="shared" si="18"/>
        <v>0</v>
      </c>
      <c r="I281" s="634"/>
      <c r="J281" s="636"/>
      <c r="K281" s="635"/>
      <c r="L281" s="635"/>
      <c r="M281" s="635"/>
      <c r="N281" s="635"/>
      <c r="O281" s="635"/>
      <c r="P281" s="635"/>
      <c r="Q281" s="635"/>
      <c r="R281" s="635"/>
      <c r="S281" s="635"/>
      <c r="T281" s="635"/>
      <c r="U281" s="635"/>
      <c r="V281" s="635"/>
      <c r="W281" s="636"/>
      <c r="X281" s="636"/>
      <c r="Y281" s="636"/>
      <c r="Z281" s="634"/>
      <c r="AA281" s="634"/>
      <c r="AB281" s="634"/>
      <c r="AC281" s="634"/>
      <c r="AD281" s="634"/>
      <c r="AE281" s="634"/>
      <c r="AF281" s="634"/>
      <c r="AG281" s="634"/>
      <c r="AH281" s="634"/>
      <c r="AI281" s="634"/>
      <c r="AJ281" s="634"/>
      <c r="AK281" s="634"/>
      <c r="AL281" s="634"/>
      <c r="AM281" s="634"/>
      <c r="AN281" s="634"/>
      <c r="AO281" s="634"/>
      <c r="AP281" s="634"/>
      <c r="AQ281" s="634"/>
      <c r="AR281" s="634"/>
      <c r="AS281" s="634"/>
      <c r="AT281" s="634"/>
    </row>
    <row r="282" spans="1:46" s="297" customFormat="1" ht="14.5" x14ac:dyDescent="0.35">
      <c r="A282" s="615"/>
      <c r="B282" s="774"/>
      <c r="C282" s="775"/>
      <c r="D282" s="731"/>
      <c r="E282" s="626"/>
      <c r="F282" s="612"/>
      <c r="G282" s="627"/>
      <c r="H282" s="666">
        <f t="shared" si="18"/>
        <v>0</v>
      </c>
      <c r="I282" s="634"/>
      <c r="J282" s="636"/>
      <c r="K282" s="635"/>
      <c r="L282" s="635"/>
      <c r="M282" s="635"/>
      <c r="N282" s="635"/>
      <c r="O282" s="635"/>
      <c r="P282" s="635"/>
      <c r="Q282" s="635"/>
      <c r="R282" s="635"/>
      <c r="S282" s="635"/>
      <c r="T282" s="635"/>
      <c r="U282" s="635"/>
      <c r="V282" s="635"/>
      <c r="W282" s="636"/>
      <c r="X282" s="636"/>
      <c r="Y282" s="636"/>
      <c r="Z282" s="634"/>
      <c r="AA282" s="634"/>
      <c r="AB282" s="634"/>
      <c r="AC282" s="634"/>
      <c r="AD282" s="634"/>
      <c r="AE282" s="634"/>
      <c r="AF282" s="634"/>
      <c r="AG282" s="634"/>
      <c r="AH282" s="634"/>
      <c r="AI282" s="634"/>
      <c r="AJ282" s="634"/>
      <c r="AK282" s="634"/>
      <c r="AL282" s="634"/>
      <c r="AM282" s="634"/>
      <c r="AN282" s="634"/>
      <c r="AO282" s="634"/>
      <c r="AP282" s="634"/>
      <c r="AQ282" s="634"/>
      <c r="AR282" s="634"/>
      <c r="AS282" s="634"/>
      <c r="AT282" s="634"/>
    </row>
    <row r="283" spans="1:46" s="297" customFormat="1" ht="14.5" x14ac:dyDescent="0.35">
      <c r="A283" s="615"/>
      <c r="B283" s="774"/>
      <c r="C283" s="775"/>
      <c r="D283" s="731"/>
      <c r="E283" s="626"/>
      <c r="F283" s="612"/>
      <c r="G283" s="627"/>
      <c r="H283" s="666">
        <f t="shared" si="18"/>
        <v>0</v>
      </c>
      <c r="I283" s="634"/>
      <c r="J283" s="636"/>
      <c r="K283" s="635"/>
      <c r="L283" s="635"/>
      <c r="M283" s="635"/>
      <c r="N283" s="635"/>
      <c r="O283" s="635"/>
      <c r="P283" s="635"/>
      <c r="Q283" s="635"/>
      <c r="R283" s="635"/>
      <c r="S283" s="635"/>
      <c r="T283" s="635"/>
      <c r="U283" s="635"/>
      <c r="V283" s="635"/>
      <c r="W283" s="636"/>
      <c r="X283" s="636"/>
      <c r="Y283" s="636"/>
      <c r="Z283" s="634"/>
      <c r="AA283" s="634"/>
      <c r="AB283" s="634"/>
      <c r="AC283" s="634"/>
      <c r="AD283" s="634"/>
      <c r="AE283" s="634"/>
      <c r="AF283" s="634"/>
      <c r="AG283" s="634"/>
      <c r="AH283" s="634"/>
      <c r="AI283" s="634"/>
      <c r="AJ283" s="634"/>
      <c r="AK283" s="634"/>
      <c r="AL283" s="634"/>
      <c r="AM283" s="634"/>
      <c r="AN283" s="634"/>
      <c r="AO283" s="634"/>
      <c r="AP283" s="634"/>
      <c r="AQ283" s="634"/>
      <c r="AR283" s="634"/>
      <c r="AS283" s="634"/>
      <c r="AT283" s="634"/>
    </row>
    <row r="284" spans="1:46" s="297" customFormat="1" ht="14.5" x14ac:dyDescent="0.35">
      <c r="A284" s="615"/>
      <c r="B284" s="774"/>
      <c r="C284" s="775"/>
      <c r="D284" s="731"/>
      <c r="E284" s="626"/>
      <c r="F284" s="612"/>
      <c r="G284" s="627"/>
      <c r="H284" s="666">
        <f t="shared" si="18"/>
        <v>0</v>
      </c>
      <c r="I284" s="634"/>
      <c r="J284" s="636"/>
      <c r="K284" s="635"/>
      <c r="L284" s="635"/>
      <c r="M284" s="635"/>
      <c r="N284" s="635"/>
      <c r="O284" s="635"/>
      <c r="P284" s="635"/>
      <c r="Q284" s="635"/>
      <c r="R284" s="635"/>
      <c r="S284" s="635"/>
      <c r="T284" s="635"/>
      <c r="U284" s="635"/>
      <c r="V284" s="635"/>
      <c r="W284" s="636"/>
      <c r="X284" s="636"/>
      <c r="Y284" s="636"/>
      <c r="Z284" s="634"/>
      <c r="AA284" s="634"/>
      <c r="AB284" s="634"/>
      <c r="AC284" s="634"/>
      <c r="AD284" s="634"/>
      <c r="AE284" s="634"/>
      <c r="AF284" s="634"/>
      <c r="AG284" s="634"/>
      <c r="AH284" s="634"/>
      <c r="AI284" s="634"/>
      <c r="AJ284" s="634"/>
      <c r="AK284" s="634"/>
      <c r="AL284" s="634"/>
      <c r="AM284" s="634"/>
      <c r="AN284" s="634"/>
      <c r="AO284" s="634"/>
      <c r="AP284" s="634"/>
      <c r="AQ284" s="634"/>
      <c r="AR284" s="634"/>
      <c r="AS284" s="634"/>
      <c r="AT284" s="634"/>
    </row>
    <row r="285" spans="1:46" s="297" customFormat="1" ht="14.5" hidden="1" outlineLevel="1" x14ac:dyDescent="0.35">
      <c r="A285" s="615"/>
      <c r="B285" s="774"/>
      <c r="C285" s="775"/>
      <c r="D285" s="731"/>
      <c r="E285" s="626"/>
      <c r="F285" s="612"/>
      <c r="G285" s="627"/>
      <c r="H285" s="666">
        <f t="shared" si="18"/>
        <v>0</v>
      </c>
      <c r="I285" s="634"/>
      <c r="J285" s="636"/>
      <c r="K285" s="635"/>
      <c r="L285" s="635"/>
      <c r="M285" s="635"/>
      <c r="N285" s="635"/>
      <c r="O285" s="635"/>
      <c r="P285" s="635"/>
      <c r="Q285" s="635"/>
      <c r="R285" s="635"/>
      <c r="S285" s="635"/>
      <c r="T285" s="635"/>
      <c r="U285" s="635"/>
      <c r="V285" s="635"/>
      <c r="W285" s="636"/>
      <c r="X285" s="636"/>
      <c r="Y285" s="636"/>
      <c r="Z285" s="634"/>
      <c r="AA285" s="634"/>
      <c r="AB285" s="634"/>
      <c r="AC285" s="634"/>
      <c r="AD285" s="634"/>
      <c r="AE285" s="634"/>
      <c r="AF285" s="634"/>
      <c r="AG285" s="634"/>
      <c r="AH285" s="634"/>
      <c r="AI285" s="634"/>
      <c r="AJ285" s="634"/>
      <c r="AK285" s="634"/>
      <c r="AL285" s="634"/>
      <c r="AM285" s="634"/>
      <c r="AN285" s="634"/>
      <c r="AO285" s="634"/>
      <c r="AP285" s="634"/>
      <c r="AQ285" s="634"/>
      <c r="AR285" s="634"/>
      <c r="AS285" s="634"/>
      <c r="AT285" s="634"/>
    </row>
    <row r="286" spans="1:46" s="297" customFormat="1" ht="14.5" hidden="1" outlineLevel="1" x14ac:dyDescent="0.35">
      <c r="A286" s="615"/>
      <c r="B286" s="774"/>
      <c r="C286" s="775"/>
      <c r="D286" s="731"/>
      <c r="E286" s="626"/>
      <c r="F286" s="612"/>
      <c r="G286" s="627"/>
      <c r="H286" s="666">
        <f t="shared" si="18"/>
        <v>0</v>
      </c>
      <c r="I286" s="634"/>
      <c r="J286" s="636"/>
      <c r="K286" s="635"/>
      <c r="L286" s="635"/>
      <c r="M286" s="635"/>
      <c r="N286" s="635"/>
      <c r="O286" s="635"/>
      <c r="P286" s="635"/>
      <c r="Q286" s="635"/>
      <c r="R286" s="635"/>
      <c r="S286" s="635"/>
      <c r="T286" s="635"/>
      <c r="U286" s="635"/>
      <c r="V286" s="635"/>
      <c r="W286" s="636"/>
      <c r="X286" s="636"/>
      <c r="Y286" s="636"/>
      <c r="Z286" s="634"/>
      <c r="AA286" s="634"/>
      <c r="AB286" s="634"/>
      <c r="AC286" s="634"/>
      <c r="AD286" s="634"/>
      <c r="AE286" s="634"/>
      <c r="AF286" s="634"/>
      <c r="AG286" s="634"/>
      <c r="AH286" s="634"/>
      <c r="AI286" s="634"/>
      <c r="AJ286" s="634"/>
      <c r="AK286" s="634"/>
      <c r="AL286" s="634"/>
      <c r="AM286" s="634"/>
      <c r="AN286" s="634"/>
      <c r="AO286" s="634"/>
      <c r="AP286" s="634"/>
      <c r="AQ286" s="634"/>
      <c r="AR286" s="634"/>
      <c r="AS286" s="634"/>
      <c r="AT286" s="634"/>
    </row>
    <row r="287" spans="1:46" s="297" customFormat="1" ht="14.5" hidden="1" outlineLevel="1" x14ac:dyDescent="0.35">
      <c r="A287" s="615"/>
      <c r="B287" s="774"/>
      <c r="C287" s="775"/>
      <c r="D287" s="731"/>
      <c r="E287" s="626"/>
      <c r="F287" s="612"/>
      <c r="G287" s="627"/>
      <c r="H287" s="666">
        <f t="shared" si="18"/>
        <v>0</v>
      </c>
      <c r="I287" s="634"/>
      <c r="J287" s="636"/>
      <c r="K287" s="635"/>
      <c r="L287" s="635"/>
      <c r="M287" s="635"/>
      <c r="N287" s="635"/>
      <c r="O287" s="635"/>
      <c r="P287" s="635"/>
      <c r="Q287" s="635"/>
      <c r="R287" s="635"/>
      <c r="S287" s="635"/>
      <c r="T287" s="635"/>
      <c r="U287" s="635"/>
      <c r="V287" s="635"/>
      <c r="W287" s="636"/>
      <c r="X287" s="636"/>
      <c r="Y287" s="636"/>
      <c r="Z287" s="634"/>
      <c r="AA287" s="634"/>
      <c r="AB287" s="634"/>
      <c r="AC287" s="634"/>
      <c r="AD287" s="634"/>
      <c r="AE287" s="634"/>
      <c r="AF287" s="634"/>
      <c r="AG287" s="634"/>
      <c r="AH287" s="634"/>
      <c r="AI287" s="634"/>
      <c r="AJ287" s="634"/>
      <c r="AK287" s="634"/>
      <c r="AL287" s="634"/>
      <c r="AM287" s="634"/>
      <c r="AN287" s="634"/>
      <c r="AO287" s="634"/>
      <c r="AP287" s="634"/>
      <c r="AQ287" s="634"/>
      <c r="AR287" s="634"/>
      <c r="AS287" s="634"/>
      <c r="AT287" s="634"/>
    </row>
    <row r="288" spans="1:46" s="297" customFormat="1" ht="14.5" hidden="1" outlineLevel="1" x14ac:dyDescent="0.35">
      <c r="A288" s="615"/>
      <c r="B288" s="774"/>
      <c r="C288" s="775"/>
      <c r="D288" s="731"/>
      <c r="E288" s="626"/>
      <c r="F288" s="612"/>
      <c r="G288" s="627"/>
      <c r="H288" s="666">
        <f t="shared" si="18"/>
        <v>0</v>
      </c>
      <c r="I288" s="634"/>
      <c r="J288" s="636"/>
      <c r="K288" s="635"/>
      <c r="L288" s="635"/>
      <c r="M288" s="635"/>
      <c r="N288" s="635"/>
      <c r="O288" s="635"/>
      <c r="P288" s="635"/>
      <c r="Q288" s="635"/>
      <c r="R288" s="635"/>
      <c r="S288" s="635"/>
      <c r="T288" s="635"/>
      <c r="U288" s="635"/>
      <c r="V288" s="635"/>
      <c r="W288" s="636"/>
      <c r="X288" s="636"/>
      <c r="Y288" s="636"/>
      <c r="Z288" s="634"/>
      <c r="AA288" s="634"/>
      <c r="AB288" s="634"/>
      <c r="AC288" s="634"/>
      <c r="AD288" s="634"/>
      <c r="AE288" s="634"/>
      <c r="AF288" s="634"/>
      <c r="AG288" s="634"/>
      <c r="AH288" s="634"/>
      <c r="AI288" s="634"/>
      <c r="AJ288" s="634"/>
      <c r="AK288" s="634"/>
      <c r="AL288" s="634"/>
      <c r="AM288" s="634"/>
      <c r="AN288" s="634"/>
      <c r="AO288" s="634"/>
      <c r="AP288" s="634"/>
      <c r="AQ288" s="634"/>
      <c r="AR288" s="634"/>
      <c r="AS288" s="634"/>
      <c r="AT288" s="634"/>
    </row>
    <row r="289" spans="1:46" s="297" customFormat="1" ht="14.5" hidden="1" outlineLevel="1" x14ac:dyDescent="0.35">
      <c r="A289" s="615"/>
      <c r="B289" s="774"/>
      <c r="C289" s="775"/>
      <c r="D289" s="731"/>
      <c r="E289" s="626"/>
      <c r="F289" s="612"/>
      <c r="G289" s="627"/>
      <c r="H289" s="666">
        <f t="shared" si="18"/>
        <v>0</v>
      </c>
      <c r="I289" s="634"/>
      <c r="J289" s="636"/>
      <c r="K289" s="635"/>
      <c r="L289" s="635"/>
      <c r="M289" s="635"/>
      <c r="N289" s="635"/>
      <c r="O289" s="635"/>
      <c r="P289" s="635"/>
      <c r="Q289" s="635"/>
      <c r="R289" s="635"/>
      <c r="S289" s="635"/>
      <c r="T289" s="635"/>
      <c r="U289" s="635"/>
      <c r="V289" s="635"/>
      <c r="W289" s="636"/>
      <c r="X289" s="636"/>
      <c r="Y289" s="636"/>
      <c r="Z289" s="634"/>
      <c r="AA289" s="634"/>
      <c r="AB289" s="634"/>
      <c r="AC289" s="634"/>
      <c r="AD289" s="634"/>
      <c r="AE289" s="634"/>
      <c r="AF289" s="634"/>
      <c r="AG289" s="634"/>
      <c r="AH289" s="634"/>
      <c r="AI289" s="634"/>
      <c r="AJ289" s="634"/>
      <c r="AK289" s="634"/>
      <c r="AL289" s="634"/>
      <c r="AM289" s="634"/>
      <c r="AN289" s="634"/>
      <c r="AO289" s="634"/>
      <c r="AP289" s="634"/>
      <c r="AQ289" s="634"/>
      <c r="AR289" s="634"/>
      <c r="AS289" s="634"/>
      <c r="AT289" s="634"/>
    </row>
    <row r="290" spans="1:46" s="297" customFormat="1" ht="14.5" hidden="1" outlineLevel="1" x14ac:dyDescent="0.35">
      <c r="A290" s="615"/>
      <c r="B290" s="774"/>
      <c r="C290" s="775"/>
      <c r="D290" s="731"/>
      <c r="E290" s="626"/>
      <c r="F290" s="612"/>
      <c r="G290" s="627"/>
      <c r="H290" s="666">
        <f t="shared" si="18"/>
        <v>0</v>
      </c>
      <c r="I290" s="634"/>
      <c r="J290" s="636"/>
      <c r="K290" s="635"/>
      <c r="L290" s="635"/>
      <c r="M290" s="635"/>
      <c r="N290" s="635"/>
      <c r="O290" s="635"/>
      <c r="P290" s="635"/>
      <c r="Q290" s="635"/>
      <c r="R290" s="635"/>
      <c r="S290" s="635"/>
      <c r="T290" s="635"/>
      <c r="U290" s="635"/>
      <c r="V290" s="635"/>
      <c r="W290" s="636"/>
      <c r="X290" s="636"/>
      <c r="Y290" s="636"/>
      <c r="Z290" s="634"/>
      <c r="AA290" s="634"/>
      <c r="AB290" s="634"/>
      <c r="AC290" s="634"/>
      <c r="AD290" s="634"/>
      <c r="AE290" s="634"/>
      <c r="AF290" s="634"/>
      <c r="AG290" s="634"/>
      <c r="AH290" s="634"/>
      <c r="AI290" s="634"/>
      <c r="AJ290" s="634"/>
      <c r="AK290" s="634"/>
      <c r="AL290" s="634"/>
      <c r="AM290" s="634"/>
      <c r="AN290" s="634"/>
      <c r="AO290" s="634"/>
      <c r="AP290" s="634"/>
      <c r="AQ290" s="634"/>
      <c r="AR290" s="634"/>
      <c r="AS290" s="634"/>
      <c r="AT290" s="634"/>
    </row>
    <row r="291" spans="1:46" s="297" customFormat="1" ht="14.5" hidden="1" outlineLevel="1" x14ac:dyDescent="0.35">
      <c r="A291" s="615"/>
      <c r="B291" s="774"/>
      <c r="C291" s="775"/>
      <c r="D291" s="731"/>
      <c r="E291" s="626"/>
      <c r="F291" s="612"/>
      <c r="G291" s="627"/>
      <c r="H291" s="666">
        <f t="shared" si="18"/>
        <v>0</v>
      </c>
      <c r="I291" s="634"/>
      <c r="J291" s="636"/>
      <c r="K291" s="635"/>
      <c r="L291" s="635"/>
      <c r="M291" s="635"/>
      <c r="N291" s="635"/>
      <c r="O291" s="635"/>
      <c r="P291" s="635"/>
      <c r="Q291" s="635"/>
      <c r="R291" s="635"/>
      <c r="S291" s="635"/>
      <c r="T291" s="635"/>
      <c r="U291" s="635"/>
      <c r="V291" s="635"/>
      <c r="W291" s="636"/>
      <c r="X291" s="636"/>
      <c r="Y291" s="636"/>
      <c r="Z291" s="634"/>
      <c r="AA291" s="634"/>
      <c r="AB291" s="634"/>
      <c r="AC291" s="634"/>
      <c r="AD291" s="634"/>
      <c r="AE291" s="634"/>
      <c r="AF291" s="634"/>
      <c r="AG291" s="634"/>
      <c r="AH291" s="634"/>
      <c r="AI291" s="634"/>
      <c r="AJ291" s="634"/>
      <c r="AK291" s="634"/>
      <c r="AL291" s="634"/>
      <c r="AM291" s="634"/>
      <c r="AN291" s="634"/>
      <c r="AO291" s="634"/>
      <c r="AP291" s="634"/>
      <c r="AQ291" s="634"/>
      <c r="AR291" s="634"/>
      <c r="AS291" s="634"/>
      <c r="AT291" s="634"/>
    </row>
    <row r="292" spans="1:46" s="297" customFormat="1" ht="14.5" hidden="1" outlineLevel="1" x14ac:dyDescent="0.35">
      <c r="A292" s="615"/>
      <c r="B292" s="774"/>
      <c r="C292" s="775"/>
      <c r="D292" s="731"/>
      <c r="E292" s="626"/>
      <c r="F292" s="612"/>
      <c r="G292" s="627"/>
      <c r="H292" s="666">
        <f t="shared" si="18"/>
        <v>0</v>
      </c>
      <c r="I292" s="634"/>
      <c r="J292" s="636"/>
      <c r="K292" s="635"/>
      <c r="L292" s="635"/>
      <c r="M292" s="635"/>
      <c r="N292" s="635"/>
      <c r="O292" s="635"/>
      <c r="P292" s="635"/>
      <c r="Q292" s="635"/>
      <c r="R292" s="635"/>
      <c r="S292" s="635"/>
      <c r="T292" s="635"/>
      <c r="U292" s="635"/>
      <c r="V292" s="635"/>
      <c r="W292" s="636"/>
      <c r="X292" s="636"/>
      <c r="Y292" s="636"/>
      <c r="Z292" s="634"/>
      <c r="AA292" s="634"/>
      <c r="AB292" s="634"/>
      <c r="AC292" s="634"/>
      <c r="AD292" s="634"/>
      <c r="AE292" s="634"/>
      <c r="AF292" s="634"/>
      <c r="AG292" s="634"/>
      <c r="AH292" s="634"/>
      <c r="AI292" s="634"/>
      <c r="AJ292" s="634"/>
      <c r="AK292" s="634"/>
      <c r="AL292" s="634"/>
      <c r="AM292" s="634"/>
      <c r="AN292" s="634"/>
      <c r="AO292" s="634"/>
      <c r="AP292" s="634"/>
      <c r="AQ292" s="634"/>
      <c r="AR292" s="634"/>
      <c r="AS292" s="634"/>
      <c r="AT292" s="634"/>
    </row>
    <row r="293" spans="1:46" s="297" customFormat="1" ht="14.5" hidden="1" outlineLevel="1" x14ac:dyDescent="0.35">
      <c r="A293" s="615"/>
      <c r="B293" s="774"/>
      <c r="C293" s="775"/>
      <c r="D293" s="731"/>
      <c r="E293" s="626"/>
      <c r="F293" s="612"/>
      <c r="G293" s="627"/>
      <c r="H293" s="666">
        <f t="shared" si="18"/>
        <v>0</v>
      </c>
      <c r="I293" s="634"/>
      <c r="J293" s="636"/>
      <c r="K293" s="635"/>
      <c r="L293" s="635"/>
      <c r="M293" s="635"/>
      <c r="N293" s="635"/>
      <c r="O293" s="635"/>
      <c r="P293" s="635"/>
      <c r="Q293" s="635"/>
      <c r="R293" s="635"/>
      <c r="S293" s="635"/>
      <c r="T293" s="635"/>
      <c r="U293" s="635"/>
      <c r="V293" s="635"/>
      <c r="W293" s="636"/>
      <c r="X293" s="636"/>
      <c r="Y293" s="636"/>
      <c r="Z293" s="634"/>
      <c r="AA293" s="634"/>
      <c r="AB293" s="634"/>
      <c r="AC293" s="634"/>
      <c r="AD293" s="634"/>
      <c r="AE293" s="634"/>
      <c r="AF293" s="634"/>
      <c r="AG293" s="634"/>
      <c r="AH293" s="634"/>
      <c r="AI293" s="634"/>
      <c r="AJ293" s="634"/>
      <c r="AK293" s="634"/>
      <c r="AL293" s="634"/>
      <c r="AM293" s="634"/>
      <c r="AN293" s="634"/>
      <c r="AO293" s="634"/>
      <c r="AP293" s="634"/>
      <c r="AQ293" s="634"/>
      <c r="AR293" s="634"/>
      <c r="AS293" s="634"/>
      <c r="AT293" s="634"/>
    </row>
    <row r="294" spans="1:46" s="297" customFormat="1" ht="14.5" hidden="1" outlineLevel="1" x14ac:dyDescent="0.35">
      <c r="A294" s="615"/>
      <c r="B294" s="774"/>
      <c r="C294" s="775"/>
      <c r="D294" s="731"/>
      <c r="E294" s="626"/>
      <c r="F294" s="612"/>
      <c r="G294" s="627"/>
      <c r="H294" s="666">
        <f t="shared" si="18"/>
        <v>0</v>
      </c>
      <c r="I294" s="634"/>
      <c r="J294" s="636"/>
      <c r="K294" s="635"/>
      <c r="L294" s="635"/>
      <c r="M294" s="635"/>
      <c r="N294" s="635"/>
      <c r="O294" s="635"/>
      <c r="P294" s="635"/>
      <c r="Q294" s="635"/>
      <c r="R294" s="635"/>
      <c r="S294" s="635"/>
      <c r="T294" s="635"/>
      <c r="U294" s="635"/>
      <c r="V294" s="635"/>
      <c r="W294" s="636"/>
      <c r="X294" s="636"/>
      <c r="Y294" s="636"/>
      <c r="Z294" s="634"/>
      <c r="AA294" s="634"/>
      <c r="AB294" s="634"/>
      <c r="AC294" s="634"/>
      <c r="AD294" s="634"/>
      <c r="AE294" s="634"/>
      <c r="AF294" s="634"/>
      <c r="AG294" s="634"/>
      <c r="AH294" s="634"/>
      <c r="AI294" s="634"/>
      <c r="AJ294" s="634"/>
      <c r="AK294" s="634"/>
      <c r="AL294" s="634"/>
      <c r="AM294" s="634"/>
      <c r="AN294" s="634"/>
      <c r="AO294" s="634"/>
      <c r="AP294" s="634"/>
      <c r="AQ294" s="634"/>
      <c r="AR294" s="634"/>
      <c r="AS294" s="634"/>
      <c r="AT294" s="634"/>
    </row>
    <row r="295" spans="1:46" s="297" customFormat="1" ht="14.5" hidden="1" outlineLevel="1" x14ac:dyDescent="0.35">
      <c r="A295" s="615"/>
      <c r="B295" s="774"/>
      <c r="C295" s="775"/>
      <c r="D295" s="731"/>
      <c r="E295" s="626"/>
      <c r="F295" s="612"/>
      <c r="G295" s="627"/>
      <c r="H295" s="666">
        <f t="shared" si="18"/>
        <v>0</v>
      </c>
      <c r="I295" s="634"/>
      <c r="J295" s="636"/>
      <c r="K295" s="635"/>
      <c r="L295" s="635"/>
      <c r="M295" s="635"/>
      <c r="N295" s="635"/>
      <c r="O295" s="635"/>
      <c r="P295" s="635"/>
      <c r="Q295" s="635"/>
      <c r="R295" s="635"/>
      <c r="S295" s="635"/>
      <c r="T295" s="635"/>
      <c r="U295" s="635"/>
      <c r="V295" s="635"/>
      <c r="W295" s="636"/>
      <c r="X295" s="636"/>
      <c r="Y295" s="636"/>
      <c r="Z295" s="634"/>
      <c r="AA295" s="634"/>
      <c r="AB295" s="634"/>
      <c r="AC295" s="634"/>
      <c r="AD295" s="634"/>
      <c r="AE295" s="634"/>
      <c r="AF295" s="634"/>
      <c r="AG295" s="634"/>
      <c r="AH295" s="634"/>
      <c r="AI295" s="634"/>
      <c r="AJ295" s="634"/>
      <c r="AK295" s="634"/>
      <c r="AL295" s="634"/>
      <c r="AM295" s="634"/>
      <c r="AN295" s="634"/>
      <c r="AO295" s="634"/>
      <c r="AP295" s="634"/>
      <c r="AQ295" s="634"/>
      <c r="AR295" s="634"/>
      <c r="AS295" s="634"/>
      <c r="AT295" s="634"/>
    </row>
    <row r="296" spans="1:46" s="297" customFormat="1" ht="14.5" hidden="1" outlineLevel="1" x14ac:dyDescent="0.35">
      <c r="A296" s="615"/>
      <c r="B296" s="774"/>
      <c r="C296" s="775"/>
      <c r="D296" s="731"/>
      <c r="E296" s="626"/>
      <c r="F296" s="612"/>
      <c r="G296" s="627"/>
      <c r="H296" s="666">
        <f t="shared" si="18"/>
        <v>0</v>
      </c>
      <c r="I296" s="634"/>
      <c r="J296" s="636"/>
      <c r="K296" s="635"/>
      <c r="L296" s="635"/>
      <c r="M296" s="635"/>
      <c r="N296" s="635"/>
      <c r="O296" s="635"/>
      <c r="P296" s="635"/>
      <c r="Q296" s="635"/>
      <c r="R296" s="635"/>
      <c r="S296" s="635"/>
      <c r="T296" s="635"/>
      <c r="U296" s="635"/>
      <c r="V296" s="635"/>
      <c r="W296" s="636"/>
      <c r="X296" s="636"/>
      <c r="Y296" s="636"/>
      <c r="Z296" s="634"/>
      <c r="AA296" s="634"/>
      <c r="AB296" s="634"/>
      <c r="AC296" s="634"/>
      <c r="AD296" s="634"/>
      <c r="AE296" s="634"/>
      <c r="AF296" s="634"/>
      <c r="AG296" s="634"/>
      <c r="AH296" s="634"/>
      <c r="AI296" s="634"/>
      <c r="AJ296" s="634"/>
      <c r="AK296" s="634"/>
      <c r="AL296" s="634"/>
      <c r="AM296" s="634"/>
      <c r="AN296" s="634"/>
      <c r="AO296" s="634"/>
      <c r="AP296" s="634"/>
      <c r="AQ296" s="634"/>
      <c r="AR296" s="634"/>
      <c r="AS296" s="634"/>
      <c r="AT296" s="634"/>
    </row>
    <row r="297" spans="1:46" s="297" customFormat="1" ht="14.5" hidden="1" outlineLevel="1" x14ac:dyDescent="0.35">
      <c r="A297" s="615"/>
      <c r="B297" s="774"/>
      <c r="C297" s="775"/>
      <c r="D297" s="731"/>
      <c r="E297" s="626"/>
      <c r="F297" s="612"/>
      <c r="G297" s="627"/>
      <c r="H297" s="666">
        <f t="shared" si="18"/>
        <v>0</v>
      </c>
      <c r="I297" s="634"/>
      <c r="J297" s="636"/>
      <c r="K297" s="635"/>
      <c r="L297" s="635"/>
      <c r="M297" s="635"/>
      <c r="N297" s="635"/>
      <c r="O297" s="635"/>
      <c r="P297" s="635"/>
      <c r="Q297" s="635"/>
      <c r="R297" s="635"/>
      <c r="S297" s="635"/>
      <c r="T297" s="635"/>
      <c r="U297" s="635"/>
      <c r="V297" s="635"/>
      <c r="W297" s="636"/>
      <c r="X297" s="636"/>
      <c r="Y297" s="636"/>
      <c r="Z297" s="634"/>
      <c r="AA297" s="634"/>
      <c r="AB297" s="634"/>
      <c r="AC297" s="634"/>
      <c r="AD297" s="634"/>
      <c r="AE297" s="634"/>
      <c r="AF297" s="634"/>
      <c r="AG297" s="634"/>
      <c r="AH297" s="634"/>
      <c r="AI297" s="634"/>
      <c r="AJ297" s="634"/>
      <c r="AK297" s="634"/>
      <c r="AL297" s="634"/>
      <c r="AM297" s="634"/>
      <c r="AN297" s="634"/>
      <c r="AO297" s="634"/>
      <c r="AP297" s="634"/>
      <c r="AQ297" s="634"/>
      <c r="AR297" s="634"/>
      <c r="AS297" s="634"/>
      <c r="AT297" s="634"/>
    </row>
    <row r="298" spans="1:46" s="297" customFormat="1" ht="14.5" hidden="1" outlineLevel="1" x14ac:dyDescent="0.35">
      <c r="A298" s="615"/>
      <c r="B298" s="774"/>
      <c r="C298" s="775"/>
      <c r="D298" s="731"/>
      <c r="E298" s="626"/>
      <c r="F298" s="612"/>
      <c r="G298" s="627"/>
      <c r="H298" s="666">
        <f t="shared" si="18"/>
        <v>0</v>
      </c>
      <c r="I298" s="634"/>
      <c r="J298" s="636"/>
      <c r="K298" s="635"/>
      <c r="L298" s="635"/>
      <c r="M298" s="635"/>
      <c r="N298" s="635"/>
      <c r="O298" s="635"/>
      <c r="P298" s="635"/>
      <c r="Q298" s="635"/>
      <c r="R298" s="635"/>
      <c r="S298" s="635"/>
      <c r="T298" s="635"/>
      <c r="U298" s="635"/>
      <c r="V298" s="635"/>
      <c r="W298" s="636"/>
      <c r="X298" s="636"/>
      <c r="Y298" s="636"/>
      <c r="Z298" s="634"/>
      <c r="AA298" s="634"/>
      <c r="AB298" s="634"/>
      <c r="AC298" s="634"/>
      <c r="AD298" s="634"/>
      <c r="AE298" s="634"/>
      <c r="AF298" s="634"/>
      <c r="AG298" s="634"/>
      <c r="AH298" s="634"/>
      <c r="AI298" s="634"/>
      <c r="AJ298" s="634"/>
      <c r="AK298" s="634"/>
      <c r="AL298" s="634"/>
      <c r="AM298" s="634"/>
      <c r="AN298" s="634"/>
      <c r="AO298" s="634"/>
      <c r="AP298" s="634"/>
      <c r="AQ298" s="634"/>
      <c r="AR298" s="634"/>
      <c r="AS298" s="634"/>
      <c r="AT298" s="634"/>
    </row>
    <row r="299" spans="1:46" s="297" customFormat="1" ht="14.5" hidden="1" outlineLevel="1" x14ac:dyDescent="0.35">
      <c r="A299" s="615"/>
      <c r="B299" s="774"/>
      <c r="C299" s="775"/>
      <c r="D299" s="731"/>
      <c r="E299" s="626"/>
      <c r="F299" s="612"/>
      <c r="G299" s="627"/>
      <c r="H299" s="666">
        <f t="shared" si="18"/>
        <v>0</v>
      </c>
      <c r="I299" s="634"/>
      <c r="J299" s="636"/>
      <c r="K299" s="635"/>
      <c r="L299" s="635"/>
      <c r="M299" s="635"/>
      <c r="N299" s="635"/>
      <c r="O299" s="635"/>
      <c r="P299" s="635"/>
      <c r="Q299" s="635"/>
      <c r="R299" s="635"/>
      <c r="S299" s="635"/>
      <c r="T299" s="635"/>
      <c r="U299" s="635"/>
      <c r="V299" s="635"/>
      <c r="W299" s="636"/>
      <c r="X299" s="636"/>
      <c r="Y299" s="636"/>
      <c r="Z299" s="634"/>
      <c r="AA299" s="634"/>
      <c r="AB299" s="634"/>
      <c r="AC299" s="634"/>
      <c r="AD299" s="634"/>
      <c r="AE299" s="634"/>
      <c r="AF299" s="634"/>
      <c r="AG299" s="634"/>
      <c r="AH299" s="634"/>
      <c r="AI299" s="634"/>
      <c r="AJ299" s="634"/>
      <c r="AK299" s="634"/>
      <c r="AL299" s="634"/>
      <c r="AM299" s="634"/>
      <c r="AN299" s="634"/>
      <c r="AO299" s="634"/>
      <c r="AP299" s="634"/>
      <c r="AQ299" s="634"/>
      <c r="AR299" s="634"/>
      <c r="AS299" s="634"/>
      <c r="AT299" s="634"/>
    </row>
    <row r="300" spans="1:46" s="297" customFormat="1" ht="14.5" hidden="1" outlineLevel="1" x14ac:dyDescent="0.35">
      <c r="A300" s="615"/>
      <c r="B300" s="774"/>
      <c r="C300" s="775"/>
      <c r="D300" s="731"/>
      <c r="E300" s="626"/>
      <c r="F300" s="612"/>
      <c r="G300" s="627"/>
      <c r="H300" s="666">
        <f t="shared" si="18"/>
        <v>0</v>
      </c>
      <c r="I300" s="634"/>
      <c r="J300" s="636"/>
      <c r="K300" s="635"/>
      <c r="L300" s="635"/>
      <c r="M300" s="635"/>
      <c r="N300" s="635"/>
      <c r="O300" s="635"/>
      <c r="P300" s="635"/>
      <c r="Q300" s="635"/>
      <c r="R300" s="635"/>
      <c r="S300" s="635"/>
      <c r="T300" s="635"/>
      <c r="U300" s="635"/>
      <c r="V300" s="635"/>
      <c r="W300" s="636"/>
      <c r="X300" s="636"/>
      <c r="Y300" s="636"/>
      <c r="Z300" s="634"/>
      <c r="AA300" s="634"/>
      <c r="AB300" s="634"/>
      <c r="AC300" s="634"/>
      <c r="AD300" s="634"/>
      <c r="AE300" s="634"/>
      <c r="AF300" s="634"/>
      <c r="AG300" s="634"/>
      <c r="AH300" s="634"/>
      <c r="AI300" s="634"/>
      <c r="AJ300" s="634"/>
      <c r="AK300" s="634"/>
      <c r="AL300" s="634"/>
      <c r="AM300" s="634"/>
      <c r="AN300" s="634"/>
      <c r="AO300" s="634"/>
      <c r="AP300" s="634"/>
      <c r="AQ300" s="634"/>
      <c r="AR300" s="634"/>
      <c r="AS300" s="634"/>
      <c r="AT300" s="634"/>
    </row>
    <row r="301" spans="1:46" s="297" customFormat="1" ht="14.5" hidden="1" outlineLevel="1" x14ac:dyDescent="0.35">
      <c r="A301" s="615"/>
      <c r="B301" s="774"/>
      <c r="C301" s="775"/>
      <c r="D301" s="731"/>
      <c r="E301" s="626"/>
      <c r="F301" s="612"/>
      <c r="G301" s="627"/>
      <c r="H301" s="666">
        <f t="shared" si="18"/>
        <v>0</v>
      </c>
      <c r="I301" s="634"/>
      <c r="J301" s="636"/>
      <c r="K301" s="635"/>
      <c r="L301" s="635"/>
      <c r="M301" s="635"/>
      <c r="N301" s="635"/>
      <c r="O301" s="635"/>
      <c r="P301" s="635"/>
      <c r="Q301" s="635"/>
      <c r="R301" s="635"/>
      <c r="S301" s="635"/>
      <c r="T301" s="635"/>
      <c r="U301" s="635"/>
      <c r="V301" s="635"/>
      <c r="W301" s="636"/>
      <c r="X301" s="636"/>
      <c r="Y301" s="636"/>
      <c r="Z301" s="634"/>
      <c r="AA301" s="634"/>
      <c r="AB301" s="634"/>
      <c r="AC301" s="634"/>
      <c r="AD301" s="634"/>
      <c r="AE301" s="634"/>
      <c r="AF301" s="634"/>
      <c r="AG301" s="634"/>
      <c r="AH301" s="634"/>
      <c r="AI301" s="634"/>
      <c r="AJ301" s="634"/>
      <c r="AK301" s="634"/>
      <c r="AL301" s="634"/>
      <c r="AM301" s="634"/>
      <c r="AN301" s="634"/>
      <c r="AO301" s="634"/>
      <c r="AP301" s="634"/>
      <c r="AQ301" s="634"/>
      <c r="AR301" s="634"/>
      <c r="AS301" s="634"/>
      <c r="AT301" s="634"/>
    </row>
    <row r="302" spans="1:46" s="297" customFormat="1" ht="14.5" hidden="1" outlineLevel="1" x14ac:dyDescent="0.35">
      <c r="A302" s="615"/>
      <c r="B302" s="774"/>
      <c r="C302" s="775"/>
      <c r="D302" s="731"/>
      <c r="E302" s="626"/>
      <c r="F302" s="612"/>
      <c r="G302" s="627"/>
      <c r="H302" s="666">
        <f t="shared" si="18"/>
        <v>0</v>
      </c>
      <c r="I302" s="634"/>
      <c r="J302" s="636"/>
      <c r="K302" s="635"/>
      <c r="L302" s="635"/>
      <c r="M302" s="635"/>
      <c r="N302" s="635"/>
      <c r="O302" s="635"/>
      <c r="P302" s="635"/>
      <c r="Q302" s="635"/>
      <c r="R302" s="635"/>
      <c r="S302" s="635"/>
      <c r="T302" s="635"/>
      <c r="U302" s="635"/>
      <c r="V302" s="635"/>
      <c r="W302" s="636"/>
      <c r="X302" s="636"/>
      <c r="Y302" s="636"/>
      <c r="Z302" s="634"/>
      <c r="AA302" s="634"/>
      <c r="AB302" s="634"/>
      <c r="AC302" s="634"/>
      <c r="AD302" s="634"/>
      <c r="AE302" s="634"/>
      <c r="AF302" s="634"/>
      <c r="AG302" s="634"/>
      <c r="AH302" s="634"/>
      <c r="AI302" s="634"/>
      <c r="AJ302" s="634"/>
      <c r="AK302" s="634"/>
      <c r="AL302" s="634"/>
      <c r="AM302" s="634"/>
      <c r="AN302" s="634"/>
      <c r="AO302" s="634"/>
      <c r="AP302" s="634"/>
      <c r="AQ302" s="634"/>
      <c r="AR302" s="634"/>
      <c r="AS302" s="634"/>
      <c r="AT302" s="634"/>
    </row>
    <row r="303" spans="1:46" s="297" customFormat="1" ht="14.5" hidden="1" outlineLevel="1" x14ac:dyDescent="0.35">
      <c r="A303" s="615"/>
      <c r="B303" s="774"/>
      <c r="C303" s="775"/>
      <c r="D303" s="731"/>
      <c r="E303" s="626"/>
      <c r="F303" s="612"/>
      <c r="G303" s="627"/>
      <c r="H303" s="666">
        <f t="shared" si="18"/>
        <v>0</v>
      </c>
      <c r="I303" s="634"/>
      <c r="J303" s="636"/>
      <c r="K303" s="635"/>
      <c r="L303" s="635"/>
      <c r="M303" s="635"/>
      <c r="N303" s="635"/>
      <c r="O303" s="635"/>
      <c r="P303" s="635"/>
      <c r="Q303" s="635"/>
      <c r="R303" s="635"/>
      <c r="S303" s="635"/>
      <c r="T303" s="635"/>
      <c r="U303" s="635"/>
      <c r="V303" s="635"/>
      <c r="W303" s="636"/>
      <c r="X303" s="636"/>
      <c r="Y303" s="636"/>
      <c r="Z303" s="634"/>
      <c r="AA303" s="634"/>
      <c r="AB303" s="634"/>
      <c r="AC303" s="634"/>
      <c r="AD303" s="634"/>
      <c r="AE303" s="634"/>
      <c r="AF303" s="634"/>
      <c r="AG303" s="634"/>
      <c r="AH303" s="634"/>
      <c r="AI303" s="634"/>
      <c r="AJ303" s="634"/>
      <c r="AK303" s="634"/>
      <c r="AL303" s="634"/>
      <c r="AM303" s="634"/>
      <c r="AN303" s="634"/>
      <c r="AO303" s="634"/>
      <c r="AP303" s="634"/>
      <c r="AQ303" s="634"/>
      <c r="AR303" s="634"/>
      <c r="AS303" s="634"/>
      <c r="AT303" s="634"/>
    </row>
    <row r="304" spans="1:46" s="297" customFormat="1" ht="14.5" hidden="1" outlineLevel="1" x14ac:dyDescent="0.35">
      <c r="A304" s="615"/>
      <c r="B304" s="774"/>
      <c r="C304" s="775"/>
      <c r="D304" s="731"/>
      <c r="E304" s="626"/>
      <c r="F304" s="612"/>
      <c r="G304" s="627"/>
      <c r="H304" s="666">
        <f t="shared" si="18"/>
        <v>0</v>
      </c>
      <c r="I304" s="634"/>
      <c r="J304" s="636"/>
      <c r="K304" s="635"/>
      <c r="L304" s="635"/>
      <c r="M304" s="635"/>
      <c r="N304" s="635"/>
      <c r="O304" s="635"/>
      <c r="P304" s="635"/>
      <c r="Q304" s="635"/>
      <c r="R304" s="635"/>
      <c r="S304" s="635"/>
      <c r="T304" s="635"/>
      <c r="U304" s="635"/>
      <c r="V304" s="635"/>
      <c r="W304" s="636"/>
      <c r="X304" s="636"/>
      <c r="Y304" s="636"/>
      <c r="Z304" s="634"/>
      <c r="AA304" s="634"/>
      <c r="AB304" s="634"/>
      <c r="AC304" s="634"/>
      <c r="AD304" s="634"/>
      <c r="AE304" s="634"/>
      <c r="AF304" s="634"/>
      <c r="AG304" s="634"/>
      <c r="AH304" s="634"/>
      <c r="AI304" s="634"/>
      <c r="AJ304" s="634"/>
      <c r="AK304" s="634"/>
      <c r="AL304" s="634"/>
      <c r="AM304" s="634"/>
      <c r="AN304" s="634"/>
      <c r="AO304" s="634"/>
      <c r="AP304" s="634"/>
      <c r="AQ304" s="634"/>
      <c r="AR304" s="634"/>
      <c r="AS304" s="634"/>
      <c r="AT304" s="634"/>
    </row>
    <row r="305" spans="1:46" s="297" customFormat="1" ht="14.5" hidden="1" outlineLevel="1" x14ac:dyDescent="0.35">
      <c r="A305" s="615"/>
      <c r="B305" s="774"/>
      <c r="C305" s="775"/>
      <c r="D305" s="731"/>
      <c r="E305" s="626"/>
      <c r="F305" s="612"/>
      <c r="G305" s="627"/>
      <c r="H305" s="666">
        <f t="shared" si="18"/>
        <v>0</v>
      </c>
      <c r="I305" s="634"/>
      <c r="J305" s="636"/>
      <c r="K305" s="635"/>
      <c r="L305" s="635"/>
      <c r="M305" s="635"/>
      <c r="N305" s="635"/>
      <c r="O305" s="635"/>
      <c r="P305" s="635"/>
      <c r="Q305" s="635"/>
      <c r="R305" s="635"/>
      <c r="S305" s="635"/>
      <c r="T305" s="635"/>
      <c r="U305" s="635"/>
      <c r="V305" s="635"/>
      <c r="W305" s="636"/>
      <c r="X305" s="636"/>
      <c r="Y305" s="636"/>
      <c r="Z305" s="634"/>
      <c r="AA305" s="634"/>
      <c r="AB305" s="634"/>
      <c r="AC305" s="634"/>
      <c r="AD305" s="634"/>
      <c r="AE305" s="634"/>
      <c r="AF305" s="634"/>
      <c r="AG305" s="634"/>
      <c r="AH305" s="634"/>
      <c r="AI305" s="634"/>
      <c r="AJ305" s="634"/>
      <c r="AK305" s="634"/>
      <c r="AL305" s="634"/>
      <c r="AM305" s="634"/>
      <c r="AN305" s="634"/>
      <c r="AO305" s="634"/>
      <c r="AP305" s="634"/>
      <c r="AQ305" s="634"/>
      <c r="AR305" s="634"/>
      <c r="AS305" s="634"/>
      <c r="AT305" s="634"/>
    </row>
    <row r="306" spans="1:46" s="297" customFormat="1" ht="14.5" hidden="1" outlineLevel="1" x14ac:dyDescent="0.35">
      <c r="A306" s="615"/>
      <c r="B306" s="774"/>
      <c r="C306" s="775"/>
      <c r="D306" s="731"/>
      <c r="E306" s="626"/>
      <c r="F306" s="612"/>
      <c r="G306" s="627"/>
      <c r="H306" s="666">
        <f t="shared" si="18"/>
        <v>0</v>
      </c>
      <c r="I306" s="634"/>
      <c r="J306" s="636"/>
      <c r="K306" s="635"/>
      <c r="L306" s="635"/>
      <c r="M306" s="635"/>
      <c r="N306" s="635"/>
      <c r="O306" s="635"/>
      <c r="P306" s="635"/>
      <c r="Q306" s="635"/>
      <c r="R306" s="635"/>
      <c r="S306" s="635"/>
      <c r="T306" s="635"/>
      <c r="U306" s="635"/>
      <c r="V306" s="635"/>
      <c r="W306" s="636"/>
      <c r="X306" s="636"/>
      <c r="Y306" s="636"/>
      <c r="Z306" s="634"/>
      <c r="AA306" s="634"/>
      <c r="AB306" s="634"/>
      <c r="AC306" s="634"/>
      <c r="AD306" s="634"/>
      <c r="AE306" s="634"/>
      <c r="AF306" s="634"/>
      <c r="AG306" s="634"/>
      <c r="AH306" s="634"/>
      <c r="AI306" s="634"/>
      <c r="AJ306" s="634"/>
      <c r="AK306" s="634"/>
      <c r="AL306" s="634"/>
      <c r="AM306" s="634"/>
      <c r="AN306" s="634"/>
      <c r="AO306" s="634"/>
      <c r="AP306" s="634"/>
      <c r="AQ306" s="634"/>
      <c r="AR306" s="634"/>
      <c r="AS306" s="634"/>
      <c r="AT306" s="634"/>
    </row>
    <row r="307" spans="1:46" s="297" customFormat="1" ht="14.5" hidden="1" outlineLevel="1" x14ac:dyDescent="0.35">
      <c r="A307" s="615"/>
      <c r="B307" s="774"/>
      <c r="C307" s="775"/>
      <c r="D307" s="731"/>
      <c r="E307" s="626"/>
      <c r="F307" s="612"/>
      <c r="G307" s="627"/>
      <c r="H307" s="666">
        <f t="shared" si="18"/>
        <v>0</v>
      </c>
      <c r="J307" s="268"/>
      <c r="K307" s="635"/>
      <c r="L307" s="635"/>
      <c r="M307" s="635"/>
      <c r="N307" s="635"/>
      <c r="O307" s="635"/>
      <c r="P307" s="635"/>
      <c r="Q307" s="635"/>
      <c r="R307" s="635"/>
      <c r="S307" s="635"/>
      <c r="T307" s="635"/>
      <c r="U307" s="635"/>
      <c r="V307" s="635"/>
      <c r="W307" s="268"/>
      <c r="X307" s="268"/>
      <c r="Y307" s="268"/>
    </row>
    <row r="308" spans="1:46" s="297" customFormat="1" ht="14.5" hidden="1" outlineLevel="1" x14ac:dyDescent="0.35">
      <c r="A308" s="615"/>
      <c r="B308" s="774"/>
      <c r="C308" s="775"/>
      <c r="D308" s="731"/>
      <c r="E308" s="626"/>
      <c r="F308" s="612"/>
      <c r="G308" s="627"/>
      <c r="H308" s="666">
        <f t="shared" si="18"/>
        <v>0</v>
      </c>
      <c r="J308" s="268"/>
      <c r="K308" s="635"/>
      <c r="L308" s="635"/>
      <c r="M308" s="635"/>
      <c r="N308" s="635"/>
      <c r="O308" s="635"/>
      <c r="P308" s="635"/>
      <c r="Q308" s="635"/>
      <c r="R308" s="635"/>
      <c r="S308" s="635"/>
      <c r="T308" s="635"/>
      <c r="U308" s="635"/>
      <c r="V308" s="635"/>
      <c r="W308" s="268"/>
      <c r="X308" s="268"/>
      <c r="Y308" s="268"/>
    </row>
    <row r="309" spans="1:46" s="297" customFormat="1" ht="14.5" hidden="1" outlineLevel="1" x14ac:dyDescent="0.35">
      <c r="A309" s="615"/>
      <c r="B309" s="774"/>
      <c r="C309" s="775"/>
      <c r="D309" s="731"/>
      <c r="E309" s="626"/>
      <c r="F309" s="612"/>
      <c r="G309" s="627"/>
      <c r="H309" s="666">
        <f t="shared" si="18"/>
        <v>0</v>
      </c>
      <c r="J309" s="268"/>
      <c r="K309" s="635"/>
      <c r="L309" s="635"/>
      <c r="M309" s="635"/>
      <c r="N309" s="635"/>
      <c r="O309" s="635"/>
      <c r="P309" s="635"/>
      <c r="Q309" s="635"/>
      <c r="R309" s="635"/>
      <c r="S309" s="635"/>
      <c r="T309" s="635"/>
      <c r="U309" s="635"/>
      <c r="V309" s="635"/>
      <c r="W309" s="268"/>
      <c r="X309" s="268"/>
      <c r="Y309" s="268"/>
    </row>
    <row r="310" spans="1:46" s="297" customFormat="1" ht="14.5" hidden="1" outlineLevel="1" x14ac:dyDescent="0.35">
      <c r="A310" s="615"/>
      <c r="B310" s="774"/>
      <c r="C310" s="775"/>
      <c r="D310" s="731"/>
      <c r="E310" s="626"/>
      <c r="F310" s="612"/>
      <c r="G310" s="627"/>
      <c r="H310" s="666">
        <f t="shared" si="18"/>
        <v>0</v>
      </c>
      <c r="J310" s="268"/>
      <c r="K310" s="635"/>
      <c r="L310" s="635"/>
      <c r="M310" s="635"/>
      <c r="N310" s="635"/>
      <c r="O310" s="635"/>
      <c r="P310" s="635"/>
      <c r="Q310" s="635"/>
      <c r="R310" s="635"/>
      <c r="S310" s="635"/>
      <c r="T310" s="635"/>
      <c r="U310" s="635"/>
      <c r="V310" s="635"/>
      <c r="W310" s="268"/>
      <c r="X310" s="268"/>
      <c r="Y310" s="268"/>
    </row>
    <row r="311" spans="1:46" s="297" customFormat="1" ht="14.5" hidden="1" outlineLevel="1" x14ac:dyDescent="0.35">
      <c r="A311" s="615"/>
      <c r="B311" s="774"/>
      <c r="C311" s="775"/>
      <c r="D311" s="731"/>
      <c r="E311" s="626"/>
      <c r="F311" s="612"/>
      <c r="G311" s="627"/>
      <c r="H311" s="666">
        <f t="shared" si="18"/>
        <v>0</v>
      </c>
      <c r="J311" s="268"/>
      <c r="K311" s="635"/>
      <c r="L311" s="635"/>
      <c r="M311" s="635"/>
      <c r="N311" s="635"/>
      <c r="O311" s="635"/>
      <c r="P311" s="635"/>
      <c r="Q311" s="635"/>
      <c r="R311" s="635"/>
      <c r="S311" s="635"/>
      <c r="T311" s="635"/>
      <c r="U311" s="635"/>
      <c r="V311" s="635"/>
      <c r="W311" s="268"/>
      <c r="X311" s="268"/>
      <c r="Y311" s="268"/>
    </row>
    <row r="312" spans="1:46" s="297" customFormat="1" ht="14.5" hidden="1" outlineLevel="1" x14ac:dyDescent="0.35">
      <c r="A312" s="615"/>
      <c r="B312" s="774"/>
      <c r="C312" s="775"/>
      <c r="D312" s="731"/>
      <c r="E312" s="626"/>
      <c r="F312" s="612"/>
      <c r="G312" s="627"/>
      <c r="H312" s="666">
        <f t="shared" si="18"/>
        <v>0</v>
      </c>
      <c r="J312" s="268"/>
      <c r="K312" s="635"/>
      <c r="L312" s="635"/>
      <c r="M312" s="635"/>
      <c r="N312" s="635"/>
      <c r="O312" s="635"/>
      <c r="P312" s="635"/>
      <c r="Q312" s="635"/>
      <c r="R312" s="635"/>
      <c r="S312" s="635"/>
      <c r="T312" s="635"/>
      <c r="U312" s="635"/>
      <c r="V312" s="635"/>
      <c r="W312" s="268"/>
      <c r="X312" s="268"/>
      <c r="Y312" s="268"/>
    </row>
    <row r="313" spans="1:46" s="297" customFormat="1" ht="14.5" hidden="1" outlineLevel="1" x14ac:dyDescent="0.35">
      <c r="A313" s="615"/>
      <c r="B313" s="774"/>
      <c r="C313" s="775"/>
      <c r="D313" s="731"/>
      <c r="E313" s="626"/>
      <c r="F313" s="612"/>
      <c r="G313" s="627"/>
      <c r="H313" s="666">
        <f t="shared" si="18"/>
        <v>0</v>
      </c>
      <c r="J313" s="268"/>
      <c r="K313" s="635"/>
      <c r="L313" s="635"/>
      <c r="M313" s="635"/>
      <c r="N313" s="635"/>
      <c r="O313" s="635"/>
      <c r="P313" s="635"/>
      <c r="Q313" s="635"/>
      <c r="R313" s="635"/>
      <c r="S313" s="635"/>
      <c r="T313" s="635"/>
      <c r="U313" s="635"/>
      <c r="V313" s="635"/>
      <c r="W313" s="268"/>
      <c r="X313" s="268"/>
      <c r="Y313" s="268"/>
    </row>
    <row r="314" spans="1:46" s="297" customFormat="1" ht="15" collapsed="1" thickBot="1" x14ac:dyDescent="0.4">
      <c r="A314" s="628"/>
      <c r="B314" s="629"/>
      <c r="C314" s="629"/>
      <c r="D314" s="629"/>
      <c r="E314" s="629"/>
      <c r="F314" s="629"/>
      <c r="G314" s="631"/>
      <c r="H314" s="637"/>
      <c r="J314" s="268"/>
      <c r="K314" s="635"/>
      <c r="L314" s="635"/>
      <c r="M314" s="635"/>
      <c r="N314" s="635"/>
      <c r="O314" s="635"/>
      <c r="P314" s="635"/>
      <c r="Q314" s="635"/>
      <c r="R314" s="635"/>
      <c r="S314" s="635"/>
      <c r="T314" s="635"/>
      <c r="U314" s="635"/>
      <c r="V314" s="635"/>
      <c r="W314" s="268"/>
      <c r="X314" s="268"/>
      <c r="Y314" s="268"/>
    </row>
    <row r="315" spans="1:46" s="297" customFormat="1" ht="15.5" thickTop="1" thickBot="1" x14ac:dyDescent="0.4">
      <c r="A315" s="658"/>
      <c r="B315" s="658"/>
      <c r="C315" s="658"/>
      <c r="D315" s="783" t="s">
        <v>1104</v>
      </c>
      <c r="E315" s="784"/>
      <c r="F315" s="785"/>
      <c r="G315" s="659">
        <f>SUM(G267:G313)</f>
        <v>0</v>
      </c>
      <c r="H315" s="660">
        <f>SUM(H267:H314)</f>
        <v>0</v>
      </c>
      <c r="J315" s="268"/>
      <c r="K315" s="635"/>
      <c r="L315" s="635"/>
      <c r="M315" s="635"/>
      <c r="N315" s="635"/>
      <c r="O315" s="635"/>
      <c r="P315" s="635"/>
      <c r="Q315" s="635"/>
      <c r="R315" s="635"/>
      <c r="S315" s="635"/>
      <c r="T315" s="635"/>
      <c r="U315" s="635"/>
      <c r="V315" s="635"/>
      <c r="W315" s="268"/>
      <c r="X315" s="268"/>
      <c r="Y315" s="268"/>
    </row>
    <row r="316" spans="1:46" s="297" customFormat="1" ht="15.5" thickTop="1" thickBot="1" x14ac:dyDescent="0.4">
      <c r="A316" s="661"/>
      <c r="B316" s="661"/>
      <c r="C316" s="661"/>
      <c r="D316" s="786"/>
      <c r="E316" s="787"/>
      <c r="F316" s="788"/>
      <c r="G316" s="790">
        <f>+G315+H315</f>
        <v>0</v>
      </c>
      <c r="H316" s="791"/>
      <c r="J316" s="268"/>
      <c r="K316" s="635"/>
      <c r="L316" s="635"/>
      <c r="M316" s="635"/>
      <c r="N316" s="635"/>
      <c r="O316" s="635"/>
      <c r="P316" s="635"/>
      <c r="Q316" s="635"/>
      <c r="R316" s="635"/>
      <c r="S316" s="635"/>
      <c r="T316" s="635"/>
      <c r="U316" s="635"/>
      <c r="V316" s="635"/>
      <c r="W316" s="268"/>
      <c r="X316" s="268"/>
      <c r="Y316" s="268"/>
    </row>
    <row r="317" spans="1:46" s="1" customFormat="1" ht="15.5" x14ac:dyDescent="0.35">
      <c r="A317" s="271"/>
      <c r="B317" s="271"/>
      <c r="C317" s="271"/>
      <c r="D317" s="292"/>
      <c r="E317" s="292"/>
      <c r="F317" s="292"/>
      <c r="G317" s="293"/>
      <c r="H317" s="294"/>
      <c r="J317" s="67"/>
      <c r="K317" s="68"/>
      <c r="L317" s="68"/>
      <c r="M317" s="68"/>
      <c r="N317" s="68"/>
      <c r="O317" s="68"/>
      <c r="P317" s="68"/>
      <c r="Q317" s="68"/>
      <c r="R317" s="68"/>
      <c r="S317" s="68"/>
      <c r="T317" s="68"/>
      <c r="U317" s="68"/>
      <c r="V317" s="68"/>
      <c r="W317" s="67"/>
      <c r="X317" s="67"/>
      <c r="Y317" s="67"/>
    </row>
    <row r="318" spans="1:46" ht="14.5" thickBot="1" x14ac:dyDescent="0.35">
      <c r="A318" s="67"/>
      <c r="B318" s="67"/>
      <c r="C318" s="67"/>
      <c r="D318" s="67"/>
      <c r="E318" s="67"/>
      <c r="F318" s="67"/>
      <c r="G318" s="67"/>
      <c r="H318" s="67"/>
      <c r="I318" s="1"/>
      <c r="J318" s="76"/>
      <c r="K318" s="76"/>
      <c r="L318" s="76"/>
      <c r="M318" s="76"/>
      <c r="N318" s="76"/>
      <c r="O318" s="76"/>
      <c r="P318" s="76"/>
      <c r="Q318" s="76"/>
      <c r="R318" s="76"/>
      <c r="S318" s="76"/>
      <c r="T318" s="76"/>
      <c r="U318" s="76"/>
      <c r="V318" s="76"/>
      <c r="W318" s="76"/>
      <c r="X318" s="76"/>
      <c r="Y318" s="76"/>
    </row>
    <row r="319" spans="1:46" ht="19" thickTop="1" thickBot="1" x14ac:dyDescent="0.4">
      <c r="A319" s="738" t="s">
        <v>1392</v>
      </c>
      <c r="B319" s="739"/>
      <c r="C319" s="739"/>
      <c r="D319" s="739"/>
      <c r="E319" s="739"/>
      <c r="F319" s="740"/>
      <c r="G319" s="741" t="s">
        <v>1224</v>
      </c>
      <c r="H319" s="779" t="s">
        <v>1186</v>
      </c>
      <c r="I319" s="3"/>
      <c r="J319" s="76"/>
      <c r="K319" s="76"/>
      <c r="L319" s="76"/>
      <c r="M319" s="76"/>
      <c r="N319" s="76"/>
      <c r="O319" s="76"/>
      <c r="P319" s="76"/>
      <c r="Q319" s="76"/>
      <c r="R319" s="76"/>
      <c r="S319" s="76"/>
      <c r="T319" s="76"/>
      <c r="U319" s="76"/>
      <c r="V319" s="76"/>
      <c r="W319" s="76"/>
      <c r="X319" s="76"/>
      <c r="Y319" s="76"/>
    </row>
    <row r="320" spans="1:46" s="488" customFormat="1" ht="29" thickTop="1" thickBot="1" x14ac:dyDescent="0.4">
      <c r="A320" s="602" t="s">
        <v>1228</v>
      </c>
      <c r="B320" s="778" t="s">
        <v>1107</v>
      </c>
      <c r="C320" s="744"/>
      <c r="D320" s="745"/>
      <c r="E320" s="604" t="s">
        <v>1108</v>
      </c>
      <c r="F320" s="602" t="s">
        <v>1109</v>
      </c>
      <c r="G320" s="742"/>
      <c r="H320" s="780"/>
      <c r="I320" s="634"/>
      <c r="J320" s="672"/>
      <c r="K320" s="672"/>
      <c r="L320" s="672"/>
      <c r="M320" s="672"/>
      <c r="N320" s="672"/>
      <c r="O320" s="672"/>
      <c r="P320" s="672"/>
      <c r="Q320" s="672"/>
      <c r="R320" s="672"/>
      <c r="S320" s="672"/>
      <c r="T320" s="672"/>
      <c r="U320" s="672"/>
      <c r="V320" s="672"/>
      <c r="W320" s="672"/>
      <c r="X320" s="672"/>
      <c r="Y320" s="672"/>
    </row>
    <row r="321" spans="1:25" s="488" customFormat="1" ht="15" thickTop="1" x14ac:dyDescent="0.35">
      <c r="A321" s="618"/>
      <c r="B321" s="776"/>
      <c r="C321" s="777"/>
      <c r="D321" s="734"/>
      <c r="E321" s="621"/>
      <c r="F321" s="612"/>
      <c r="G321" s="622"/>
      <c r="H321" s="653"/>
      <c r="I321" s="634"/>
      <c r="J321" s="672"/>
      <c r="K321" s="672"/>
      <c r="L321" s="672"/>
      <c r="M321" s="672"/>
      <c r="N321" s="672"/>
      <c r="O321" s="672"/>
      <c r="P321" s="672"/>
      <c r="Q321" s="672"/>
      <c r="R321" s="672"/>
      <c r="S321" s="672"/>
      <c r="T321" s="672"/>
      <c r="U321" s="672"/>
      <c r="V321" s="672"/>
      <c r="W321" s="672"/>
      <c r="X321" s="672"/>
      <c r="Y321" s="672"/>
    </row>
    <row r="322" spans="1:25" s="488" customFormat="1" ht="14.5" x14ac:dyDescent="0.35">
      <c r="A322" s="615"/>
      <c r="B322" s="774"/>
      <c r="C322" s="775"/>
      <c r="D322" s="731"/>
      <c r="E322" s="626"/>
      <c r="F322" s="612"/>
      <c r="G322" s="627"/>
      <c r="H322" s="653"/>
      <c r="I322" s="634"/>
      <c r="J322" s="672"/>
      <c r="K322" s="672"/>
      <c r="L322" s="672"/>
      <c r="M322" s="672"/>
      <c r="N322" s="672"/>
      <c r="O322" s="672"/>
      <c r="P322" s="672"/>
      <c r="Q322" s="672"/>
      <c r="R322" s="672"/>
      <c r="S322" s="672"/>
      <c r="T322" s="672"/>
      <c r="U322" s="672"/>
      <c r="V322" s="672"/>
      <c r="W322" s="672"/>
      <c r="X322" s="672"/>
      <c r="Y322" s="672"/>
    </row>
    <row r="323" spans="1:25" s="488" customFormat="1" ht="14.5" x14ac:dyDescent="0.35">
      <c r="A323" s="615"/>
      <c r="B323" s="774"/>
      <c r="C323" s="775"/>
      <c r="D323" s="731"/>
      <c r="E323" s="626"/>
      <c r="F323" s="612"/>
      <c r="G323" s="627"/>
      <c r="H323" s="653"/>
      <c r="I323" s="634"/>
      <c r="J323" s="672"/>
      <c r="K323" s="672"/>
      <c r="L323" s="672"/>
      <c r="M323" s="672"/>
      <c r="N323" s="672"/>
      <c r="O323" s="672"/>
      <c r="P323" s="672"/>
      <c r="Q323" s="672"/>
      <c r="R323" s="672"/>
      <c r="S323" s="672"/>
      <c r="T323" s="672"/>
      <c r="U323" s="672"/>
      <c r="V323" s="672"/>
      <c r="W323" s="672"/>
      <c r="X323" s="672"/>
      <c r="Y323" s="672"/>
    </row>
    <row r="324" spans="1:25" s="488" customFormat="1" ht="14.5" x14ac:dyDescent="0.35">
      <c r="A324" s="615"/>
      <c r="B324" s="774"/>
      <c r="C324" s="775"/>
      <c r="D324" s="731"/>
      <c r="E324" s="626"/>
      <c r="F324" s="612"/>
      <c r="G324" s="627"/>
      <c r="H324" s="653"/>
      <c r="I324" s="634"/>
      <c r="J324" s="672"/>
      <c r="K324" s="672"/>
      <c r="L324" s="672"/>
      <c r="M324" s="672"/>
      <c r="N324" s="672"/>
      <c r="O324" s="672"/>
      <c r="P324" s="672"/>
      <c r="Q324" s="672"/>
      <c r="R324" s="672"/>
      <c r="S324" s="672"/>
      <c r="T324" s="672"/>
      <c r="U324" s="672"/>
      <c r="V324" s="672"/>
      <c r="W324" s="672"/>
      <c r="X324" s="672"/>
      <c r="Y324" s="672"/>
    </row>
    <row r="325" spans="1:25" s="488" customFormat="1" ht="14.5" x14ac:dyDescent="0.35">
      <c r="A325" s="615"/>
      <c r="B325" s="774"/>
      <c r="C325" s="775"/>
      <c r="D325" s="731"/>
      <c r="E325" s="626"/>
      <c r="F325" s="612"/>
      <c r="G325" s="627"/>
      <c r="H325" s="653"/>
      <c r="I325" s="634"/>
      <c r="J325" s="672"/>
      <c r="K325" s="672"/>
      <c r="L325" s="672"/>
      <c r="M325" s="672"/>
      <c r="N325" s="672"/>
      <c r="O325" s="672"/>
      <c r="P325" s="672"/>
      <c r="Q325" s="672"/>
      <c r="R325" s="672"/>
      <c r="S325" s="672"/>
      <c r="T325" s="672"/>
      <c r="U325" s="672"/>
      <c r="V325" s="672"/>
      <c r="W325" s="672"/>
      <c r="X325" s="672"/>
      <c r="Y325" s="672"/>
    </row>
    <row r="326" spans="1:25" s="488" customFormat="1" ht="14.5" x14ac:dyDescent="0.35">
      <c r="A326" s="615"/>
      <c r="B326" s="774"/>
      <c r="C326" s="775"/>
      <c r="D326" s="731"/>
      <c r="E326" s="626"/>
      <c r="F326" s="612"/>
      <c r="G326" s="627"/>
      <c r="H326" s="653"/>
      <c r="I326" s="634"/>
      <c r="J326" s="672"/>
      <c r="K326" s="672"/>
      <c r="L326" s="672"/>
      <c r="M326" s="672"/>
      <c r="N326" s="672"/>
      <c r="O326" s="672"/>
      <c r="P326" s="672"/>
      <c r="Q326" s="672"/>
      <c r="R326" s="672"/>
      <c r="S326" s="672"/>
      <c r="T326" s="672"/>
      <c r="U326" s="672"/>
      <c r="V326" s="672"/>
      <c r="W326" s="672"/>
      <c r="X326" s="672"/>
      <c r="Y326" s="672"/>
    </row>
    <row r="327" spans="1:25" s="488" customFormat="1" ht="14.5" x14ac:dyDescent="0.35">
      <c r="A327" s="615"/>
      <c r="B327" s="774"/>
      <c r="C327" s="775"/>
      <c r="D327" s="731"/>
      <c r="E327" s="626"/>
      <c r="F327" s="612"/>
      <c r="G327" s="627"/>
      <c r="H327" s="653"/>
      <c r="I327" s="634"/>
      <c r="J327" s="672"/>
      <c r="K327" s="672"/>
      <c r="L327" s="672"/>
      <c r="M327" s="672"/>
      <c r="N327" s="672"/>
      <c r="O327" s="672"/>
      <c r="P327" s="672"/>
      <c r="Q327" s="672"/>
      <c r="R327" s="672"/>
      <c r="S327" s="672"/>
      <c r="T327" s="672"/>
      <c r="U327" s="672"/>
      <c r="V327" s="672"/>
      <c r="W327" s="672"/>
      <c r="X327" s="672"/>
      <c r="Y327" s="672"/>
    </row>
    <row r="328" spans="1:25" s="488" customFormat="1" ht="14.5" hidden="1" outlineLevel="1" x14ac:dyDescent="0.35">
      <c r="A328" s="615"/>
      <c r="B328" s="774"/>
      <c r="C328" s="775"/>
      <c r="D328" s="731"/>
      <c r="E328" s="626"/>
      <c r="F328" s="612"/>
      <c r="G328" s="627"/>
      <c r="H328" s="653"/>
      <c r="I328" s="634"/>
      <c r="J328" s="672"/>
      <c r="K328" s="672"/>
      <c r="L328" s="672"/>
      <c r="M328" s="672"/>
      <c r="N328" s="672"/>
      <c r="O328" s="672"/>
      <c r="P328" s="672"/>
      <c r="Q328" s="672"/>
      <c r="R328" s="672"/>
      <c r="S328" s="672"/>
      <c r="T328" s="672"/>
      <c r="U328" s="672"/>
      <c r="V328" s="672"/>
      <c r="W328" s="672"/>
      <c r="X328" s="672"/>
      <c r="Y328" s="672"/>
    </row>
    <row r="329" spans="1:25" s="488" customFormat="1" hidden="1" outlineLevel="1" x14ac:dyDescent="0.3">
      <c r="A329" s="615"/>
      <c r="B329" s="774"/>
      <c r="C329" s="775"/>
      <c r="D329" s="731"/>
      <c r="E329" s="626"/>
      <c r="F329" s="612"/>
      <c r="G329" s="627"/>
      <c r="H329" s="653"/>
      <c r="I329" s="297"/>
      <c r="J329" s="672"/>
      <c r="K329" s="672"/>
      <c r="L329" s="672"/>
      <c r="M329" s="672"/>
      <c r="N329" s="672"/>
      <c r="O329" s="672"/>
      <c r="P329" s="672"/>
      <c r="Q329" s="672"/>
      <c r="R329" s="672"/>
      <c r="S329" s="672"/>
      <c r="T329" s="672"/>
      <c r="U329" s="672"/>
      <c r="V329" s="672"/>
      <c r="W329" s="672"/>
      <c r="X329" s="672"/>
      <c r="Y329" s="672"/>
    </row>
    <row r="330" spans="1:25" s="488" customFormat="1" hidden="1" outlineLevel="1" x14ac:dyDescent="0.3">
      <c r="A330" s="615"/>
      <c r="B330" s="774"/>
      <c r="C330" s="775"/>
      <c r="D330" s="731"/>
      <c r="E330" s="626"/>
      <c r="F330" s="612"/>
      <c r="G330" s="627"/>
      <c r="H330" s="653"/>
      <c r="I330" s="297"/>
      <c r="J330" s="672"/>
      <c r="K330" s="672"/>
      <c r="L330" s="672"/>
      <c r="M330" s="672"/>
      <c r="N330" s="672"/>
      <c r="O330" s="672"/>
      <c r="P330" s="672"/>
      <c r="Q330" s="672"/>
      <c r="R330" s="672"/>
      <c r="S330" s="672"/>
      <c r="T330" s="672"/>
      <c r="U330" s="672"/>
      <c r="V330" s="672"/>
      <c r="W330" s="672"/>
      <c r="X330" s="672"/>
      <c r="Y330" s="672"/>
    </row>
    <row r="331" spans="1:25" s="488" customFormat="1" hidden="1" outlineLevel="1" x14ac:dyDescent="0.3">
      <c r="A331" s="615"/>
      <c r="B331" s="774"/>
      <c r="C331" s="775"/>
      <c r="D331" s="731"/>
      <c r="E331" s="626"/>
      <c r="F331" s="612"/>
      <c r="G331" s="627"/>
      <c r="H331" s="653"/>
      <c r="I331" s="297"/>
      <c r="J331" s="672"/>
      <c r="K331" s="672"/>
      <c r="L331" s="672"/>
      <c r="M331" s="672"/>
      <c r="N331" s="672"/>
      <c r="O331" s="672"/>
      <c r="P331" s="672"/>
      <c r="Q331" s="672"/>
      <c r="R331" s="672"/>
      <c r="S331" s="672"/>
      <c r="T331" s="672"/>
      <c r="U331" s="672"/>
      <c r="V331" s="672"/>
      <c r="W331" s="672"/>
      <c r="X331" s="672"/>
      <c r="Y331" s="672"/>
    </row>
    <row r="332" spans="1:25" s="488" customFormat="1" hidden="1" outlineLevel="1" x14ac:dyDescent="0.3">
      <c r="A332" s="615"/>
      <c r="B332" s="774"/>
      <c r="C332" s="775"/>
      <c r="D332" s="731"/>
      <c r="E332" s="626"/>
      <c r="F332" s="612"/>
      <c r="G332" s="627"/>
      <c r="H332" s="653"/>
      <c r="I332" s="297"/>
      <c r="J332" s="672"/>
      <c r="K332" s="672"/>
      <c r="L332" s="672"/>
      <c r="M332" s="672"/>
      <c r="N332" s="672"/>
      <c r="O332" s="672"/>
      <c r="P332" s="672"/>
      <c r="Q332" s="672"/>
      <c r="R332" s="672"/>
      <c r="S332" s="672"/>
      <c r="T332" s="672"/>
      <c r="U332" s="672"/>
      <c r="V332" s="672"/>
      <c r="W332" s="672"/>
      <c r="X332" s="672"/>
      <c r="Y332" s="672"/>
    </row>
    <row r="333" spans="1:25" s="488" customFormat="1" hidden="1" outlineLevel="1" x14ac:dyDescent="0.3">
      <c r="A333" s="615"/>
      <c r="B333" s="774"/>
      <c r="C333" s="775"/>
      <c r="D333" s="731"/>
      <c r="E333" s="626"/>
      <c r="F333" s="612"/>
      <c r="G333" s="627"/>
      <c r="H333" s="653"/>
      <c r="I333" s="297"/>
      <c r="J333" s="672"/>
      <c r="K333" s="672"/>
      <c r="L333" s="672"/>
      <c r="M333" s="672"/>
      <c r="N333" s="672"/>
      <c r="O333" s="672"/>
      <c r="P333" s="672"/>
      <c r="Q333" s="672"/>
      <c r="R333" s="672"/>
      <c r="S333" s="672"/>
      <c r="T333" s="672"/>
      <c r="U333" s="672"/>
      <c r="V333" s="672"/>
      <c r="W333" s="672"/>
      <c r="X333" s="672"/>
      <c r="Y333" s="672"/>
    </row>
    <row r="334" spans="1:25" s="488" customFormat="1" hidden="1" outlineLevel="1" x14ac:dyDescent="0.3">
      <c r="A334" s="615"/>
      <c r="B334" s="774"/>
      <c r="C334" s="775"/>
      <c r="D334" s="731"/>
      <c r="E334" s="626"/>
      <c r="F334" s="612"/>
      <c r="G334" s="627"/>
      <c r="H334" s="653"/>
      <c r="I334" s="297"/>
      <c r="J334" s="672"/>
      <c r="K334" s="672"/>
      <c r="L334" s="672"/>
      <c r="M334" s="672"/>
      <c r="N334" s="672"/>
      <c r="O334" s="672"/>
      <c r="P334" s="672"/>
      <c r="Q334" s="672"/>
      <c r="R334" s="672"/>
      <c r="S334" s="672"/>
      <c r="T334" s="672"/>
      <c r="U334" s="672"/>
      <c r="V334" s="672"/>
      <c r="W334" s="672"/>
      <c r="X334" s="672"/>
      <c r="Y334" s="672"/>
    </row>
    <row r="335" spans="1:25" s="488" customFormat="1" hidden="1" outlineLevel="1" x14ac:dyDescent="0.3">
      <c r="A335" s="615"/>
      <c r="B335" s="774"/>
      <c r="C335" s="775"/>
      <c r="D335" s="731"/>
      <c r="E335" s="626"/>
      <c r="F335" s="612"/>
      <c r="G335" s="627"/>
      <c r="H335" s="653"/>
      <c r="I335" s="297"/>
      <c r="J335" s="672"/>
      <c r="K335" s="672"/>
      <c r="L335" s="672"/>
      <c r="M335" s="672"/>
      <c r="N335" s="672"/>
      <c r="O335" s="672"/>
      <c r="P335" s="672"/>
      <c r="Q335" s="672"/>
      <c r="R335" s="672"/>
      <c r="S335" s="672"/>
      <c r="T335" s="672"/>
      <c r="U335" s="672"/>
      <c r="V335" s="672"/>
      <c r="W335" s="672"/>
      <c r="X335" s="672"/>
      <c r="Y335" s="672"/>
    </row>
    <row r="336" spans="1:25" s="488" customFormat="1" hidden="1" outlineLevel="1" x14ac:dyDescent="0.3">
      <c r="A336" s="615"/>
      <c r="B336" s="774"/>
      <c r="C336" s="775"/>
      <c r="D336" s="731"/>
      <c r="E336" s="626"/>
      <c r="F336" s="612"/>
      <c r="G336" s="627"/>
      <c r="H336" s="653"/>
      <c r="I336" s="297"/>
      <c r="J336" s="672"/>
      <c r="K336" s="672"/>
      <c r="L336" s="672"/>
      <c r="M336" s="672"/>
      <c r="N336" s="672"/>
      <c r="O336" s="672"/>
      <c r="P336" s="672"/>
      <c r="Q336" s="672"/>
      <c r="R336" s="672"/>
      <c r="S336" s="672"/>
      <c r="T336" s="672"/>
      <c r="U336" s="672"/>
      <c r="V336" s="672"/>
      <c r="W336" s="672"/>
      <c r="X336" s="672"/>
      <c r="Y336" s="672"/>
    </row>
    <row r="337" spans="1:25" s="488" customFormat="1" hidden="1" outlineLevel="1" x14ac:dyDescent="0.3">
      <c r="A337" s="615"/>
      <c r="B337" s="774"/>
      <c r="C337" s="775"/>
      <c r="D337" s="731"/>
      <c r="E337" s="626"/>
      <c r="F337" s="612"/>
      <c r="G337" s="627"/>
      <c r="H337" s="653"/>
      <c r="I337" s="297"/>
      <c r="J337" s="672"/>
      <c r="K337" s="672"/>
      <c r="L337" s="672"/>
      <c r="M337" s="672"/>
      <c r="N337" s="672"/>
      <c r="O337" s="672"/>
      <c r="P337" s="672"/>
      <c r="Q337" s="672"/>
      <c r="R337" s="672"/>
      <c r="S337" s="672"/>
      <c r="T337" s="672"/>
      <c r="U337" s="672"/>
      <c r="V337" s="672"/>
      <c r="W337" s="672"/>
      <c r="X337" s="672"/>
      <c r="Y337" s="672"/>
    </row>
    <row r="338" spans="1:25" s="488" customFormat="1" hidden="1" outlineLevel="1" x14ac:dyDescent="0.3">
      <c r="A338" s="615"/>
      <c r="B338" s="774"/>
      <c r="C338" s="775"/>
      <c r="D338" s="731"/>
      <c r="E338" s="626"/>
      <c r="F338" s="612"/>
      <c r="G338" s="627"/>
      <c r="H338" s="653"/>
      <c r="I338" s="297"/>
      <c r="J338" s="672"/>
      <c r="K338" s="672"/>
      <c r="L338" s="672"/>
      <c r="M338" s="672"/>
      <c r="N338" s="672"/>
      <c r="O338" s="672"/>
      <c r="P338" s="672"/>
      <c r="Q338" s="672"/>
      <c r="R338" s="672"/>
      <c r="S338" s="672"/>
      <c r="T338" s="672"/>
      <c r="U338" s="672"/>
      <c r="V338" s="672"/>
      <c r="W338" s="672"/>
      <c r="X338" s="672"/>
      <c r="Y338" s="672"/>
    </row>
    <row r="339" spans="1:25" s="488" customFormat="1" hidden="1" outlineLevel="1" x14ac:dyDescent="0.3">
      <c r="A339" s="615"/>
      <c r="B339" s="774"/>
      <c r="C339" s="775"/>
      <c r="D339" s="731"/>
      <c r="E339" s="626"/>
      <c r="F339" s="612"/>
      <c r="G339" s="627"/>
      <c r="H339" s="653"/>
      <c r="I339" s="297"/>
      <c r="J339" s="672"/>
      <c r="K339" s="672"/>
      <c r="L339" s="672"/>
      <c r="M339" s="672"/>
      <c r="N339" s="672"/>
      <c r="O339" s="672"/>
      <c r="P339" s="672"/>
      <c r="Q339" s="672"/>
      <c r="R339" s="672"/>
      <c r="S339" s="672"/>
      <c r="T339" s="672"/>
      <c r="U339" s="672"/>
      <c r="V339" s="672"/>
      <c r="W339" s="672"/>
      <c r="X339" s="672"/>
      <c r="Y339" s="672"/>
    </row>
    <row r="340" spans="1:25" s="488" customFormat="1" hidden="1" outlineLevel="1" x14ac:dyDescent="0.3">
      <c r="A340" s="615"/>
      <c r="B340" s="774"/>
      <c r="C340" s="775"/>
      <c r="D340" s="731"/>
      <c r="E340" s="626"/>
      <c r="F340" s="612"/>
      <c r="G340" s="627"/>
      <c r="H340" s="653"/>
      <c r="I340" s="297"/>
      <c r="J340" s="672"/>
      <c r="K340" s="672"/>
      <c r="L340" s="672"/>
      <c r="M340" s="672"/>
      <c r="N340" s="672"/>
      <c r="O340" s="672"/>
      <c r="P340" s="672"/>
      <c r="Q340" s="672"/>
      <c r="R340" s="672"/>
      <c r="S340" s="672"/>
      <c r="T340" s="672"/>
      <c r="U340" s="672"/>
      <c r="V340" s="672"/>
      <c r="W340" s="672"/>
      <c r="X340" s="672"/>
      <c r="Y340" s="672"/>
    </row>
    <row r="341" spans="1:25" s="488" customFormat="1" ht="14.5" collapsed="1" thickBot="1" x14ac:dyDescent="0.35">
      <c r="A341" s="628"/>
      <c r="B341" s="629"/>
      <c r="C341" s="629"/>
      <c r="D341" s="629"/>
      <c r="E341" s="629"/>
      <c r="F341" s="629"/>
      <c r="G341" s="638"/>
      <c r="H341" s="655"/>
      <c r="I341" s="297"/>
      <c r="J341" s="672"/>
      <c r="K341" s="672"/>
      <c r="L341" s="672"/>
      <c r="M341" s="672"/>
      <c r="N341" s="672"/>
      <c r="O341" s="672"/>
      <c r="P341" s="672"/>
      <c r="Q341" s="672"/>
      <c r="R341" s="672"/>
      <c r="S341" s="672"/>
      <c r="T341" s="672"/>
      <c r="U341" s="672"/>
      <c r="V341" s="672"/>
      <c r="W341" s="672"/>
      <c r="X341" s="672"/>
      <c r="Y341" s="672"/>
    </row>
    <row r="342" spans="1:25" s="488" customFormat="1" ht="15" thickTop="1" thickBot="1" x14ac:dyDescent="0.35">
      <c r="A342" s="658"/>
      <c r="B342" s="658"/>
      <c r="C342" s="658"/>
      <c r="D342" s="783" t="s">
        <v>1104</v>
      </c>
      <c r="E342" s="784"/>
      <c r="F342" s="785"/>
      <c r="G342" s="659">
        <f>SUM(G321:G340)</f>
        <v>0</v>
      </c>
      <c r="H342" s="662"/>
      <c r="I342" s="297"/>
      <c r="J342" s="672"/>
      <c r="K342" s="672"/>
      <c r="L342" s="672"/>
      <c r="M342" s="672"/>
      <c r="N342" s="672"/>
      <c r="O342" s="672"/>
      <c r="P342" s="672"/>
      <c r="Q342" s="672"/>
      <c r="R342" s="672"/>
      <c r="S342" s="672"/>
      <c r="T342" s="672"/>
      <c r="U342" s="672"/>
      <c r="V342" s="672"/>
      <c r="W342" s="672"/>
      <c r="X342" s="672"/>
      <c r="Y342" s="672"/>
    </row>
    <row r="343" spans="1:25" s="488" customFormat="1" ht="15" thickTop="1" thickBot="1" x14ac:dyDescent="0.35">
      <c r="A343" s="661"/>
      <c r="B343" s="661"/>
      <c r="C343" s="661"/>
      <c r="D343" s="786"/>
      <c r="E343" s="787"/>
      <c r="F343" s="788"/>
      <c r="G343" s="790">
        <f>+G342+H342</f>
        <v>0</v>
      </c>
      <c r="H343" s="791"/>
      <c r="I343" s="297"/>
      <c r="J343" s="672"/>
      <c r="K343" s="672"/>
      <c r="L343" s="672"/>
      <c r="M343" s="672"/>
      <c r="N343" s="672"/>
      <c r="O343" s="672"/>
      <c r="P343" s="672"/>
      <c r="Q343" s="672"/>
      <c r="R343" s="672"/>
      <c r="S343" s="672"/>
      <c r="T343" s="672"/>
      <c r="U343" s="672"/>
      <c r="V343" s="672"/>
      <c r="W343" s="672"/>
      <c r="X343" s="672"/>
      <c r="Y343" s="672"/>
    </row>
    <row r="344" spans="1:25" x14ac:dyDescent="0.3">
      <c r="A344" s="67"/>
      <c r="B344" s="67"/>
      <c r="C344" s="67"/>
      <c r="D344" s="67"/>
      <c r="E344" s="67"/>
      <c r="F344" s="67"/>
      <c r="G344" s="67"/>
      <c r="H344" s="67"/>
      <c r="I344" s="67"/>
      <c r="J344" s="76"/>
      <c r="K344" s="76"/>
      <c r="L344" s="76"/>
      <c r="M344" s="76"/>
      <c r="N344" s="76"/>
      <c r="O344" s="76"/>
      <c r="P344" s="76"/>
      <c r="Q344" s="76"/>
      <c r="R344" s="76"/>
      <c r="S344" s="76"/>
      <c r="T344" s="76"/>
      <c r="U344" s="76"/>
      <c r="V344" s="76"/>
      <c r="W344" s="76"/>
      <c r="X344" s="76"/>
      <c r="Y344" s="76"/>
    </row>
    <row r="345" spans="1:25" x14ac:dyDescent="0.3">
      <c r="A345" s="67"/>
      <c r="B345" s="67"/>
      <c r="C345" s="67"/>
      <c r="D345" s="67"/>
      <c r="E345" s="67"/>
      <c r="F345" s="67"/>
      <c r="G345" s="67"/>
      <c r="H345" s="67"/>
      <c r="I345" s="67"/>
      <c r="J345" s="76"/>
      <c r="K345" s="76"/>
      <c r="L345" s="76"/>
      <c r="M345" s="76"/>
      <c r="N345" s="76"/>
      <c r="O345" s="76"/>
      <c r="P345" s="76"/>
      <c r="Q345" s="76"/>
      <c r="R345" s="76"/>
      <c r="S345" s="76"/>
      <c r="T345" s="76"/>
      <c r="U345" s="76"/>
      <c r="V345" s="76"/>
      <c r="W345" s="76"/>
      <c r="X345" s="76"/>
      <c r="Y345" s="76"/>
    </row>
    <row r="346" spans="1:25" x14ac:dyDescent="0.3">
      <c r="A346" s="76"/>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row>
    <row r="347" spans="1:25" x14ac:dyDescent="0.3">
      <c r="A347" s="76"/>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row>
    <row r="348" spans="1:25" x14ac:dyDescent="0.3">
      <c r="A348" s="76"/>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row>
    <row r="349" spans="1:25" x14ac:dyDescent="0.3">
      <c r="A349" s="76"/>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row>
    <row r="350" spans="1:25" x14ac:dyDescent="0.3">
      <c r="A350" s="76"/>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row>
    <row r="351" spans="1:25" x14ac:dyDescent="0.3">
      <c r="A351" s="76"/>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row>
    <row r="352" spans="1:25" x14ac:dyDescent="0.3">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row>
    <row r="353" spans="1:25" x14ac:dyDescent="0.3">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row>
    <row r="354" spans="1:25" x14ac:dyDescent="0.3">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row>
    <row r="355" spans="1:25" x14ac:dyDescent="0.3">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row>
    <row r="356" spans="1:25" x14ac:dyDescent="0.3">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row>
    <row r="357" spans="1:25" x14ac:dyDescent="0.3">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row>
    <row r="358" spans="1:25" x14ac:dyDescent="0.3">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row>
    <row r="359" spans="1:25" x14ac:dyDescent="0.3">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row>
    <row r="360" spans="1:25" x14ac:dyDescent="0.3">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row>
    <row r="361" spans="1:25" x14ac:dyDescent="0.3">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row>
    <row r="362" spans="1:25" x14ac:dyDescent="0.3">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row>
    <row r="363" spans="1:25" x14ac:dyDescent="0.3">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row>
    <row r="364" spans="1:25" x14ac:dyDescent="0.3">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row>
    <row r="365" spans="1:25" x14ac:dyDescent="0.3">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row>
    <row r="366" spans="1:25" x14ac:dyDescent="0.3">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row>
    <row r="367" spans="1:25" x14ac:dyDescent="0.3">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row>
    <row r="368" spans="1:25" x14ac:dyDescent="0.3">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row>
    <row r="369" spans="1:25" x14ac:dyDescent="0.3">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row>
    <row r="370" spans="1:25" x14ac:dyDescent="0.3">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row>
    <row r="371" spans="1:25" x14ac:dyDescent="0.3">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row>
    <row r="372" spans="1:25" x14ac:dyDescent="0.3">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row>
    <row r="373" spans="1:25" x14ac:dyDescent="0.3">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row>
    <row r="374" spans="1:25" x14ac:dyDescent="0.3">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row>
    <row r="375" spans="1:25" x14ac:dyDescent="0.3">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row>
    <row r="376" spans="1:25" x14ac:dyDescent="0.3">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row>
    <row r="377" spans="1:25" x14ac:dyDescent="0.3">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row>
  </sheetData>
  <sheetProtection algorithmName="SHA-512" hashValue="mYeAHUXCkVqKEsiwxCEkb/fU/guq8ajxrQfj3LgpOmTLUekVbLKxamRbB6zuxJYYguWBSajnLGJ4jgksoFvKaQ==" saltValue="4+TXX2A3J8Y8zp2tU3DqzQ==" spinCount="100000" sheet="1" formatRows="0"/>
  <mergeCells count="189">
    <mergeCell ref="B288:D288"/>
    <mergeCell ref="B323:D323"/>
    <mergeCell ref="B324:D324"/>
    <mergeCell ref="B325:D325"/>
    <mergeCell ref="B326:D326"/>
    <mergeCell ref="B327:D327"/>
    <mergeCell ref="B294:D294"/>
    <mergeCell ref="B295:D295"/>
    <mergeCell ref="B296:D296"/>
    <mergeCell ref="B297:D297"/>
    <mergeCell ref="B298:D298"/>
    <mergeCell ref="A319:F319"/>
    <mergeCell ref="B269:D269"/>
    <mergeCell ref="B270:D270"/>
    <mergeCell ref="B271:D271"/>
    <mergeCell ref="B272:D272"/>
    <mergeCell ref="B273:D273"/>
    <mergeCell ref="B274:D274"/>
    <mergeCell ref="B275:D275"/>
    <mergeCell ref="B276:D276"/>
    <mergeCell ref="B277:D277"/>
    <mergeCell ref="B278:D278"/>
    <mergeCell ref="B279:D279"/>
    <mergeCell ref="B280:D280"/>
    <mergeCell ref="B281:D281"/>
    <mergeCell ref="B282:D282"/>
    <mergeCell ref="B283:D283"/>
    <mergeCell ref="B284:D284"/>
    <mergeCell ref="B285:D285"/>
    <mergeCell ref="B286:D286"/>
    <mergeCell ref="B287:D287"/>
    <mergeCell ref="B200:D200"/>
    <mergeCell ref="B201:D201"/>
    <mergeCell ref="B236:D236"/>
    <mergeCell ref="B237:D237"/>
    <mergeCell ref="B238:D238"/>
    <mergeCell ref="B239:D239"/>
    <mergeCell ref="B240:D240"/>
    <mergeCell ref="B241:D241"/>
    <mergeCell ref="B242:D242"/>
    <mergeCell ref="B221:D221"/>
    <mergeCell ref="B222:D222"/>
    <mergeCell ref="B214:D214"/>
    <mergeCell ref="B215:D215"/>
    <mergeCell ref="B216:D216"/>
    <mergeCell ref="B217:D217"/>
    <mergeCell ref="B218:D218"/>
    <mergeCell ref="B219:D219"/>
    <mergeCell ref="B223:D223"/>
    <mergeCell ref="B224:D224"/>
    <mergeCell ref="B225:D225"/>
    <mergeCell ref="B226:D226"/>
    <mergeCell ref="D228:F229"/>
    <mergeCell ref="B256:D256"/>
    <mergeCell ref="B191:D191"/>
    <mergeCell ref="B192:D192"/>
    <mergeCell ref="B193:D193"/>
    <mergeCell ref="B194:D194"/>
    <mergeCell ref="B195:D195"/>
    <mergeCell ref="B196:D196"/>
    <mergeCell ref="B197:D197"/>
    <mergeCell ref="B198:D198"/>
    <mergeCell ref="B199:D199"/>
    <mergeCell ref="B182:D182"/>
    <mergeCell ref="B183:D183"/>
    <mergeCell ref="B184:D184"/>
    <mergeCell ref="B185:D185"/>
    <mergeCell ref="B186:D186"/>
    <mergeCell ref="B187:D187"/>
    <mergeCell ref="B188:D188"/>
    <mergeCell ref="B189:D189"/>
    <mergeCell ref="B190:D190"/>
    <mergeCell ref="G319:G320"/>
    <mergeCell ref="H319:H320"/>
    <mergeCell ref="B320:D320"/>
    <mergeCell ref="A1:G1"/>
    <mergeCell ref="A2:F2"/>
    <mergeCell ref="G2:G3"/>
    <mergeCell ref="E152:E153"/>
    <mergeCell ref="F152:F153"/>
    <mergeCell ref="G153:H153"/>
    <mergeCell ref="D155:F155"/>
    <mergeCell ref="G155:H155"/>
    <mergeCell ref="A178:F178"/>
    <mergeCell ref="G178:G179"/>
    <mergeCell ref="B179:D179"/>
    <mergeCell ref="B180:D180"/>
    <mergeCell ref="B171:D171"/>
    <mergeCell ref="B172:D172"/>
    <mergeCell ref="D174:F175"/>
    <mergeCell ref="G175:H175"/>
    <mergeCell ref="A158:F158"/>
    <mergeCell ref="G158:G159"/>
    <mergeCell ref="H158:H159"/>
    <mergeCell ref="B159:D159"/>
    <mergeCell ref="B160:D160"/>
    <mergeCell ref="G343:H343"/>
    <mergeCell ref="B321:D321"/>
    <mergeCell ref="B322:D322"/>
    <mergeCell ref="B328:D328"/>
    <mergeCell ref="B329:D329"/>
    <mergeCell ref="B330:D330"/>
    <mergeCell ref="B336:D336"/>
    <mergeCell ref="B337:D337"/>
    <mergeCell ref="B338:D338"/>
    <mergeCell ref="B339:D339"/>
    <mergeCell ref="B340:D340"/>
    <mergeCell ref="D342:F343"/>
    <mergeCell ref="B331:D331"/>
    <mergeCell ref="B332:D332"/>
    <mergeCell ref="B333:D333"/>
    <mergeCell ref="B334:D334"/>
    <mergeCell ref="B335:D335"/>
    <mergeCell ref="B170:D170"/>
    <mergeCell ref="B161:D161"/>
    <mergeCell ref="B167:D167"/>
    <mergeCell ref="B168:D168"/>
    <mergeCell ref="B169:D169"/>
    <mergeCell ref="B181:D181"/>
    <mergeCell ref="B212:D212"/>
    <mergeCell ref="B220:D220"/>
    <mergeCell ref="B162:D162"/>
    <mergeCell ref="B163:D163"/>
    <mergeCell ref="B164:D164"/>
    <mergeCell ref="B165:D165"/>
    <mergeCell ref="B166:D166"/>
    <mergeCell ref="B202:D202"/>
    <mergeCell ref="B203:D203"/>
    <mergeCell ref="B204:D204"/>
    <mergeCell ref="B205:D205"/>
    <mergeCell ref="B206:D206"/>
    <mergeCell ref="B207:D207"/>
    <mergeCell ref="B208:D208"/>
    <mergeCell ref="B209:D209"/>
    <mergeCell ref="B210:D210"/>
    <mergeCell ref="B211:D211"/>
    <mergeCell ref="B213:D213"/>
    <mergeCell ref="G229:H229"/>
    <mergeCell ref="A232:F232"/>
    <mergeCell ref="G232:G233"/>
    <mergeCell ref="B233:D233"/>
    <mergeCell ref="B234:D234"/>
    <mergeCell ref="B235:D235"/>
    <mergeCell ref="B246:D246"/>
    <mergeCell ref="B254:D254"/>
    <mergeCell ref="B255:D255"/>
    <mergeCell ref="B247:D247"/>
    <mergeCell ref="B248:D248"/>
    <mergeCell ref="B249:D249"/>
    <mergeCell ref="B250:D250"/>
    <mergeCell ref="B251:D251"/>
    <mergeCell ref="B252:D252"/>
    <mergeCell ref="B253:D253"/>
    <mergeCell ref="B243:D243"/>
    <mergeCell ref="B244:D244"/>
    <mergeCell ref="B245:D245"/>
    <mergeCell ref="B257:D257"/>
    <mergeCell ref="B258:D258"/>
    <mergeCell ref="B259:D259"/>
    <mergeCell ref="B260:D260"/>
    <mergeCell ref="D262:F263"/>
    <mergeCell ref="G263:H263"/>
    <mergeCell ref="A265:F265"/>
    <mergeCell ref="G265:G266"/>
    <mergeCell ref="B266:D266"/>
    <mergeCell ref="G316:H316"/>
    <mergeCell ref="B310:D310"/>
    <mergeCell ref="B311:D311"/>
    <mergeCell ref="B312:D312"/>
    <mergeCell ref="B313:D313"/>
    <mergeCell ref="D315:F316"/>
    <mergeCell ref="B267:D267"/>
    <mergeCell ref="B268:D268"/>
    <mergeCell ref="B299:D299"/>
    <mergeCell ref="B307:D307"/>
    <mergeCell ref="B308:D308"/>
    <mergeCell ref="B309:D309"/>
    <mergeCell ref="B300:D300"/>
    <mergeCell ref="B301:D301"/>
    <mergeCell ref="B302:D302"/>
    <mergeCell ref="B303:D303"/>
    <mergeCell ref="B304:D304"/>
    <mergeCell ref="B305:D305"/>
    <mergeCell ref="B306:D306"/>
    <mergeCell ref="B289:D289"/>
    <mergeCell ref="B290:D290"/>
    <mergeCell ref="B291:D291"/>
    <mergeCell ref="B292:D292"/>
    <mergeCell ref="B293:D29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64924B8E-81C3-45E6-8DFF-0A12090F1725}">
          <x14:formula1>
            <xm:f>Summary!$AF$4:$AF$14</xm:f>
          </x14:formula1>
          <xm:sqref>E4:E150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9563-2208-4F53-88D0-634120A6F706}">
  <dimension ref="A1:P182"/>
  <sheetViews>
    <sheetView workbookViewId="0">
      <selection activeCell="A33" sqref="A3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11.5"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696</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tr">
        <f>LOOKUP(Tabell1__2[[#This Row],[KTO]],'chart of accounts kl 3-5'!A:A,'chart of accounts kl 3-5'!B:B)</f>
        <v>Offentligrättsliga avgifter</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tr">
        <f>LOOKUP(Tabell1__2[[#This Row],[KTO]],'chart of accounts kl 3-5'!A:A,'chart of accounts kl 3-5'!B:B)</f>
        <v>Offentligrättsliga avgifter</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tr">
        <f>LOOKUP(Tabell1__2[[#This Row],[KTO]],'chart of accounts kl 3-5'!A:A,'chart of accounts kl 3-5'!B:B)</f>
        <v>Offentligrättsliga avgifter</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tr">
        <f>LOOKUP(Tabell1__2[[#This Row],[KTO]],'chart of accounts kl 3-5'!A:A,'chart of accounts kl 3-5'!B:B)</f>
        <v>Periodiserade bidrag övriga</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tr">
        <f>LOOKUP(Tabell1__2[[#This Row],[KTO]],'chart of accounts kl 3-5'!A:A,'chart of accounts kl 3-5'!B:B)</f>
        <v>Periodiserade bidrag övriga</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tr">
        <f>LOOKUP(Tabell1__2[[#This Row],[KTO]],'chart of accounts kl 3-5'!A:A,'chart of accounts kl 3-5'!B:B)</f>
        <v>Periodiserade bidrag övriga</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tr">
        <f>LOOKUP(Tabell1__2[[#This Row],[KTO]],'chart of accounts kl 3-5'!A:A,'chart of accounts kl 3-5'!B:B)</f>
        <v>Arvoden                                                                                                Inkl sociala avgifter.</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tr">
        <f>LOOKUP(Tabell1__2[[#This Row],[KTO]],'chart of accounts kl 3-5'!A:A,'chart of accounts kl 3-5'!B:B)</f>
        <v>Arvoden                                                                                                Inkl sociala avgifter.</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tr">
        <f>LOOKUP(Tabell1__2[[#This Row],[KTO]],'chart of accounts kl 3-5'!A:A,'chart of accounts kl 3-5'!B:B)</f>
        <v>Arvoden                                                                                                Inkl sociala avgifter.</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tr">
        <f>LOOKUP(Tabell1__2[[#This Row],[KTO]],'chart of accounts kl 3-5'!A:A,'chart of accounts kl 3-5'!B:B)</f>
        <v>Traktamenten vid tjänsteresa</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tr">
        <f>LOOKUP(Tabell1__2[[#This Row],[KTO]],'chart of accounts kl 3-5'!A:A,'chart of accounts kl 3-5'!B:B)</f>
        <v>Traktamente t o m schablon, inrikes</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tr">
        <f>LOOKUP(Tabell1__2[[#This Row],[KTO]],'chart of accounts kl 3-5'!A:A,'chart of accounts kl 3-5'!B:B)</f>
        <v>Traktamente utöver schablon, inrikes</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tr">
        <f>LOOKUP(Tabell1__2[[#This Row],[KTO]],'chart of accounts kl 3-5'!A:A,'chart of accounts kl 3-5'!B:B)</f>
        <v>Traktamente utöver schablon, inrikes</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tr">
        <f>LOOKUP(Tabell1__2[[#This Row],[KTO]],'chart of accounts kl 3-5'!A:A,'chart of accounts kl 3-5'!B:B)</f>
        <v>Traktamente t o m schablon, utrikes</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tr">
        <f>LOOKUP(Tabell1__2[[#This Row],[KTO]],'chart of accounts kl 3-5'!A:A,'chart of accounts kl 3-5'!B:B)</f>
        <v>Varulagerförändring m.m.</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tr">
        <f>LOOKUP(Tabell1__2[[#This Row],[KTO]],'chart of accounts kl 3-5'!A:A,'chart of accounts kl 3-5'!B:B)</f>
        <v>Medfinansiering av gem kostn Fo/FoU</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tr">
        <f>LOOKUP(Tabell1__2[[#This Row],[KTO]],'chart of accounts kl 3-5'!A:A,'chart of accounts kl 3-5'!B:B)</f>
        <v>Medfinansiering av gem kostn Fo/FoU</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tr">
        <f>LOOKUP(Tabell1__2[[#This Row],[KTO]],'chart of accounts kl 3-5'!A:A,'chart of accounts kl 3-5'!B:B)</f>
        <v>Medfinansiering av gem kostn Fo/FoU</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tr">
        <f>LOOKUP(Tabell1__2[[#This Row],[KTO]],'chart of accounts kl 3-5'!A:A,'chart of accounts kl 3-5'!B:B)</f>
        <v>Medfinansiering av gem kostn Fo/FoU</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tr">
        <f>LOOKUP(Tabell1__2[[#This Row],[KTO]],'chart of accounts kl 3-5'!A:A,'chart of accounts kl 3-5'!B:B)</f>
        <v>Medfinansiering av gem kostn Fo/FoU</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tr">
        <f>LOOKUP(Tabell1__2[[#This Row],[KTO]],'chart of accounts kl 3-5'!A:A,'chart of accounts kl 3-5'!B:B)</f>
        <v>Medfinansiering av gem kostn Fo/FoU</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tr">
        <f>LOOKUP(Tabell1__2[[#This Row],[KTO]],'chart of accounts kl 3-5'!A:A,'chart of accounts kl 3-5'!B:B)</f>
        <v>Offentligrättsliga avgifter</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tr">
        <f>LOOKUP(Tabell1__2[[#This Row],[KTO]],'chart of accounts kl 3-5'!A:A,'chart of accounts kl 3-5'!B:B)</f>
        <v>Offentligrättsliga avgifter</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tr">
        <f>LOOKUP(Tabell1__2[[#This Row],[KTO]],'chart of accounts kl 3-5'!A:A,'chart of accounts kl 3-5'!B:B)</f>
        <v>Offentligrättsliga avgifter</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tr">
        <f>LOOKUP(Tabell1__2[[#This Row],[KTO]],'chart of accounts kl 3-5'!A:A,'chart of accounts kl 3-5'!B:B)</f>
        <v>Offentligrättsliga avgifter</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tr">
        <f>LOOKUP(Tabell1__2[[#This Row],[KTO]],'chart of accounts kl 3-5'!A:A,'chart of accounts kl 3-5'!B:B)</f>
        <v>Periodiserade bidrag övriga</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tr">
        <f>LOOKUP(Tabell1__2[[#This Row],[KTO]],'chart of accounts kl 3-5'!A:A,'chart of accounts kl 3-5'!B:B)</f>
        <v>Periodiserade bidrag övriga</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tr">
        <f>LOOKUP(Tabell1__2[[#This Row],[KTO]],'chart of accounts kl 3-5'!A:A,'chart of accounts kl 3-5'!B:B)</f>
        <v>Periodiserade bidrag övriga</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tr">
        <f>LOOKUP(Tabell1__2[[#This Row],[KTO]],'chart of accounts kl 3-5'!A:A,'chart of accounts kl 3-5'!B:B)</f>
        <v>Arvoden                                                                                                Inkl sociala avgifter.</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tr">
        <f>LOOKUP(Tabell1__2[[#This Row],[KTO]],'chart of accounts kl 3-5'!A:A,'chart of accounts kl 3-5'!B:B)</f>
        <v>Arvoden                                                                                                Inkl sociala avgifter.</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tr">
        <f>LOOKUP(Tabell1__2[[#This Row],[KTO]],'chart of accounts kl 3-5'!A:A,'chart of accounts kl 3-5'!B:B)</f>
        <v>Arvoden                                                                                                Inkl sociala avgifter.</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tr">
        <f>LOOKUP(Tabell1__2[[#This Row],[KTO]],'chart of accounts kl 3-5'!A:A,'chart of accounts kl 3-5'!B:B)</f>
        <v>Traktamenten vid tjänsteresa</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tr">
        <f>LOOKUP(Tabell1__2[[#This Row],[KTO]],'chart of accounts kl 3-5'!A:A,'chart of accounts kl 3-5'!B:B)</f>
        <v>Traktamente t o m schablon, inrikes</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tr">
        <f>LOOKUP(Tabell1__2[[#This Row],[KTO]],'chart of accounts kl 3-5'!A:A,'chart of accounts kl 3-5'!B:B)</f>
        <v>Traktamente utöver schablon, inrikes</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tr">
        <f>LOOKUP(Tabell1__2[[#This Row],[KTO]],'chart of accounts kl 3-5'!A:A,'chart of accounts kl 3-5'!B:B)</f>
        <v>Traktamente t o m schablon, utrikes</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tr">
        <f>LOOKUP(Tabell1__2[[#This Row],[KTO]],'chart of accounts kl 3-5'!A:A,'chart of accounts kl 3-5'!B:B)</f>
        <v>Medfinansiering av gem kostn Fo/FoU</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tr">
        <f>LOOKUP(Tabell1__2[[#This Row],[KTO]],'chart of accounts kl 3-5'!A:A,'chart of accounts kl 3-5'!B:B)</f>
        <v>Medfinansiering av gem kostn Fo/FoU</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tr">
        <f>LOOKUP(Tabell1__2[[#This Row],[KTO]],'chart of accounts kl 3-5'!A:A,'chart of accounts kl 3-5'!B:B)</f>
        <v>Medfinansiering av gem kostn Fo/FoU</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tr">
        <f>LOOKUP(Tabell1__2[[#This Row],[KTO]],'chart of accounts kl 3-5'!A:A,'chart of accounts kl 3-5'!B:B)</f>
        <v>Medfinansiering av gem kostn Fo/FoU</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tr">
        <f>LOOKUP(Tabell1__2[[#This Row],[KTO]],'chart of accounts kl 3-5'!A:A,'chart of accounts kl 3-5'!B:B)</f>
        <v>Medfinansiering av gem kostn Fo/FoU</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tr">
        <f>LOOKUP(Tabell1__2[[#This Row],[KTO]],'chart of accounts kl 3-5'!A:A,'chart of accounts kl 3-5'!B:B)</f>
        <v>Medfinansiering av gem kostn Fo/FoU</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tr">
        <f>LOOKUP(Tabell1__2[[#This Row],[KTO]],'chart of accounts kl 3-5'!A:A,'chart of accounts kl 3-5'!B:B)</f>
        <v>Medfinansiering av gem kostn Fo/FoU</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tr">
        <f>LOOKUP(Tabell1__2[[#This Row],[KTO]],'chart of accounts kl 3-5'!A:A,'chart of accounts kl 3-5'!B:B)</f>
        <v>Medfinansiering av gem kostn Fo/FoU</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tr">
        <f>LOOKUP(Tabell1__2[[#This Row],[KTO]],'chart of accounts kl 3-5'!A:A,'chart of accounts kl 3-5'!B:B)</f>
        <v>Medfinansiering av gem kostn Fo/FoU</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tr">
        <f>LOOKUP(Tabell1__2[[#This Row],[KTO]],'chart of accounts kl 3-5'!A:A,'chart of accounts kl 3-5'!B:B)</f>
        <v>Medfinansiering av gem kostn Fo/FoU</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tr">
        <f>LOOKUP(Tabell1__2[[#This Row],[KTO]],'chart of accounts kl 3-5'!A:A,'chart of accounts kl 3-5'!B:B)</f>
        <v>Medfinansiering av gem kostn Fo/FoU</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tr">
        <f>LOOKUP(Tabell1__2[[#This Row],[KTO]],'chart of accounts kl 3-5'!A:A,'chart of accounts kl 3-5'!B:B)</f>
        <v>Medfinansiering av gem kostn Fo/FoU</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tr">
        <f>LOOKUP(Tabell1__2[[#This Row],[KTO]],'chart of accounts kl 3-5'!A:A,'chart of accounts kl 3-5'!B:B)</f>
        <v>Medfinansiering av gem kostn Fo/FoU</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tr">
        <f>LOOKUP(Tabell1__2[[#This Row],[KTO]],'chart of accounts kl 3-5'!A:A,'chart of accounts kl 3-5'!B:B)</f>
        <v>Medfinansiering av gem kostn Fo/FoU</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tr">
        <f>LOOKUP(Tabell1__2[[#This Row],[KTO]],'chart of accounts kl 3-5'!A:A,'chart of accounts kl 3-5'!B:B)</f>
        <v>Offentligrättsliga avgifter</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tr">
        <f>LOOKUP(Tabell1__2[[#This Row],[KTO]],'chart of accounts kl 3-5'!A:A,'chart of accounts kl 3-5'!B:B)</f>
        <v>Offentligrättsliga avgifter</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tr">
        <f>LOOKUP(Tabell1__2[[#This Row],[KTO]],'chart of accounts kl 3-5'!A:A,'chart of accounts kl 3-5'!B:B)</f>
        <v>Offentligrättsliga avgifter</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tr">
        <f>LOOKUP(Tabell1__2[[#This Row],[KTO]],'chart of accounts kl 3-5'!A:A,'chart of accounts kl 3-5'!B:B)</f>
        <v>Offentligrättsliga avgifter</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tr">
        <f>LOOKUP(Tabell1__2[[#This Row],[KTO]],'chart of accounts kl 3-5'!A:A,'chart of accounts kl 3-5'!B:B)</f>
        <v>Offentligrättsliga avgifter</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tr">
        <f>LOOKUP(Tabell1__2[[#This Row],[KTO]],'chart of accounts kl 3-5'!A:A,'chart of accounts kl 3-5'!B:B)</f>
        <v>Offentligrättsliga avgifter</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tr">
        <f>LOOKUP(Tabell1__2[[#This Row],[KTO]],'chart of accounts kl 3-5'!A:A,'chart of accounts kl 3-5'!B:B)</f>
        <v>Offentligrättsliga avgifter</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tr">
        <f>LOOKUP(Tabell1__2[[#This Row],[KTO]],'chart of accounts kl 3-5'!A:A,'chart of accounts kl 3-5'!B:B)</f>
        <v>Offentligrättsliga avgifter</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tr">
        <f>LOOKUP(Tabell1__2[[#This Row],[KTO]],'chart of accounts kl 3-5'!A:A,'chart of accounts kl 3-5'!B:B)</f>
        <v>Bidrag från övriga länder och internationella organisationer</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tr">
        <f>LOOKUP(Tabell1__2[[#This Row],[KTO]],'chart of accounts kl 3-5'!A:A,'chart of accounts kl 3-5'!B:B)</f>
        <v>Periodiserade bidrag övriga</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tr">
        <f>LOOKUP(Tabell1__2[[#This Row],[KTO]],'chart of accounts kl 3-5'!A:A,'chart of accounts kl 3-5'!B:B)</f>
        <v>Periodiserade bidrag övriga</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tr">
        <f>LOOKUP(Tabell1__2[[#This Row],[KTO]],'chart of accounts kl 3-5'!A:A,'chart of accounts kl 3-5'!B:B)</f>
        <v>Periodiserade bidrag övriga</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tr">
        <f>LOOKUP(Tabell1__2[[#This Row],[KTO]],'chart of accounts kl 3-5'!A:A,'chart of accounts kl 3-5'!B:B)</f>
        <v>Periodiserade bidrag övriga</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tr">
        <f>LOOKUP(Tabell1__2[[#This Row],[KTO]],'chart of accounts kl 3-5'!A:A,'chart of accounts kl 3-5'!B:B)</f>
        <v>Periodiserade bidrag övriga</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tr">
        <f>LOOKUP(Tabell1__2[[#This Row],[KTO]],'chart of accounts kl 3-5'!A:A,'chart of accounts kl 3-5'!B:B)</f>
        <v>Periodiserade bidrag övriga</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tr">
        <f>LOOKUP(Tabell1__2[[#This Row],[KTO]],'chart of accounts kl 3-5'!A:A,'chart of accounts kl 3-5'!B:B)</f>
        <v>Periodiserade bidrag övriga</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tr">
        <f>LOOKUP(Tabell1__2[[#This Row],[KTO]],'chart of accounts kl 3-5'!A:A,'chart of accounts kl 3-5'!B:B)</f>
        <v>Arvoden                                                                                                Inkl sociala avgifter.</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tr">
        <f>LOOKUP(Tabell1__2[[#This Row],[KTO]],'chart of accounts kl 3-5'!A:A,'chart of accounts kl 3-5'!B:B)</f>
        <v>Arvoden                                                                                                Inkl sociala avgifter.</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tr">
        <f>LOOKUP(Tabell1__2[[#This Row],[KTO]],'chart of accounts kl 3-5'!A:A,'chart of accounts kl 3-5'!B:B)</f>
        <v>Arvoden                                                                                                Inkl sociala avgifter.</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tr">
        <f>LOOKUP(Tabell1__2[[#This Row],[KTO]],'chart of accounts kl 3-5'!A:A,'chart of accounts kl 3-5'!B:B)</f>
        <v>Arvoden                                                                                                Inkl sociala avgifter.</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tr">
        <f>LOOKUP(Tabell1__2[[#This Row],[KTO]],'chart of accounts kl 3-5'!A:A,'chart of accounts kl 3-5'!B:B)</f>
        <v>Arvoden                                                                                                Inkl sociala avgifter.</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tr">
        <f>LOOKUP(Tabell1__2[[#This Row],[KTO]],'chart of accounts kl 3-5'!A:A,'chart of accounts kl 3-5'!B:B)</f>
        <v>Arvoden                                                                                                Inkl sociala avgifter.</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tr">
        <f>LOOKUP(Tabell1__2[[#This Row],[KTO]],'chart of accounts kl 3-5'!A:A,'chart of accounts kl 3-5'!B:B)</f>
        <v>Arvoden                                                                                                Inkl sociala avgifter.</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tr">
        <f>LOOKUP(Tabell1__2[[#This Row],[KTO]],'chart of accounts kl 3-5'!A:A,'chart of accounts kl 3-5'!B:B)</f>
        <v>Arvoden                                                                                                Inkl sociala avgifter.</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tr">
        <f>LOOKUP(Tabell1__2[[#This Row],[KTO]],'chart of accounts kl 3-5'!A:A,'chart of accounts kl 3-5'!B:B)</f>
        <v>Arvoden                                                                                                Inkl sociala avgifter.</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tr">
        <f>LOOKUP(Tabell1__2[[#This Row],[KTO]],'chart of accounts kl 3-5'!A:A,'chart of accounts kl 3-5'!B:B)</f>
        <v>Arvoden                                                                                                Inkl sociala avgifter.</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tr">
        <f>LOOKUP(Tabell1__2[[#This Row],[KTO]],'chart of accounts kl 3-5'!A:A,'chart of accounts kl 3-5'!B:B)</f>
        <v>Traktamenten vid tjänsteresa</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tr">
        <f>LOOKUP(Tabell1__2[[#This Row],[KTO]],'chart of accounts kl 3-5'!A:A,'chart of accounts kl 3-5'!B:B)</f>
        <v>Traktamente t o m schablon, inrikes</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tr">
        <f>LOOKUP(Tabell1__2[[#This Row],[KTO]],'chart of accounts kl 3-5'!A:A,'chart of accounts kl 3-5'!B:B)</f>
        <v>Traktamente utöver schablon, inrikes</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tr">
        <f>LOOKUP(Tabell1__2[[#This Row],[KTO]],'chart of accounts kl 3-5'!A:A,'chart of accounts kl 3-5'!B:B)</f>
        <v>Traktamente t o m schablon, utrikes</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tr">
        <f>LOOKUP(Tabell1__2[[#This Row],[KTO]],'chart of accounts kl 3-5'!A:A,'chart of accounts kl 3-5'!B:B)</f>
        <v>Traktamente t o m schablon, utrikes</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tr">
        <f>LOOKUP(Tabell1__2[[#This Row],[KTO]],'chart of accounts kl 3-5'!A:A,'chart of accounts kl 3-5'!B:B)</f>
        <v>Korttidsinvesteringar (ej anläggningstillgångar)                                                     Inköp av stöldbegärliga förbrukningsinventarier i Raindance bokförs på konto 1200. Definitiv kontering görs i anläggningsregistret.</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tr">
        <f>LOOKUP(Tabell1__2[[#This Row],[KTO]],'chart of accounts kl 3-5'!A:A,'chart of accounts kl 3-5'!B:B)</f>
        <v>Övriga förbrukningsvaror, ej statliga</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F320-BD0D-478B-9745-DEC00BD95E38}">
  <dimension ref="A1:P182"/>
  <sheetViews>
    <sheetView topLeftCell="A151" workbookViewId="0">
      <selection activeCell="O3" sqref="O3"/>
    </sheetView>
  </sheetViews>
  <sheetFormatPr defaultColWidth="8.83203125" defaultRowHeight="14" x14ac:dyDescent="0.3"/>
  <cols>
    <col min="1" max="1" width="4.83203125" bestFit="1" customWidth="1"/>
    <col min="2" max="2" width="6.83203125" bestFit="1" customWidth="1"/>
    <col min="3" max="3" width="7" bestFit="1" customWidth="1"/>
    <col min="4" max="4" width="5.33203125" bestFit="1" customWidth="1"/>
    <col min="5" max="5" width="9.6640625" bestFit="1" customWidth="1"/>
    <col min="6" max="6" width="8" bestFit="1" customWidth="1"/>
    <col min="7" max="7" width="5.6640625" bestFit="1" customWidth="1"/>
    <col min="8" max="8" width="11" bestFit="1" customWidth="1"/>
    <col min="9" max="9" width="8.6640625" bestFit="1" customWidth="1"/>
    <col min="10" max="10" width="9" bestFit="1" customWidth="1"/>
    <col min="11" max="11" width="6" bestFit="1" customWidth="1"/>
    <col min="12" max="12" width="29.5" bestFit="1" customWidth="1"/>
    <col min="13" max="13" width="28.83203125" bestFit="1" customWidth="1"/>
    <col min="14" max="14" width="27.5" bestFit="1" customWidth="1"/>
    <col min="15" max="15" width="11.33203125" bestFit="1" customWidth="1"/>
    <col min="16" max="16" width="80.5" bestFit="1" customWidth="1"/>
  </cols>
  <sheetData>
    <row r="1" spans="1:16" x14ac:dyDescent="0.3">
      <c r="A1" t="s">
        <v>682</v>
      </c>
      <c r="B1" t="s">
        <v>683</v>
      </c>
      <c r="C1" t="s">
        <v>684</v>
      </c>
      <c r="D1" t="s">
        <v>685</v>
      </c>
      <c r="E1" t="s">
        <v>686</v>
      </c>
      <c r="F1" t="s">
        <v>687</v>
      </c>
      <c r="G1" t="s">
        <v>688</v>
      </c>
      <c r="H1" t="s">
        <v>689</v>
      </c>
      <c r="I1" t="s">
        <v>690</v>
      </c>
      <c r="J1" t="s">
        <v>691</v>
      </c>
      <c r="K1" t="s">
        <v>692</v>
      </c>
      <c r="L1" t="s">
        <v>693</v>
      </c>
      <c r="M1" t="s">
        <v>694</v>
      </c>
      <c r="N1" t="s">
        <v>695</v>
      </c>
      <c r="O1" t="s">
        <v>22</v>
      </c>
      <c r="P1" t="s">
        <v>935</v>
      </c>
    </row>
    <row r="2" spans="1:16" x14ac:dyDescent="0.3">
      <c r="A2">
        <v>2022</v>
      </c>
      <c r="B2">
        <v>3172</v>
      </c>
      <c r="C2">
        <v>5012</v>
      </c>
      <c r="D2">
        <v>22</v>
      </c>
      <c r="E2">
        <v>501203022</v>
      </c>
      <c r="F2">
        <v>92050</v>
      </c>
      <c r="G2">
        <v>42101</v>
      </c>
      <c r="H2" s="17">
        <v>44924</v>
      </c>
      <c r="I2">
        <v>85006840</v>
      </c>
      <c r="J2" t="s">
        <v>697</v>
      </c>
      <c r="K2" t="s">
        <v>0</v>
      </c>
      <c r="L2" t="s">
        <v>698</v>
      </c>
      <c r="M2" t="s">
        <v>699</v>
      </c>
      <c r="N2" t="s">
        <v>700</v>
      </c>
      <c r="O2">
        <v>97012.78</v>
      </c>
      <c r="P2" t="s">
        <v>207</v>
      </c>
    </row>
    <row r="3" spans="1:16" x14ac:dyDescent="0.3">
      <c r="A3">
        <v>2022</v>
      </c>
      <c r="B3">
        <v>3172</v>
      </c>
      <c r="C3">
        <v>5012</v>
      </c>
      <c r="D3">
        <v>22</v>
      </c>
      <c r="E3">
        <v>501203022</v>
      </c>
      <c r="F3">
        <v>92341</v>
      </c>
      <c r="G3">
        <v>42101</v>
      </c>
      <c r="H3" s="17">
        <v>44926</v>
      </c>
      <c r="I3">
        <v>85006454</v>
      </c>
      <c r="J3" t="s">
        <v>697</v>
      </c>
      <c r="K3" t="s">
        <v>0</v>
      </c>
      <c r="L3" t="s">
        <v>701</v>
      </c>
      <c r="M3" t="s">
        <v>702</v>
      </c>
      <c r="N3" t="s">
        <v>700</v>
      </c>
      <c r="O3">
        <v>599524.26</v>
      </c>
      <c r="P3" t="s">
        <v>207</v>
      </c>
    </row>
    <row r="4" spans="1:16" x14ac:dyDescent="0.3">
      <c r="A4">
        <v>2022</v>
      </c>
      <c r="B4">
        <v>3172</v>
      </c>
      <c r="C4">
        <v>5012</v>
      </c>
      <c r="D4">
        <v>22</v>
      </c>
      <c r="E4">
        <v>501203022</v>
      </c>
      <c r="F4">
        <v>92400</v>
      </c>
      <c r="G4">
        <v>42101</v>
      </c>
      <c r="H4" s="17">
        <v>44926</v>
      </c>
      <c r="I4">
        <v>85006590</v>
      </c>
      <c r="J4" t="s">
        <v>697</v>
      </c>
      <c r="K4" t="s">
        <v>0</v>
      </c>
      <c r="L4" t="s">
        <v>703</v>
      </c>
      <c r="M4" t="s">
        <v>704</v>
      </c>
      <c r="N4" t="s">
        <v>700</v>
      </c>
      <c r="O4">
        <v>243033.89</v>
      </c>
      <c r="P4" t="s">
        <v>207</v>
      </c>
    </row>
    <row r="5" spans="1:16" x14ac:dyDescent="0.3">
      <c r="A5">
        <v>2022</v>
      </c>
      <c r="B5">
        <v>3719</v>
      </c>
      <c r="C5">
        <v>5012</v>
      </c>
      <c r="D5">
        <v>22</v>
      </c>
      <c r="E5">
        <v>501203022</v>
      </c>
      <c r="F5">
        <v>42101</v>
      </c>
      <c r="G5">
        <v>42101</v>
      </c>
      <c r="H5" s="17">
        <v>44865</v>
      </c>
      <c r="I5">
        <v>99010255</v>
      </c>
      <c r="J5" t="s">
        <v>705</v>
      </c>
      <c r="K5" t="s">
        <v>0</v>
      </c>
      <c r="L5" t="s">
        <v>706</v>
      </c>
      <c r="M5" t="s">
        <v>707</v>
      </c>
      <c r="N5" t="s">
        <v>708</v>
      </c>
      <c r="O5">
        <v>-47517.39</v>
      </c>
      <c r="P5" t="s">
        <v>281</v>
      </c>
    </row>
    <row r="6" spans="1:16" x14ac:dyDescent="0.3">
      <c r="A6">
        <v>2022</v>
      </c>
      <c r="B6">
        <v>3719</v>
      </c>
      <c r="C6">
        <v>5012</v>
      </c>
      <c r="D6">
        <v>22</v>
      </c>
      <c r="E6">
        <v>501203022</v>
      </c>
      <c r="F6">
        <v>42101</v>
      </c>
      <c r="G6">
        <v>42101</v>
      </c>
      <c r="H6" s="17">
        <v>44895</v>
      </c>
      <c r="I6">
        <v>99010280</v>
      </c>
      <c r="J6" t="s">
        <v>705</v>
      </c>
      <c r="K6" t="s">
        <v>0</v>
      </c>
      <c r="L6" t="s">
        <v>709</v>
      </c>
      <c r="M6" t="s">
        <v>707</v>
      </c>
      <c r="N6" t="s">
        <v>708</v>
      </c>
      <c r="O6">
        <v>-65999.12</v>
      </c>
      <c r="P6" t="s">
        <v>281</v>
      </c>
    </row>
    <row r="7" spans="1:16" x14ac:dyDescent="0.3">
      <c r="A7">
        <v>2022</v>
      </c>
      <c r="B7">
        <v>3719</v>
      </c>
      <c r="C7">
        <v>5012</v>
      </c>
      <c r="D7">
        <v>22</v>
      </c>
      <c r="E7">
        <v>501203022</v>
      </c>
      <c r="F7">
        <v>42101</v>
      </c>
      <c r="G7">
        <v>42101</v>
      </c>
      <c r="H7" s="17">
        <v>44926</v>
      </c>
      <c r="I7">
        <v>99010307</v>
      </c>
      <c r="J7" t="s">
        <v>705</v>
      </c>
      <c r="K7" t="s">
        <v>0</v>
      </c>
      <c r="L7" t="s">
        <v>710</v>
      </c>
      <c r="M7" t="s">
        <v>707</v>
      </c>
      <c r="N7" t="s">
        <v>708</v>
      </c>
      <c r="O7">
        <v>-994665.66</v>
      </c>
      <c r="P7" t="s">
        <v>281</v>
      </c>
    </row>
    <row r="8" spans="1:16" x14ac:dyDescent="0.3">
      <c r="A8">
        <v>2022</v>
      </c>
      <c r="B8">
        <v>4012</v>
      </c>
      <c r="C8">
        <v>5012</v>
      </c>
      <c r="D8">
        <v>22</v>
      </c>
      <c r="E8">
        <v>501203022</v>
      </c>
      <c r="F8">
        <v>32950</v>
      </c>
      <c r="G8">
        <v>42101</v>
      </c>
      <c r="H8" s="17">
        <v>44859</v>
      </c>
      <c r="I8">
        <v>8801013</v>
      </c>
      <c r="J8" t="s">
        <v>711</v>
      </c>
      <c r="K8" t="s">
        <v>0</v>
      </c>
      <c r="L8" t="s">
        <v>712</v>
      </c>
      <c r="M8" t="s">
        <v>713</v>
      </c>
      <c r="N8" t="s">
        <v>714</v>
      </c>
      <c r="O8">
        <v>37210.39</v>
      </c>
      <c r="P8" t="s">
        <v>317</v>
      </c>
    </row>
    <row r="9" spans="1:16" x14ac:dyDescent="0.3">
      <c r="A9">
        <v>2022</v>
      </c>
      <c r="B9">
        <v>4012</v>
      </c>
      <c r="C9">
        <v>5012</v>
      </c>
      <c r="D9">
        <v>22</v>
      </c>
      <c r="E9">
        <v>501203022</v>
      </c>
      <c r="F9">
        <v>32950</v>
      </c>
      <c r="G9">
        <v>42101</v>
      </c>
      <c r="H9" s="17">
        <v>44890</v>
      </c>
      <c r="I9">
        <v>8801015</v>
      </c>
      <c r="J9" t="s">
        <v>711</v>
      </c>
      <c r="K9" t="s">
        <v>0</v>
      </c>
      <c r="L9" t="s">
        <v>715</v>
      </c>
      <c r="M9" t="s">
        <v>716</v>
      </c>
      <c r="N9" t="s">
        <v>714</v>
      </c>
      <c r="O9">
        <v>37209.86</v>
      </c>
      <c r="P9" t="s">
        <v>317</v>
      </c>
    </row>
    <row r="10" spans="1:16" x14ac:dyDescent="0.3">
      <c r="A10">
        <v>2022</v>
      </c>
      <c r="B10">
        <v>4012</v>
      </c>
      <c r="C10">
        <v>5012</v>
      </c>
      <c r="D10">
        <v>22</v>
      </c>
      <c r="E10">
        <v>501203022</v>
      </c>
      <c r="F10">
        <v>32950</v>
      </c>
      <c r="G10">
        <v>42101</v>
      </c>
      <c r="H10" s="17">
        <v>44918</v>
      </c>
      <c r="I10">
        <v>8801017</v>
      </c>
      <c r="J10" t="s">
        <v>711</v>
      </c>
      <c r="K10" t="s">
        <v>0</v>
      </c>
      <c r="L10" t="s">
        <v>717</v>
      </c>
      <c r="M10" t="s">
        <v>718</v>
      </c>
      <c r="N10" t="s">
        <v>714</v>
      </c>
      <c r="O10">
        <v>38850.97</v>
      </c>
      <c r="P10" t="s">
        <v>317</v>
      </c>
    </row>
    <row r="11" spans="1:16" x14ac:dyDescent="0.3">
      <c r="A11">
        <v>2022</v>
      </c>
      <c r="B11">
        <v>4312</v>
      </c>
      <c r="C11">
        <v>5012</v>
      </c>
      <c r="D11">
        <v>22</v>
      </c>
      <c r="E11">
        <v>501203022</v>
      </c>
      <c r="F11">
        <v>32950</v>
      </c>
      <c r="G11">
        <v>42101</v>
      </c>
      <c r="H11" s="17">
        <v>44918</v>
      </c>
      <c r="I11">
        <v>8801017</v>
      </c>
      <c r="J11" t="s">
        <v>711</v>
      </c>
      <c r="K11" t="s">
        <v>0</v>
      </c>
      <c r="L11" t="s">
        <v>717</v>
      </c>
      <c r="M11" t="s">
        <v>718</v>
      </c>
      <c r="N11" t="s">
        <v>719</v>
      </c>
      <c r="O11">
        <v>49.13</v>
      </c>
      <c r="P11" t="s">
        <v>353</v>
      </c>
    </row>
    <row r="12" spans="1:16" x14ac:dyDescent="0.3">
      <c r="A12">
        <v>2022</v>
      </c>
      <c r="B12">
        <v>4411</v>
      </c>
      <c r="C12">
        <v>5012</v>
      </c>
      <c r="D12">
        <v>22</v>
      </c>
      <c r="E12">
        <v>501203022</v>
      </c>
      <c r="F12">
        <v>32950</v>
      </c>
      <c r="G12">
        <v>42101</v>
      </c>
      <c r="H12" s="17">
        <v>44890</v>
      </c>
      <c r="I12">
        <v>8801015</v>
      </c>
      <c r="J12" t="s">
        <v>711</v>
      </c>
      <c r="K12" t="s">
        <v>0</v>
      </c>
      <c r="L12" t="s">
        <v>715</v>
      </c>
      <c r="M12" t="s">
        <v>716</v>
      </c>
      <c r="N12" t="s">
        <v>719</v>
      </c>
      <c r="O12">
        <v>120</v>
      </c>
      <c r="P12" t="s">
        <v>359</v>
      </c>
    </row>
    <row r="13" spans="1:16" x14ac:dyDescent="0.3">
      <c r="A13">
        <v>2022</v>
      </c>
      <c r="B13">
        <v>4412</v>
      </c>
      <c r="C13">
        <v>5012</v>
      </c>
      <c r="D13">
        <v>22</v>
      </c>
      <c r="E13">
        <v>501203022</v>
      </c>
      <c r="F13">
        <v>32950</v>
      </c>
      <c r="G13">
        <v>42101</v>
      </c>
      <c r="H13" s="17">
        <v>44890</v>
      </c>
      <c r="I13">
        <v>8801015</v>
      </c>
      <c r="J13" t="s">
        <v>711</v>
      </c>
      <c r="K13" t="s">
        <v>0</v>
      </c>
      <c r="L13" t="s">
        <v>715</v>
      </c>
      <c r="M13" t="s">
        <v>716</v>
      </c>
      <c r="N13" t="s">
        <v>719</v>
      </c>
      <c r="O13">
        <v>178.95</v>
      </c>
      <c r="P13" t="s">
        <v>360</v>
      </c>
    </row>
    <row r="14" spans="1:16" x14ac:dyDescent="0.3">
      <c r="A14">
        <v>2022</v>
      </c>
      <c r="B14">
        <v>4412</v>
      </c>
      <c r="C14">
        <v>5012</v>
      </c>
      <c r="D14">
        <v>22</v>
      </c>
      <c r="E14">
        <v>501203022</v>
      </c>
      <c r="F14">
        <v>32950</v>
      </c>
      <c r="G14">
        <v>42101</v>
      </c>
      <c r="H14" s="17">
        <v>44918</v>
      </c>
      <c r="I14">
        <v>8801017</v>
      </c>
      <c r="J14" t="s">
        <v>711</v>
      </c>
      <c r="K14" t="s">
        <v>0</v>
      </c>
      <c r="L14" t="s">
        <v>717</v>
      </c>
      <c r="M14" t="s">
        <v>718</v>
      </c>
      <c r="N14" t="s">
        <v>719</v>
      </c>
      <c r="O14">
        <v>213.51</v>
      </c>
      <c r="P14" t="s">
        <v>360</v>
      </c>
    </row>
    <row r="15" spans="1:16" x14ac:dyDescent="0.3">
      <c r="A15">
        <v>2022</v>
      </c>
      <c r="B15">
        <v>4415</v>
      </c>
      <c r="C15">
        <v>5012</v>
      </c>
      <c r="D15">
        <v>22</v>
      </c>
      <c r="E15">
        <v>501203022</v>
      </c>
      <c r="F15">
        <v>32950</v>
      </c>
      <c r="G15">
        <v>42101</v>
      </c>
      <c r="H15" s="17">
        <v>44890</v>
      </c>
      <c r="I15">
        <v>8801015</v>
      </c>
      <c r="J15" t="s">
        <v>711</v>
      </c>
      <c r="K15" t="s">
        <v>0</v>
      </c>
      <c r="L15" t="s">
        <v>715</v>
      </c>
      <c r="M15" t="s">
        <v>716</v>
      </c>
      <c r="N15" t="s">
        <v>719</v>
      </c>
      <c r="O15">
        <v>1379.4</v>
      </c>
      <c r="P15" t="s">
        <v>361</v>
      </c>
    </row>
    <row r="16" spans="1:16" x14ac:dyDescent="0.3">
      <c r="A16">
        <v>2022</v>
      </c>
      <c r="B16">
        <v>5481</v>
      </c>
      <c r="C16">
        <v>5012</v>
      </c>
      <c r="D16">
        <v>22</v>
      </c>
      <c r="E16">
        <v>501203022</v>
      </c>
      <c r="F16">
        <v>99999</v>
      </c>
      <c r="G16">
        <v>42101</v>
      </c>
      <c r="H16" s="17">
        <v>44865</v>
      </c>
      <c r="I16">
        <v>99010245</v>
      </c>
      <c r="J16" t="s">
        <v>720</v>
      </c>
      <c r="K16" t="s">
        <v>0</v>
      </c>
      <c r="L16" t="s">
        <v>721</v>
      </c>
      <c r="M16" t="s">
        <v>0</v>
      </c>
      <c r="N16" t="s">
        <v>722</v>
      </c>
      <c r="O16">
        <v>5879</v>
      </c>
      <c r="P16" t="s">
        <v>527</v>
      </c>
    </row>
    <row r="17" spans="1:16" x14ac:dyDescent="0.3">
      <c r="A17">
        <v>2022</v>
      </c>
      <c r="B17">
        <v>5481</v>
      </c>
      <c r="C17">
        <v>5012</v>
      </c>
      <c r="D17">
        <v>22</v>
      </c>
      <c r="E17">
        <v>501203022</v>
      </c>
      <c r="F17">
        <v>99999</v>
      </c>
      <c r="G17">
        <v>42101</v>
      </c>
      <c r="H17" s="17">
        <v>44895</v>
      </c>
      <c r="I17">
        <v>99010270</v>
      </c>
      <c r="J17" t="s">
        <v>720</v>
      </c>
      <c r="K17" t="s">
        <v>0</v>
      </c>
      <c r="L17" t="s">
        <v>723</v>
      </c>
      <c r="M17" t="s">
        <v>0</v>
      </c>
      <c r="N17" t="s">
        <v>722</v>
      </c>
      <c r="O17">
        <v>7855</v>
      </c>
      <c r="P17" t="s">
        <v>527</v>
      </c>
    </row>
    <row r="18" spans="1:16" x14ac:dyDescent="0.3">
      <c r="A18">
        <v>2022</v>
      </c>
      <c r="B18">
        <v>5481</v>
      </c>
      <c r="C18">
        <v>5012</v>
      </c>
      <c r="D18">
        <v>22</v>
      </c>
      <c r="E18">
        <v>501203022</v>
      </c>
      <c r="F18">
        <v>99999</v>
      </c>
      <c r="G18">
        <v>42101</v>
      </c>
      <c r="H18" s="17">
        <v>44926</v>
      </c>
      <c r="I18">
        <v>99010297</v>
      </c>
      <c r="J18" t="s">
        <v>720</v>
      </c>
      <c r="K18" t="s">
        <v>0</v>
      </c>
      <c r="L18" t="s">
        <v>724</v>
      </c>
      <c r="M18" t="s">
        <v>0</v>
      </c>
      <c r="N18" t="s">
        <v>722</v>
      </c>
      <c r="O18">
        <v>6817</v>
      </c>
      <c r="P18" t="s">
        <v>527</v>
      </c>
    </row>
    <row r="19" spans="1:16" x14ac:dyDescent="0.3">
      <c r="A19">
        <v>2022</v>
      </c>
      <c r="B19">
        <v>5482</v>
      </c>
      <c r="C19">
        <v>5012</v>
      </c>
      <c r="D19">
        <v>22</v>
      </c>
      <c r="E19">
        <v>501203022</v>
      </c>
      <c r="F19">
        <v>99999</v>
      </c>
      <c r="G19">
        <v>42101</v>
      </c>
      <c r="H19" s="17">
        <v>44865</v>
      </c>
      <c r="I19">
        <v>99010247</v>
      </c>
      <c r="J19" t="s">
        <v>725</v>
      </c>
      <c r="K19" t="s">
        <v>0</v>
      </c>
      <c r="L19" t="s">
        <v>726</v>
      </c>
      <c r="M19" t="s">
        <v>0</v>
      </c>
      <c r="N19" t="s">
        <v>727</v>
      </c>
      <c r="O19">
        <v>967</v>
      </c>
      <c r="P19" t="s">
        <v>528</v>
      </c>
    </row>
    <row r="20" spans="1:16" x14ac:dyDescent="0.3">
      <c r="A20">
        <v>2022</v>
      </c>
      <c r="B20">
        <v>5482</v>
      </c>
      <c r="C20">
        <v>5012</v>
      </c>
      <c r="D20">
        <v>22</v>
      </c>
      <c r="E20">
        <v>501203022</v>
      </c>
      <c r="F20">
        <v>99999</v>
      </c>
      <c r="G20">
        <v>42101</v>
      </c>
      <c r="H20" s="17">
        <v>44895</v>
      </c>
      <c r="I20">
        <v>99010272</v>
      </c>
      <c r="J20" t="s">
        <v>725</v>
      </c>
      <c r="K20" t="s">
        <v>0</v>
      </c>
      <c r="L20" t="s">
        <v>728</v>
      </c>
      <c r="M20" t="s">
        <v>0</v>
      </c>
      <c r="N20" t="s">
        <v>727</v>
      </c>
      <c r="O20">
        <v>1293</v>
      </c>
      <c r="P20" t="s">
        <v>528</v>
      </c>
    </row>
    <row r="21" spans="1:16" x14ac:dyDescent="0.3">
      <c r="A21">
        <v>2022</v>
      </c>
      <c r="B21">
        <v>5482</v>
      </c>
      <c r="C21">
        <v>5012</v>
      </c>
      <c r="D21">
        <v>22</v>
      </c>
      <c r="E21">
        <v>501203022</v>
      </c>
      <c r="F21">
        <v>99999</v>
      </c>
      <c r="G21">
        <v>42101</v>
      </c>
      <c r="H21" s="17">
        <v>44926</v>
      </c>
      <c r="I21">
        <v>99010299</v>
      </c>
      <c r="J21" t="s">
        <v>725</v>
      </c>
      <c r="K21" t="s">
        <v>0</v>
      </c>
      <c r="L21" t="s">
        <v>729</v>
      </c>
      <c r="M21" t="s">
        <v>0</v>
      </c>
      <c r="N21" t="s">
        <v>727</v>
      </c>
      <c r="O21">
        <v>1122</v>
      </c>
      <c r="P21" t="s">
        <v>528</v>
      </c>
    </row>
    <row r="22" spans="1:16" x14ac:dyDescent="0.3">
      <c r="A22">
        <v>2022</v>
      </c>
      <c r="B22">
        <v>5483</v>
      </c>
      <c r="C22">
        <v>5012</v>
      </c>
      <c r="D22">
        <v>22</v>
      </c>
      <c r="E22">
        <v>501203022</v>
      </c>
      <c r="F22">
        <v>99999</v>
      </c>
      <c r="G22">
        <v>42101</v>
      </c>
      <c r="H22" s="17">
        <v>44865</v>
      </c>
      <c r="I22">
        <v>99010250</v>
      </c>
      <c r="J22" t="s">
        <v>730</v>
      </c>
      <c r="K22" t="s">
        <v>0</v>
      </c>
      <c r="L22" t="s">
        <v>731</v>
      </c>
      <c r="M22" t="s">
        <v>0</v>
      </c>
      <c r="N22" t="s">
        <v>732</v>
      </c>
      <c r="O22">
        <v>3461</v>
      </c>
      <c r="P22" t="s">
        <v>529</v>
      </c>
    </row>
    <row r="23" spans="1:16" x14ac:dyDescent="0.3">
      <c r="A23">
        <v>2022</v>
      </c>
      <c r="B23">
        <v>5483</v>
      </c>
      <c r="C23">
        <v>5012</v>
      </c>
      <c r="D23">
        <v>22</v>
      </c>
      <c r="E23">
        <v>501203022</v>
      </c>
      <c r="F23">
        <v>99999</v>
      </c>
      <c r="G23">
        <v>42101</v>
      </c>
      <c r="H23" s="17">
        <v>44895</v>
      </c>
      <c r="I23">
        <v>99010275</v>
      </c>
      <c r="J23" t="s">
        <v>730</v>
      </c>
      <c r="K23" t="s">
        <v>0</v>
      </c>
      <c r="L23" t="s">
        <v>733</v>
      </c>
      <c r="M23" t="s">
        <v>0</v>
      </c>
      <c r="N23" t="s">
        <v>732</v>
      </c>
      <c r="O23">
        <v>4624</v>
      </c>
      <c r="P23" t="s">
        <v>529</v>
      </c>
    </row>
    <row r="24" spans="1:16" x14ac:dyDescent="0.3">
      <c r="A24">
        <v>2022</v>
      </c>
      <c r="B24">
        <v>5483</v>
      </c>
      <c r="C24">
        <v>5012</v>
      </c>
      <c r="D24">
        <v>22</v>
      </c>
      <c r="E24">
        <v>501203022</v>
      </c>
      <c r="F24">
        <v>99999</v>
      </c>
      <c r="G24">
        <v>42101</v>
      </c>
      <c r="H24" s="17">
        <v>44926</v>
      </c>
      <c r="I24">
        <v>99010302</v>
      </c>
      <c r="J24" t="s">
        <v>730</v>
      </c>
      <c r="K24" t="s">
        <v>0</v>
      </c>
      <c r="L24" t="s">
        <v>734</v>
      </c>
      <c r="M24" t="s">
        <v>0</v>
      </c>
      <c r="N24" t="s">
        <v>732</v>
      </c>
      <c r="O24">
        <v>4013</v>
      </c>
      <c r="P24" t="s">
        <v>529</v>
      </c>
    </row>
    <row r="25" spans="1:16" x14ac:dyDescent="0.3">
      <c r="A25">
        <v>2022</v>
      </c>
      <c r="B25">
        <v>5511</v>
      </c>
      <c r="C25">
        <v>5012</v>
      </c>
      <c r="D25">
        <v>22</v>
      </c>
      <c r="E25">
        <v>501203022</v>
      </c>
      <c r="F25">
        <v>31200</v>
      </c>
      <c r="G25">
        <v>42101</v>
      </c>
      <c r="H25" s="17">
        <v>44902</v>
      </c>
      <c r="I25">
        <v>16084356</v>
      </c>
      <c r="J25" t="s">
        <v>735</v>
      </c>
      <c r="L25" t="s">
        <v>736</v>
      </c>
      <c r="M25" t="s">
        <v>737</v>
      </c>
      <c r="N25" t="s">
        <v>719</v>
      </c>
      <c r="O25">
        <v>1231.8900000000001</v>
      </c>
      <c r="P25" t="s">
        <v>537</v>
      </c>
    </row>
    <row r="26" spans="1:16" x14ac:dyDescent="0.3">
      <c r="A26">
        <v>2022</v>
      </c>
      <c r="B26">
        <v>5511</v>
      </c>
      <c r="C26">
        <v>5012</v>
      </c>
      <c r="D26">
        <v>22</v>
      </c>
      <c r="E26">
        <v>501203022</v>
      </c>
      <c r="F26">
        <v>31200</v>
      </c>
      <c r="G26">
        <v>42101</v>
      </c>
      <c r="H26" s="17">
        <v>44902</v>
      </c>
      <c r="I26">
        <v>16084375</v>
      </c>
      <c r="J26" t="s">
        <v>735</v>
      </c>
      <c r="L26" t="s">
        <v>738</v>
      </c>
      <c r="M26" t="s">
        <v>739</v>
      </c>
      <c r="N26" t="s">
        <v>719</v>
      </c>
      <c r="O26">
        <v>4653.2700000000004</v>
      </c>
      <c r="P26" t="s">
        <v>537</v>
      </c>
    </row>
    <row r="27" spans="1:16" x14ac:dyDescent="0.3">
      <c r="A27">
        <v>2022</v>
      </c>
      <c r="B27">
        <v>5511</v>
      </c>
      <c r="C27">
        <v>5012</v>
      </c>
      <c r="D27">
        <v>22</v>
      </c>
      <c r="E27">
        <v>501203022</v>
      </c>
      <c r="F27">
        <v>31200</v>
      </c>
      <c r="G27">
        <v>42101</v>
      </c>
      <c r="H27" s="17">
        <v>44902</v>
      </c>
      <c r="I27">
        <v>16084643</v>
      </c>
      <c r="J27" t="s">
        <v>735</v>
      </c>
      <c r="L27" t="s">
        <v>740</v>
      </c>
      <c r="M27" t="s">
        <v>741</v>
      </c>
      <c r="N27" t="s">
        <v>719</v>
      </c>
      <c r="O27">
        <v>-1856.04</v>
      </c>
      <c r="P27" t="s">
        <v>537</v>
      </c>
    </row>
    <row r="28" spans="1:16" x14ac:dyDescent="0.3">
      <c r="A28">
        <v>2022</v>
      </c>
      <c r="B28">
        <v>5511</v>
      </c>
      <c r="C28">
        <v>5012</v>
      </c>
      <c r="D28">
        <v>22</v>
      </c>
      <c r="E28">
        <v>501203022</v>
      </c>
      <c r="F28">
        <v>32950</v>
      </c>
      <c r="G28">
        <v>42101</v>
      </c>
      <c r="H28" s="17">
        <v>44890</v>
      </c>
      <c r="I28">
        <v>8801015</v>
      </c>
      <c r="J28" t="s">
        <v>711</v>
      </c>
      <c r="K28" t="s">
        <v>0</v>
      </c>
      <c r="L28" t="s">
        <v>715</v>
      </c>
      <c r="M28" t="s">
        <v>716</v>
      </c>
      <c r="N28" t="s">
        <v>719</v>
      </c>
      <c r="O28">
        <v>5729</v>
      </c>
      <c r="P28" t="s">
        <v>537</v>
      </c>
    </row>
    <row r="29" spans="1:16" x14ac:dyDescent="0.3">
      <c r="A29">
        <v>2022</v>
      </c>
      <c r="B29">
        <v>5513</v>
      </c>
      <c r="C29">
        <v>5012</v>
      </c>
      <c r="D29">
        <v>22</v>
      </c>
      <c r="E29">
        <v>501203022</v>
      </c>
      <c r="F29">
        <v>32950</v>
      </c>
      <c r="G29">
        <v>42101</v>
      </c>
      <c r="H29" s="17">
        <v>44890</v>
      </c>
      <c r="I29">
        <v>8801015</v>
      </c>
      <c r="J29" t="s">
        <v>711</v>
      </c>
      <c r="K29" t="s">
        <v>0</v>
      </c>
      <c r="L29" t="s">
        <v>715</v>
      </c>
      <c r="M29" t="s">
        <v>716</v>
      </c>
      <c r="N29" t="s">
        <v>719</v>
      </c>
      <c r="O29">
        <v>4514.24</v>
      </c>
      <c r="P29" t="s">
        <v>538</v>
      </c>
    </row>
    <row r="30" spans="1:16" x14ac:dyDescent="0.3">
      <c r="A30">
        <v>2022</v>
      </c>
      <c r="B30">
        <v>5518</v>
      </c>
      <c r="C30">
        <v>5012</v>
      </c>
      <c r="D30">
        <v>22</v>
      </c>
      <c r="E30">
        <v>501203022</v>
      </c>
      <c r="F30">
        <v>32950</v>
      </c>
      <c r="G30">
        <v>42101</v>
      </c>
      <c r="H30" s="17">
        <v>44890</v>
      </c>
      <c r="I30">
        <v>8801015</v>
      </c>
      <c r="J30" t="s">
        <v>711</v>
      </c>
      <c r="K30" t="s">
        <v>0</v>
      </c>
      <c r="L30" t="s">
        <v>715</v>
      </c>
      <c r="M30" t="s">
        <v>716</v>
      </c>
      <c r="N30" t="s">
        <v>719</v>
      </c>
      <c r="O30">
        <v>584.9</v>
      </c>
      <c r="P30" t="s">
        <v>540</v>
      </c>
    </row>
    <row r="31" spans="1:16" x14ac:dyDescent="0.3">
      <c r="A31">
        <v>2022</v>
      </c>
      <c r="B31">
        <v>5791</v>
      </c>
      <c r="C31">
        <v>5012</v>
      </c>
      <c r="D31">
        <v>22</v>
      </c>
      <c r="E31">
        <v>501203022</v>
      </c>
      <c r="F31">
        <v>97600</v>
      </c>
      <c r="G31">
        <v>42101</v>
      </c>
      <c r="H31" s="17">
        <v>44866</v>
      </c>
      <c r="I31">
        <v>939160</v>
      </c>
      <c r="J31" t="s">
        <v>742</v>
      </c>
      <c r="L31" t="s">
        <v>743</v>
      </c>
      <c r="M31" t="s">
        <v>744</v>
      </c>
      <c r="N31" t="s">
        <v>719</v>
      </c>
      <c r="O31">
        <v>2510.77</v>
      </c>
      <c r="P31" t="s">
        <v>644</v>
      </c>
    </row>
    <row r="32" spans="1:16" x14ac:dyDescent="0.3">
      <c r="A32">
        <v>2023</v>
      </c>
      <c r="B32">
        <v>3093</v>
      </c>
      <c r="C32">
        <v>5012</v>
      </c>
      <c r="D32">
        <v>22</v>
      </c>
      <c r="E32">
        <v>501203022</v>
      </c>
      <c r="F32">
        <v>99999</v>
      </c>
      <c r="G32">
        <v>42101</v>
      </c>
      <c r="H32" s="17">
        <v>45230</v>
      </c>
      <c r="I32">
        <v>99010200</v>
      </c>
      <c r="J32" t="s">
        <v>745</v>
      </c>
      <c r="K32" t="s">
        <v>0</v>
      </c>
      <c r="L32" t="s">
        <v>746</v>
      </c>
      <c r="M32" t="s">
        <v>747</v>
      </c>
      <c r="N32" t="s">
        <v>748</v>
      </c>
      <c r="O32">
        <v>-8445</v>
      </c>
      <c r="P32" t="s">
        <v>154</v>
      </c>
    </row>
    <row r="33" spans="1:16" x14ac:dyDescent="0.3">
      <c r="A33">
        <v>2023</v>
      </c>
      <c r="B33">
        <v>3093</v>
      </c>
      <c r="C33">
        <v>5012</v>
      </c>
      <c r="D33">
        <v>22</v>
      </c>
      <c r="E33">
        <v>501203022</v>
      </c>
      <c r="F33">
        <v>99999</v>
      </c>
      <c r="G33">
        <v>42101</v>
      </c>
      <c r="H33" s="17">
        <v>45230</v>
      </c>
      <c r="I33">
        <v>99010201</v>
      </c>
      <c r="J33" t="s">
        <v>749</v>
      </c>
      <c r="K33" t="s">
        <v>0</v>
      </c>
      <c r="L33" t="s">
        <v>750</v>
      </c>
      <c r="M33" t="s">
        <v>751</v>
      </c>
      <c r="N33" t="s">
        <v>748</v>
      </c>
      <c r="O33">
        <v>-7114</v>
      </c>
      <c r="P33" t="s">
        <v>154</v>
      </c>
    </row>
    <row r="34" spans="1:16" x14ac:dyDescent="0.3">
      <c r="A34">
        <v>2023</v>
      </c>
      <c r="B34">
        <v>3093</v>
      </c>
      <c r="C34">
        <v>5012</v>
      </c>
      <c r="D34">
        <v>22</v>
      </c>
      <c r="E34">
        <v>501203022</v>
      </c>
      <c r="F34">
        <v>99999</v>
      </c>
      <c r="G34">
        <v>42101</v>
      </c>
      <c r="H34" s="17">
        <v>45260</v>
      </c>
      <c r="I34">
        <v>99010218</v>
      </c>
      <c r="J34" t="s">
        <v>745</v>
      </c>
      <c r="K34" t="s">
        <v>0</v>
      </c>
      <c r="L34" t="s">
        <v>752</v>
      </c>
      <c r="M34" t="s">
        <v>747</v>
      </c>
      <c r="N34" t="s">
        <v>748</v>
      </c>
      <c r="O34">
        <v>-9502</v>
      </c>
      <c r="P34" t="s">
        <v>154</v>
      </c>
    </row>
    <row r="35" spans="1:16" x14ac:dyDescent="0.3">
      <c r="A35">
        <v>2023</v>
      </c>
      <c r="B35">
        <v>3093</v>
      </c>
      <c r="C35">
        <v>5012</v>
      </c>
      <c r="D35">
        <v>22</v>
      </c>
      <c r="E35">
        <v>501203022</v>
      </c>
      <c r="F35">
        <v>99999</v>
      </c>
      <c r="G35">
        <v>42101</v>
      </c>
      <c r="H35" s="17">
        <v>45260</v>
      </c>
      <c r="I35">
        <v>99010219</v>
      </c>
      <c r="J35" t="s">
        <v>749</v>
      </c>
      <c r="K35" t="s">
        <v>0</v>
      </c>
      <c r="L35" t="s">
        <v>753</v>
      </c>
      <c r="M35" t="s">
        <v>751</v>
      </c>
      <c r="N35" t="s">
        <v>748</v>
      </c>
      <c r="O35">
        <v>-8004</v>
      </c>
      <c r="P35" t="s">
        <v>154</v>
      </c>
    </row>
    <row r="36" spans="1:16" x14ac:dyDescent="0.3">
      <c r="A36">
        <v>2023</v>
      </c>
      <c r="B36">
        <v>3093</v>
      </c>
      <c r="C36">
        <v>5012</v>
      </c>
      <c r="D36">
        <v>22</v>
      </c>
      <c r="E36">
        <v>501203022</v>
      </c>
      <c r="F36">
        <v>99999</v>
      </c>
      <c r="G36">
        <v>42101</v>
      </c>
      <c r="H36" s="17">
        <v>45291</v>
      </c>
      <c r="I36">
        <v>99010235</v>
      </c>
      <c r="J36" t="s">
        <v>745</v>
      </c>
      <c r="K36" t="s">
        <v>0</v>
      </c>
      <c r="L36" t="s">
        <v>754</v>
      </c>
      <c r="M36" t="s">
        <v>747</v>
      </c>
      <c r="N36" t="s">
        <v>748</v>
      </c>
      <c r="O36">
        <v>-5727</v>
      </c>
      <c r="P36" t="s">
        <v>154</v>
      </c>
    </row>
    <row r="37" spans="1:16" x14ac:dyDescent="0.3">
      <c r="A37">
        <v>2023</v>
      </c>
      <c r="B37">
        <v>3093</v>
      </c>
      <c r="C37">
        <v>5012</v>
      </c>
      <c r="D37">
        <v>22</v>
      </c>
      <c r="E37">
        <v>501203022</v>
      </c>
      <c r="F37">
        <v>99999</v>
      </c>
      <c r="G37">
        <v>42101</v>
      </c>
      <c r="H37" s="17">
        <v>45291</v>
      </c>
      <c r="I37">
        <v>99010236</v>
      </c>
      <c r="J37" t="s">
        <v>749</v>
      </c>
      <c r="K37" t="s">
        <v>0</v>
      </c>
      <c r="L37" t="s">
        <v>755</v>
      </c>
      <c r="M37" t="s">
        <v>751</v>
      </c>
      <c r="N37" t="s">
        <v>748</v>
      </c>
      <c r="O37">
        <v>-4824</v>
      </c>
      <c r="P37" t="s">
        <v>154</v>
      </c>
    </row>
    <row r="38" spans="1:16" x14ac:dyDescent="0.3">
      <c r="A38">
        <v>2023</v>
      </c>
      <c r="B38">
        <v>3172</v>
      </c>
      <c r="C38">
        <v>5012</v>
      </c>
      <c r="D38">
        <v>22</v>
      </c>
      <c r="E38">
        <v>501203022</v>
      </c>
      <c r="F38">
        <v>92341</v>
      </c>
      <c r="G38">
        <v>42101</v>
      </c>
      <c r="H38" s="17">
        <v>45291</v>
      </c>
      <c r="I38">
        <v>85007883</v>
      </c>
      <c r="J38" t="s">
        <v>697</v>
      </c>
      <c r="K38" t="s">
        <v>0</v>
      </c>
      <c r="L38" t="s">
        <v>756</v>
      </c>
      <c r="M38" t="s">
        <v>757</v>
      </c>
      <c r="N38" t="s">
        <v>700</v>
      </c>
      <c r="O38">
        <v>905806.05</v>
      </c>
      <c r="P38" t="s">
        <v>207</v>
      </c>
    </row>
    <row r="39" spans="1:16" x14ac:dyDescent="0.3">
      <c r="A39">
        <v>2023</v>
      </c>
      <c r="B39">
        <v>3172</v>
      </c>
      <c r="C39">
        <v>5012</v>
      </c>
      <c r="D39">
        <v>22</v>
      </c>
      <c r="E39">
        <v>501203022</v>
      </c>
      <c r="F39">
        <v>92400</v>
      </c>
      <c r="G39">
        <v>42101</v>
      </c>
      <c r="H39" s="17">
        <v>45291</v>
      </c>
      <c r="I39">
        <v>85007439</v>
      </c>
      <c r="J39" t="s">
        <v>697</v>
      </c>
      <c r="K39" t="s">
        <v>0</v>
      </c>
      <c r="L39" t="s">
        <v>758</v>
      </c>
      <c r="M39" t="s">
        <v>759</v>
      </c>
      <c r="N39" t="s">
        <v>700</v>
      </c>
      <c r="O39">
        <v>201177.94</v>
      </c>
      <c r="P39" t="s">
        <v>207</v>
      </c>
    </row>
    <row r="40" spans="1:16" x14ac:dyDescent="0.3">
      <c r="A40">
        <v>2023</v>
      </c>
      <c r="B40">
        <v>3172</v>
      </c>
      <c r="C40">
        <v>5012</v>
      </c>
      <c r="D40">
        <v>22</v>
      </c>
      <c r="E40">
        <v>501203022</v>
      </c>
      <c r="F40">
        <v>95012</v>
      </c>
      <c r="G40">
        <v>42101</v>
      </c>
      <c r="H40" s="17">
        <v>45287</v>
      </c>
      <c r="I40">
        <v>85007305</v>
      </c>
      <c r="J40" t="s">
        <v>697</v>
      </c>
      <c r="K40" t="s">
        <v>0</v>
      </c>
      <c r="L40" t="s">
        <v>756</v>
      </c>
      <c r="M40" t="s">
        <v>757</v>
      </c>
      <c r="N40" t="s">
        <v>700</v>
      </c>
      <c r="O40">
        <v>294107.7</v>
      </c>
      <c r="P40" t="s">
        <v>207</v>
      </c>
    </row>
    <row r="41" spans="1:16" x14ac:dyDescent="0.3">
      <c r="A41">
        <v>2023</v>
      </c>
      <c r="B41">
        <v>3172</v>
      </c>
      <c r="C41">
        <v>5012</v>
      </c>
      <c r="D41">
        <v>22</v>
      </c>
      <c r="E41">
        <v>501203022</v>
      </c>
      <c r="F41">
        <v>95012</v>
      </c>
      <c r="G41">
        <v>42101</v>
      </c>
      <c r="H41" s="17">
        <v>45291</v>
      </c>
      <c r="I41">
        <v>85007744</v>
      </c>
      <c r="J41" t="s">
        <v>697</v>
      </c>
      <c r="K41" t="s">
        <v>0</v>
      </c>
      <c r="L41" t="s">
        <v>760</v>
      </c>
      <c r="M41" t="s">
        <v>761</v>
      </c>
      <c r="N41" t="s">
        <v>700</v>
      </c>
      <c r="O41">
        <v>309600.48</v>
      </c>
      <c r="P41" t="s">
        <v>207</v>
      </c>
    </row>
    <row r="42" spans="1:16" x14ac:dyDescent="0.3">
      <c r="A42">
        <v>2023</v>
      </c>
      <c r="B42">
        <v>3719</v>
      </c>
      <c r="C42">
        <v>5012</v>
      </c>
      <c r="D42">
        <v>22</v>
      </c>
      <c r="E42">
        <v>501203022</v>
      </c>
      <c r="F42">
        <v>42101</v>
      </c>
      <c r="G42">
        <v>42101</v>
      </c>
      <c r="H42" s="17">
        <v>45230</v>
      </c>
      <c r="I42">
        <v>99010202</v>
      </c>
      <c r="J42" t="s">
        <v>705</v>
      </c>
      <c r="K42" t="s">
        <v>0</v>
      </c>
      <c r="L42" t="s">
        <v>762</v>
      </c>
      <c r="M42" t="s">
        <v>763</v>
      </c>
      <c r="N42" t="s">
        <v>708</v>
      </c>
      <c r="O42">
        <v>-72233.09</v>
      </c>
      <c r="P42" t="s">
        <v>281</v>
      </c>
    </row>
    <row r="43" spans="1:16" x14ac:dyDescent="0.3">
      <c r="A43">
        <v>2023</v>
      </c>
      <c r="B43">
        <v>3719</v>
      </c>
      <c r="C43">
        <v>5012</v>
      </c>
      <c r="D43">
        <v>22</v>
      </c>
      <c r="E43">
        <v>501203022</v>
      </c>
      <c r="F43">
        <v>42101</v>
      </c>
      <c r="G43">
        <v>42101</v>
      </c>
      <c r="H43" s="17">
        <v>45260</v>
      </c>
      <c r="I43">
        <v>99010220</v>
      </c>
      <c r="J43" t="s">
        <v>705</v>
      </c>
      <c r="K43" t="s">
        <v>0</v>
      </c>
      <c r="L43" t="s">
        <v>764</v>
      </c>
      <c r="M43" t="s">
        <v>763</v>
      </c>
      <c r="N43" t="s">
        <v>708</v>
      </c>
      <c r="O43">
        <v>-81270.14</v>
      </c>
      <c r="P43" t="s">
        <v>281</v>
      </c>
    </row>
    <row r="44" spans="1:16" x14ac:dyDescent="0.3">
      <c r="A44">
        <v>2023</v>
      </c>
      <c r="B44">
        <v>3719</v>
      </c>
      <c r="C44">
        <v>5012</v>
      </c>
      <c r="D44">
        <v>22</v>
      </c>
      <c r="E44">
        <v>501203022</v>
      </c>
      <c r="F44">
        <v>42101</v>
      </c>
      <c r="G44">
        <v>42101</v>
      </c>
      <c r="H44" s="17">
        <v>45291</v>
      </c>
      <c r="I44">
        <v>99010237</v>
      </c>
      <c r="J44" t="s">
        <v>705</v>
      </c>
      <c r="K44" t="s">
        <v>0</v>
      </c>
      <c r="L44" t="s">
        <v>765</v>
      </c>
      <c r="M44" t="s">
        <v>763</v>
      </c>
      <c r="N44" t="s">
        <v>708</v>
      </c>
      <c r="O44">
        <v>-1760125.8</v>
      </c>
      <c r="P44" t="s">
        <v>281</v>
      </c>
    </row>
    <row r="45" spans="1:16" x14ac:dyDescent="0.3">
      <c r="A45">
        <v>2023</v>
      </c>
      <c r="B45">
        <v>4012</v>
      </c>
      <c r="C45">
        <v>5012</v>
      </c>
      <c r="D45">
        <v>22</v>
      </c>
      <c r="E45">
        <v>501203022</v>
      </c>
      <c r="F45">
        <v>32950</v>
      </c>
      <c r="G45">
        <v>42101</v>
      </c>
      <c r="H45" s="17">
        <v>45224</v>
      </c>
      <c r="I45">
        <v>8801024</v>
      </c>
      <c r="J45" t="s">
        <v>766</v>
      </c>
      <c r="K45" t="s">
        <v>0</v>
      </c>
      <c r="L45" t="s">
        <v>767</v>
      </c>
      <c r="M45" t="s">
        <v>768</v>
      </c>
      <c r="N45" t="s">
        <v>714</v>
      </c>
      <c r="O45">
        <v>38716.089999999997</v>
      </c>
      <c r="P45" t="s">
        <v>317</v>
      </c>
    </row>
    <row r="46" spans="1:16" x14ac:dyDescent="0.3">
      <c r="A46">
        <v>2023</v>
      </c>
      <c r="B46">
        <v>4012</v>
      </c>
      <c r="C46">
        <v>5012</v>
      </c>
      <c r="D46">
        <v>22</v>
      </c>
      <c r="E46">
        <v>501203022</v>
      </c>
      <c r="F46">
        <v>32950</v>
      </c>
      <c r="G46">
        <v>42101</v>
      </c>
      <c r="H46" s="17">
        <v>45254</v>
      </c>
      <c r="I46">
        <v>8801026</v>
      </c>
      <c r="J46" t="s">
        <v>766</v>
      </c>
      <c r="K46" t="s">
        <v>0</v>
      </c>
      <c r="L46" t="s">
        <v>769</v>
      </c>
      <c r="M46" t="s">
        <v>770</v>
      </c>
      <c r="N46" t="s">
        <v>714</v>
      </c>
      <c r="O46">
        <v>37790.120000000003</v>
      </c>
      <c r="P46" t="s">
        <v>317</v>
      </c>
    </row>
    <row r="47" spans="1:16" x14ac:dyDescent="0.3">
      <c r="A47">
        <v>2023</v>
      </c>
      <c r="B47">
        <v>4012</v>
      </c>
      <c r="C47">
        <v>5012</v>
      </c>
      <c r="D47">
        <v>22</v>
      </c>
      <c r="E47">
        <v>501203022</v>
      </c>
      <c r="F47">
        <v>32950</v>
      </c>
      <c r="G47">
        <v>42101</v>
      </c>
      <c r="H47" s="17">
        <v>45282</v>
      </c>
      <c r="I47">
        <v>8801029</v>
      </c>
      <c r="J47" t="s">
        <v>766</v>
      </c>
      <c r="K47" t="s">
        <v>0</v>
      </c>
      <c r="L47" t="s">
        <v>771</v>
      </c>
      <c r="M47" t="s">
        <v>772</v>
      </c>
      <c r="N47" t="s">
        <v>714</v>
      </c>
      <c r="O47">
        <v>38530.97</v>
      </c>
      <c r="P47" t="s">
        <v>317</v>
      </c>
    </row>
    <row r="48" spans="1:16" x14ac:dyDescent="0.3">
      <c r="A48">
        <v>2023</v>
      </c>
      <c r="B48">
        <v>4312</v>
      </c>
      <c r="C48">
        <v>5012</v>
      </c>
      <c r="D48">
        <v>22</v>
      </c>
      <c r="E48">
        <v>501203022</v>
      </c>
      <c r="F48">
        <v>32950</v>
      </c>
      <c r="G48">
        <v>42101</v>
      </c>
      <c r="H48" s="17">
        <v>45282</v>
      </c>
      <c r="I48">
        <v>8801029</v>
      </c>
      <c r="J48" t="s">
        <v>766</v>
      </c>
      <c r="K48" t="s">
        <v>0</v>
      </c>
      <c r="L48" t="s">
        <v>771</v>
      </c>
      <c r="M48" t="s">
        <v>772</v>
      </c>
      <c r="N48" t="s">
        <v>719</v>
      </c>
      <c r="O48">
        <v>162.13</v>
      </c>
      <c r="P48" t="s">
        <v>353</v>
      </c>
    </row>
    <row r="49" spans="1:16" x14ac:dyDescent="0.3">
      <c r="A49">
        <v>2023</v>
      </c>
      <c r="B49">
        <v>4411</v>
      </c>
      <c r="C49">
        <v>5012</v>
      </c>
      <c r="D49">
        <v>22</v>
      </c>
      <c r="E49">
        <v>501203022</v>
      </c>
      <c r="F49">
        <v>32950</v>
      </c>
      <c r="G49">
        <v>42101</v>
      </c>
      <c r="H49" s="17">
        <v>45282</v>
      </c>
      <c r="I49">
        <v>8801029</v>
      </c>
      <c r="J49" t="s">
        <v>766</v>
      </c>
      <c r="K49" t="s">
        <v>0</v>
      </c>
      <c r="L49" t="s">
        <v>771</v>
      </c>
      <c r="M49" t="s">
        <v>772</v>
      </c>
      <c r="N49" t="s">
        <v>719</v>
      </c>
      <c r="O49">
        <v>312</v>
      </c>
      <c r="P49" t="s">
        <v>359</v>
      </c>
    </row>
    <row r="50" spans="1:16" x14ac:dyDescent="0.3">
      <c r="A50">
        <v>2023</v>
      </c>
      <c r="B50">
        <v>4412</v>
      </c>
      <c r="C50">
        <v>5012</v>
      </c>
      <c r="D50">
        <v>22</v>
      </c>
      <c r="E50">
        <v>501203022</v>
      </c>
      <c r="F50">
        <v>32950</v>
      </c>
      <c r="G50">
        <v>42101</v>
      </c>
      <c r="H50" s="17">
        <v>45282</v>
      </c>
      <c r="I50">
        <v>8801029</v>
      </c>
      <c r="J50" t="s">
        <v>766</v>
      </c>
      <c r="K50" t="s">
        <v>0</v>
      </c>
      <c r="L50" t="s">
        <v>771</v>
      </c>
      <c r="M50" t="s">
        <v>772</v>
      </c>
      <c r="N50" t="s">
        <v>719</v>
      </c>
      <c r="O50">
        <v>476.92</v>
      </c>
      <c r="P50" t="s">
        <v>360</v>
      </c>
    </row>
    <row r="51" spans="1:16" x14ac:dyDescent="0.3">
      <c r="A51">
        <v>2023</v>
      </c>
      <c r="B51">
        <v>4415</v>
      </c>
      <c r="C51">
        <v>5012</v>
      </c>
      <c r="D51">
        <v>22</v>
      </c>
      <c r="E51">
        <v>501203022</v>
      </c>
      <c r="F51">
        <v>32950</v>
      </c>
      <c r="G51">
        <v>42101</v>
      </c>
      <c r="H51" s="17">
        <v>45282</v>
      </c>
      <c r="I51">
        <v>8801029</v>
      </c>
      <c r="J51" t="s">
        <v>766</v>
      </c>
      <c r="K51" t="s">
        <v>0</v>
      </c>
      <c r="L51" t="s">
        <v>771</v>
      </c>
      <c r="M51" t="s">
        <v>772</v>
      </c>
      <c r="N51" t="s">
        <v>719</v>
      </c>
      <c r="O51">
        <v>3930.3</v>
      </c>
      <c r="P51" t="s">
        <v>361</v>
      </c>
    </row>
    <row r="52" spans="1:16" x14ac:dyDescent="0.3">
      <c r="A52">
        <v>2023</v>
      </c>
      <c r="B52">
        <v>5011</v>
      </c>
      <c r="C52">
        <v>5012</v>
      </c>
      <c r="D52">
        <v>22</v>
      </c>
      <c r="E52">
        <v>501203022</v>
      </c>
      <c r="F52">
        <v>31200</v>
      </c>
      <c r="G52">
        <v>42101</v>
      </c>
      <c r="H52" s="17">
        <v>45264</v>
      </c>
      <c r="I52">
        <v>16086991</v>
      </c>
      <c r="J52" t="s">
        <v>735</v>
      </c>
      <c r="L52" t="s">
        <v>773</v>
      </c>
      <c r="M52" t="s">
        <v>774</v>
      </c>
      <c r="N52" t="s">
        <v>775</v>
      </c>
      <c r="O52">
        <v>-386.79</v>
      </c>
      <c r="P52" t="s">
        <v>449</v>
      </c>
    </row>
    <row r="53" spans="1:16" x14ac:dyDescent="0.3">
      <c r="A53">
        <v>2023</v>
      </c>
      <c r="B53">
        <v>5013</v>
      </c>
      <c r="C53">
        <v>5012</v>
      </c>
      <c r="D53">
        <v>22</v>
      </c>
      <c r="E53">
        <v>501203022</v>
      </c>
      <c r="F53">
        <v>97600</v>
      </c>
      <c r="G53">
        <v>42101</v>
      </c>
      <c r="H53" s="17">
        <v>45261</v>
      </c>
      <c r="I53">
        <v>927929</v>
      </c>
      <c r="J53" t="s">
        <v>742</v>
      </c>
      <c r="L53" t="s">
        <v>776</v>
      </c>
      <c r="M53" t="s">
        <v>777</v>
      </c>
      <c r="N53" t="s">
        <v>775</v>
      </c>
      <c r="O53">
        <v>835</v>
      </c>
      <c r="P53" t="s">
        <v>451</v>
      </c>
    </row>
    <row r="54" spans="1:16" x14ac:dyDescent="0.3">
      <c r="A54">
        <v>2023</v>
      </c>
      <c r="B54">
        <v>5481</v>
      </c>
      <c r="C54">
        <v>5012</v>
      </c>
      <c r="D54">
        <v>22</v>
      </c>
      <c r="E54">
        <v>501203022</v>
      </c>
      <c r="F54">
        <v>99999</v>
      </c>
      <c r="G54">
        <v>42101</v>
      </c>
      <c r="H54" s="17">
        <v>45230</v>
      </c>
      <c r="I54">
        <v>99010194</v>
      </c>
      <c r="J54" t="s">
        <v>720</v>
      </c>
      <c r="K54" t="s">
        <v>0</v>
      </c>
      <c r="L54" t="s">
        <v>778</v>
      </c>
      <c r="M54" t="s">
        <v>0</v>
      </c>
      <c r="N54" t="s">
        <v>722</v>
      </c>
      <c r="O54">
        <v>10359</v>
      </c>
      <c r="P54" t="s">
        <v>527</v>
      </c>
    </row>
    <row r="55" spans="1:16" x14ac:dyDescent="0.3">
      <c r="A55">
        <v>2023</v>
      </c>
      <c r="B55">
        <v>5481</v>
      </c>
      <c r="C55">
        <v>5012</v>
      </c>
      <c r="D55">
        <v>22</v>
      </c>
      <c r="E55">
        <v>501203022</v>
      </c>
      <c r="F55">
        <v>99999</v>
      </c>
      <c r="G55">
        <v>42101</v>
      </c>
      <c r="H55" s="17">
        <v>45260</v>
      </c>
      <c r="I55">
        <v>99010212</v>
      </c>
      <c r="J55" t="s">
        <v>720</v>
      </c>
      <c r="K55" t="s">
        <v>0</v>
      </c>
      <c r="L55" t="s">
        <v>779</v>
      </c>
      <c r="M55" t="s">
        <v>0</v>
      </c>
      <c r="N55" t="s">
        <v>722</v>
      </c>
      <c r="O55">
        <v>11656</v>
      </c>
      <c r="P55" t="s">
        <v>527</v>
      </c>
    </row>
    <row r="56" spans="1:16" x14ac:dyDescent="0.3">
      <c r="A56">
        <v>2023</v>
      </c>
      <c r="B56">
        <v>5481</v>
      </c>
      <c r="C56">
        <v>5012</v>
      </c>
      <c r="D56">
        <v>22</v>
      </c>
      <c r="E56">
        <v>501203022</v>
      </c>
      <c r="F56">
        <v>99999</v>
      </c>
      <c r="G56">
        <v>42101</v>
      </c>
      <c r="H56" s="17">
        <v>45291</v>
      </c>
      <c r="I56">
        <v>99010229</v>
      </c>
      <c r="J56" t="s">
        <v>720</v>
      </c>
      <c r="K56" t="s">
        <v>0</v>
      </c>
      <c r="L56" t="s">
        <v>780</v>
      </c>
      <c r="M56" t="s">
        <v>0</v>
      </c>
      <c r="N56" t="s">
        <v>722</v>
      </c>
      <c r="O56">
        <v>7025</v>
      </c>
      <c r="P56" t="s">
        <v>527</v>
      </c>
    </row>
    <row r="57" spans="1:16" x14ac:dyDescent="0.3">
      <c r="A57">
        <v>2023</v>
      </c>
      <c r="B57">
        <v>5482</v>
      </c>
      <c r="C57">
        <v>5012</v>
      </c>
      <c r="D57">
        <v>22</v>
      </c>
      <c r="E57">
        <v>501203022</v>
      </c>
      <c r="F57">
        <v>99999</v>
      </c>
      <c r="G57">
        <v>42101</v>
      </c>
      <c r="H57" s="17">
        <v>45230</v>
      </c>
      <c r="I57">
        <v>99010196</v>
      </c>
      <c r="J57" t="s">
        <v>725</v>
      </c>
      <c r="K57" t="s">
        <v>0</v>
      </c>
      <c r="L57" t="s">
        <v>781</v>
      </c>
      <c r="M57" t="s">
        <v>0</v>
      </c>
      <c r="N57" t="s">
        <v>727</v>
      </c>
      <c r="O57">
        <v>1705</v>
      </c>
      <c r="P57" t="s">
        <v>528</v>
      </c>
    </row>
    <row r="58" spans="1:16" x14ac:dyDescent="0.3">
      <c r="A58">
        <v>2023</v>
      </c>
      <c r="B58">
        <v>5482</v>
      </c>
      <c r="C58">
        <v>5012</v>
      </c>
      <c r="D58">
        <v>22</v>
      </c>
      <c r="E58">
        <v>501203022</v>
      </c>
      <c r="F58">
        <v>99999</v>
      </c>
      <c r="G58">
        <v>42101</v>
      </c>
      <c r="H58" s="17">
        <v>45260</v>
      </c>
      <c r="I58">
        <v>99010214</v>
      </c>
      <c r="J58" t="s">
        <v>725</v>
      </c>
      <c r="K58" t="s">
        <v>0</v>
      </c>
      <c r="L58" t="s">
        <v>781</v>
      </c>
      <c r="M58" t="s">
        <v>0</v>
      </c>
      <c r="N58" t="s">
        <v>727</v>
      </c>
      <c r="O58">
        <v>1918</v>
      </c>
      <c r="P58" t="s">
        <v>528</v>
      </c>
    </row>
    <row r="59" spans="1:16" x14ac:dyDescent="0.3">
      <c r="A59">
        <v>2023</v>
      </c>
      <c r="B59">
        <v>5482</v>
      </c>
      <c r="C59">
        <v>5012</v>
      </c>
      <c r="D59">
        <v>22</v>
      </c>
      <c r="E59">
        <v>501203022</v>
      </c>
      <c r="F59">
        <v>99999</v>
      </c>
      <c r="G59">
        <v>42101</v>
      </c>
      <c r="H59" s="17">
        <v>45291</v>
      </c>
      <c r="I59">
        <v>99010231</v>
      </c>
      <c r="J59" t="s">
        <v>725</v>
      </c>
      <c r="K59" t="s">
        <v>0</v>
      </c>
      <c r="L59" t="s">
        <v>781</v>
      </c>
      <c r="M59" t="s">
        <v>0</v>
      </c>
      <c r="N59" t="s">
        <v>727</v>
      </c>
      <c r="O59">
        <v>1156</v>
      </c>
      <c r="P59" t="s">
        <v>528</v>
      </c>
    </row>
    <row r="60" spans="1:16" x14ac:dyDescent="0.3">
      <c r="A60">
        <v>2023</v>
      </c>
      <c r="B60">
        <v>5483</v>
      </c>
      <c r="C60">
        <v>5012</v>
      </c>
      <c r="D60">
        <v>22</v>
      </c>
      <c r="E60">
        <v>501203022</v>
      </c>
      <c r="F60">
        <v>99999</v>
      </c>
      <c r="G60">
        <v>42101</v>
      </c>
      <c r="H60" s="17">
        <v>45230</v>
      </c>
      <c r="I60">
        <v>99010199</v>
      </c>
      <c r="J60" t="s">
        <v>730</v>
      </c>
      <c r="K60" t="s">
        <v>0</v>
      </c>
      <c r="L60" t="s">
        <v>782</v>
      </c>
      <c r="M60" t="s">
        <v>0</v>
      </c>
      <c r="N60" t="s">
        <v>732</v>
      </c>
      <c r="O60">
        <v>10163</v>
      </c>
      <c r="P60" t="s">
        <v>529</v>
      </c>
    </row>
    <row r="61" spans="1:16" x14ac:dyDescent="0.3">
      <c r="A61">
        <v>2023</v>
      </c>
      <c r="B61">
        <v>5483</v>
      </c>
      <c r="C61">
        <v>5012</v>
      </c>
      <c r="D61">
        <v>22</v>
      </c>
      <c r="E61">
        <v>501203022</v>
      </c>
      <c r="F61">
        <v>99999</v>
      </c>
      <c r="G61">
        <v>42101</v>
      </c>
      <c r="H61" s="17">
        <v>45260</v>
      </c>
      <c r="I61">
        <v>99010217</v>
      </c>
      <c r="J61" t="s">
        <v>730</v>
      </c>
      <c r="K61" t="s">
        <v>0</v>
      </c>
      <c r="L61" t="s">
        <v>783</v>
      </c>
      <c r="M61" t="s">
        <v>0</v>
      </c>
      <c r="N61" t="s">
        <v>732</v>
      </c>
      <c r="O61">
        <v>11434</v>
      </c>
      <c r="P61" t="s">
        <v>529</v>
      </c>
    </row>
    <row r="62" spans="1:16" x14ac:dyDescent="0.3">
      <c r="A62">
        <v>2023</v>
      </c>
      <c r="B62">
        <v>5483</v>
      </c>
      <c r="C62">
        <v>5012</v>
      </c>
      <c r="D62">
        <v>22</v>
      </c>
      <c r="E62">
        <v>501203022</v>
      </c>
      <c r="F62">
        <v>99999</v>
      </c>
      <c r="G62">
        <v>42101</v>
      </c>
      <c r="H62" s="17">
        <v>45291</v>
      </c>
      <c r="I62">
        <v>99010234</v>
      </c>
      <c r="J62" t="s">
        <v>730</v>
      </c>
      <c r="K62" t="s">
        <v>0</v>
      </c>
      <c r="L62" t="s">
        <v>784</v>
      </c>
      <c r="M62" t="s">
        <v>0</v>
      </c>
      <c r="N62" t="s">
        <v>732</v>
      </c>
      <c r="O62">
        <v>6892</v>
      </c>
      <c r="P62" t="s">
        <v>529</v>
      </c>
    </row>
    <row r="63" spans="1:16" x14ac:dyDescent="0.3">
      <c r="A63">
        <v>2023</v>
      </c>
      <c r="B63">
        <v>5511</v>
      </c>
      <c r="C63">
        <v>5012</v>
      </c>
      <c r="D63">
        <v>22</v>
      </c>
      <c r="E63">
        <v>501203022</v>
      </c>
      <c r="F63">
        <v>31200</v>
      </c>
      <c r="G63">
        <v>42101</v>
      </c>
      <c r="H63" s="17">
        <v>45203</v>
      </c>
      <c r="I63">
        <v>16068927</v>
      </c>
      <c r="J63" t="s">
        <v>735</v>
      </c>
      <c r="L63" t="s">
        <v>785</v>
      </c>
      <c r="M63" t="s">
        <v>786</v>
      </c>
      <c r="N63" t="s">
        <v>719</v>
      </c>
      <c r="O63">
        <v>6309</v>
      </c>
      <c r="P63" t="s">
        <v>537</v>
      </c>
    </row>
    <row r="64" spans="1:16" x14ac:dyDescent="0.3">
      <c r="A64">
        <v>2023</v>
      </c>
      <c r="B64">
        <v>5511</v>
      </c>
      <c r="C64">
        <v>5012</v>
      </c>
      <c r="D64">
        <v>22</v>
      </c>
      <c r="E64">
        <v>501203022</v>
      </c>
      <c r="F64">
        <v>31200</v>
      </c>
      <c r="G64">
        <v>42101</v>
      </c>
      <c r="H64" s="17">
        <v>45203</v>
      </c>
      <c r="I64">
        <v>16068984</v>
      </c>
      <c r="J64" t="s">
        <v>735</v>
      </c>
      <c r="L64" t="s">
        <v>787</v>
      </c>
      <c r="M64" t="s">
        <v>788</v>
      </c>
      <c r="N64" t="s">
        <v>719</v>
      </c>
      <c r="O64">
        <v>195</v>
      </c>
      <c r="P64" t="s">
        <v>537</v>
      </c>
    </row>
    <row r="65" spans="1:16" x14ac:dyDescent="0.3">
      <c r="A65">
        <v>2023</v>
      </c>
      <c r="B65">
        <v>5511</v>
      </c>
      <c r="C65">
        <v>5012</v>
      </c>
      <c r="D65">
        <v>22</v>
      </c>
      <c r="E65">
        <v>501203022</v>
      </c>
      <c r="F65">
        <v>31200</v>
      </c>
      <c r="G65">
        <v>42101</v>
      </c>
      <c r="H65" s="17">
        <v>45210</v>
      </c>
      <c r="I65">
        <v>16070578</v>
      </c>
      <c r="J65" t="s">
        <v>735</v>
      </c>
      <c r="L65" t="s">
        <v>789</v>
      </c>
      <c r="M65" t="s">
        <v>790</v>
      </c>
      <c r="N65" t="s">
        <v>719</v>
      </c>
      <c r="O65">
        <v>11065</v>
      </c>
      <c r="P65" t="s">
        <v>537</v>
      </c>
    </row>
    <row r="66" spans="1:16" x14ac:dyDescent="0.3">
      <c r="A66">
        <v>2023</v>
      </c>
      <c r="B66">
        <v>5511</v>
      </c>
      <c r="C66">
        <v>5012</v>
      </c>
      <c r="D66">
        <v>22</v>
      </c>
      <c r="E66">
        <v>501203022</v>
      </c>
      <c r="F66">
        <v>31200</v>
      </c>
      <c r="G66">
        <v>42101</v>
      </c>
      <c r="H66" s="17">
        <v>45210</v>
      </c>
      <c r="I66">
        <v>16070630</v>
      </c>
      <c r="J66" t="s">
        <v>735</v>
      </c>
      <c r="L66" t="s">
        <v>791</v>
      </c>
      <c r="M66" t="s">
        <v>792</v>
      </c>
      <c r="N66" t="s">
        <v>719</v>
      </c>
      <c r="O66">
        <v>9280</v>
      </c>
      <c r="P66" t="s">
        <v>537</v>
      </c>
    </row>
    <row r="67" spans="1:16" x14ac:dyDescent="0.3">
      <c r="A67">
        <v>2023</v>
      </c>
      <c r="B67">
        <v>5511</v>
      </c>
      <c r="C67">
        <v>5012</v>
      </c>
      <c r="D67">
        <v>22</v>
      </c>
      <c r="E67">
        <v>501203022</v>
      </c>
      <c r="F67">
        <v>31200</v>
      </c>
      <c r="G67">
        <v>42101</v>
      </c>
      <c r="H67" s="17">
        <v>45259</v>
      </c>
      <c r="I67">
        <v>16083788</v>
      </c>
      <c r="J67" t="s">
        <v>735</v>
      </c>
      <c r="L67" t="s">
        <v>793</v>
      </c>
      <c r="M67" t="s">
        <v>794</v>
      </c>
      <c r="N67" t="s">
        <v>719</v>
      </c>
      <c r="O67">
        <v>6209.58</v>
      </c>
      <c r="P67" t="s">
        <v>537</v>
      </c>
    </row>
    <row r="68" spans="1:16" x14ac:dyDescent="0.3">
      <c r="A68">
        <v>2023</v>
      </c>
      <c r="B68">
        <v>5511</v>
      </c>
      <c r="C68">
        <v>5012</v>
      </c>
      <c r="D68">
        <v>22</v>
      </c>
      <c r="E68">
        <v>501203022</v>
      </c>
      <c r="F68">
        <v>31200</v>
      </c>
      <c r="G68">
        <v>42101</v>
      </c>
      <c r="H68" s="17">
        <v>45259</v>
      </c>
      <c r="I68">
        <v>16083874</v>
      </c>
      <c r="J68" t="s">
        <v>735</v>
      </c>
      <c r="L68" t="s">
        <v>795</v>
      </c>
      <c r="M68" t="s">
        <v>796</v>
      </c>
      <c r="N68" t="s">
        <v>719</v>
      </c>
      <c r="O68">
        <v>5174.3599999999997</v>
      </c>
      <c r="P68" t="s">
        <v>537</v>
      </c>
    </row>
    <row r="69" spans="1:16" x14ac:dyDescent="0.3">
      <c r="A69">
        <v>2023</v>
      </c>
      <c r="B69">
        <v>5511</v>
      </c>
      <c r="C69">
        <v>5012</v>
      </c>
      <c r="D69">
        <v>22</v>
      </c>
      <c r="E69">
        <v>501203022</v>
      </c>
      <c r="F69">
        <v>32950</v>
      </c>
      <c r="G69">
        <v>42101</v>
      </c>
      <c r="H69" s="17">
        <v>45282</v>
      </c>
      <c r="I69">
        <v>8801029</v>
      </c>
      <c r="J69" t="s">
        <v>766</v>
      </c>
      <c r="K69" t="s">
        <v>0</v>
      </c>
      <c r="L69" t="s">
        <v>771</v>
      </c>
      <c r="M69" t="s">
        <v>772</v>
      </c>
      <c r="N69" t="s">
        <v>719</v>
      </c>
      <c r="O69">
        <v>362.21</v>
      </c>
      <c r="P69" t="s">
        <v>537</v>
      </c>
    </row>
    <row r="70" spans="1:16" x14ac:dyDescent="0.3">
      <c r="A70">
        <v>2023</v>
      </c>
      <c r="B70">
        <v>5513</v>
      </c>
      <c r="C70">
        <v>5012</v>
      </c>
      <c r="D70">
        <v>22</v>
      </c>
      <c r="E70">
        <v>501203022</v>
      </c>
      <c r="F70">
        <v>31200</v>
      </c>
      <c r="G70">
        <v>42101</v>
      </c>
      <c r="H70" s="17">
        <v>45252</v>
      </c>
      <c r="I70">
        <v>16081759</v>
      </c>
      <c r="J70" t="s">
        <v>735</v>
      </c>
      <c r="L70" t="s">
        <v>797</v>
      </c>
      <c r="M70" t="s">
        <v>798</v>
      </c>
      <c r="N70" t="s">
        <v>719</v>
      </c>
      <c r="O70">
        <v>325</v>
      </c>
      <c r="P70" t="s">
        <v>538</v>
      </c>
    </row>
    <row r="71" spans="1:16" x14ac:dyDescent="0.3">
      <c r="A71">
        <v>2023</v>
      </c>
      <c r="B71">
        <v>5513</v>
      </c>
      <c r="C71">
        <v>5012</v>
      </c>
      <c r="D71">
        <v>22</v>
      </c>
      <c r="E71">
        <v>501203022</v>
      </c>
      <c r="F71">
        <v>31200</v>
      </c>
      <c r="G71">
        <v>42101</v>
      </c>
      <c r="H71" s="17">
        <v>45259</v>
      </c>
      <c r="I71">
        <v>16083637</v>
      </c>
      <c r="J71" t="s">
        <v>735</v>
      </c>
      <c r="L71" t="s">
        <v>799</v>
      </c>
      <c r="M71" t="s">
        <v>800</v>
      </c>
      <c r="N71" t="s">
        <v>719</v>
      </c>
      <c r="O71">
        <v>8368.1299999999992</v>
      </c>
      <c r="P71" t="s">
        <v>538</v>
      </c>
    </row>
    <row r="72" spans="1:16" x14ac:dyDescent="0.3">
      <c r="A72">
        <v>2023</v>
      </c>
      <c r="B72">
        <v>5513</v>
      </c>
      <c r="C72">
        <v>5012</v>
      </c>
      <c r="D72">
        <v>22</v>
      </c>
      <c r="E72">
        <v>501203022</v>
      </c>
      <c r="F72">
        <v>31200</v>
      </c>
      <c r="G72">
        <v>42101</v>
      </c>
      <c r="H72" s="17">
        <v>45259</v>
      </c>
      <c r="I72">
        <v>16084093</v>
      </c>
      <c r="J72" t="s">
        <v>735</v>
      </c>
      <c r="L72" t="s">
        <v>801</v>
      </c>
      <c r="M72" t="s">
        <v>802</v>
      </c>
      <c r="N72" t="s">
        <v>719</v>
      </c>
      <c r="O72">
        <v>6209.58</v>
      </c>
      <c r="P72" t="s">
        <v>538</v>
      </c>
    </row>
    <row r="73" spans="1:16" x14ac:dyDescent="0.3">
      <c r="A73">
        <v>2023</v>
      </c>
      <c r="B73">
        <v>5513</v>
      </c>
      <c r="C73">
        <v>5012</v>
      </c>
      <c r="D73">
        <v>22</v>
      </c>
      <c r="E73">
        <v>501203022</v>
      </c>
      <c r="F73">
        <v>31200</v>
      </c>
      <c r="G73">
        <v>42101</v>
      </c>
      <c r="H73" s="17">
        <v>45259</v>
      </c>
      <c r="I73">
        <v>16084098</v>
      </c>
      <c r="J73" t="s">
        <v>735</v>
      </c>
      <c r="L73" t="s">
        <v>803</v>
      </c>
      <c r="M73" t="s">
        <v>804</v>
      </c>
      <c r="N73" t="s">
        <v>719</v>
      </c>
      <c r="O73">
        <v>6209.58</v>
      </c>
      <c r="P73" t="s">
        <v>538</v>
      </c>
    </row>
    <row r="74" spans="1:16" x14ac:dyDescent="0.3">
      <c r="A74">
        <v>2023</v>
      </c>
      <c r="B74">
        <v>5518</v>
      </c>
      <c r="C74">
        <v>5012</v>
      </c>
      <c r="D74">
        <v>22</v>
      </c>
      <c r="E74">
        <v>501203022</v>
      </c>
      <c r="F74">
        <v>31200</v>
      </c>
      <c r="G74">
        <v>42101</v>
      </c>
      <c r="H74" s="17">
        <v>45250</v>
      </c>
      <c r="I74">
        <v>16082261</v>
      </c>
      <c r="J74" t="s">
        <v>735</v>
      </c>
      <c r="L74" t="s">
        <v>805</v>
      </c>
      <c r="M74" t="s">
        <v>806</v>
      </c>
      <c r="N74" t="s">
        <v>719</v>
      </c>
      <c r="O74">
        <v>-193.2</v>
      </c>
      <c r="P74" t="s">
        <v>540</v>
      </c>
    </row>
    <row r="75" spans="1:16" x14ac:dyDescent="0.3">
      <c r="A75">
        <v>2023</v>
      </c>
      <c r="B75">
        <v>5518</v>
      </c>
      <c r="C75">
        <v>5012</v>
      </c>
      <c r="D75">
        <v>22</v>
      </c>
      <c r="E75">
        <v>501203022</v>
      </c>
      <c r="F75">
        <v>31200</v>
      </c>
      <c r="G75">
        <v>42101</v>
      </c>
      <c r="H75" s="17">
        <v>45252</v>
      </c>
      <c r="I75">
        <v>16081441</v>
      </c>
      <c r="J75" t="s">
        <v>735</v>
      </c>
      <c r="L75" t="s">
        <v>807</v>
      </c>
      <c r="M75" t="s">
        <v>808</v>
      </c>
      <c r="N75" t="s">
        <v>719</v>
      </c>
      <c r="O75">
        <v>550.47</v>
      </c>
      <c r="P75" t="s">
        <v>540</v>
      </c>
    </row>
    <row r="76" spans="1:16" x14ac:dyDescent="0.3">
      <c r="A76">
        <v>2023</v>
      </c>
      <c r="B76">
        <v>5518</v>
      </c>
      <c r="C76">
        <v>5012</v>
      </c>
      <c r="D76">
        <v>22</v>
      </c>
      <c r="E76">
        <v>501203022</v>
      </c>
      <c r="F76">
        <v>31200</v>
      </c>
      <c r="G76">
        <v>42101</v>
      </c>
      <c r="H76" s="17">
        <v>45252</v>
      </c>
      <c r="I76">
        <v>16081604</v>
      </c>
      <c r="J76" t="s">
        <v>735</v>
      </c>
      <c r="L76" t="s">
        <v>809</v>
      </c>
      <c r="M76" t="s">
        <v>810</v>
      </c>
      <c r="N76" t="s">
        <v>719</v>
      </c>
      <c r="O76">
        <v>1333.96</v>
      </c>
      <c r="P76" t="s">
        <v>540</v>
      </c>
    </row>
    <row r="77" spans="1:16" x14ac:dyDescent="0.3">
      <c r="A77">
        <v>2023</v>
      </c>
      <c r="B77">
        <v>5518</v>
      </c>
      <c r="C77">
        <v>5012</v>
      </c>
      <c r="D77">
        <v>22</v>
      </c>
      <c r="E77">
        <v>501203022</v>
      </c>
      <c r="F77">
        <v>31200</v>
      </c>
      <c r="G77">
        <v>42101</v>
      </c>
      <c r="H77" s="17">
        <v>45252</v>
      </c>
      <c r="I77">
        <v>16081747</v>
      </c>
      <c r="J77" t="s">
        <v>735</v>
      </c>
      <c r="L77" t="s">
        <v>811</v>
      </c>
      <c r="M77" t="s">
        <v>812</v>
      </c>
      <c r="N77" t="s">
        <v>719</v>
      </c>
      <c r="O77">
        <v>991.98</v>
      </c>
      <c r="P77" t="s">
        <v>540</v>
      </c>
    </row>
    <row r="78" spans="1:16" x14ac:dyDescent="0.3">
      <c r="A78">
        <v>2023</v>
      </c>
      <c r="B78">
        <v>5518</v>
      </c>
      <c r="C78">
        <v>5012</v>
      </c>
      <c r="D78">
        <v>22</v>
      </c>
      <c r="E78">
        <v>501203022</v>
      </c>
      <c r="F78">
        <v>31200</v>
      </c>
      <c r="G78">
        <v>42101</v>
      </c>
      <c r="H78" s="17">
        <v>45252</v>
      </c>
      <c r="I78">
        <v>16081957</v>
      </c>
      <c r="J78" t="s">
        <v>735</v>
      </c>
      <c r="L78" t="s">
        <v>813</v>
      </c>
      <c r="M78" t="s">
        <v>814</v>
      </c>
      <c r="N78" t="s">
        <v>719</v>
      </c>
      <c r="O78">
        <v>561.79</v>
      </c>
      <c r="P78" t="s">
        <v>540</v>
      </c>
    </row>
    <row r="79" spans="1:16" x14ac:dyDescent="0.3">
      <c r="A79">
        <v>2023</v>
      </c>
      <c r="B79">
        <v>5518</v>
      </c>
      <c r="C79">
        <v>5012</v>
      </c>
      <c r="D79">
        <v>22</v>
      </c>
      <c r="E79">
        <v>501203022</v>
      </c>
      <c r="F79">
        <v>31200</v>
      </c>
      <c r="G79">
        <v>42101</v>
      </c>
      <c r="H79" s="17">
        <v>45259</v>
      </c>
      <c r="I79">
        <v>16083754</v>
      </c>
      <c r="J79" t="s">
        <v>735</v>
      </c>
      <c r="L79" t="s">
        <v>815</v>
      </c>
      <c r="M79" t="s">
        <v>816</v>
      </c>
      <c r="N79" t="s">
        <v>719</v>
      </c>
      <c r="O79">
        <v>236.79</v>
      </c>
      <c r="P79" t="s">
        <v>540</v>
      </c>
    </row>
    <row r="80" spans="1:16" x14ac:dyDescent="0.3">
      <c r="A80">
        <v>2023</v>
      </c>
      <c r="B80">
        <v>5518</v>
      </c>
      <c r="C80">
        <v>5012</v>
      </c>
      <c r="D80">
        <v>22</v>
      </c>
      <c r="E80">
        <v>501203022</v>
      </c>
      <c r="F80">
        <v>32950</v>
      </c>
      <c r="G80">
        <v>42101</v>
      </c>
      <c r="H80" s="17">
        <v>45282</v>
      </c>
      <c r="I80">
        <v>8801029</v>
      </c>
      <c r="J80" t="s">
        <v>766</v>
      </c>
      <c r="K80" t="s">
        <v>0</v>
      </c>
      <c r="L80" t="s">
        <v>771</v>
      </c>
      <c r="M80" t="s">
        <v>772</v>
      </c>
      <c r="N80" t="s">
        <v>719</v>
      </c>
      <c r="O80">
        <v>688.89</v>
      </c>
      <c r="P80" t="s">
        <v>540</v>
      </c>
    </row>
    <row r="81" spans="1:16" x14ac:dyDescent="0.3">
      <c r="A81">
        <v>2024</v>
      </c>
      <c r="B81">
        <v>3093</v>
      </c>
      <c r="C81">
        <v>5012</v>
      </c>
      <c r="D81">
        <v>22</v>
      </c>
      <c r="E81">
        <v>501203022</v>
      </c>
      <c r="F81">
        <v>99999</v>
      </c>
      <c r="G81">
        <v>42101</v>
      </c>
      <c r="H81" s="17">
        <v>45322</v>
      </c>
      <c r="I81">
        <v>99010027</v>
      </c>
      <c r="J81" t="s">
        <v>745</v>
      </c>
      <c r="K81" t="s">
        <v>0</v>
      </c>
      <c r="L81" t="s">
        <v>817</v>
      </c>
      <c r="M81" t="s">
        <v>747</v>
      </c>
      <c r="N81" t="s">
        <v>748</v>
      </c>
      <c r="O81">
        <v>-4831</v>
      </c>
      <c r="P81" t="s">
        <v>154</v>
      </c>
    </row>
    <row r="82" spans="1:16" x14ac:dyDescent="0.3">
      <c r="A82">
        <v>2024</v>
      </c>
      <c r="B82">
        <v>3093</v>
      </c>
      <c r="C82">
        <v>5012</v>
      </c>
      <c r="D82">
        <v>22</v>
      </c>
      <c r="E82">
        <v>501203022</v>
      </c>
      <c r="F82">
        <v>99999</v>
      </c>
      <c r="G82">
        <v>42101</v>
      </c>
      <c r="H82" s="17">
        <v>45322</v>
      </c>
      <c r="I82">
        <v>99010028</v>
      </c>
      <c r="J82" t="s">
        <v>749</v>
      </c>
      <c r="K82" t="s">
        <v>0</v>
      </c>
      <c r="L82" t="s">
        <v>818</v>
      </c>
      <c r="M82" t="s">
        <v>751</v>
      </c>
      <c r="N82" t="s">
        <v>748</v>
      </c>
      <c r="O82">
        <v>-6107</v>
      </c>
      <c r="P82" t="s">
        <v>154</v>
      </c>
    </row>
    <row r="83" spans="1:16" x14ac:dyDescent="0.3">
      <c r="A83">
        <v>2024</v>
      </c>
      <c r="B83">
        <v>3093</v>
      </c>
      <c r="C83">
        <v>5012</v>
      </c>
      <c r="D83">
        <v>22</v>
      </c>
      <c r="E83">
        <v>501203022</v>
      </c>
      <c r="F83">
        <v>99999</v>
      </c>
      <c r="G83">
        <v>42101</v>
      </c>
      <c r="H83" s="17">
        <v>45351</v>
      </c>
      <c r="I83">
        <v>99010045</v>
      </c>
      <c r="J83" t="s">
        <v>745</v>
      </c>
      <c r="K83" t="s">
        <v>0</v>
      </c>
      <c r="L83" t="s">
        <v>819</v>
      </c>
      <c r="M83" t="s">
        <v>747</v>
      </c>
      <c r="N83" t="s">
        <v>748</v>
      </c>
      <c r="O83">
        <v>-5612</v>
      </c>
      <c r="P83" t="s">
        <v>154</v>
      </c>
    </row>
    <row r="84" spans="1:16" x14ac:dyDescent="0.3">
      <c r="A84">
        <v>2024</v>
      </c>
      <c r="B84">
        <v>3093</v>
      </c>
      <c r="C84">
        <v>5012</v>
      </c>
      <c r="D84">
        <v>22</v>
      </c>
      <c r="E84">
        <v>501203022</v>
      </c>
      <c r="F84">
        <v>99999</v>
      </c>
      <c r="G84">
        <v>42101</v>
      </c>
      <c r="H84" s="17">
        <v>45351</v>
      </c>
      <c r="I84">
        <v>99010046</v>
      </c>
      <c r="J84" t="s">
        <v>749</v>
      </c>
      <c r="K84" t="s">
        <v>0</v>
      </c>
      <c r="L84" t="s">
        <v>820</v>
      </c>
      <c r="M84" t="s">
        <v>751</v>
      </c>
      <c r="N84" t="s">
        <v>748</v>
      </c>
      <c r="O84">
        <v>-7093</v>
      </c>
      <c r="P84" t="s">
        <v>154</v>
      </c>
    </row>
    <row r="85" spans="1:16" x14ac:dyDescent="0.3">
      <c r="A85">
        <v>2024</v>
      </c>
      <c r="B85">
        <v>3093</v>
      </c>
      <c r="C85">
        <v>5012</v>
      </c>
      <c r="D85">
        <v>22</v>
      </c>
      <c r="E85">
        <v>501203022</v>
      </c>
      <c r="F85">
        <v>99999</v>
      </c>
      <c r="G85">
        <v>42101</v>
      </c>
      <c r="H85" s="17">
        <v>45382</v>
      </c>
      <c r="I85">
        <v>99010063</v>
      </c>
      <c r="J85" t="s">
        <v>745</v>
      </c>
      <c r="K85" t="s">
        <v>0</v>
      </c>
      <c r="L85" t="s">
        <v>821</v>
      </c>
      <c r="M85" t="s">
        <v>747</v>
      </c>
      <c r="N85" t="s">
        <v>748</v>
      </c>
      <c r="O85">
        <v>-8191</v>
      </c>
      <c r="P85" t="s">
        <v>154</v>
      </c>
    </row>
    <row r="86" spans="1:16" x14ac:dyDescent="0.3">
      <c r="A86">
        <v>2024</v>
      </c>
      <c r="B86">
        <v>3093</v>
      </c>
      <c r="C86">
        <v>5012</v>
      </c>
      <c r="D86">
        <v>22</v>
      </c>
      <c r="E86">
        <v>501203022</v>
      </c>
      <c r="F86">
        <v>99999</v>
      </c>
      <c r="G86">
        <v>42101</v>
      </c>
      <c r="H86" s="17">
        <v>45382</v>
      </c>
      <c r="I86">
        <v>99010064</v>
      </c>
      <c r="J86" t="s">
        <v>749</v>
      </c>
      <c r="K86" t="s">
        <v>0</v>
      </c>
      <c r="L86" t="s">
        <v>822</v>
      </c>
      <c r="M86" t="s">
        <v>751</v>
      </c>
      <c r="N86" t="s">
        <v>748</v>
      </c>
      <c r="O86">
        <v>-10353</v>
      </c>
      <c r="P86" t="s">
        <v>154</v>
      </c>
    </row>
    <row r="87" spans="1:16" x14ac:dyDescent="0.3">
      <c r="A87">
        <v>2024</v>
      </c>
      <c r="B87">
        <v>3093</v>
      </c>
      <c r="C87">
        <v>5012</v>
      </c>
      <c r="D87">
        <v>22</v>
      </c>
      <c r="E87">
        <v>501203022</v>
      </c>
      <c r="F87">
        <v>99999</v>
      </c>
      <c r="G87">
        <v>42101</v>
      </c>
      <c r="H87" s="17">
        <v>45412</v>
      </c>
      <c r="I87">
        <v>99010083</v>
      </c>
      <c r="J87" t="s">
        <v>745</v>
      </c>
      <c r="K87" t="s">
        <v>0</v>
      </c>
      <c r="L87" t="s">
        <v>823</v>
      </c>
      <c r="M87" t="s">
        <v>747</v>
      </c>
      <c r="N87" t="s">
        <v>748</v>
      </c>
      <c r="O87">
        <v>-5893</v>
      </c>
      <c r="P87" t="s">
        <v>154</v>
      </c>
    </row>
    <row r="88" spans="1:16" x14ac:dyDescent="0.3">
      <c r="A88">
        <v>2024</v>
      </c>
      <c r="B88">
        <v>3093</v>
      </c>
      <c r="C88">
        <v>5012</v>
      </c>
      <c r="D88">
        <v>22</v>
      </c>
      <c r="E88">
        <v>501203022</v>
      </c>
      <c r="F88">
        <v>99999</v>
      </c>
      <c r="G88">
        <v>42101</v>
      </c>
      <c r="H88" s="17">
        <v>45412</v>
      </c>
      <c r="I88">
        <v>99010084</v>
      </c>
      <c r="J88" t="s">
        <v>749</v>
      </c>
      <c r="K88" t="s">
        <v>0</v>
      </c>
      <c r="L88" t="s">
        <v>824</v>
      </c>
      <c r="M88" t="s">
        <v>751</v>
      </c>
      <c r="N88" t="s">
        <v>748</v>
      </c>
      <c r="O88">
        <v>-7451</v>
      </c>
      <c r="P88" t="s">
        <v>154</v>
      </c>
    </row>
    <row r="89" spans="1:16" x14ac:dyDescent="0.3">
      <c r="A89">
        <v>2024</v>
      </c>
      <c r="B89">
        <v>3093</v>
      </c>
      <c r="C89">
        <v>5012</v>
      </c>
      <c r="D89">
        <v>22</v>
      </c>
      <c r="E89">
        <v>501203022</v>
      </c>
      <c r="F89">
        <v>99999</v>
      </c>
      <c r="G89">
        <v>42101</v>
      </c>
      <c r="H89" s="17">
        <v>45443</v>
      </c>
      <c r="I89">
        <v>99010101</v>
      </c>
      <c r="J89" t="s">
        <v>745</v>
      </c>
      <c r="K89" t="s">
        <v>0</v>
      </c>
      <c r="L89" t="s">
        <v>825</v>
      </c>
      <c r="M89" t="s">
        <v>747</v>
      </c>
      <c r="N89" t="s">
        <v>748</v>
      </c>
      <c r="O89">
        <v>-7392</v>
      </c>
      <c r="P89" t="s">
        <v>154</v>
      </c>
    </row>
    <row r="90" spans="1:16" x14ac:dyDescent="0.3">
      <c r="A90">
        <v>2024</v>
      </c>
      <c r="B90">
        <v>3093</v>
      </c>
      <c r="C90">
        <v>5012</v>
      </c>
      <c r="D90">
        <v>22</v>
      </c>
      <c r="E90">
        <v>501203022</v>
      </c>
      <c r="F90">
        <v>99999</v>
      </c>
      <c r="G90">
        <v>42101</v>
      </c>
      <c r="H90" s="17">
        <v>45443</v>
      </c>
      <c r="I90">
        <v>99010102</v>
      </c>
      <c r="J90" t="s">
        <v>749</v>
      </c>
      <c r="K90" t="s">
        <v>0</v>
      </c>
      <c r="L90" t="s">
        <v>826</v>
      </c>
      <c r="M90" t="s">
        <v>751</v>
      </c>
      <c r="N90" t="s">
        <v>748</v>
      </c>
      <c r="O90">
        <v>-9343</v>
      </c>
      <c r="P90" t="s">
        <v>154</v>
      </c>
    </row>
    <row r="91" spans="1:16" x14ac:dyDescent="0.3">
      <c r="A91">
        <v>2024</v>
      </c>
      <c r="B91">
        <v>3093</v>
      </c>
      <c r="C91">
        <v>5012</v>
      </c>
      <c r="D91">
        <v>22</v>
      </c>
      <c r="E91">
        <v>501203022</v>
      </c>
      <c r="F91">
        <v>99999</v>
      </c>
      <c r="G91">
        <v>42101</v>
      </c>
      <c r="H91" s="17">
        <v>45473</v>
      </c>
      <c r="I91">
        <v>99010119</v>
      </c>
      <c r="J91" t="s">
        <v>745</v>
      </c>
      <c r="K91" t="s">
        <v>0</v>
      </c>
      <c r="L91" t="s">
        <v>827</v>
      </c>
      <c r="M91" t="s">
        <v>747</v>
      </c>
      <c r="N91" t="s">
        <v>748</v>
      </c>
      <c r="O91">
        <v>30183</v>
      </c>
      <c r="P91" t="s">
        <v>154</v>
      </c>
    </row>
    <row r="92" spans="1:16" x14ac:dyDescent="0.3">
      <c r="A92">
        <v>2024</v>
      </c>
      <c r="B92">
        <v>3093</v>
      </c>
      <c r="C92">
        <v>5012</v>
      </c>
      <c r="D92">
        <v>22</v>
      </c>
      <c r="E92">
        <v>501203022</v>
      </c>
      <c r="F92">
        <v>99999</v>
      </c>
      <c r="G92">
        <v>42101</v>
      </c>
      <c r="H92" s="17">
        <v>45473</v>
      </c>
      <c r="I92">
        <v>99010120</v>
      </c>
      <c r="J92" t="s">
        <v>749</v>
      </c>
      <c r="K92" t="s">
        <v>0</v>
      </c>
      <c r="L92" t="s">
        <v>828</v>
      </c>
      <c r="M92" t="s">
        <v>751</v>
      </c>
      <c r="N92" t="s">
        <v>748</v>
      </c>
      <c r="O92">
        <v>38154</v>
      </c>
      <c r="P92" t="s">
        <v>154</v>
      </c>
    </row>
    <row r="93" spans="1:16" x14ac:dyDescent="0.3">
      <c r="A93">
        <v>2024</v>
      </c>
      <c r="B93">
        <v>3093</v>
      </c>
      <c r="C93">
        <v>5012</v>
      </c>
      <c r="D93">
        <v>22</v>
      </c>
      <c r="E93">
        <v>501203022</v>
      </c>
      <c r="F93">
        <v>99999</v>
      </c>
      <c r="G93">
        <v>42101</v>
      </c>
      <c r="H93" s="17">
        <v>45504</v>
      </c>
      <c r="I93">
        <v>99010136</v>
      </c>
      <c r="J93" t="s">
        <v>745</v>
      </c>
      <c r="K93" t="s">
        <v>0</v>
      </c>
      <c r="L93" t="s">
        <v>829</v>
      </c>
      <c r="M93" t="s">
        <v>747</v>
      </c>
      <c r="N93" t="s">
        <v>748</v>
      </c>
      <c r="O93">
        <v>-6448</v>
      </c>
      <c r="P93" t="s">
        <v>154</v>
      </c>
    </row>
    <row r="94" spans="1:16" x14ac:dyDescent="0.3">
      <c r="A94">
        <v>2024</v>
      </c>
      <c r="B94">
        <v>3093</v>
      </c>
      <c r="C94">
        <v>5012</v>
      </c>
      <c r="D94">
        <v>22</v>
      </c>
      <c r="E94">
        <v>501203022</v>
      </c>
      <c r="F94">
        <v>99999</v>
      </c>
      <c r="G94">
        <v>42101</v>
      </c>
      <c r="H94" s="17">
        <v>45504</v>
      </c>
      <c r="I94">
        <v>99010137</v>
      </c>
      <c r="J94" t="s">
        <v>749</v>
      </c>
      <c r="K94" t="s">
        <v>0</v>
      </c>
      <c r="L94" t="s">
        <v>830</v>
      </c>
      <c r="M94" t="s">
        <v>751</v>
      </c>
      <c r="N94" t="s">
        <v>748</v>
      </c>
      <c r="O94">
        <v>-8152</v>
      </c>
      <c r="P94" t="s">
        <v>154</v>
      </c>
    </row>
    <row r="95" spans="1:16" x14ac:dyDescent="0.3">
      <c r="A95">
        <v>2024</v>
      </c>
      <c r="B95">
        <v>3172</v>
      </c>
      <c r="C95">
        <v>5012</v>
      </c>
      <c r="D95">
        <v>22</v>
      </c>
      <c r="E95">
        <v>501203022</v>
      </c>
      <c r="F95">
        <v>92341</v>
      </c>
      <c r="G95">
        <v>42101</v>
      </c>
      <c r="H95" s="17">
        <v>45292</v>
      </c>
      <c r="I95">
        <v>85000153</v>
      </c>
      <c r="J95" t="s">
        <v>697</v>
      </c>
      <c r="K95" t="s">
        <v>0</v>
      </c>
      <c r="L95" t="s">
        <v>831</v>
      </c>
      <c r="M95" t="s">
        <v>757</v>
      </c>
      <c r="N95" t="s">
        <v>700</v>
      </c>
      <c r="O95">
        <v>-905806.05</v>
      </c>
      <c r="P95" t="s">
        <v>207</v>
      </c>
    </row>
    <row r="96" spans="1:16" x14ac:dyDescent="0.3">
      <c r="A96">
        <v>2024</v>
      </c>
      <c r="B96">
        <v>3172</v>
      </c>
      <c r="C96">
        <v>5012</v>
      </c>
      <c r="D96">
        <v>22</v>
      </c>
      <c r="E96">
        <v>501203022</v>
      </c>
      <c r="F96">
        <v>92400</v>
      </c>
      <c r="G96">
        <v>42101</v>
      </c>
      <c r="H96" s="17">
        <v>45293</v>
      </c>
      <c r="I96">
        <v>85000061</v>
      </c>
      <c r="J96" t="s">
        <v>697</v>
      </c>
      <c r="K96" t="s">
        <v>0</v>
      </c>
      <c r="L96" t="s">
        <v>832</v>
      </c>
      <c r="M96" t="s">
        <v>833</v>
      </c>
      <c r="N96" t="s">
        <v>700</v>
      </c>
      <c r="O96">
        <v>-201177.94</v>
      </c>
      <c r="P96" t="s">
        <v>207</v>
      </c>
    </row>
    <row r="97" spans="1:16" x14ac:dyDescent="0.3">
      <c r="A97">
        <v>2024</v>
      </c>
      <c r="B97">
        <v>3172</v>
      </c>
      <c r="C97">
        <v>5012</v>
      </c>
      <c r="D97">
        <v>22</v>
      </c>
      <c r="E97">
        <v>501203022</v>
      </c>
      <c r="F97">
        <v>95012</v>
      </c>
      <c r="G97">
        <v>42101</v>
      </c>
      <c r="H97" s="17">
        <v>45292</v>
      </c>
      <c r="I97">
        <v>85000009</v>
      </c>
      <c r="J97" t="s">
        <v>697</v>
      </c>
      <c r="K97" t="s">
        <v>0</v>
      </c>
      <c r="L97" t="s">
        <v>834</v>
      </c>
      <c r="M97" t="s">
        <v>757</v>
      </c>
      <c r="N97" t="s">
        <v>700</v>
      </c>
      <c r="O97">
        <v>-294107.7</v>
      </c>
      <c r="P97" t="s">
        <v>207</v>
      </c>
    </row>
    <row r="98" spans="1:16" x14ac:dyDescent="0.3">
      <c r="A98">
        <v>2024</v>
      </c>
      <c r="B98">
        <v>3172</v>
      </c>
      <c r="C98">
        <v>5012</v>
      </c>
      <c r="D98">
        <v>22</v>
      </c>
      <c r="E98">
        <v>501203022</v>
      </c>
      <c r="F98">
        <v>95012</v>
      </c>
      <c r="G98">
        <v>42101</v>
      </c>
      <c r="H98" s="17">
        <v>45292</v>
      </c>
      <c r="I98">
        <v>85000115</v>
      </c>
      <c r="J98" t="s">
        <v>697</v>
      </c>
      <c r="K98" t="s">
        <v>0</v>
      </c>
      <c r="L98" t="s">
        <v>835</v>
      </c>
      <c r="M98" t="s">
        <v>761</v>
      </c>
      <c r="N98" t="s">
        <v>700</v>
      </c>
      <c r="O98">
        <v>-309600.48</v>
      </c>
      <c r="P98" t="s">
        <v>207</v>
      </c>
    </row>
    <row r="99" spans="1:16" x14ac:dyDescent="0.3">
      <c r="A99">
        <v>2024</v>
      </c>
      <c r="B99">
        <v>3173</v>
      </c>
      <c r="C99">
        <v>5012</v>
      </c>
      <c r="D99">
        <v>22</v>
      </c>
      <c r="E99">
        <v>501203022</v>
      </c>
      <c r="F99">
        <v>92341</v>
      </c>
      <c r="G99">
        <v>42101</v>
      </c>
      <c r="H99" s="17">
        <v>45412</v>
      </c>
      <c r="I99">
        <v>85002724</v>
      </c>
      <c r="J99" t="s">
        <v>697</v>
      </c>
      <c r="K99" t="s">
        <v>0</v>
      </c>
      <c r="L99" t="s">
        <v>836</v>
      </c>
      <c r="M99" t="s">
        <v>837</v>
      </c>
      <c r="N99" t="s">
        <v>700</v>
      </c>
      <c r="O99">
        <v>1023710.03</v>
      </c>
      <c r="P99" t="s">
        <v>208</v>
      </c>
    </row>
    <row r="100" spans="1:16" x14ac:dyDescent="0.3">
      <c r="A100">
        <v>2024</v>
      </c>
      <c r="B100">
        <v>3173</v>
      </c>
      <c r="C100">
        <v>5012</v>
      </c>
      <c r="D100">
        <v>22</v>
      </c>
      <c r="E100">
        <v>501203022</v>
      </c>
      <c r="F100">
        <v>92341</v>
      </c>
      <c r="G100">
        <v>42101</v>
      </c>
      <c r="H100" s="17">
        <v>45413</v>
      </c>
      <c r="I100">
        <v>85002725</v>
      </c>
      <c r="J100" t="s">
        <v>697</v>
      </c>
      <c r="K100" t="s">
        <v>0</v>
      </c>
      <c r="L100" t="s">
        <v>838</v>
      </c>
      <c r="M100" t="s">
        <v>839</v>
      </c>
      <c r="N100" t="s">
        <v>700</v>
      </c>
      <c r="O100">
        <v>-1023710.03</v>
      </c>
      <c r="P100" t="s">
        <v>208</v>
      </c>
    </row>
    <row r="101" spans="1:16" x14ac:dyDescent="0.3">
      <c r="A101">
        <v>2024</v>
      </c>
      <c r="B101">
        <v>3173</v>
      </c>
      <c r="C101">
        <v>5012</v>
      </c>
      <c r="D101">
        <v>22</v>
      </c>
      <c r="E101">
        <v>501203022</v>
      </c>
      <c r="F101">
        <v>95012</v>
      </c>
      <c r="G101">
        <v>42101</v>
      </c>
      <c r="H101" s="17">
        <v>45408</v>
      </c>
      <c r="I101">
        <v>85002556</v>
      </c>
      <c r="J101" t="s">
        <v>697</v>
      </c>
      <c r="K101" t="s">
        <v>0</v>
      </c>
      <c r="L101" t="s">
        <v>840</v>
      </c>
      <c r="M101" t="s">
        <v>757</v>
      </c>
      <c r="N101" t="s">
        <v>700</v>
      </c>
      <c r="O101">
        <v>380024</v>
      </c>
      <c r="P101" t="s">
        <v>208</v>
      </c>
    </row>
    <row r="102" spans="1:16" x14ac:dyDescent="0.3">
      <c r="A102">
        <v>2024</v>
      </c>
      <c r="B102">
        <v>3173</v>
      </c>
      <c r="C102">
        <v>5012</v>
      </c>
      <c r="D102">
        <v>22</v>
      </c>
      <c r="E102">
        <v>501203022</v>
      </c>
      <c r="F102">
        <v>95012</v>
      </c>
      <c r="G102">
        <v>42101</v>
      </c>
      <c r="H102" s="17">
        <v>45413</v>
      </c>
      <c r="I102">
        <v>85002557</v>
      </c>
      <c r="J102" t="s">
        <v>697</v>
      </c>
      <c r="K102" t="s">
        <v>0</v>
      </c>
      <c r="L102" t="s">
        <v>841</v>
      </c>
      <c r="M102" t="s">
        <v>757</v>
      </c>
      <c r="N102" t="s">
        <v>700</v>
      </c>
      <c r="O102">
        <v>-380024</v>
      </c>
      <c r="P102" t="s">
        <v>208</v>
      </c>
    </row>
    <row r="103" spans="1:16" x14ac:dyDescent="0.3">
      <c r="A103">
        <v>2024</v>
      </c>
      <c r="B103">
        <v>3714</v>
      </c>
      <c r="C103">
        <v>5012</v>
      </c>
      <c r="D103">
        <v>22</v>
      </c>
      <c r="E103">
        <v>501203022</v>
      </c>
      <c r="F103">
        <v>42101</v>
      </c>
      <c r="G103">
        <v>42101</v>
      </c>
      <c r="H103" s="17">
        <v>45337</v>
      </c>
      <c r="I103">
        <v>401090</v>
      </c>
      <c r="J103" t="s">
        <v>842</v>
      </c>
      <c r="K103" t="s">
        <v>0</v>
      </c>
      <c r="L103" t="s">
        <v>843</v>
      </c>
      <c r="M103" t="s">
        <v>844</v>
      </c>
      <c r="N103" t="s">
        <v>845</v>
      </c>
      <c r="O103">
        <v>-23352.59</v>
      </c>
      <c r="P103" t="s">
        <v>278</v>
      </c>
    </row>
    <row r="104" spans="1:16" x14ac:dyDescent="0.3">
      <c r="A104">
        <v>2024</v>
      </c>
      <c r="B104">
        <v>3719</v>
      </c>
      <c r="C104">
        <v>5012</v>
      </c>
      <c r="D104">
        <v>22</v>
      </c>
      <c r="E104">
        <v>501203022</v>
      </c>
      <c r="F104">
        <v>42101</v>
      </c>
      <c r="G104">
        <v>42101</v>
      </c>
      <c r="H104" s="17">
        <v>45322</v>
      </c>
      <c r="I104">
        <v>99010029</v>
      </c>
      <c r="J104" t="s">
        <v>705</v>
      </c>
      <c r="K104" t="s">
        <v>0</v>
      </c>
      <c r="L104" t="s">
        <v>846</v>
      </c>
      <c r="M104" t="s">
        <v>763</v>
      </c>
      <c r="N104" t="s">
        <v>708</v>
      </c>
      <c r="O104">
        <v>1667232.41</v>
      </c>
      <c r="P104" t="s">
        <v>281</v>
      </c>
    </row>
    <row r="105" spans="1:16" x14ac:dyDescent="0.3">
      <c r="A105">
        <v>2024</v>
      </c>
      <c r="B105">
        <v>3719</v>
      </c>
      <c r="C105">
        <v>5012</v>
      </c>
      <c r="D105">
        <v>22</v>
      </c>
      <c r="E105">
        <v>501203022</v>
      </c>
      <c r="F105">
        <v>42101</v>
      </c>
      <c r="G105">
        <v>42101</v>
      </c>
      <c r="H105" s="17">
        <v>45351</v>
      </c>
      <c r="I105">
        <v>99010047</v>
      </c>
      <c r="J105" t="s">
        <v>705</v>
      </c>
      <c r="K105" t="s">
        <v>0</v>
      </c>
      <c r="L105" t="s">
        <v>847</v>
      </c>
      <c r="M105" t="s">
        <v>763</v>
      </c>
      <c r="N105" t="s">
        <v>708</v>
      </c>
      <c r="O105">
        <v>-27129</v>
      </c>
      <c r="P105" t="s">
        <v>281</v>
      </c>
    </row>
    <row r="106" spans="1:16" x14ac:dyDescent="0.3">
      <c r="A106">
        <v>2024</v>
      </c>
      <c r="B106">
        <v>3719</v>
      </c>
      <c r="C106">
        <v>5012</v>
      </c>
      <c r="D106">
        <v>22</v>
      </c>
      <c r="E106">
        <v>501203022</v>
      </c>
      <c r="F106">
        <v>42101</v>
      </c>
      <c r="G106">
        <v>42101</v>
      </c>
      <c r="H106" s="17">
        <v>45382</v>
      </c>
      <c r="I106">
        <v>99010065</v>
      </c>
      <c r="J106" t="s">
        <v>705</v>
      </c>
      <c r="K106" t="s">
        <v>0</v>
      </c>
      <c r="L106" t="s">
        <v>848</v>
      </c>
      <c r="M106" t="s">
        <v>763</v>
      </c>
      <c r="N106" t="s">
        <v>708</v>
      </c>
      <c r="O106">
        <v>-73680.83</v>
      </c>
      <c r="P106" t="s">
        <v>281</v>
      </c>
    </row>
    <row r="107" spans="1:16" x14ac:dyDescent="0.3">
      <c r="A107">
        <v>2024</v>
      </c>
      <c r="B107">
        <v>3719</v>
      </c>
      <c r="C107">
        <v>5012</v>
      </c>
      <c r="D107">
        <v>22</v>
      </c>
      <c r="E107">
        <v>501203022</v>
      </c>
      <c r="F107">
        <v>42101</v>
      </c>
      <c r="G107">
        <v>42101</v>
      </c>
      <c r="H107" s="17">
        <v>45412</v>
      </c>
      <c r="I107">
        <v>99010085</v>
      </c>
      <c r="J107" t="s">
        <v>705</v>
      </c>
      <c r="K107" t="s">
        <v>0</v>
      </c>
      <c r="L107" t="s">
        <v>849</v>
      </c>
      <c r="M107" t="s">
        <v>763</v>
      </c>
      <c r="N107" t="s">
        <v>708</v>
      </c>
      <c r="O107">
        <v>-1449301.83</v>
      </c>
      <c r="P107" t="s">
        <v>281</v>
      </c>
    </row>
    <row r="108" spans="1:16" x14ac:dyDescent="0.3">
      <c r="A108">
        <v>2024</v>
      </c>
      <c r="B108">
        <v>3719</v>
      </c>
      <c r="C108">
        <v>5012</v>
      </c>
      <c r="D108">
        <v>22</v>
      </c>
      <c r="E108">
        <v>501203022</v>
      </c>
      <c r="F108">
        <v>42101</v>
      </c>
      <c r="G108">
        <v>42101</v>
      </c>
      <c r="H108" s="17">
        <v>45443</v>
      </c>
      <c r="I108">
        <v>99010103</v>
      </c>
      <c r="J108" t="s">
        <v>705</v>
      </c>
      <c r="K108" t="s">
        <v>0</v>
      </c>
      <c r="L108" t="s">
        <v>850</v>
      </c>
      <c r="M108" t="s">
        <v>763</v>
      </c>
      <c r="N108" t="s">
        <v>708</v>
      </c>
      <c r="O108">
        <v>1337239.22</v>
      </c>
      <c r="P108" t="s">
        <v>281</v>
      </c>
    </row>
    <row r="109" spans="1:16" x14ac:dyDescent="0.3">
      <c r="A109">
        <v>2024</v>
      </c>
      <c r="B109">
        <v>3719</v>
      </c>
      <c r="C109">
        <v>5012</v>
      </c>
      <c r="D109">
        <v>22</v>
      </c>
      <c r="E109">
        <v>501203022</v>
      </c>
      <c r="F109">
        <v>42101</v>
      </c>
      <c r="G109">
        <v>42101</v>
      </c>
      <c r="H109" s="17">
        <v>45473</v>
      </c>
      <c r="I109">
        <v>99010121</v>
      </c>
      <c r="J109" t="s">
        <v>705</v>
      </c>
      <c r="K109" t="s">
        <v>0</v>
      </c>
      <c r="L109" t="s">
        <v>851</v>
      </c>
      <c r="M109" t="s">
        <v>763</v>
      </c>
      <c r="N109" t="s">
        <v>708</v>
      </c>
      <c r="O109">
        <v>271528.27</v>
      </c>
      <c r="P109" t="s">
        <v>281</v>
      </c>
    </row>
    <row r="110" spans="1:16" x14ac:dyDescent="0.3">
      <c r="A110">
        <v>2024</v>
      </c>
      <c r="B110">
        <v>3719</v>
      </c>
      <c r="C110">
        <v>5012</v>
      </c>
      <c r="D110">
        <v>22</v>
      </c>
      <c r="E110">
        <v>501203022</v>
      </c>
      <c r="F110">
        <v>42101</v>
      </c>
      <c r="G110">
        <v>42101</v>
      </c>
      <c r="H110" s="17">
        <v>45504</v>
      </c>
      <c r="I110">
        <v>99010138</v>
      </c>
      <c r="J110" t="s">
        <v>705</v>
      </c>
      <c r="K110" t="s">
        <v>0</v>
      </c>
      <c r="L110" t="s">
        <v>852</v>
      </c>
      <c r="M110" t="s">
        <v>763</v>
      </c>
      <c r="N110" t="s">
        <v>708</v>
      </c>
      <c r="O110">
        <v>-58013.06</v>
      </c>
      <c r="P110" t="s">
        <v>281</v>
      </c>
    </row>
    <row r="111" spans="1:16" x14ac:dyDescent="0.3">
      <c r="A111">
        <v>2024</v>
      </c>
      <c r="B111">
        <v>4012</v>
      </c>
      <c r="C111">
        <v>5012</v>
      </c>
      <c r="D111">
        <v>22</v>
      </c>
      <c r="E111">
        <v>501203022</v>
      </c>
      <c r="F111">
        <v>32950</v>
      </c>
      <c r="G111">
        <v>42101</v>
      </c>
      <c r="H111" s="17">
        <v>45316</v>
      </c>
      <c r="I111">
        <v>8801001</v>
      </c>
      <c r="J111" t="s">
        <v>766</v>
      </c>
      <c r="K111" t="s">
        <v>0</v>
      </c>
      <c r="L111" t="s">
        <v>853</v>
      </c>
      <c r="M111" t="s">
        <v>854</v>
      </c>
      <c r="N111" t="s">
        <v>714</v>
      </c>
      <c r="O111">
        <v>38530.81</v>
      </c>
      <c r="P111" t="s">
        <v>317</v>
      </c>
    </row>
    <row r="112" spans="1:16" x14ac:dyDescent="0.3">
      <c r="A112">
        <v>2024</v>
      </c>
      <c r="B112">
        <v>4012</v>
      </c>
      <c r="C112">
        <v>5012</v>
      </c>
      <c r="D112">
        <v>22</v>
      </c>
      <c r="E112">
        <v>501203022</v>
      </c>
      <c r="F112">
        <v>32950</v>
      </c>
      <c r="G112">
        <v>42101</v>
      </c>
      <c r="H112" s="17">
        <v>45348</v>
      </c>
      <c r="I112">
        <v>8801002</v>
      </c>
      <c r="J112" t="s">
        <v>766</v>
      </c>
      <c r="K112" t="s">
        <v>0</v>
      </c>
      <c r="L112" t="s">
        <v>855</v>
      </c>
      <c r="M112" t="s">
        <v>856</v>
      </c>
      <c r="N112" t="s">
        <v>714</v>
      </c>
      <c r="O112">
        <v>45036.59</v>
      </c>
      <c r="P112" t="s">
        <v>317</v>
      </c>
    </row>
    <row r="113" spans="1:16" x14ac:dyDescent="0.3">
      <c r="A113">
        <v>2024</v>
      </c>
      <c r="B113">
        <v>4012</v>
      </c>
      <c r="C113">
        <v>5012</v>
      </c>
      <c r="D113">
        <v>22</v>
      </c>
      <c r="E113">
        <v>501203022</v>
      </c>
      <c r="F113">
        <v>32950</v>
      </c>
      <c r="G113">
        <v>42101</v>
      </c>
      <c r="H113" s="17">
        <v>45376</v>
      </c>
      <c r="I113">
        <v>8801004</v>
      </c>
      <c r="J113" t="s">
        <v>766</v>
      </c>
      <c r="K113" t="s">
        <v>0</v>
      </c>
      <c r="L113" t="s">
        <v>857</v>
      </c>
      <c r="M113" t="s">
        <v>858</v>
      </c>
      <c r="N113" t="s">
        <v>714</v>
      </c>
      <c r="O113">
        <v>39605.96</v>
      </c>
      <c r="P113" t="s">
        <v>317</v>
      </c>
    </row>
    <row r="114" spans="1:16" x14ac:dyDescent="0.3">
      <c r="A114">
        <v>2024</v>
      </c>
      <c r="B114">
        <v>4012</v>
      </c>
      <c r="C114">
        <v>5012</v>
      </c>
      <c r="D114">
        <v>22</v>
      </c>
      <c r="E114">
        <v>501203022</v>
      </c>
      <c r="F114">
        <v>32950</v>
      </c>
      <c r="G114">
        <v>42101</v>
      </c>
      <c r="H114" s="17">
        <v>45407</v>
      </c>
      <c r="I114">
        <v>8801006</v>
      </c>
      <c r="J114" t="s">
        <v>766</v>
      </c>
      <c r="K114" t="s">
        <v>0</v>
      </c>
      <c r="L114" t="s">
        <v>859</v>
      </c>
      <c r="M114" t="s">
        <v>860</v>
      </c>
      <c r="N114" t="s">
        <v>714</v>
      </c>
      <c r="O114">
        <v>39414.07</v>
      </c>
      <c r="P114" t="s">
        <v>317</v>
      </c>
    </row>
    <row r="115" spans="1:16" x14ac:dyDescent="0.3">
      <c r="A115">
        <v>2024</v>
      </c>
      <c r="B115">
        <v>4012</v>
      </c>
      <c r="C115">
        <v>5012</v>
      </c>
      <c r="D115">
        <v>22</v>
      </c>
      <c r="E115">
        <v>501203022</v>
      </c>
      <c r="F115">
        <v>32950</v>
      </c>
      <c r="G115">
        <v>42101</v>
      </c>
      <c r="H115" s="17">
        <v>45436</v>
      </c>
      <c r="I115">
        <v>8801010</v>
      </c>
      <c r="J115" t="s">
        <v>766</v>
      </c>
      <c r="K115" t="s">
        <v>0</v>
      </c>
      <c r="L115" t="s">
        <v>861</v>
      </c>
      <c r="M115" t="s">
        <v>862</v>
      </c>
      <c r="N115" t="s">
        <v>714</v>
      </c>
      <c r="O115">
        <v>39221.589999999997</v>
      </c>
      <c r="P115" t="s">
        <v>317</v>
      </c>
    </row>
    <row r="116" spans="1:16" x14ac:dyDescent="0.3">
      <c r="A116">
        <v>2024</v>
      </c>
      <c r="B116">
        <v>4012</v>
      </c>
      <c r="C116">
        <v>5012</v>
      </c>
      <c r="D116">
        <v>22</v>
      </c>
      <c r="E116">
        <v>501203022</v>
      </c>
      <c r="F116">
        <v>32950</v>
      </c>
      <c r="G116">
        <v>42101</v>
      </c>
      <c r="H116" s="17">
        <v>45458</v>
      </c>
      <c r="I116">
        <v>85003639</v>
      </c>
      <c r="J116" t="s">
        <v>697</v>
      </c>
      <c r="K116" t="s">
        <v>0</v>
      </c>
      <c r="L116" t="s">
        <v>863</v>
      </c>
      <c r="M116" t="s">
        <v>864</v>
      </c>
      <c r="N116" t="s">
        <v>714</v>
      </c>
      <c r="O116">
        <v>-116870.77</v>
      </c>
      <c r="P116" t="s">
        <v>317</v>
      </c>
    </row>
    <row r="117" spans="1:16" x14ac:dyDescent="0.3">
      <c r="A117">
        <v>2024</v>
      </c>
      <c r="B117">
        <v>4012</v>
      </c>
      <c r="C117">
        <v>5012</v>
      </c>
      <c r="D117">
        <v>22</v>
      </c>
      <c r="E117">
        <v>501203022</v>
      </c>
      <c r="F117">
        <v>32950</v>
      </c>
      <c r="G117">
        <v>42101</v>
      </c>
      <c r="H117" s="17">
        <v>45458</v>
      </c>
      <c r="I117">
        <v>85003639</v>
      </c>
      <c r="J117" t="s">
        <v>697</v>
      </c>
      <c r="K117" t="s">
        <v>0</v>
      </c>
      <c r="L117" t="s">
        <v>863</v>
      </c>
      <c r="M117" t="s">
        <v>865</v>
      </c>
      <c r="N117" t="s">
        <v>714</v>
      </c>
      <c r="O117">
        <v>-57518.59</v>
      </c>
      <c r="P117" t="s">
        <v>317</v>
      </c>
    </row>
    <row r="118" spans="1:16" x14ac:dyDescent="0.3">
      <c r="A118">
        <v>2024</v>
      </c>
      <c r="B118">
        <v>4012</v>
      </c>
      <c r="C118">
        <v>5012</v>
      </c>
      <c r="D118">
        <v>22</v>
      </c>
      <c r="E118">
        <v>501203022</v>
      </c>
      <c r="F118">
        <v>32950</v>
      </c>
      <c r="G118">
        <v>42101</v>
      </c>
      <c r="H118" s="17">
        <v>45458</v>
      </c>
      <c r="I118">
        <v>85003639</v>
      </c>
      <c r="J118" t="s">
        <v>697</v>
      </c>
      <c r="K118" t="s">
        <v>0</v>
      </c>
      <c r="L118" t="s">
        <v>863</v>
      </c>
      <c r="M118" t="s">
        <v>866</v>
      </c>
      <c r="N118" t="s">
        <v>714</v>
      </c>
      <c r="O118">
        <v>-120555.75</v>
      </c>
      <c r="P118" t="s">
        <v>317</v>
      </c>
    </row>
    <row r="119" spans="1:16" x14ac:dyDescent="0.3">
      <c r="A119">
        <v>2024</v>
      </c>
      <c r="B119">
        <v>4012</v>
      </c>
      <c r="C119">
        <v>5012</v>
      </c>
      <c r="D119">
        <v>22</v>
      </c>
      <c r="E119">
        <v>501203022</v>
      </c>
      <c r="F119">
        <v>32950</v>
      </c>
      <c r="G119">
        <v>42101</v>
      </c>
      <c r="H119" s="17">
        <v>45468</v>
      </c>
      <c r="I119">
        <v>8801012</v>
      </c>
      <c r="J119" t="s">
        <v>766</v>
      </c>
      <c r="K119" t="s">
        <v>0</v>
      </c>
      <c r="L119" t="s">
        <v>867</v>
      </c>
      <c r="M119" t="s">
        <v>868</v>
      </c>
      <c r="N119" t="s">
        <v>714</v>
      </c>
      <c r="O119">
        <v>39302.47</v>
      </c>
      <c r="P119" t="s">
        <v>317</v>
      </c>
    </row>
    <row r="120" spans="1:16" x14ac:dyDescent="0.3">
      <c r="A120">
        <v>2024</v>
      </c>
      <c r="B120">
        <v>4012</v>
      </c>
      <c r="C120">
        <v>5012</v>
      </c>
      <c r="D120">
        <v>22</v>
      </c>
      <c r="E120">
        <v>501203022</v>
      </c>
      <c r="F120">
        <v>32950</v>
      </c>
      <c r="G120">
        <v>42101</v>
      </c>
      <c r="H120" s="17">
        <v>45498</v>
      </c>
      <c r="I120">
        <v>8801014</v>
      </c>
      <c r="J120" t="s">
        <v>766</v>
      </c>
      <c r="K120" t="s">
        <v>0</v>
      </c>
      <c r="L120" t="s">
        <v>869</v>
      </c>
      <c r="M120" t="s">
        <v>870</v>
      </c>
      <c r="N120" t="s">
        <v>714</v>
      </c>
      <c r="O120">
        <v>41143.81</v>
      </c>
      <c r="P120" t="s">
        <v>317</v>
      </c>
    </row>
    <row r="121" spans="1:16" x14ac:dyDescent="0.3">
      <c r="A121">
        <v>2024</v>
      </c>
      <c r="B121">
        <v>4312</v>
      </c>
      <c r="C121">
        <v>5012</v>
      </c>
      <c r="D121">
        <v>22</v>
      </c>
      <c r="E121">
        <v>501203022</v>
      </c>
      <c r="F121">
        <v>32950</v>
      </c>
      <c r="G121">
        <v>42101</v>
      </c>
      <c r="H121" s="17">
        <v>45436</v>
      </c>
      <c r="I121">
        <v>8801010</v>
      </c>
      <c r="J121" t="s">
        <v>766</v>
      </c>
      <c r="K121" t="s">
        <v>0</v>
      </c>
      <c r="L121" t="s">
        <v>861</v>
      </c>
      <c r="M121" t="s">
        <v>862</v>
      </c>
      <c r="N121" t="s">
        <v>719</v>
      </c>
      <c r="O121">
        <v>497.76</v>
      </c>
      <c r="P121" t="s">
        <v>353</v>
      </c>
    </row>
    <row r="122" spans="1:16" x14ac:dyDescent="0.3">
      <c r="A122">
        <v>2024</v>
      </c>
      <c r="B122">
        <v>4411</v>
      </c>
      <c r="C122">
        <v>5012</v>
      </c>
      <c r="D122">
        <v>22</v>
      </c>
      <c r="E122">
        <v>501203022</v>
      </c>
      <c r="F122">
        <v>32950</v>
      </c>
      <c r="G122">
        <v>42101</v>
      </c>
      <c r="H122" s="17">
        <v>45436</v>
      </c>
      <c r="I122">
        <v>8801010</v>
      </c>
      <c r="J122" t="s">
        <v>766</v>
      </c>
      <c r="K122" t="s">
        <v>0</v>
      </c>
      <c r="L122" t="s">
        <v>861</v>
      </c>
      <c r="M122" t="s">
        <v>862</v>
      </c>
      <c r="N122" t="s">
        <v>719</v>
      </c>
      <c r="O122">
        <v>1209</v>
      </c>
      <c r="P122" t="s">
        <v>359</v>
      </c>
    </row>
    <row r="123" spans="1:16" x14ac:dyDescent="0.3">
      <c r="A123">
        <v>2024</v>
      </c>
      <c r="B123">
        <v>4412</v>
      </c>
      <c r="C123">
        <v>5012</v>
      </c>
      <c r="D123">
        <v>22</v>
      </c>
      <c r="E123">
        <v>501203022</v>
      </c>
      <c r="F123">
        <v>32950</v>
      </c>
      <c r="G123">
        <v>42101</v>
      </c>
      <c r="H123" s="17">
        <v>45436</v>
      </c>
      <c r="I123">
        <v>8801010</v>
      </c>
      <c r="J123" t="s">
        <v>766</v>
      </c>
      <c r="K123" t="s">
        <v>0</v>
      </c>
      <c r="L123" t="s">
        <v>861</v>
      </c>
      <c r="M123" t="s">
        <v>862</v>
      </c>
      <c r="N123" t="s">
        <v>719</v>
      </c>
      <c r="O123">
        <v>1852.56</v>
      </c>
      <c r="P123" t="s">
        <v>360</v>
      </c>
    </row>
    <row r="124" spans="1:16" x14ac:dyDescent="0.3">
      <c r="A124">
        <v>2024</v>
      </c>
      <c r="B124">
        <v>4415</v>
      </c>
      <c r="C124">
        <v>5012</v>
      </c>
      <c r="D124">
        <v>22</v>
      </c>
      <c r="E124">
        <v>501203022</v>
      </c>
      <c r="F124">
        <v>32950</v>
      </c>
      <c r="G124">
        <v>42101</v>
      </c>
      <c r="H124" s="17">
        <v>45436</v>
      </c>
      <c r="I124">
        <v>8801010</v>
      </c>
      <c r="J124" t="s">
        <v>766</v>
      </c>
      <c r="K124" t="s">
        <v>0</v>
      </c>
      <c r="L124" t="s">
        <v>861</v>
      </c>
      <c r="M124" t="s">
        <v>862</v>
      </c>
      <c r="N124" t="s">
        <v>719</v>
      </c>
      <c r="O124">
        <v>6145.5</v>
      </c>
      <c r="P124" t="s">
        <v>361</v>
      </c>
    </row>
    <row r="125" spans="1:16" x14ac:dyDescent="0.3">
      <c r="A125">
        <v>2024</v>
      </c>
      <c r="B125">
        <v>4415</v>
      </c>
      <c r="C125">
        <v>5012</v>
      </c>
      <c r="D125">
        <v>22</v>
      </c>
      <c r="E125">
        <v>501203022</v>
      </c>
      <c r="F125">
        <v>32950</v>
      </c>
      <c r="G125">
        <v>42101</v>
      </c>
      <c r="H125" s="17">
        <v>45498</v>
      </c>
      <c r="I125">
        <v>8801014</v>
      </c>
      <c r="J125" t="s">
        <v>766</v>
      </c>
      <c r="K125" t="s">
        <v>0</v>
      </c>
      <c r="L125" t="s">
        <v>869</v>
      </c>
      <c r="M125" t="s">
        <v>870</v>
      </c>
      <c r="N125" t="s">
        <v>719</v>
      </c>
      <c r="O125">
        <v>5630.4</v>
      </c>
      <c r="P125" t="s">
        <v>361</v>
      </c>
    </row>
    <row r="126" spans="1:16" x14ac:dyDescent="0.3">
      <c r="A126">
        <v>2024</v>
      </c>
      <c r="B126">
        <v>4931</v>
      </c>
      <c r="C126">
        <v>5012</v>
      </c>
      <c r="D126">
        <v>22</v>
      </c>
      <c r="E126">
        <v>501203022</v>
      </c>
      <c r="F126">
        <v>31200</v>
      </c>
      <c r="G126">
        <v>42101</v>
      </c>
      <c r="H126" s="17">
        <v>45377</v>
      </c>
      <c r="I126">
        <v>16028315</v>
      </c>
      <c r="J126" t="s">
        <v>735</v>
      </c>
      <c r="L126" t="s">
        <v>871</v>
      </c>
      <c r="M126" t="s">
        <v>872</v>
      </c>
      <c r="N126" t="s">
        <v>873</v>
      </c>
      <c r="O126">
        <v>846.48</v>
      </c>
      <c r="P126" t="s">
        <v>434</v>
      </c>
    </row>
    <row r="127" spans="1:16" x14ac:dyDescent="0.3">
      <c r="A127">
        <v>2024</v>
      </c>
      <c r="B127">
        <v>4931</v>
      </c>
      <c r="C127">
        <v>5012</v>
      </c>
      <c r="D127">
        <v>22</v>
      </c>
      <c r="E127">
        <v>501203022</v>
      </c>
      <c r="F127">
        <v>32950</v>
      </c>
      <c r="G127">
        <v>42101</v>
      </c>
      <c r="H127" s="17">
        <v>45316</v>
      </c>
      <c r="I127">
        <v>8801001</v>
      </c>
      <c r="J127" t="s">
        <v>766</v>
      </c>
      <c r="K127" t="s">
        <v>0</v>
      </c>
      <c r="L127" t="s">
        <v>853</v>
      </c>
      <c r="M127" t="s">
        <v>854</v>
      </c>
      <c r="N127" t="s">
        <v>873</v>
      </c>
      <c r="O127">
        <v>241.95</v>
      </c>
      <c r="P127" t="s">
        <v>434</v>
      </c>
    </row>
    <row r="128" spans="1:16" x14ac:dyDescent="0.3">
      <c r="A128">
        <v>2024</v>
      </c>
      <c r="B128">
        <v>5011</v>
      </c>
      <c r="C128">
        <v>5012</v>
      </c>
      <c r="D128">
        <v>22</v>
      </c>
      <c r="E128">
        <v>501203022</v>
      </c>
      <c r="F128">
        <v>95012</v>
      </c>
      <c r="G128">
        <v>42101</v>
      </c>
      <c r="H128" s="17">
        <v>45412</v>
      </c>
      <c r="I128">
        <v>85003016</v>
      </c>
      <c r="J128" t="s">
        <v>697</v>
      </c>
      <c r="K128" t="s">
        <v>0</v>
      </c>
      <c r="L128" t="s">
        <v>874</v>
      </c>
      <c r="M128" t="s">
        <v>875</v>
      </c>
      <c r="N128" t="s">
        <v>775</v>
      </c>
      <c r="O128">
        <v>386.79</v>
      </c>
      <c r="P128" t="s">
        <v>449</v>
      </c>
    </row>
    <row r="129" spans="1:16" x14ac:dyDescent="0.3">
      <c r="A129">
        <v>2024</v>
      </c>
      <c r="B129">
        <v>5011</v>
      </c>
      <c r="C129">
        <v>5012</v>
      </c>
      <c r="D129">
        <v>22</v>
      </c>
      <c r="E129">
        <v>501203022</v>
      </c>
      <c r="F129">
        <v>95012</v>
      </c>
      <c r="G129">
        <v>42101</v>
      </c>
      <c r="H129" s="17">
        <v>45460</v>
      </c>
      <c r="I129">
        <v>85003597</v>
      </c>
      <c r="J129" t="s">
        <v>697</v>
      </c>
      <c r="K129" t="s">
        <v>0</v>
      </c>
      <c r="L129" t="s">
        <v>876</v>
      </c>
      <c r="M129" t="s">
        <v>877</v>
      </c>
      <c r="N129" t="s">
        <v>775</v>
      </c>
      <c r="O129">
        <v>-386.79</v>
      </c>
      <c r="P129" t="s">
        <v>449</v>
      </c>
    </row>
    <row r="130" spans="1:16" x14ac:dyDescent="0.3">
      <c r="A130">
        <v>2024</v>
      </c>
      <c r="B130">
        <v>5481</v>
      </c>
      <c r="C130">
        <v>5012</v>
      </c>
      <c r="D130">
        <v>22</v>
      </c>
      <c r="E130">
        <v>501203022</v>
      </c>
      <c r="F130">
        <v>99999</v>
      </c>
      <c r="G130">
        <v>42101</v>
      </c>
      <c r="H130" s="17">
        <v>45322</v>
      </c>
      <c r="I130">
        <v>99010021</v>
      </c>
      <c r="J130" t="s">
        <v>720</v>
      </c>
      <c r="K130" t="s">
        <v>0</v>
      </c>
      <c r="L130" t="s">
        <v>878</v>
      </c>
      <c r="M130" t="s">
        <v>0</v>
      </c>
      <c r="N130" t="s">
        <v>722</v>
      </c>
      <c r="O130">
        <v>5932</v>
      </c>
      <c r="P130" t="s">
        <v>527</v>
      </c>
    </row>
    <row r="131" spans="1:16" x14ac:dyDescent="0.3">
      <c r="A131">
        <v>2024</v>
      </c>
      <c r="B131">
        <v>5481</v>
      </c>
      <c r="C131">
        <v>5012</v>
      </c>
      <c r="D131">
        <v>22</v>
      </c>
      <c r="E131">
        <v>501203022</v>
      </c>
      <c r="F131">
        <v>99999</v>
      </c>
      <c r="G131">
        <v>42101</v>
      </c>
      <c r="H131" s="17">
        <v>45351</v>
      </c>
      <c r="I131">
        <v>99010039</v>
      </c>
      <c r="J131" t="s">
        <v>720</v>
      </c>
      <c r="K131" t="s">
        <v>0</v>
      </c>
      <c r="L131" t="s">
        <v>879</v>
      </c>
      <c r="M131" t="s">
        <v>0</v>
      </c>
      <c r="N131" t="s">
        <v>722</v>
      </c>
      <c r="O131">
        <v>6891</v>
      </c>
      <c r="P131" t="s">
        <v>527</v>
      </c>
    </row>
    <row r="132" spans="1:16" x14ac:dyDescent="0.3">
      <c r="A132">
        <v>2024</v>
      </c>
      <c r="B132">
        <v>5481</v>
      </c>
      <c r="C132">
        <v>5012</v>
      </c>
      <c r="D132">
        <v>22</v>
      </c>
      <c r="E132">
        <v>501203022</v>
      </c>
      <c r="F132">
        <v>99999</v>
      </c>
      <c r="G132">
        <v>42101</v>
      </c>
      <c r="H132" s="17">
        <v>45382</v>
      </c>
      <c r="I132">
        <v>99010057</v>
      </c>
      <c r="J132" t="s">
        <v>720</v>
      </c>
      <c r="K132" t="s">
        <v>0</v>
      </c>
      <c r="L132" t="s">
        <v>880</v>
      </c>
      <c r="M132" t="s">
        <v>0</v>
      </c>
      <c r="N132" t="s">
        <v>722</v>
      </c>
      <c r="O132">
        <v>10058</v>
      </c>
      <c r="P132" t="s">
        <v>527</v>
      </c>
    </row>
    <row r="133" spans="1:16" x14ac:dyDescent="0.3">
      <c r="A133">
        <v>2024</v>
      </c>
      <c r="B133">
        <v>5481</v>
      </c>
      <c r="C133">
        <v>5012</v>
      </c>
      <c r="D133">
        <v>22</v>
      </c>
      <c r="E133">
        <v>501203022</v>
      </c>
      <c r="F133">
        <v>99999</v>
      </c>
      <c r="G133">
        <v>42101</v>
      </c>
      <c r="H133" s="17">
        <v>45412</v>
      </c>
      <c r="I133">
        <v>99010077</v>
      </c>
      <c r="J133" t="s">
        <v>720</v>
      </c>
      <c r="K133" t="s">
        <v>0</v>
      </c>
      <c r="L133" t="s">
        <v>881</v>
      </c>
      <c r="M133" t="s">
        <v>0</v>
      </c>
      <c r="N133" t="s">
        <v>722</v>
      </c>
      <c r="O133">
        <v>7237</v>
      </c>
      <c r="P133" t="s">
        <v>527</v>
      </c>
    </row>
    <row r="134" spans="1:16" x14ac:dyDescent="0.3">
      <c r="A134">
        <v>2024</v>
      </c>
      <c r="B134">
        <v>5481</v>
      </c>
      <c r="C134">
        <v>5012</v>
      </c>
      <c r="D134">
        <v>22</v>
      </c>
      <c r="E134">
        <v>501203022</v>
      </c>
      <c r="F134">
        <v>99999</v>
      </c>
      <c r="G134">
        <v>42101</v>
      </c>
      <c r="H134" s="17">
        <v>45443</v>
      </c>
      <c r="I134">
        <v>99010095</v>
      </c>
      <c r="J134" t="s">
        <v>720</v>
      </c>
      <c r="K134" t="s">
        <v>0</v>
      </c>
      <c r="L134" t="s">
        <v>882</v>
      </c>
      <c r="M134" t="s">
        <v>0</v>
      </c>
      <c r="N134" t="s">
        <v>722</v>
      </c>
      <c r="O134">
        <v>9077</v>
      </c>
      <c r="P134" t="s">
        <v>527</v>
      </c>
    </row>
    <row r="135" spans="1:16" x14ac:dyDescent="0.3">
      <c r="A135">
        <v>2024</v>
      </c>
      <c r="B135">
        <v>5481</v>
      </c>
      <c r="C135">
        <v>5012</v>
      </c>
      <c r="D135">
        <v>22</v>
      </c>
      <c r="E135">
        <v>501203022</v>
      </c>
      <c r="F135">
        <v>99999</v>
      </c>
      <c r="G135">
        <v>42101</v>
      </c>
      <c r="H135" s="17">
        <v>45473</v>
      </c>
      <c r="I135">
        <v>99010113</v>
      </c>
      <c r="J135" t="s">
        <v>720</v>
      </c>
      <c r="K135" t="s">
        <v>0</v>
      </c>
      <c r="L135" t="s">
        <v>883</v>
      </c>
      <c r="M135" t="s">
        <v>0</v>
      </c>
      <c r="N135" t="s">
        <v>722</v>
      </c>
      <c r="O135">
        <v>-37063</v>
      </c>
      <c r="P135" t="s">
        <v>527</v>
      </c>
    </row>
    <row r="136" spans="1:16" x14ac:dyDescent="0.3">
      <c r="A136">
        <v>2024</v>
      </c>
      <c r="B136">
        <v>5481</v>
      </c>
      <c r="C136">
        <v>5012</v>
      </c>
      <c r="D136">
        <v>22</v>
      </c>
      <c r="E136">
        <v>501203022</v>
      </c>
      <c r="F136">
        <v>99999</v>
      </c>
      <c r="G136">
        <v>42101</v>
      </c>
      <c r="H136" s="17">
        <v>45504</v>
      </c>
      <c r="I136">
        <v>99010130</v>
      </c>
      <c r="J136" t="s">
        <v>720</v>
      </c>
      <c r="K136" t="s">
        <v>0</v>
      </c>
      <c r="L136" t="s">
        <v>884</v>
      </c>
      <c r="M136" t="s">
        <v>0</v>
      </c>
      <c r="N136" t="s">
        <v>722</v>
      </c>
      <c r="O136">
        <v>7918</v>
      </c>
      <c r="P136" t="s">
        <v>527</v>
      </c>
    </row>
    <row r="137" spans="1:16" x14ac:dyDescent="0.3">
      <c r="A137">
        <v>2024</v>
      </c>
      <c r="B137">
        <v>5482</v>
      </c>
      <c r="C137">
        <v>5012</v>
      </c>
      <c r="D137">
        <v>22</v>
      </c>
      <c r="E137">
        <v>501203022</v>
      </c>
      <c r="F137">
        <v>99999</v>
      </c>
      <c r="G137">
        <v>42101</v>
      </c>
      <c r="H137" s="17">
        <v>45322</v>
      </c>
      <c r="I137">
        <v>99010023</v>
      </c>
      <c r="J137" t="s">
        <v>725</v>
      </c>
      <c r="K137" t="s">
        <v>0</v>
      </c>
      <c r="L137" t="s">
        <v>885</v>
      </c>
      <c r="M137" t="s">
        <v>0</v>
      </c>
      <c r="N137" t="s">
        <v>727</v>
      </c>
      <c r="O137">
        <v>969</v>
      </c>
      <c r="P137" t="s">
        <v>528</v>
      </c>
    </row>
    <row r="138" spans="1:16" x14ac:dyDescent="0.3">
      <c r="A138">
        <v>2024</v>
      </c>
      <c r="B138">
        <v>5482</v>
      </c>
      <c r="C138">
        <v>5012</v>
      </c>
      <c r="D138">
        <v>22</v>
      </c>
      <c r="E138">
        <v>501203022</v>
      </c>
      <c r="F138">
        <v>99999</v>
      </c>
      <c r="G138">
        <v>42101</v>
      </c>
      <c r="H138" s="17">
        <v>45351</v>
      </c>
      <c r="I138">
        <v>99010041</v>
      </c>
      <c r="J138" t="s">
        <v>725</v>
      </c>
      <c r="K138" t="s">
        <v>0</v>
      </c>
      <c r="L138" t="s">
        <v>885</v>
      </c>
      <c r="M138" t="s">
        <v>0</v>
      </c>
      <c r="N138" t="s">
        <v>727</v>
      </c>
      <c r="O138">
        <v>1126</v>
      </c>
      <c r="P138" t="s">
        <v>528</v>
      </c>
    </row>
    <row r="139" spans="1:16" x14ac:dyDescent="0.3">
      <c r="A139">
        <v>2024</v>
      </c>
      <c r="B139">
        <v>5482</v>
      </c>
      <c r="C139">
        <v>5012</v>
      </c>
      <c r="D139">
        <v>22</v>
      </c>
      <c r="E139">
        <v>501203022</v>
      </c>
      <c r="F139">
        <v>99999</v>
      </c>
      <c r="G139">
        <v>42101</v>
      </c>
      <c r="H139" s="17">
        <v>45382</v>
      </c>
      <c r="I139">
        <v>99010059</v>
      </c>
      <c r="J139" t="s">
        <v>725</v>
      </c>
      <c r="K139" t="s">
        <v>0</v>
      </c>
      <c r="L139" t="s">
        <v>885</v>
      </c>
      <c r="M139" t="s">
        <v>0</v>
      </c>
      <c r="N139" t="s">
        <v>727</v>
      </c>
      <c r="O139">
        <v>1643</v>
      </c>
      <c r="P139" t="s">
        <v>528</v>
      </c>
    </row>
    <row r="140" spans="1:16" x14ac:dyDescent="0.3">
      <c r="A140">
        <v>2024</v>
      </c>
      <c r="B140">
        <v>5482</v>
      </c>
      <c r="C140">
        <v>5012</v>
      </c>
      <c r="D140">
        <v>22</v>
      </c>
      <c r="E140">
        <v>501203022</v>
      </c>
      <c r="F140">
        <v>99999</v>
      </c>
      <c r="G140">
        <v>42101</v>
      </c>
      <c r="H140" s="17">
        <v>45412</v>
      </c>
      <c r="I140">
        <v>99010079</v>
      </c>
      <c r="J140" t="s">
        <v>725</v>
      </c>
      <c r="K140" t="s">
        <v>0</v>
      </c>
      <c r="L140" t="s">
        <v>885</v>
      </c>
      <c r="M140" t="s">
        <v>0</v>
      </c>
      <c r="N140" t="s">
        <v>727</v>
      </c>
      <c r="O140">
        <v>1182</v>
      </c>
      <c r="P140" t="s">
        <v>528</v>
      </c>
    </row>
    <row r="141" spans="1:16" x14ac:dyDescent="0.3">
      <c r="A141">
        <v>2024</v>
      </c>
      <c r="B141">
        <v>5482</v>
      </c>
      <c r="C141">
        <v>5012</v>
      </c>
      <c r="D141">
        <v>22</v>
      </c>
      <c r="E141">
        <v>501203022</v>
      </c>
      <c r="F141">
        <v>99999</v>
      </c>
      <c r="G141">
        <v>42101</v>
      </c>
      <c r="H141" s="17">
        <v>45443</v>
      </c>
      <c r="I141">
        <v>99010097</v>
      </c>
      <c r="J141" t="s">
        <v>725</v>
      </c>
      <c r="K141" t="s">
        <v>0</v>
      </c>
      <c r="L141" t="s">
        <v>885</v>
      </c>
      <c r="M141" t="s">
        <v>0</v>
      </c>
      <c r="N141" t="s">
        <v>727</v>
      </c>
      <c r="O141">
        <v>1483</v>
      </c>
      <c r="P141" t="s">
        <v>528</v>
      </c>
    </row>
    <row r="142" spans="1:16" x14ac:dyDescent="0.3">
      <c r="A142">
        <v>2024</v>
      </c>
      <c r="B142">
        <v>5482</v>
      </c>
      <c r="C142">
        <v>5012</v>
      </c>
      <c r="D142">
        <v>22</v>
      </c>
      <c r="E142">
        <v>501203022</v>
      </c>
      <c r="F142">
        <v>99999</v>
      </c>
      <c r="G142">
        <v>42101</v>
      </c>
      <c r="H142" s="17">
        <v>45473</v>
      </c>
      <c r="I142">
        <v>99010115</v>
      </c>
      <c r="J142" t="s">
        <v>725</v>
      </c>
      <c r="K142" t="s">
        <v>0</v>
      </c>
      <c r="L142" t="s">
        <v>885</v>
      </c>
      <c r="M142" t="s">
        <v>0</v>
      </c>
      <c r="N142" t="s">
        <v>727</v>
      </c>
      <c r="O142">
        <v>-6056</v>
      </c>
      <c r="P142" t="s">
        <v>528</v>
      </c>
    </row>
    <row r="143" spans="1:16" x14ac:dyDescent="0.3">
      <c r="A143">
        <v>2024</v>
      </c>
      <c r="B143">
        <v>5482</v>
      </c>
      <c r="C143">
        <v>5012</v>
      </c>
      <c r="D143">
        <v>22</v>
      </c>
      <c r="E143">
        <v>501203022</v>
      </c>
      <c r="F143">
        <v>99999</v>
      </c>
      <c r="G143">
        <v>42101</v>
      </c>
      <c r="H143" s="17">
        <v>45504</v>
      </c>
      <c r="I143">
        <v>99010132</v>
      </c>
      <c r="J143" t="s">
        <v>725</v>
      </c>
      <c r="K143" t="s">
        <v>0</v>
      </c>
      <c r="L143" t="s">
        <v>885</v>
      </c>
      <c r="M143" t="s">
        <v>0</v>
      </c>
      <c r="N143" t="s">
        <v>727</v>
      </c>
      <c r="O143">
        <v>1294</v>
      </c>
      <c r="P143" t="s">
        <v>528</v>
      </c>
    </row>
    <row r="144" spans="1:16" x14ac:dyDescent="0.3">
      <c r="A144">
        <v>2024</v>
      </c>
      <c r="B144">
        <v>5483</v>
      </c>
      <c r="C144">
        <v>5012</v>
      </c>
      <c r="D144">
        <v>22</v>
      </c>
      <c r="E144">
        <v>501203022</v>
      </c>
      <c r="F144">
        <v>99999</v>
      </c>
      <c r="G144">
        <v>42101</v>
      </c>
      <c r="H144" s="17">
        <v>45322</v>
      </c>
      <c r="I144">
        <v>99010026</v>
      </c>
      <c r="J144" t="s">
        <v>730</v>
      </c>
      <c r="K144" t="s">
        <v>0</v>
      </c>
      <c r="L144" t="s">
        <v>886</v>
      </c>
      <c r="M144" t="s">
        <v>0</v>
      </c>
      <c r="N144" t="s">
        <v>732</v>
      </c>
      <c r="O144">
        <v>8724</v>
      </c>
      <c r="P144" t="s">
        <v>529</v>
      </c>
    </row>
    <row r="145" spans="1:16" x14ac:dyDescent="0.3">
      <c r="A145">
        <v>2024</v>
      </c>
      <c r="B145">
        <v>5483</v>
      </c>
      <c r="C145">
        <v>5012</v>
      </c>
      <c r="D145">
        <v>22</v>
      </c>
      <c r="E145">
        <v>501203022</v>
      </c>
      <c r="F145">
        <v>99999</v>
      </c>
      <c r="G145">
        <v>42101</v>
      </c>
      <c r="H145" s="17">
        <v>45351</v>
      </c>
      <c r="I145">
        <v>99010044</v>
      </c>
      <c r="J145" t="s">
        <v>730</v>
      </c>
      <c r="K145" t="s">
        <v>0</v>
      </c>
      <c r="L145" t="s">
        <v>887</v>
      </c>
      <c r="M145" t="s">
        <v>0</v>
      </c>
      <c r="N145" t="s">
        <v>732</v>
      </c>
      <c r="O145">
        <v>10133</v>
      </c>
      <c r="P145" t="s">
        <v>529</v>
      </c>
    </row>
    <row r="146" spans="1:16" x14ac:dyDescent="0.3">
      <c r="A146">
        <v>2024</v>
      </c>
      <c r="B146">
        <v>5483</v>
      </c>
      <c r="C146">
        <v>5012</v>
      </c>
      <c r="D146">
        <v>22</v>
      </c>
      <c r="E146">
        <v>501203022</v>
      </c>
      <c r="F146">
        <v>99999</v>
      </c>
      <c r="G146">
        <v>42101</v>
      </c>
      <c r="H146" s="17">
        <v>45382</v>
      </c>
      <c r="I146">
        <v>99010062</v>
      </c>
      <c r="J146" t="s">
        <v>730</v>
      </c>
      <c r="K146" t="s">
        <v>0</v>
      </c>
      <c r="L146" t="s">
        <v>888</v>
      </c>
      <c r="M146" t="s">
        <v>0</v>
      </c>
      <c r="N146" t="s">
        <v>732</v>
      </c>
      <c r="O146">
        <v>14790</v>
      </c>
      <c r="P146" t="s">
        <v>529</v>
      </c>
    </row>
    <row r="147" spans="1:16" x14ac:dyDescent="0.3">
      <c r="A147">
        <v>2024</v>
      </c>
      <c r="B147">
        <v>5483</v>
      </c>
      <c r="C147">
        <v>5012</v>
      </c>
      <c r="D147">
        <v>22</v>
      </c>
      <c r="E147">
        <v>501203022</v>
      </c>
      <c r="F147">
        <v>99999</v>
      </c>
      <c r="G147">
        <v>42101</v>
      </c>
      <c r="H147" s="17">
        <v>45412</v>
      </c>
      <c r="I147">
        <v>99010082</v>
      </c>
      <c r="J147" t="s">
        <v>730</v>
      </c>
      <c r="K147" t="s">
        <v>0</v>
      </c>
      <c r="L147" t="s">
        <v>889</v>
      </c>
      <c r="M147" t="s">
        <v>0</v>
      </c>
      <c r="N147" t="s">
        <v>732</v>
      </c>
      <c r="O147">
        <v>10644</v>
      </c>
      <c r="P147" t="s">
        <v>529</v>
      </c>
    </row>
    <row r="148" spans="1:16" x14ac:dyDescent="0.3">
      <c r="A148">
        <v>2024</v>
      </c>
      <c r="B148">
        <v>5483</v>
      </c>
      <c r="C148">
        <v>5012</v>
      </c>
      <c r="D148">
        <v>22</v>
      </c>
      <c r="E148">
        <v>501203022</v>
      </c>
      <c r="F148">
        <v>99999</v>
      </c>
      <c r="G148">
        <v>42101</v>
      </c>
      <c r="H148" s="17">
        <v>45443</v>
      </c>
      <c r="I148">
        <v>99010100</v>
      </c>
      <c r="J148" t="s">
        <v>730</v>
      </c>
      <c r="K148" t="s">
        <v>0</v>
      </c>
      <c r="L148" t="s">
        <v>890</v>
      </c>
      <c r="M148" t="s">
        <v>0</v>
      </c>
      <c r="N148" t="s">
        <v>732</v>
      </c>
      <c r="O148">
        <v>13347</v>
      </c>
      <c r="P148" t="s">
        <v>529</v>
      </c>
    </row>
    <row r="149" spans="1:16" x14ac:dyDescent="0.3">
      <c r="A149">
        <v>2024</v>
      </c>
      <c r="B149">
        <v>5483</v>
      </c>
      <c r="C149">
        <v>5012</v>
      </c>
      <c r="D149">
        <v>22</v>
      </c>
      <c r="E149">
        <v>501203022</v>
      </c>
      <c r="F149">
        <v>99999</v>
      </c>
      <c r="G149">
        <v>42101</v>
      </c>
      <c r="H149" s="17">
        <v>45473</v>
      </c>
      <c r="I149">
        <v>99010118</v>
      </c>
      <c r="J149" t="s">
        <v>730</v>
      </c>
      <c r="K149" t="s">
        <v>0</v>
      </c>
      <c r="L149" t="s">
        <v>891</v>
      </c>
      <c r="M149" t="s">
        <v>0</v>
      </c>
      <c r="N149" t="s">
        <v>732</v>
      </c>
      <c r="O149">
        <v>-54505</v>
      </c>
      <c r="P149" t="s">
        <v>529</v>
      </c>
    </row>
    <row r="150" spans="1:16" x14ac:dyDescent="0.3">
      <c r="A150">
        <v>2024</v>
      </c>
      <c r="B150">
        <v>5483</v>
      </c>
      <c r="C150">
        <v>5012</v>
      </c>
      <c r="D150">
        <v>22</v>
      </c>
      <c r="E150">
        <v>501203022</v>
      </c>
      <c r="F150">
        <v>99999</v>
      </c>
      <c r="G150">
        <v>42101</v>
      </c>
      <c r="H150" s="17">
        <v>45504</v>
      </c>
      <c r="I150">
        <v>99010135</v>
      </c>
      <c r="J150" t="s">
        <v>730</v>
      </c>
      <c r="K150" t="s">
        <v>0</v>
      </c>
      <c r="L150" t="s">
        <v>892</v>
      </c>
      <c r="M150" t="s">
        <v>0</v>
      </c>
      <c r="N150" t="s">
        <v>732</v>
      </c>
      <c r="O150">
        <v>11645</v>
      </c>
      <c r="P150" t="s">
        <v>529</v>
      </c>
    </row>
    <row r="151" spans="1:16" x14ac:dyDescent="0.3">
      <c r="A151">
        <v>2024</v>
      </c>
      <c r="B151">
        <v>5511</v>
      </c>
      <c r="C151">
        <v>5012</v>
      </c>
      <c r="D151">
        <v>22</v>
      </c>
      <c r="E151">
        <v>501203022</v>
      </c>
      <c r="F151">
        <v>31200</v>
      </c>
      <c r="G151">
        <v>42101</v>
      </c>
      <c r="H151" s="17">
        <v>45352</v>
      </c>
      <c r="I151">
        <v>16018811</v>
      </c>
      <c r="J151" t="s">
        <v>735</v>
      </c>
      <c r="L151" t="s">
        <v>893</v>
      </c>
      <c r="M151" t="s">
        <v>894</v>
      </c>
      <c r="N151" t="s">
        <v>719</v>
      </c>
      <c r="O151">
        <v>9100</v>
      </c>
      <c r="P151" t="s">
        <v>537</v>
      </c>
    </row>
    <row r="152" spans="1:16" x14ac:dyDescent="0.3">
      <c r="A152">
        <v>2024</v>
      </c>
      <c r="B152">
        <v>5511</v>
      </c>
      <c r="C152">
        <v>5012</v>
      </c>
      <c r="D152">
        <v>22</v>
      </c>
      <c r="E152">
        <v>501203022</v>
      </c>
      <c r="F152">
        <v>31200</v>
      </c>
      <c r="G152">
        <v>42101</v>
      </c>
      <c r="H152" s="17">
        <v>45371</v>
      </c>
      <c r="I152">
        <v>16026954</v>
      </c>
      <c r="J152" t="s">
        <v>735</v>
      </c>
      <c r="L152" t="s">
        <v>895</v>
      </c>
      <c r="M152" t="s">
        <v>896</v>
      </c>
      <c r="N152" t="s">
        <v>719</v>
      </c>
      <c r="O152">
        <v>4298</v>
      </c>
      <c r="P152" t="s">
        <v>537</v>
      </c>
    </row>
    <row r="153" spans="1:16" x14ac:dyDescent="0.3">
      <c r="A153">
        <v>2024</v>
      </c>
      <c r="B153">
        <v>5511</v>
      </c>
      <c r="C153">
        <v>5012</v>
      </c>
      <c r="D153">
        <v>22</v>
      </c>
      <c r="E153">
        <v>501203022</v>
      </c>
      <c r="F153">
        <v>31200</v>
      </c>
      <c r="G153">
        <v>42101</v>
      </c>
      <c r="H153" s="17">
        <v>45406</v>
      </c>
      <c r="I153">
        <v>16035090</v>
      </c>
      <c r="J153" t="s">
        <v>735</v>
      </c>
      <c r="L153" t="s">
        <v>897</v>
      </c>
      <c r="M153" t="s">
        <v>898</v>
      </c>
      <c r="N153" t="s">
        <v>719</v>
      </c>
      <c r="O153">
        <v>708.77</v>
      </c>
      <c r="P153" t="s">
        <v>537</v>
      </c>
    </row>
    <row r="154" spans="1:16" x14ac:dyDescent="0.3">
      <c r="A154">
        <v>2024</v>
      </c>
      <c r="B154">
        <v>5511</v>
      </c>
      <c r="C154">
        <v>5012</v>
      </c>
      <c r="D154">
        <v>22</v>
      </c>
      <c r="E154">
        <v>501203022</v>
      </c>
      <c r="F154">
        <v>31200</v>
      </c>
      <c r="G154">
        <v>42101</v>
      </c>
      <c r="H154" s="17">
        <v>45406</v>
      </c>
      <c r="I154">
        <v>16035350</v>
      </c>
      <c r="J154" t="s">
        <v>735</v>
      </c>
      <c r="L154" t="s">
        <v>899</v>
      </c>
      <c r="M154" t="s">
        <v>900</v>
      </c>
      <c r="N154" t="s">
        <v>719</v>
      </c>
      <c r="O154">
        <v>1017.92</v>
      </c>
      <c r="P154" t="s">
        <v>537</v>
      </c>
    </row>
    <row r="155" spans="1:16" x14ac:dyDescent="0.3">
      <c r="A155">
        <v>2024</v>
      </c>
      <c r="B155">
        <v>5511</v>
      </c>
      <c r="C155">
        <v>5012</v>
      </c>
      <c r="D155">
        <v>22</v>
      </c>
      <c r="E155">
        <v>501203022</v>
      </c>
      <c r="F155">
        <v>31200</v>
      </c>
      <c r="G155">
        <v>42101</v>
      </c>
      <c r="H155" s="17">
        <v>45406</v>
      </c>
      <c r="I155">
        <v>16035387</v>
      </c>
      <c r="J155" t="s">
        <v>735</v>
      </c>
      <c r="L155" t="s">
        <v>901</v>
      </c>
      <c r="M155" t="s">
        <v>902</v>
      </c>
      <c r="N155" t="s">
        <v>719</v>
      </c>
      <c r="O155">
        <v>884.24</v>
      </c>
      <c r="P155" t="s">
        <v>537</v>
      </c>
    </row>
    <row r="156" spans="1:16" x14ac:dyDescent="0.3">
      <c r="A156">
        <v>2024</v>
      </c>
      <c r="B156">
        <v>5511</v>
      </c>
      <c r="C156">
        <v>5012</v>
      </c>
      <c r="D156">
        <v>22</v>
      </c>
      <c r="E156">
        <v>501203022</v>
      </c>
      <c r="F156">
        <v>31200</v>
      </c>
      <c r="G156">
        <v>42101</v>
      </c>
      <c r="H156" s="17">
        <v>45406</v>
      </c>
      <c r="I156">
        <v>16035471</v>
      </c>
      <c r="J156" t="s">
        <v>735</v>
      </c>
      <c r="L156" t="s">
        <v>903</v>
      </c>
      <c r="M156" t="s">
        <v>904</v>
      </c>
      <c r="N156" t="s">
        <v>719</v>
      </c>
      <c r="O156">
        <v>1885.85</v>
      </c>
      <c r="P156" t="s">
        <v>537</v>
      </c>
    </row>
    <row r="157" spans="1:16" x14ac:dyDescent="0.3">
      <c r="A157">
        <v>2024</v>
      </c>
      <c r="B157">
        <v>5511</v>
      </c>
      <c r="C157">
        <v>5012</v>
      </c>
      <c r="D157">
        <v>22</v>
      </c>
      <c r="E157">
        <v>501203022</v>
      </c>
      <c r="F157">
        <v>31200</v>
      </c>
      <c r="G157">
        <v>42101</v>
      </c>
      <c r="H157" s="17">
        <v>45406</v>
      </c>
      <c r="I157">
        <v>16035477</v>
      </c>
      <c r="J157" t="s">
        <v>735</v>
      </c>
      <c r="L157" t="s">
        <v>905</v>
      </c>
      <c r="M157" t="s">
        <v>906</v>
      </c>
      <c r="N157" t="s">
        <v>719</v>
      </c>
      <c r="O157">
        <v>744.91</v>
      </c>
      <c r="P157" t="s">
        <v>537</v>
      </c>
    </row>
    <row r="158" spans="1:16" x14ac:dyDescent="0.3">
      <c r="A158">
        <v>2024</v>
      </c>
      <c r="B158">
        <v>5511</v>
      </c>
      <c r="C158">
        <v>5012</v>
      </c>
      <c r="D158">
        <v>22</v>
      </c>
      <c r="E158">
        <v>501203022</v>
      </c>
      <c r="F158">
        <v>31200</v>
      </c>
      <c r="G158">
        <v>42101</v>
      </c>
      <c r="H158" s="17">
        <v>45413</v>
      </c>
      <c r="I158">
        <v>16035259</v>
      </c>
      <c r="J158" t="s">
        <v>735</v>
      </c>
      <c r="L158" t="s">
        <v>907</v>
      </c>
      <c r="M158" t="s">
        <v>908</v>
      </c>
      <c r="N158" t="s">
        <v>719</v>
      </c>
      <c r="O158">
        <v>3258</v>
      </c>
      <c r="P158" t="s">
        <v>537</v>
      </c>
    </row>
    <row r="159" spans="1:16" x14ac:dyDescent="0.3">
      <c r="A159">
        <v>2024</v>
      </c>
      <c r="B159">
        <v>5511</v>
      </c>
      <c r="C159">
        <v>5012</v>
      </c>
      <c r="D159">
        <v>22</v>
      </c>
      <c r="E159">
        <v>501203022</v>
      </c>
      <c r="F159">
        <v>31200</v>
      </c>
      <c r="G159">
        <v>42101</v>
      </c>
      <c r="H159" s="17">
        <v>45427</v>
      </c>
      <c r="I159">
        <v>16040439</v>
      </c>
      <c r="J159" t="s">
        <v>735</v>
      </c>
      <c r="L159" t="s">
        <v>909</v>
      </c>
      <c r="M159" t="s">
        <v>910</v>
      </c>
      <c r="N159" t="s">
        <v>719</v>
      </c>
      <c r="O159">
        <v>3121</v>
      </c>
      <c r="P159" t="s">
        <v>537</v>
      </c>
    </row>
    <row r="160" spans="1:16" x14ac:dyDescent="0.3">
      <c r="A160">
        <v>2024</v>
      </c>
      <c r="B160">
        <v>5511</v>
      </c>
      <c r="C160">
        <v>5012</v>
      </c>
      <c r="D160">
        <v>22</v>
      </c>
      <c r="E160">
        <v>501203022</v>
      </c>
      <c r="F160">
        <v>31200</v>
      </c>
      <c r="G160">
        <v>42101</v>
      </c>
      <c r="H160" s="17">
        <v>45455</v>
      </c>
      <c r="I160">
        <v>16048649</v>
      </c>
      <c r="J160" t="s">
        <v>735</v>
      </c>
      <c r="L160" t="s">
        <v>911</v>
      </c>
      <c r="M160" t="s">
        <v>912</v>
      </c>
      <c r="N160" t="s">
        <v>719</v>
      </c>
      <c r="O160">
        <v>3821</v>
      </c>
      <c r="P160" t="s">
        <v>537</v>
      </c>
    </row>
    <row r="161" spans="1:16" x14ac:dyDescent="0.3">
      <c r="A161">
        <v>2024</v>
      </c>
      <c r="B161">
        <v>5511</v>
      </c>
      <c r="C161">
        <v>5012</v>
      </c>
      <c r="D161">
        <v>22</v>
      </c>
      <c r="E161">
        <v>501203022</v>
      </c>
      <c r="F161">
        <v>32950</v>
      </c>
      <c r="G161">
        <v>42101</v>
      </c>
      <c r="H161" s="17">
        <v>45436</v>
      </c>
      <c r="I161">
        <v>8801010</v>
      </c>
      <c r="J161" t="s">
        <v>766</v>
      </c>
      <c r="K161" t="s">
        <v>0</v>
      </c>
      <c r="L161" t="s">
        <v>861</v>
      </c>
      <c r="M161" t="s">
        <v>862</v>
      </c>
      <c r="N161" t="s">
        <v>719</v>
      </c>
      <c r="O161">
        <v>1429.31</v>
      </c>
      <c r="P161" t="s">
        <v>537</v>
      </c>
    </row>
    <row r="162" spans="1:16" x14ac:dyDescent="0.3">
      <c r="A162">
        <v>2024</v>
      </c>
      <c r="B162">
        <v>5511</v>
      </c>
      <c r="C162">
        <v>5012</v>
      </c>
      <c r="D162">
        <v>22</v>
      </c>
      <c r="E162">
        <v>501203022</v>
      </c>
      <c r="F162">
        <v>95012</v>
      </c>
      <c r="G162">
        <v>42101</v>
      </c>
      <c r="H162" s="17">
        <v>45412</v>
      </c>
      <c r="I162">
        <v>85003016</v>
      </c>
      <c r="J162" t="s">
        <v>697</v>
      </c>
      <c r="K162" t="s">
        <v>0</v>
      </c>
      <c r="L162" t="s">
        <v>874</v>
      </c>
      <c r="M162" t="s">
        <v>913</v>
      </c>
      <c r="N162" t="s">
        <v>719</v>
      </c>
      <c r="O162">
        <v>-2987</v>
      </c>
      <c r="P162" t="s">
        <v>537</v>
      </c>
    </row>
    <row r="163" spans="1:16" x14ac:dyDescent="0.3">
      <c r="A163">
        <v>2024</v>
      </c>
      <c r="B163">
        <v>5511</v>
      </c>
      <c r="C163">
        <v>5012</v>
      </c>
      <c r="D163">
        <v>22</v>
      </c>
      <c r="E163">
        <v>501203022</v>
      </c>
      <c r="F163">
        <v>95012</v>
      </c>
      <c r="G163">
        <v>42101</v>
      </c>
      <c r="H163" s="17">
        <v>45412</v>
      </c>
      <c r="I163">
        <v>85003016</v>
      </c>
      <c r="J163" t="s">
        <v>697</v>
      </c>
      <c r="K163" t="s">
        <v>0</v>
      </c>
      <c r="L163" t="s">
        <v>874</v>
      </c>
      <c r="M163" t="s">
        <v>914</v>
      </c>
      <c r="N163" t="s">
        <v>719</v>
      </c>
      <c r="O163">
        <v>-386.79</v>
      </c>
      <c r="P163" t="s">
        <v>537</v>
      </c>
    </row>
    <row r="164" spans="1:16" x14ac:dyDescent="0.3">
      <c r="A164">
        <v>2024</v>
      </c>
      <c r="B164">
        <v>5511</v>
      </c>
      <c r="C164">
        <v>5012</v>
      </c>
      <c r="D164">
        <v>22</v>
      </c>
      <c r="E164">
        <v>501203022</v>
      </c>
      <c r="F164">
        <v>95012</v>
      </c>
      <c r="G164">
        <v>42101</v>
      </c>
      <c r="H164" s="17">
        <v>45460</v>
      </c>
      <c r="I164">
        <v>85003597</v>
      </c>
      <c r="J164" t="s">
        <v>697</v>
      </c>
      <c r="K164" t="s">
        <v>0</v>
      </c>
      <c r="L164" t="s">
        <v>876</v>
      </c>
      <c r="M164" t="s">
        <v>877</v>
      </c>
      <c r="N164" t="s">
        <v>719</v>
      </c>
      <c r="O164">
        <v>386.79</v>
      </c>
      <c r="P164" t="s">
        <v>537</v>
      </c>
    </row>
    <row r="165" spans="1:16" x14ac:dyDescent="0.3">
      <c r="A165">
        <v>2024</v>
      </c>
      <c r="B165">
        <v>5513</v>
      </c>
      <c r="C165">
        <v>5012</v>
      </c>
      <c r="D165">
        <v>22</v>
      </c>
      <c r="E165">
        <v>501203022</v>
      </c>
      <c r="F165">
        <v>31200</v>
      </c>
      <c r="G165">
        <v>42101</v>
      </c>
      <c r="H165" s="17">
        <v>45352</v>
      </c>
      <c r="I165">
        <v>16018811</v>
      </c>
      <c r="J165" t="s">
        <v>735</v>
      </c>
      <c r="L165" t="s">
        <v>893</v>
      </c>
      <c r="M165" t="s">
        <v>915</v>
      </c>
      <c r="N165" t="s">
        <v>719</v>
      </c>
      <c r="O165">
        <v>3555.59</v>
      </c>
      <c r="P165" t="s">
        <v>538</v>
      </c>
    </row>
    <row r="166" spans="1:16" x14ac:dyDescent="0.3">
      <c r="A166">
        <v>2024</v>
      </c>
      <c r="B166">
        <v>5513</v>
      </c>
      <c r="C166">
        <v>5012</v>
      </c>
      <c r="D166">
        <v>22</v>
      </c>
      <c r="E166">
        <v>501203022</v>
      </c>
      <c r="F166">
        <v>31200</v>
      </c>
      <c r="G166">
        <v>42101</v>
      </c>
      <c r="H166" s="17">
        <v>45371</v>
      </c>
      <c r="I166">
        <v>16026954</v>
      </c>
      <c r="J166" t="s">
        <v>735</v>
      </c>
      <c r="L166" t="s">
        <v>895</v>
      </c>
      <c r="M166" t="s">
        <v>896</v>
      </c>
      <c r="N166" t="s">
        <v>719</v>
      </c>
      <c r="O166">
        <v>6275.25</v>
      </c>
      <c r="P166" t="s">
        <v>538</v>
      </c>
    </row>
    <row r="167" spans="1:16" x14ac:dyDescent="0.3">
      <c r="A167">
        <v>2024</v>
      </c>
      <c r="B167">
        <v>5513</v>
      </c>
      <c r="C167">
        <v>5012</v>
      </c>
      <c r="D167">
        <v>22</v>
      </c>
      <c r="E167">
        <v>501203022</v>
      </c>
      <c r="F167">
        <v>31200</v>
      </c>
      <c r="G167">
        <v>42101</v>
      </c>
      <c r="H167" s="17">
        <v>45406</v>
      </c>
      <c r="I167">
        <v>16035350</v>
      </c>
      <c r="J167" t="s">
        <v>735</v>
      </c>
      <c r="L167" t="s">
        <v>899</v>
      </c>
      <c r="M167" t="s">
        <v>916</v>
      </c>
      <c r="N167" t="s">
        <v>719</v>
      </c>
      <c r="O167">
        <v>1325</v>
      </c>
      <c r="P167" t="s">
        <v>538</v>
      </c>
    </row>
    <row r="168" spans="1:16" x14ac:dyDescent="0.3">
      <c r="A168">
        <v>2024</v>
      </c>
      <c r="B168">
        <v>5513</v>
      </c>
      <c r="C168">
        <v>5012</v>
      </c>
      <c r="D168">
        <v>22</v>
      </c>
      <c r="E168">
        <v>501203022</v>
      </c>
      <c r="F168">
        <v>31200</v>
      </c>
      <c r="G168">
        <v>42101</v>
      </c>
      <c r="H168" s="17">
        <v>45406</v>
      </c>
      <c r="I168">
        <v>16035445</v>
      </c>
      <c r="J168" t="s">
        <v>735</v>
      </c>
      <c r="L168" t="s">
        <v>917</v>
      </c>
      <c r="M168" t="s">
        <v>918</v>
      </c>
      <c r="N168" t="s">
        <v>719</v>
      </c>
      <c r="O168">
        <v>1325</v>
      </c>
      <c r="P168" t="s">
        <v>538</v>
      </c>
    </row>
    <row r="169" spans="1:16" x14ac:dyDescent="0.3">
      <c r="A169">
        <v>2024</v>
      </c>
      <c r="B169">
        <v>5513</v>
      </c>
      <c r="C169">
        <v>5012</v>
      </c>
      <c r="D169">
        <v>22</v>
      </c>
      <c r="E169">
        <v>501203022</v>
      </c>
      <c r="F169">
        <v>31200</v>
      </c>
      <c r="G169">
        <v>42101</v>
      </c>
      <c r="H169" s="17">
        <v>45413</v>
      </c>
      <c r="I169">
        <v>16035394</v>
      </c>
      <c r="J169" t="s">
        <v>735</v>
      </c>
      <c r="L169" t="s">
        <v>919</v>
      </c>
      <c r="M169" t="s">
        <v>920</v>
      </c>
      <c r="N169" t="s">
        <v>719</v>
      </c>
      <c r="O169">
        <v>1719.47</v>
      </c>
      <c r="P169" t="s">
        <v>538</v>
      </c>
    </row>
    <row r="170" spans="1:16" x14ac:dyDescent="0.3">
      <c r="A170">
        <v>2024</v>
      </c>
      <c r="B170">
        <v>5513</v>
      </c>
      <c r="C170">
        <v>5012</v>
      </c>
      <c r="D170">
        <v>22</v>
      </c>
      <c r="E170">
        <v>501203022</v>
      </c>
      <c r="F170">
        <v>31200</v>
      </c>
      <c r="G170">
        <v>42101</v>
      </c>
      <c r="H170" s="17">
        <v>45413</v>
      </c>
      <c r="I170">
        <v>16037735</v>
      </c>
      <c r="J170" t="s">
        <v>735</v>
      </c>
      <c r="L170" t="s">
        <v>921</v>
      </c>
      <c r="M170" t="s">
        <v>922</v>
      </c>
      <c r="N170" t="s">
        <v>719</v>
      </c>
      <c r="O170">
        <v>50</v>
      </c>
      <c r="P170" t="s">
        <v>538</v>
      </c>
    </row>
    <row r="171" spans="1:16" x14ac:dyDescent="0.3">
      <c r="A171">
        <v>2024</v>
      </c>
      <c r="B171">
        <v>5513</v>
      </c>
      <c r="C171">
        <v>5012</v>
      </c>
      <c r="D171">
        <v>22</v>
      </c>
      <c r="E171">
        <v>501203022</v>
      </c>
      <c r="F171">
        <v>31200</v>
      </c>
      <c r="G171">
        <v>42101</v>
      </c>
      <c r="H171" s="17">
        <v>45469</v>
      </c>
      <c r="I171">
        <v>16051806</v>
      </c>
      <c r="J171" t="s">
        <v>735</v>
      </c>
      <c r="L171" t="s">
        <v>923</v>
      </c>
      <c r="M171" t="s">
        <v>924</v>
      </c>
      <c r="N171" t="s">
        <v>719</v>
      </c>
      <c r="O171">
        <v>3788.91</v>
      </c>
      <c r="P171" t="s">
        <v>538</v>
      </c>
    </row>
    <row r="172" spans="1:16" x14ac:dyDescent="0.3">
      <c r="A172">
        <v>2024</v>
      </c>
      <c r="B172">
        <v>5513</v>
      </c>
      <c r="C172">
        <v>5012</v>
      </c>
      <c r="D172">
        <v>22</v>
      </c>
      <c r="E172">
        <v>501203022</v>
      </c>
      <c r="F172">
        <v>31200</v>
      </c>
      <c r="G172">
        <v>42101</v>
      </c>
      <c r="H172" s="17">
        <v>45469</v>
      </c>
      <c r="I172">
        <v>16051862</v>
      </c>
      <c r="J172" t="s">
        <v>735</v>
      </c>
      <c r="L172" t="s">
        <v>925</v>
      </c>
      <c r="M172" t="s">
        <v>926</v>
      </c>
      <c r="N172" t="s">
        <v>719</v>
      </c>
      <c r="O172">
        <v>3788.91</v>
      </c>
      <c r="P172" t="s">
        <v>538</v>
      </c>
    </row>
    <row r="173" spans="1:16" x14ac:dyDescent="0.3">
      <c r="A173">
        <v>2024</v>
      </c>
      <c r="B173">
        <v>5513</v>
      </c>
      <c r="C173">
        <v>5012</v>
      </c>
      <c r="D173">
        <v>22</v>
      </c>
      <c r="E173">
        <v>501203022</v>
      </c>
      <c r="F173">
        <v>31200</v>
      </c>
      <c r="G173">
        <v>42101</v>
      </c>
      <c r="H173" s="17">
        <v>45483</v>
      </c>
      <c r="I173">
        <v>16054635</v>
      </c>
      <c r="J173" t="s">
        <v>735</v>
      </c>
      <c r="L173" t="s">
        <v>927</v>
      </c>
      <c r="M173" t="s">
        <v>928</v>
      </c>
      <c r="N173" t="s">
        <v>719</v>
      </c>
      <c r="O173">
        <v>3250.93</v>
      </c>
      <c r="P173" t="s">
        <v>538</v>
      </c>
    </row>
    <row r="174" spans="1:16" x14ac:dyDescent="0.3">
      <c r="A174">
        <v>2024</v>
      </c>
      <c r="B174">
        <v>5513</v>
      </c>
      <c r="C174">
        <v>5012</v>
      </c>
      <c r="D174">
        <v>22</v>
      </c>
      <c r="E174">
        <v>501203022</v>
      </c>
      <c r="F174">
        <v>95012</v>
      </c>
      <c r="G174">
        <v>42101</v>
      </c>
      <c r="H174" s="17">
        <v>45412</v>
      </c>
      <c r="I174">
        <v>85003016</v>
      </c>
      <c r="J174" t="s">
        <v>697</v>
      </c>
      <c r="K174" t="s">
        <v>0</v>
      </c>
      <c r="L174" t="s">
        <v>874</v>
      </c>
      <c r="M174" t="s">
        <v>929</v>
      </c>
      <c r="N174" t="s">
        <v>719</v>
      </c>
      <c r="O174">
        <v>-4469.96</v>
      </c>
      <c r="P174" t="s">
        <v>538</v>
      </c>
    </row>
    <row r="175" spans="1:16" x14ac:dyDescent="0.3">
      <c r="A175">
        <v>2024</v>
      </c>
      <c r="B175">
        <v>5517</v>
      </c>
      <c r="C175">
        <v>5012</v>
      </c>
      <c r="D175">
        <v>22</v>
      </c>
      <c r="E175">
        <v>501203022</v>
      </c>
      <c r="F175">
        <v>32950</v>
      </c>
      <c r="G175">
        <v>42101</v>
      </c>
      <c r="H175" s="17">
        <v>45498</v>
      </c>
      <c r="I175">
        <v>8801014</v>
      </c>
      <c r="J175" t="s">
        <v>766</v>
      </c>
      <c r="K175" t="s">
        <v>0</v>
      </c>
      <c r="L175" t="s">
        <v>869</v>
      </c>
      <c r="M175" t="s">
        <v>870</v>
      </c>
      <c r="N175" t="s">
        <v>719</v>
      </c>
      <c r="O175">
        <v>60.85</v>
      </c>
      <c r="P175" t="s">
        <v>539</v>
      </c>
    </row>
    <row r="176" spans="1:16" x14ac:dyDescent="0.3">
      <c r="A176">
        <v>2024</v>
      </c>
      <c r="B176">
        <v>5518</v>
      </c>
      <c r="C176">
        <v>5012</v>
      </c>
      <c r="D176">
        <v>22</v>
      </c>
      <c r="E176">
        <v>501203022</v>
      </c>
      <c r="F176">
        <v>31200</v>
      </c>
      <c r="G176">
        <v>42101</v>
      </c>
      <c r="H176" s="17">
        <v>45352</v>
      </c>
      <c r="I176">
        <v>16018811</v>
      </c>
      <c r="J176" t="s">
        <v>735</v>
      </c>
      <c r="L176" t="s">
        <v>893</v>
      </c>
      <c r="M176" t="s">
        <v>930</v>
      </c>
      <c r="N176" t="s">
        <v>719</v>
      </c>
      <c r="O176">
        <v>718.59</v>
      </c>
      <c r="P176" t="s">
        <v>540</v>
      </c>
    </row>
    <row r="177" spans="1:16" x14ac:dyDescent="0.3">
      <c r="A177">
        <v>2024</v>
      </c>
      <c r="B177">
        <v>5518</v>
      </c>
      <c r="C177">
        <v>5012</v>
      </c>
      <c r="D177">
        <v>22</v>
      </c>
      <c r="E177">
        <v>501203022</v>
      </c>
      <c r="F177">
        <v>31200</v>
      </c>
      <c r="G177">
        <v>42101</v>
      </c>
      <c r="H177" s="17">
        <v>45371</v>
      </c>
      <c r="I177">
        <v>16026954</v>
      </c>
      <c r="J177" t="s">
        <v>735</v>
      </c>
      <c r="L177" t="s">
        <v>895</v>
      </c>
      <c r="M177" t="s">
        <v>896</v>
      </c>
      <c r="N177" t="s">
        <v>719</v>
      </c>
      <c r="O177">
        <v>1333.96</v>
      </c>
      <c r="P177" t="s">
        <v>540</v>
      </c>
    </row>
    <row r="178" spans="1:16" x14ac:dyDescent="0.3">
      <c r="A178">
        <v>2024</v>
      </c>
      <c r="B178">
        <v>5518</v>
      </c>
      <c r="C178">
        <v>5012</v>
      </c>
      <c r="D178">
        <v>22</v>
      </c>
      <c r="E178">
        <v>501203022</v>
      </c>
      <c r="F178">
        <v>31200</v>
      </c>
      <c r="G178">
        <v>42101</v>
      </c>
      <c r="H178" s="17">
        <v>45455</v>
      </c>
      <c r="I178">
        <v>16048556</v>
      </c>
      <c r="J178" t="s">
        <v>735</v>
      </c>
      <c r="L178" t="s">
        <v>931</v>
      </c>
      <c r="M178" t="s">
        <v>932</v>
      </c>
      <c r="N178" t="s">
        <v>719</v>
      </c>
      <c r="O178">
        <v>668.59</v>
      </c>
      <c r="P178" t="s">
        <v>540</v>
      </c>
    </row>
    <row r="179" spans="1:16" x14ac:dyDescent="0.3">
      <c r="A179">
        <v>2024</v>
      </c>
      <c r="B179">
        <v>5518</v>
      </c>
      <c r="C179">
        <v>5012</v>
      </c>
      <c r="D179">
        <v>22</v>
      </c>
      <c r="E179">
        <v>501203022</v>
      </c>
      <c r="F179">
        <v>31200</v>
      </c>
      <c r="G179">
        <v>42101</v>
      </c>
      <c r="H179" s="17">
        <v>45455</v>
      </c>
      <c r="I179">
        <v>16048657</v>
      </c>
      <c r="J179" t="s">
        <v>735</v>
      </c>
      <c r="L179" t="s">
        <v>933</v>
      </c>
      <c r="M179" t="s">
        <v>934</v>
      </c>
      <c r="N179" t="s">
        <v>719</v>
      </c>
      <c r="O179">
        <v>1333.96</v>
      </c>
      <c r="P179" t="s">
        <v>540</v>
      </c>
    </row>
    <row r="180" spans="1:16" x14ac:dyDescent="0.3">
      <c r="A180">
        <v>2024</v>
      </c>
      <c r="B180">
        <v>5518</v>
      </c>
      <c r="C180">
        <v>5012</v>
      </c>
      <c r="D180">
        <v>22</v>
      </c>
      <c r="E180">
        <v>501203022</v>
      </c>
      <c r="F180">
        <v>32950</v>
      </c>
      <c r="G180">
        <v>42101</v>
      </c>
      <c r="H180" s="17">
        <v>45436</v>
      </c>
      <c r="I180">
        <v>8801010</v>
      </c>
      <c r="J180" t="s">
        <v>766</v>
      </c>
      <c r="K180" t="s">
        <v>0</v>
      </c>
      <c r="L180" t="s">
        <v>861</v>
      </c>
      <c r="M180" t="s">
        <v>862</v>
      </c>
      <c r="N180" t="s">
        <v>719</v>
      </c>
      <c r="O180">
        <v>447.03</v>
      </c>
      <c r="P180" t="s">
        <v>540</v>
      </c>
    </row>
    <row r="181" spans="1:16" x14ac:dyDescent="0.3">
      <c r="A181">
        <v>2024</v>
      </c>
      <c r="B181">
        <v>5518</v>
      </c>
      <c r="C181">
        <v>5012</v>
      </c>
      <c r="D181">
        <v>22</v>
      </c>
      <c r="E181">
        <v>501203022</v>
      </c>
      <c r="F181">
        <v>32950</v>
      </c>
      <c r="G181">
        <v>42101</v>
      </c>
      <c r="H181" s="17">
        <v>45498</v>
      </c>
      <c r="I181">
        <v>8801014</v>
      </c>
      <c r="J181" t="s">
        <v>766</v>
      </c>
      <c r="K181" t="s">
        <v>0</v>
      </c>
      <c r="L181" t="s">
        <v>869</v>
      </c>
      <c r="M181" t="s">
        <v>870</v>
      </c>
      <c r="N181" t="s">
        <v>719</v>
      </c>
      <c r="O181">
        <v>1670.07</v>
      </c>
      <c r="P181" t="s">
        <v>540</v>
      </c>
    </row>
    <row r="182" spans="1:16" x14ac:dyDescent="0.3">
      <c r="A182">
        <v>2024</v>
      </c>
      <c r="B182">
        <v>5698</v>
      </c>
      <c r="C182">
        <v>5012</v>
      </c>
      <c r="D182">
        <v>22</v>
      </c>
      <c r="E182">
        <v>501203022</v>
      </c>
      <c r="F182">
        <v>32950</v>
      </c>
      <c r="G182">
        <v>42101</v>
      </c>
      <c r="H182" s="17">
        <v>45436</v>
      </c>
      <c r="I182">
        <v>8801010</v>
      </c>
      <c r="J182" t="s">
        <v>766</v>
      </c>
      <c r="K182" t="s">
        <v>0</v>
      </c>
      <c r="L182" t="s">
        <v>861</v>
      </c>
      <c r="M182" t="s">
        <v>862</v>
      </c>
      <c r="N182" t="s">
        <v>719</v>
      </c>
      <c r="O182">
        <v>371.59</v>
      </c>
      <c r="P182" t="s">
        <v>588</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53A37-B8E4-464D-A63D-FC4BD3526033}">
  <sheetPr>
    <tabColor rgb="FFE3EDE8"/>
  </sheetPr>
  <dimension ref="A1:Z401"/>
  <sheetViews>
    <sheetView workbookViewId="0">
      <pane xSplit="9" ySplit="5" topLeftCell="J6" activePane="bottomRight" state="frozen"/>
      <selection pane="topRight" activeCell="J1" sqref="J1"/>
      <selection pane="bottomLeft" activeCell="A5" sqref="A5"/>
      <selection pane="bottomRight" activeCell="A6" sqref="A6"/>
    </sheetView>
  </sheetViews>
  <sheetFormatPr defaultColWidth="8.83203125" defaultRowHeight="14" x14ac:dyDescent="0.3"/>
  <cols>
    <col min="1" max="1" width="25.1640625" customWidth="1"/>
    <col min="2" max="2" width="26.6640625" customWidth="1"/>
    <col min="3" max="3" width="15.33203125" customWidth="1"/>
    <col min="4" max="4" width="11.83203125" customWidth="1"/>
    <col min="6" max="6" width="9.5" customWidth="1"/>
    <col min="7" max="7" width="16" style="18" customWidth="1"/>
    <col min="8" max="8" width="14.33203125" style="18" customWidth="1"/>
    <col min="9" max="9" width="12.1640625" customWidth="1"/>
    <col min="10" max="26" width="8.6640625" style="76"/>
  </cols>
  <sheetData>
    <row r="1" spans="1:9" x14ac:dyDescent="0.3">
      <c r="A1" s="110"/>
      <c r="B1" s="110"/>
      <c r="C1" s="110"/>
      <c r="D1" s="110"/>
      <c r="E1" s="110"/>
      <c r="F1" s="110"/>
      <c r="G1" s="158"/>
      <c r="H1" s="158"/>
      <c r="I1" s="110"/>
    </row>
    <row r="2" spans="1:9" ht="18" x14ac:dyDescent="0.4">
      <c r="A2" s="159" t="s">
        <v>1188</v>
      </c>
      <c r="B2" s="110"/>
      <c r="C2" s="110"/>
      <c r="D2" s="110"/>
      <c r="E2" s="111"/>
      <c r="F2" s="110"/>
      <c r="G2" s="160"/>
      <c r="H2" s="160"/>
      <c r="I2" s="110"/>
    </row>
    <row r="3" spans="1:9" x14ac:dyDescent="0.3">
      <c r="A3" s="110"/>
      <c r="B3" s="110" t="s">
        <v>1187</v>
      </c>
      <c r="C3" s="110"/>
      <c r="D3" s="110"/>
      <c r="E3" s="111"/>
      <c r="F3" s="110"/>
      <c r="G3" s="160"/>
      <c r="H3" s="160"/>
      <c r="I3" s="110"/>
    </row>
    <row r="4" spans="1:9" ht="14.5" thickBot="1" x14ac:dyDescent="0.35">
      <c r="A4" s="110"/>
      <c r="B4" s="125" t="s">
        <v>1178</v>
      </c>
      <c r="C4" s="110" t="s">
        <v>1193</v>
      </c>
      <c r="D4" s="157">
        <f>SUBTOTAL(9,D6:D401)</f>
        <v>0</v>
      </c>
      <c r="E4" s="427"/>
      <c r="F4" s="157">
        <f>SUBTOTAL(9,F6:F401)</f>
        <v>0</v>
      </c>
      <c r="G4" s="156">
        <f>SUBTOTAL(9,G6:G401)</f>
        <v>0</v>
      </c>
      <c r="H4" s="156">
        <f>SUBTOTAL(9,H6:H401)</f>
        <v>0</v>
      </c>
      <c r="I4" s="109"/>
    </row>
    <row r="5" spans="1:9" ht="29" thickTop="1" thickBot="1" x14ac:dyDescent="0.35">
      <c r="A5" s="431" t="s">
        <v>1218</v>
      </c>
      <c r="B5" s="432" t="s">
        <v>1099</v>
      </c>
      <c r="C5" s="433" t="s">
        <v>1219</v>
      </c>
      <c r="D5" s="434" t="s">
        <v>1220</v>
      </c>
      <c r="E5" s="434" t="s">
        <v>1122</v>
      </c>
      <c r="F5" s="435" t="s">
        <v>1230</v>
      </c>
      <c r="G5" s="436" t="s">
        <v>1221</v>
      </c>
      <c r="H5" s="436" t="s">
        <v>1186</v>
      </c>
      <c r="I5" s="436" t="s">
        <v>7</v>
      </c>
    </row>
    <row r="6" spans="1:9" ht="14.5" thickTop="1" x14ac:dyDescent="0.3">
      <c r="A6" s="109" t="str" cm="1">
        <f t="array" ref="A6">IFERROR(IF(B4="All",_xlfn._xlws.FILTER(Cost_Sal!A:I,Cost_Sal!F:F&lt;&gt;0),_xlfn._xlws.FILTER(Cost_Sal!A:I,(Cost_Sal!I:I='Registered time'!B4)*(Cost_Sal!F:F&gt;0),"No data registered")),"No data registered")</f>
        <v>No data registered</v>
      </c>
      <c r="B6" s="109"/>
      <c r="C6" s="156"/>
      <c r="D6" s="428"/>
      <c r="E6" s="109"/>
      <c r="F6" s="429"/>
      <c r="G6" s="430"/>
      <c r="H6" s="430"/>
      <c r="I6" s="109"/>
    </row>
    <row r="7" spans="1:9" x14ac:dyDescent="0.3">
      <c r="A7" s="109"/>
      <c r="B7" s="109"/>
      <c r="C7" s="156"/>
      <c r="D7" s="428"/>
      <c r="E7" s="109"/>
      <c r="F7" s="429"/>
      <c r="G7" s="430"/>
      <c r="H7" s="430"/>
      <c r="I7" s="109"/>
    </row>
    <row r="8" spans="1:9" x14ac:dyDescent="0.3">
      <c r="A8" s="109"/>
      <c r="B8" s="109"/>
      <c r="C8" s="156"/>
      <c r="D8" s="428"/>
      <c r="E8" s="109"/>
      <c r="F8" s="429"/>
      <c r="G8" s="430"/>
      <c r="H8" s="430"/>
      <c r="I8" s="109"/>
    </row>
    <row r="9" spans="1:9" x14ac:dyDescent="0.3">
      <c r="A9" s="109"/>
      <c r="B9" s="109"/>
      <c r="C9" s="156"/>
      <c r="D9" s="428"/>
      <c r="E9" s="109"/>
      <c r="F9" s="429"/>
      <c r="G9" s="430"/>
      <c r="H9" s="430"/>
      <c r="I9" s="109"/>
    </row>
    <row r="10" spans="1:9" x14ac:dyDescent="0.3">
      <c r="A10" s="109"/>
      <c r="B10" s="109"/>
      <c r="C10" s="156"/>
      <c r="D10" s="428"/>
      <c r="E10" s="109"/>
      <c r="F10" s="429"/>
      <c r="G10" s="430"/>
      <c r="H10" s="430"/>
      <c r="I10" s="109"/>
    </row>
    <row r="11" spans="1:9" x14ac:dyDescent="0.3">
      <c r="A11" s="109"/>
      <c r="B11" s="109"/>
      <c r="C11" s="156"/>
      <c r="D11" s="428"/>
      <c r="E11" s="109"/>
      <c r="F11" s="429"/>
      <c r="G11" s="430"/>
      <c r="H11" s="430"/>
      <c r="I11" s="109"/>
    </row>
    <row r="12" spans="1:9" x14ac:dyDescent="0.3">
      <c r="A12" s="109"/>
      <c r="B12" s="109"/>
      <c r="C12" s="156"/>
      <c r="D12" s="428"/>
      <c r="E12" s="109"/>
      <c r="F12" s="429"/>
      <c r="G12" s="430"/>
      <c r="H12" s="430"/>
      <c r="I12" s="109"/>
    </row>
    <row r="13" spans="1:9" x14ac:dyDescent="0.3">
      <c r="A13" s="109"/>
      <c r="B13" s="109"/>
      <c r="C13" s="156"/>
      <c r="D13" s="428"/>
      <c r="E13" s="109"/>
      <c r="F13" s="429"/>
      <c r="G13" s="430"/>
      <c r="H13" s="430"/>
      <c r="I13" s="109"/>
    </row>
    <row r="14" spans="1:9" x14ac:dyDescent="0.3">
      <c r="A14" s="109"/>
      <c r="B14" s="109"/>
      <c r="C14" s="156"/>
      <c r="D14" s="428"/>
      <c r="E14" s="109"/>
      <c r="F14" s="429"/>
      <c r="G14" s="430"/>
      <c r="H14" s="430"/>
      <c r="I14" s="109"/>
    </row>
    <row r="15" spans="1:9" x14ac:dyDescent="0.3">
      <c r="A15" s="109"/>
      <c r="B15" s="109"/>
      <c r="C15" s="156"/>
      <c r="D15" s="428"/>
      <c r="E15" s="109"/>
      <c r="F15" s="429"/>
      <c r="G15" s="430"/>
      <c r="H15" s="430"/>
      <c r="I15" s="109"/>
    </row>
    <row r="16" spans="1:9" x14ac:dyDescent="0.3">
      <c r="A16" s="109"/>
      <c r="B16" s="109"/>
      <c r="C16" s="156"/>
      <c r="D16" s="428"/>
      <c r="E16" s="109"/>
      <c r="F16" s="429"/>
      <c r="G16" s="430"/>
      <c r="H16" s="430"/>
      <c r="I16" s="109"/>
    </row>
    <row r="17" spans="1:9" x14ac:dyDescent="0.3">
      <c r="A17" s="109"/>
      <c r="B17" s="109"/>
      <c r="C17" s="156"/>
      <c r="D17" s="428"/>
      <c r="E17" s="109"/>
      <c r="F17" s="429"/>
      <c r="G17" s="430"/>
      <c r="H17" s="430"/>
      <c r="I17" s="109"/>
    </row>
    <row r="18" spans="1:9" x14ac:dyDescent="0.3">
      <c r="A18" s="109"/>
      <c r="B18" s="109"/>
      <c r="C18" s="156"/>
      <c r="D18" s="428"/>
      <c r="E18" s="109"/>
      <c r="F18" s="429"/>
      <c r="G18" s="430"/>
      <c r="H18" s="430"/>
      <c r="I18" s="109"/>
    </row>
    <row r="19" spans="1:9" x14ac:dyDescent="0.3">
      <c r="A19" s="109"/>
      <c r="B19" s="109"/>
      <c r="C19" s="156"/>
      <c r="D19" s="428"/>
      <c r="E19" s="109"/>
      <c r="F19" s="429"/>
      <c r="G19" s="430"/>
      <c r="H19" s="430"/>
      <c r="I19" s="109"/>
    </row>
    <row r="20" spans="1:9" x14ac:dyDescent="0.3">
      <c r="A20" s="109"/>
      <c r="B20" s="109"/>
      <c r="C20" s="156"/>
      <c r="D20" s="428"/>
      <c r="E20" s="109"/>
      <c r="F20" s="429"/>
      <c r="G20" s="430"/>
      <c r="H20" s="430"/>
      <c r="I20" s="109"/>
    </row>
    <row r="21" spans="1:9" x14ac:dyDescent="0.3">
      <c r="A21" s="109"/>
      <c r="B21" s="109"/>
      <c r="C21" s="156"/>
      <c r="D21" s="428"/>
      <c r="E21" s="109"/>
      <c r="F21" s="429"/>
      <c r="G21" s="430"/>
      <c r="H21" s="430"/>
      <c r="I21" s="109"/>
    </row>
    <row r="22" spans="1:9" x14ac:dyDescent="0.3">
      <c r="A22" s="109"/>
      <c r="B22" s="109"/>
      <c r="C22" s="156"/>
      <c r="D22" s="428"/>
      <c r="E22" s="109"/>
      <c r="F22" s="429"/>
      <c r="G22" s="430"/>
      <c r="H22" s="430"/>
      <c r="I22" s="109"/>
    </row>
    <row r="23" spans="1:9" x14ac:dyDescent="0.3">
      <c r="A23" s="109"/>
      <c r="B23" s="109"/>
      <c r="C23" s="156"/>
      <c r="D23" s="428"/>
      <c r="E23" s="109"/>
      <c r="F23" s="429"/>
      <c r="G23" s="430"/>
      <c r="H23" s="430"/>
      <c r="I23" s="109"/>
    </row>
    <row r="24" spans="1:9" x14ac:dyDescent="0.3">
      <c r="A24" s="109"/>
      <c r="B24" s="109"/>
      <c r="C24" s="156"/>
      <c r="D24" s="428"/>
      <c r="E24" s="109"/>
      <c r="F24" s="429"/>
      <c r="G24" s="430"/>
      <c r="H24" s="430"/>
      <c r="I24" s="109"/>
    </row>
    <row r="25" spans="1:9" x14ac:dyDescent="0.3">
      <c r="A25" s="109"/>
      <c r="B25" s="109"/>
      <c r="C25" s="156"/>
      <c r="D25" s="428"/>
      <c r="E25" s="109"/>
      <c r="F25" s="429"/>
      <c r="G25" s="430"/>
      <c r="H25" s="430"/>
      <c r="I25" s="109"/>
    </row>
    <row r="26" spans="1:9" x14ac:dyDescent="0.3">
      <c r="A26" s="109"/>
      <c r="B26" s="109"/>
      <c r="C26" s="156"/>
      <c r="D26" s="428"/>
      <c r="E26" s="109"/>
      <c r="F26" s="429"/>
      <c r="G26" s="430"/>
      <c r="H26" s="430"/>
      <c r="I26" s="109"/>
    </row>
    <row r="27" spans="1:9" x14ac:dyDescent="0.3">
      <c r="A27" s="109"/>
      <c r="B27" s="109"/>
      <c r="C27" s="156"/>
      <c r="D27" s="428"/>
      <c r="E27" s="109"/>
      <c r="F27" s="429"/>
      <c r="G27" s="430"/>
      <c r="H27" s="430"/>
      <c r="I27" s="109"/>
    </row>
    <row r="28" spans="1:9" x14ac:dyDescent="0.3">
      <c r="A28" s="109"/>
      <c r="B28" s="109"/>
      <c r="C28" s="156"/>
      <c r="D28" s="428"/>
      <c r="E28" s="109"/>
      <c r="F28" s="429"/>
      <c r="G28" s="430"/>
      <c r="H28" s="430"/>
      <c r="I28" s="109"/>
    </row>
    <row r="29" spans="1:9" x14ac:dyDescent="0.3">
      <c r="A29" s="109"/>
      <c r="B29" s="109"/>
      <c r="C29" s="156"/>
      <c r="D29" s="428"/>
      <c r="E29" s="109"/>
      <c r="F29" s="429"/>
      <c r="G29" s="430"/>
      <c r="H29" s="430"/>
      <c r="I29" s="109"/>
    </row>
    <row r="30" spans="1:9" x14ac:dyDescent="0.3">
      <c r="A30" s="109"/>
      <c r="B30" s="109"/>
      <c r="C30" s="156"/>
      <c r="D30" s="428"/>
      <c r="E30" s="109"/>
      <c r="F30" s="429"/>
      <c r="G30" s="430"/>
      <c r="H30" s="430"/>
      <c r="I30" s="109"/>
    </row>
    <row r="31" spans="1:9" x14ac:dyDescent="0.3">
      <c r="A31" s="109"/>
      <c r="B31" s="109"/>
      <c r="C31" s="156"/>
      <c r="D31" s="428"/>
      <c r="E31" s="109"/>
      <c r="F31" s="429"/>
      <c r="G31" s="430"/>
      <c r="H31" s="430"/>
      <c r="I31" s="109"/>
    </row>
    <row r="32" spans="1:9" x14ac:dyDescent="0.3">
      <c r="A32" s="109"/>
      <c r="B32" s="109"/>
      <c r="C32" s="156"/>
      <c r="D32" s="428"/>
      <c r="E32" s="109"/>
      <c r="F32" s="429"/>
      <c r="G32" s="430"/>
      <c r="H32" s="430"/>
      <c r="I32" s="109"/>
    </row>
    <row r="33" spans="1:9" x14ac:dyDescent="0.3">
      <c r="A33" s="109"/>
      <c r="B33" s="109"/>
      <c r="C33" s="156"/>
      <c r="D33" s="428"/>
      <c r="E33" s="109"/>
      <c r="F33" s="429"/>
      <c r="G33" s="430"/>
      <c r="H33" s="430"/>
      <c r="I33" s="109"/>
    </row>
    <row r="34" spans="1:9" x14ac:dyDescent="0.3">
      <c r="A34" s="109"/>
      <c r="B34" s="109"/>
      <c r="C34" s="156"/>
      <c r="D34" s="428"/>
      <c r="E34" s="109"/>
      <c r="F34" s="429"/>
      <c r="G34" s="430"/>
      <c r="H34" s="430"/>
      <c r="I34" s="109"/>
    </row>
    <row r="35" spans="1:9" x14ac:dyDescent="0.3">
      <c r="A35" s="109"/>
      <c r="B35" s="109"/>
      <c r="C35" s="156"/>
      <c r="D35" s="428"/>
      <c r="E35" s="109"/>
      <c r="F35" s="429"/>
      <c r="G35" s="430"/>
      <c r="H35" s="430"/>
      <c r="I35" s="109"/>
    </row>
    <row r="36" spans="1:9" x14ac:dyDescent="0.3">
      <c r="A36" s="109"/>
      <c r="B36" s="109"/>
      <c r="C36" s="156"/>
      <c r="D36" s="428"/>
      <c r="E36" s="109"/>
      <c r="F36" s="429"/>
      <c r="G36" s="430"/>
      <c r="H36" s="430"/>
      <c r="I36" s="109"/>
    </row>
    <row r="37" spans="1:9" x14ac:dyDescent="0.3">
      <c r="A37" s="109"/>
      <c r="B37" s="109"/>
      <c r="C37" s="156"/>
      <c r="D37" s="428"/>
      <c r="E37" s="109"/>
      <c r="F37" s="429"/>
      <c r="G37" s="430"/>
      <c r="H37" s="430"/>
      <c r="I37" s="109"/>
    </row>
    <row r="38" spans="1:9" x14ac:dyDescent="0.3">
      <c r="A38" s="109"/>
      <c r="B38" s="109"/>
      <c r="C38" s="156"/>
      <c r="D38" s="428"/>
      <c r="E38" s="109"/>
      <c r="F38" s="429"/>
      <c r="G38" s="430"/>
      <c r="H38" s="430"/>
      <c r="I38" s="109"/>
    </row>
    <row r="39" spans="1:9" x14ac:dyDescent="0.3">
      <c r="A39" s="109"/>
      <c r="B39" s="109"/>
      <c r="C39" s="156"/>
      <c r="D39" s="428"/>
      <c r="E39" s="109"/>
      <c r="F39" s="429"/>
      <c r="G39" s="430"/>
      <c r="H39" s="430"/>
      <c r="I39" s="109"/>
    </row>
    <row r="40" spans="1:9" x14ac:dyDescent="0.3">
      <c r="A40" s="109"/>
      <c r="B40" s="109"/>
      <c r="C40" s="156"/>
      <c r="D40" s="428"/>
      <c r="E40" s="109"/>
      <c r="F40" s="429"/>
      <c r="G40" s="430"/>
      <c r="H40" s="430"/>
      <c r="I40" s="109"/>
    </row>
    <row r="41" spans="1:9" x14ac:dyDescent="0.3">
      <c r="A41" s="109"/>
      <c r="B41" s="109"/>
      <c r="C41" s="156"/>
      <c r="D41" s="428"/>
      <c r="E41" s="109"/>
      <c r="F41" s="429"/>
      <c r="G41" s="430"/>
      <c r="H41" s="430"/>
      <c r="I41" s="109"/>
    </row>
    <row r="42" spans="1:9" x14ac:dyDescent="0.3">
      <c r="A42" s="109"/>
      <c r="B42" s="109"/>
      <c r="C42" s="156"/>
      <c r="D42" s="428"/>
      <c r="E42" s="109"/>
      <c r="F42" s="429"/>
      <c r="G42" s="430"/>
      <c r="H42" s="430"/>
      <c r="I42" s="109"/>
    </row>
    <row r="43" spans="1:9" x14ac:dyDescent="0.3">
      <c r="A43" s="109"/>
      <c r="B43" s="109"/>
      <c r="C43" s="156"/>
      <c r="D43" s="428"/>
      <c r="E43" s="109"/>
      <c r="F43" s="429"/>
      <c r="G43" s="430"/>
      <c r="H43" s="430"/>
      <c r="I43" s="109"/>
    </row>
    <row r="44" spans="1:9" x14ac:dyDescent="0.3">
      <c r="A44" s="109"/>
      <c r="B44" s="109"/>
      <c r="C44" s="156"/>
      <c r="D44" s="428"/>
      <c r="E44" s="109"/>
      <c r="F44" s="429"/>
      <c r="G44" s="430"/>
      <c r="H44" s="430"/>
      <c r="I44" s="109"/>
    </row>
    <row r="45" spans="1:9" x14ac:dyDescent="0.3">
      <c r="A45" s="109"/>
      <c r="B45" s="109"/>
      <c r="C45" s="156"/>
      <c r="D45" s="428"/>
      <c r="E45" s="109"/>
      <c r="F45" s="429"/>
      <c r="G45" s="430"/>
      <c r="H45" s="430"/>
      <c r="I45" s="109"/>
    </row>
    <row r="46" spans="1:9" x14ac:dyDescent="0.3">
      <c r="A46" s="109"/>
      <c r="B46" s="109"/>
      <c r="C46" s="156"/>
      <c r="D46" s="428"/>
      <c r="E46" s="109"/>
      <c r="F46" s="429"/>
      <c r="G46" s="430"/>
      <c r="H46" s="430"/>
      <c r="I46" s="109"/>
    </row>
    <row r="47" spans="1:9" x14ac:dyDescent="0.3">
      <c r="A47" s="109"/>
      <c r="B47" s="109"/>
      <c r="C47" s="156"/>
      <c r="D47" s="428"/>
      <c r="E47" s="109"/>
      <c r="F47" s="429"/>
      <c r="G47" s="430"/>
      <c r="H47" s="430"/>
      <c r="I47" s="109"/>
    </row>
    <row r="48" spans="1:9" x14ac:dyDescent="0.3">
      <c r="A48" s="109"/>
      <c r="B48" s="109"/>
      <c r="C48" s="156"/>
      <c r="D48" s="428"/>
      <c r="E48" s="109"/>
      <c r="F48" s="429"/>
      <c r="G48" s="430"/>
      <c r="H48" s="430"/>
      <c r="I48" s="109"/>
    </row>
    <row r="49" spans="1:9" x14ac:dyDescent="0.3">
      <c r="A49" s="109"/>
      <c r="B49" s="109"/>
      <c r="C49" s="156"/>
      <c r="D49" s="428"/>
      <c r="E49" s="109"/>
      <c r="F49" s="429"/>
      <c r="G49" s="430"/>
      <c r="H49" s="430"/>
      <c r="I49" s="109"/>
    </row>
    <row r="50" spans="1:9" x14ac:dyDescent="0.3">
      <c r="A50" s="109"/>
      <c r="B50" s="109"/>
      <c r="C50" s="156"/>
      <c r="D50" s="428"/>
      <c r="E50" s="109"/>
      <c r="F50" s="429"/>
      <c r="G50" s="430"/>
      <c r="H50" s="430"/>
      <c r="I50" s="109"/>
    </row>
    <row r="51" spans="1:9" x14ac:dyDescent="0.3">
      <c r="A51" s="109"/>
      <c r="B51" s="109"/>
      <c r="C51" s="156"/>
      <c r="D51" s="428"/>
      <c r="E51" s="109"/>
      <c r="F51" s="429"/>
      <c r="G51" s="430"/>
      <c r="H51" s="430"/>
      <c r="I51" s="109"/>
    </row>
    <row r="52" spans="1:9" x14ac:dyDescent="0.3">
      <c r="A52" s="109"/>
      <c r="B52" s="109"/>
      <c r="C52" s="156"/>
      <c r="D52" s="428"/>
      <c r="E52" s="109"/>
      <c r="F52" s="429"/>
      <c r="G52" s="430"/>
      <c r="H52" s="430"/>
      <c r="I52" s="109"/>
    </row>
    <row r="53" spans="1:9" x14ac:dyDescent="0.3">
      <c r="A53" s="109"/>
      <c r="B53" s="109"/>
      <c r="C53" s="156"/>
      <c r="D53" s="428"/>
      <c r="E53" s="109"/>
      <c r="F53" s="429"/>
      <c r="G53" s="430"/>
      <c r="H53" s="430"/>
      <c r="I53" s="109"/>
    </row>
    <row r="54" spans="1:9" x14ac:dyDescent="0.3">
      <c r="A54" s="109"/>
      <c r="B54" s="109"/>
      <c r="C54" s="156"/>
      <c r="D54" s="428"/>
      <c r="E54" s="109"/>
      <c r="F54" s="429"/>
      <c r="G54" s="430"/>
      <c r="H54" s="430"/>
      <c r="I54" s="109"/>
    </row>
    <row r="55" spans="1:9" x14ac:dyDescent="0.3">
      <c r="A55" s="109"/>
      <c r="B55" s="109"/>
      <c r="C55" s="156"/>
      <c r="D55" s="428"/>
      <c r="E55" s="109"/>
      <c r="F55" s="429"/>
      <c r="G55" s="430"/>
      <c r="H55" s="430"/>
      <c r="I55" s="109"/>
    </row>
    <row r="56" spans="1:9" x14ac:dyDescent="0.3">
      <c r="A56" s="109"/>
      <c r="B56" s="109"/>
      <c r="C56" s="156"/>
      <c r="D56" s="428"/>
      <c r="E56" s="109"/>
      <c r="F56" s="429"/>
      <c r="G56" s="430"/>
      <c r="H56" s="430"/>
      <c r="I56" s="109"/>
    </row>
    <row r="57" spans="1:9" x14ac:dyDescent="0.3">
      <c r="A57" s="109"/>
      <c r="B57" s="109"/>
      <c r="C57" s="156"/>
      <c r="D57" s="428"/>
      <c r="E57" s="109"/>
      <c r="F57" s="429"/>
      <c r="G57" s="430"/>
      <c r="H57" s="430"/>
      <c r="I57" s="109"/>
    </row>
    <row r="58" spans="1:9" x14ac:dyDescent="0.3">
      <c r="A58" s="109"/>
      <c r="B58" s="109"/>
      <c r="C58" s="156"/>
      <c r="D58" s="428"/>
      <c r="E58" s="109"/>
      <c r="F58" s="429"/>
      <c r="G58" s="430"/>
      <c r="H58" s="430"/>
      <c r="I58" s="109"/>
    </row>
    <row r="59" spans="1:9" x14ac:dyDescent="0.3">
      <c r="A59" s="109"/>
      <c r="B59" s="109"/>
      <c r="C59" s="156"/>
      <c r="D59" s="428"/>
      <c r="E59" s="109"/>
      <c r="F59" s="429"/>
      <c r="G59" s="430"/>
      <c r="H59" s="430"/>
      <c r="I59" s="109"/>
    </row>
    <row r="60" spans="1:9" x14ac:dyDescent="0.3">
      <c r="A60" s="109"/>
      <c r="B60" s="109"/>
      <c r="C60" s="156"/>
      <c r="D60" s="428"/>
      <c r="E60" s="109"/>
      <c r="F60" s="429"/>
      <c r="G60" s="430"/>
      <c r="H60" s="430"/>
      <c r="I60" s="109"/>
    </row>
    <row r="61" spans="1:9" x14ac:dyDescent="0.3">
      <c r="A61" s="109"/>
      <c r="B61" s="109"/>
      <c r="C61" s="156"/>
      <c r="D61" s="428"/>
      <c r="E61" s="109"/>
      <c r="F61" s="429"/>
      <c r="G61" s="430"/>
      <c r="H61" s="430"/>
      <c r="I61" s="109"/>
    </row>
    <row r="62" spans="1:9" x14ac:dyDescent="0.3">
      <c r="A62" s="109"/>
      <c r="B62" s="109"/>
      <c r="C62" s="156"/>
      <c r="D62" s="428"/>
      <c r="E62" s="109"/>
      <c r="F62" s="429"/>
      <c r="G62" s="430"/>
      <c r="H62" s="430"/>
      <c r="I62" s="109"/>
    </row>
    <row r="63" spans="1:9" x14ac:dyDescent="0.3">
      <c r="A63" s="109"/>
      <c r="B63" s="109"/>
      <c r="C63" s="156"/>
      <c r="D63" s="428"/>
      <c r="E63" s="109"/>
      <c r="F63" s="429"/>
      <c r="G63" s="430"/>
      <c r="H63" s="430"/>
      <c r="I63" s="109"/>
    </row>
    <row r="64" spans="1:9" x14ac:dyDescent="0.3">
      <c r="A64" s="109"/>
      <c r="B64" s="109"/>
      <c r="C64" s="156"/>
      <c r="D64" s="428"/>
      <c r="E64" s="109"/>
      <c r="F64" s="429"/>
      <c r="G64" s="430"/>
      <c r="H64" s="430"/>
      <c r="I64" s="109"/>
    </row>
    <row r="65" spans="1:9" x14ac:dyDescent="0.3">
      <c r="A65" s="109"/>
      <c r="B65" s="109"/>
      <c r="C65" s="156"/>
      <c r="D65" s="428"/>
      <c r="E65" s="109"/>
      <c r="F65" s="429"/>
      <c r="G65" s="430"/>
      <c r="H65" s="430"/>
      <c r="I65" s="109"/>
    </row>
    <row r="66" spans="1:9" x14ac:dyDescent="0.3">
      <c r="A66" s="109"/>
      <c r="B66" s="109"/>
      <c r="C66" s="156"/>
      <c r="D66" s="428"/>
      <c r="E66" s="109"/>
      <c r="F66" s="429"/>
      <c r="G66" s="430"/>
      <c r="H66" s="430"/>
      <c r="I66" s="109"/>
    </row>
    <row r="67" spans="1:9" x14ac:dyDescent="0.3">
      <c r="A67" s="109"/>
      <c r="B67" s="109"/>
      <c r="C67" s="156"/>
      <c r="D67" s="428"/>
      <c r="E67" s="109"/>
      <c r="F67" s="429"/>
      <c r="G67" s="430"/>
      <c r="H67" s="430"/>
      <c r="I67" s="109"/>
    </row>
    <row r="68" spans="1:9" x14ac:dyDescent="0.3">
      <c r="A68" s="109"/>
      <c r="B68" s="109"/>
      <c r="C68" s="156"/>
      <c r="D68" s="428"/>
      <c r="E68" s="109"/>
      <c r="F68" s="429"/>
      <c r="G68" s="430"/>
      <c r="H68" s="430"/>
      <c r="I68" s="109"/>
    </row>
    <row r="69" spans="1:9" x14ac:dyDescent="0.3">
      <c r="A69" s="109"/>
      <c r="B69" s="109"/>
      <c r="C69" s="156"/>
      <c r="D69" s="428"/>
      <c r="E69" s="109"/>
      <c r="F69" s="429"/>
      <c r="G69" s="430"/>
      <c r="H69" s="430"/>
      <c r="I69" s="109"/>
    </row>
    <row r="70" spans="1:9" x14ac:dyDescent="0.3">
      <c r="A70" s="109"/>
      <c r="B70" s="109"/>
      <c r="C70" s="156"/>
      <c r="D70" s="428"/>
      <c r="E70" s="109"/>
      <c r="F70" s="429"/>
      <c r="G70" s="430"/>
      <c r="H70" s="430"/>
      <c r="I70" s="109"/>
    </row>
    <row r="71" spans="1:9" x14ac:dyDescent="0.3">
      <c r="A71" s="109"/>
      <c r="B71" s="109"/>
      <c r="C71" s="156"/>
      <c r="D71" s="428"/>
      <c r="E71" s="109"/>
      <c r="F71" s="429"/>
      <c r="G71" s="430"/>
      <c r="H71" s="430"/>
      <c r="I71" s="109"/>
    </row>
    <row r="72" spans="1:9" x14ac:dyDescent="0.3">
      <c r="A72" s="109"/>
      <c r="B72" s="109"/>
      <c r="C72" s="156"/>
      <c r="D72" s="428"/>
      <c r="E72" s="109"/>
      <c r="F72" s="429"/>
      <c r="G72" s="430"/>
      <c r="H72" s="430"/>
      <c r="I72" s="109"/>
    </row>
    <row r="73" spans="1:9" x14ac:dyDescent="0.3">
      <c r="A73" s="109"/>
      <c r="B73" s="109"/>
      <c r="C73" s="156"/>
      <c r="D73" s="428"/>
      <c r="E73" s="109"/>
      <c r="F73" s="429"/>
      <c r="G73" s="430"/>
      <c r="H73" s="430"/>
      <c r="I73" s="109"/>
    </row>
    <row r="74" spans="1:9" x14ac:dyDescent="0.3">
      <c r="A74" s="109"/>
      <c r="B74" s="109"/>
      <c r="C74" s="156"/>
      <c r="D74" s="428"/>
      <c r="E74" s="109"/>
      <c r="F74" s="429"/>
      <c r="G74" s="430"/>
      <c r="H74" s="430"/>
      <c r="I74" s="109"/>
    </row>
    <row r="75" spans="1:9" x14ac:dyDescent="0.3">
      <c r="A75" s="109"/>
      <c r="B75" s="109"/>
      <c r="C75" s="156"/>
      <c r="D75" s="428"/>
      <c r="E75" s="109"/>
      <c r="F75" s="429"/>
      <c r="G75" s="430"/>
      <c r="H75" s="430"/>
      <c r="I75" s="109"/>
    </row>
    <row r="76" spans="1:9" x14ac:dyDescent="0.3">
      <c r="A76" s="109"/>
      <c r="B76" s="109"/>
      <c r="C76" s="156"/>
      <c r="D76" s="428"/>
      <c r="E76" s="109"/>
      <c r="F76" s="429"/>
      <c r="G76" s="430"/>
      <c r="H76" s="430"/>
      <c r="I76" s="109"/>
    </row>
    <row r="77" spans="1:9" x14ac:dyDescent="0.3">
      <c r="A77" s="109"/>
      <c r="B77" s="109"/>
      <c r="C77" s="156"/>
      <c r="D77" s="428"/>
      <c r="E77" s="109"/>
      <c r="F77" s="429"/>
      <c r="G77" s="430"/>
      <c r="H77" s="430"/>
      <c r="I77" s="109"/>
    </row>
    <row r="78" spans="1:9" x14ac:dyDescent="0.3">
      <c r="A78" s="109"/>
      <c r="B78" s="109"/>
      <c r="C78" s="156"/>
      <c r="D78" s="428"/>
      <c r="E78" s="109"/>
      <c r="F78" s="429"/>
      <c r="G78" s="430"/>
      <c r="H78" s="430"/>
      <c r="I78" s="109"/>
    </row>
    <row r="79" spans="1:9" x14ac:dyDescent="0.3">
      <c r="A79" s="109"/>
      <c r="B79" s="109"/>
      <c r="C79" s="156"/>
      <c r="D79" s="428"/>
      <c r="E79" s="109"/>
      <c r="F79" s="429"/>
      <c r="G79" s="430"/>
      <c r="H79" s="430"/>
      <c r="I79" s="109"/>
    </row>
    <row r="80" spans="1:9" x14ac:dyDescent="0.3">
      <c r="A80" s="109"/>
      <c r="B80" s="109"/>
      <c r="C80" s="156"/>
      <c r="D80" s="428"/>
      <c r="E80" s="109"/>
      <c r="F80" s="429"/>
      <c r="G80" s="430"/>
      <c r="H80" s="430"/>
      <c r="I80" s="109"/>
    </row>
    <row r="81" spans="1:9" x14ac:dyDescent="0.3">
      <c r="A81" s="109"/>
      <c r="B81" s="109"/>
      <c r="C81" s="156"/>
      <c r="D81" s="428"/>
      <c r="E81" s="109"/>
      <c r="F81" s="429"/>
      <c r="G81" s="430"/>
      <c r="H81" s="430"/>
      <c r="I81" s="109"/>
    </row>
    <row r="82" spans="1:9" x14ac:dyDescent="0.3">
      <c r="A82" s="109"/>
      <c r="B82" s="109"/>
      <c r="C82" s="156"/>
      <c r="D82" s="428"/>
      <c r="E82" s="109"/>
      <c r="F82" s="429"/>
      <c r="G82" s="430"/>
      <c r="H82" s="430"/>
      <c r="I82" s="109"/>
    </row>
    <row r="83" spans="1:9" x14ac:dyDescent="0.3">
      <c r="A83" s="109"/>
      <c r="B83" s="109"/>
      <c r="C83" s="156"/>
      <c r="D83" s="428"/>
      <c r="E83" s="109"/>
      <c r="F83" s="429"/>
      <c r="G83" s="430"/>
      <c r="H83" s="430"/>
      <c r="I83" s="109"/>
    </row>
    <row r="84" spans="1:9" x14ac:dyDescent="0.3">
      <c r="A84" s="109"/>
      <c r="B84" s="109"/>
      <c r="C84" s="156"/>
      <c r="D84" s="428"/>
      <c r="E84" s="109"/>
      <c r="F84" s="429"/>
      <c r="G84" s="430"/>
      <c r="H84" s="430"/>
      <c r="I84" s="109"/>
    </row>
    <row r="85" spans="1:9" x14ac:dyDescent="0.3">
      <c r="A85" s="109"/>
      <c r="B85" s="109"/>
      <c r="C85" s="156"/>
      <c r="D85" s="428"/>
      <c r="E85" s="109"/>
      <c r="F85" s="429"/>
      <c r="G85" s="430"/>
      <c r="H85" s="430"/>
      <c r="I85" s="109"/>
    </row>
    <row r="86" spans="1:9" x14ac:dyDescent="0.3">
      <c r="A86" s="109"/>
      <c r="B86" s="109"/>
      <c r="C86" s="156"/>
      <c r="D86" s="428"/>
      <c r="E86" s="109"/>
      <c r="F86" s="429"/>
      <c r="G86" s="430"/>
      <c r="H86" s="430"/>
      <c r="I86" s="109"/>
    </row>
    <row r="87" spans="1:9" x14ac:dyDescent="0.3">
      <c r="A87" s="109"/>
      <c r="B87" s="109"/>
      <c r="C87" s="156"/>
      <c r="D87" s="428"/>
      <c r="E87" s="109"/>
      <c r="F87" s="429"/>
      <c r="G87" s="430"/>
      <c r="H87" s="430"/>
      <c r="I87" s="109"/>
    </row>
    <row r="88" spans="1:9" x14ac:dyDescent="0.3">
      <c r="A88" s="109"/>
      <c r="B88" s="109"/>
      <c r="C88" s="156"/>
      <c r="D88" s="428"/>
      <c r="E88" s="109"/>
      <c r="F88" s="429"/>
      <c r="G88" s="430"/>
      <c r="H88" s="430"/>
      <c r="I88" s="109"/>
    </row>
    <row r="89" spans="1:9" x14ac:dyDescent="0.3">
      <c r="A89" s="109"/>
      <c r="B89" s="109"/>
      <c r="C89" s="156"/>
      <c r="D89" s="428"/>
      <c r="E89" s="109"/>
      <c r="F89" s="429"/>
      <c r="G89" s="430"/>
      <c r="H89" s="430"/>
      <c r="I89" s="109"/>
    </row>
    <row r="90" spans="1:9" x14ac:dyDescent="0.3">
      <c r="A90" s="109"/>
      <c r="B90" s="109"/>
      <c r="C90" s="156"/>
      <c r="D90" s="428"/>
      <c r="E90" s="109"/>
      <c r="F90" s="429"/>
      <c r="G90" s="430"/>
      <c r="H90" s="430"/>
      <c r="I90" s="109"/>
    </row>
    <row r="91" spans="1:9" x14ac:dyDescent="0.3">
      <c r="A91" s="109"/>
      <c r="B91" s="109"/>
      <c r="C91" s="156"/>
      <c r="D91" s="428"/>
      <c r="E91" s="109"/>
      <c r="F91" s="429"/>
      <c r="G91" s="430"/>
      <c r="H91" s="430"/>
      <c r="I91" s="109"/>
    </row>
    <row r="92" spans="1:9" x14ac:dyDescent="0.3">
      <c r="A92" s="109"/>
      <c r="B92" s="109"/>
      <c r="C92" s="156"/>
      <c r="D92" s="428"/>
      <c r="E92" s="109"/>
      <c r="F92" s="429"/>
      <c r="G92" s="430"/>
      <c r="H92" s="430"/>
      <c r="I92" s="109"/>
    </row>
    <row r="93" spans="1:9" x14ac:dyDescent="0.3">
      <c r="A93" s="109"/>
      <c r="B93" s="109"/>
      <c r="C93" s="156"/>
      <c r="D93" s="428"/>
      <c r="E93" s="109"/>
      <c r="F93" s="429"/>
      <c r="G93" s="430"/>
      <c r="H93" s="430"/>
      <c r="I93" s="109"/>
    </row>
    <row r="94" spans="1:9" x14ac:dyDescent="0.3">
      <c r="A94" s="109"/>
      <c r="B94" s="109"/>
      <c r="C94" s="156"/>
      <c r="D94" s="428"/>
      <c r="E94" s="109"/>
      <c r="F94" s="429"/>
      <c r="G94" s="430"/>
      <c r="H94" s="430"/>
      <c r="I94" s="109"/>
    </row>
    <row r="95" spans="1:9" x14ac:dyDescent="0.3">
      <c r="A95" s="109"/>
      <c r="B95" s="109"/>
      <c r="C95" s="156"/>
      <c r="D95" s="428"/>
      <c r="E95" s="109"/>
      <c r="F95" s="429"/>
      <c r="G95" s="430"/>
      <c r="H95" s="430"/>
      <c r="I95" s="109"/>
    </row>
    <row r="96" spans="1:9" x14ac:dyDescent="0.3">
      <c r="A96" s="109"/>
      <c r="B96" s="109"/>
      <c r="C96" s="156"/>
      <c r="D96" s="428"/>
      <c r="E96" s="109"/>
      <c r="F96" s="429"/>
      <c r="G96" s="430"/>
      <c r="H96" s="430"/>
      <c r="I96" s="109"/>
    </row>
    <row r="97" spans="1:9" x14ac:dyDescent="0.3">
      <c r="A97" s="109"/>
      <c r="B97" s="109"/>
      <c r="C97" s="156"/>
      <c r="D97" s="428"/>
      <c r="E97" s="109"/>
      <c r="F97" s="429"/>
      <c r="G97" s="430"/>
      <c r="H97" s="430"/>
      <c r="I97" s="109"/>
    </row>
    <row r="98" spans="1:9" x14ac:dyDescent="0.3">
      <c r="A98" s="109"/>
      <c r="B98" s="109"/>
      <c r="C98" s="156"/>
      <c r="D98" s="428"/>
      <c r="E98" s="109"/>
      <c r="F98" s="429"/>
      <c r="G98" s="430"/>
      <c r="H98" s="430"/>
      <c r="I98" s="109"/>
    </row>
    <row r="99" spans="1:9" x14ac:dyDescent="0.3">
      <c r="A99" s="109"/>
      <c r="B99" s="109"/>
      <c r="C99" s="156"/>
      <c r="D99" s="428"/>
      <c r="E99" s="109"/>
      <c r="F99" s="429"/>
      <c r="G99" s="430"/>
      <c r="H99" s="430"/>
      <c r="I99" s="109"/>
    </row>
    <row r="100" spans="1:9" x14ac:dyDescent="0.3">
      <c r="A100" s="109"/>
      <c r="B100" s="109"/>
      <c r="C100" s="156"/>
      <c r="D100" s="428"/>
      <c r="E100" s="109"/>
      <c r="F100" s="429"/>
      <c r="G100" s="430"/>
      <c r="H100" s="430"/>
      <c r="I100" s="109"/>
    </row>
    <row r="101" spans="1:9" x14ac:dyDescent="0.3">
      <c r="A101" s="109"/>
      <c r="B101" s="109"/>
      <c r="C101" s="156"/>
      <c r="D101" s="428"/>
      <c r="E101" s="109"/>
      <c r="F101" s="429"/>
      <c r="G101" s="430"/>
      <c r="H101" s="430"/>
      <c r="I101" s="109"/>
    </row>
    <row r="102" spans="1:9" x14ac:dyDescent="0.3">
      <c r="A102" s="109"/>
      <c r="B102" s="109"/>
      <c r="C102" s="156"/>
      <c r="D102" s="428"/>
      <c r="E102" s="109"/>
      <c r="F102" s="429"/>
      <c r="G102" s="430"/>
      <c r="H102" s="430"/>
      <c r="I102" s="109"/>
    </row>
    <row r="103" spans="1:9" x14ac:dyDescent="0.3">
      <c r="A103" s="109"/>
      <c r="B103" s="109"/>
      <c r="C103" s="156"/>
      <c r="D103" s="428"/>
      <c r="E103" s="109"/>
      <c r="F103" s="429"/>
      <c r="G103" s="430"/>
      <c r="H103" s="430"/>
      <c r="I103" s="109"/>
    </row>
    <row r="104" spans="1:9" x14ac:dyDescent="0.3">
      <c r="A104" s="109"/>
      <c r="B104" s="109"/>
      <c r="C104" s="156"/>
      <c r="D104" s="428"/>
      <c r="E104" s="109"/>
      <c r="F104" s="429"/>
      <c r="G104" s="430"/>
      <c r="H104" s="430"/>
      <c r="I104" s="109"/>
    </row>
    <row r="105" spans="1:9" x14ac:dyDescent="0.3">
      <c r="A105" s="109"/>
      <c r="B105" s="109"/>
      <c r="C105" s="156"/>
      <c r="D105" s="428"/>
      <c r="E105" s="109"/>
      <c r="F105" s="429"/>
      <c r="G105" s="430"/>
      <c r="H105" s="430"/>
      <c r="I105" s="109"/>
    </row>
    <row r="106" spans="1:9" x14ac:dyDescent="0.3">
      <c r="A106" s="109"/>
      <c r="B106" s="109"/>
      <c r="C106" s="156"/>
      <c r="D106" s="428"/>
      <c r="E106" s="109"/>
      <c r="F106" s="429"/>
      <c r="G106" s="430"/>
      <c r="H106" s="430"/>
      <c r="I106" s="109"/>
    </row>
    <row r="107" spans="1:9" x14ac:dyDescent="0.3">
      <c r="A107" s="109"/>
      <c r="B107" s="109"/>
      <c r="C107" s="156"/>
      <c r="D107" s="428"/>
      <c r="E107" s="109"/>
      <c r="F107" s="429"/>
      <c r="G107" s="430"/>
      <c r="H107" s="430"/>
      <c r="I107" s="109"/>
    </row>
    <row r="108" spans="1:9" x14ac:dyDescent="0.3">
      <c r="A108" s="109"/>
      <c r="B108" s="109"/>
      <c r="C108" s="156"/>
      <c r="D108" s="428"/>
      <c r="E108" s="109"/>
      <c r="F108" s="429"/>
      <c r="G108" s="430"/>
      <c r="H108" s="430"/>
      <c r="I108" s="109"/>
    </row>
    <row r="109" spans="1:9" x14ac:dyDescent="0.3">
      <c r="A109" s="109"/>
      <c r="B109" s="109"/>
      <c r="C109" s="156"/>
      <c r="D109" s="428"/>
      <c r="E109" s="109"/>
      <c r="F109" s="429"/>
      <c r="G109" s="430"/>
      <c r="H109" s="430"/>
      <c r="I109" s="109"/>
    </row>
    <row r="110" spans="1:9" x14ac:dyDescent="0.3">
      <c r="A110" s="109"/>
      <c r="B110" s="109"/>
      <c r="C110" s="156"/>
      <c r="D110" s="428"/>
      <c r="E110" s="109"/>
      <c r="F110" s="429"/>
      <c r="G110" s="430"/>
      <c r="H110" s="430"/>
      <c r="I110" s="109"/>
    </row>
    <row r="111" spans="1:9" x14ac:dyDescent="0.3">
      <c r="A111" s="109"/>
      <c r="B111" s="109"/>
      <c r="C111" s="156"/>
      <c r="D111" s="428"/>
      <c r="E111" s="109"/>
      <c r="F111" s="429"/>
      <c r="G111" s="430"/>
      <c r="H111" s="430"/>
      <c r="I111" s="109"/>
    </row>
    <row r="112" spans="1:9" x14ac:dyDescent="0.3">
      <c r="A112" s="109"/>
      <c r="B112" s="109"/>
      <c r="C112" s="156"/>
      <c r="D112" s="428"/>
      <c r="E112" s="109"/>
      <c r="F112" s="429"/>
      <c r="G112" s="430"/>
      <c r="H112" s="430"/>
      <c r="I112" s="109"/>
    </row>
    <row r="113" spans="1:9" x14ac:dyDescent="0.3">
      <c r="A113" s="109"/>
      <c r="B113" s="109"/>
      <c r="C113" s="156"/>
      <c r="D113" s="428"/>
      <c r="E113" s="109"/>
      <c r="F113" s="429"/>
      <c r="G113" s="430"/>
      <c r="H113" s="430"/>
      <c r="I113" s="109"/>
    </row>
    <row r="114" spans="1:9" x14ac:dyDescent="0.3">
      <c r="A114" s="109"/>
      <c r="B114" s="109"/>
      <c r="C114" s="156"/>
      <c r="D114" s="428"/>
      <c r="E114" s="109"/>
      <c r="F114" s="429"/>
      <c r="G114" s="430"/>
      <c r="H114" s="430"/>
      <c r="I114" s="109"/>
    </row>
    <row r="115" spans="1:9" x14ac:dyDescent="0.3">
      <c r="A115" s="109"/>
      <c r="B115" s="109"/>
      <c r="C115" s="156"/>
      <c r="D115" s="428"/>
      <c r="E115" s="109"/>
      <c r="F115" s="429"/>
      <c r="G115" s="430"/>
      <c r="H115" s="430"/>
      <c r="I115" s="109"/>
    </row>
    <row r="116" spans="1:9" x14ac:dyDescent="0.3">
      <c r="A116" s="109"/>
      <c r="B116" s="109"/>
      <c r="C116" s="156"/>
      <c r="D116" s="428"/>
      <c r="E116" s="109"/>
      <c r="F116" s="429"/>
      <c r="G116" s="430"/>
      <c r="H116" s="430"/>
      <c r="I116" s="109"/>
    </row>
    <row r="117" spans="1:9" x14ac:dyDescent="0.3">
      <c r="A117" s="109"/>
      <c r="B117" s="109"/>
      <c r="C117" s="156"/>
      <c r="D117" s="428"/>
      <c r="E117" s="109"/>
      <c r="F117" s="429"/>
      <c r="G117" s="430"/>
      <c r="H117" s="430"/>
      <c r="I117" s="109"/>
    </row>
    <row r="118" spans="1:9" x14ac:dyDescent="0.3">
      <c r="A118" s="109"/>
      <c r="B118" s="109"/>
      <c r="C118" s="156"/>
      <c r="D118" s="428"/>
      <c r="E118" s="109"/>
      <c r="F118" s="429"/>
      <c r="G118" s="430"/>
      <c r="H118" s="430"/>
      <c r="I118" s="109"/>
    </row>
    <row r="119" spans="1:9" x14ac:dyDescent="0.3">
      <c r="A119" s="109"/>
      <c r="B119" s="109"/>
      <c r="C119" s="156"/>
      <c r="D119" s="428"/>
      <c r="E119" s="109"/>
      <c r="F119" s="429"/>
      <c r="G119" s="430"/>
      <c r="H119" s="430"/>
      <c r="I119" s="109"/>
    </row>
    <row r="120" spans="1:9" x14ac:dyDescent="0.3">
      <c r="A120" s="109"/>
      <c r="B120" s="109"/>
      <c r="C120" s="156"/>
      <c r="D120" s="428"/>
      <c r="E120" s="109"/>
      <c r="F120" s="429"/>
      <c r="G120" s="430"/>
      <c r="H120" s="430"/>
      <c r="I120" s="109"/>
    </row>
    <row r="121" spans="1:9" x14ac:dyDescent="0.3">
      <c r="A121" s="109"/>
      <c r="B121" s="109"/>
      <c r="C121" s="156"/>
      <c r="D121" s="428"/>
      <c r="E121" s="109"/>
      <c r="F121" s="429"/>
      <c r="G121" s="430"/>
      <c r="H121" s="430"/>
      <c r="I121" s="109"/>
    </row>
    <row r="122" spans="1:9" x14ac:dyDescent="0.3">
      <c r="A122" s="109"/>
      <c r="B122" s="109"/>
      <c r="C122" s="156"/>
      <c r="D122" s="428"/>
      <c r="E122" s="109"/>
      <c r="F122" s="429"/>
      <c r="G122" s="430"/>
      <c r="H122" s="430"/>
      <c r="I122" s="109"/>
    </row>
    <row r="123" spans="1:9" x14ac:dyDescent="0.3">
      <c r="A123" s="109"/>
      <c r="B123" s="109"/>
      <c r="C123" s="156"/>
      <c r="D123" s="428"/>
      <c r="E123" s="109"/>
      <c r="F123" s="429"/>
      <c r="G123" s="430"/>
      <c r="H123" s="430"/>
      <c r="I123" s="109"/>
    </row>
    <row r="124" spans="1:9" x14ac:dyDescent="0.3">
      <c r="A124" s="109"/>
      <c r="B124" s="109"/>
      <c r="C124" s="156"/>
      <c r="D124" s="428"/>
      <c r="E124" s="109"/>
      <c r="F124" s="429"/>
      <c r="G124" s="430"/>
      <c r="H124" s="430"/>
      <c r="I124" s="109"/>
    </row>
    <row r="125" spans="1:9" x14ac:dyDescent="0.3">
      <c r="A125" s="109"/>
      <c r="B125" s="109"/>
      <c r="C125" s="156"/>
      <c r="D125" s="428"/>
      <c r="E125" s="109"/>
      <c r="F125" s="429"/>
      <c r="G125" s="430"/>
      <c r="H125" s="430"/>
      <c r="I125" s="109"/>
    </row>
    <row r="126" spans="1:9" x14ac:dyDescent="0.3">
      <c r="A126" s="109"/>
      <c r="B126" s="109"/>
      <c r="C126" s="156"/>
      <c r="D126" s="428"/>
      <c r="E126" s="109"/>
      <c r="F126" s="429"/>
      <c r="G126" s="430"/>
      <c r="H126" s="430"/>
      <c r="I126" s="109"/>
    </row>
    <row r="127" spans="1:9" x14ac:dyDescent="0.3">
      <c r="A127" s="109"/>
      <c r="B127" s="109"/>
      <c r="C127" s="156"/>
      <c r="D127" s="428"/>
      <c r="E127" s="109"/>
      <c r="F127" s="429"/>
      <c r="G127" s="430"/>
      <c r="H127" s="430"/>
      <c r="I127" s="109"/>
    </row>
    <row r="128" spans="1:9" x14ac:dyDescent="0.3">
      <c r="A128" s="109"/>
      <c r="B128" s="109"/>
      <c r="C128" s="156"/>
      <c r="D128" s="428"/>
      <c r="E128" s="109"/>
      <c r="F128" s="429"/>
      <c r="G128" s="430"/>
      <c r="H128" s="430"/>
      <c r="I128" s="109"/>
    </row>
    <row r="129" spans="1:9" x14ac:dyDescent="0.3">
      <c r="A129" s="109"/>
      <c r="B129" s="109"/>
      <c r="C129" s="156"/>
      <c r="D129" s="428"/>
      <c r="E129" s="109"/>
      <c r="F129" s="429"/>
      <c r="G129" s="430"/>
      <c r="H129" s="430"/>
      <c r="I129" s="109"/>
    </row>
    <row r="130" spans="1:9" x14ac:dyDescent="0.3">
      <c r="A130" s="109"/>
      <c r="B130" s="109"/>
      <c r="C130" s="156"/>
      <c r="D130" s="428"/>
      <c r="E130" s="109"/>
      <c r="F130" s="429"/>
      <c r="G130" s="430"/>
      <c r="H130" s="430"/>
      <c r="I130" s="109"/>
    </row>
    <row r="131" spans="1:9" x14ac:dyDescent="0.3">
      <c r="A131" s="109"/>
      <c r="B131" s="109"/>
      <c r="C131" s="156"/>
      <c r="D131" s="428"/>
      <c r="E131" s="109"/>
      <c r="F131" s="429"/>
      <c r="G131" s="430"/>
      <c r="H131" s="430"/>
      <c r="I131" s="109"/>
    </row>
    <row r="132" spans="1:9" x14ac:dyDescent="0.3">
      <c r="A132" s="109"/>
      <c r="B132" s="109"/>
      <c r="C132" s="156"/>
      <c r="D132" s="428"/>
      <c r="E132" s="109"/>
      <c r="F132" s="429"/>
      <c r="G132" s="430"/>
      <c r="H132" s="430"/>
      <c r="I132" s="109"/>
    </row>
    <row r="133" spans="1:9" x14ac:dyDescent="0.3">
      <c r="A133" s="109"/>
      <c r="B133" s="109"/>
      <c r="C133" s="156"/>
      <c r="D133" s="428"/>
      <c r="E133" s="109"/>
      <c r="F133" s="429"/>
      <c r="G133" s="430"/>
      <c r="H133" s="430"/>
      <c r="I133" s="109"/>
    </row>
    <row r="134" spans="1:9" x14ac:dyDescent="0.3">
      <c r="A134" s="109"/>
      <c r="B134" s="109"/>
      <c r="C134" s="156"/>
      <c r="D134" s="428"/>
      <c r="E134" s="109"/>
      <c r="F134" s="429"/>
      <c r="G134" s="430"/>
      <c r="H134" s="430"/>
      <c r="I134" s="109"/>
    </row>
    <row r="135" spans="1:9" x14ac:dyDescent="0.3">
      <c r="A135" s="109"/>
      <c r="B135" s="109"/>
      <c r="C135" s="156"/>
      <c r="D135" s="428"/>
      <c r="E135" s="109"/>
      <c r="F135" s="429"/>
      <c r="G135" s="430"/>
      <c r="H135" s="430"/>
      <c r="I135" s="109"/>
    </row>
    <row r="136" spans="1:9" x14ac:dyDescent="0.3">
      <c r="A136" s="109"/>
      <c r="B136" s="109"/>
      <c r="C136" s="156"/>
      <c r="D136" s="428"/>
      <c r="E136" s="109"/>
      <c r="F136" s="429"/>
      <c r="G136" s="430"/>
      <c r="H136" s="430"/>
      <c r="I136" s="109"/>
    </row>
    <row r="137" spans="1:9" x14ac:dyDescent="0.3">
      <c r="A137" s="109"/>
      <c r="B137" s="109"/>
      <c r="C137" s="156"/>
      <c r="D137" s="428"/>
      <c r="E137" s="109"/>
      <c r="F137" s="429"/>
      <c r="G137" s="430"/>
      <c r="H137" s="430"/>
      <c r="I137" s="109"/>
    </row>
    <row r="138" spans="1:9" x14ac:dyDescent="0.3">
      <c r="A138" s="109"/>
      <c r="B138" s="109"/>
      <c r="C138" s="156"/>
      <c r="D138" s="428"/>
      <c r="E138" s="109"/>
      <c r="F138" s="429"/>
      <c r="G138" s="430"/>
      <c r="H138" s="430"/>
      <c r="I138" s="109"/>
    </row>
    <row r="139" spans="1:9" x14ac:dyDescent="0.3">
      <c r="A139" s="109"/>
      <c r="B139" s="109"/>
      <c r="C139" s="156"/>
      <c r="D139" s="428"/>
      <c r="E139" s="109"/>
      <c r="F139" s="429"/>
      <c r="G139" s="430"/>
      <c r="H139" s="430"/>
      <c r="I139" s="109"/>
    </row>
    <row r="140" spans="1:9" x14ac:dyDescent="0.3">
      <c r="A140" s="109"/>
      <c r="B140" s="109"/>
      <c r="C140" s="156"/>
      <c r="D140" s="428"/>
      <c r="E140" s="109"/>
      <c r="F140" s="429"/>
      <c r="G140" s="430"/>
      <c r="H140" s="430"/>
      <c r="I140" s="109"/>
    </row>
    <row r="141" spans="1:9" x14ac:dyDescent="0.3">
      <c r="A141" s="109"/>
      <c r="B141" s="109"/>
      <c r="C141" s="156"/>
      <c r="D141" s="428"/>
      <c r="E141" s="109"/>
      <c r="F141" s="429"/>
      <c r="G141" s="430"/>
      <c r="H141" s="430"/>
      <c r="I141" s="109"/>
    </row>
    <row r="142" spans="1:9" x14ac:dyDescent="0.3">
      <c r="A142" s="109"/>
      <c r="B142" s="109"/>
      <c r="C142" s="156"/>
      <c r="D142" s="428"/>
      <c r="E142" s="109"/>
      <c r="F142" s="429"/>
      <c r="G142" s="430"/>
      <c r="H142" s="430"/>
      <c r="I142" s="109"/>
    </row>
    <row r="143" spans="1:9" x14ac:dyDescent="0.3">
      <c r="A143" s="109"/>
      <c r="B143" s="109"/>
      <c r="C143" s="156"/>
      <c r="D143" s="428"/>
      <c r="E143" s="109"/>
      <c r="F143" s="429"/>
      <c r="G143" s="430"/>
      <c r="H143" s="430"/>
      <c r="I143" s="109"/>
    </row>
    <row r="144" spans="1:9" x14ac:dyDescent="0.3">
      <c r="A144" s="109"/>
      <c r="B144" s="109"/>
      <c r="C144" s="156"/>
      <c r="D144" s="428"/>
      <c r="E144" s="109"/>
      <c r="F144" s="429"/>
      <c r="G144" s="430"/>
      <c r="H144" s="430"/>
      <c r="I144" s="109"/>
    </row>
    <row r="145" spans="1:9" x14ac:dyDescent="0.3">
      <c r="A145" s="109"/>
      <c r="B145" s="109"/>
      <c r="C145" s="156"/>
      <c r="D145" s="428"/>
      <c r="E145" s="109"/>
      <c r="F145" s="429"/>
      <c r="G145" s="430"/>
      <c r="H145" s="430"/>
      <c r="I145" s="109"/>
    </row>
    <row r="146" spans="1:9" x14ac:dyDescent="0.3">
      <c r="A146" s="109"/>
      <c r="B146" s="109"/>
      <c r="C146" s="156"/>
      <c r="D146" s="428"/>
      <c r="E146" s="109"/>
      <c r="F146" s="429"/>
      <c r="G146" s="430"/>
      <c r="H146" s="430"/>
      <c r="I146" s="109"/>
    </row>
    <row r="147" spans="1:9" x14ac:dyDescent="0.3">
      <c r="A147" s="109"/>
      <c r="B147" s="109"/>
      <c r="C147" s="156"/>
      <c r="D147" s="428"/>
      <c r="E147" s="109"/>
      <c r="F147" s="429"/>
      <c r="G147" s="430"/>
      <c r="H147" s="430"/>
      <c r="I147" s="109"/>
    </row>
    <row r="148" spans="1:9" x14ac:dyDescent="0.3">
      <c r="A148" s="109"/>
      <c r="B148" s="109"/>
      <c r="C148" s="156"/>
      <c r="D148" s="428"/>
      <c r="E148" s="109"/>
      <c r="F148" s="429"/>
      <c r="G148" s="430"/>
      <c r="H148" s="430"/>
      <c r="I148" s="109"/>
    </row>
    <row r="149" spans="1:9" x14ac:dyDescent="0.3">
      <c r="A149" s="109"/>
      <c r="B149" s="109"/>
      <c r="C149" s="156"/>
      <c r="D149" s="428"/>
      <c r="E149" s="109"/>
      <c r="F149" s="429"/>
      <c r="G149" s="430"/>
      <c r="H149" s="430"/>
      <c r="I149" s="109"/>
    </row>
    <row r="150" spans="1:9" x14ac:dyDescent="0.3">
      <c r="A150" s="109"/>
      <c r="B150" s="109"/>
      <c r="C150" s="156"/>
      <c r="D150" s="428"/>
      <c r="E150" s="109"/>
      <c r="F150" s="429"/>
      <c r="G150" s="430"/>
      <c r="H150" s="430"/>
      <c r="I150" s="109"/>
    </row>
    <row r="151" spans="1:9" x14ac:dyDescent="0.3">
      <c r="A151" s="109"/>
      <c r="B151" s="109"/>
      <c r="C151" s="156"/>
      <c r="D151" s="428"/>
      <c r="E151" s="109"/>
      <c r="F151" s="429"/>
      <c r="G151" s="430"/>
      <c r="H151" s="430"/>
      <c r="I151" s="109"/>
    </row>
    <row r="152" spans="1:9" x14ac:dyDescent="0.3">
      <c r="A152" s="109"/>
      <c r="B152" s="109"/>
      <c r="C152" s="156"/>
      <c r="D152" s="428"/>
      <c r="E152" s="109"/>
      <c r="F152" s="429"/>
      <c r="G152" s="430"/>
      <c r="H152" s="430"/>
      <c r="I152" s="109"/>
    </row>
    <row r="153" spans="1:9" x14ac:dyDescent="0.3">
      <c r="A153" s="109"/>
      <c r="B153" s="109"/>
      <c r="C153" s="156"/>
      <c r="D153" s="428"/>
      <c r="E153" s="109"/>
      <c r="F153" s="429"/>
      <c r="G153" s="430"/>
      <c r="H153" s="430"/>
      <c r="I153" s="109"/>
    </row>
    <row r="154" spans="1:9" x14ac:dyDescent="0.3">
      <c r="A154" s="109"/>
      <c r="B154" s="109"/>
      <c r="C154" s="156"/>
      <c r="D154" s="428"/>
      <c r="E154" s="109"/>
      <c r="F154" s="429"/>
      <c r="G154" s="430"/>
      <c r="H154" s="430"/>
      <c r="I154" s="109"/>
    </row>
    <row r="155" spans="1:9" x14ac:dyDescent="0.3">
      <c r="A155" s="109"/>
      <c r="B155" s="109"/>
      <c r="C155" s="156"/>
      <c r="D155" s="428"/>
      <c r="E155" s="109"/>
      <c r="F155" s="429"/>
      <c r="G155" s="430"/>
      <c r="H155" s="430"/>
      <c r="I155" s="109"/>
    </row>
    <row r="156" spans="1:9" x14ac:dyDescent="0.3">
      <c r="A156" s="109"/>
      <c r="B156" s="109"/>
      <c r="C156" s="156"/>
      <c r="D156" s="428"/>
      <c r="E156" s="109"/>
      <c r="F156" s="429"/>
      <c r="G156" s="430"/>
      <c r="H156" s="430"/>
      <c r="I156" s="109"/>
    </row>
    <row r="157" spans="1:9" x14ac:dyDescent="0.3">
      <c r="A157" s="109"/>
      <c r="B157" s="109"/>
      <c r="C157" s="156"/>
      <c r="D157" s="428"/>
      <c r="E157" s="109"/>
      <c r="F157" s="429"/>
      <c r="G157" s="430"/>
      <c r="H157" s="430"/>
      <c r="I157" s="109"/>
    </row>
    <row r="158" spans="1:9" x14ac:dyDescent="0.3">
      <c r="A158" s="109"/>
      <c r="B158" s="109"/>
      <c r="C158" s="156"/>
      <c r="D158" s="428"/>
      <c r="E158" s="109"/>
      <c r="F158" s="429"/>
      <c r="G158" s="430"/>
      <c r="H158" s="430"/>
      <c r="I158" s="109"/>
    </row>
    <row r="159" spans="1:9" x14ac:dyDescent="0.3">
      <c r="A159" s="109"/>
      <c r="B159" s="109"/>
      <c r="C159" s="156"/>
      <c r="D159" s="428"/>
      <c r="E159" s="109"/>
      <c r="F159" s="429"/>
      <c r="G159" s="430"/>
      <c r="H159" s="430"/>
      <c r="I159" s="109"/>
    </row>
    <row r="160" spans="1:9" x14ac:dyDescent="0.3">
      <c r="A160" s="109"/>
      <c r="B160" s="109"/>
      <c r="C160" s="156"/>
      <c r="D160" s="428"/>
      <c r="E160" s="109"/>
      <c r="F160" s="429"/>
      <c r="G160" s="430"/>
      <c r="H160" s="430"/>
      <c r="I160" s="109"/>
    </row>
    <row r="161" spans="1:9" x14ac:dyDescent="0.3">
      <c r="A161" s="109"/>
      <c r="B161" s="109"/>
      <c r="C161" s="156"/>
      <c r="D161" s="428"/>
      <c r="E161" s="109"/>
      <c r="F161" s="429"/>
      <c r="G161" s="430"/>
      <c r="H161" s="430"/>
      <c r="I161" s="109"/>
    </row>
    <row r="162" spans="1:9" x14ac:dyDescent="0.3">
      <c r="A162" s="109"/>
      <c r="B162" s="109"/>
      <c r="C162" s="156"/>
      <c r="D162" s="428"/>
      <c r="E162" s="109"/>
      <c r="F162" s="429"/>
      <c r="G162" s="430"/>
      <c r="H162" s="430"/>
      <c r="I162" s="109"/>
    </row>
    <row r="163" spans="1:9" x14ac:dyDescent="0.3">
      <c r="A163" s="109"/>
      <c r="B163" s="109"/>
      <c r="C163" s="156"/>
      <c r="D163" s="428"/>
      <c r="E163" s="109"/>
      <c r="F163" s="429"/>
      <c r="G163" s="430"/>
      <c r="H163" s="430"/>
      <c r="I163" s="109"/>
    </row>
    <row r="164" spans="1:9" x14ac:dyDescent="0.3">
      <c r="A164" s="109"/>
      <c r="B164" s="109"/>
      <c r="C164" s="156"/>
      <c r="D164" s="428"/>
      <c r="E164" s="109"/>
      <c r="F164" s="429"/>
      <c r="G164" s="430"/>
      <c r="H164" s="430"/>
      <c r="I164" s="109"/>
    </row>
    <row r="165" spans="1:9" x14ac:dyDescent="0.3">
      <c r="A165" s="109"/>
      <c r="B165" s="109"/>
      <c r="C165" s="156"/>
      <c r="D165" s="428"/>
      <c r="E165" s="109"/>
      <c r="F165" s="429"/>
      <c r="G165" s="430"/>
      <c r="H165" s="430"/>
      <c r="I165" s="109"/>
    </row>
    <row r="166" spans="1:9" x14ac:dyDescent="0.3">
      <c r="A166" s="109"/>
      <c r="B166" s="109"/>
      <c r="C166" s="156"/>
      <c r="D166" s="428"/>
      <c r="E166" s="109"/>
      <c r="F166" s="429"/>
      <c r="G166" s="430"/>
      <c r="H166" s="430"/>
      <c r="I166" s="109"/>
    </row>
    <row r="167" spans="1:9" x14ac:dyDescent="0.3">
      <c r="A167" s="109"/>
      <c r="B167" s="109"/>
      <c r="C167" s="156"/>
      <c r="D167" s="428"/>
      <c r="E167" s="109"/>
      <c r="F167" s="429"/>
      <c r="G167" s="430"/>
      <c r="H167" s="430"/>
      <c r="I167" s="109"/>
    </row>
    <row r="168" spans="1:9" x14ac:dyDescent="0.3">
      <c r="A168" s="109"/>
      <c r="B168" s="109"/>
      <c r="C168" s="156"/>
      <c r="D168" s="428"/>
      <c r="E168" s="109"/>
      <c r="F168" s="429"/>
      <c r="G168" s="430"/>
      <c r="H168" s="430"/>
      <c r="I168" s="109"/>
    </row>
    <row r="169" spans="1:9" x14ac:dyDescent="0.3">
      <c r="A169" s="109"/>
      <c r="B169" s="109"/>
      <c r="C169" s="156"/>
      <c r="D169" s="428"/>
      <c r="E169" s="109"/>
      <c r="F169" s="429"/>
      <c r="G169" s="430"/>
      <c r="H169" s="430"/>
      <c r="I169" s="109"/>
    </row>
    <row r="170" spans="1:9" x14ac:dyDescent="0.3">
      <c r="A170" s="109"/>
      <c r="B170" s="109"/>
      <c r="C170" s="156"/>
      <c r="D170" s="428"/>
      <c r="E170" s="109"/>
      <c r="F170" s="429"/>
      <c r="G170" s="430"/>
      <c r="H170" s="430"/>
      <c r="I170" s="109"/>
    </row>
    <row r="171" spans="1:9" x14ac:dyDescent="0.3">
      <c r="A171" s="109"/>
      <c r="B171" s="109"/>
      <c r="C171" s="156"/>
      <c r="D171" s="428"/>
      <c r="E171" s="109"/>
      <c r="F171" s="429"/>
      <c r="G171" s="430"/>
      <c r="H171" s="430"/>
      <c r="I171" s="109"/>
    </row>
    <row r="172" spans="1:9" x14ac:dyDescent="0.3">
      <c r="A172" s="109"/>
      <c r="B172" s="109"/>
      <c r="C172" s="156"/>
      <c r="D172" s="428"/>
      <c r="E172" s="109"/>
      <c r="F172" s="429"/>
      <c r="G172" s="430"/>
      <c r="H172" s="430"/>
      <c r="I172" s="109"/>
    </row>
    <row r="173" spans="1:9" x14ac:dyDescent="0.3">
      <c r="A173" s="109"/>
      <c r="B173" s="109"/>
      <c r="C173" s="156"/>
      <c r="D173" s="428"/>
      <c r="E173" s="109"/>
      <c r="F173" s="429"/>
      <c r="G173" s="430"/>
      <c r="H173" s="430"/>
      <c r="I173" s="109"/>
    </row>
    <row r="174" spans="1:9" x14ac:dyDescent="0.3">
      <c r="A174" s="109"/>
      <c r="B174" s="109"/>
      <c r="C174" s="156"/>
      <c r="D174" s="428"/>
      <c r="E174" s="109"/>
      <c r="F174" s="429"/>
      <c r="G174" s="430"/>
      <c r="H174" s="430"/>
      <c r="I174" s="109"/>
    </row>
    <row r="175" spans="1:9" x14ac:dyDescent="0.3">
      <c r="A175" s="109"/>
      <c r="B175" s="109"/>
      <c r="C175" s="156"/>
      <c r="D175" s="428"/>
      <c r="E175" s="109"/>
      <c r="F175" s="429"/>
      <c r="G175" s="430"/>
      <c r="H175" s="430"/>
      <c r="I175" s="109"/>
    </row>
    <row r="176" spans="1:9" x14ac:dyDescent="0.3">
      <c r="A176" s="109"/>
      <c r="B176" s="109"/>
      <c r="C176" s="156"/>
      <c r="D176" s="428"/>
      <c r="E176" s="109"/>
      <c r="F176" s="429"/>
      <c r="G176" s="430"/>
      <c r="H176" s="430"/>
      <c r="I176" s="109"/>
    </row>
    <row r="177" spans="1:9" x14ac:dyDescent="0.3">
      <c r="A177" s="109"/>
      <c r="B177" s="109"/>
      <c r="C177" s="156"/>
      <c r="D177" s="428"/>
      <c r="E177" s="109"/>
      <c r="F177" s="429"/>
      <c r="G177" s="430"/>
      <c r="H177" s="430"/>
      <c r="I177" s="109"/>
    </row>
    <row r="178" spans="1:9" x14ac:dyDescent="0.3">
      <c r="A178" s="109"/>
      <c r="B178" s="109"/>
      <c r="C178" s="156"/>
      <c r="D178" s="428"/>
      <c r="E178" s="109"/>
      <c r="F178" s="429"/>
      <c r="G178" s="430"/>
      <c r="H178" s="430"/>
      <c r="I178" s="109"/>
    </row>
    <row r="179" spans="1:9" x14ac:dyDescent="0.3">
      <c r="A179" s="109"/>
      <c r="B179" s="109"/>
      <c r="C179" s="156"/>
      <c r="D179" s="428"/>
      <c r="E179" s="109"/>
      <c r="F179" s="429"/>
      <c r="G179" s="430"/>
      <c r="H179" s="430"/>
      <c r="I179" s="109"/>
    </row>
    <row r="180" spans="1:9" x14ac:dyDescent="0.3">
      <c r="A180" s="109"/>
      <c r="B180" s="109"/>
      <c r="C180" s="156"/>
      <c r="D180" s="428"/>
      <c r="E180" s="109"/>
      <c r="F180" s="429"/>
      <c r="G180" s="430"/>
      <c r="H180" s="430"/>
      <c r="I180" s="109"/>
    </row>
    <row r="181" spans="1:9" x14ac:dyDescent="0.3">
      <c r="A181" s="109"/>
      <c r="B181" s="109"/>
      <c r="C181" s="156"/>
      <c r="D181" s="428"/>
      <c r="E181" s="109"/>
      <c r="F181" s="429"/>
      <c r="G181" s="430"/>
      <c r="H181" s="430"/>
      <c r="I181" s="109"/>
    </row>
    <row r="182" spans="1:9" x14ac:dyDescent="0.3">
      <c r="A182" s="109"/>
      <c r="B182" s="109"/>
      <c r="C182" s="156"/>
      <c r="D182" s="428"/>
      <c r="E182" s="109"/>
      <c r="F182" s="429"/>
      <c r="G182" s="430"/>
      <c r="H182" s="430"/>
      <c r="I182" s="109"/>
    </row>
    <row r="183" spans="1:9" x14ac:dyDescent="0.3">
      <c r="A183" s="109"/>
      <c r="B183" s="109"/>
      <c r="C183" s="156"/>
      <c r="D183" s="428"/>
      <c r="E183" s="109"/>
      <c r="F183" s="429"/>
      <c r="G183" s="430"/>
      <c r="H183" s="430"/>
      <c r="I183" s="109"/>
    </row>
    <row r="184" spans="1:9" x14ac:dyDescent="0.3">
      <c r="A184" s="109"/>
      <c r="B184" s="109"/>
      <c r="C184" s="156"/>
      <c r="D184" s="428"/>
      <c r="E184" s="109"/>
      <c r="F184" s="429"/>
      <c r="G184" s="430"/>
      <c r="H184" s="430"/>
      <c r="I184" s="109"/>
    </row>
    <row r="185" spans="1:9" x14ac:dyDescent="0.3">
      <c r="A185" s="109"/>
      <c r="B185" s="109"/>
      <c r="C185" s="156"/>
      <c r="D185" s="428"/>
      <c r="E185" s="109"/>
      <c r="F185" s="429"/>
      <c r="G185" s="430"/>
      <c r="H185" s="430"/>
      <c r="I185" s="109"/>
    </row>
    <row r="186" spans="1:9" x14ac:dyDescent="0.3">
      <c r="A186" s="109"/>
      <c r="B186" s="109"/>
      <c r="C186" s="156"/>
      <c r="D186" s="428"/>
      <c r="E186" s="109"/>
      <c r="F186" s="429"/>
      <c r="G186" s="430"/>
      <c r="H186" s="430"/>
      <c r="I186" s="109"/>
    </row>
    <row r="187" spans="1:9" x14ac:dyDescent="0.3">
      <c r="A187" s="109"/>
      <c r="B187" s="109"/>
      <c r="C187" s="156"/>
      <c r="D187" s="428"/>
      <c r="E187" s="109"/>
      <c r="F187" s="429"/>
      <c r="G187" s="430"/>
      <c r="H187" s="430"/>
      <c r="I187" s="109"/>
    </row>
    <row r="188" spans="1:9" x14ac:dyDescent="0.3">
      <c r="A188" s="109"/>
      <c r="B188" s="109"/>
      <c r="C188" s="156"/>
      <c r="D188" s="428"/>
      <c r="E188" s="109"/>
      <c r="F188" s="429"/>
      <c r="G188" s="430"/>
      <c r="H188" s="430"/>
      <c r="I188" s="109"/>
    </row>
    <row r="189" spans="1:9" x14ac:dyDescent="0.3">
      <c r="A189" s="109"/>
      <c r="B189" s="109"/>
      <c r="C189" s="156"/>
      <c r="D189" s="428"/>
      <c r="E189" s="109"/>
      <c r="F189" s="429"/>
      <c r="G189" s="430"/>
      <c r="H189" s="430"/>
      <c r="I189" s="109"/>
    </row>
    <row r="190" spans="1:9" x14ac:dyDescent="0.3">
      <c r="A190" s="109"/>
      <c r="B190" s="109"/>
      <c r="C190" s="156"/>
      <c r="D190" s="428"/>
      <c r="E190" s="109"/>
      <c r="F190" s="429"/>
      <c r="G190" s="430"/>
      <c r="H190" s="430"/>
      <c r="I190" s="109"/>
    </row>
    <row r="191" spans="1:9" x14ac:dyDescent="0.3">
      <c r="A191" s="109"/>
      <c r="B191" s="109"/>
      <c r="C191" s="156"/>
      <c r="D191" s="428"/>
      <c r="E191" s="109"/>
      <c r="F191" s="429"/>
      <c r="G191" s="430"/>
      <c r="H191" s="430"/>
      <c r="I191" s="109"/>
    </row>
    <row r="192" spans="1:9" x14ac:dyDescent="0.3">
      <c r="A192" s="109"/>
      <c r="B192" s="109"/>
      <c r="C192" s="156"/>
      <c r="D192" s="428"/>
      <c r="E192" s="109"/>
      <c r="F192" s="429"/>
      <c r="G192" s="430"/>
      <c r="H192" s="430"/>
      <c r="I192" s="109"/>
    </row>
    <row r="193" spans="1:9" x14ac:dyDescent="0.3">
      <c r="A193" s="109"/>
      <c r="B193" s="109"/>
      <c r="C193" s="156"/>
      <c r="D193" s="428"/>
      <c r="E193" s="109"/>
      <c r="F193" s="429"/>
      <c r="G193" s="430"/>
      <c r="H193" s="430"/>
      <c r="I193" s="109"/>
    </row>
    <row r="194" spans="1:9" x14ac:dyDescent="0.3">
      <c r="A194" s="109"/>
      <c r="B194" s="109"/>
      <c r="C194" s="156"/>
      <c r="D194" s="428"/>
      <c r="E194" s="109"/>
      <c r="F194" s="429"/>
      <c r="G194" s="430"/>
      <c r="H194" s="430"/>
      <c r="I194" s="109"/>
    </row>
    <row r="195" spans="1:9" x14ac:dyDescent="0.3">
      <c r="A195" s="109"/>
      <c r="B195" s="109"/>
      <c r="C195" s="156"/>
      <c r="D195" s="428"/>
      <c r="E195" s="109"/>
      <c r="F195" s="429"/>
      <c r="G195" s="430"/>
      <c r="H195" s="430"/>
      <c r="I195" s="109"/>
    </row>
    <row r="196" spans="1:9" x14ac:dyDescent="0.3">
      <c r="A196" s="109"/>
      <c r="B196" s="109"/>
      <c r="C196" s="156"/>
      <c r="D196" s="428"/>
      <c r="E196" s="109"/>
      <c r="F196" s="429"/>
      <c r="G196" s="430"/>
      <c r="H196" s="430"/>
      <c r="I196" s="109"/>
    </row>
    <row r="197" spans="1:9" x14ac:dyDescent="0.3">
      <c r="A197" s="109"/>
      <c r="B197" s="109"/>
      <c r="C197" s="156"/>
      <c r="D197" s="428"/>
      <c r="E197" s="109"/>
      <c r="F197" s="429"/>
      <c r="G197" s="430"/>
      <c r="H197" s="430"/>
      <c r="I197" s="109"/>
    </row>
    <row r="198" spans="1:9" x14ac:dyDescent="0.3">
      <c r="A198" s="109"/>
      <c r="B198" s="109"/>
      <c r="C198" s="156"/>
      <c r="D198" s="428"/>
      <c r="E198" s="109"/>
      <c r="F198" s="429"/>
      <c r="G198" s="430"/>
      <c r="H198" s="430"/>
      <c r="I198" s="109"/>
    </row>
    <row r="199" spans="1:9" x14ac:dyDescent="0.3">
      <c r="A199" s="109"/>
      <c r="B199" s="109"/>
      <c r="C199" s="156"/>
      <c r="D199" s="428"/>
      <c r="E199" s="109"/>
      <c r="F199" s="429"/>
      <c r="G199" s="430"/>
      <c r="H199" s="430"/>
      <c r="I199" s="109"/>
    </row>
    <row r="200" spans="1:9" x14ac:dyDescent="0.3">
      <c r="A200" s="109"/>
      <c r="B200" s="109"/>
      <c r="C200" s="156"/>
      <c r="D200" s="428"/>
      <c r="E200" s="109"/>
      <c r="F200" s="429"/>
      <c r="G200" s="430"/>
      <c r="H200" s="430"/>
      <c r="I200" s="109"/>
    </row>
    <row r="201" spans="1:9" x14ac:dyDescent="0.3">
      <c r="A201" s="109"/>
      <c r="B201" s="109"/>
      <c r="C201" s="156"/>
      <c r="D201" s="428"/>
      <c r="E201" s="109"/>
      <c r="F201" s="429"/>
      <c r="G201" s="430"/>
      <c r="H201" s="430"/>
      <c r="I201" s="109"/>
    </row>
    <row r="202" spans="1:9" x14ac:dyDescent="0.3">
      <c r="A202" s="109"/>
      <c r="B202" s="109"/>
      <c r="C202" s="156"/>
      <c r="D202" s="428"/>
      <c r="E202" s="109"/>
      <c r="F202" s="429"/>
      <c r="G202" s="430"/>
      <c r="H202" s="430"/>
      <c r="I202" s="109"/>
    </row>
    <row r="203" spans="1:9" x14ac:dyDescent="0.3">
      <c r="A203" s="109"/>
      <c r="B203" s="109"/>
      <c r="C203" s="156"/>
      <c r="D203" s="428"/>
      <c r="E203" s="109"/>
      <c r="F203" s="429"/>
      <c r="G203" s="430"/>
      <c r="H203" s="430"/>
      <c r="I203" s="109"/>
    </row>
    <row r="204" spans="1:9" x14ac:dyDescent="0.3">
      <c r="A204" s="109"/>
      <c r="B204" s="109"/>
      <c r="C204" s="156"/>
      <c r="D204" s="428"/>
      <c r="E204" s="109"/>
      <c r="F204" s="429"/>
      <c r="G204" s="430"/>
      <c r="H204" s="430"/>
      <c r="I204" s="109"/>
    </row>
    <row r="205" spans="1:9" x14ac:dyDescent="0.3">
      <c r="A205" s="109"/>
      <c r="B205" s="109"/>
      <c r="C205" s="156"/>
      <c r="D205" s="428"/>
      <c r="E205" s="109"/>
      <c r="F205" s="429"/>
      <c r="G205" s="430"/>
      <c r="H205" s="430"/>
      <c r="I205" s="109"/>
    </row>
    <row r="206" spans="1:9" x14ac:dyDescent="0.3">
      <c r="A206" s="109"/>
      <c r="B206" s="109"/>
      <c r="C206" s="156"/>
      <c r="D206" s="428"/>
      <c r="E206" s="109"/>
      <c r="F206" s="429"/>
      <c r="G206" s="430"/>
      <c r="H206" s="430"/>
      <c r="I206" s="109"/>
    </row>
    <row r="207" spans="1:9" x14ac:dyDescent="0.3">
      <c r="A207" s="109"/>
      <c r="B207" s="109"/>
      <c r="C207" s="156"/>
      <c r="D207" s="428"/>
      <c r="E207" s="109"/>
      <c r="F207" s="429"/>
      <c r="G207" s="430"/>
      <c r="H207" s="430"/>
      <c r="I207" s="109"/>
    </row>
    <row r="208" spans="1:9" x14ac:dyDescent="0.3">
      <c r="A208" s="109"/>
      <c r="B208" s="109"/>
      <c r="C208" s="156"/>
      <c r="D208" s="428"/>
      <c r="E208" s="109"/>
      <c r="F208" s="429"/>
      <c r="G208" s="430"/>
      <c r="H208" s="430"/>
      <c r="I208" s="109"/>
    </row>
    <row r="209" spans="1:9" x14ac:dyDescent="0.3">
      <c r="A209" s="109"/>
      <c r="B209" s="109"/>
      <c r="C209" s="156"/>
      <c r="D209" s="428"/>
      <c r="E209" s="109"/>
      <c r="F209" s="429"/>
      <c r="G209" s="430"/>
      <c r="H209" s="430"/>
      <c r="I209" s="109"/>
    </row>
    <row r="210" spans="1:9" x14ac:dyDescent="0.3">
      <c r="A210" s="109"/>
      <c r="B210" s="109"/>
      <c r="C210" s="156"/>
      <c r="D210" s="428"/>
      <c r="E210" s="109"/>
      <c r="F210" s="429"/>
      <c r="G210" s="430"/>
      <c r="H210" s="430"/>
      <c r="I210" s="109"/>
    </row>
    <row r="211" spans="1:9" x14ac:dyDescent="0.3">
      <c r="A211" s="109"/>
      <c r="B211" s="109"/>
      <c r="C211" s="156"/>
      <c r="D211" s="428"/>
      <c r="E211" s="109"/>
      <c r="F211" s="429"/>
      <c r="G211" s="430"/>
      <c r="H211" s="430"/>
      <c r="I211" s="109"/>
    </row>
    <row r="212" spans="1:9" x14ac:dyDescent="0.3">
      <c r="A212" s="109"/>
      <c r="B212" s="109"/>
      <c r="C212" s="156"/>
      <c r="D212" s="428"/>
      <c r="E212" s="109"/>
      <c r="F212" s="429"/>
      <c r="G212" s="430"/>
      <c r="H212" s="430"/>
      <c r="I212" s="109"/>
    </row>
    <row r="213" spans="1:9" x14ac:dyDescent="0.3">
      <c r="A213" s="109"/>
      <c r="B213" s="109"/>
      <c r="C213" s="156"/>
      <c r="D213" s="428"/>
      <c r="E213" s="109"/>
      <c r="F213" s="429"/>
      <c r="G213" s="430"/>
      <c r="H213" s="430"/>
      <c r="I213" s="109"/>
    </row>
    <row r="214" spans="1:9" x14ac:dyDescent="0.3">
      <c r="A214" s="109"/>
      <c r="B214" s="109"/>
      <c r="C214" s="156"/>
      <c r="D214" s="428"/>
      <c r="E214" s="109"/>
      <c r="F214" s="429"/>
      <c r="G214" s="430"/>
      <c r="H214" s="430"/>
      <c r="I214" s="109"/>
    </row>
    <row r="215" spans="1:9" x14ac:dyDescent="0.3">
      <c r="A215" s="109"/>
      <c r="B215" s="109"/>
      <c r="C215" s="156"/>
      <c r="D215" s="428"/>
      <c r="E215" s="109"/>
      <c r="F215" s="429"/>
      <c r="G215" s="430"/>
      <c r="H215" s="430"/>
      <c r="I215" s="109"/>
    </row>
    <row r="216" spans="1:9" x14ac:dyDescent="0.3">
      <c r="A216" s="109"/>
      <c r="B216" s="109"/>
      <c r="C216" s="156"/>
      <c r="D216" s="428"/>
      <c r="E216" s="109"/>
      <c r="F216" s="429"/>
      <c r="G216" s="430"/>
      <c r="H216" s="430"/>
      <c r="I216" s="109"/>
    </row>
    <row r="217" spans="1:9" x14ac:dyDescent="0.3">
      <c r="A217" s="109"/>
      <c r="B217" s="109"/>
      <c r="C217" s="156"/>
      <c r="D217" s="428"/>
      <c r="E217" s="109"/>
      <c r="F217" s="429"/>
      <c r="G217" s="430"/>
      <c r="H217" s="430"/>
      <c r="I217" s="109"/>
    </row>
    <row r="218" spans="1:9" x14ac:dyDescent="0.3">
      <c r="A218" s="109"/>
      <c r="B218" s="109"/>
      <c r="C218" s="156"/>
      <c r="D218" s="428"/>
      <c r="E218" s="109"/>
      <c r="F218" s="429"/>
      <c r="G218" s="430"/>
      <c r="H218" s="430"/>
      <c r="I218" s="109"/>
    </row>
    <row r="219" spans="1:9" x14ac:dyDescent="0.3">
      <c r="A219" s="109"/>
      <c r="B219" s="109"/>
      <c r="C219" s="156"/>
      <c r="D219" s="428"/>
      <c r="E219" s="109"/>
      <c r="F219" s="429"/>
      <c r="G219" s="430"/>
      <c r="H219" s="430"/>
      <c r="I219" s="109"/>
    </row>
    <row r="220" spans="1:9" x14ac:dyDescent="0.3">
      <c r="A220" s="109"/>
      <c r="B220" s="109"/>
      <c r="C220" s="156"/>
      <c r="D220" s="428"/>
      <c r="E220" s="109"/>
      <c r="F220" s="429"/>
      <c r="G220" s="430"/>
      <c r="H220" s="430"/>
      <c r="I220" s="109"/>
    </row>
    <row r="221" spans="1:9" x14ac:dyDescent="0.3">
      <c r="A221" s="109"/>
      <c r="B221" s="109"/>
      <c r="C221" s="156"/>
      <c r="D221" s="428"/>
      <c r="E221" s="109"/>
      <c r="F221" s="429"/>
      <c r="G221" s="430"/>
      <c r="H221" s="430"/>
      <c r="I221" s="109"/>
    </row>
    <row r="222" spans="1:9" x14ac:dyDescent="0.3">
      <c r="A222" s="109"/>
      <c r="B222" s="109"/>
      <c r="C222" s="156"/>
      <c r="D222" s="428"/>
      <c r="E222" s="109"/>
      <c r="F222" s="429"/>
      <c r="G222" s="430"/>
      <c r="H222" s="430"/>
      <c r="I222" s="109"/>
    </row>
    <row r="223" spans="1:9" x14ac:dyDescent="0.3">
      <c r="A223" s="109"/>
      <c r="B223" s="109"/>
      <c r="C223" s="156"/>
      <c r="D223" s="428"/>
      <c r="E223" s="109"/>
      <c r="F223" s="429"/>
      <c r="G223" s="430"/>
      <c r="H223" s="430"/>
      <c r="I223" s="109"/>
    </row>
    <row r="224" spans="1:9" x14ac:dyDescent="0.3">
      <c r="A224" s="109"/>
      <c r="B224" s="109"/>
      <c r="C224" s="156"/>
      <c r="D224" s="428"/>
      <c r="E224" s="109"/>
      <c r="F224" s="429"/>
      <c r="G224" s="430"/>
      <c r="H224" s="430"/>
      <c r="I224" s="109"/>
    </row>
    <row r="225" spans="1:9" x14ac:dyDescent="0.3">
      <c r="A225" s="109"/>
      <c r="B225" s="109"/>
      <c r="C225" s="156"/>
      <c r="D225" s="428"/>
      <c r="E225" s="109"/>
      <c r="F225" s="429"/>
      <c r="G225" s="430"/>
      <c r="H225" s="430"/>
      <c r="I225" s="109"/>
    </row>
    <row r="226" spans="1:9" x14ac:dyDescent="0.3">
      <c r="A226" s="109"/>
      <c r="B226" s="109"/>
      <c r="C226" s="156"/>
      <c r="D226" s="428"/>
      <c r="E226" s="109"/>
      <c r="F226" s="429"/>
      <c r="G226" s="430"/>
      <c r="H226" s="430"/>
      <c r="I226" s="109"/>
    </row>
    <row r="227" spans="1:9" x14ac:dyDescent="0.3">
      <c r="A227" s="109"/>
      <c r="B227" s="109"/>
      <c r="C227" s="156"/>
      <c r="D227" s="428"/>
      <c r="E227" s="109"/>
      <c r="F227" s="429"/>
      <c r="G227" s="430"/>
      <c r="H227" s="430"/>
      <c r="I227" s="109"/>
    </row>
    <row r="228" spans="1:9" x14ac:dyDescent="0.3">
      <c r="A228" s="109"/>
      <c r="B228" s="109"/>
      <c r="C228" s="156"/>
      <c r="D228" s="428"/>
      <c r="E228" s="109"/>
      <c r="F228" s="429"/>
      <c r="G228" s="430"/>
      <c r="H228" s="430"/>
      <c r="I228" s="109"/>
    </row>
    <row r="229" spans="1:9" x14ac:dyDescent="0.3">
      <c r="A229" s="109"/>
      <c r="B229" s="109"/>
      <c r="C229" s="156"/>
      <c r="D229" s="428"/>
      <c r="E229" s="109"/>
      <c r="F229" s="429"/>
      <c r="G229" s="430"/>
      <c r="H229" s="430"/>
      <c r="I229" s="109"/>
    </row>
    <row r="230" spans="1:9" x14ac:dyDescent="0.3">
      <c r="A230" s="109"/>
      <c r="B230" s="109"/>
      <c r="C230" s="156"/>
      <c r="D230" s="428"/>
      <c r="E230" s="109"/>
      <c r="F230" s="429"/>
      <c r="G230" s="430"/>
      <c r="H230" s="430"/>
      <c r="I230" s="109"/>
    </row>
    <row r="231" spans="1:9" x14ac:dyDescent="0.3">
      <c r="A231" s="109"/>
      <c r="B231" s="109"/>
      <c r="C231" s="156"/>
      <c r="D231" s="428"/>
      <c r="E231" s="109"/>
      <c r="F231" s="429"/>
      <c r="G231" s="430"/>
      <c r="H231" s="430"/>
      <c r="I231" s="109"/>
    </row>
    <row r="232" spans="1:9" x14ac:dyDescent="0.3">
      <c r="A232" s="109"/>
      <c r="B232" s="109"/>
      <c r="C232" s="156"/>
      <c r="D232" s="428"/>
      <c r="E232" s="109"/>
      <c r="F232" s="429"/>
      <c r="G232" s="430"/>
      <c r="H232" s="430"/>
      <c r="I232" s="109"/>
    </row>
    <row r="233" spans="1:9" x14ac:dyDescent="0.3">
      <c r="A233" s="109"/>
      <c r="B233" s="109"/>
      <c r="C233" s="156"/>
      <c r="D233" s="428"/>
      <c r="E233" s="109"/>
      <c r="F233" s="429"/>
      <c r="G233" s="430"/>
      <c r="H233" s="430"/>
      <c r="I233" s="109"/>
    </row>
    <row r="234" spans="1:9" x14ac:dyDescent="0.3">
      <c r="A234" s="109"/>
      <c r="B234" s="109"/>
      <c r="C234" s="156"/>
      <c r="D234" s="428"/>
      <c r="E234" s="109"/>
      <c r="F234" s="429"/>
      <c r="G234" s="430"/>
      <c r="H234" s="430"/>
      <c r="I234" s="109"/>
    </row>
    <row r="235" spans="1:9" x14ac:dyDescent="0.3">
      <c r="A235" s="109"/>
      <c r="B235" s="109"/>
      <c r="C235" s="156"/>
      <c r="D235" s="428"/>
      <c r="E235" s="109"/>
      <c r="F235" s="429"/>
      <c r="G235" s="430"/>
      <c r="H235" s="430"/>
      <c r="I235" s="109"/>
    </row>
    <row r="236" spans="1:9" x14ac:dyDescent="0.3">
      <c r="A236" s="109"/>
      <c r="B236" s="109"/>
      <c r="C236" s="156"/>
      <c r="D236" s="428"/>
      <c r="E236" s="109"/>
      <c r="F236" s="429"/>
      <c r="G236" s="430"/>
      <c r="H236" s="430"/>
      <c r="I236" s="109"/>
    </row>
    <row r="237" spans="1:9" x14ac:dyDescent="0.3">
      <c r="A237" s="109"/>
      <c r="B237" s="109"/>
      <c r="C237" s="156"/>
      <c r="D237" s="428"/>
      <c r="E237" s="109"/>
      <c r="F237" s="429"/>
      <c r="G237" s="430"/>
      <c r="H237" s="430"/>
      <c r="I237" s="109"/>
    </row>
    <row r="238" spans="1:9" x14ac:dyDescent="0.3">
      <c r="A238" s="109"/>
      <c r="B238" s="109"/>
      <c r="C238" s="156"/>
      <c r="D238" s="428"/>
      <c r="E238" s="109"/>
      <c r="F238" s="429"/>
      <c r="G238" s="430"/>
      <c r="H238" s="430"/>
      <c r="I238" s="109"/>
    </row>
    <row r="239" spans="1:9" x14ac:dyDescent="0.3">
      <c r="A239" s="109"/>
      <c r="B239" s="109"/>
      <c r="C239" s="156"/>
      <c r="D239" s="428"/>
      <c r="E239" s="109"/>
      <c r="F239" s="429"/>
      <c r="G239" s="430"/>
      <c r="H239" s="430"/>
      <c r="I239" s="109"/>
    </row>
    <row r="240" spans="1:9" x14ac:dyDescent="0.3">
      <c r="A240" s="109"/>
      <c r="B240" s="109"/>
      <c r="C240" s="156"/>
      <c r="D240" s="428"/>
      <c r="E240" s="109"/>
      <c r="F240" s="429"/>
      <c r="G240" s="430"/>
      <c r="H240" s="430"/>
      <c r="I240" s="109"/>
    </row>
    <row r="241" spans="1:9" x14ac:dyDescent="0.3">
      <c r="A241" s="109"/>
      <c r="B241" s="109"/>
      <c r="C241" s="156"/>
      <c r="D241" s="428"/>
      <c r="E241" s="109"/>
      <c r="F241" s="429"/>
      <c r="G241" s="430"/>
      <c r="H241" s="430"/>
      <c r="I241" s="109"/>
    </row>
    <row r="242" spans="1:9" x14ac:dyDescent="0.3">
      <c r="A242" s="109"/>
      <c r="B242" s="109"/>
      <c r="C242" s="156"/>
      <c r="D242" s="428"/>
      <c r="E242" s="109"/>
      <c r="F242" s="429"/>
      <c r="G242" s="430"/>
      <c r="H242" s="430"/>
      <c r="I242" s="109"/>
    </row>
    <row r="243" spans="1:9" x14ac:dyDescent="0.3">
      <c r="A243" s="109"/>
      <c r="B243" s="109"/>
      <c r="C243" s="156"/>
      <c r="D243" s="428"/>
      <c r="E243" s="109"/>
      <c r="F243" s="429"/>
      <c r="G243" s="430"/>
      <c r="H243" s="430"/>
      <c r="I243" s="109"/>
    </row>
    <row r="244" spans="1:9" x14ac:dyDescent="0.3">
      <c r="A244" s="109"/>
      <c r="B244" s="109"/>
      <c r="C244" s="156"/>
      <c r="D244" s="428"/>
      <c r="E244" s="109"/>
      <c r="F244" s="429"/>
      <c r="G244" s="430"/>
      <c r="H244" s="430"/>
      <c r="I244" s="109"/>
    </row>
    <row r="245" spans="1:9" x14ac:dyDescent="0.3">
      <c r="A245" s="109"/>
      <c r="B245" s="109"/>
      <c r="C245" s="156"/>
      <c r="D245" s="428"/>
      <c r="E245" s="109"/>
      <c r="F245" s="429"/>
      <c r="G245" s="430"/>
      <c r="H245" s="430"/>
      <c r="I245" s="109"/>
    </row>
    <row r="246" spans="1:9" x14ac:dyDescent="0.3">
      <c r="A246" s="109"/>
      <c r="B246" s="109"/>
      <c r="C246" s="156"/>
      <c r="D246" s="428"/>
      <c r="E246" s="109"/>
      <c r="F246" s="429"/>
      <c r="G246" s="430"/>
      <c r="H246" s="430"/>
      <c r="I246" s="109"/>
    </row>
    <row r="247" spans="1:9" x14ac:dyDescent="0.3">
      <c r="A247" s="109"/>
      <c r="B247" s="109"/>
      <c r="C247" s="156"/>
      <c r="D247" s="428"/>
      <c r="E247" s="109"/>
      <c r="F247" s="429"/>
      <c r="G247" s="430"/>
      <c r="H247" s="430"/>
      <c r="I247" s="109"/>
    </row>
    <row r="248" spans="1:9" x14ac:dyDescent="0.3">
      <c r="A248" s="109"/>
      <c r="B248" s="109"/>
      <c r="C248" s="156"/>
      <c r="D248" s="428"/>
      <c r="E248" s="109"/>
      <c r="F248" s="429"/>
      <c r="G248" s="430"/>
      <c r="H248" s="430"/>
      <c r="I248" s="109"/>
    </row>
    <row r="249" spans="1:9" x14ac:dyDescent="0.3">
      <c r="A249" s="109"/>
      <c r="B249" s="109"/>
      <c r="C249" s="156"/>
      <c r="D249" s="428"/>
      <c r="E249" s="109"/>
      <c r="F249" s="429"/>
      <c r="G249" s="430"/>
      <c r="H249" s="430"/>
      <c r="I249" s="109"/>
    </row>
    <row r="250" spans="1:9" x14ac:dyDescent="0.3">
      <c r="A250" s="109"/>
      <c r="B250" s="109"/>
      <c r="C250" s="156"/>
      <c r="D250" s="428"/>
      <c r="E250" s="109"/>
      <c r="F250" s="429"/>
      <c r="G250" s="430"/>
      <c r="H250" s="430"/>
      <c r="I250" s="109"/>
    </row>
    <row r="251" spans="1:9" x14ac:dyDescent="0.3">
      <c r="A251" s="109"/>
      <c r="B251" s="109"/>
      <c r="C251" s="156"/>
      <c r="D251" s="428"/>
      <c r="E251" s="109"/>
      <c r="F251" s="429"/>
      <c r="G251" s="430"/>
      <c r="H251" s="430"/>
      <c r="I251" s="109"/>
    </row>
    <row r="252" spans="1:9" x14ac:dyDescent="0.3">
      <c r="A252" s="109"/>
      <c r="B252" s="109"/>
      <c r="C252" s="156"/>
      <c r="D252" s="428"/>
      <c r="E252" s="109"/>
      <c r="F252" s="429"/>
      <c r="G252" s="430"/>
      <c r="H252" s="430"/>
      <c r="I252" s="109"/>
    </row>
    <row r="253" spans="1:9" x14ac:dyDescent="0.3">
      <c r="A253" s="109"/>
      <c r="B253" s="109"/>
      <c r="C253" s="156"/>
      <c r="D253" s="428"/>
      <c r="E253" s="109"/>
      <c r="F253" s="429"/>
      <c r="G253" s="430"/>
      <c r="H253" s="430"/>
      <c r="I253" s="109"/>
    </row>
    <row r="254" spans="1:9" x14ac:dyDescent="0.3">
      <c r="A254" s="109"/>
      <c r="B254" s="109"/>
      <c r="C254" s="156"/>
      <c r="D254" s="428"/>
      <c r="E254" s="109"/>
      <c r="F254" s="429"/>
      <c r="G254" s="430"/>
      <c r="H254" s="430"/>
      <c r="I254" s="109"/>
    </row>
    <row r="255" spans="1:9" x14ac:dyDescent="0.3">
      <c r="A255" s="109"/>
      <c r="B255" s="109"/>
      <c r="C255" s="156"/>
      <c r="D255" s="428"/>
      <c r="E255" s="109"/>
      <c r="F255" s="429"/>
      <c r="G255" s="430"/>
      <c r="H255" s="430"/>
      <c r="I255" s="109"/>
    </row>
    <row r="256" spans="1:9" x14ac:dyDescent="0.3">
      <c r="A256" s="109"/>
      <c r="B256" s="109"/>
      <c r="C256" s="156"/>
      <c r="D256" s="428"/>
      <c r="E256" s="109"/>
      <c r="F256" s="429"/>
      <c r="G256" s="430"/>
      <c r="H256" s="430"/>
      <c r="I256" s="109"/>
    </row>
    <row r="257" spans="1:9" x14ac:dyDescent="0.3">
      <c r="A257" s="109"/>
      <c r="B257" s="109"/>
      <c r="C257" s="156"/>
      <c r="D257" s="428"/>
      <c r="E257" s="109"/>
      <c r="F257" s="429"/>
      <c r="G257" s="430"/>
      <c r="H257" s="430"/>
      <c r="I257" s="109"/>
    </row>
    <row r="258" spans="1:9" x14ac:dyDescent="0.3">
      <c r="A258" s="109"/>
      <c r="B258" s="109"/>
      <c r="C258" s="156"/>
      <c r="D258" s="428"/>
      <c r="E258" s="109"/>
      <c r="F258" s="429"/>
      <c r="G258" s="430"/>
      <c r="H258" s="430"/>
      <c r="I258" s="109"/>
    </row>
    <row r="259" spans="1:9" x14ac:dyDescent="0.3">
      <c r="A259" s="109"/>
      <c r="B259" s="109"/>
      <c r="C259" s="156"/>
      <c r="D259" s="428"/>
      <c r="E259" s="109"/>
      <c r="F259" s="429"/>
      <c r="G259" s="430"/>
      <c r="H259" s="430"/>
      <c r="I259" s="109"/>
    </row>
    <row r="260" spans="1:9" x14ac:dyDescent="0.3">
      <c r="A260" s="109"/>
      <c r="B260" s="109"/>
      <c r="C260" s="156"/>
      <c r="D260" s="428"/>
      <c r="E260" s="109"/>
      <c r="F260" s="429"/>
      <c r="G260" s="430"/>
      <c r="H260" s="430"/>
      <c r="I260" s="109"/>
    </row>
    <row r="261" spans="1:9" x14ac:dyDescent="0.3">
      <c r="A261" s="109"/>
      <c r="B261" s="109"/>
      <c r="C261" s="156"/>
      <c r="D261" s="428"/>
      <c r="E261" s="109"/>
      <c r="F261" s="429"/>
      <c r="G261" s="430"/>
      <c r="H261" s="430"/>
      <c r="I261" s="109"/>
    </row>
    <row r="262" spans="1:9" x14ac:dyDescent="0.3">
      <c r="A262" s="109"/>
      <c r="B262" s="109"/>
      <c r="C262" s="156"/>
      <c r="D262" s="428"/>
      <c r="E262" s="109"/>
      <c r="F262" s="429"/>
      <c r="G262" s="430"/>
      <c r="H262" s="430"/>
      <c r="I262" s="109"/>
    </row>
    <row r="263" spans="1:9" x14ac:dyDescent="0.3">
      <c r="A263" s="109"/>
      <c r="B263" s="109"/>
      <c r="C263" s="156"/>
      <c r="D263" s="428"/>
      <c r="E263" s="109"/>
      <c r="F263" s="429"/>
      <c r="G263" s="430"/>
      <c r="H263" s="430"/>
      <c r="I263" s="109"/>
    </row>
    <row r="264" spans="1:9" x14ac:dyDescent="0.3">
      <c r="A264" s="109"/>
      <c r="B264" s="109"/>
      <c r="C264" s="156"/>
      <c r="D264" s="428"/>
      <c r="E264" s="109"/>
      <c r="F264" s="429"/>
      <c r="G264" s="430"/>
      <c r="H264" s="430"/>
      <c r="I264" s="109"/>
    </row>
    <row r="265" spans="1:9" x14ac:dyDescent="0.3">
      <c r="A265" s="109"/>
      <c r="B265" s="109"/>
      <c r="C265" s="156"/>
      <c r="D265" s="428"/>
      <c r="E265" s="109"/>
      <c r="F265" s="429"/>
      <c r="G265" s="430"/>
      <c r="H265" s="430"/>
      <c r="I265" s="109"/>
    </row>
    <row r="266" spans="1:9" x14ac:dyDescent="0.3">
      <c r="A266" s="109"/>
      <c r="B266" s="109"/>
      <c r="C266" s="156"/>
      <c r="D266" s="428"/>
      <c r="E266" s="109"/>
      <c r="F266" s="429"/>
      <c r="G266" s="430"/>
      <c r="H266" s="430"/>
      <c r="I266" s="109"/>
    </row>
    <row r="267" spans="1:9" x14ac:dyDescent="0.3">
      <c r="A267" s="109"/>
      <c r="B267" s="109"/>
      <c r="C267" s="156"/>
      <c r="D267" s="428"/>
      <c r="E267" s="109"/>
      <c r="F267" s="429"/>
      <c r="G267" s="430"/>
      <c r="H267" s="430"/>
      <c r="I267" s="109"/>
    </row>
    <row r="268" spans="1:9" x14ac:dyDescent="0.3">
      <c r="A268" s="109"/>
      <c r="B268" s="109"/>
      <c r="C268" s="156"/>
      <c r="D268" s="428"/>
      <c r="E268" s="109"/>
      <c r="F268" s="429"/>
      <c r="G268" s="430"/>
      <c r="H268" s="430"/>
      <c r="I268" s="109"/>
    </row>
    <row r="269" spans="1:9" x14ac:dyDescent="0.3">
      <c r="A269" s="109"/>
      <c r="B269" s="109"/>
      <c r="C269" s="156"/>
      <c r="D269" s="428"/>
      <c r="E269" s="109"/>
      <c r="F269" s="429"/>
      <c r="G269" s="430"/>
      <c r="H269" s="430"/>
      <c r="I269" s="109"/>
    </row>
    <row r="270" spans="1:9" x14ac:dyDescent="0.3">
      <c r="A270" s="109"/>
      <c r="B270" s="109"/>
      <c r="C270" s="156"/>
      <c r="D270" s="428"/>
      <c r="E270" s="109"/>
      <c r="F270" s="429"/>
      <c r="G270" s="430"/>
      <c r="H270" s="430"/>
      <c r="I270" s="109"/>
    </row>
    <row r="271" spans="1:9" x14ac:dyDescent="0.3">
      <c r="A271" s="109"/>
      <c r="B271" s="109"/>
      <c r="C271" s="156"/>
      <c r="D271" s="428"/>
      <c r="E271" s="109"/>
      <c r="F271" s="429"/>
      <c r="G271" s="430"/>
      <c r="H271" s="430"/>
      <c r="I271" s="109"/>
    </row>
    <row r="272" spans="1:9" x14ac:dyDescent="0.3">
      <c r="A272" s="109"/>
      <c r="B272" s="109"/>
      <c r="C272" s="156"/>
      <c r="D272" s="428"/>
      <c r="E272" s="109"/>
      <c r="F272" s="429"/>
      <c r="G272" s="430"/>
      <c r="H272" s="430"/>
      <c r="I272" s="109"/>
    </row>
    <row r="273" spans="1:9" x14ac:dyDescent="0.3">
      <c r="A273" s="109"/>
      <c r="B273" s="109"/>
      <c r="C273" s="156"/>
      <c r="D273" s="428"/>
      <c r="E273" s="109"/>
      <c r="F273" s="429"/>
      <c r="G273" s="430"/>
      <c r="H273" s="430"/>
      <c r="I273" s="109"/>
    </row>
    <row r="274" spans="1:9" x14ac:dyDescent="0.3">
      <c r="A274" s="109"/>
      <c r="B274" s="109"/>
      <c r="C274" s="156"/>
      <c r="D274" s="428"/>
      <c r="E274" s="109"/>
      <c r="F274" s="429"/>
      <c r="G274" s="430"/>
      <c r="H274" s="430"/>
      <c r="I274" s="109"/>
    </row>
    <row r="275" spans="1:9" x14ac:dyDescent="0.3">
      <c r="A275" s="109"/>
      <c r="B275" s="109"/>
      <c r="C275" s="156"/>
      <c r="D275" s="428"/>
      <c r="E275" s="109"/>
      <c r="F275" s="429"/>
      <c r="G275" s="430"/>
      <c r="H275" s="430"/>
      <c r="I275" s="109"/>
    </row>
    <row r="276" spans="1:9" x14ac:dyDescent="0.3">
      <c r="A276" s="109"/>
      <c r="B276" s="109"/>
      <c r="C276" s="156"/>
      <c r="D276" s="428"/>
      <c r="E276" s="109"/>
      <c r="F276" s="429"/>
      <c r="G276" s="430"/>
      <c r="H276" s="430"/>
      <c r="I276" s="109"/>
    </row>
    <row r="277" spans="1:9" x14ac:dyDescent="0.3">
      <c r="A277" s="109"/>
      <c r="B277" s="109"/>
      <c r="C277" s="156"/>
      <c r="D277" s="428"/>
      <c r="E277" s="109"/>
      <c r="F277" s="429"/>
      <c r="G277" s="430"/>
      <c r="H277" s="430"/>
      <c r="I277" s="109"/>
    </row>
    <row r="278" spans="1:9" x14ac:dyDescent="0.3">
      <c r="A278" s="109"/>
      <c r="B278" s="109"/>
      <c r="C278" s="156"/>
      <c r="D278" s="428"/>
      <c r="E278" s="109"/>
      <c r="F278" s="429"/>
      <c r="G278" s="430"/>
      <c r="H278" s="430"/>
      <c r="I278" s="109"/>
    </row>
    <row r="279" spans="1:9" x14ac:dyDescent="0.3">
      <c r="A279" s="109"/>
      <c r="B279" s="109"/>
      <c r="C279" s="156"/>
      <c r="D279" s="428"/>
      <c r="E279" s="109"/>
      <c r="F279" s="429"/>
      <c r="G279" s="430"/>
      <c r="H279" s="430"/>
      <c r="I279" s="109"/>
    </row>
    <row r="280" spans="1:9" x14ac:dyDescent="0.3">
      <c r="A280" s="109"/>
      <c r="B280" s="109"/>
      <c r="C280" s="156"/>
      <c r="D280" s="428"/>
      <c r="E280" s="109"/>
      <c r="F280" s="429"/>
      <c r="G280" s="430"/>
      <c r="H280" s="430"/>
      <c r="I280" s="109"/>
    </row>
    <row r="281" spans="1:9" x14ac:dyDescent="0.3">
      <c r="A281" s="109"/>
      <c r="B281" s="109"/>
      <c r="C281" s="156"/>
      <c r="D281" s="428"/>
      <c r="E281" s="109"/>
      <c r="F281" s="429"/>
      <c r="G281" s="430"/>
      <c r="H281" s="430"/>
      <c r="I281" s="109"/>
    </row>
    <row r="282" spans="1:9" x14ac:dyDescent="0.3">
      <c r="A282" s="109"/>
      <c r="B282" s="109"/>
      <c r="C282" s="156"/>
      <c r="D282" s="428"/>
      <c r="E282" s="109"/>
      <c r="F282" s="429"/>
      <c r="G282" s="430"/>
      <c r="H282" s="430"/>
      <c r="I282" s="109"/>
    </row>
    <row r="283" spans="1:9" x14ac:dyDescent="0.3">
      <c r="A283" s="109"/>
      <c r="B283" s="109"/>
      <c r="C283" s="156"/>
      <c r="D283" s="428"/>
      <c r="E283" s="109"/>
      <c r="F283" s="429"/>
      <c r="G283" s="430"/>
      <c r="H283" s="430"/>
      <c r="I283" s="109"/>
    </row>
    <row r="284" spans="1:9" x14ac:dyDescent="0.3">
      <c r="A284" s="109"/>
      <c r="B284" s="109"/>
      <c r="C284" s="156"/>
      <c r="D284" s="428"/>
      <c r="E284" s="109"/>
      <c r="F284" s="429"/>
      <c r="G284" s="430"/>
      <c r="H284" s="430"/>
      <c r="I284" s="109"/>
    </row>
    <row r="285" spans="1:9" x14ac:dyDescent="0.3">
      <c r="A285" s="109"/>
      <c r="B285" s="109"/>
      <c r="C285" s="156"/>
      <c r="D285" s="428"/>
      <c r="E285" s="109"/>
      <c r="F285" s="429"/>
      <c r="G285" s="430"/>
      <c r="H285" s="430"/>
      <c r="I285" s="109"/>
    </row>
    <row r="286" spans="1:9" x14ac:dyDescent="0.3">
      <c r="A286" s="109"/>
      <c r="B286" s="109"/>
      <c r="C286" s="156"/>
      <c r="D286" s="428"/>
      <c r="E286" s="109"/>
      <c r="F286" s="429"/>
      <c r="G286" s="430"/>
      <c r="H286" s="430"/>
      <c r="I286" s="109"/>
    </row>
    <row r="287" spans="1:9" x14ac:dyDescent="0.3">
      <c r="A287" s="109"/>
      <c r="B287" s="109"/>
      <c r="C287" s="156"/>
      <c r="D287" s="428"/>
      <c r="E287" s="109"/>
      <c r="F287" s="429"/>
      <c r="G287" s="430"/>
      <c r="H287" s="430"/>
      <c r="I287" s="109"/>
    </row>
    <row r="288" spans="1:9" x14ac:dyDescent="0.3">
      <c r="A288" s="109"/>
      <c r="B288" s="109"/>
      <c r="C288" s="156"/>
      <c r="D288" s="428"/>
      <c r="E288" s="109"/>
      <c r="F288" s="429"/>
      <c r="G288" s="430"/>
      <c r="H288" s="430"/>
      <c r="I288" s="109"/>
    </row>
    <row r="289" spans="1:9" x14ac:dyDescent="0.3">
      <c r="A289" s="109"/>
      <c r="B289" s="109"/>
      <c r="C289" s="156"/>
      <c r="D289" s="428"/>
      <c r="E289" s="109"/>
      <c r="F289" s="429"/>
      <c r="G289" s="430"/>
      <c r="H289" s="430"/>
      <c r="I289" s="109"/>
    </row>
    <row r="290" spans="1:9" x14ac:dyDescent="0.3">
      <c r="A290" s="109"/>
      <c r="B290" s="109"/>
      <c r="C290" s="156"/>
      <c r="D290" s="428"/>
      <c r="E290" s="109"/>
      <c r="F290" s="429"/>
      <c r="G290" s="430"/>
      <c r="H290" s="430"/>
      <c r="I290" s="109"/>
    </row>
    <row r="291" spans="1:9" x14ac:dyDescent="0.3">
      <c r="A291" s="109"/>
      <c r="B291" s="109"/>
      <c r="C291" s="156"/>
      <c r="D291" s="428"/>
      <c r="E291" s="109"/>
      <c r="F291" s="429"/>
      <c r="G291" s="430"/>
      <c r="H291" s="430"/>
      <c r="I291" s="109"/>
    </row>
    <row r="292" spans="1:9" x14ac:dyDescent="0.3">
      <c r="A292" s="109"/>
      <c r="B292" s="109"/>
      <c r="C292" s="156"/>
      <c r="D292" s="428"/>
      <c r="E292" s="109"/>
      <c r="F292" s="429"/>
      <c r="G292" s="430"/>
      <c r="H292" s="430"/>
      <c r="I292" s="109"/>
    </row>
    <row r="293" spans="1:9" x14ac:dyDescent="0.3">
      <c r="A293" s="109"/>
      <c r="B293" s="109"/>
      <c r="C293" s="156"/>
      <c r="D293" s="428"/>
      <c r="E293" s="109"/>
      <c r="F293" s="429"/>
      <c r="G293" s="430"/>
      <c r="H293" s="430"/>
      <c r="I293" s="109"/>
    </row>
    <row r="294" spans="1:9" x14ac:dyDescent="0.3">
      <c r="A294" s="109"/>
      <c r="B294" s="109"/>
      <c r="C294" s="156"/>
      <c r="D294" s="428"/>
      <c r="E294" s="109"/>
      <c r="F294" s="429"/>
      <c r="G294" s="430"/>
      <c r="H294" s="430"/>
      <c r="I294" s="109"/>
    </row>
    <row r="295" spans="1:9" x14ac:dyDescent="0.3">
      <c r="A295" s="109"/>
      <c r="B295" s="109"/>
      <c r="C295" s="156"/>
      <c r="D295" s="428"/>
      <c r="E295" s="109"/>
      <c r="F295" s="429"/>
      <c r="G295" s="430"/>
      <c r="H295" s="430"/>
      <c r="I295" s="109"/>
    </row>
    <row r="296" spans="1:9" x14ac:dyDescent="0.3">
      <c r="A296" s="109"/>
      <c r="B296" s="109"/>
      <c r="C296" s="156"/>
      <c r="D296" s="428"/>
      <c r="E296" s="109"/>
      <c r="F296" s="429"/>
      <c r="G296" s="430"/>
      <c r="H296" s="430"/>
      <c r="I296" s="109"/>
    </row>
    <row r="297" spans="1:9" x14ac:dyDescent="0.3">
      <c r="A297" s="109"/>
      <c r="B297" s="109"/>
      <c r="C297" s="156"/>
      <c r="D297" s="428"/>
      <c r="E297" s="109"/>
      <c r="F297" s="429"/>
      <c r="G297" s="430"/>
      <c r="H297" s="430"/>
      <c r="I297" s="109"/>
    </row>
    <row r="298" spans="1:9" x14ac:dyDescent="0.3">
      <c r="A298" s="109"/>
      <c r="B298" s="109"/>
      <c r="C298" s="156"/>
      <c r="D298" s="428"/>
      <c r="E298" s="109"/>
      <c r="F298" s="429"/>
      <c r="G298" s="430"/>
      <c r="H298" s="430"/>
      <c r="I298" s="109"/>
    </row>
    <row r="299" spans="1:9" x14ac:dyDescent="0.3">
      <c r="A299" s="109"/>
      <c r="B299" s="109"/>
      <c r="C299" s="156"/>
      <c r="D299" s="428"/>
      <c r="E299" s="109"/>
      <c r="F299" s="429"/>
      <c r="G299" s="430"/>
      <c r="H299" s="430"/>
      <c r="I299" s="109"/>
    </row>
    <row r="300" spans="1:9" x14ac:dyDescent="0.3">
      <c r="A300" s="109"/>
      <c r="B300" s="109"/>
      <c r="C300" s="156"/>
      <c r="D300" s="428"/>
      <c r="E300" s="109"/>
      <c r="F300" s="429"/>
      <c r="G300" s="430"/>
      <c r="H300" s="430"/>
      <c r="I300" s="109"/>
    </row>
    <row r="301" spans="1:9" x14ac:dyDescent="0.3">
      <c r="A301" s="109"/>
      <c r="B301" s="109"/>
      <c r="C301" s="156"/>
      <c r="D301" s="428"/>
      <c r="E301" s="109"/>
      <c r="F301" s="429"/>
      <c r="G301" s="430"/>
      <c r="H301" s="430"/>
      <c r="I301" s="109"/>
    </row>
    <row r="302" spans="1:9" x14ac:dyDescent="0.3">
      <c r="A302" s="109"/>
      <c r="B302" s="109"/>
      <c r="C302" s="156"/>
      <c r="D302" s="428"/>
      <c r="E302" s="109"/>
      <c r="F302" s="429"/>
      <c r="G302" s="430"/>
      <c r="H302" s="430"/>
      <c r="I302" s="109"/>
    </row>
    <row r="303" spans="1:9" x14ac:dyDescent="0.3">
      <c r="A303" s="109"/>
      <c r="B303" s="109"/>
      <c r="C303" s="156"/>
      <c r="D303" s="428"/>
      <c r="E303" s="109"/>
      <c r="F303" s="429"/>
      <c r="G303" s="430"/>
      <c r="H303" s="430"/>
      <c r="I303" s="109"/>
    </row>
    <row r="304" spans="1:9" x14ac:dyDescent="0.3">
      <c r="A304" s="109"/>
      <c r="B304" s="109"/>
      <c r="C304" s="156"/>
      <c r="D304" s="428"/>
      <c r="E304" s="109"/>
      <c r="F304" s="429"/>
      <c r="G304" s="430"/>
      <c r="H304" s="430"/>
      <c r="I304" s="109"/>
    </row>
    <row r="305" spans="1:9" x14ac:dyDescent="0.3">
      <c r="A305" s="109"/>
      <c r="B305" s="109"/>
      <c r="C305" s="156"/>
      <c r="D305" s="428"/>
      <c r="E305" s="109"/>
      <c r="F305" s="429"/>
      <c r="G305" s="430"/>
      <c r="H305" s="430"/>
      <c r="I305" s="109"/>
    </row>
    <row r="306" spans="1:9" x14ac:dyDescent="0.3">
      <c r="A306" s="109"/>
      <c r="B306" s="109"/>
      <c r="C306" s="156"/>
      <c r="D306" s="428"/>
      <c r="E306" s="109"/>
      <c r="F306" s="429"/>
      <c r="G306" s="430"/>
      <c r="H306" s="430"/>
      <c r="I306" s="109"/>
    </row>
    <row r="307" spans="1:9" x14ac:dyDescent="0.3">
      <c r="A307" s="109"/>
      <c r="B307" s="109"/>
      <c r="C307" s="156"/>
      <c r="D307" s="428"/>
      <c r="E307" s="109"/>
      <c r="F307" s="429"/>
      <c r="G307" s="430"/>
      <c r="H307" s="430"/>
      <c r="I307" s="109"/>
    </row>
    <row r="308" spans="1:9" x14ac:dyDescent="0.3">
      <c r="A308" s="109"/>
      <c r="B308" s="109"/>
      <c r="C308" s="156"/>
      <c r="D308" s="428"/>
      <c r="E308" s="109"/>
      <c r="F308" s="429"/>
      <c r="G308" s="430"/>
      <c r="H308" s="430"/>
      <c r="I308" s="109"/>
    </row>
    <row r="309" spans="1:9" x14ac:dyDescent="0.3">
      <c r="A309" s="109"/>
      <c r="B309" s="109"/>
      <c r="C309" s="156"/>
      <c r="D309" s="428"/>
      <c r="E309" s="109"/>
      <c r="F309" s="429"/>
      <c r="G309" s="430"/>
      <c r="H309" s="430"/>
      <c r="I309" s="109"/>
    </row>
    <row r="310" spans="1:9" x14ac:dyDescent="0.3">
      <c r="A310" s="109"/>
      <c r="B310" s="109"/>
      <c r="C310" s="156"/>
      <c r="D310" s="428"/>
      <c r="E310" s="109"/>
      <c r="F310" s="429"/>
      <c r="G310" s="430"/>
      <c r="H310" s="430"/>
      <c r="I310" s="109"/>
    </row>
    <row r="311" spans="1:9" x14ac:dyDescent="0.3">
      <c r="A311" s="109"/>
      <c r="B311" s="109"/>
      <c r="C311" s="156"/>
      <c r="D311" s="428"/>
      <c r="E311" s="109"/>
      <c r="F311" s="429"/>
      <c r="G311" s="430"/>
      <c r="H311" s="430"/>
      <c r="I311" s="109"/>
    </row>
    <row r="312" spans="1:9" x14ac:dyDescent="0.3">
      <c r="A312" s="109"/>
      <c r="B312" s="109"/>
      <c r="C312" s="156"/>
      <c r="D312" s="428"/>
      <c r="E312" s="109"/>
      <c r="F312" s="429"/>
      <c r="G312" s="430"/>
      <c r="H312" s="430"/>
      <c r="I312" s="109"/>
    </row>
    <row r="313" spans="1:9" x14ac:dyDescent="0.3">
      <c r="A313" s="109"/>
      <c r="B313" s="109"/>
      <c r="C313" s="156"/>
      <c r="D313" s="428"/>
      <c r="E313" s="109"/>
      <c r="F313" s="429"/>
      <c r="G313" s="430"/>
      <c r="H313" s="430"/>
      <c r="I313" s="109"/>
    </row>
    <row r="314" spans="1:9" x14ac:dyDescent="0.3">
      <c r="A314" s="109"/>
      <c r="B314" s="109"/>
      <c r="C314" s="156"/>
      <c r="D314" s="428"/>
      <c r="E314" s="109"/>
      <c r="F314" s="429"/>
      <c r="G314" s="430"/>
      <c r="H314" s="430"/>
      <c r="I314" s="109"/>
    </row>
    <row r="315" spans="1:9" x14ac:dyDescent="0.3">
      <c r="A315" s="109"/>
      <c r="B315" s="109"/>
      <c r="C315" s="156"/>
      <c r="D315" s="428"/>
      <c r="E315" s="109"/>
      <c r="F315" s="429"/>
      <c r="G315" s="430"/>
      <c r="H315" s="430"/>
      <c r="I315" s="109"/>
    </row>
    <row r="316" spans="1:9" x14ac:dyDescent="0.3">
      <c r="A316" s="109"/>
      <c r="B316" s="109"/>
      <c r="C316" s="156"/>
      <c r="D316" s="428"/>
      <c r="E316" s="109"/>
      <c r="F316" s="429"/>
      <c r="G316" s="430"/>
      <c r="H316" s="430"/>
      <c r="I316" s="109"/>
    </row>
    <row r="317" spans="1:9" x14ac:dyDescent="0.3">
      <c r="A317" s="109"/>
      <c r="B317" s="109"/>
      <c r="C317" s="156"/>
      <c r="D317" s="428"/>
      <c r="E317" s="109"/>
      <c r="F317" s="429"/>
      <c r="G317" s="430"/>
      <c r="H317" s="430"/>
      <c r="I317" s="109"/>
    </row>
    <row r="318" spans="1:9" x14ac:dyDescent="0.3">
      <c r="A318" s="109"/>
      <c r="B318" s="109"/>
      <c r="C318" s="156"/>
      <c r="D318" s="428"/>
      <c r="E318" s="109"/>
      <c r="F318" s="429"/>
      <c r="G318" s="430"/>
      <c r="H318" s="430"/>
      <c r="I318" s="109"/>
    </row>
    <row r="319" spans="1:9" x14ac:dyDescent="0.3">
      <c r="A319" s="109"/>
      <c r="B319" s="109"/>
      <c r="C319" s="156"/>
      <c r="D319" s="428"/>
      <c r="E319" s="109"/>
      <c r="F319" s="429"/>
      <c r="G319" s="430"/>
      <c r="H319" s="430"/>
      <c r="I319" s="109"/>
    </row>
    <row r="320" spans="1:9" x14ac:dyDescent="0.3">
      <c r="A320" s="109"/>
      <c r="B320" s="109"/>
      <c r="C320" s="156"/>
      <c r="D320" s="428"/>
      <c r="E320" s="109"/>
      <c r="F320" s="429"/>
      <c r="G320" s="430"/>
      <c r="H320" s="430"/>
      <c r="I320" s="109"/>
    </row>
    <row r="321" spans="1:9" x14ac:dyDescent="0.3">
      <c r="A321" s="109"/>
      <c r="B321" s="109"/>
      <c r="C321" s="156"/>
      <c r="D321" s="428"/>
      <c r="E321" s="109"/>
      <c r="F321" s="429"/>
      <c r="G321" s="430"/>
      <c r="H321" s="430"/>
      <c r="I321" s="109"/>
    </row>
    <row r="322" spans="1:9" x14ac:dyDescent="0.3">
      <c r="A322" s="109"/>
      <c r="B322" s="109"/>
      <c r="C322" s="156"/>
      <c r="D322" s="428"/>
      <c r="E322" s="109"/>
      <c r="F322" s="429"/>
      <c r="G322" s="430"/>
      <c r="H322" s="430"/>
      <c r="I322" s="109"/>
    </row>
    <row r="323" spans="1:9" x14ac:dyDescent="0.3">
      <c r="A323" s="109"/>
      <c r="B323" s="109"/>
      <c r="C323" s="156"/>
      <c r="D323" s="428"/>
      <c r="E323" s="109"/>
      <c r="F323" s="429"/>
      <c r="G323" s="430"/>
      <c r="H323" s="430"/>
      <c r="I323" s="109"/>
    </row>
    <row r="324" spans="1:9" x14ac:dyDescent="0.3">
      <c r="A324" s="109"/>
      <c r="B324" s="109"/>
      <c r="C324" s="156"/>
      <c r="D324" s="428"/>
      <c r="E324" s="109"/>
      <c r="F324" s="429"/>
      <c r="G324" s="430"/>
      <c r="H324" s="430"/>
      <c r="I324" s="109"/>
    </row>
    <row r="325" spans="1:9" x14ac:dyDescent="0.3">
      <c r="A325" s="109"/>
      <c r="B325" s="109"/>
      <c r="C325" s="156"/>
      <c r="D325" s="428"/>
      <c r="E325" s="109"/>
      <c r="F325" s="429"/>
      <c r="G325" s="430"/>
      <c r="H325" s="430"/>
      <c r="I325" s="109"/>
    </row>
    <row r="326" spans="1:9" x14ac:dyDescent="0.3">
      <c r="A326" s="109"/>
      <c r="B326" s="109"/>
      <c r="C326" s="156"/>
      <c r="D326" s="428"/>
      <c r="E326" s="109"/>
      <c r="F326" s="429"/>
      <c r="G326" s="430"/>
      <c r="H326" s="430"/>
      <c r="I326" s="109"/>
    </row>
    <row r="327" spans="1:9" x14ac:dyDescent="0.3">
      <c r="A327" s="109"/>
      <c r="B327" s="109"/>
      <c r="C327" s="156"/>
      <c r="D327" s="428"/>
      <c r="E327" s="109"/>
      <c r="F327" s="429"/>
      <c r="G327" s="430"/>
      <c r="H327" s="430"/>
      <c r="I327" s="109"/>
    </row>
    <row r="328" spans="1:9" x14ac:dyDescent="0.3">
      <c r="A328" s="109"/>
      <c r="B328" s="109"/>
      <c r="C328" s="156"/>
      <c r="D328" s="428"/>
      <c r="E328" s="109"/>
      <c r="F328" s="429"/>
      <c r="G328" s="430"/>
      <c r="H328" s="430"/>
      <c r="I328" s="109"/>
    </row>
    <row r="329" spans="1:9" x14ac:dyDescent="0.3">
      <c r="A329" s="109"/>
      <c r="B329" s="109"/>
      <c r="C329" s="156"/>
      <c r="D329" s="428"/>
      <c r="E329" s="109"/>
      <c r="F329" s="429"/>
      <c r="G329" s="430"/>
      <c r="H329" s="430"/>
      <c r="I329" s="109"/>
    </row>
    <row r="330" spans="1:9" x14ac:dyDescent="0.3">
      <c r="A330" s="109"/>
      <c r="B330" s="109"/>
      <c r="C330" s="156"/>
      <c r="D330" s="428"/>
      <c r="E330" s="109"/>
      <c r="F330" s="429"/>
      <c r="G330" s="430"/>
      <c r="H330" s="430"/>
      <c r="I330" s="109"/>
    </row>
    <row r="331" spans="1:9" x14ac:dyDescent="0.3">
      <c r="A331" s="109"/>
      <c r="B331" s="109"/>
      <c r="C331" s="156"/>
      <c r="D331" s="428"/>
      <c r="E331" s="109"/>
      <c r="F331" s="429"/>
      <c r="G331" s="430"/>
      <c r="H331" s="430"/>
      <c r="I331" s="109"/>
    </row>
    <row r="332" spans="1:9" x14ac:dyDescent="0.3">
      <c r="A332" s="109"/>
      <c r="B332" s="109"/>
      <c r="C332" s="156"/>
      <c r="D332" s="428"/>
      <c r="E332" s="109"/>
      <c r="F332" s="429"/>
      <c r="G332" s="430"/>
      <c r="H332" s="430"/>
      <c r="I332" s="109"/>
    </row>
    <row r="333" spans="1:9" x14ac:dyDescent="0.3">
      <c r="A333" s="109"/>
      <c r="B333" s="109"/>
      <c r="C333" s="156"/>
      <c r="D333" s="428"/>
      <c r="E333" s="109"/>
      <c r="F333" s="429"/>
      <c r="G333" s="430"/>
      <c r="H333" s="430"/>
      <c r="I333" s="109"/>
    </row>
    <row r="334" spans="1:9" x14ac:dyDescent="0.3">
      <c r="A334" s="109"/>
      <c r="B334" s="109"/>
      <c r="C334" s="156"/>
      <c r="D334" s="428"/>
      <c r="E334" s="109"/>
      <c r="F334" s="429"/>
      <c r="G334" s="430"/>
      <c r="H334" s="430"/>
      <c r="I334" s="109"/>
    </row>
    <row r="335" spans="1:9" x14ac:dyDescent="0.3">
      <c r="A335" s="109"/>
      <c r="B335" s="109"/>
      <c r="C335" s="156"/>
      <c r="D335" s="428"/>
      <c r="E335" s="109"/>
      <c r="F335" s="429"/>
      <c r="G335" s="430"/>
      <c r="H335" s="430"/>
      <c r="I335" s="109"/>
    </row>
    <row r="336" spans="1:9" x14ac:dyDescent="0.3">
      <c r="A336" s="109"/>
      <c r="B336" s="109"/>
      <c r="C336" s="156"/>
      <c r="D336" s="428"/>
      <c r="E336" s="109"/>
      <c r="F336" s="429"/>
      <c r="G336" s="430"/>
      <c r="H336" s="430"/>
      <c r="I336" s="109"/>
    </row>
    <row r="337" spans="1:9" x14ac:dyDescent="0.3">
      <c r="A337" s="109"/>
      <c r="B337" s="109"/>
      <c r="C337" s="156"/>
      <c r="D337" s="428"/>
      <c r="E337" s="109"/>
      <c r="F337" s="429"/>
      <c r="G337" s="430"/>
      <c r="H337" s="430"/>
      <c r="I337" s="109"/>
    </row>
    <row r="338" spans="1:9" x14ac:dyDescent="0.3">
      <c r="A338" s="109"/>
      <c r="B338" s="109"/>
      <c r="C338" s="156"/>
      <c r="D338" s="428"/>
      <c r="E338" s="109"/>
      <c r="F338" s="429"/>
      <c r="G338" s="430"/>
      <c r="H338" s="430"/>
      <c r="I338" s="109"/>
    </row>
    <row r="339" spans="1:9" x14ac:dyDescent="0.3">
      <c r="A339" s="109"/>
      <c r="B339" s="109"/>
      <c r="C339" s="156"/>
      <c r="D339" s="428"/>
      <c r="E339" s="109"/>
      <c r="F339" s="429"/>
      <c r="G339" s="430"/>
      <c r="H339" s="430"/>
      <c r="I339" s="109"/>
    </row>
    <row r="340" spans="1:9" x14ac:dyDescent="0.3">
      <c r="A340" s="109"/>
      <c r="B340" s="109"/>
      <c r="C340" s="156"/>
      <c r="D340" s="428"/>
      <c r="E340" s="109"/>
      <c r="F340" s="429"/>
      <c r="G340" s="430"/>
      <c r="H340" s="430"/>
      <c r="I340" s="109"/>
    </row>
    <row r="341" spans="1:9" x14ac:dyDescent="0.3">
      <c r="A341" s="109"/>
      <c r="B341" s="109"/>
      <c r="C341" s="156"/>
      <c r="D341" s="428"/>
      <c r="E341" s="109"/>
      <c r="F341" s="429"/>
      <c r="G341" s="430"/>
      <c r="H341" s="430"/>
      <c r="I341" s="109"/>
    </row>
    <row r="342" spans="1:9" x14ac:dyDescent="0.3">
      <c r="A342" s="109"/>
      <c r="B342" s="109"/>
      <c r="C342" s="156"/>
      <c r="D342" s="428"/>
      <c r="E342" s="109"/>
      <c r="F342" s="429"/>
      <c r="G342" s="430"/>
      <c r="H342" s="430"/>
      <c r="I342" s="109"/>
    </row>
    <row r="343" spans="1:9" x14ac:dyDescent="0.3">
      <c r="A343" s="109"/>
      <c r="B343" s="109"/>
      <c r="C343" s="156"/>
      <c r="D343" s="428"/>
      <c r="E343" s="109"/>
      <c r="F343" s="429"/>
      <c r="G343" s="430"/>
      <c r="H343" s="430"/>
      <c r="I343" s="109"/>
    </row>
    <row r="344" spans="1:9" x14ac:dyDescent="0.3">
      <c r="A344" s="109"/>
      <c r="B344" s="109"/>
      <c r="C344" s="156"/>
      <c r="D344" s="428"/>
      <c r="E344" s="109"/>
      <c r="F344" s="429"/>
      <c r="G344" s="430"/>
      <c r="H344" s="430"/>
      <c r="I344" s="109"/>
    </row>
    <row r="345" spans="1:9" x14ac:dyDescent="0.3">
      <c r="A345" s="109"/>
      <c r="B345" s="109"/>
      <c r="C345" s="156"/>
      <c r="D345" s="428"/>
      <c r="E345" s="109"/>
      <c r="F345" s="429"/>
      <c r="G345" s="430"/>
      <c r="H345" s="430"/>
      <c r="I345" s="109"/>
    </row>
    <row r="346" spans="1:9" x14ac:dyDescent="0.3">
      <c r="A346" s="109"/>
      <c r="B346" s="109"/>
      <c r="C346" s="156"/>
      <c r="D346" s="428"/>
      <c r="E346" s="109"/>
      <c r="F346" s="429"/>
      <c r="G346" s="430"/>
      <c r="H346" s="430"/>
      <c r="I346" s="109"/>
    </row>
    <row r="347" spans="1:9" x14ac:dyDescent="0.3">
      <c r="A347" s="109"/>
      <c r="B347" s="109"/>
      <c r="C347" s="156"/>
      <c r="D347" s="428"/>
      <c r="E347" s="109"/>
      <c r="F347" s="429"/>
      <c r="G347" s="430"/>
      <c r="H347" s="430"/>
      <c r="I347" s="109"/>
    </row>
    <row r="348" spans="1:9" x14ac:dyDescent="0.3">
      <c r="A348" s="109"/>
      <c r="B348" s="109"/>
      <c r="C348" s="156"/>
      <c r="D348" s="428"/>
      <c r="E348" s="109"/>
      <c r="F348" s="429"/>
      <c r="G348" s="430"/>
      <c r="H348" s="430"/>
      <c r="I348" s="109"/>
    </row>
    <row r="349" spans="1:9" x14ac:dyDescent="0.3">
      <c r="A349" s="109"/>
      <c r="B349" s="109"/>
      <c r="C349" s="156"/>
      <c r="D349" s="428"/>
      <c r="E349" s="109"/>
      <c r="F349" s="429"/>
      <c r="G349" s="430"/>
      <c r="H349" s="430"/>
      <c r="I349" s="109"/>
    </row>
    <row r="350" spans="1:9" x14ac:dyDescent="0.3">
      <c r="A350" s="109"/>
      <c r="B350" s="109"/>
      <c r="C350" s="156"/>
      <c r="D350" s="428"/>
      <c r="E350" s="109"/>
      <c r="F350" s="429"/>
      <c r="G350" s="430"/>
      <c r="H350" s="430"/>
      <c r="I350" s="109"/>
    </row>
    <row r="351" spans="1:9" x14ac:dyDescent="0.3">
      <c r="A351" s="109"/>
      <c r="B351" s="109"/>
      <c r="C351" s="156"/>
      <c r="D351" s="428"/>
      <c r="E351" s="109"/>
      <c r="F351" s="429"/>
      <c r="G351" s="430"/>
      <c r="H351" s="430"/>
      <c r="I351" s="109"/>
    </row>
    <row r="352" spans="1:9" x14ac:dyDescent="0.3">
      <c r="A352" s="109"/>
      <c r="B352" s="109"/>
      <c r="C352" s="156"/>
      <c r="D352" s="428"/>
      <c r="E352" s="109"/>
      <c r="F352" s="429"/>
      <c r="G352" s="430"/>
      <c r="H352" s="430"/>
      <c r="I352" s="109"/>
    </row>
    <row r="353" spans="1:9" x14ac:dyDescent="0.3">
      <c r="A353" s="109"/>
      <c r="B353" s="109"/>
      <c r="C353" s="156"/>
      <c r="D353" s="428"/>
      <c r="E353" s="109"/>
      <c r="F353" s="429"/>
      <c r="G353" s="430"/>
      <c r="H353" s="430"/>
      <c r="I353" s="109"/>
    </row>
    <row r="354" spans="1:9" x14ac:dyDescent="0.3">
      <c r="A354" s="109"/>
      <c r="B354" s="109"/>
      <c r="C354" s="156"/>
      <c r="D354" s="428"/>
      <c r="E354" s="109"/>
      <c r="F354" s="429"/>
      <c r="G354" s="430"/>
      <c r="H354" s="430"/>
      <c r="I354" s="109"/>
    </row>
    <row r="355" spans="1:9" x14ac:dyDescent="0.3">
      <c r="A355" s="109"/>
      <c r="B355" s="109"/>
      <c r="C355" s="156"/>
      <c r="D355" s="428"/>
      <c r="E355" s="109"/>
      <c r="F355" s="429"/>
      <c r="G355" s="430"/>
      <c r="H355" s="430"/>
      <c r="I355" s="109"/>
    </row>
    <row r="356" spans="1:9" x14ac:dyDescent="0.3">
      <c r="A356" s="109"/>
      <c r="B356" s="109"/>
      <c r="C356" s="156"/>
      <c r="D356" s="428"/>
      <c r="E356" s="109"/>
      <c r="F356" s="429"/>
      <c r="G356" s="430"/>
      <c r="H356" s="430"/>
      <c r="I356" s="109"/>
    </row>
    <row r="357" spans="1:9" x14ac:dyDescent="0.3">
      <c r="A357" s="109"/>
      <c r="B357" s="109"/>
      <c r="C357" s="156"/>
      <c r="D357" s="428"/>
      <c r="E357" s="109"/>
      <c r="F357" s="429"/>
      <c r="G357" s="430"/>
      <c r="H357" s="430"/>
      <c r="I357" s="109"/>
    </row>
    <row r="358" spans="1:9" x14ac:dyDescent="0.3">
      <c r="A358" s="109"/>
      <c r="B358" s="109"/>
      <c r="C358" s="156"/>
      <c r="D358" s="428"/>
      <c r="E358" s="109"/>
      <c r="F358" s="429"/>
      <c r="G358" s="430"/>
      <c r="H358" s="430"/>
      <c r="I358" s="109"/>
    </row>
    <row r="359" spans="1:9" x14ac:dyDescent="0.3">
      <c r="A359" s="109"/>
      <c r="B359" s="109"/>
      <c r="C359" s="156"/>
      <c r="D359" s="428"/>
      <c r="E359" s="109"/>
      <c r="F359" s="429"/>
      <c r="G359" s="430"/>
      <c r="H359" s="430"/>
      <c r="I359" s="109"/>
    </row>
    <row r="360" spans="1:9" x14ac:dyDescent="0.3">
      <c r="A360" s="109"/>
      <c r="B360" s="109"/>
      <c r="C360" s="156"/>
      <c r="D360" s="428"/>
      <c r="E360" s="109"/>
      <c r="F360" s="429"/>
      <c r="G360" s="430"/>
      <c r="H360" s="430"/>
      <c r="I360" s="109"/>
    </row>
    <row r="361" spans="1:9" x14ac:dyDescent="0.3">
      <c r="A361" s="109"/>
      <c r="B361" s="109"/>
      <c r="C361" s="156"/>
      <c r="D361" s="428"/>
      <c r="E361" s="109"/>
      <c r="F361" s="429"/>
      <c r="G361" s="430"/>
      <c r="H361" s="430"/>
      <c r="I361" s="109"/>
    </row>
    <row r="362" spans="1:9" x14ac:dyDescent="0.3">
      <c r="A362" s="109"/>
      <c r="B362" s="109"/>
      <c r="C362" s="156"/>
      <c r="D362" s="428"/>
      <c r="E362" s="109"/>
      <c r="F362" s="429"/>
      <c r="G362" s="430"/>
      <c r="H362" s="430"/>
      <c r="I362" s="109"/>
    </row>
    <row r="363" spans="1:9" x14ac:dyDescent="0.3">
      <c r="A363" s="109"/>
      <c r="B363" s="109"/>
      <c r="C363" s="156"/>
      <c r="D363" s="428"/>
      <c r="E363" s="109"/>
      <c r="F363" s="429"/>
      <c r="G363" s="430"/>
      <c r="H363" s="430"/>
      <c r="I363" s="109"/>
    </row>
    <row r="364" spans="1:9" x14ac:dyDescent="0.3">
      <c r="A364" s="109"/>
      <c r="B364" s="109"/>
      <c r="C364" s="156"/>
      <c r="D364" s="428"/>
      <c r="E364" s="109"/>
      <c r="F364" s="429"/>
      <c r="G364" s="430"/>
      <c r="H364" s="430"/>
      <c r="I364" s="109"/>
    </row>
    <row r="365" spans="1:9" x14ac:dyDescent="0.3">
      <c r="A365" s="109"/>
      <c r="B365" s="109"/>
      <c r="C365" s="156"/>
      <c r="D365" s="428"/>
      <c r="E365" s="109"/>
      <c r="F365" s="429"/>
      <c r="G365" s="430"/>
      <c r="H365" s="430"/>
      <c r="I365" s="109"/>
    </row>
    <row r="366" spans="1:9" x14ac:dyDescent="0.3">
      <c r="A366" s="109"/>
      <c r="B366" s="109"/>
      <c r="C366" s="156"/>
      <c r="D366" s="428"/>
      <c r="E366" s="109"/>
      <c r="F366" s="429"/>
      <c r="G366" s="430"/>
      <c r="H366" s="430"/>
      <c r="I366" s="109"/>
    </row>
    <row r="367" spans="1:9" x14ac:dyDescent="0.3">
      <c r="A367" s="109"/>
      <c r="B367" s="109"/>
      <c r="C367" s="156"/>
      <c r="D367" s="428"/>
      <c r="E367" s="109"/>
      <c r="F367" s="429"/>
      <c r="G367" s="430"/>
      <c r="H367" s="430"/>
      <c r="I367" s="109"/>
    </row>
    <row r="368" spans="1:9" x14ac:dyDescent="0.3">
      <c r="A368" s="109"/>
      <c r="B368" s="109"/>
      <c r="C368" s="156"/>
      <c r="D368" s="428"/>
      <c r="E368" s="109"/>
      <c r="F368" s="429"/>
      <c r="G368" s="430"/>
      <c r="H368" s="430"/>
      <c r="I368" s="109"/>
    </row>
    <row r="369" spans="1:9" x14ac:dyDescent="0.3">
      <c r="A369" s="109"/>
      <c r="B369" s="109"/>
      <c r="C369" s="156"/>
      <c r="D369" s="428"/>
      <c r="E369" s="109"/>
      <c r="F369" s="429"/>
      <c r="G369" s="430"/>
      <c r="H369" s="430"/>
      <c r="I369" s="109"/>
    </row>
    <row r="370" spans="1:9" x14ac:dyDescent="0.3">
      <c r="A370" s="109"/>
      <c r="B370" s="109"/>
      <c r="C370" s="156"/>
      <c r="D370" s="428"/>
      <c r="E370" s="109"/>
      <c r="F370" s="429"/>
      <c r="G370" s="430"/>
      <c r="H370" s="430"/>
      <c r="I370" s="109"/>
    </row>
    <row r="371" spans="1:9" x14ac:dyDescent="0.3">
      <c r="A371" s="109"/>
      <c r="B371" s="109"/>
      <c r="C371" s="156"/>
      <c r="D371" s="428"/>
      <c r="E371" s="109"/>
      <c r="F371" s="429"/>
      <c r="G371" s="430"/>
      <c r="H371" s="430"/>
      <c r="I371" s="109"/>
    </row>
    <row r="372" spans="1:9" x14ac:dyDescent="0.3">
      <c r="A372" s="109"/>
      <c r="B372" s="109"/>
      <c r="C372" s="156"/>
      <c r="D372" s="428"/>
      <c r="E372" s="109"/>
      <c r="F372" s="429"/>
      <c r="G372" s="430"/>
      <c r="H372" s="430"/>
      <c r="I372" s="109"/>
    </row>
    <row r="373" spans="1:9" x14ac:dyDescent="0.3">
      <c r="A373" s="109"/>
      <c r="B373" s="109"/>
      <c r="C373" s="156"/>
      <c r="D373" s="428"/>
      <c r="E373" s="109"/>
      <c r="F373" s="429"/>
      <c r="G373" s="430"/>
      <c r="H373" s="430"/>
      <c r="I373" s="109"/>
    </row>
    <row r="374" spans="1:9" x14ac:dyDescent="0.3">
      <c r="A374" s="109"/>
      <c r="B374" s="109"/>
      <c r="C374" s="156"/>
      <c r="D374" s="428"/>
      <c r="E374" s="109"/>
      <c r="F374" s="429"/>
      <c r="G374" s="430"/>
      <c r="H374" s="430"/>
      <c r="I374" s="109"/>
    </row>
    <row r="375" spans="1:9" x14ac:dyDescent="0.3">
      <c r="A375" s="109"/>
      <c r="B375" s="109"/>
      <c r="C375" s="156"/>
      <c r="D375" s="428"/>
      <c r="E375" s="109"/>
      <c r="F375" s="429"/>
      <c r="G375" s="430"/>
      <c r="H375" s="430"/>
      <c r="I375" s="109"/>
    </row>
    <row r="376" spans="1:9" x14ac:dyDescent="0.3">
      <c r="A376" s="109"/>
      <c r="B376" s="109"/>
      <c r="C376" s="156"/>
      <c r="D376" s="428"/>
      <c r="E376" s="109"/>
      <c r="F376" s="429"/>
      <c r="G376" s="430"/>
      <c r="H376" s="430"/>
      <c r="I376" s="109"/>
    </row>
    <row r="377" spans="1:9" x14ac:dyDescent="0.3">
      <c r="A377" s="109"/>
      <c r="B377" s="109"/>
      <c r="C377" s="156"/>
      <c r="D377" s="428"/>
      <c r="E377" s="109"/>
      <c r="F377" s="429"/>
      <c r="G377" s="430"/>
      <c r="H377" s="430"/>
      <c r="I377" s="109"/>
    </row>
    <row r="378" spans="1:9" x14ac:dyDescent="0.3">
      <c r="A378" s="109"/>
      <c r="B378" s="109"/>
      <c r="C378" s="156"/>
      <c r="D378" s="428"/>
      <c r="E378" s="109"/>
      <c r="F378" s="429"/>
      <c r="G378" s="430"/>
      <c r="H378" s="430"/>
      <c r="I378" s="109"/>
    </row>
    <row r="379" spans="1:9" x14ac:dyDescent="0.3">
      <c r="A379" s="109"/>
      <c r="B379" s="109"/>
      <c r="C379" s="156"/>
      <c r="D379" s="428"/>
      <c r="E379" s="109"/>
      <c r="F379" s="429"/>
      <c r="G379" s="430"/>
      <c r="H379" s="430"/>
      <c r="I379" s="109"/>
    </row>
    <row r="380" spans="1:9" x14ac:dyDescent="0.3">
      <c r="A380" s="109"/>
      <c r="B380" s="109"/>
      <c r="C380" s="156"/>
      <c r="D380" s="428"/>
      <c r="E380" s="109"/>
      <c r="F380" s="429"/>
      <c r="G380" s="430"/>
      <c r="H380" s="430"/>
      <c r="I380" s="109"/>
    </row>
    <row r="381" spans="1:9" x14ac:dyDescent="0.3">
      <c r="A381" s="109"/>
      <c r="B381" s="109"/>
      <c r="C381" s="156"/>
      <c r="D381" s="428"/>
      <c r="E381" s="109"/>
      <c r="F381" s="429"/>
      <c r="G381" s="430"/>
      <c r="H381" s="430"/>
      <c r="I381" s="109"/>
    </row>
    <row r="382" spans="1:9" x14ac:dyDescent="0.3">
      <c r="A382" s="109"/>
      <c r="B382" s="109"/>
      <c r="C382" s="156"/>
      <c r="D382" s="428"/>
      <c r="E382" s="109"/>
      <c r="F382" s="429"/>
      <c r="G382" s="430"/>
      <c r="H382" s="430"/>
      <c r="I382" s="109"/>
    </row>
    <row r="383" spans="1:9" x14ac:dyDescent="0.3">
      <c r="A383" s="109"/>
      <c r="B383" s="109"/>
      <c r="C383" s="156"/>
      <c r="D383" s="428"/>
      <c r="E383" s="109"/>
      <c r="F383" s="429"/>
      <c r="G383" s="430"/>
      <c r="H383" s="430"/>
      <c r="I383" s="109"/>
    </row>
    <row r="384" spans="1:9" x14ac:dyDescent="0.3">
      <c r="A384" s="109"/>
      <c r="B384" s="109"/>
      <c r="C384" s="156"/>
      <c r="D384" s="428"/>
      <c r="E384" s="109"/>
      <c r="F384" s="429"/>
      <c r="G384" s="430"/>
      <c r="H384" s="430"/>
      <c r="I384" s="109"/>
    </row>
    <row r="385" spans="1:9" x14ac:dyDescent="0.3">
      <c r="A385" s="109"/>
      <c r="B385" s="109"/>
      <c r="C385" s="156"/>
      <c r="D385" s="428"/>
      <c r="E385" s="109"/>
      <c r="F385" s="429"/>
      <c r="G385" s="430"/>
      <c r="H385" s="430"/>
      <c r="I385" s="109"/>
    </row>
    <row r="386" spans="1:9" x14ac:dyDescent="0.3">
      <c r="A386" s="109"/>
      <c r="B386" s="109"/>
      <c r="C386" s="156"/>
      <c r="D386" s="428"/>
      <c r="E386" s="109"/>
      <c r="F386" s="429"/>
      <c r="G386" s="430"/>
      <c r="H386" s="430"/>
      <c r="I386" s="109"/>
    </row>
    <row r="387" spans="1:9" x14ac:dyDescent="0.3">
      <c r="A387" s="109"/>
      <c r="B387" s="109"/>
      <c r="C387" s="156"/>
      <c r="D387" s="428"/>
      <c r="E387" s="109"/>
      <c r="F387" s="429"/>
      <c r="G387" s="430"/>
      <c r="H387" s="430"/>
      <c r="I387" s="109"/>
    </row>
    <row r="388" spans="1:9" x14ac:dyDescent="0.3">
      <c r="A388" s="109"/>
      <c r="B388" s="109"/>
      <c r="C388" s="156"/>
      <c r="D388" s="428"/>
      <c r="E388" s="109"/>
      <c r="F388" s="429"/>
      <c r="G388" s="430"/>
      <c r="H388" s="430"/>
      <c r="I388" s="109"/>
    </row>
    <row r="389" spans="1:9" x14ac:dyDescent="0.3">
      <c r="A389" s="109"/>
      <c r="B389" s="109"/>
      <c r="C389" s="156"/>
      <c r="D389" s="428"/>
      <c r="E389" s="109"/>
      <c r="F389" s="429"/>
      <c r="G389" s="430"/>
      <c r="H389" s="430"/>
      <c r="I389" s="109"/>
    </row>
    <row r="390" spans="1:9" x14ac:dyDescent="0.3">
      <c r="A390" s="109"/>
      <c r="B390" s="109"/>
      <c r="C390" s="156"/>
      <c r="D390" s="428"/>
      <c r="E390" s="109"/>
      <c r="F390" s="429"/>
      <c r="G390" s="430"/>
      <c r="H390" s="430"/>
      <c r="I390" s="109"/>
    </row>
    <row r="391" spans="1:9" x14ac:dyDescent="0.3">
      <c r="A391" s="109"/>
      <c r="B391" s="109"/>
      <c r="C391" s="156"/>
      <c r="D391" s="428"/>
      <c r="E391" s="109"/>
      <c r="F391" s="429"/>
      <c r="G391" s="430"/>
      <c r="H391" s="430"/>
      <c r="I391" s="109"/>
    </row>
    <row r="392" spans="1:9" x14ac:dyDescent="0.3">
      <c r="A392" s="109"/>
      <c r="B392" s="109"/>
      <c r="C392" s="156"/>
      <c r="D392" s="428"/>
      <c r="E392" s="109"/>
      <c r="F392" s="429"/>
      <c r="G392" s="430"/>
      <c r="H392" s="430"/>
      <c r="I392" s="109"/>
    </row>
    <row r="393" spans="1:9" x14ac:dyDescent="0.3">
      <c r="A393" s="109"/>
      <c r="B393" s="109"/>
      <c r="C393" s="156"/>
      <c r="D393" s="428"/>
      <c r="E393" s="109"/>
      <c r="F393" s="429"/>
      <c r="G393" s="430"/>
      <c r="H393" s="430"/>
      <c r="I393" s="109"/>
    </row>
    <row r="394" spans="1:9" x14ac:dyDescent="0.3">
      <c r="A394" s="109"/>
      <c r="B394" s="109"/>
      <c r="C394" s="156"/>
      <c r="D394" s="428"/>
      <c r="E394" s="109"/>
      <c r="F394" s="429"/>
      <c r="G394" s="430"/>
      <c r="H394" s="430"/>
      <c r="I394" s="109"/>
    </row>
    <row r="395" spans="1:9" x14ac:dyDescent="0.3">
      <c r="A395" s="109"/>
      <c r="B395" s="109"/>
      <c r="C395" s="156"/>
      <c r="D395" s="428"/>
      <c r="E395" s="109"/>
      <c r="F395" s="429"/>
      <c r="G395" s="430"/>
      <c r="H395" s="430"/>
      <c r="I395" s="109"/>
    </row>
    <row r="396" spans="1:9" x14ac:dyDescent="0.3">
      <c r="A396" s="109"/>
      <c r="B396" s="109"/>
      <c r="C396" s="156"/>
      <c r="D396" s="428"/>
      <c r="E396" s="109"/>
      <c r="F396" s="429"/>
      <c r="G396" s="430"/>
      <c r="H396" s="430"/>
      <c r="I396" s="109"/>
    </row>
    <row r="397" spans="1:9" x14ac:dyDescent="0.3">
      <c r="A397" s="109"/>
      <c r="B397" s="109"/>
      <c r="C397" s="156"/>
      <c r="D397" s="428"/>
      <c r="E397" s="109"/>
      <c r="F397" s="429"/>
      <c r="G397" s="430"/>
      <c r="H397" s="430"/>
      <c r="I397" s="109"/>
    </row>
    <row r="398" spans="1:9" x14ac:dyDescent="0.3">
      <c r="A398" s="109"/>
      <c r="B398" s="109"/>
      <c r="C398" s="156"/>
      <c r="D398" s="428"/>
      <c r="E398" s="109"/>
      <c r="F398" s="429"/>
      <c r="G398" s="430"/>
      <c r="H398" s="430"/>
      <c r="I398" s="109"/>
    </row>
    <row r="399" spans="1:9" x14ac:dyDescent="0.3">
      <c r="A399" s="109"/>
      <c r="B399" s="109"/>
      <c r="C399" s="156"/>
      <c r="D399" s="428"/>
      <c r="E399" s="109"/>
      <c r="F399" s="429"/>
      <c r="G399" s="430"/>
      <c r="H399" s="430"/>
      <c r="I399" s="109"/>
    </row>
    <row r="400" spans="1:9" x14ac:dyDescent="0.3">
      <c r="A400" s="109"/>
      <c r="B400" s="109"/>
      <c r="C400" s="156"/>
      <c r="D400" s="428"/>
      <c r="E400" s="109"/>
      <c r="F400" s="429"/>
      <c r="G400" s="430"/>
      <c r="H400" s="430"/>
      <c r="I400" s="109"/>
    </row>
    <row r="401" spans="1:9" x14ac:dyDescent="0.3">
      <c r="A401" s="109"/>
      <c r="B401" s="109"/>
      <c r="C401" s="156"/>
      <c r="D401" s="428"/>
      <c r="E401" s="109"/>
      <c r="F401" s="429"/>
      <c r="G401" s="430"/>
      <c r="H401" s="430"/>
      <c r="I401" s="109"/>
    </row>
  </sheetData>
  <sheetProtection algorithmName="SHA-512" hashValue="KISireH0BeqPtjsNpanfVWWNU9HVUgPY0nJ/qY4vPEI3eYyY0Xi3NcZnEBsk2aJnRFbzOvGgzQjGIkyWYb0Zbw==" saltValue="fWCxO8S6eFLDpEJcUtIwfg==" spinCount="100000" sheet="1" autoFilter="0"/>
  <autoFilter ref="A5:I104" xr:uid="{71B53A37-B8E4-464D-A63D-FC4BD3526033}"/>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3152631-56AB-42F7-9859-32AB9591842E}">
          <x14:formula1>
            <xm:f>Cost_Sal!$L$1:$L$13</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16709-0C79-47DD-8119-052D302A9D9A}">
  <sheetPr>
    <tabColor rgb="FFE3EDE8"/>
  </sheetPr>
  <dimension ref="A1:V396"/>
  <sheetViews>
    <sheetView workbookViewId="0">
      <pane xSplit="10" ySplit="4" topLeftCell="K5" activePane="bottomRight" state="frozen"/>
      <selection pane="topRight" activeCell="K1" sqref="K1"/>
      <selection pane="bottomLeft" activeCell="A5" sqref="A5"/>
      <selection pane="bottomRight" activeCell="A5" sqref="A5"/>
    </sheetView>
  </sheetViews>
  <sheetFormatPr defaultColWidth="8.83203125" defaultRowHeight="14" x14ac:dyDescent="0.3"/>
  <cols>
    <col min="1" max="1" width="22" customWidth="1"/>
    <col min="2" max="2" width="43" customWidth="1"/>
    <col min="3" max="3" width="2.1640625" hidden="1" customWidth="1"/>
    <col min="4" max="4" width="3.5" hidden="1" customWidth="1"/>
    <col min="5" max="5" width="14.1640625" style="17" customWidth="1"/>
    <col min="6" max="6" width="13" customWidth="1"/>
    <col min="7" max="7" width="17.5" style="126" customWidth="1"/>
    <col min="8" max="8" width="14.83203125" style="126" customWidth="1"/>
    <col min="9" max="9" width="12.33203125" customWidth="1"/>
    <col min="10" max="10" width="32" bestFit="1" customWidth="1"/>
    <col min="11" max="22" width="8.6640625" style="76"/>
  </cols>
  <sheetData>
    <row r="1" spans="1:10" ht="34.5" customHeight="1" x14ac:dyDescent="0.4">
      <c r="A1" s="129" t="s">
        <v>1185</v>
      </c>
      <c r="B1" s="51"/>
      <c r="C1" s="51"/>
      <c r="D1" s="51"/>
      <c r="E1" s="130"/>
      <c r="F1" s="51"/>
      <c r="G1" s="131"/>
      <c r="H1" s="131"/>
      <c r="I1" s="51"/>
      <c r="J1" s="51"/>
    </row>
    <row r="2" spans="1:10" x14ac:dyDescent="0.3">
      <c r="A2" s="51"/>
      <c r="B2" s="51" t="s">
        <v>1180</v>
      </c>
      <c r="C2" s="51"/>
      <c r="D2" s="51"/>
      <c r="E2" s="130"/>
      <c r="F2" s="51"/>
      <c r="G2" s="131"/>
      <c r="H2" s="131"/>
      <c r="I2" s="51"/>
      <c r="J2" s="51"/>
    </row>
    <row r="3" spans="1:10" ht="14.5" thickBot="1" x14ac:dyDescent="0.35">
      <c r="A3" s="51"/>
      <c r="B3" s="125" t="s">
        <v>1178</v>
      </c>
      <c r="E3" s="130" t="s">
        <v>1194</v>
      </c>
      <c r="F3" s="51"/>
      <c r="G3" s="132">
        <f>SUBTOTAL(9,G5:G400)</f>
        <v>0</v>
      </c>
      <c r="H3" s="132">
        <f>SUBTOTAL(9,H5:H400)</f>
        <v>0</v>
      </c>
      <c r="I3" s="51"/>
      <c r="J3" s="51"/>
    </row>
    <row r="4" spans="1:10" ht="15" thickTop="1" thickBot="1" x14ac:dyDescent="0.35">
      <c r="A4" s="133" t="s">
        <v>1222</v>
      </c>
      <c r="B4" s="133" t="s">
        <v>1181</v>
      </c>
      <c r="C4" s="133"/>
      <c r="D4" s="133"/>
      <c r="E4" s="134" t="s">
        <v>1108</v>
      </c>
      <c r="F4" s="133" t="s">
        <v>1223</v>
      </c>
      <c r="G4" s="135" t="s">
        <v>1182</v>
      </c>
      <c r="H4" s="135" t="s">
        <v>1186</v>
      </c>
      <c r="I4" s="133" t="s">
        <v>7</v>
      </c>
      <c r="J4" s="133" t="s">
        <v>1183</v>
      </c>
    </row>
    <row r="5" spans="1:10" ht="14.5" thickTop="1" x14ac:dyDescent="0.3">
      <c r="A5" s="109" t="str" cm="1">
        <f t="array" ref="A5">IFERROR(IF(B3="All",_xlfn._xlws.FILTER(Cost_Reg!A:J,Cost_Reg!G:G&lt;&gt;0),_xlfn._xlws.FILTER(Cost_Reg!A:J,(Cost_Reg!J:J='Registered costs'!B3)*(Cost_Reg!G:G&lt;&gt;0),"No data registered")),"No data registered")</f>
        <v>No data registered</v>
      </c>
      <c r="B5" s="46"/>
      <c r="C5" s="46"/>
      <c r="D5" s="46"/>
      <c r="E5" s="127"/>
      <c r="F5" s="46"/>
      <c r="G5" s="128"/>
      <c r="H5" s="128"/>
      <c r="I5" s="46"/>
      <c r="J5" s="46"/>
    </row>
    <row r="6" spans="1:10" x14ac:dyDescent="0.3">
      <c r="A6" s="46"/>
      <c r="B6" s="46"/>
      <c r="C6" s="46"/>
      <c r="D6" s="46"/>
      <c r="E6" s="127"/>
      <c r="F6" s="46"/>
      <c r="G6" s="128"/>
      <c r="H6" s="128"/>
      <c r="I6" s="46"/>
      <c r="J6" s="46"/>
    </row>
    <row r="7" spans="1:10" x14ac:dyDescent="0.3">
      <c r="A7" s="46"/>
      <c r="B7" s="46"/>
      <c r="C7" s="46"/>
      <c r="D7" s="46"/>
      <c r="E7" s="127"/>
      <c r="F7" s="46"/>
      <c r="G7" s="128"/>
      <c r="H7" s="128"/>
      <c r="I7" s="46"/>
      <c r="J7" s="46"/>
    </row>
    <row r="8" spans="1:10" x14ac:dyDescent="0.3">
      <c r="A8" s="46"/>
      <c r="B8" s="46"/>
      <c r="C8" s="46"/>
      <c r="D8" s="46"/>
      <c r="E8" s="127"/>
      <c r="F8" s="46"/>
      <c r="G8" s="128"/>
      <c r="H8" s="128"/>
      <c r="I8" s="46"/>
      <c r="J8" s="46"/>
    </row>
    <row r="9" spans="1:10" x14ac:dyDescent="0.3">
      <c r="A9" s="46"/>
      <c r="B9" s="46"/>
      <c r="C9" s="46"/>
      <c r="D9" s="46"/>
      <c r="E9" s="127"/>
      <c r="F9" s="46"/>
      <c r="G9" s="128"/>
      <c r="H9" s="128"/>
      <c r="I9" s="46"/>
      <c r="J9" s="46"/>
    </row>
    <row r="10" spans="1:10" x14ac:dyDescent="0.3">
      <c r="A10" s="46"/>
      <c r="B10" s="46"/>
      <c r="C10" s="46"/>
      <c r="D10" s="46"/>
      <c r="E10" s="127"/>
      <c r="F10" s="46"/>
      <c r="G10" s="128"/>
      <c r="H10" s="128"/>
      <c r="I10" s="46"/>
      <c r="J10" s="46"/>
    </row>
    <row r="11" spans="1:10" x14ac:dyDescent="0.3">
      <c r="A11" s="46"/>
      <c r="B11" s="46"/>
      <c r="C11" s="46"/>
      <c r="D11" s="46"/>
      <c r="E11" s="127"/>
      <c r="F11" s="46"/>
      <c r="G11" s="128"/>
      <c r="H11" s="128"/>
      <c r="I11" s="46"/>
      <c r="J11" s="46"/>
    </row>
    <row r="12" spans="1:10" x14ac:dyDescent="0.3">
      <c r="A12" s="46"/>
      <c r="B12" s="46"/>
      <c r="C12" s="46"/>
      <c r="D12" s="46"/>
      <c r="E12" s="127"/>
      <c r="F12" s="46"/>
      <c r="G12" s="128"/>
      <c r="H12" s="128"/>
      <c r="I12" s="46"/>
      <c r="J12" s="46"/>
    </row>
    <row r="13" spans="1:10" x14ac:dyDescent="0.3">
      <c r="A13" s="46"/>
      <c r="B13" s="46"/>
      <c r="C13" s="46"/>
      <c r="D13" s="46"/>
      <c r="E13" s="127"/>
      <c r="F13" s="46"/>
      <c r="G13" s="128"/>
      <c r="H13" s="128"/>
      <c r="I13" s="46"/>
      <c r="J13" s="46"/>
    </row>
    <row r="14" spans="1:10" x14ac:dyDescent="0.3">
      <c r="A14" s="46"/>
      <c r="B14" s="46"/>
      <c r="C14" s="46"/>
      <c r="D14" s="46"/>
      <c r="E14" s="127"/>
      <c r="F14" s="46"/>
      <c r="G14" s="128"/>
      <c r="H14" s="128"/>
      <c r="I14" s="46"/>
      <c r="J14" s="46"/>
    </row>
    <row r="15" spans="1:10" x14ac:dyDescent="0.3">
      <c r="A15" s="46"/>
      <c r="B15" s="46"/>
      <c r="C15" s="46"/>
      <c r="D15" s="46"/>
      <c r="E15" s="127"/>
      <c r="F15" s="46"/>
      <c r="G15" s="128"/>
      <c r="H15" s="128"/>
      <c r="I15" s="46"/>
      <c r="J15" s="46"/>
    </row>
    <row r="16" spans="1:10" x14ac:dyDescent="0.3">
      <c r="A16" s="46"/>
      <c r="B16" s="46"/>
      <c r="C16" s="46"/>
      <c r="D16" s="46"/>
      <c r="E16" s="127"/>
      <c r="F16" s="46"/>
      <c r="G16" s="128"/>
      <c r="H16" s="128"/>
      <c r="I16" s="46"/>
      <c r="J16" s="46"/>
    </row>
    <row r="17" spans="1:10" x14ac:dyDescent="0.3">
      <c r="A17" s="46"/>
      <c r="B17" s="46"/>
      <c r="C17" s="46"/>
      <c r="D17" s="46"/>
      <c r="E17" s="127"/>
      <c r="F17" s="46"/>
      <c r="G17" s="128"/>
      <c r="H17" s="128"/>
      <c r="I17" s="46"/>
      <c r="J17" s="46"/>
    </row>
    <row r="18" spans="1:10" x14ac:dyDescent="0.3">
      <c r="A18" s="46"/>
      <c r="B18" s="46"/>
      <c r="C18" s="46"/>
      <c r="D18" s="46"/>
      <c r="E18" s="127"/>
      <c r="F18" s="46"/>
      <c r="G18" s="128"/>
      <c r="H18" s="128"/>
      <c r="I18" s="46"/>
      <c r="J18" s="46"/>
    </row>
    <row r="19" spans="1:10" x14ac:dyDescent="0.3">
      <c r="A19" s="46"/>
      <c r="B19" s="46"/>
      <c r="C19" s="46"/>
      <c r="D19" s="46"/>
      <c r="E19" s="127"/>
      <c r="F19" s="46"/>
      <c r="G19" s="128"/>
      <c r="H19" s="128"/>
      <c r="I19" s="46"/>
      <c r="J19" s="46"/>
    </row>
    <row r="20" spans="1:10" x14ac:dyDescent="0.3">
      <c r="A20" s="46"/>
      <c r="B20" s="46"/>
      <c r="C20" s="46"/>
      <c r="D20" s="46"/>
      <c r="E20" s="127"/>
      <c r="F20" s="46"/>
      <c r="G20" s="128"/>
      <c r="H20" s="128"/>
      <c r="I20" s="46"/>
      <c r="J20" s="46"/>
    </row>
    <row r="21" spans="1:10" x14ac:dyDescent="0.3">
      <c r="A21" s="46"/>
      <c r="B21" s="46"/>
      <c r="C21" s="46"/>
      <c r="D21" s="46"/>
      <c r="E21" s="127"/>
      <c r="F21" s="46"/>
      <c r="G21" s="128"/>
      <c r="H21" s="128"/>
      <c r="I21" s="46"/>
      <c r="J21" s="46"/>
    </row>
    <row r="22" spans="1:10" x14ac:dyDescent="0.3">
      <c r="A22" s="46"/>
      <c r="B22" s="46"/>
      <c r="C22" s="46"/>
      <c r="D22" s="46"/>
      <c r="E22" s="127"/>
      <c r="F22" s="46"/>
      <c r="G22" s="128"/>
      <c r="H22" s="128"/>
      <c r="I22" s="46"/>
      <c r="J22" s="46"/>
    </row>
    <row r="23" spans="1:10" x14ac:dyDescent="0.3">
      <c r="A23" s="46"/>
      <c r="B23" s="46"/>
      <c r="C23" s="46"/>
      <c r="D23" s="46"/>
      <c r="E23" s="127"/>
      <c r="F23" s="46"/>
      <c r="G23" s="128"/>
      <c r="H23" s="128"/>
      <c r="I23" s="46"/>
      <c r="J23" s="46"/>
    </row>
    <row r="24" spans="1:10" x14ac:dyDescent="0.3">
      <c r="A24" s="46"/>
      <c r="B24" s="46"/>
      <c r="C24" s="46"/>
      <c r="D24" s="46"/>
      <c r="E24" s="127"/>
      <c r="F24" s="46"/>
      <c r="G24" s="128"/>
      <c r="H24" s="128"/>
      <c r="I24" s="46"/>
      <c r="J24" s="46"/>
    </row>
    <row r="25" spans="1:10" x14ac:dyDescent="0.3">
      <c r="A25" s="46"/>
      <c r="B25" s="46"/>
      <c r="C25" s="46"/>
      <c r="D25" s="46"/>
      <c r="E25" s="127"/>
      <c r="F25" s="46"/>
      <c r="G25" s="128"/>
      <c r="H25" s="128"/>
      <c r="I25" s="46"/>
      <c r="J25" s="46"/>
    </row>
    <row r="26" spans="1:10" x14ac:dyDescent="0.3">
      <c r="A26" s="46"/>
      <c r="B26" s="46"/>
      <c r="C26" s="46"/>
      <c r="D26" s="46"/>
      <c r="E26" s="127"/>
      <c r="F26" s="46"/>
      <c r="G26" s="128"/>
      <c r="H26" s="128"/>
      <c r="I26" s="46"/>
      <c r="J26" s="46"/>
    </row>
    <row r="27" spans="1:10" x14ac:dyDescent="0.3">
      <c r="A27" s="46"/>
      <c r="B27" s="46"/>
      <c r="C27" s="46"/>
      <c r="D27" s="46"/>
      <c r="E27" s="127"/>
      <c r="F27" s="46"/>
      <c r="G27" s="128"/>
      <c r="H27" s="128"/>
      <c r="I27" s="46"/>
      <c r="J27" s="46"/>
    </row>
    <row r="28" spans="1:10" x14ac:dyDescent="0.3">
      <c r="A28" s="46"/>
      <c r="B28" s="46"/>
      <c r="C28" s="46"/>
      <c r="D28" s="46"/>
      <c r="E28" s="127"/>
      <c r="F28" s="46"/>
      <c r="G28" s="128"/>
      <c r="H28" s="128"/>
      <c r="I28" s="46"/>
      <c r="J28" s="46"/>
    </row>
    <row r="29" spans="1:10" x14ac:dyDescent="0.3">
      <c r="A29" s="46"/>
      <c r="B29" s="46"/>
      <c r="C29" s="46"/>
      <c r="D29" s="46"/>
      <c r="E29" s="127"/>
      <c r="F29" s="46"/>
      <c r="G29" s="128"/>
      <c r="H29" s="128"/>
      <c r="I29" s="46"/>
      <c r="J29" s="46"/>
    </row>
    <row r="30" spans="1:10" x14ac:dyDescent="0.3">
      <c r="A30" s="46"/>
      <c r="B30" s="46"/>
      <c r="C30" s="46"/>
      <c r="D30" s="46"/>
      <c r="E30" s="127"/>
      <c r="F30" s="46"/>
      <c r="G30" s="128"/>
      <c r="H30" s="128"/>
      <c r="I30" s="46"/>
      <c r="J30" s="46"/>
    </row>
    <row r="31" spans="1:10" x14ac:dyDescent="0.3">
      <c r="A31" s="46"/>
      <c r="B31" s="46"/>
      <c r="C31" s="46"/>
      <c r="D31" s="46"/>
      <c r="E31" s="127"/>
      <c r="F31" s="46"/>
      <c r="G31" s="128"/>
      <c r="H31" s="128"/>
      <c r="I31" s="46"/>
      <c r="J31" s="46"/>
    </row>
    <row r="32" spans="1:10" x14ac:dyDescent="0.3">
      <c r="A32" s="46"/>
      <c r="B32" s="46"/>
      <c r="C32" s="46"/>
      <c r="D32" s="46"/>
      <c r="E32" s="127"/>
      <c r="F32" s="46"/>
      <c r="G32" s="128"/>
      <c r="H32" s="128"/>
      <c r="I32" s="46"/>
      <c r="J32" s="46"/>
    </row>
    <row r="33" spans="1:10" x14ac:dyDescent="0.3">
      <c r="A33" s="46"/>
      <c r="B33" s="46"/>
      <c r="C33" s="46"/>
      <c r="D33" s="46"/>
      <c r="E33" s="127"/>
      <c r="F33" s="46"/>
      <c r="G33" s="128"/>
      <c r="H33" s="128"/>
      <c r="I33" s="46"/>
      <c r="J33" s="46"/>
    </row>
    <row r="34" spans="1:10" x14ac:dyDescent="0.3">
      <c r="A34" s="46"/>
      <c r="B34" s="46"/>
      <c r="C34" s="46"/>
      <c r="D34" s="46"/>
      <c r="E34" s="127"/>
      <c r="F34" s="46"/>
      <c r="G34" s="128"/>
      <c r="H34" s="128"/>
      <c r="I34" s="46"/>
      <c r="J34" s="46"/>
    </row>
    <row r="35" spans="1:10" x14ac:dyDescent="0.3">
      <c r="A35" s="46"/>
      <c r="B35" s="46"/>
      <c r="C35" s="46"/>
      <c r="D35" s="46"/>
      <c r="E35" s="127"/>
      <c r="F35" s="46"/>
      <c r="G35" s="128"/>
      <c r="H35" s="128"/>
      <c r="I35" s="46"/>
      <c r="J35" s="46"/>
    </row>
    <row r="36" spans="1:10" x14ac:dyDescent="0.3">
      <c r="A36" s="46"/>
      <c r="B36" s="46"/>
      <c r="C36" s="46"/>
      <c r="D36" s="46"/>
      <c r="E36" s="127"/>
      <c r="F36" s="46"/>
      <c r="G36" s="128"/>
      <c r="H36" s="128"/>
      <c r="I36" s="46"/>
      <c r="J36" s="46"/>
    </row>
    <row r="37" spans="1:10" x14ac:dyDescent="0.3">
      <c r="A37" s="46"/>
      <c r="B37" s="46"/>
      <c r="C37" s="46"/>
      <c r="D37" s="46"/>
      <c r="E37" s="127"/>
      <c r="F37" s="46"/>
      <c r="G37" s="128"/>
      <c r="H37" s="128"/>
      <c r="I37" s="46"/>
      <c r="J37" s="46"/>
    </row>
    <row r="38" spans="1:10" x14ac:dyDescent="0.3">
      <c r="A38" s="46"/>
      <c r="B38" s="46"/>
      <c r="C38" s="46"/>
      <c r="D38" s="46"/>
      <c r="E38" s="127"/>
      <c r="F38" s="46"/>
      <c r="G38" s="128"/>
      <c r="H38" s="128"/>
      <c r="I38" s="46"/>
      <c r="J38" s="46"/>
    </row>
    <row r="39" spans="1:10" x14ac:dyDescent="0.3">
      <c r="A39" s="46"/>
      <c r="B39" s="46"/>
      <c r="C39" s="46"/>
      <c r="D39" s="46"/>
      <c r="E39" s="127"/>
      <c r="F39" s="46"/>
      <c r="G39" s="128"/>
      <c r="H39" s="128"/>
      <c r="I39" s="46"/>
      <c r="J39" s="46"/>
    </row>
    <row r="40" spans="1:10" x14ac:dyDescent="0.3">
      <c r="A40" s="46"/>
      <c r="B40" s="46"/>
      <c r="C40" s="46"/>
      <c r="D40" s="46"/>
      <c r="E40" s="127"/>
      <c r="F40" s="46"/>
      <c r="G40" s="128"/>
      <c r="H40" s="128"/>
      <c r="I40" s="46"/>
      <c r="J40" s="46"/>
    </row>
    <row r="41" spans="1:10" x14ac:dyDescent="0.3">
      <c r="A41" s="46"/>
      <c r="B41" s="46"/>
      <c r="C41" s="46"/>
      <c r="D41" s="46"/>
      <c r="E41" s="127"/>
      <c r="F41" s="46"/>
      <c r="G41" s="128"/>
      <c r="H41" s="128"/>
      <c r="I41" s="46"/>
      <c r="J41" s="46"/>
    </row>
    <row r="42" spans="1:10" x14ac:dyDescent="0.3">
      <c r="A42" s="46"/>
      <c r="B42" s="46"/>
      <c r="C42" s="46"/>
      <c r="D42" s="46"/>
      <c r="E42" s="127"/>
      <c r="F42" s="46"/>
      <c r="G42" s="128"/>
      <c r="H42" s="128"/>
      <c r="I42" s="46"/>
      <c r="J42" s="46"/>
    </row>
    <row r="43" spans="1:10" x14ac:dyDescent="0.3">
      <c r="A43" s="46"/>
      <c r="B43" s="46"/>
      <c r="C43" s="46"/>
      <c r="D43" s="46"/>
      <c r="E43" s="127"/>
      <c r="F43" s="46"/>
      <c r="G43" s="128"/>
      <c r="H43" s="128"/>
      <c r="I43" s="46"/>
      <c r="J43" s="46"/>
    </row>
    <row r="44" spans="1:10" x14ac:dyDescent="0.3">
      <c r="A44" s="46"/>
      <c r="B44" s="46"/>
      <c r="C44" s="46"/>
      <c r="D44" s="46"/>
      <c r="E44" s="127"/>
      <c r="F44" s="46"/>
      <c r="G44" s="128"/>
      <c r="H44" s="128"/>
      <c r="I44" s="46"/>
      <c r="J44" s="46"/>
    </row>
    <row r="45" spans="1:10" x14ac:dyDescent="0.3">
      <c r="A45" s="46"/>
      <c r="B45" s="46"/>
      <c r="C45" s="46"/>
      <c r="D45" s="46"/>
      <c r="E45" s="127"/>
      <c r="F45" s="46"/>
      <c r="G45" s="128"/>
      <c r="H45" s="128"/>
      <c r="I45" s="46"/>
      <c r="J45" s="46"/>
    </row>
    <row r="46" spans="1:10" x14ac:dyDescent="0.3">
      <c r="A46" s="46"/>
      <c r="B46" s="46"/>
      <c r="C46" s="46"/>
      <c r="D46" s="46"/>
      <c r="E46" s="127"/>
      <c r="F46" s="46"/>
      <c r="G46" s="128"/>
      <c r="H46" s="128"/>
      <c r="I46" s="46"/>
      <c r="J46" s="46"/>
    </row>
    <row r="47" spans="1:10" x14ac:dyDescent="0.3">
      <c r="A47" s="46"/>
      <c r="B47" s="46"/>
      <c r="C47" s="46"/>
      <c r="D47" s="46"/>
      <c r="E47" s="127"/>
      <c r="F47" s="46"/>
      <c r="G47" s="128"/>
      <c r="H47" s="128"/>
      <c r="I47" s="46"/>
      <c r="J47" s="46"/>
    </row>
    <row r="48" spans="1:10" x14ac:dyDescent="0.3">
      <c r="A48" s="46"/>
      <c r="B48" s="46"/>
      <c r="C48" s="46"/>
      <c r="D48" s="46"/>
      <c r="E48" s="127"/>
      <c r="F48" s="46"/>
      <c r="G48" s="128"/>
      <c r="H48" s="128"/>
      <c r="I48" s="46"/>
      <c r="J48" s="46"/>
    </row>
    <row r="49" spans="1:10" x14ac:dyDescent="0.3">
      <c r="A49" s="46"/>
      <c r="B49" s="46"/>
      <c r="C49" s="46"/>
      <c r="D49" s="46"/>
      <c r="E49" s="127"/>
      <c r="F49" s="46"/>
      <c r="G49" s="128"/>
      <c r="H49" s="128"/>
      <c r="I49" s="46"/>
      <c r="J49" s="46"/>
    </row>
    <row r="50" spans="1:10" x14ac:dyDescent="0.3">
      <c r="A50" s="46"/>
      <c r="B50" s="46"/>
      <c r="C50" s="46"/>
      <c r="D50" s="46"/>
      <c r="E50" s="127"/>
      <c r="F50" s="46"/>
      <c r="G50" s="128"/>
      <c r="H50" s="128"/>
      <c r="I50" s="46"/>
      <c r="J50" s="46"/>
    </row>
    <row r="51" spans="1:10" x14ac:dyDescent="0.3">
      <c r="A51" s="46"/>
      <c r="B51" s="46"/>
      <c r="C51" s="46"/>
      <c r="D51" s="46"/>
      <c r="E51" s="127"/>
      <c r="F51" s="46"/>
      <c r="G51" s="128"/>
      <c r="H51" s="128"/>
      <c r="I51" s="46"/>
      <c r="J51" s="46"/>
    </row>
    <row r="52" spans="1:10" x14ac:dyDescent="0.3">
      <c r="A52" s="46"/>
      <c r="B52" s="46"/>
      <c r="C52" s="46"/>
      <c r="D52" s="46"/>
      <c r="E52" s="127"/>
      <c r="F52" s="46"/>
      <c r="G52" s="128"/>
      <c r="H52" s="128"/>
      <c r="I52" s="46"/>
      <c r="J52" s="46"/>
    </row>
    <row r="53" spans="1:10" x14ac:dyDescent="0.3">
      <c r="A53" s="46"/>
      <c r="B53" s="46"/>
      <c r="C53" s="46"/>
      <c r="D53" s="46"/>
      <c r="E53" s="127"/>
      <c r="F53" s="46"/>
      <c r="G53" s="128"/>
      <c r="H53" s="128"/>
      <c r="I53" s="46"/>
      <c r="J53" s="46"/>
    </row>
    <row r="54" spans="1:10" x14ac:dyDescent="0.3">
      <c r="A54" s="46"/>
      <c r="B54" s="46"/>
      <c r="C54" s="46"/>
      <c r="D54" s="46"/>
      <c r="E54" s="127"/>
      <c r="F54" s="46"/>
      <c r="G54" s="128"/>
      <c r="H54" s="128"/>
      <c r="I54" s="46"/>
      <c r="J54" s="46"/>
    </row>
    <row r="55" spans="1:10" x14ac:dyDescent="0.3">
      <c r="A55" s="46"/>
      <c r="B55" s="46"/>
      <c r="C55" s="46"/>
      <c r="D55" s="46"/>
      <c r="E55" s="127"/>
      <c r="F55" s="46"/>
      <c r="G55" s="128"/>
      <c r="H55" s="128"/>
      <c r="I55" s="46"/>
      <c r="J55" s="46"/>
    </row>
    <row r="56" spans="1:10" x14ac:dyDescent="0.3">
      <c r="A56" s="46"/>
      <c r="B56" s="46"/>
      <c r="C56" s="46"/>
      <c r="D56" s="46"/>
      <c r="E56" s="127"/>
      <c r="F56" s="46"/>
      <c r="G56" s="128"/>
      <c r="H56" s="128"/>
      <c r="I56" s="46"/>
      <c r="J56" s="46"/>
    </row>
    <row r="57" spans="1:10" x14ac:dyDescent="0.3">
      <c r="A57" s="46"/>
      <c r="B57" s="46"/>
      <c r="C57" s="46"/>
      <c r="D57" s="46"/>
      <c r="E57" s="127"/>
      <c r="F57" s="46"/>
      <c r="G57" s="128"/>
      <c r="H57" s="128"/>
      <c r="I57" s="46"/>
      <c r="J57" s="46"/>
    </row>
    <row r="58" spans="1:10" x14ac:dyDescent="0.3">
      <c r="A58" s="46"/>
      <c r="B58" s="46"/>
      <c r="C58" s="46"/>
      <c r="D58" s="46"/>
      <c r="E58" s="127"/>
      <c r="F58" s="46"/>
      <c r="G58" s="128"/>
      <c r="H58" s="128"/>
      <c r="I58" s="46"/>
      <c r="J58" s="46"/>
    </row>
    <row r="59" spans="1:10" x14ac:dyDescent="0.3">
      <c r="A59" s="46"/>
      <c r="B59" s="46"/>
      <c r="C59" s="46"/>
      <c r="D59" s="46"/>
      <c r="E59" s="127"/>
      <c r="F59" s="46"/>
      <c r="G59" s="128"/>
      <c r="H59" s="128"/>
      <c r="I59" s="46"/>
      <c r="J59" s="46"/>
    </row>
    <row r="60" spans="1:10" x14ac:dyDescent="0.3">
      <c r="A60" s="46"/>
      <c r="B60" s="46"/>
      <c r="C60" s="46"/>
      <c r="D60" s="46"/>
      <c r="E60" s="127"/>
      <c r="F60" s="46"/>
      <c r="G60" s="128"/>
      <c r="H60" s="128"/>
      <c r="I60" s="46"/>
      <c r="J60" s="46"/>
    </row>
    <row r="61" spans="1:10" x14ac:dyDescent="0.3">
      <c r="A61" s="46"/>
      <c r="B61" s="46"/>
      <c r="C61" s="46"/>
      <c r="D61" s="46"/>
      <c r="E61" s="127"/>
      <c r="F61" s="46"/>
      <c r="G61" s="128"/>
      <c r="H61" s="128"/>
      <c r="I61" s="46"/>
      <c r="J61" s="46"/>
    </row>
    <row r="62" spans="1:10" x14ac:dyDescent="0.3">
      <c r="A62" s="46"/>
      <c r="B62" s="46"/>
      <c r="C62" s="46"/>
      <c r="D62" s="46"/>
      <c r="E62" s="127"/>
      <c r="F62" s="46"/>
      <c r="G62" s="128"/>
      <c r="H62" s="128"/>
      <c r="I62" s="46"/>
      <c r="J62" s="46"/>
    </row>
    <row r="63" spans="1:10" x14ac:dyDescent="0.3">
      <c r="A63" s="46"/>
      <c r="B63" s="46"/>
      <c r="C63" s="46"/>
      <c r="D63" s="46"/>
      <c r="E63" s="127"/>
      <c r="F63" s="46"/>
      <c r="G63" s="128"/>
      <c r="H63" s="128"/>
      <c r="I63" s="46"/>
      <c r="J63" s="46"/>
    </row>
    <row r="64" spans="1:10" x14ac:dyDescent="0.3">
      <c r="A64" s="46"/>
      <c r="B64" s="46"/>
      <c r="C64" s="46"/>
      <c r="D64" s="46"/>
      <c r="E64" s="127"/>
      <c r="F64" s="46"/>
      <c r="G64" s="128"/>
      <c r="H64" s="128"/>
      <c r="I64" s="46"/>
      <c r="J64" s="46"/>
    </row>
    <row r="65" spans="1:10" x14ac:dyDescent="0.3">
      <c r="A65" s="46"/>
      <c r="B65" s="46"/>
      <c r="C65" s="46"/>
      <c r="D65" s="46"/>
      <c r="E65" s="127"/>
      <c r="F65" s="46"/>
      <c r="G65" s="128"/>
      <c r="H65" s="128"/>
      <c r="I65" s="46"/>
      <c r="J65" s="46"/>
    </row>
    <row r="66" spans="1:10" x14ac:dyDescent="0.3">
      <c r="A66" s="46"/>
      <c r="B66" s="46"/>
      <c r="C66" s="46"/>
      <c r="D66" s="46"/>
      <c r="E66" s="127"/>
      <c r="F66" s="46"/>
      <c r="G66" s="128"/>
      <c r="H66" s="128"/>
      <c r="I66" s="46"/>
      <c r="J66" s="46"/>
    </row>
    <row r="67" spans="1:10" x14ac:dyDescent="0.3">
      <c r="A67" s="46"/>
      <c r="B67" s="46"/>
      <c r="C67" s="46"/>
      <c r="D67" s="46"/>
      <c r="E67" s="127"/>
      <c r="F67" s="46"/>
      <c r="G67" s="128"/>
      <c r="H67" s="128"/>
      <c r="I67" s="46"/>
      <c r="J67" s="46"/>
    </row>
    <row r="68" spans="1:10" x14ac:dyDescent="0.3">
      <c r="A68" s="46"/>
      <c r="B68" s="46"/>
      <c r="C68" s="46"/>
      <c r="D68" s="46"/>
      <c r="E68" s="127"/>
      <c r="F68" s="46"/>
      <c r="G68" s="128"/>
      <c r="H68" s="128"/>
      <c r="I68" s="46"/>
      <c r="J68" s="46"/>
    </row>
    <row r="69" spans="1:10" x14ac:dyDescent="0.3">
      <c r="A69" s="46"/>
      <c r="B69" s="46"/>
      <c r="C69" s="46"/>
      <c r="D69" s="46"/>
      <c r="E69" s="127"/>
      <c r="F69" s="46"/>
      <c r="G69" s="128"/>
      <c r="H69" s="128"/>
      <c r="I69" s="46"/>
      <c r="J69" s="46"/>
    </row>
    <row r="70" spans="1:10" x14ac:dyDescent="0.3">
      <c r="A70" s="46"/>
      <c r="B70" s="46"/>
      <c r="C70" s="46"/>
      <c r="D70" s="46"/>
      <c r="E70" s="127"/>
      <c r="F70" s="46"/>
      <c r="G70" s="128"/>
      <c r="H70" s="128"/>
      <c r="I70" s="46"/>
      <c r="J70" s="46"/>
    </row>
    <row r="71" spans="1:10" x14ac:dyDescent="0.3">
      <c r="A71" s="46"/>
      <c r="B71" s="46"/>
      <c r="C71" s="46"/>
      <c r="D71" s="46"/>
      <c r="E71" s="127"/>
      <c r="F71" s="46"/>
      <c r="G71" s="128"/>
      <c r="H71" s="128"/>
      <c r="I71" s="46"/>
      <c r="J71" s="46"/>
    </row>
    <row r="72" spans="1:10" x14ac:dyDescent="0.3">
      <c r="A72" s="46"/>
      <c r="B72" s="46"/>
      <c r="C72" s="46"/>
      <c r="D72" s="46"/>
      <c r="E72" s="127"/>
      <c r="F72" s="46"/>
      <c r="G72" s="128"/>
      <c r="H72" s="128"/>
      <c r="I72" s="46"/>
      <c r="J72" s="46"/>
    </row>
    <row r="73" spans="1:10" x14ac:dyDescent="0.3">
      <c r="A73" s="46"/>
      <c r="B73" s="46"/>
      <c r="C73" s="46"/>
      <c r="D73" s="46"/>
      <c r="E73" s="127"/>
      <c r="F73" s="46"/>
      <c r="G73" s="128"/>
      <c r="H73" s="128"/>
      <c r="I73" s="46"/>
      <c r="J73" s="46"/>
    </row>
    <row r="74" spans="1:10" x14ac:dyDescent="0.3">
      <c r="A74" s="46"/>
      <c r="B74" s="46"/>
      <c r="C74" s="46"/>
      <c r="D74" s="46"/>
      <c r="E74" s="127"/>
      <c r="F74" s="46"/>
      <c r="G74" s="128"/>
      <c r="H74" s="128"/>
      <c r="I74" s="46"/>
      <c r="J74" s="46"/>
    </row>
    <row r="75" spans="1:10" x14ac:dyDescent="0.3">
      <c r="A75" s="46"/>
      <c r="B75" s="46"/>
      <c r="C75" s="46"/>
      <c r="D75" s="46"/>
      <c r="E75" s="127"/>
      <c r="F75" s="46"/>
      <c r="G75" s="128"/>
      <c r="H75" s="128"/>
      <c r="I75" s="46"/>
      <c r="J75" s="46"/>
    </row>
    <row r="76" spans="1:10" x14ac:dyDescent="0.3">
      <c r="A76" s="46"/>
      <c r="B76" s="46"/>
      <c r="C76" s="46"/>
      <c r="D76" s="46"/>
      <c r="E76" s="127"/>
      <c r="F76" s="46"/>
      <c r="G76" s="128"/>
      <c r="H76" s="128"/>
      <c r="I76" s="46"/>
      <c r="J76" s="46"/>
    </row>
    <row r="77" spans="1:10" x14ac:dyDescent="0.3">
      <c r="A77" s="46"/>
      <c r="B77" s="46"/>
      <c r="C77" s="46"/>
      <c r="D77" s="46"/>
      <c r="E77" s="127"/>
      <c r="F77" s="46"/>
      <c r="G77" s="128"/>
      <c r="H77" s="128"/>
      <c r="I77" s="46"/>
      <c r="J77" s="46"/>
    </row>
    <row r="78" spans="1:10" x14ac:dyDescent="0.3">
      <c r="A78" s="46"/>
      <c r="B78" s="46"/>
      <c r="C78" s="46"/>
      <c r="D78" s="46"/>
      <c r="E78" s="127"/>
      <c r="F78" s="46"/>
      <c r="G78" s="128"/>
      <c r="H78" s="128"/>
      <c r="I78" s="46"/>
      <c r="J78" s="46"/>
    </row>
    <row r="79" spans="1:10" x14ac:dyDescent="0.3">
      <c r="A79" s="46"/>
      <c r="B79" s="46"/>
      <c r="C79" s="46"/>
      <c r="D79" s="46"/>
      <c r="E79" s="127"/>
      <c r="F79" s="46"/>
      <c r="G79" s="128"/>
      <c r="H79" s="128"/>
      <c r="I79" s="46"/>
      <c r="J79" s="46"/>
    </row>
    <row r="80" spans="1:10" x14ac:dyDescent="0.3">
      <c r="A80" s="46"/>
      <c r="B80" s="46"/>
      <c r="C80" s="46"/>
      <c r="D80" s="46"/>
      <c r="E80" s="127"/>
      <c r="F80" s="46"/>
      <c r="G80" s="128"/>
      <c r="H80" s="128"/>
      <c r="I80" s="46"/>
      <c r="J80" s="46"/>
    </row>
    <row r="81" spans="1:10" x14ac:dyDescent="0.3">
      <c r="A81" s="46"/>
      <c r="B81" s="46"/>
      <c r="C81" s="46"/>
      <c r="D81" s="46"/>
      <c r="E81" s="127"/>
      <c r="F81" s="46"/>
      <c r="G81" s="128"/>
      <c r="H81" s="128"/>
      <c r="I81" s="46"/>
      <c r="J81" s="46"/>
    </row>
    <row r="82" spans="1:10" x14ac:dyDescent="0.3">
      <c r="A82" s="46"/>
      <c r="B82" s="46"/>
      <c r="C82" s="46"/>
      <c r="D82" s="46"/>
      <c r="E82" s="127"/>
      <c r="F82" s="46"/>
      <c r="G82" s="128"/>
      <c r="H82" s="128"/>
      <c r="I82" s="46"/>
      <c r="J82" s="46"/>
    </row>
    <row r="83" spans="1:10" x14ac:dyDescent="0.3">
      <c r="A83" s="46"/>
      <c r="B83" s="46"/>
      <c r="C83" s="46"/>
      <c r="D83" s="46"/>
      <c r="E83" s="127"/>
      <c r="F83" s="46"/>
      <c r="G83" s="128"/>
      <c r="H83" s="128"/>
      <c r="I83" s="46"/>
      <c r="J83" s="46"/>
    </row>
    <row r="84" spans="1:10" x14ac:dyDescent="0.3">
      <c r="A84" s="46"/>
      <c r="B84" s="46"/>
      <c r="C84" s="46"/>
      <c r="D84" s="46"/>
      <c r="E84" s="127"/>
      <c r="F84" s="46"/>
      <c r="G84" s="128"/>
      <c r="H84" s="128"/>
      <c r="I84" s="46"/>
      <c r="J84" s="46"/>
    </row>
    <row r="85" spans="1:10" x14ac:dyDescent="0.3">
      <c r="A85" s="46"/>
      <c r="B85" s="46"/>
      <c r="C85" s="46"/>
      <c r="D85" s="46"/>
      <c r="E85" s="127"/>
      <c r="F85" s="46"/>
      <c r="G85" s="128"/>
      <c r="H85" s="128"/>
      <c r="I85" s="46"/>
      <c r="J85" s="46"/>
    </row>
    <row r="86" spans="1:10" x14ac:dyDescent="0.3">
      <c r="A86" s="46"/>
      <c r="B86" s="46"/>
      <c r="C86" s="46"/>
      <c r="D86" s="46"/>
      <c r="E86" s="127"/>
      <c r="F86" s="46"/>
      <c r="G86" s="128"/>
      <c r="H86" s="128"/>
      <c r="I86" s="46"/>
      <c r="J86" s="46"/>
    </row>
    <row r="87" spans="1:10" x14ac:dyDescent="0.3">
      <c r="A87" s="46"/>
      <c r="B87" s="46"/>
      <c r="C87" s="46"/>
      <c r="D87" s="46"/>
      <c r="E87" s="127"/>
      <c r="F87" s="46"/>
      <c r="G87" s="128"/>
      <c r="H87" s="128"/>
      <c r="I87" s="46"/>
      <c r="J87" s="46"/>
    </row>
    <row r="88" spans="1:10" x14ac:dyDescent="0.3">
      <c r="A88" s="46"/>
      <c r="B88" s="46"/>
      <c r="C88" s="46"/>
      <c r="D88" s="46"/>
      <c r="E88" s="127"/>
      <c r="F88" s="46"/>
      <c r="G88" s="128"/>
      <c r="H88" s="128"/>
      <c r="I88" s="46"/>
      <c r="J88" s="46"/>
    </row>
    <row r="89" spans="1:10" x14ac:dyDescent="0.3">
      <c r="A89" s="46"/>
      <c r="B89" s="46"/>
      <c r="C89" s="46"/>
      <c r="D89" s="46"/>
      <c r="E89" s="127"/>
      <c r="F89" s="46"/>
      <c r="G89" s="128"/>
      <c r="H89" s="128"/>
      <c r="I89" s="46"/>
      <c r="J89" s="46"/>
    </row>
    <row r="90" spans="1:10" x14ac:dyDescent="0.3">
      <c r="A90" s="46"/>
      <c r="B90" s="46"/>
      <c r="C90" s="46"/>
      <c r="D90" s="46"/>
      <c r="E90" s="127"/>
      <c r="F90" s="46"/>
      <c r="G90" s="128"/>
      <c r="H90" s="128"/>
      <c r="I90" s="46"/>
      <c r="J90" s="46"/>
    </row>
    <row r="91" spans="1:10" x14ac:dyDescent="0.3">
      <c r="A91" s="46"/>
      <c r="B91" s="46"/>
      <c r="C91" s="46"/>
      <c r="D91" s="46"/>
      <c r="E91" s="127"/>
      <c r="F91" s="46"/>
      <c r="G91" s="128"/>
      <c r="H91" s="128"/>
      <c r="I91" s="46"/>
      <c r="J91" s="46"/>
    </row>
    <row r="92" spans="1:10" x14ac:dyDescent="0.3">
      <c r="A92" s="46"/>
      <c r="B92" s="46"/>
      <c r="C92" s="46"/>
      <c r="D92" s="46"/>
      <c r="E92" s="127"/>
      <c r="F92" s="46"/>
      <c r="G92" s="128"/>
      <c r="H92" s="128"/>
      <c r="I92" s="46"/>
      <c r="J92" s="46"/>
    </row>
    <row r="93" spans="1:10" x14ac:dyDescent="0.3">
      <c r="A93" s="46"/>
      <c r="B93" s="46"/>
      <c r="C93" s="46"/>
      <c r="D93" s="46"/>
      <c r="E93" s="127"/>
      <c r="F93" s="46"/>
      <c r="G93" s="128"/>
      <c r="H93" s="128"/>
      <c r="I93" s="46"/>
      <c r="J93" s="46"/>
    </row>
    <row r="94" spans="1:10" x14ac:dyDescent="0.3">
      <c r="A94" s="46"/>
      <c r="B94" s="46"/>
      <c r="C94" s="46"/>
      <c r="D94" s="46"/>
      <c r="E94" s="127"/>
      <c r="F94" s="46"/>
      <c r="G94" s="128"/>
      <c r="H94" s="128"/>
      <c r="I94" s="46"/>
      <c r="J94" s="46"/>
    </row>
    <row r="95" spans="1:10" x14ac:dyDescent="0.3">
      <c r="A95" s="46"/>
      <c r="B95" s="46"/>
      <c r="C95" s="46"/>
      <c r="D95" s="46"/>
      <c r="E95" s="127"/>
      <c r="F95" s="46"/>
      <c r="G95" s="128"/>
      <c r="H95" s="128"/>
      <c r="I95" s="46"/>
      <c r="J95" s="46"/>
    </row>
    <row r="96" spans="1:10" x14ac:dyDescent="0.3">
      <c r="A96" s="46"/>
      <c r="B96" s="46"/>
      <c r="C96" s="46"/>
      <c r="D96" s="46"/>
      <c r="E96" s="127"/>
      <c r="F96" s="46"/>
      <c r="G96" s="128"/>
      <c r="H96" s="128"/>
      <c r="I96" s="46"/>
      <c r="J96" s="46"/>
    </row>
    <row r="97" spans="1:10" x14ac:dyDescent="0.3">
      <c r="A97" s="46"/>
      <c r="B97" s="46"/>
      <c r="C97" s="46"/>
      <c r="D97" s="46"/>
      <c r="E97" s="127"/>
      <c r="F97" s="46"/>
      <c r="G97" s="128"/>
      <c r="H97" s="128"/>
      <c r="I97" s="46"/>
      <c r="J97" s="46"/>
    </row>
    <row r="98" spans="1:10" x14ac:dyDescent="0.3">
      <c r="A98" s="46"/>
      <c r="B98" s="46"/>
      <c r="C98" s="46"/>
      <c r="D98" s="46"/>
      <c r="E98" s="127"/>
      <c r="F98" s="46"/>
      <c r="G98" s="128"/>
      <c r="H98" s="128"/>
      <c r="I98" s="46"/>
      <c r="J98" s="46"/>
    </row>
    <row r="99" spans="1:10" x14ac:dyDescent="0.3">
      <c r="A99" s="46"/>
      <c r="B99" s="46"/>
      <c r="C99" s="46"/>
      <c r="D99" s="46"/>
      <c r="E99" s="127"/>
      <c r="F99" s="46"/>
      <c r="G99" s="128"/>
      <c r="H99" s="128"/>
      <c r="I99" s="46"/>
      <c r="J99" s="46"/>
    </row>
    <row r="100" spans="1:10" x14ac:dyDescent="0.3">
      <c r="A100" s="46"/>
      <c r="B100" s="46"/>
      <c r="C100" s="46"/>
      <c r="D100" s="46"/>
      <c r="E100" s="127"/>
      <c r="F100" s="46"/>
      <c r="G100" s="128"/>
      <c r="H100" s="128"/>
      <c r="I100" s="46"/>
      <c r="J100" s="46"/>
    </row>
    <row r="101" spans="1:10" x14ac:dyDescent="0.3">
      <c r="A101" s="46"/>
      <c r="B101" s="46"/>
      <c r="C101" s="46"/>
      <c r="D101" s="46"/>
      <c r="E101" s="127"/>
      <c r="F101" s="46"/>
      <c r="G101" s="128"/>
      <c r="H101" s="128"/>
      <c r="I101" s="46"/>
      <c r="J101" s="46"/>
    </row>
    <row r="102" spans="1:10" x14ac:dyDescent="0.3">
      <c r="A102" s="46"/>
      <c r="B102" s="46"/>
      <c r="C102" s="46"/>
      <c r="D102" s="46"/>
      <c r="E102" s="127"/>
      <c r="F102" s="46"/>
      <c r="G102" s="128"/>
      <c r="H102" s="128"/>
      <c r="I102" s="46"/>
      <c r="J102" s="46"/>
    </row>
    <row r="103" spans="1:10" x14ac:dyDescent="0.3">
      <c r="A103" s="46"/>
      <c r="B103" s="46"/>
      <c r="C103" s="46"/>
      <c r="D103" s="46"/>
      <c r="E103" s="127"/>
      <c r="F103" s="46"/>
      <c r="G103" s="128"/>
      <c r="H103" s="128"/>
      <c r="I103" s="46"/>
      <c r="J103" s="46"/>
    </row>
    <row r="104" spans="1:10" x14ac:dyDescent="0.3">
      <c r="A104" s="46"/>
      <c r="B104" s="46"/>
      <c r="C104" s="46"/>
      <c r="D104" s="46"/>
      <c r="E104" s="127"/>
      <c r="F104" s="46"/>
      <c r="G104" s="128"/>
      <c r="H104" s="128"/>
      <c r="I104" s="46"/>
      <c r="J104" s="46"/>
    </row>
    <row r="105" spans="1:10" x14ac:dyDescent="0.3">
      <c r="A105" s="46"/>
      <c r="B105" s="46"/>
      <c r="C105" s="46"/>
      <c r="D105" s="46"/>
      <c r="E105" s="127"/>
      <c r="F105" s="46"/>
      <c r="G105" s="128"/>
      <c r="H105" s="128"/>
      <c r="I105" s="46"/>
      <c r="J105" s="46"/>
    </row>
    <row r="106" spans="1:10" x14ac:dyDescent="0.3">
      <c r="A106" s="46"/>
      <c r="B106" s="46"/>
      <c r="C106" s="46"/>
      <c r="D106" s="46"/>
      <c r="E106" s="127"/>
      <c r="F106" s="46"/>
      <c r="G106" s="128"/>
      <c r="H106" s="128"/>
      <c r="I106" s="46"/>
      <c r="J106" s="46"/>
    </row>
    <row r="107" spans="1:10" x14ac:dyDescent="0.3">
      <c r="A107" s="46"/>
      <c r="B107" s="46"/>
      <c r="C107" s="46"/>
      <c r="D107" s="46"/>
      <c r="E107" s="127"/>
      <c r="F107" s="46"/>
      <c r="G107" s="128"/>
      <c r="H107" s="128"/>
      <c r="I107" s="46"/>
      <c r="J107" s="46"/>
    </row>
    <row r="108" spans="1:10" x14ac:dyDescent="0.3">
      <c r="A108" s="46"/>
      <c r="B108" s="46"/>
      <c r="C108" s="46"/>
      <c r="D108" s="46"/>
      <c r="E108" s="127"/>
      <c r="F108" s="46"/>
      <c r="G108" s="128"/>
      <c r="H108" s="128"/>
      <c r="I108" s="46"/>
      <c r="J108" s="46"/>
    </row>
    <row r="109" spans="1:10" x14ac:dyDescent="0.3">
      <c r="A109" s="46"/>
      <c r="B109" s="46"/>
      <c r="C109" s="46"/>
      <c r="D109" s="46"/>
      <c r="E109" s="127"/>
      <c r="F109" s="46"/>
      <c r="G109" s="128"/>
      <c r="H109" s="128"/>
      <c r="I109" s="46"/>
      <c r="J109" s="46"/>
    </row>
    <row r="110" spans="1:10" x14ac:dyDescent="0.3">
      <c r="A110" s="46"/>
      <c r="B110" s="46"/>
      <c r="C110" s="46"/>
      <c r="D110" s="46"/>
      <c r="E110" s="127"/>
      <c r="F110" s="46"/>
      <c r="G110" s="128"/>
      <c r="H110" s="128"/>
      <c r="I110" s="46"/>
      <c r="J110" s="46"/>
    </row>
    <row r="111" spans="1:10" x14ac:dyDescent="0.3">
      <c r="A111" s="46"/>
      <c r="B111" s="46"/>
      <c r="C111" s="46"/>
      <c r="D111" s="46"/>
      <c r="E111" s="127"/>
      <c r="F111" s="46"/>
      <c r="G111" s="128"/>
      <c r="H111" s="128"/>
      <c r="I111" s="46"/>
      <c r="J111" s="46"/>
    </row>
    <row r="112" spans="1:10" x14ac:dyDescent="0.3">
      <c r="A112" s="46"/>
      <c r="B112" s="46"/>
      <c r="C112" s="46"/>
      <c r="D112" s="46"/>
      <c r="E112" s="127"/>
      <c r="F112" s="46"/>
      <c r="G112" s="128"/>
      <c r="H112" s="128"/>
      <c r="I112" s="46"/>
      <c r="J112" s="46"/>
    </row>
    <row r="113" spans="1:10" x14ac:dyDescent="0.3">
      <c r="A113" s="46"/>
      <c r="B113" s="46"/>
      <c r="C113" s="46"/>
      <c r="D113" s="46"/>
      <c r="E113" s="127"/>
      <c r="F113" s="46"/>
      <c r="G113" s="128"/>
      <c r="H113" s="128"/>
      <c r="I113" s="46"/>
      <c r="J113" s="46"/>
    </row>
    <row r="114" spans="1:10" x14ac:dyDescent="0.3">
      <c r="A114" s="46"/>
      <c r="B114" s="46"/>
      <c r="C114" s="46"/>
      <c r="D114" s="46"/>
      <c r="E114" s="127"/>
      <c r="F114" s="46"/>
      <c r="G114" s="128"/>
      <c r="H114" s="128"/>
      <c r="I114" s="46"/>
      <c r="J114" s="46"/>
    </row>
    <row r="115" spans="1:10" x14ac:dyDescent="0.3">
      <c r="A115" s="46"/>
      <c r="B115" s="46"/>
      <c r="C115" s="46"/>
      <c r="D115" s="46"/>
      <c r="E115" s="127"/>
      <c r="F115" s="46"/>
      <c r="G115" s="128"/>
      <c r="H115" s="128"/>
      <c r="I115" s="46"/>
      <c r="J115" s="46"/>
    </row>
    <row r="116" spans="1:10" x14ac:dyDescent="0.3">
      <c r="A116" s="46"/>
      <c r="B116" s="46"/>
      <c r="C116" s="46"/>
      <c r="D116" s="46"/>
      <c r="E116" s="127"/>
      <c r="F116" s="46"/>
      <c r="G116" s="128"/>
      <c r="H116" s="128"/>
      <c r="I116" s="46"/>
      <c r="J116" s="46"/>
    </row>
    <row r="117" spans="1:10" x14ac:dyDescent="0.3">
      <c r="A117" s="46"/>
      <c r="B117" s="46"/>
      <c r="C117" s="46"/>
      <c r="D117" s="46"/>
      <c r="E117" s="127"/>
      <c r="F117" s="46"/>
      <c r="G117" s="128"/>
      <c r="H117" s="128"/>
      <c r="I117" s="46"/>
      <c r="J117" s="46"/>
    </row>
    <row r="118" spans="1:10" x14ac:dyDescent="0.3">
      <c r="A118" s="46"/>
      <c r="B118" s="46"/>
      <c r="C118" s="46"/>
      <c r="D118" s="46"/>
      <c r="E118" s="127"/>
      <c r="F118" s="46"/>
      <c r="G118" s="128"/>
      <c r="H118" s="128"/>
      <c r="I118" s="46"/>
      <c r="J118" s="46"/>
    </row>
    <row r="119" spans="1:10" x14ac:dyDescent="0.3">
      <c r="A119" s="46"/>
      <c r="B119" s="46"/>
      <c r="C119" s="46"/>
      <c r="D119" s="46"/>
      <c r="E119" s="127"/>
      <c r="F119" s="46"/>
      <c r="G119" s="128"/>
      <c r="H119" s="128"/>
      <c r="I119" s="46"/>
      <c r="J119" s="46"/>
    </row>
    <row r="120" spans="1:10" x14ac:dyDescent="0.3">
      <c r="A120" s="46"/>
      <c r="B120" s="46"/>
      <c r="C120" s="46"/>
      <c r="D120" s="46"/>
      <c r="E120" s="127"/>
      <c r="F120" s="46"/>
      <c r="G120" s="128"/>
      <c r="H120" s="128"/>
      <c r="I120" s="46"/>
      <c r="J120" s="46"/>
    </row>
    <row r="121" spans="1:10" x14ac:dyDescent="0.3">
      <c r="A121" s="46"/>
      <c r="B121" s="46"/>
      <c r="C121" s="46"/>
      <c r="D121" s="46"/>
      <c r="E121" s="127"/>
      <c r="F121" s="46"/>
      <c r="G121" s="128"/>
      <c r="H121" s="128"/>
      <c r="I121" s="46"/>
      <c r="J121" s="46"/>
    </row>
    <row r="122" spans="1:10" x14ac:dyDescent="0.3">
      <c r="A122" s="46"/>
      <c r="B122" s="46"/>
      <c r="C122" s="46"/>
      <c r="D122" s="46"/>
      <c r="E122" s="127"/>
      <c r="F122" s="46"/>
      <c r="G122" s="128"/>
      <c r="H122" s="128"/>
      <c r="I122" s="46"/>
      <c r="J122" s="46"/>
    </row>
    <row r="123" spans="1:10" x14ac:dyDescent="0.3">
      <c r="A123" s="46"/>
      <c r="B123" s="46"/>
      <c r="C123" s="46"/>
      <c r="D123" s="46"/>
      <c r="E123" s="127"/>
      <c r="F123" s="46"/>
      <c r="G123" s="128"/>
      <c r="H123" s="128"/>
      <c r="I123" s="46"/>
      <c r="J123" s="46"/>
    </row>
    <row r="124" spans="1:10" x14ac:dyDescent="0.3">
      <c r="A124" s="46"/>
      <c r="B124" s="46"/>
      <c r="C124" s="46"/>
      <c r="D124" s="46"/>
      <c r="E124" s="127"/>
      <c r="F124" s="46"/>
      <c r="G124" s="128"/>
      <c r="H124" s="128"/>
      <c r="I124" s="46"/>
      <c r="J124" s="46"/>
    </row>
    <row r="125" spans="1:10" x14ac:dyDescent="0.3">
      <c r="A125" s="46"/>
      <c r="B125" s="46"/>
      <c r="C125" s="46"/>
      <c r="D125" s="46"/>
      <c r="E125" s="127"/>
      <c r="F125" s="46"/>
      <c r="G125" s="128"/>
      <c r="H125" s="128"/>
      <c r="I125" s="46"/>
      <c r="J125" s="46"/>
    </row>
    <row r="126" spans="1:10" x14ac:dyDescent="0.3">
      <c r="A126" s="46"/>
      <c r="B126" s="46"/>
      <c r="C126" s="46"/>
      <c r="D126" s="46"/>
      <c r="E126" s="127"/>
      <c r="F126" s="46"/>
      <c r="G126" s="128"/>
      <c r="H126" s="128"/>
      <c r="I126" s="46"/>
      <c r="J126" s="46"/>
    </row>
    <row r="127" spans="1:10" x14ac:dyDescent="0.3">
      <c r="A127" s="46"/>
      <c r="B127" s="46"/>
      <c r="C127" s="46"/>
      <c r="D127" s="46"/>
      <c r="E127" s="127"/>
      <c r="F127" s="46"/>
      <c r="G127" s="128"/>
      <c r="H127" s="128"/>
      <c r="I127" s="46"/>
      <c r="J127" s="46"/>
    </row>
    <row r="128" spans="1:10" x14ac:dyDescent="0.3">
      <c r="A128" s="46"/>
      <c r="B128" s="46"/>
      <c r="C128" s="46"/>
      <c r="D128" s="46"/>
      <c r="E128" s="127"/>
      <c r="F128" s="46"/>
      <c r="G128" s="128"/>
      <c r="H128" s="128"/>
      <c r="I128" s="46"/>
      <c r="J128" s="46"/>
    </row>
    <row r="129" spans="1:10" x14ac:dyDescent="0.3">
      <c r="A129" s="46"/>
      <c r="B129" s="46"/>
      <c r="C129" s="46"/>
      <c r="D129" s="46"/>
      <c r="E129" s="127"/>
      <c r="F129" s="46"/>
      <c r="G129" s="128"/>
      <c r="H129" s="128"/>
      <c r="I129" s="46"/>
      <c r="J129" s="46"/>
    </row>
    <row r="130" spans="1:10" x14ac:dyDescent="0.3">
      <c r="A130" s="46"/>
      <c r="B130" s="46"/>
      <c r="C130" s="46"/>
      <c r="D130" s="46"/>
      <c r="E130" s="127"/>
      <c r="F130" s="46"/>
      <c r="G130" s="128"/>
      <c r="H130" s="128"/>
      <c r="I130" s="46"/>
      <c r="J130" s="46"/>
    </row>
    <row r="131" spans="1:10" x14ac:dyDescent="0.3">
      <c r="A131" s="46"/>
      <c r="B131" s="46"/>
      <c r="C131" s="46"/>
      <c r="D131" s="46"/>
      <c r="E131" s="127"/>
      <c r="F131" s="46"/>
      <c r="G131" s="128"/>
      <c r="H131" s="128"/>
      <c r="I131" s="46"/>
      <c r="J131" s="46"/>
    </row>
    <row r="132" spans="1:10" x14ac:dyDescent="0.3">
      <c r="A132" s="46"/>
      <c r="B132" s="46"/>
      <c r="C132" s="46"/>
      <c r="D132" s="46"/>
      <c r="E132" s="127"/>
      <c r="F132" s="46"/>
      <c r="G132" s="128"/>
      <c r="H132" s="128"/>
      <c r="I132" s="46"/>
      <c r="J132" s="46"/>
    </row>
    <row r="133" spans="1:10" x14ac:dyDescent="0.3">
      <c r="A133" s="46"/>
      <c r="B133" s="46"/>
      <c r="C133" s="46"/>
      <c r="D133" s="46"/>
      <c r="E133" s="127"/>
      <c r="F133" s="46"/>
      <c r="G133" s="128"/>
      <c r="H133" s="128"/>
      <c r="I133" s="46"/>
      <c r="J133" s="46"/>
    </row>
    <row r="134" spans="1:10" x14ac:dyDescent="0.3">
      <c r="A134" s="46"/>
      <c r="B134" s="46"/>
      <c r="C134" s="46"/>
      <c r="D134" s="46"/>
      <c r="E134" s="127"/>
      <c r="F134" s="46"/>
      <c r="G134" s="128"/>
      <c r="H134" s="128"/>
      <c r="I134" s="46"/>
      <c r="J134" s="46"/>
    </row>
    <row r="135" spans="1:10" x14ac:dyDescent="0.3">
      <c r="A135" s="46"/>
      <c r="B135" s="46"/>
      <c r="C135" s="46"/>
      <c r="D135" s="46"/>
      <c r="E135" s="127"/>
      <c r="F135" s="46"/>
      <c r="G135" s="128"/>
      <c r="H135" s="128"/>
      <c r="I135" s="46"/>
      <c r="J135" s="46"/>
    </row>
    <row r="136" spans="1:10" x14ac:dyDescent="0.3">
      <c r="A136" s="46"/>
      <c r="B136" s="46"/>
      <c r="C136" s="46"/>
      <c r="D136" s="46"/>
      <c r="E136" s="127"/>
      <c r="F136" s="46"/>
      <c r="G136" s="128"/>
      <c r="H136" s="128"/>
      <c r="I136" s="46"/>
      <c r="J136" s="46"/>
    </row>
    <row r="137" spans="1:10" x14ac:dyDescent="0.3">
      <c r="A137" s="46"/>
      <c r="B137" s="46"/>
      <c r="C137" s="46"/>
      <c r="D137" s="46"/>
      <c r="E137" s="127"/>
      <c r="F137" s="46"/>
      <c r="G137" s="128"/>
      <c r="H137" s="128"/>
      <c r="I137" s="46"/>
      <c r="J137" s="46"/>
    </row>
    <row r="138" spans="1:10" x14ac:dyDescent="0.3">
      <c r="A138" s="46"/>
      <c r="B138" s="46"/>
      <c r="C138" s="46"/>
      <c r="D138" s="46"/>
      <c r="E138" s="127"/>
      <c r="F138" s="46"/>
      <c r="G138" s="128"/>
      <c r="H138" s="128"/>
      <c r="I138" s="46"/>
      <c r="J138" s="46"/>
    </row>
    <row r="139" spans="1:10" x14ac:dyDescent="0.3">
      <c r="A139" s="46"/>
      <c r="B139" s="46"/>
      <c r="C139" s="46"/>
      <c r="D139" s="46"/>
      <c r="E139" s="127"/>
      <c r="F139" s="46"/>
      <c r="G139" s="128"/>
      <c r="H139" s="128"/>
      <c r="I139" s="46"/>
      <c r="J139" s="46"/>
    </row>
    <row r="140" spans="1:10" x14ac:dyDescent="0.3">
      <c r="A140" s="46"/>
      <c r="B140" s="46"/>
      <c r="C140" s="46"/>
      <c r="D140" s="46"/>
      <c r="E140" s="127"/>
      <c r="F140" s="46"/>
      <c r="G140" s="128"/>
      <c r="H140" s="128"/>
      <c r="I140" s="46"/>
      <c r="J140" s="46"/>
    </row>
    <row r="141" spans="1:10" x14ac:dyDescent="0.3">
      <c r="A141" s="46"/>
      <c r="B141" s="46"/>
      <c r="C141" s="46"/>
      <c r="D141" s="46"/>
      <c r="E141" s="127"/>
      <c r="F141" s="46"/>
      <c r="G141" s="128"/>
      <c r="H141" s="128"/>
      <c r="I141" s="46"/>
      <c r="J141" s="46"/>
    </row>
    <row r="142" spans="1:10" x14ac:dyDescent="0.3">
      <c r="A142" s="46"/>
      <c r="B142" s="46"/>
      <c r="C142" s="46"/>
      <c r="D142" s="46"/>
      <c r="E142" s="127"/>
      <c r="F142" s="46"/>
      <c r="G142" s="128"/>
      <c r="H142" s="128"/>
      <c r="I142" s="46"/>
      <c r="J142" s="46"/>
    </row>
    <row r="143" spans="1:10" x14ac:dyDescent="0.3">
      <c r="A143" s="46"/>
      <c r="B143" s="46"/>
      <c r="C143" s="46"/>
      <c r="D143" s="46"/>
      <c r="E143" s="127"/>
      <c r="F143" s="46"/>
      <c r="G143" s="128"/>
      <c r="H143" s="128"/>
      <c r="I143" s="46"/>
      <c r="J143" s="46"/>
    </row>
    <row r="144" spans="1:10" x14ac:dyDescent="0.3">
      <c r="A144" s="46"/>
      <c r="B144" s="46"/>
      <c r="C144" s="46"/>
      <c r="D144" s="46"/>
      <c r="E144" s="127"/>
      <c r="F144" s="46"/>
      <c r="G144" s="128"/>
      <c r="H144" s="128"/>
      <c r="I144" s="46"/>
      <c r="J144" s="46"/>
    </row>
    <row r="145" spans="1:10" x14ac:dyDescent="0.3">
      <c r="A145" s="46"/>
      <c r="B145" s="46"/>
      <c r="C145" s="46"/>
      <c r="D145" s="46"/>
      <c r="E145" s="127"/>
      <c r="F145" s="46"/>
      <c r="G145" s="128"/>
      <c r="H145" s="128"/>
      <c r="I145" s="46"/>
      <c r="J145" s="46"/>
    </row>
    <row r="146" spans="1:10" x14ac:dyDescent="0.3">
      <c r="A146" s="46"/>
      <c r="B146" s="46"/>
      <c r="C146" s="46"/>
      <c r="D146" s="46"/>
      <c r="E146" s="127"/>
      <c r="F146" s="46"/>
      <c r="G146" s="128"/>
      <c r="H146" s="128"/>
      <c r="I146" s="46"/>
      <c r="J146" s="46"/>
    </row>
    <row r="147" spans="1:10" x14ac:dyDescent="0.3">
      <c r="A147" s="46"/>
      <c r="B147" s="46"/>
      <c r="C147" s="46"/>
      <c r="D147" s="46"/>
      <c r="E147" s="127"/>
      <c r="F147" s="46"/>
      <c r="G147" s="128"/>
      <c r="H147" s="128"/>
      <c r="I147" s="46"/>
      <c r="J147" s="46"/>
    </row>
    <row r="148" spans="1:10" x14ac:dyDescent="0.3">
      <c r="A148" s="46"/>
      <c r="B148" s="46"/>
      <c r="C148" s="46"/>
      <c r="D148" s="46"/>
      <c r="E148" s="127"/>
      <c r="F148" s="46"/>
      <c r="G148" s="128"/>
      <c r="H148" s="128"/>
      <c r="I148" s="46"/>
      <c r="J148" s="46"/>
    </row>
    <row r="149" spans="1:10" x14ac:dyDescent="0.3">
      <c r="A149" s="46"/>
      <c r="B149" s="46"/>
      <c r="C149" s="46"/>
      <c r="D149" s="46"/>
      <c r="E149" s="127"/>
      <c r="F149" s="46"/>
      <c r="G149" s="128"/>
      <c r="H149" s="128"/>
      <c r="I149" s="46"/>
      <c r="J149" s="46"/>
    </row>
    <row r="150" spans="1:10" x14ac:dyDescent="0.3">
      <c r="A150" s="46"/>
      <c r="B150" s="46"/>
      <c r="C150" s="46"/>
      <c r="D150" s="46"/>
      <c r="E150" s="127"/>
      <c r="F150" s="46"/>
      <c r="G150" s="128"/>
      <c r="H150" s="128"/>
      <c r="I150" s="46"/>
      <c r="J150" s="46"/>
    </row>
    <row r="151" spans="1:10" x14ac:dyDescent="0.3">
      <c r="A151" s="46"/>
      <c r="B151" s="46"/>
      <c r="C151" s="46"/>
      <c r="D151" s="46"/>
      <c r="E151" s="127"/>
      <c r="F151" s="46"/>
      <c r="G151" s="128"/>
      <c r="H151" s="128"/>
      <c r="I151" s="46"/>
      <c r="J151" s="46"/>
    </row>
    <row r="152" spans="1:10" x14ac:dyDescent="0.3">
      <c r="A152" s="46"/>
      <c r="B152" s="46"/>
      <c r="C152" s="46"/>
      <c r="D152" s="46"/>
      <c r="E152" s="127"/>
      <c r="F152" s="46"/>
      <c r="G152" s="128"/>
      <c r="H152" s="128"/>
      <c r="I152" s="46"/>
      <c r="J152" s="46"/>
    </row>
    <row r="153" spans="1:10" x14ac:dyDescent="0.3">
      <c r="A153" s="46"/>
      <c r="B153" s="46"/>
      <c r="C153" s="46"/>
      <c r="D153" s="46"/>
      <c r="E153" s="127"/>
      <c r="F153" s="46"/>
      <c r="G153" s="128"/>
      <c r="H153" s="128"/>
      <c r="I153" s="46"/>
      <c r="J153" s="46"/>
    </row>
    <row r="154" spans="1:10" x14ac:dyDescent="0.3">
      <c r="A154" s="46"/>
      <c r="B154" s="46"/>
      <c r="C154" s="46"/>
      <c r="D154" s="46"/>
      <c r="E154" s="127"/>
      <c r="F154" s="46"/>
      <c r="G154" s="128"/>
      <c r="H154" s="128"/>
      <c r="I154" s="46"/>
      <c r="J154" s="46"/>
    </row>
    <row r="155" spans="1:10" x14ac:dyDescent="0.3">
      <c r="A155" s="46"/>
      <c r="B155" s="46"/>
      <c r="C155" s="46"/>
      <c r="D155" s="46"/>
      <c r="E155" s="127"/>
      <c r="F155" s="46"/>
      <c r="G155" s="128"/>
      <c r="H155" s="128"/>
      <c r="I155" s="46"/>
      <c r="J155" s="46"/>
    </row>
    <row r="156" spans="1:10" x14ac:dyDescent="0.3">
      <c r="A156" s="46"/>
      <c r="B156" s="46"/>
      <c r="C156" s="46"/>
      <c r="D156" s="46"/>
      <c r="E156" s="127"/>
      <c r="F156" s="46"/>
      <c r="G156" s="128"/>
      <c r="H156" s="128"/>
      <c r="I156" s="46"/>
      <c r="J156" s="46"/>
    </row>
    <row r="157" spans="1:10" x14ac:dyDescent="0.3">
      <c r="A157" s="46"/>
      <c r="B157" s="46"/>
      <c r="C157" s="46"/>
      <c r="D157" s="46"/>
      <c r="E157" s="127"/>
      <c r="F157" s="46"/>
      <c r="G157" s="128"/>
      <c r="H157" s="128"/>
      <c r="I157" s="46"/>
      <c r="J157" s="46"/>
    </row>
    <row r="158" spans="1:10" x14ac:dyDescent="0.3">
      <c r="A158" s="46"/>
      <c r="B158" s="46"/>
      <c r="C158" s="46"/>
      <c r="D158" s="46"/>
      <c r="E158" s="127"/>
      <c r="F158" s="46"/>
      <c r="G158" s="128"/>
      <c r="H158" s="128"/>
      <c r="I158" s="46"/>
      <c r="J158" s="46"/>
    </row>
    <row r="159" spans="1:10" x14ac:dyDescent="0.3">
      <c r="A159" s="46"/>
      <c r="B159" s="46"/>
      <c r="C159" s="46"/>
      <c r="D159" s="46"/>
      <c r="E159" s="127"/>
      <c r="F159" s="46"/>
      <c r="G159" s="128"/>
      <c r="H159" s="128"/>
      <c r="I159" s="46"/>
      <c r="J159" s="46"/>
    </row>
    <row r="160" spans="1:10" x14ac:dyDescent="0.3">
      <c r="A160" s="46"/>
      <c r="B160" s="46"/>
      <c r="C160" s="46"/>
      <c r="D160" s="46"/>
      <c r="E160" s="127"/>
      <c r="F160" s="46"/>
      <c r="G160" s="128"/>
      <c r="H160" s="128"/>
      <c r="I160" s="46"/>
      <c r="J160" s="46"/>
    </row>
    <row r="161" spans="1:10" x14ac:dyDescent="0.3">
      <c r="A161" s="46"/>
      <c r="B161" s="46"/>
      <c r="C161" s="46"/>
      <c r="D161" s="46"/>
      <c r="E161" s="127"/>
      <c r="F161" s="46"/>
      <c r="G161" s="128"/>
      <c r="H161" s="128"/>
      <c r="I161" s="46"/>
      <c r="J161" s="46"/>
    </row>
    <row r="162" spans="1:10" x14ac:dyDescent="0.3">
      <c r="A162" s="46"/>
      <c r="B162" s="46"/>
      <c r="C162" s="46"/>
      <c r="D162" s="46"/>
      <c r="E162" s="127"/>
      <c r="F162" s="46"/>
      <c r="G162" s="128"/>
      <c r="H162" s="128"/>
      <c r="I162" s="46"/>
      <c r="J162" s="46"/>
    </row>
    <row r="163" spans="1:10" x14ac:dyDescent="0.3">
      <c r="A163" s="46"/>
      <c r="B163" s="46"/>
      <c r="C163" s="46"/>
      <c r="D163" s="46"/>
      <c r="E163" s="127"/>
      <c r="F163" s="46"/>
      <c r="G163" s="128"/>
      <c r="H163" s="128"/>
      <c r="I163" s="46"/>
      <c r="J163" s="46"/>
    </row>
    <row r="164" spans="1:10" x14ac:dyDescent="0.3">
      <c r="A164" s="46"/>
      <c r="B164" s="46"/>
      <c r="C164" s="46"/>
      <c r="D164" s="46"/>
      <c r="E164" s="127"/>
      <c r="F164" s="46"/>
      <c r="G164" s="128"/>
      <c r="H164" s="128"/>
      <c r="I164" s="46"/>
      <c r="J164" s="46"/>
    </row>
    <row r="165" spans="1:10" x14ac:dyDescent="0.3">
      <c r="A165" s="46"/>
      <c r="B165" s="46"/>
      <c r="C165" s="46"/>
      <c r="D165" s="46"/>
      <c r="E165" s="127"/>
      <c r="F165" s="46"/>
      <c r="G165" s="128"/>
      <c r="H165" s="128"/>
      <c r="I165" s="46"/>
      <c r="J165" s="46"/>
    </row>
    <row r="166" spans="1:10" x14ac:dyDescent="0.3">
      <c r="A166" s="46"/>
      <c r="B166" s="46"/>
      <c r="C166" s="46"/>
      <c r="D166" s="46"/>
      <c r="E166" s="127"/>
      <c r="F166" s="46"/>
      <c r="G166" s="128"/>
      <c r="H166" s="128"/>
      <c r="I166" s="46"/>
      <c r="J166" s="46"/>
    </row>
    <row r="167" spans="1:10" x14ac:dyDescent="0.3">
      <c r="A167" s="46"/>
      <c r="B167" s="46"/>
      <c r="C167" s="46"/>
      <c r="D167" s="46"/>
      <c r="E167" s="127"/>
      <c r="F167" s="46"/>
      <c r="G167" s="128"/>
      <c r="H167" s="128"/>
      <c r="I167" s="46"/>
      <c r="J167" s="46"/>
    </row>
    <row r="168" spans="1:10" x14ac:dyDescent="0.3">
      <c r="A168" s="46"/>
      <c r="B168" s="46"/>
      <c r="C168" s="46"/>
      <c r="D168" s="46"/>
      <c r="E168" s="127"/>
      <c r="F168" s="46"/>
      <c r="G168" s="128"/>
      <c r="H168" s="128"/>
      <c r="I168" s="46"/>
      <c r="J168" s="46"/>
    </row>
    <row r="169" spans="1:10" x14ac:dyDescent="0.3">
      <c r="A169" s="46"/>
      <c r="B169" s="46"/>
      <c r="C169" s="46"/>
      <c r="D169" s="46"/>
      <c r="E169" s="127"/>
      <c r="F169" s="46"/>
      <c r="G169" s="128"/>
      <c r="H169" s="128"/>
      <c r="I169" s="46"/>
      <c r="J169" s="46"/>
    </row>
    <row r="170" spans="1:10" x14ac:dyDescent="0.3">
      <c r="A170" s="46"/>
      <c r="B170" s="46"/>
      <c r="C170" s="46"/>
      <c r="D170" s="46"/>
      <c r="E170" s="127"/>
      <c r="F170" s="46"/>
      <c r="G170" s="128"/>
      <c r="H170" s="128"/>
      <c r="I170" s="46"/>
      <c r="J170" s="46"/>
    </row>
    <row r="171" spans="1:10" x14ac:dyDescent="0.3">
      <c r="A171" s="46"/>
      <c r="B171" s="46"/>
      <c r="C171" s="46"/>
      <c r="D171" s="46"/>
      <c r="E171" s="127"/>
      <c r="F171" s="46"/>
      <c r="G171" s="128"/>
      <c r="H171" s="128"/>
      <c r="I171" s="46"/>
      <c r="J171" s="46"/>
    </row>
    <row r="172" spans="1:10" x14ac:dyDescent="0.3">
      <c r="A172" s="46"/>
      <c r="B172" s="46"/>
      <c r="C172" s="46"/>
      <c r="D172" s="46"/>
      <c r="E172" s="127"/>
      <c r="F172" s="46"/>
      <c r="G172" s="128"/>
      <c r="H172" s="128"/>
      <c r="I172" s="46"/>
      <c r="J172" s="46"/>
    </row>
    <row r="173" spans="1:10" x14ac:dyDescent="0.3">
      <c r="A173" s="46"/>
      <c r="B173" s="46"/>
      <c r="C173" s="46"/>
      <c r="D173" s="46"/>
      <c r="E173" s="127"/>
      <c r="F173" s="46"/>
      <c r="G173" s="128"/>
      <c r="H173" s="128"/>
      <c r="I173" s="46"/>
      <c r="J173" s="46"/>
    </row>
    <row r="174" spans="1:10" x14ac:dyDescent="0.3">
      <c r="A174" s="46"/>
      <c r="B174" s="46"/>
      <c r="C174" s="46"/>
      <c r="D174" s="46"/>
      <c r="E174" s="127"/>
      <c r="F174" s="46"/>
      <c r="G174" s="128"/>
      <c r="H174" s="128"/>
      <c r="I174" s="46"/>
      <c r="J174" s="46"/>
    </row>
    <row r="175" spans="1:10" x14ac:dyDescent="0.3">
      <c r="A175" s="46"/>
      <c r="B175" s="46"/>
      <c r="C175" s="46"/>
      <c r="D175" s="46"/>
      <c r="E175" s="127"/>
      <c r="F175" s="46"/>
      <c r="G175" s="128"/>
      <c r="H175" s="128"/>
      <c r="I175" s="46"/>
      <c r="J175" s="46"/>
    </row>
    <row r="176" spans="1:10" x14ac:dyDescent="0.3">
      <c r="A176" s="46"/>
      <c r="B176" s="46"/>
      <c r="C176" s="46"/>
      <c r="D176" s="46"/>
      <c r="E176" s="127"/>
      <c r="F176" s="46"/>
      <c r="G176" s="128"/>
      <c r="H176" s="128"/>
      <c r="I176" s="46"/>
      <c r="J176" s="46"/>
    </row>
    <row r="177" spans="1:10" x14ac:dyDescent="0.3">
      <c r="A177" s="46"/>
      <c r="B177" s="46"/>
      <c r="C177" s="46"/>
      <c r="D177" s="46"/>
      <c r="E177" s="127"/>
      <c r="F177" s="46"/>
      <c r="G177" s="128"/>
      <c r="H177" s="128"/>
      <c r="I177" s="46"/>
      <c r="J177" s="46"/>
    </row>
    <row r="178" spans="1:10" x14ac:dyDescent="0.3">
      <c r="A178" s="46"/>
      <c r="B178" s="46"/>
      <c r="C178" s="46"/>
      <c r="D178" s="46"/>
      <c r="E178" s="127"/>
      <c r="F178" s="46"/>
      <c r="G178" s="128"/>
      <c r="H178" s="128"/>
      <c r="I178" s="46"/>
      <c r="J178" s="46"/>
    </row>
    <row r="179" spans="1:10" x14ac:dyDescent="0.3">
      <c r="A179" s="46"/>
      <c r="B179" s="46"/>
      <c r="C179" s="46"/>
      <c r="D179" s="46"/>
      <c r="E179" s="127"/>
      <c r="F179" s="46"/>
      <c r="G179" s="128"/>
      <c r="H179" s="128"/>
      <c r="I179" s="46"/>
      <c r="J179" s="46"/>
    </row>
    <row r="180" spans="1:10" x14ac:dyDescent="0.3">
      <c r="A180" s="46"/>
      <c r="B180" s="46"/>
      <c r="C180" s="46"/>
      <c r="D180" s="46"/>
      <c r="E180" s="127"/>
      <c r="F180" s="46"/>
      <c r="G180" s="128"/>
      <c r="H180" s="128"/>
      <c r="I180" s="46"/>
      <c r="J180" s="46"/>
    </row>
    <row r="181" spans="1:10" x14ac:dyDescent="0.3">
      <c r="A181" s="46"/>
      <c r="B181" s="46"/>
      <c r="C181" s="46"/>
      <c r="D181" s="46"/>
      <c r="E181" s="127"/>
      <c r="F181" s="46"/>
      <c r="G181" s="128"/>
      <c r="H181" s="128"/>
      <c r="I181" s="46"/>
      <c r="J181" s="46"/>
    </row>
    <row r="182" spans="1:10" x14ac:dyDescent="0.3">
      <c r="A182" s="46"/>
      <c r="B182" s="46"/>
      <c r="C182" s="46"/>
      <c r="D182" s="46"/>
      <c r="E182" s="127"/>
      <c r="F182" s="46"/>
      <c r="G182" s="128"/>
      <c r="H182" s="128"/>
      <c r="I182" s="46"/>
      <c r="J182" s="46"/>
    </row>
    <row r="183" spans="1:10" x14ac:dyDescent="0.3">
      <c r="A183" s="46"/>
      <c r="B183" s="46"/>
      <c r="C183" s="46"/>
      <c r="D183" s="46"/>
      <c r="E183" s="127"/>
      <c r="F183" s="46"/>
      <c r="G183" s="128"/>
      <c r="H183" s="128"/>
      <c r="I183" s="46"/>
      <c r="J183" s="46"/>
    </row>
    <row r="184" spans="1:10" x14ac:dyDescent="0.3">
      <c r="A184" s="46"/>
      <c r="B184" s="46"/>
      <c r="C184" s="46"/>
      <c r="D184" s="46"/>
      <c r="E184" s="127"/>
      <c r="F184" s="46"/>
      <c r="G184" s="128"/>
      <c r="H184" s="128"/>
      <c r="I184" s="46"/>
      <c r="J184" s="46"/>
    </row>
    <row r="185" spans="1:10" x14ac:dyDescent="0.3">
      <c r="A185" s="46"/>
      <c r="B185" s="46"/>
      <c r="C185" s="46"/>
      <c r="D185" s="46"/>
      <c r="E185" s="127"/>
      <c r="F185" s="46"/>
      <c r="G185" s="128"/>
      <c r="H185" s="128"/>
      <c r="I185" s="46"/>
      <c r="J185" s="46"/>
    </row>
    <row r="186" spans="1:10" x14ac:dyDescent="0.3">
      <c r="A186" s="46"/>
      <c r="B186" s="46"/>
      <c r="C186" s="46"/>
      <c r="D186" s="46"/>
      <c r="E186" s="127"/>
      <c r="F186" s="46"/>
      <c r="G186" s="128"/>
      <c r="H186" s="128"/>
      <c r="I186" s="46"/>
      <c r="J186" s="46"/>
    </row>
    <row r="187" spans="1:10" x14ac:dyDescent="0.3">
      <c r="A187" s="46"/>
      <c r="B187" s="46"/>
      <c r="C187" s="46"/>
      <c r="D187" s="46"/>
      <c r="E187" s="127"/>
      <c r="F187" s="46"/>
      <c r="G187" s="128"/>
      <c r="H187" s="128"/>
      <c r="I187" s="46"/>
      <c r="J187" s="46"/>
    </row>
    <row r="188" spans="1:10" x14ac:dyDescent="0.3">
      <c r="A188" s="46"/>
      <c r="B188" s="46"/>
      <c r="C188" s="46"/>
      <c r="D188" s="46"/>
      <c r="E188" s="127"/>
      <c r="F188" s="46"/>
      <c r="G188" s="128"/>
      <c r="H188" s="128"/>
      <c r="I188" s="46"/>
      <c r="J188" s="46"/>
    </row>
    <row r="189" spans="1:10" x14ac:dyDescent="0.3">
      <c r="A189" s="46"/>
      <c r="B189" s="46"/>
      <c r="C189" s="46"/>
      <c r="D189" s="46"/>
      <c r="E189" s="127"/>
      <c r="F189" s="46"/>
      <c r="G189" s="128"/>
      <c r="H189" s="128"/>
      <c r="I189" s="46"/>
      <c r="J189" s="46"/>
    </row>
    <row r="190" spans="1:10" x14ac:dyDescent="0.3">
      <c r="A190" s="46"/>
      <c r="B190" s="46"/>
      <c r="C190" s="46"/>
      <c r="D190" s="46"/>
      <c r="E190" s="127"/>
      <c r="F190" s="46"/>
      <c r="G190" s="128"/>
      <c r="H190" s="128"/>
      <c r="I190" s="46"/>
      <c r="J190" s="46"/>
    </row>
    <row r="191" spans="1:10" x14ac:dyDescent="0.3">
      <c r="A191" s="46"/>
      <c r="B191" s="46"/>
      <c r="C191" s="46"/>
      <c r="D191" s="46"/>
      <c r="E191" s="127"/>
      <c r="F191" s="46"/>
      <c r="G191" s="128"/>
      <c r="H191" s="128"/>
      <c r="I191" s="46"/>
      <c r="J191" s="46"/>
    </row>
    <row r="192" spans="1:10" x14ac:dyDescent="0.3">
      <c r="A192" s="46"/>
      <c r="B192" s="46"/>
      <c r="C192" s="46"/>
      <c r="D192" s="46"/>
      <c r="E192" s="127"/>
      <c r="F192" s="46"/>
      <c r="G192" s="128"/>
      <c r="H192" s="128"/>
      <c r="I192" s="46"/>
      <c r="J192" s="46"/>
    </row>
    <row r="193" spans="1:10" x14ac:dyDescent="0.3">
      <c r="A193" s="46"/>
      <c r="B193" s="46"/>
      <c r="C193" s="46"/>
      <c r="D193" s="46"/>
      <c r="E193" s="127"/>
      <c r="F193" s="46"/>
      <c r="G193" s="128"/>
      <c r="H193" s="128"/>
      <c r="I193" s="46"/>
      <c r="J193" s="46"/>
    </row>
    <row r="194" spans="1:10" x14ac:dyDescent="0.3">
      <c r="A194" s="46"/>
      <c r="B194" s="46"/>
      <c r="C194" s="46"/>
      <c r="D194" s="46"/>
      <c r="E194" s="127"/>
      <c r="F194" s="46"/>
      <c r="G194" s="128"/>
      <c r="H194" s="128"/>
      <c r="I194" s="46"/>
      <c r="J194" s="46"/>
    </row>
    <row r="195" spans="1:10" x14ac:dyDescent="0.3">
      <c r="A195" s="46"/>
      <c r="B195" s="46"/>
      <c r="C195" s="46"/>
      <c r="D195" s="46"/>
      <c r="E195" s="127"/>
      <c r="F195" s="46"/>
      <c r="G195" s="128"/>
      <c r="H195" s="128"/>
      <c r="I195" s="46"/>
      <c r="J195" s="46"/>
    </row>
    <row r="196" spans="1:10" x14ac:dyDescent="0.3">
      <c r="A196" s="46"/>
      <c r="B196" s="46"/>
      <c r="C196" s="46"/>
      <c r="D196" s="46"/>
      <c r="E196" s="127"/>
      <c r="F196" s="46"/>
      <c r="G196" s="128"/>
      <c r="H196" s="128"/>
      <c r="I196" s="46"/>
      <c r="J196" s="46"/>
    </row>
    <row r="197" spans="1:10" x14ac:dyDescent="0.3">
      <c r="A197" s="46"/>
      <c r="B197" s="46"/>
      <c r="C197" s="46"/>
      <c r="D197" s="46"/>
      <c r="E197" s="127"/>
      <c r="F197" s="46"/>
      <c r="G197" s="128"/>
      <c r="H197" s="128"/>
      <c r="I197" s="46"/>
      <c r="J197" s="46"/>
    </row>
    <row r="198" spans="1:10" x14ac:dyDescent="0.3">
      <c r="A198" s="46"/>
      <c r="B198" s="46"/>
      <c r="C198" s="46"/>
      <c r="D198" s="46"/>
      <c r="E198" s="127"/>
      <c r="F198" s="46"/>
      <c r="G198" s="128"/>
      <c r="H198" s="128"/>
      <c r="I198" s="46"/>
      <c r="J198" s="46"/>
    </row>
    <row r="199" spans="1:10" x14ac:dyDescent="0.3">
      <c r="A199" s="46"/>
      <c r="B199" s="46"/>
      <c r="C199" s="46"/>
      <c r="D199" s="46"/>
      <c r="E199" s="127"/>
      <c r="F199" s="46"/>
      <c r="G199" s="128"/>
      <c r="H199" s="128"/>
      <c r="I199" s="46"/>
      <c r="J199" s="46"/>
    </row>
    <row r="200" spans="1:10" x14ac:dyDescent="0.3">
      <c r="A200" s="46"/>
      <c r="B200" s="46"/>
      <c r="C200" s="46"/>
      <c r="D200" s="46"/>
      <c r="E200" s="127"/>
      <c r="F200" s="46"/>
      <c r="G200" s="128"/>
      <c r="H200" s="128"/>
      <c r="I200" s="46"/>
      <c r="J200" s="46"/>
    </row>
    <row r="201" spans="1:10" x14ac:dyDescent="0.3">
      <c r="A201" s="46"/>
      <c r="B201" s="46"/>
      <c r="C201" s="46"/>
      <c r="D201" s="46"/>
      <c r="E201" s="127"/>
      <c r="F201" s="46"/>
      <c r="G201" s="128"/>
      <c r="H201" s="128"/>
      <c r="I201" s="46"/>
      <c r="J201" s="46"/>
    </row>
    <row r="202" spans="1:10" x14ac:dyDescent="0.3">
      <c r="A202" s="46"/>
      <c r="B202" s="46"/>
      <c r="C202" s="46"/>
      <c r="D202" s="46"/>
      <c r="E202" s="127"/>
      <c r="F202" s="46"/>
      <c r="G202" s="128"/>
      <c r="H202" s="128"/>
      <c r="I202" s="46"/>
      <c r="J202" s="46"/>
    </row>
    <row r="203" spans="1:10" x14ac:dyDescent="0.3">
      <c r="A203" s="46"/>
      <c r="B203" s="46"/>
      <c r="C203" s="46"/>
      <c r="D203" s="46"/>
      <c r="E203" s="127"/>
      <c r="F203" s="46"/>
      <c r="G203" s="128"/>
      <c r="H203" s="128"/>
      <c r="I203" s="46"/>
      <c r="J203" s="46"/>
    </row>
    <row r="204" spans="1:10" x14ac:dyDescent="0.3">
      <c r="A204" s="46"/>
      <c r="B204" s="46"/>
      <c r="C204" s="46"/>
      <c r="D204" s="46"/>
      <c r="E204" s="127"/>
      <c r="F204" s="46"/>
      <c r="G204" s="128"/>
      <c r="H204" s="128"/>
      <c r="I204" s="46"/>
      <c r="J204" s="46"/>
    </row>
    <row r="205" spans="1:10" x14ac:dyDescent="0.3">
      <c r="A205" s="46"/>
      <c r="B205" s="46"/>
      <c r="C205" s="46"/>
      <c r="D205" s="46"/>
      <c r="E205" s="127"/>
      <c r="F205" s="46"/>
      <c r="G205" s="128"/>
      <c r="H205" s="128"/>
      <c r="I205" s="46"/>
      <c r="J205" s="46"/>
    </row>
    <row r="206" spans="1:10" x14ac:dyDescent="0.3">
      <c r="A206" s="46"/>
      <c r="B206" s="46"/>
      <c r="C206" s="46"/>
      <c r="D206" s="46"/>
      <c r="E206" s="127"/>
      <c r="F206" s="46"/>
      <c r="G206" s="128"/>
      <c r="H206" s="128"/>
      <c r="I206" s="46"/>
      <c r="J206" s="46"/>
    </row>
    <row r="207" spans="1:10" x14ac:dyDescent="0.3">
      <c r="A207" s="46"/>
      <c r="B207" s="46"/>
      <c r="C207" s="46"/>
      <c r="D207" s="46"/>
      <c r="E207" s="127"/>
      <c r="F207" s="46"/>
      <c r="G207" s="128"/>
      <c r="H207" s="128"/>
      <c r="I207" s="46"/>
      <c r="J207" s="46"/>
    </row>
    <row r="208" spans="1:10" x14ac:dyDescent="0.3">
      <c r="A208" s="46"/>
      <c r="B208" s="46"/>
      <c r="C208" s="46"/>
      <c r="D208" s="46"/>
      <c r="E208" s="127"/>
      <c r="F208" s="46"/>
      <c r="G208" s="128"/>
      <c r="H208" s="128"/>
      <c r="I208" s="46"/>
      <c r="J208" s="46"/>
    </row>
    <row r="209" spans="1:10" x14ac:dyDescent="0.3">
      <c r="A209" s="46"/>
      <c r="B209" s="46"/>
      <c r="C209" s="46"/>
      <c r="D209" s="46"/>
      <c r="E209" s="127"/>
      <c r="F209" s="46"/>
      <c r="G209" s="128"/>
      <c r="H209" s="128"/>
      <c r="I209" s="46"/>
      <c r="J209" s="46"/>
    </row>
    <row r="210" spans="1:10" x14ac:dyDescent="0.3">
      <c r="A210" s="46"/>
      <c r="B210" s="46"/>
      <c r="C210" s="46"/>
      <c r="D210" s="46"/>
      <c r="E210" s="127"/>
      <c r="F210" s="46"/>
      <c r="G210" s="128"/>
      <c r="H210" s="128"/>
      <c r="I210" s="46"/>
      <c r="J210" s="46"/>
    </row>
    <row r="211" spans="1:10" x14ac:dyDescent="0.3">
      <c r="A211" s="46"/>
      <c r="B211" s="46"/>
      <c r="C211" s="46"/>
      <c r="D211" s="46"/>
      <c r="E211" s="127"/>
      <c r="F211" s="46"/>
      <c r="G211" s="128"/>
      <c r="H211" s="128"/>
      <c r="I211" s="46"/>
      <c r="J211" s="46"/>
    </row>
    <row r="212" spans="1:10" x14ac:dyDescent="0.3">
      <c r="A212" s="46"/>
      <c r="B212" s="46"/>
      <c r="C212" s="46"/>
      <c r="D212" s="46"/>
      <c r="E212" s="127"/>
      <c r="F212" s="46"/>
      <c r="G212" s="128"/>
      <c r="H212" s="128"/>
      <c r="I212" s="46"/>
      <c r="J212" s="46"/>
    </row>
    <row r="213" spans="1:10" x14ac:dyDescent="0.3">
      <c r="A213" s="46"/>
      <c r="B213" s="46"/>
      <c r="C213" s="46"/>
      <c r="D213" s="46"/>
      <c r="E213" s="127"/>
      <c r="F213" s="46"/>
      <c r="G213" s="128"/>
      <c r="H213" s="128"/>
      <c r="I213" s="46"/>
      <c r="J213" s="46"/>
    </row>
    <row r="214" spans="1:10" x14ac:dyDescent="0.3">
      <c r="A214" s="46"/>
      <c r="B214" s="46"/>
      <c r="C214" s="46"/>
      <c r="D214" s="46"/>
      <c r="E214" s="127"/>
      <c r="F214" s="46"/>
      <c r="G214" s="128"/>
      <c r="H214" s="128"/>
      <c r="I214" s="46"/>
      <c r="J214" s="46"/>
    </row>
    <row r="215" spans="1:10" x14ac:dyDescent="0.3">
      <c r="A215" s="46"/>
      <c r="B215" s="46"/>
      <c r="C215" s="46"/>
      <c r="D215" s="46"/>
      <c r="E215" s="127"/>
      <c r="F215" s="46"/>
      <c r="G215" s="128"/>
      <c r="H215" s="128"/>
      <c r="I215" s="46"/>
      <c r="J215" s="46"/>
    </row>
    <row r="216" spans="1:10" x14ac:dyDescent="0.3">
      <c r="A216" s="46"/>
      <c r="B216" s="46"/>
      <c r="C216" s="46"/>
      <c r="D216" s="46"/>
      <c r="E216" s="127"/>
      <c r="F216" s="46"/>
      <c r="G216" s="128"/>
      <c r="H216" s="128"/>
      <c r="I216" s="46"/>
      <c r="J216" s="46"/>
    </row>
    <row r="217" spans="1:10" x14ac:dyDescent="0.3">
      <c r="A217" s="46"/>
      <c r="B217" s="46"/>
      <c r="C217" s="46"/>
      <c r="D217" s="46"/>
      <c r="E217" s="127"/>
      <c r="F217" s="46"/>
      <c r="G217" s="128"/>
      <c r="H217" s="128"/>
      <c r="I217" s="46"/>
      <c r="J217" s="46"/>
    </row>
    <row r="218" spans="1:10" x14ac:dyDescent="0.3">
      <c r="A218" s="46"/>
      <c r="B218" s="46"/>
      <c r="C218" s="46"/>
      <c r="D218" s="46"/>
      <c r="E218" s="127"/>
      <c r="F218" s="46"/>
      <c r="G218" s="128"/>
      <c r="H218" s="128"/>
      <c r="I218" s="46"/>
      <c r="J218" s="46"/>
    </row>
    <row r="219" spans="1:10" x14ac:dyDescent="0.3">
      <c r="A219" s="46"/>
      <c r="B219" s="46"/>
      <c r="C219" s="46"/>
      <c r="D219" s="46"/>
      <c r="E219" s="127"/>
      <c r="F219" s="46"/>
      <c r="G219" s="128"/>
      <c r="H219" s="128"/>
      <c r="I219" s="46"/>
      <c r="J219" s="46"/>
    </row>
    <row r="220" spans="1:10" x14ac:dyDescent="0.3">
      <c r="A220" s="46"/>
      <c r="B220" s="46"/>
      <c r="C220" s="46"/>
      <c r="D220" s="46"/>
      <c r="E220" s="127"/>
      <c r="F220" s="46"/>
      <c r="G220" s="128"/>
      <c r="H220" s="128"/>
      <c r="I220" s="46"/>
      <c r="J220" s="46"/>
    </row>
    <row r="221" spans="1:10" x14ac:dyDescent="0.3">
      <c r="A221" s="46"/>
      <c r="B221" s="46"/>
      <c r="C221" s="46"/>
      <c r="D221" s="46"/>
      <c r="E221" s="127"/>
      <c r="F221" s="46"/>
      <c r="G221" s="128"/>
      <c r="H221" s="128"/>
      <c r="I221" s="46"/>
      <c r="J221" s="46"/>
    </row>
    <row r="222" spans="1:10" x14ac:dyDescent="0.3">
      <c r="A222" s="46"/>
      <c r="B222" s="46"/>
      <c r="C222" s="46"/>
      <c r="D222" s="46"/>
      <c r="E222" s="127"/>
      <c r="F222" s="46"/>
      <c r="G222" s="128"/>
      <c r="H222" s="128"/>
      <c r="I222" s="46"/>
      <c r="J222" s="46"/>
    </row>
    <row r="223" spans="1:10" x14ac:dyDescent="0.3">
      <c r="A223" s="46"/>
      <c r="B223" s="46"/>
      <c r="C223" s="46"/>
      <c r="D223" s="46"/>
      <c r="E223" s="127"/>
      <c r="F223" s="46"/>
      <c r="G223" s="128"/>
      <c r="H223" s="128"/>
      <c r="I223" s="46"/>
      <c r="J223" s="46"/>
    </row>
    <row r="224" spans="1:10" x14ac:dyDescent="0.3">
      <c r="A224" s="46"/>
      <c r="B224" s="46"/>
      <c r="C224" s="46"/>
      <c r="D224" s="46"/>
      <c r="E224" s="127"/>
      <c r="F224" s="46"/>
      <c r="G224" s="128"/>
      <c r="H224" s="128"/>
      <c r="I224" s="46"/>
      <c r="J224" s="46"/>
    </row>
    <row r="225" spans="1:10" x14ac:dyDescent="0.3">
      <c r="A225" s="46"/>
      <c r="B225" s="46"/>
      <c r="C225" s="46"/>
      <c r="D225" s="46"/>
      <c r="E225" s="127"/>
      <c r="F225" s="46"/>
      <c r="G225" s="128"/>
      <c r="H225" s="128"/>
      <c r="I225" s="46"/>
      <c r="J225" s="46"/>
    </row>
    <row r="226" spans="1:10" x14ac:dyDescent="0.3">
      <c r="A226" s="46"/>
      <c r="B226" s="46"/>
      <c r="C226" s="46"/>
      <c r="D226" s="46"/>
      <c r="E226" s="127"/>
      <c r="F226" s="46"/>
      <c r="G226" s="128"/>
      <c r="H226" s="128"/>
      <c r="I226" s="46"/>
      <c r="J226" s="46"/>
    </row>
    <row r="227" spans="1:10" x14ac:dyDescent="0.3">
      <c r="A227" s="46"/>
      <c r="B227" s="46"/>
      <c r="C227" s="46"/>
      <c r="D227" s="46"/>
      <c r="E227" s="127"/>
      <c r="F227" s="46"/>
      <c r="G227" s="128"/>
      <c r="H227" s="128"/>
      <c r="I227" s="46"/>
      <c r="J227" s="46"/>
    </row>
    <row r="228" spans="1:10" x14ac:dyDescent="0.3">
      <c r="A228" s="46"/>
      <c r="B228" s="46"/>
      <c r="C228" s="46"/>
      <c r="D228" s="46"/>
      <c r="E228" s="127"/>
      <c r="F228" s="46"/>
      <c r="G228" s="128"/>
      <c r="H228" s="128"/>
      <c r="I228" s="46"/>
      <c r="J228" s="46"/>
    </row>
    <row r="229" spans="1:10" x14ac:dyDescent="0.3">
      <c r="A229" s="46"/>
      <c r="B229" s="46"/>
      <c r="C229" s="46"/>
      <c r="D229" s="46"/>
      <c r="E229" s="127"/>
      <c r="F229" s="46"/>
      <c r="G229" s="128"/>
      <c r="H229" s="128"/>
      <c r="I229" s="46"/>
      <c r="J229" s="46"/>
    </row>
    <row r="230" spans="1:10" x14ac:dyDescent="0.3">
      <c r="A230" s="46"/>
      <c r="B230" s="46"/>
      <c r="C230" s="46"/>
      <c r="D230" s="46"/>
      <c r="E230" s="127"/>
      <c r="F230" s="46"/>
      <c r="G230" s="128"/>
      <c r="H230" s="128"/>
      <c r="I230" s="46"/>
      <c r="J230" s="46"/>
    </row>
    <row r="231" spans="1:10" x14ac:dyDescent="0.3">
      <c r="A231" s="46"/>
      <c r="B231" s="46"/>
      <c r="C231" s="46"/>
      <c r="D231" s="46"/>
      <c r="E231" s="127"/>
      <c r="F231" s="46"/>
      <c r="G231" s="128"/>
      <c r="H231" s="128"/>
      <c r="I231" s="46"/>
      <c r="J231" s="46"/>
    </row>
    <row r="232" spans="1:10" x14ac:dyDescent="0.3">
      <c r="A232" s="46"/>
      <c r="B232" s="46"/>
      <c r="C232" s="46"/>
      <c r="D232" s="46"/>
      <c r="E232" s="127"/>
      <c r="F232" s="46"/>
      <c r="G232" s="128"/>
      <c r="H232" s="128"/>
      <c r="I232" s="46"/>
      <c r="J232" s="46"/>
    </row>
    <row r="233" spans="1:10" x14ac:dyDescent="0.3">
      <c r="A233" s="46"/>
      <c r="B233" s="46"/>
      <c r="C233" s="46"/>
      <c r="D233" s="46"/>
      <c r="E233" s="127"/>
      <c r="F233" s="46"/>
      <c r="G233" s="128"/>
      <c r="H233" s="128"/>
      <c r="I233" s="46"/>
      <c r="J233" s="46"/>
    </row>
    <row r="234" spans="1:10" x14ac:dyDescent="0.3">
      <c r="A234" s="46"/>
      <c r="B234" s="46"/>
      <c r="C234" s="46"/>
      <c r="D234" s="46"/>
      <c r="E234" s="127"/>
      <c r="F234" s="46"/>
      <c r="G234" s="128"/>
      <c r="H234" s="128"/>
      <c r="I234" s="46"/>
      <c r="J234" s="46"/>
    </row>
    <row r="235" spans="1:10" x14ac:dyDescent="0.3">
      <c r="A235" s="46"/>
      <c r="B235" s="46"/>
      <c r="C235" s="46"/>
      <c r="D235" s="46"/>
      <c r="E235" s="127"/>
      <c r="F235" s="46"/>
      <c r="G235" s="128"/>
      <c r="H235" s="128"/>
      <c r="I235" s="46"/>
      <c r="J235" s="46"/>
    </row>
    <row r="236" spans="1:10" x14ac:dyDescent="0.3">
      <c r="A236" s="46"/>
      <c r="B236" s="46"/>
      <c r="C236" s="46"/>
      <c r="D236" s="46"/>
      <c r="E236" s="127"/>
      <c r="F236" s="46"/>
      <c r="G236" s="128"/>
      <c r="H236" s="128"/>
      <c r="I236" s="46"/>
      <c r="J236" s="46"/>
    </row>
    <row r="237" spans="1:10" x14ac:dyDescent="0.3">
      <c r="A237" s="46"/>
      <c r="B237" s="46"/>
      <c r="C237" s="46"/>
      <c r="D237" s="46"/>
      <c r="E237" s="127"/>
      <c r="F237" s="46"/>
      <c r="G237" s="128"/>
      <c r="H237" s="128"/>
      <c r="I237" s="46"/>
      <c r="J237" s="46"/>
    </row>
    <row r="238" spans="1:10" x14ac:dyDescent="0.3">
      <c r="A238" s="46"/>
      <c r="B238" s="46"/>
      <c r="C238" s="46"/>
      <c r="D238" s="46"/>
      <c r="E238" s="127"/>
      <c r="F238" s="46"/>
      <c r="G238" s="128"/>
      <c r="H238" s="128"/>
      <c r="I238" s="46"/>
      <c r="J238" s="46"/>
    </row>
    <row r="239" spans="1:10" x14ac:dyDescent="0.3">
      <c r="A239" s="46"/>
      <c r="B239" s="46"/>
      <c r="C239" s="46"/>
      <c r="D239" s="46"/>
      <c r="E239" s="127"/>
      <c r="F239" s="46"/>
      <c r="G239" s="128"/>
      <c r="H239" s="128"/>
      <c r="I239" s="46"/>
      <c r="J239" s="46"/>
    </row>
    <row r="240" spans="1:10" x14ac:dyDescent="0.3">
      <c r="A240" s="46"/>
      <c r="B240" s="46"/>
      <c r="C240" s="46"/>
      <c r="D240" s="46"/>
      <c r="E240" s="127"/>
      <c r="F240" s="46"/>
      <c r="G240" s="128"/>
      <c r="H240" s="128"/>
      <c r="I240" s="46"/>
      <c r="J240" s="46"/>
    </row>
    <row r="241" spans="1:10" x14ac:dyDescent="0.3">
      <c r="A241" s="46"/>
      <c r="B241" s="46"/>
      <c r="C241" s="46"/>
      <c r="D241" s="46"/>
      <c r="E241" s="127"/>
      <c r="F241" s="46"/>
      <c r="G241" s="128"/>
      <c r="H241" s="128"/>
      <c r="I241" s="46"/>
      <c r="J241" s="46"/>
    </row>
    <row r="242" spans="1:10" x14ac:dyDescent="0.3">
      <c r="A242" s="46"/>
      <c r="B242" s="46"/>
      <c r="C242" s="46"/>
      <c r="D242" s="46"/>
      <c r="E242" s="127"/>
      <c r="F242" s="46"/>
      <c r="G242" s="128"/>
      <c r="H242" s="128"/>
      <c r="I242" s="46"/>
      <c r="J242" s="46"/>
    </row>
    <row r="243" spans="1:10" x14ac:dyDescent="0.3">
      <c r="A243" s="46"/>
      <c r="B243" s="46"/>
      <c r="C243" s="46"/>
      <c r="D243" s="46"/>
      <c r="E243" s="127"/>
      <c r="F243" s="46"/>
      <c r="G243" s="128"/>
      <c r="H243" s="128"/>
      <c r="I243" s="46"/>
      <c r="J243" s="46"/>
    </row>
    <row r="244" spans="1:10" x14ac:dyDescent="0.3">
      <c r="A244" s="46"/>
      <c r="B244" s="46"/>
      <c r="C244" s="46"/>
      <c r="D244" s="46"/>
      <c r="E244" s="127"/>
      <c r="F244" s="46"/>
      <c r="G244" s="128"/>
      <c r="H244" s="128"/>
      <c r="I244" s="46"/>
      <c r="J244" s="46"/>
    </row>
    <row r="245" spans="1:10" x14ac:dyDescent="0.3">
      <c r="A245" s="46"/>
      <c r="B245" s="46"/>
      <c r="C245" s="46"/>
      <c r="D245" s="46"/>
      <c r="E245" s="127"/>
      <c r="F245" s="46"/>
      <c r="G245" s="128"/>
      <c r="H245" s="128"/>
      <c r="I245" s="46"/>
      <c r="J245" s="46"/>
    </row>
    <row r="246" spans="1:10" x14ac:dyDescent="0.3">
      <c r="A246" s="46"/>
      <c r="B246" s="46"/>
      <c r="C246" s="46"/>
      <c r="D246" s="46"/>
      <c r="E246" s="127"/>
      <c r="F246" s="46"/>
      <c r="G246" s="128"/>
      <c r="H246" s="128"/>
      <c r="I246" s="46"/>
      <c r="J246" s="46"/>
    </row>
    <row r="247" spans="1:10" x14ac:dyDescent="0.3">
      <c r="A247" s="46"/>
      <c r="B247" s="46"/>
      <c r="C247" s="46"/>
      <c r="D247" s="46"/>
      <c r="E247" s="127"/>
      <c r="F247" s="46"/>
      <c r="G247" s="128"/>
      <c r="H247" s="128"/>
      <c r="I247" s="46"/>
      <c r="J247" s="46"/>
    </row>
    <row r="248" spans="1:10" x14ac:dyDescent="0.3">
      <c r="A248" s="46"/>
      <c r="B248" s="46"/>
      <c r="C248" s="46"/>
      <c r="D248" s="46"/>
      <c r="E248" s="127"/>
      <c r="F248" s="46"/>
      <c r="G248" s="128"/>
      <c r="H248" s="128"/>
      <c r="I248" s="46"/>
      <c r="J248" s="46"/>
    </row>
    <row r="249" spans="1:10" x14ac:dyDescent="0.3">
      <c r="A249" s="46"/>
      <c r="B249" s="46"/>
      <c r="C249" s="46"/>
      <c r="D249" s="46"/>
      <c r="E249" s="127"/>
      <c r="F249" s="46"/>
      <c r="G249" s="128"/>
      <c r="H249" s="128"/>
      <c r="I249" s="46"/>
      <c r="J249" s="46"/>
    </row>
    <row r="250" spans="1:10" x14ac:dyDescent="0.3">
      <c r="A250" s="46"/>
      <c r="B250" s="46"/>
      <c r="C250" s="46"/>
      <c r="D250" s="46"/>
      <c r="E250" s="127"/>
      <c r="F250" s="46"/>
      <c r="G250" s="128"/>
      <c r="H250" s="128"/>
      <c r="I250" s="46"/>
      <c r="J250" s="46"/>
    </row>
    <row r="251" spans="1:10" x14ac:dyDescent="0.3">
      <c r="A251" s="46"/>
      <c r="B251" s="46"/>
      <c r="C251" s="46"/>
      <c r="D251" s="46"/>
      <c r="E251" s="127"/>
      <c r="F251" s="46"/>
      <c r="G251" s="128"/>
      <c r="H251" s="128"/>
      <c r="I251" s="46"/>
      <c r="J251" s="46"/>
    </row>
    <row r="252" spans="1:10" x14ac:dyDescent="0.3">
      <c r="A252" s="46"/>
      <c r="B252" s="46"/>
      <c r="C252" s="46"/>
      <c r="D252" s="46"/>
      <c r="E252" s="127"/>
      <c r="F252" s="46"/>
      <c r="G252" s="128"/>
      <c r="H252" s="128"/>
      <c r="I252" s="46"/>
      <c r="J252" s="46"/>
    </row>
    <row r="253" spans="1:10" x14ac:dyDescent="0.3">
      <c r="A253" s="46"/>
      <c r="B253" s="46"/>
      <c r="C253" s="46"/>
      <c r="D253" s="46"/>
      <c r="E253" s="127"/>
      <c r="F253" s="46"/>
      <c r="G253" s="128"/>
      <c r="H253" s="128"/>
      <c r="I253" s="46"/>
      <c r="J253" s="46"/>
    </row>
    <row r="254" spans="1:10" x14ac:dyDescent="0.3">
      <c r="A254" s="46"/>
      <c r="B254" s="46"/>
      <c r="C254" s="46"/>
      <c r="D254" s="46"/>
      <c r="E254" s="127"/>
      <c r="F254" s="46"/>
      <c r="G254" s="128"/>
      <c r="H254" s="128"/>
      <c r="I254" s="46"/>
      <c r="J254" s="46"/>
    </row>
    <row r="255" spans="1:10" x14ac:dyDescent="0.3">
      <c r="A255" s="46"/>
      <c r="B255" s="46"/>
      <c r="C255" s="46"/>
      <c r="D255" s="46"/>
      <c r="E255" s="127"/>
      <c r="F255" s="46"/>
      <c r="G255" s="128"/>
      <c r="H255" s="128"/>
      <c r="I255" s="46"/>
      <c r="J255" s="46"/>
    </row>
    <row r="256" spans="1:10" x14ac:dyDescent="0.3">
      <c r="A256" s="46"/>
      <c r="B256" s="46"/>
      <c r="C256" s="46"/>
      <c r="D256" s="46"/>
      <c r="E256" s="127"/>
      <c r="F256" s="46"/>
      <c r="G256" s="128"/>
      <c r="H256" s="128"/>
      <c r="I256" s="46"/>
      <c r="J256" s="46"/>
    </row>
    <row r="257" spans="1:10" x14ac:dyDescent="0.3">
      <c r="A257" s="46"/>
      <c r="B257" s="46"/>
      <c r="C257" s="46"/>
      <c r="D257" s="46"/>
      <c r="E257" s="127"/>
      <c r="F257" s="46"/>
      <c r="G257" s="128"/>
      <c r="H257" s="128"/>
      <c r="I257" s="46"/>
      <c r="J257" s="46"/>
    </row>
    <row r="258" spans="1:10" x14ac:dyDescent="0.3">
      <c r="A258" s="46"/>
      <c r="B258" s="46"/>
      <c r="C258" s="46"/>
      <c r="D258" s="46"/>
      <c r="E258" s="127"/>
      <c r="F258" s="46"/>
      <c r="G258" s="128"/>
      <c r="H258" s="128"/>
      <c r="I258" s="46"/>
      <c r="J258" s="46"/>
    </row>
    <row r="259" spans="1:10" x14ac:dyDescent="0.3">
      <c r="A259" s="46"/>
      <c r="B259" s="46"/>
      <c r="C259" s="46"/>
      <c r="D259" s="46"/>
      <c r="E259" s="127"/>
      <c r="F259" s="46"/>
      <c r="G259" s="128"/>
      <c r="H259" s="128"/>
      <c r="I259" s="46"/>
      <c r="J259" s="46"/>
    </row>
    <row r="260" spans="1:10" x14ac:dyDescent="0.3">
      <c r="A260" s="46"/>
      <c r="B260" s="46"/>
      <c r="C260" s="46"/>
      <c r="D260" s="46"/>
      <c r="E260" s="127"/>
      <c r="F260" s="46"/>
      <c r="G260" s="128"/>
      <c r="H260" s="128"/>
      <c r="I260" s="46"/>
      <c r="J260" s="46"/>
    </row>
    <row r="261" spans="1:10" x14ac:dyDescent="0.3">
      <c r="A261" s="46"/>
      <c r="B261" s="46"/>
      <c r="C261" s="46"/>
      <c r="D261" s="46"/>
      <c r="E261" s="127"/>
      <c r="F261" s="46"/>
      <c r="G261" s="128"/>
      <c r="H261" s="128"/>
      <c r="I261" s="46"/>
      <c r="J261" s="46"/>
    </row>
    <row r="262" spans="1:10" x14ac:dyDescent="0.3">
      <c r="A262" s="46"/>
      <c r="B262" s="46"/>
      <c r="C262" s="46"/>
      <c r="D262" s="46"/>
      <c r="E262" s="127"/>
      <c r="F262" s="46"/>
      <c r="G262" s="128"/>
      <c r="H262" s="128"/>
      <c r="I262" s="46"/>
      <c r="J262" s="46"/>
    </row>
    <row r="263" spans="1:10" x14ac:dyDescent="0.3">
      <c r="A263" s="46"/>
      <c r="B263" s="46"/>
      <c r="C263" s="46"/>
      <c r="D263" s="46"/>
      <c r="E263" s="127"/>
      <c r="F263" s="46"/>
      <c r="G263" s="128"/>
      <c r="H263" s="128"/>
      <c r="I263" s="46"/>
      <c r="J263" s="46"/>
    </row>
    <row r="264" spans="1:10" x14ac:dyDescent="0.3">
      <c r="A264" s="46"/>
      <c r="B264" s="46"/>
      <c r="C264" s="46"/>
      <c r="D264" s="46"/>
      <c r="E264" s="127"/>
      <c r="F264" s="46"/>
      <c r="G264" s="128"/>
      <c r="H264" s="128"/>
      <c r="I264" s="46"/>
      <c r="J264" s="46"/>
    </row>
    <row r="265" spans="1:10" x14ac:dyDescent="0.3">
      <c r="A265" s="46"/>
      <c r="B265" s="46"/>
      <c r="C265" s="46"/>
      <c r="D265" s="46"/>
      <c r="E265" s="127"/>
      <c r="F265" s="46"/>
      <c r="G265" s="128"/>
      <c r="H265" s="128"/>
      <c r="I265" s="46"/>
      <c r="J265" s="46"/>
    </row>
    <row r="266" spans="1:10" x14ac:dyDescent="0.3">
      <c r="A266" s="46"/>
      <c r="B266" s="46"/>
      <c r="C266" s="46"/>
      <c r="D266" s="46"/>
      <c r="E266" s="127"/>
      <c r="F266" s="46"/>
      <c r="G266" s="128"/>
      <c r="H266" s="128"/>
      <c r="I266" s="46"/>
      <c r="J266" s="46"/>
    </row>
    <row r="267" spans="1:10" x14ac:dyDescent="0.3">
      <c r="A267" s="46"/>
      <c r="B267" s="46"/>
      <c r="C267" s="46"/>
      <c r="D267" s="46"/>
      <c r="E267" s="127"/>
      <c r="F267" s="46"/>
      <c r="G267" s="128"/>
      <c r="H267" s="128"/>
      <c r="I267" s="46"/>
      <c r="J267" s="46"/>
    </row>
    <row r="268" spans="1:10" x14ac:dyDescent="0.3">
      <c r="A268" s="46"/>
      <c r="B268" s="46"/>
      <c r="C268" s="46"/>
      <c r="D268" s="46"/>
      <c r="E268" s="127"/>
      <c r="F268" s="46"/>
      <c r="G268" s="128"/>
      <c r="H268" s="128"/>
      <c r="I268" s="46"/>
      <c r="J268" s="46"/>
    </row>
    <row r="269" spans="1:10" x14ac:dyDescent="0.3">
      <c r="A269" s="46"/>
      <c r="B269" s="46"/>
      <c r="C269" s="46"/>
      <c r="D269" s="46"/>
      <c r="E269" s="127"/>
      <c r="F269" s="46"/>
      <c r="G269" s="128"/>
      <c r="H269" s="128"/>
      <c r="I269" s="46"/>
      <c r="J269" s="46"/>
    </row>
    <row r="270" spans="1:10" x14ac:dyDescent="0.3">
      <c r="A270" s="46"/>
      <c r="B270" s="46"/>
      <c r="C270" s="46"/>
      <c r="D270" s="46"/>
      <c r="E270" s="127"/>
      <c r="F270" s="46"/>
      <c r="G270" s="128"/>
      <c r="H270" s="128"/>
      <c r="I270" s="46"/>
      <c r="J270" s="46"/>
    </row>
    <row r="271" spans="1:10" x14ac:dyDescent="0.3">
      <c r="A271" s="46"/>
      <c r="B271" s="46"/>
      <c r="C271" s="46"/>
      <c r="D271" s="46"/>
      <c r="E271" s="127"/>
      <c r="F271" s="46"/>
      <c r="G271" s="128"/>
      <c r="H271" s="128"/>
      <c r="I271" s="46"/>
      <c r="J271" s="46"/>
    </row>
    <row r="272" spans="1:10" x14ac:dyDescent="0.3">
      <c r="A272" s="46"/>
      <c r="B272" s="46"/>
      <c r="C272" s="46"/>
      <c r="D272" s="46"/>
      <c r="E272" s="127"/>
      <c r="F272" s="46"/>
      <c r="G272" s="128"/>
      <c r="H272" s="128"/>
      <c r="I272" s="46"/>
      <c r="J272" s="46"/>
    </row>
    <row r="273" spans="1:10" x14ac:dyDescent="0.3">
      <c r="A273" s="46"/>
      <c r="B273" s="46"/>
      <c r="C273" s="46"/>
      <c r="D273" s="46"/>
      <c r="E273" s="127"/>
      <c r="F273" s="46"/>
      <c r="G273" s="128"/>
      <c r="H273" s="128"/>
      <c r="I273" s="46"/>
      <c r="J273" s="46"/>
    </row>
    <row r="274" spans="1:10" x14ac:dyDescent="0.3">
      <c r="A274" s="46"/>
      <c r="B274" s="46"/>
      <c r="C274" s="46"/>
      <c r="D274" s="46"/>
      <c r="E274" s="127"/>
      <c r="F274" s="46"/>
      <c r="G274" s="128"/>
      <c r="H274" s="128"/>
      <c r="I274" s="46"/>
      <c r="J274" s="46"/>
    </row>
    <row r="275" spans="1:10" x14ac:dyDescent="0.3">
      <c r="A275" s="46"/>
      <c r="B275" s="46"/>
      <c r="C275" s="46"/>
      <c r="D275" s="46"/>
      <c r="E275" s="127"/>
      <c r="F275" s="46"/>
      <c r="G275" s="128"/>
      <c r="H275" s="128"/>
      <c r="I275" s="46"/>
      <c r="J275" s="46"/>
    </row>
    <row r="276" spans="1:10" x14ac:dyDescent="0.3">
      <c r="A276" s="46"/>
      <c r="B276" s="46"/>
      <c r="C276" s="46"/>
      <c r="D276" s="46"/>
      <c r="E276" s="127"/>
      <c r="F276" s="46"/>
      <c r="G276" s="128"/>
      <c r="H276" s="128"/>
      <c r="I276" s="46"/>
      <c r="J276" s="46"/>
    </row>
    <row r="277" spans="1:10" x14ac:dyDescent="0.3">
      <c r="A277" s="46"/>
      <c r="B277" s="46"/>
      <c r="C277" s="46"/>
      <c r="D277" s="46"/>
      <c r="E277" s="127"/>
      <c r="F277" s="46"/>
      <c r="G277" s="128"/>
      <c r="H277" s="128"/>
      <c r="I277" s="46"/>
      <c r="J277" s="46"/>
    </row>
    <row r="278" spans="1:10" x14ac:dyDescent="0.3">
      <c r="A278" s="46"/>
      <c r="B278" s="46"/>
      <c r="C278" s="46"/>
      <c r="D278" s="46"/>
      <c r="E278" s="127"/>
      <c r="F278" s="46"/>
      <c r="G278" s="128"/>
      <c r="H278" s="128"/>
      <c r="I278" s="46"/>
      <c r="J278" s="46"/>
    </row>
    <row r="279" spans="1:10" x14ac:dyDescent="0.3">
      <c r="A279" s="46"/>
      <c r="B279" s="46"/>
      <c r="C279" s="46"/>
      <c r="D279" s="46"/>
      <c r="E279" s="127"/>
      <c r="F279" s="46"/>
      <c r="G279" s="128"/>
      <c r="H279" s="128"/>
      <c r="I279" s="46"/>
      <c r="J279" s="46"/>
    </row>
    <row r="280" spans="1:10" x14ac:dyDescent="0.3">
      <c r="A280" s="46"/>
      <c r="B280" s="46"/>
      <c r="C280" s="46"/>
      <c r="D280" s="46"/>
      <c r="E280" s="127"/>
      <c r="F280" s="46"/>
      <c r="G280" s="128"/>
      <c r="H280" s="128"/>
      <c r="I280" s="46"/>
      <c r="J280" s="46"/>
    </row>
    <row r="281" spans="1:10" x14ac:dyDescent="0.3">
      <c r="A281" s="46"/>
      <c r="B281" s="46"/>
      <c r="C281" s="46"/>
      <c r="D281" s="46"/>
      <c r="E281" s="127"/>
      <c r="F281" s="46"/>
      <c r="G281" s="128"/>
      <c r="H281" s="128"/>
      <c r="I281" s="46"/>
      <c r="J281" s="46"/>
    </row>
    <row r="282" spans="1:10" x14ac:dyDescent="0.3">
      <c r="A282" s="46"/>
      <c r="B282" s="46"/>
      <c r="C282" s="46"/>
      <c r="D282" s="46"/>
      <c r="E282" s="127"/>
      <c r="F282" s="46"/>
      <c r="G282" s="128"/>
      <c r="H282" s="128"/>
      <c r="I282" s="46"/>
      <c r="J282" s="46"/>
    </row>
    <row r="283" spans="1:10" x14ac:dyDescent="0.3">
      <c r="A283" s="46"/>
      <c r="B283" s="46"/>
      <c r="C283" s="46"/>
      <c r="D283" s="46"/>
      <c r="E283" s="127"/>
      <c r="F283" s="46"/>
      <c r="G283" s="128"/>
      <c r="H283" s="128"/>
      <c r="I283" s="46"/>
      <c r="J283" s="46"/>
    </row>
    <row r="284" spans="1:10" x14ac:dyDescent="0.3">
      <c r="A284" s="46"/>
      <c r="B284" s="46"/>
      <c r="C284" s="46"/>
      <c r="D284" s="46"/>
      <c r="E284" s="127"/>
      <c r="F284" s="46"/>
      <c r="G284" s="128"/>
      <c r="H284" s="128"/>
      <c r="I284" s="46"/>
      <c r="J284" s="46"/>
    </row>
    <row r="285" spans="1:10" x14ac:dyDescent="0.3">
      <c r="A285" s="46"/>
      <c r="B285" s="46"/>
      <c r="C285" s="46"/>
      <c r="D285" s="46"/>
      <c r="E285" s="127"/>
      <c r="F285" s="46"/>
      <c r="G285" s="128"/>
      <c r="H285" s="128"/>
      <c r="I285" s="46"/>
      <c r="J285" s="46"/>
    </row>
    <row r="286" spans="1:10" x14ac:dyDescent="0.3">
      <c r="A286" s="46"/>
      <c r="B286" s="46"/>
      <c r="C286" s="46"/>
      <c r="D286" s="46"/>
      <c r="E286" s="127"/>
      <c r="F286" s="46"/>
      <c r="G286" s="128"/>
      <c r="H286" s="128"/>
      <c r="I286" s="46"/>
      <c r="J286" s="46"/>
    </row>
    <row r="287" spans="1:10" x14ac:dyDescent="0.3">
      <c r="A287" s="46"/>
      <c r="B287" s="46"/>
      <c r="C287" s="46"/>
      <c r="D287" s="46"/>
      <c r="E287" s="127"/>
      <c r="F287" s="46"/>
      <c r="G287" s="128"/>
      <c r="H287" s="128"/>
      <c r="I287" s="46"/>
      <c r="J287" s="46"/>
    </row>
    <row r="288" spans="1:10" x14ac:dyDescent="0.3">
      <c r="A288" s="46"/>
      <c r="B288" s="46"/>
      <c r="C288" s="46"/>
      <c r="D288" s="46"/>
      <c r="E288" s="127"/>
      <c r="F288" s="46"/>
      <c r="G288" s="128"/>
      <c r="H288" s="128"/>
      <c r="I288" s="46"/>
      <c r="J288" s="46"/>
    </row>
    <row r="289" spans="1:10" x14ac:dyDescent="0.3">
      <c r="A289" s="46"/>
      <c r="B289" s="46"/>
      <c r="C289" s="46"/>
      <c r="D289" s="46"/>
      <c r="E289" s="127"/>
      <c r="F289" s="46"/>
      <c r="G289" s="128"/>
      <c r="H289" s="128"/>
      <c r="I289" s="46"/>
      <c r="J289" s="46"/>
    </row>
    <row r="290" spans="1:10" x14ac:dyDescent="0.3">
      <c r="A290" s="46"/>
      <c r="B290" s="46"/>
      <c r="C290" s="46"/>
      <c r="D290" s="46"/>
      <c r="E290" s="127"/>
      <c r="F290" s="46"/>
      <c r="G290" s="128"/>
      <c r="H290" s="128"/>
      <c r="I290" s="46"/>
      <c r="J290" s="46"/>
    </row>
    <row r="291" spans="1:10" x14ac:dyDescent="0.3">
      <c r="A291" s="46"/>
      <c r="B291" s="46"/>
      <c r="C291" s="46"/>
      <c r="D291" s="46"/>
      <c r="E291" s="127"/>
      <c r="F291" s="46"/>
      <c r="G291" s="128"/>
      <c r="H291" s="128"/>
      <c r="I291" s="46"/>
      <c r="J291" s="46"/>
    </row>
    <row r="292" spans="1:10" x14ac:dyDescent="0.3">
      <c r="A292" s="46"/>
      <c r="B292" s="46"/>
      <c r="C292" s="46"/>
      <c r="D292" s="46"/>
      <c r="E292" s="127"/>
      <c r="F292" s="46"/>
      <c r="G292" s="128"/>
      <c r="H292" s="128"/>
      <c r="I292" s="46"/>
      <c r="J292" s="46"/>
    </row>
    <row r="293" spans="1:10" x14ac:dyDescent="0.3">
      <c r="A293" s="46"/>
      <c r="B293" s="46"/>
      <c r="C293" s="46"/>
      <c r="D293" s="46"/>
      <c r="E293" s="127"/>
      <c r="F293" s="46"/>
      <c r="G293" s="128"/>
      <c r="H293" s="128"/>
      <c r="I293" s="46"/>
      <c r="J293" s="46"/>
    </row>
    <row r="294" spans="1:10" x14ac:dyDescent="0.3">
      <c r="A294" s="46"/>
      <c r="B294" s="46"/>
      <c r="C294" s="46"/>
      <c r="D294" s="46"/>
      <c r="E294" s="127"/>
      <c r="F294" s="46"/>
      <c r="G294" s="128"/>
      <c r="H294" s="128"/>
      <c r="I294" s="46"/>
      <c r="J294" s="46"/>
    </row>
    <row r="295" spans="1:10" x14ac:dyDescent="0.3">
      <c r="A295" s="46"/>
      <c r="B295" s="46"/>
      <c r="C295" s="46"/>
      <c r="D295" s="46"/>
      <c r="E295" s="127"/>
      <c r="F295" s="46"/>
      <c r="G295" s="128"/>
      <c r="H295" s="128"/>
      <c r="I295" s="46"/>
      <c r="J295" s="46"/>
    </row>
    <row r="296" spans="1:10" x14ac:dyDescent="0.3">
      <c r="A296" s="46"/>
      <c r="B296" s="46"/>
      <c r="C296" s="46"/>
      <c r="D296" s="46"/>
      <c r="E296" s="127"/>
      <c r="F296" s="46"/>
      <c r="G296" s="128"/>
      <c r="H296" s="128"/>
      <c r="I296" s="46"/>
      <c r="J296" s="46"/>
    </row>
    <row r="297" spans="1:10" x14ac:dyDescent="0.3">
      <c r="A297" s="46"/>
      <c r="B297" s="46"/>
      <c r="C297" s="46"/>
      <c r="D297" s="46"/>
      <c r="E297" s="127"/>
      <c r="F297" s="46"/>
      <c r="G297" s="128"/>
      <c r="H297" s="128"/>
      <c r="I297" s="46"/>
      <c r="J297" s="46"/>
    </row>
    <row r="298" spans="1:10" x14ac:dyDescent="0.3">
      <c r="A298" s="46"/>
      <c r="B298" s="46"/>
      <c r="C298" s="46"/>
      <c r="D298" s="46"/>
      <c r="E298" s="127"/>
      <c r="F298" s="46"/>
      <c r="G298" s="128"/>
      <c r="H298" s="128"/>
      <c r="I298" s="46"/>
      <c r="J298" s="46"/>
    </row>
    <row r="299" spans="1:10" x14ac:dyDescent="0.3">
      <c r="A299" s="46"/>
      <c r="B299" s="46"/>
      <c r="C299" s="46"/>
      <c r="D299" s="46"/>
      <c r="E299" s="127"/>
      <c r="F299" s="46"/>
      <c r="G299" s="128"/>
      <c r="H299" s="128"/>
      <c r="I299" s="46"/>
      <c r="J299" s="46"/>
    </row>
    <row r="300" spans="1:10" x14ac:dyDescent="0.3">
      <c r="A300" s="46"/>
      <c r="B300" s="46"/>
      <c r="C300" s="46"/>
      <c r="D300" s="46"/>
      <c r="E300" s="127"/>
      <c r="F300" s="46"/>
      <c r="G300" s="128"/>
      <c r="H300" s="128"/>
      <c r="I300" s="46"/>
      <c r="J300" s="46"/>
    </row>
    <row r="301" spans="1:10" x14ac:dyDescent="0.3">
      <c r="A301" s="46"/>
      <c r="B301" s="46"/>
      <c r="C301" s="46"/>
      <c r="D301" s="46"/>
      <c r="E301" s="127"/>
      <c r="F301" s="46"/>
      <c r="G301" s="128"/>
      <c r="H301" s="128"/>
      <c r="I301" s="46"/>
      <c r="J301" s="46"/>
    </row>
    <row r="302" spans="1:10" x14ac:dyDescent="0.3">
      <c r="A302" s="46"/>
      <c r="B302" s="46"/>
      <c r="C302" s="46"/>
      <c r="D302" s="46"/>
      <c r="E302" s="127"/>
      <c r="F302" s="46"/>
      <c r="G302" s="128"/>
      <c r="H302" s="128"/>
      <c r="I302" s="46"/>
      <c r="J302" s="46"/>
    </row>
    <row r="303" spans="1:10" x14ac:dyDescent="0.3">
      <c r="A303" s="46"/>
      <c r="B303" s="46"/>
      <c r="C303" s="46"/>
      <c r="D303" s="46"/>
      <c r="E303" s="127"/>
      <c r="F303" s="46"/>
      <c r="G303" s="128"/>
      <c r="H303" s="128"/>
      <c r="I303" s="46"/>
      <c r="J303" s="46"/>
    </row>
    <row r="304" spans="1:10" x14ac:dyDescent="0.3">
      <c r="A304" s="46"/>
      <c r="B304" s="46"/>
      <c r="C304" s="46"/>
      <c r="D304" s="46"/>
      <c r="E304" s="127"/>
      <c r="F304" s="46"/>
      <c r="G304" s="128"/>
      <c r="H304" s="128"/>
      <c r="I304" s="46"/>
      <c r="J304" s="46"/>
    </row>
    <row r="305" spans="1:10" x14ac:dyDescent="0.3">
      <c r="A305" s="46"/>
      <c r="B305" s="46"/>
      <c r="C305" s="46"/>
      <c r="D305" s="46"/>
      <c r="E305" s="127"/>
      <c r="F305" s="46"/>
      <c r="G305" s="128"/>
      <c r="H305" s="128"/>
      <c r="I305" s="46"/>
      <c r="J305" s="46"/>
    </row>
    <row r="306" spans="1:10" x14ac:dyDescent="0.3">
      <c r="A306" s="46"/>
      <c r="B306" s="46"/>
      <c r="C306" s="46"/>
      <c r="D306" s="46"/>
      <c r="E306" s="127"/>
      <c r="F306" s="46"/>
      <c r="G306" s="128"/>
      <c r="H306" s="128"/>
      <c r="I306" s="46"/>
      <c r="J306" s="46"/>
    </row>
    <row r="307" spans="1:10" x14ac:dyDescent="0.3">
      <c r="A307" s="46"/>
      <c r="B307" s="46"/>
      <c r="C307" s="46"/>
      <c r="D307" s="46"/>
      <c r="E307" s="127"/>
      <c r="F307" s="46"/>
      <c r="G307" s="128"/>
      <c r="H307" s="128"/>
      <c r="I307" s="46"/>
      <c r="J307" s="46"/>
    </row>
    <row r="308" spans="1:10" x14ac:dyDescent="0.3">
      <c r="A308" s="46"/>
      <c r="B308" s="46"/>
      <c r="C308" s="46"/>
      <c r="D308" s="46"/>
      <c r="E308" s="127"/>
      <c r="F308" s="46"/>
      <c r="G308" s="128"/>
      <c r="H308" s="128"/>
      <c r="I308" s="46"/>
      <c r="J308" s="46"/>
    </row>
    <row r="309" spans="1:10" x14ac:dyDescent="0.3">
      <c r="A309" s="46"/>
      <c r="B309" s="46"/>
      <c r="C309" s="46"/>
      <c r="D309" s="46"/>
      <c r="E309" s="127"/>
      <c r="F309" s="46"/>
      <c r="G309" s="128"/>
      <c r="H309" s="128"/>
      <c r="I309" s="46"/>
      <c r="J309" s="46"/>
    </row>
    <row r="310" spans="1:10" x14ac:dyDescent="0.3">
      <c r="A310" s="46"/>
      <c r="B310" s="46"/>
      <c r="C310" s="46"/>
      <c r="D310" s="46"/>
      <c r="E310" s="127"/>
      <c r="F310" s="46"/>
      <c r="G310" s="128"/>
      <c r="H310" s="128"/>
      <c r="I310" s="46"/>
      <c r="J310" s="46"/>
    </row>
    <row r="311" spans="1:10" x14ac:dyDescent="0.3">
      <c r="A311" s="46"/>
      <c r="B311" s="46"/>
      <c r="C311" s="46"/>
      <c r="D311" s="46"/>
      <c r="E311" s="127"/>
      <c r="F311" s="46"/>
      <c r="G311" s="128"/>
      <c r="H311" s="128"/>
      <c r="I311" s="46"/>
      <c r="J311" s="46"/>
    </row>
    <row r="312" spans="1:10" x14ac:dyDescent="0.3">
      <c r="A312" s="46"/>
      <c r="B312" s="46"/>
      <c r="C312" s="46"/>
      <c r="D312" s="46"/>
      <c r="E312" s="127"/>
      <c r="F312" s="46"/>
      <c r="G312" s="128"/>
      <c r="H312" s="128"/>
      <c r="I312" s="46"/>
      <c r="J312" s="46"/>
    </row>
    <row r="313" spans="1:10" x14ac:dyDescent="0.3">
      <c r="A313" s="46"/>
      <c r="B313" s="46"/>
      <c r="C313" s="46"/>
      <c r="D313" s="46"/>
      <c r="E313" s="127"/>
      <c r="F313" s="46"/>
      <c r="G313" s="128"/>
      <c r="H313" s="128"/>
      <c r="I313" s="46"/>
      <c r="J313" s="46"/>
    </row>
    <row r="314" spans="1:10" x14ac:dyDescent="0.3">
      <c r="A314" s="46"/>
      <c r="B314" s="46"/>
      <c r="C314" s="46"/>
      <c r="D314" s="46"/>
      <c r="E314" s="127"/>
      <c r="F314" s="46"/>
      <c r="G314" s="128"/>
      <c r="H314" s="128"/>
      <c r="I314" s="46"/>
      <c r="J314" s="46"/>
    </row>
    <row r="315" spans="1:10" x14ac:dyDescent="0.3">
      <c r="A315" s="46"/>
      <c r="B315" s="46"/>
      <c r="C315" s="46"/>
      <c r="D315" s="46"/>
      <c r="E315" s="127"/>
      <c r="F315" s="46"/>
      <c r="G315" s="128"/>
      <c r="H315" s="128"/>
      <c r="I315" s="46"/>
      <c r="J315" s="46"/>
    </row>
    <row r="316" spans="1:10" x14ac:dyDescent="0.3">
      <c r="A316" s="46"/>
      <c r="B316" s="46"/>
      <c r="C316" s="46"/>
      <c r="D316" s="46"/>
      <c r="E316" s="127"/>
      <c r="F316" s="46"/>
      <c r="G316" s="128"/>
      <c r="H316" s="128"/>
      <c r="I316" s="46"/>
      <c r="J316" s="46"/>
    </row>
    <row r="317" spans="1:10" x14ac:dyDescent="0.3">
      <c r="A317" s="46"/>
      <c r="B317" s="46"/>
      <c r="C317" s="46"/>
      <c r="D317" s="46"/>
      <c r="E317" s="127"/>
      <c r="F317" s="46"/>
      <c r="G317" s="128"/>
      <c r="H317" s="128"/>
      <c r="I317" s="46"/>
      <c r="J317" s="46"/>
    </row>
    <row r="318" spans="1:10" x14ac:dyDescent="0.3">
      <c r="A318" s="46"/>
      <c r="B318" s="46"/>
      <c r="C318" s="46"/>
      <c r="D318" s="46"/>
      <c r="E318" s="127"/>
      <c r="F318" s="46"/>
      <c r="G318" s="128"/>
      <c r="H318" s="128"/>
      <c r="I318" s="46"/>
      <c r="J318" s="46"/>
    </row>
    <row r="319" spans="1:10" x14ac:dyDescent="0.3">
      <c r="A319" s="46"/>
      <c r="B319" s="46"/>
      <c r="C319" s="46"/>
      <c r="D319" s="46"/>
      <c r="E319" s="127"/>
      <c r="F319" s="46"/>
      <c r="G319" s="128"/>
      <c r="H319" s="128"/>
      <c r="I319" s="46"/>
      <c r="J319" s="46"/>
    </row>
    <row r="320" spans="1:10" x14ac:dyDescent="0.3">
      <c r="A320" s="46"/>
      <c r="B320" s="46"/>
      <c r="C320" s="46"/>
      <c r="D320" s="46"/>
      <c r="E320" s="127"/>
      <c r="F320" s="46"/>
      <c r="G320" s="128"/>
      <c r="H320" s="128"/>
      <c r="I320" s="46"/>
      <c r="J320" s="46"/>
    </row>
    <row r="321" spans="1:10" x14ac:dyDescent="0.3">
      <c r="A321" s="46"/>
      <c r="B321" s="46"/>
      <c r="C321" s="46"/>
      <c r="D321" s="46"/>
      <c r="E321" s="127"/>
      <c r="F321" s="46"/>
      <c r="G321" s="128"/>
      <c r="H321" s="128"/>
      <c r="I321" s="46"/>
      <c r="J321" s="46"/>
    </row>
    <row r="322" spans="1:10" x14ac:dyDescent="0.3">
      <c r="A322" s="46"/>
      <c r="B322" s="46"/>
      <c r="C322" s="46"/>
      <c r="D322" s="46"/>
      <c r="E322" s="127"/>
      <c r="F322" s="46"/>
      <c r="G322" s="128"/>
      <c r="H322" s="128"/>
      <c r="I322" s="46"/>
      <c r="J322" s="46"/>
    </row>
    <row r="323" spans="1:10" x14ac:dyDescent="0.3">
      <c r="A323" s="46"/>
      <c r="B323" s="46"/>
      <c r="C323" s="46"/>
      <c r="D323" s="46"/>
      <c r="E323" s="127"/>
      <c r="F323" s="46"/>
      <c r="G323" s="128"/>
      <c r="H323" s="128"/>
      <c r="I323" s="46"/>
      <c r="J323" s="46"/>
    </row>
    <row r="324" spans="1:10" x14ac:dyDescent="0.3">
      <c r="A324" s="46"/>
      <c r="B324" s="46"/>
      <c r="C324" s="46"/>
      <c r="D324" s="46"/>
      <c r="E324" s="127"/>
      <c r="F324" s="46"/>
      <c r="G324" s="128"/>
      <c r="H324" s="128"/>
      <c r="I324" s="46"/>
      <c r="J324" s="46"/>
    </row>
    <row r="325" spans="1:10" x14ac:dyDescent="0.3">
      <c r="A325" s="46"/>
      <c r="B325" s="46"/>
      <c r="C325" s="46"/>
      <c r="D325" s="46"/>
      <c r="E325" s="127"/>
      <c r="F325" s="46"/>
      <c r="G325" s="128"/>
      <c r="H325" s="128"/>
      <c r="I325" s="46"/>
      <c r="J325" s="46"/>
    </row>
    <row r="326" spans="1:10" x14ac:dyDescent="0.3">
      <c r="A326" s="46"/>
      <c r="B326" s="46"/>
      <c r="C326" s="46"/>
      <c r="D326" s="46"/>
      <c r="E326" s="127"/>
      <c r="F326" s="46"/>
      <c r="G326" s="128"/>
      <c r="H326" s="128"/>
      <c r="I326" s="46"/>
      <c r="J326" s="46"/>
    </row>
    <row r="327" spans="1:10" x14ac:dyDescent="0.3">
      <c r="A327" s="46"/>
      <c r="B327" s="46"/>
      <c r="C327" s="46"/>
      <c r="D327" s="46"/>
      <c r="E327" s="127"/>
      <c r="F327" s="46"/>
      <c r="G327" s="128"/>
      <c r="H327" s="128"/>
      <c r="I327" s="46"/>
      <c r="J327" s="46"/>
    </row>
    <row r="328" spans="1:10" x14ac:dyDescent="0.3">
      <c r="A328" s="46"/>
      <c r="B328" s="46"/>
      <c r="C328" s="46"/>
      <c r="D328" s="46"/>
      <c r="E328" s="127"/>
      <c r="F328" s="46"/>
      <c r="G328" s="128"/>
      <c r="H328" s="128"/>
      <c r="I328" s="46"/>
      <c r="J328" s="46"/>
    </row>
    <row r="329" spans="1:10" x14ac:dyDescent="0.3">
      <c r="A329" s="46"/>
      <c r="B329" s="46"/>
      <c r="C329" s="46"/>
      <c r="D329" s="46"/>
      <c r="E329" s="127"/>
      <c r="F329" s="46"/>
      <c r="G329" s="128"/>
      <c r="H329" s="128"/>
      <c r="I329" s="46"/>
      <c r="J329" s="46"/>
    </row>
    <row r="330" spans="1:10" x14ac:dyDescent="0.3">
      <c r="A330" s="46"/>
      <c r="B330" s="46"/>
      <c r="C330" s="46"/>
      <c r="D330" s="46"/>
      <c r="E330" s="127"/>
      <c r="F330" s="46"/>
      <c r="G330" s="128"/>
      <c r="H330" s="128"/>
      <c r="I330" s="46"/>
      <c r="J330" s="46"/>
    </row>
    <row r="331" spans="1:10" x14ac:dyDescent="0.3">
      <c r="A331" s="46"/>
      <c r="B331" s="46"/>
      <c r="C331" s="46"/>
      <c r="D331" s="46"/>
      <c r="E331" s="127"/>
      <c r="F331" s="46"/>
      <c r="G331" s="128"/>
      <c r="H331" s="128"/>
      <c r="I331" s="46"/>
      <c r="J331" s="46"/>
    </row>
    <row r="332" spans="1:10" x14ac:dyDescent="0.3">
      <c r="A332" s="46"/>
      <c r="B332" s="46"/>
      <c r="C332" s="46"/>
      <c r="D332" s="46"/>
      <c r="E332" s="127"/>
      <c r="F332" s="46"/>
      <c r="G332" s="128"/>
      <c r="H332" s="128"/>
      <c r="I332" s="46"/>
      <c r="J332" s="46"/>
    </row>
    <row r="333" spans="1:10" x14ac:dyDescent="0.3">
      <c r="A333" s="46"/>
      <c r="B333" s="46"/>
      <c r="C333" s="46"/>
      <c r="D333" s="46"/>
      <c r="E333" s="127"/>
      <c r="F333" s="46"/>
      <c r="G333" s="128"/>
      <c r="H333" s="128"/>
      <c r="I333" s="46"/>
      <c r="J333" s="46"/>
    </row>
    <row r="334" spans="1:10" x14ac:dyDescent="0.3">
      <c r="A334" s="46"/>
      <c r="B334" s="46"/>
      <c r="C334" s="46"/>
      <c r="D334" s="46"/>
      <c r="E334" s="127"/>
      <c r="F334" s="46"/>
      <c r="G334" s="128"/>
      <c r="H334" s="128"/>
      <c r="I334" s="46"/>
      <c r="J334" s="46"/>
    </row>
    <row r="335" spans="1:10" x14ac:dyDescent="0.3">
      <c r="A335" s="46"/>
      <c r="B335" s="46"/>
      <c r="C335" s="46"/>
      <c r="D335" s="46"/>
      <c r="E335" s="127"/>
      <c r="F335" s="46"/>
      <c r="G335" s="128"/>
      <c r="H335" s="128"/>
      <c r="I335" s="46"/>
      <c r="J335" s="46"/>
    </row>
    <row r="336" spans="1:10" x14ac:dyDescent="0.3">
      <c r="A336" s="46"/>
      <c r="B336" s="46"/>
      <c r="C336" s="46"/>
      <c r="D336" s="46"/>
      <c r="E336" s="127"/>
      <c r="F336" s="46"/>
      <c r="G336" s="128"/>
      <c r="H336" s="128"/>
      <c r="I336" s="46"/>
      <c r="J336" s="46"/>
    </row>
    <row r="337" spans="1:10" x14ac:dyDescent="0.3">
      <c r="A337" s="46"/>
      <c r="B337" s="46"/>
      <c r="C337" s="46"/>
      <c r="D337" s="46"/>
      <c r="E337" s="127"/>
      <c r="F337" s="46"/>
      <c r="G337" s="128"/>
      <c r="H337" s="128"/>
      <c r="I337" s="46"/>
      <c r="J337" s="46"/>
    </row>
    <row r="338" spans="1:10" x14ac:dyDescent="0.3">
      <c r="A338" s="46"/>
      <c r="B338" s="46"/>
      <c r="C338" s="46"/>
      <c r="D338" s="46"/>
      <c r="E338" s="127"/>
      <c r="F338" s="46"/>
      <c r="G338" s="128"/>
      <c r="H338" s="128"/>
      <c r="I338" s="46"/>
      <c r="J338" s="46"/>
    </row>
    <row r="339" spans="1:10" x14ac:dyDescent="0.3">
      <c r="A339" s="46"/>
      <c r="B339" s="46"/>
      <c r="C339" s="46"/>
      <c r="D339" s="46"/>
      <c r="E339" s="127"/>
      <c r="F339" s="46"/>
      <c r="G339" s="128"/>
      <c r="H339" s="128"/>
      <c r="I339" s="46"/>
      <c r="J339" s="46"/>
    </row>
    <row r="340" spans="1:10" x14ac:dyDescent="0.3">
      <c r="A340" s="46"/>
      <c r="B340" s="46"/>
      <c r="C340" s="46"/>
      <c r="D340" s="46"/>
      <c r="E340" s="127"/>
      <c r="F340" s="46"/>
      <c r="G340" s="128"/>
      <c r="H340" s="128"/>
      <c r="I340" s="46"/>
      <c r="J340" s="46"/>
    </row>
    <row r="341" spans="1:10" x14ac:dyDescent="0.3">
      <c r="A341" s="46"/>
      <c r="B341" s="46"/>
      <c r="C341" s="46"/>
      <c r="D341" s="46"/>
      <c r="E341" s="127"/>
      <c r="F341" s="46"/>
      <c r="G341" s="128"/>
      <c r="H341" s="128"/>
      <c r="I341" s="46"/>
      <c r="J341" s="46"/>
    </row>
    <row r="342" spans="1:10" x14ac:dyDescent="0.3">
      <c r="A342" s="46"/>
      <c r="B342" s="46"/>
      <c r="C342" s="46"/>
      <c r="D342" s="46"/>
      <c r="E342" s="127"/>
      <c r="F342" s="46"/>
      <c r="G342" s="128"/>
      <c r="H342" s="128"/>
      <c r="I342" s="46"/>
      <c r="J342" s="46"/>
    </row>
    <row r="343" spans="1:10" x14ac:dyDescent="0.3">
      <c r="A343" s="46"/>
      <c r="B343" s="46"/>
      <c r="C343" s="46"/>
      <c r="D343" s="46"/>
      <c r="E343" s="127"/>
      <c r="F343" s="46"/>
      <c r="G343" s="128"/>
      <c r="H343" s="128"/>
      <c r="I343" s="46"/>
      <c r="J343" s="46"/>
    </row>
    <row r="344" spans="1:10" x14ac:dyDescent="0.3">
      <c r="A344" s="46"/>
      <c r="B344" s="46"/>
      <c r="C344" s="46"/>
      <c r="D344" s="46"/>
      <c r="E344" s="127"/>
      <c r="F344" s="46"/>
      <c r="G344" s="128"/>
      <c r="H344" s="128"/>
      <c r="I344" s="46"/>
      <c r="J344" s="46"/>
    </row>
    <row r="345" spans="1:10" x14ac:dyDescent="0.3">
      <c r="A345" s="46"/>
      <c r="B345" s="46"/>
      <c r="C345" s="46"/>
      <c r="D345" s="46"/>
      <c r="E345" s="127"/>
      <c r="F345" s="46"/>
      <c r="G345" s="128"/>
      <c r="H345" s="128"/>
      <c r="I345" s="46"/>
      <c r="J345" s="46"/>
    </row>
    <row r="346" spans="1:10" x14ac:dyDescent="0.3">
      <c r="A346" s="46"/>
      <c r="B346" s="46"/>
      <c r="C346" s="46"/>
      <c r="D346" s="46"/>
      <c r="E346" s="127"/>
      <c r="F346" s="46"/>
      <c r="G346" s="128"/>
      <c r="H346" s="128"/>
      <c r="I346" s="46"/>
      <c r="J346" s="46"/>
    </row>
    <row r="347" spans="1:10" x14ac:dyDescent="0.3">
      <c r="A347" s="46"/>
      <c r="B347" s="46"/>
      <c r="C347" s="46"/>
      <c r="D347" s="46"/>
      <c r="E347" s="127"/>
      <c r="F347" s="46"/>
      <c r="G347" s="128"/>
      <c r="H347" s="128"/>
      <c r="I347" s="46"/>
      <c r="J347" s="46"/>
    </row>
    <row r="348" spans="1:10" x14ac:dyDescent="0.3">
      <c r="A348" s="46"/>
      <c r="B348" s="46"/>
      <c r="C348" s="46"/>
      <c r="D348" s="46"/>
      <c r="E348" s="127"/>
      <c r="F348" s="46"/>
      <c r="G348" s="128"/>
      <c r="H348" s="128"/>
      <c r="I348" s="46"/>
      <c r="J348" s="46"/>
    </row>
    <row r="349" spans="1:10" x14ac:dyDescent="0.3">
      <c r="A349" s="46"/>
      <c r="B349" s="46"/>
      <c r="C349" s="46"/>
      <c r="D349" s="46"/>
      <c r="E349" s="127"/>
      <c r="F349" s="46"/>
      <c r="G349" s="128"/>
      <c r="H349" s="128"/>
      <c r="I349" s="46"/>
      <c r="J349" s="46"/>
    </row>
    <row r="350" spans="1:10" x14ac:dyDescent="0.3">
      <c r="A350" s="46"/>
      <c r="B350" s="46"/>
      <c r="C350" s="46"/>
      <c r="D350" s="46"/>
      <c r="E350" s="127"/>
      <c r="F350" s="46"/>
      <c r="G350" s="128"/>
      <c r="H350" s="128"/>
      <c r="I350" s="46"/>
      <c r="J350" s="46"/>
    </row>
    <row r="351" spans="1:10" x14ac:dyDescent="0.3">
      <c r="A351" s="46"/>
      <c r="B351" s="46"/>
      <c r="C351" s="46"/>
      <c r="D351" s="46"/>
      <c r="E351" s="127"/>
      <c r="F351" s="46"/>
      <c r="G351" s="128"/>
      <c r="H351" s="128"/>
      <c r="I351" s="46"/>
      <c r="J351" s="46"/>
    </row>
    <row r="352" spans="1:10" x14ac:dyDescent="0.3">
      <c r="A352" s="46"/>
      <c r="B352" s="46"/>
      <c r="C352" s="46"/>
      <c r="D352" s="46"/>
      <c r="E352" s="127"/>
      <c r="F352" s="46"/>
      <c r="G352" s="128"/>
      <c r="H352" s="128"/>
      <c r="I352" s="46"/>
      <c r="J352" s="46"/>
    </row>
    <row r="353" spans="1:10" x14ac:dyDescent="0.3">
      <c r="A353" s="46"/>
      <c r="B353" s="46"/>
      <c r="C353" s="46"/>
      <c r="D353" s="46"/>
      <c r="E353" s="127"/>
      <c r="F353" s="46"/>
      <c r="G353" s="128"/>
      <c r="H353" s="128"/>
      <c r="I353" s="46"/>
      <c r="J353" s="46"/>
    </row>
    <row r="354" spans="1:10" x14ac:dyDescent="0.3">
      <c r="A354" s="46"/>
      <c r="B354" s="46"/>
      <c r="C354" s="46"/>
      <c r="D354" s="46"/>
      <c r="E354" s="127"/>
      <c r="F354" s="46"/>
      <c r="G354" s="128"/>
      <c r="H354" s="128"/>
      <c r="I354" s="46"/>
      <c r="J354" s="46"/>
    </row>
    <row r="355" spans="1:10" x14ac:dyDescent="0.3">
      <c r="A355" s="46"/>
      <c r="B355" s="46"/>
      <c r="C355" s="46"/>
      <c r="D355" s="46"/>
      <c r="E355" s="127"/>
      <c r="F355" s="46"/>
      <c r="G355" s="128"/>
      <c r="H355" s="128"/>
      <c r="I355" s="46"/>
      <c r="J355" s="46"/>
    </row>
    <row r="356" spans="1:10" x14ac:dyDescent="0.3">
      <c r="A356" s="46"/>
      <c r="B356" s="46"/>
      <c r="C356" s="46"/>
      <c r="D356" s="46"/>
      <c r="E356" s="127"/>
      <c r="F356" s="46"/>
      <c r="G356" s="128"/>
      <c r="H356" s="128"/>
      <c r="I356" s="46"/>
      <c r="J356" s="46"/>
    </row>
    <row r="357" spans="1:10" x14ac:dyDescent="0.3">
      <c r="A357" s="46"/>
      <c r="B357" s="46"/>
      <c r="C357" s="46"/>
      <c r="D357" s="46"/>
      <c r="E357" s="127"/>
      <c r="F357" s="46"/>
      <c r="G357" s="128"/>
      <c r="H357" s="128"/>
      <c r="I357" s="46"/>
      <c r="J357" s="46"/>
    </row>
    <row r="358" spans="1:10" x14ac:dyDescent="0.3">
      <c r="A358" s="46"/>
      <c r="B358" s="46"/>
      <c r="C358" s="46"/>
      <c r="D358" s="46"/>
      <c r="E358" s="127"/>
      <c r="F358" s="46"/>
      <c r="G358" s="128"/>
      <c r="H358" s="128"/>
      <c r="I358" s="46"/>
      <c r="J358" s="46"/>
    </row>
    <row r="359" spans="1:10" x14ac:dyDescent="0.3">
      <c r="A359" s="46"/>
      <c r="B359" s="46"/>
      <c r="C359" s="46"/>
      <c r="D359" s="46"/>
      <c r="E359" s="127"/>
      <c r="F359" s="46"/>
      <c r="G359" s="128"/>
      <c r="H359" s="128"/>
      <c r="I359" s="46"/>
      <c r="J359" s="46"/>
    </row>
    <row r="360" spans="1:10" x14ac:dyDescent="0.3">
      <c r="A360" s="46"/>
      <c r="B360" s="46"/>
      <c r="C360" s="46"/>
      <c r="D360" s="46"/>
      <c r="E360" s="127"/>
      <c r="F360" s="46"/>
      <c r="G360" s="128"/>
      <c r="H360" s="128"/>
      <c r="I360" s="46"/>
      <c r="J360" s="46"/>
    </row>
    <row r="361" spans="1:10" x14ac:dyDescent="0.3">
      <c r="A361" s="46"/>
      <c r="B361" s="46"/>
      <c r="C361" s="46"/>
      <c r="D361" s="46"/>
      <c r="E361" s="127"/>
      <c r="F361" s="46"/>
      <c r="G361" s="128"/>
      <c r="H361" s="128"/>
      <c r="I361" s="46"/>
      <c r="J361" s="46"/>
    </row>
    <row r="362" spans="1:10" x14ac:dyDescent="0.3">
      <c r="A362" s="46"/>
      <c r="B362" s="46"/>
      <c r="C362" s="46"/>
      <c r="D362" s="46"/>
      <c r="E362" s="127"/>
      <c r="F362" s="46"/>
      <c r="G362" s="128"/>
      <c r="H362" s="128"/>
      <c r="I362" s="46"/>
      <c r="J362" s="46"/>
    </row>
    <row r="363" spans="1:10" x14ac:dyDescent="0.3">
      <c r="A363" s="46"/>
      <c r="B363" s="46"/>
      <c r="C363" s="46"/>
      <c r="D363" s="46"/>
      <c r="E363" s="127"/>
      <c r="F363" s="46"/>
      <c r="G363" s="128"/>
      <c r="H363" s="128"/>
      <c r="I363" s="46"/>
      <c r="J363" s="46"/>
    </row>
    <row r="364" spans="1:10" x14ac:dyDescent="0.3">
      <c r="A364" s="46"/>
      <c r="B364" s="46"/>
      <c r="C364" s="46"/>
      <c r="D364" s="46"/>
      <c r="E364" s="127"/>
      <c r="F364" s="46"/>
      <c r="G364" s="128"/>
      <c r="H364" s="128"/>
      <c r="I364" s="46"/>
      <c r="J364" s="46"/>
    </row>
    <row r="365" spans="1:10" x14ac:dyDescent="0.3">
      <c r="A365" s="46"/>
      <c r="B365" s="46"/>
      <c r="C365" s="46"/>
      <c r="D365" s="46"/>
      <c r="E365" s="127"/>
      <c r="F365" s="46"/>
      <c r="G365" s="128"/>
      <c r="H365" s="128"/>
      <c r="I365" s="46"/>
      <c r="J365" s="46"/>
    </row>
    <row r="366" spans="1:10" x14ac:dyDescent="0.3">
      <c r="A366" s="46"/>
      <c r="B366" s="46"/>
      <c r="C366" s="46"/>
      <c r="D366" s="46"/>
      <c r="E366" s="127"/>
      <c r="F366" s="46"/>
      <c r="G366" s="128"/>
      <c r="H366" s="128"/>
      <c r="I366" s="46"/>
      <c r="J366" s="46"/>
    </row>
    <row r="367" spans="1:10" x14ac:dyDescent="0.3">
      <c r="A367" s="46"/>
      <c r="B367" s="46"/>
      <c r="C367" s="46"/>
      <c r="D367" s="46"/>
      <c r="E367" s="127"/>
      <c r="F367" s="46"/>
      <c r="G367" s="128"/>
      <c r="H367" s="128"/>
      <c r="I367" s="46"/>
      <c r="J367" s="46"/>
    </row>
    <row r="368" spans="1:10" x14ac:dyDescent="0.3">
      <c r="A368" s="46"/>
      <c r="B368" s="46"/>
      <c r="C368" s="46"/>
      <c r="D368" s="46"/>
      <c r="E368" s="127"/>
      <c r="F368" s="46"/>
      <c r="G368" s="128"/>
      <c r="H368" s="128"/>
      <c r="I368" s="46"/>
      <c r="J368" s="46"/>
    </row>
    <row r="369" spans="1:10" x14ac:dyDescent="0.3">
      <c r="A369" s="46"/>
      <c r="B369" s="46"/>
      <c r="C369" s="46"/>
      <c r="D369" s="46"/>
      <c r="E369" s="127"/>
      <c r="F369" s="46"/>
      <c r="G369" s="128"/>
      <c r="H369" s="128"/>
      <c r="I369" s="46"/>
      <c r="J369" s="46"/>
    </row>
    <row r="370" spans="1:10" x14ac:dyDescent="0.3">
      <c r="A370" s="46"/>
      <c r="B370" s="46"/>
      <c r="C370" s="46"/>
      <c r="D370" s="46"/>
      <c r="E370" s="127"/>
      <c r="F370" s="46"/>
      <c r="G370" s="128"/>
      <c r="H370" s="128"/>
      <c r="I370" s="46"/>
      <c r="J370" s="46"/>
    </row>
    <row r="371" spans="1:10" x14ac:dyDescent="0.3">
      <c r="A371" s="46"/>
      <c r="B371" s="46"/>
      <c r="C371" s="46"/>
      <c r="D371" s="46"/>
      <c r="E371" s="127"/>
      <c r="F371" s="46"/>
      <c r="G371" s="128"/>
      <c r="H371" s="128"/>
      <c r="I371" s="46"/>
      <c r="J371" s="46"/>
    </row>
    <row r="372" spans="1:10" x14ac:dyDescent="0.3">
      <c r="A372" s="46"/>
      <c r="B372" s="46"/>
      <c r="C372" s="46"/>
      <c r="D372" s="46"/>
      <c r="E372" s="127"/>
      <c r="F372" s="46"/>
      <c r="G372" s="128"/>
      <c r="H372" s="128"/>
      <c r="I372" s="46"/>
      <c r="J372" s="46"/>
    </row>
    <row r="373" spans="1:10" x14ac:dyDescent="0.3">
      <c r="A373" s="46"/>
      <c r="B373" s="46"/>
      <c r="C373" s="46"/>
      <c r="D373" s="46"/>
      <c r="E373" s="127"/>
      <c r="F373" s="46"/>
      <c r="G373" s="128"/>
      <c r="H373" s="128"/>
      <c r="I373" s="46"/>
      <c r="J373" s="46"/>
    </row>
    <row r="374" spans="1:10" x14ac:dyDescent="0.3">
      <c r="A374" s="46"/>
      <c r="B374" s="46"/>
      <c r="C374" s="46"/>
      <c r="D374" s="46"/>
      <c r="E374" s="127"/>
      <c r="F374" s="46"/>
      <c r="G374" s="128"/>
      <c r="H374" s="128"/>
      <c r="I374" s="46"/>
      <c r="J374" s="46"/>
    </row>
    <row r="375" spans="1:10" x14ac:dyDescent="0.3">
      <c r="A375" s="46"/>
      <c r="B375" s="46"/>
      <c r="C375" s="46"/>
      <c r="D375" s="46"/>
      <c r="E375" s="127"/>
      <c r="F375" s="46"/>
      <c r="G375" s="128"/>
      <c r="H375" s="128"/>
      <c r="I375" s="46"/>
      <c r="J375" s="46"/>
    </row>
    <row r="376" spans="1:10" x14ac:dyDescent="0.3">
      <c r="A376" s="46"/>
      <c r="B376" s="46"/>
      <c r="C376" s="46"/>
      <c r="D376" s="46"/>
      <c r="E376" s="127"/>
      <c r="F376" s="46"/>
      <c r="G376" s="128"/>
      <c r="H376" s="128"/>
      <c r="I376" s="46"/>
      <c r="J376" s="46"/>
    </row>
    <row r="377" spans="1:10" x14ac:dyDescent="0.3">
      <c r="A377" s="46"/>
      <c r="B377" s="46"/>
      <c r="C377" s="46"/>
      <c r="D377" s="46"/>
      <c r="E377" s="127"/>
      <c r="F377" s="46"/>
      <c r="G377" s="128"/>
      <c r="H377" s="128"/>
      <c r="I377" s="46"/>
      <c r="J377" s="46"/>
    </row>
    <row r="378" spans="1:10" x14ac:dyDescent="0.3">
      <c r="A378" s="46"/>
      <c r="B378" s="46"/>
      <c r="C378" s="46"/>
      <c r="D378" s="46"/>
      <c r="E378" s="127"/>
      <c r="F378" s="46"/>
      <c r="G378" s="128"/>
      <c r="H378" s="128"/>
      <c r="I378" s="46"/>
      <c r="J378" s="46"/>
    </row>
    <row r="379" spans="1:10" x14ac:dyDescent="0.3">
      <c r="A379" s="46"/>
      <c r="B379" s="46"/>
      <c r="C379" s="46"/>
      <c r="D379" s="46"/>
      <c r="E379" s="127"/>
      <c r="F379" s="46"/>
      <c r="G379" s="128"/>
      <c r="H379" s="128"/>
      <c r="I379" s="46"/>
      <c r="J379" s="46"/>
    </row>
    <row r="380" spans="1:10" x14ac:dyDescent="0.3">
      <c r="A380" s="46"/>
      <c r="B380" s="46"/>
      <c r="C380" s="46"/>
      <c r="D380" s="46"/>
      <c r="E380" s="127"/>
      <c r="F380" s="46"/>
      <c r="G380" s="128"/>
      <c r="H380" s="128"/>
      <c r="I380" s="46"/>
      <c r="J380" s="46"/>
    </row>
    <row r="381" spans="1:10" x14ac:dyDescent="0.3">
      <c r="A381" s="46"/>
      <c r="B381" s="46"/>
      <c r="C381" s="46"/>
      <c r="D381" s="46"/>
      <c r="E381" s="127"/>
      <c r="F381" s="46"/>
      <c r="G381" s="128"/>
      <c r="H381" s="128"/>
      <c r="I381" s="46"/>
      <c r="J381" s="46"/>
    </row>
    <row r="382" spans="1:10" x14ac:dyDescent="0.3">
      <c r="A382" s="46"/>
      <c r="B382" s="46"/>
      <c r="C382" s="46"/>
      <c r="D382" s="46"/>
      <c r="E382" s="127"/>
      <c r="F382" s="46"/>
      <c r="G382" s="128"/>
      <c r="H382" s="128"/>
      <c r="I382" s="46"/>
      <c r="J382" s="46"/>
    </row>
    <row r="383" spans="1:10" x14ac:dyDescent="0.3">
      <c r="A383" s="46"/>
      <c r="B383" s="46"/>
      <c r="C383" s="46"/>
      <c r="D383" s="46"/>
      <c r="E383" s="127"/>
      <c r="F383" s="46"/>
      <c r="G383" s="128"/>
      <c r="H383" s="128"/>
      <c r="I383" s="46"/>
      <c r="J383" s="46"/>
    </row>
    <row r="384" spans="1:10" x14ac:dyDescent="0.3">
      <c r="A384" s="46"/>
      <c r="B384" s="46"/>
      <c r="C384" s="46"/>
      <c r="D384" s="46"/>
      <c r="E384" s="127"/>
      <c r="F384" s="46"/>
      <c r="G384" s="128"/>
      <c r="H384" s="128"/>
      <c r="I384" s="46"/>
      <c r="J384" s="46"/>
    </row>
    <row r="385" spans="1:10" x14ac:dyDescent="0.3">
      <c r="A385" s="46"/>
      <c r="B385" s="46"/>
      <c r="C385" s="46"/>
      <c r="D385" s="46"/>
      <c r="E385" s="127"/>
      <c r="F385" s="46"/>
      <c r="G385" s="128"/>
      <c r="H385" s="128"/>
      <c r="I385" s="46"/>
      <c r="J385" s="46"/>
    </row>
    <row r="386" spans="1:10" x14ac:dyDescent="0.3">
      <c r="A386" s="46"/>
      <c r="B386" s="46"/>
      <c r="C386" s="46"/>
      <c r="D386" s="46"/>
      <c r="E386" s="127"/>
      <c r="F386" s="46"/>
      <c r="G386" s="128"/>
      <c r="H386" s="128"/>
      <c r="I386" s="46"/>
      <c r="J386" s="46"/>
    </row>
    <row r="387" spans="1:10" x14ac:dyDescent="0.3">
      <c r="A387" s="46"/>
      <c r="B387" s="46"/>
      <c r="C387" s="46"/>
      <c r="D387" s="46"/>
      <c r="E387" s="127"/>
      <c r="F387" s="46"/>
      <c r="G387" s="128"/>
      <c r="H387" s="128"/>
      <c r="I387" s="46"/>
      <c r="J387" s="46"/>
    </row>
    <row r="388" spans="1:10" x14ac:dyDescent="0.3">
      <c r="A388" s="46"/>
      <c r="B388" s="46"/>
      <c r="C388" s="46"/>
      <c r="D388" s="46"/>
      <c r="E388" s="127"/>
      <c r="F388" s="46"/>
      <c r="G388" s="128"/>
      <c r="H388" s="128"/>
      <c r="I388" s="46"/>
      <c r="J388" s="46"/>
    </row>
    <row r="389" spans="1:10" x14ac:dyDescent="0.3">
      <c r="A389" s="46"/>
      <c r="B389" s="46"/>
      <c r="C389" s="46"/>
      <c r="D389" s="46"/>
      <c r="E389" s="127"/>
      <c r="F389" s="46"/>
      <c r="G389" s="128"/>
      <c r="H389" s="128"/>
      <c r="I389" s="46"/>
      <c r="J389" s="46"/>
    </row>
    <row r="390" spans="1:10" x14ac:dyDescent="0.3">
      <c r="A390" s="46"/>
      <c r="B390" s="46"/>
      <c r="C390" s="46"/>
      <c r="D390" s="46"/>
      <c r="E390" s="127"/>
      <c r="F390" s="46"/>
      <c r="G390" s="128"/>
      <c r="H390" s="128"/>
      <c r="I390" s="46"/>
      <c r="J390" s="46"/>
    </row>
    <row r="391" spans="1:10" x14ac:dyDescent="0.3">
      <c r="A391" s="46"/>
      <c r="B391" s="46"/>
      <c r="C391" s="46"/>
      <c r="D391" s="46"/>
      <c r="E391" s="127"/>
      <c r="F391" s="46"/>
      <c r="G391" s="128"/>
      <c r="H391" s="128"/>
      <c r="I391" s="46"/>
      <c r="J391" s="46"/>
    </row>
    <row r="392" spans="1:10" x14ac:dyDescent="0.3">
      <c r="A392" s="46"/>
      <c r="B392" s="46"/>
      <c r="C392" s="46"/>
      <c r="D392" s="46"/>
      <c r="E392" s="127"/>
      <c r="F392" s="46"/>
      <c r="G392" s="128"/>
      <c r="H392" s="128"/>
      <c r="I392" s="46"/>
      <c r="J392" s="46"/>
    </row>
    <row r="393" spans="1:10" x14ac:dyDescent="0.3">
      <c r="A393" s="46"/>
      <c r="B393" s="46"/>
      <c r="C393" s="46"/>
      <c r="D393" s="46"/>
      <c r="E393" s="127"/>
      <c r="F393" s="46"/>
      <c r="G393" s="128"/>
      <c r="H393" s="128"/>
      <c r="I393" s="46"/>
      <c r="J393" s="46"/>
    </row>
    <row r="394" spans="1:10" x14ac:dyDescent="0.3">
      <c r="A394" s="46"/>
      <c r="B394" s="46"/>
      <c r="C394" s="46"/>
      <c r="D394" s="46"/>
      <c r="E394" s="127"/>
      <c r="F394" s="46"/>
      <c r="G394" s="128"/>
      <c r="H394" s="128"/>
      <c r="I394" s="46"/>
      <c r="J394" s="46"/>
    </row>
    <row r="395" spans="1:10" x14ac:dyDescent="0.3">
      <c r="A395" s="46"/>
      <c r="B395" s="46"/>
      <c r="C395" s="46"/>
      <c r="D395" s="46"/>
      <c r="E395" s="127"/>
      <c r="F395" s="46"/>
      <c r="G395" s="128"/>
      <c r="H395" s="128"/>
      <c r="I395" s="46"/>
      <c r="J395" s="46"/>
    </row>
    <row r="396" spans="1:10" x14ac:dyDescent="0.3">
      <c r="A396" s="46"/>
      <c r="B396" s="46"/>
      <c r="C396" s="46"/>
      <c r="D396" s="46"/>
      <c r="E396" s="127"/>
      <c r="F396" s="46"/>
      <c r="G396" s="128"/>
      <c r="H396" s="128"/>
      <c r="I396" s="46"/>
      <c r="J396" s="46"/>
    </row>
  </sheetData>
  <sheetProtection algorithmName="SHA-512" hashValue="kDbp9NdkEHBcF8ZNnXrGHf1mrUK3zIU2n18lVrLf4Z/lQNqy0obtaApJGBNum6/uzo0ugV/KDSK/AXR5hbeE8w==" saltValue="jXpvZ389KWVhOoV0E6GWlg==" spinCount="100000" sheet="1" autoFilter="0"/>
  <autoFilter ref="A4:J15" xr:uid="{B3C16709-0C79-47DD-8119-052D302A9D9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0A8020A-11F7-4A80-8921-7EB108B2A272}">
          <x14:formula1>
            <xm:f>Summary!$AF$16:$AF$21</xm:f>
          </x14:formula1>
          <xm:sqref>B3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8D9ED-7DCD-4E01-AE41-87BC3900640B}">
  <sheetPr>
    <tabColor rgb="FFFFFF00"/>
  </sheetPr>
  <dimension ref="A5:AO68"/>
  <sheetViews>
    <sheetView topLeftCell="A36" workbookViewId="0">
      <pane xSplit="10" topLeftCell="Z1" activePane="topRight" state="frozen"/>
      <selection activeCell="A36" sqref="A36"/>
      <selection pane="topRight" activeCell="AG64" sqref="AG64"/>
    </sheetView>
  </sheetViews>
  <sheetFormatPr defaultColWidth="8.6640625" defaultRowHeight="14" x14ac:dyDescent="0.3"/>
  <cols>
    <col min="1" max="4" width="8.6640625" style="77"/>
    <col min="5" max="5" width="10.83203125" style="77" customWidth="1"/>
    <col min="6" max="6" width="11" style="77" customWidth="1"/>
    <col min="7" max="8" width="8.6640625" style="77"/>
    <col min="9" max="9" width="11.83203125" style="77" customWidth="1"/>
    <col min="10" max="10" width="11.33203125" style="77" customWidth="1"/>
    <col min="11" max="20" width="8.6640625" style="77"/>
    <col min="21" max="21" width="12.5" style="77" customWidth="1"/>
    <col min="22" max="24" width="10.33203125" style="77" customWidth="1"/>
    <col min="25" max="26" width="8.6640625" style="77"/>
    <col min="27" max="30" width="10.83203125" style="77" customWidth="1"/>
    <col min="31" max="31" width="8.6640625" style="77" customWidth="1"/>
    <col min="32" max="32" width="8.6640625" style="77"/>
    <col min="33" max="36" width="12" style="77" customWidth="1"/>
    <col min="37" max="38" width="8.6640625" style="77"/>
    <col min="39" max="39" width="12.6640625" style="77" bestFit="1" customWidth="1"/>
    <col min="40" max="40" width="10.33203125" style="77" bestFit="1" customWidth="1"/>
    <col min="41" max="41" width="9.6640625" style="77" bestFit="1" customWidth="1"/>
    <col min="42" max="16384" width="8.6640625" style="77"/>
  </cols>
  <sheetData>
    <row r="5" spans="1:40" ht="15.5" customHeight="1" x14ac:dyDescent="0.3">
      <c r="T5" s="78"/>
      <c r="AA5" s="79" t="s">
        <v>33</v>
      </c>
      <c r="AB5" s="79" t="s">
        <v>106</v>
      </c>
      <c r="AC5" s="79" t="s">
        <v>109</v>
      </c>
      <c r="AD5" s="79" t="s">
        <v>1172</v>
      </c>
      <c r="AE5" s="80" t="s">
        <v>35</v>
      </c>
      <c r="AF5" s="79" t="s">
        <v>36</v>
      </c>
    </row>
    <row r="6" spans="1:40" ht="15.5" customHeight="1" x14ac:dyDescent="0.3">
      <c r="K6" s="81" t="s">
        <v>22</v>
      </c>
      <c r="L6" s="81"/>
      <c r="M6" s="81"/>
      <c r="N6" s="81"/>
      <c r="O6" s="81"/>
      <c r="P6" s="81"/>
      <c r="Q6" s="81"/>
      <c r="R6" s="81"/>
      <c r="S6" s="81"/>
      <c r="T6" s="81"/>
      <c r="AA6" s="79">
        <f>Summary!M4</f>
        <v>0</v>
      </c>
      <c r="AB6" s="79"/>
      <c r="AC6" s="79"/>
      <c r="AD6" s="79"/>
      <c r="AE6" s="79">
        <f>Summary!O4</f>
        <v>0</v>
      </c>
      <c r="AF6" s="79">
        <f>Summary!AC4</f>
        <v>3</v>
      </c>
      <c r="AG6" s="82" t="s">
        <v>1132</v>
      </c>
      <c r="AH6" s="82"/>
      <c r="AI6" s="82"/>
      <c r="AJ6" s="82"/>
      <c r="AK6" s="82"/>
      <c r="AL6" s="82"/>
    </row>
    <row r="7" spans="1:40" ht="15.5" customHeight="1" x14ac:dyDescent="0.3">
      <c r="E7" s="77" t="s">
        <v>66</v>
      </c>
      <c r="F7" s="77" t="s">
        <v>67</v>
      </c>
      <c r="I7" s="77" t="s">
        <v>66</v>
      </c>
      <c r="J7" s="77" t="s">
        <v>67</v>
      </c>
      <c r="K7" s="81" t="s">
        <v>10</v>
      </c>
      <c r="L7" s="81" t="s">
        <v>12</v>
      </c>
      <c r="M7" s="81" t="s">
        <v>13</v>
      </c>
      <c r="N7" s="81" t="s">
        <v>14</v>
      </c>
      <c r="O7" s="81" t="s">
        <v>15</v>
      </c>
      <c r="P7" s="81" t="s">
        <v>16</v>
      </c>
      <c r="Q7" s="81" t="s">
        <v>17</v>
      </c>
      <c r="R7" s="81" t="s">
        <v>18</v>
      </c>
      <c r="S7" s="81" t="s">
        <v>19</v>
      </c>
      <c r="T7" s="81" t="s">
        <v>20</v>
      </c>
      <c r="U7" s="78" t="s">
        <v>68</v>
      </c>
      <c r="V7" s="78" t="s">
        <v>106</v>
      </c>
      <c r="W7" s="78" t="s">
        <v>109</v>
      </c>
      <c r="X7" s="78" t="s">
        <v>1172</v>
      </c>
      <c r="Y7" s="77" t="s">
        <v>69</v>
      </c>
      <c r="Z7" s="77" t="s">
        <v>70</v>
      </c>
      <c r="AA7" s="79">
        <f>Summary!M5</f>
        <v>0</v>
      </c>
      <c r="AB7" s="79"/>
      <c r="AC7" s="79"/>
      <c r="AD7" s="79"/>
      <c r="AE7" s="79">
        <f>Summary!O5</f>
        <v>0</v>
      </c>
      <c r="AF7" s="79">
        <f>Summary!AC5</f>
        <v>4</v>
      </c>
      <c r="AG7" s="77" t="s">
        <v>1133</v>
      </c>
      <c r="AH7" s="77" t="s">
        <v>106</v>
      </c>
      <c r="AI7" s="77" t="s">
        <v>109</v>
      </c>
      <c r="AJ7" s="77" t="s">
        <v>1172</v>
      </c>
      <c r="AK7" s="77" t="s">
        <v>69</v>
      </c>
      <c r="AL7" s="77" t="s">
        <v>1134</v>
      </c>
    </row>
    <row r="8" spans="1:40" ht="15.5" customHeight="1" x14ac:dyDescent="0.3">
      <c r="A8" s="77" t="s">
        <v>71</v>
      </c>
      <c r="B8" s="77">
        <v>6</v>
      </c>
      <c r="C8" s="77" t="s">
        <v>11</v>
      </c>
      <c r="D8" s="77" t="s">
        <v>72</v>
      </c>
      <c r="E8" s="83">
        <f>Summary!E5</f>
        <v>44743</v>
      </c>
      <c r="F8" s="83">
        <f t="shared" ref="F8:F19" si="0">EDATE(E8,6)-1</f>
        <v>44926</v>
      </c>
      <c r="G8" s="77">
        <v>24</v>
      </c>
      <c r="H8" s="84" t="str">
        <f>C8</f>
        <v>M1-M6</v>
      </c>
      <c r="I8" s="84">
        <f>Summary!E5</f>
        <v>44743</v>
      </c>
      <c r="J8" s="84">
        <f>EDATE(E8,6)-1</f>
        <v>44926</v>
      </c>
      <c r="K8" s="85">
        <f>Sum_WP!B28</f>
        <v>0</v>
      </c>
      <c r="L8" s="85">
        <f>Sum_WP!C28</f>
        <v>0</v>
      </c>
      <c r="M8" s="85">
        <f>Sum_WP!D28</f>
        <v>0</v>
      </c>
      <c r="N8" s="85">
        <f>Sum_WP!E28</f>
        <v>0</v>
      </c>
      <c r="O8" s="85">
        <f>Sum_WP!F28</f>
        <v>0</v>
      </c>
      <c r="P8" s="85">
        <f>Sum_WP!G28</f>
        <v>0</v>
      </c>
      <c r="Q8" s="85">
        <f>Sum_WP!H28</f>
        <v>0</v>
      </c>
      <c r="R8" s="85">
        <f>Sum_WP!I28</f>
        <v>0</v>
      </c>
      <c r="S8" s="85">
        <f>Sum_WP!J28</f>
        <v>0</v>
      </c>
      <c r="T8" s="85">
        <f>Sum_WP!K28</f>
        <v>0</v>
      </c>
      <c r="U8" s="78">
        <f>'M1-M6 Report'!G152</f>
        <v>0</v>
      </c>
      <c r="V8" s="78"/>
      <c r="W8" s="78"/>
      <c r="X8" s="78"/>
      <c r="Y8" s="78">
        <f>'M1-M6 Report'!G342</f>
        <v>0</v>
      </c>
      <c r="Z8" s="78">
        <f>'M1-M6 Report'!G174</f>
        <v>0</v>
      </c>
      <c r="AA8" s="77">
        <f>SUMIFS(Raindance!O:O,Raindance!Q:Q,"&gt;="&amp;$AA$6+0,Raindance!Q:Q,"&lt;="&amp;$AA$7+0,Raindance!R:R,"&gt;="&amp;I8,Raindance!R:R,"&lt;="&amp;J8)</f>
        <v>0</v>
      </c>
      <c r="AE8" s="77">
        <f>SUMIFS(Raindance!$O:$O,Raindance!$Q:$Q,"&gt;="&amp;$AE$6+0,Raindance!$Q:$Q,"&lt;="&amp;$AE$7+0,Raindance!$R:$R,"&gt;="&amp;$I8,Raindance!$R:$R,"&lt;="&amp;$J8)</f>
        <v>0</v>
      </c>
      <c r="AF8" s="77">
        <f>SUMIFS(Raindance!$O:$O,Raindance!$Q:$Q,"&gt;="&amp;$AF$6+0,Raindance!$Q:$Q,"&lt;="&amp;$AF$7+0,Raindance!$R:$R,"&gt;="&amp;$I8,Raindance!$R:$R,"&lt;="&amp;$J8)</f>
        <v>0</v>
      </c>
      <c r="AG8" s="78">
        <f t="shared" ref="AG8:AG27" si="1">U8-AA8</f>
        <v>0</v>
      </c>
      <c r="AH8" s="78"/>
      <c r="AI8" s="78"/>
      <c r="AJ8" s="78"/>
      <c r="AK8" s="78">
        <f t="shared" ref="AK8:AK27" si="2">Y8-AE8</f>
        <v>0</v>
      </c>
      <c r="AL8" s="78">
        <f t="shared" ref="AL8:AL27" si="3">Z8-AF8</f>
        <v>0</v>
      </c>
      <c r="AN8" s="77">
        <v>0</v>
      </c>
    </row>
    <row r="9" spans="1:40" ht="15.5" customHeight="1" x14ac:dyDescent="0.3">
      <c r="A9" s="77" t="s">
        <v>73</v>
      </c>
      <c r="B9" s="77">
        <v>6</v>
      </c>
      <c r="C9" s="77" t="s">
        <v>23</v>
      </c>
      <c r="D9" s="77" t="s">
        <v>74</v>
      </c>
      <c r="E9" s="83">
        <f t="shared" ref="E9:E19" si="4">+F8+1</f>
        <v>44927</v>
      </c>
      <c r="F9" s="83">
        <f t="shared" si="0"/>
        <v>45107</v>
      </c>
      <c r="G9" s="77">
        <v>24</v>
      </c>
      <c r="H9" s="86" t="str">
        <f>C18</f>
        <v>M1-M12</v>
      </c>
      <c r="I9" s="84">
        <f>I8</f>
        <v>44743</v>
      </c>
      <c r="J9" s="84">
        <f>EDATE(I9,12)-1</f>
        <v>45107</v>
      </c>
      <c r="K9" s="85">
        <f>Sum_WP!B28+Sum_WP!B29</f>
        <v>0</v>
      </c>
      <c r="L9" s="85">
        <f>Sum_WP!C28+Sum_WP!C29</f>
        <v>0</v>
      </c>
      <c r="M9" s="85">
        <f>Sum_WP!D28+Sum_WP!D29</f>
        <v>0</v>
      </c>
      <c r="N9" s="85">
        <f>Sum_WP!E28+Sum_WP!E29</f>
        <v>0</v>
      </c>
      <c r="O9" s="85">
        <f>Sum_WP!F28+Sum_WP!F29</f>
        <v>0</v>
      </c>
      <c r="P9" s="85">
        <f>Sum_WP!G28+Sum_WP!G29</f>
        <v>0</v>
      </c>
      <c r="Q9" s="85">
        <f>Sum_WP!H28+Sum_WP!H29</f>
        <v>0</v>
      </c>
      <c r="R9" s="85">
        <f>Sum_WP!I28+Sum_WP!I29</f>
        <v>0</v>
      </c>
      <c r="S9" s="85">
        <f>Sum_WP!J28+Sum_WP!J29</f>
        <v>0</v>
      </c>
      <c r="T9" s="85">
        <f>Sum_WP!K28+Sum_WP!K29</f>
        <v>0</v>
      </c>
      <c r="U9" s="78">
        <f>'M1-M6 Report'!G152+'M7-M12 Report'!G152</f>
        <v>0</v>
      </c>
      <c r="V9" s="78"/>
      <c r="W9" s="78"/>
      <c r="X9" s="78"/>
      <c r="Y9" s="78">
        <f>'M1-M6 Report'!G342+'M7-M12 Report'!G342</f>
        <v>0</v>
      </c>
      <c r="Z9" s="78">
        <f>'M1-M6 Report'!G174+'M7-M12 Report'!G174</f>
        <v>0</v>
      </c>
      <c r="AA9" s="77">
        <f>SUMIFS(Raindance!$O:$O,Raindance!$Q:$Q,"&gt;="&amp;$AA$6+0,Raindance!$Q:$Q,"&lt;="&amp;$AA$7+0,Raindance!$R:$R,"&gt;="&amp;$I9,Raindance!$R:$R,"&lt;="&amp;$J9)</f>
        <v>0</v>
      </c>
      <c r="AE9" s="77">
        <f>SUMIFS(Raindance!$O:$O,Raindance!$Q:$Q,"&gt;="&amp;$AE$6+0,Raindance!$Q:$Q,"&lt;="&amp;$AE$7+0,Raindance!$R:$R,"&gt;="&amp;$I9,Raindance!$R:$R,"&lt;="&amp;$J9)</f>
        <v>0</v>
      </c>
      <c r="AF9" s="77">
        <f>SUMIFS(Raindance!$O:$O,Raindance!$Q:$Q,"&gt;="&amp;$AF$6+0,Raindance!$Q:$Q,"&lt;="&amp;$AF$7+0,Raindance!$R:$R,"&gt;="&amp;$I9,Raindance!$R:$R,"&lt;="&amp;$J9)</f>
        <v>0</v>
      </c>
      <c r="AG9" s="78">
        <f t="shared" si="1"/>
        <v>0</v>
      </c>
      <c r="AH9" s="78"/>
      <c r="AI9" s="78"/>
      <c r="AJ9" s="78"/>
      <c r="AK9" s="78">
        <f t="shared" si="2"/>
        <v>0</v>
      </c>
      <c r="AL9" s="78">
        <f t="shared" si="3"/>
        <v>0</v>
      </c>
      <c r="AN9" s="77">
        <v>4</v>
      </c>
    </row>
    <row r="10" spans="1:40" s="87" customFormat="1" ht="15.5" customHeight="1" x14ac:dyDescent="0.3">
      <c r="A10" s="87" t="s">
        <v>75</v>
      </c>
      <c r="B10" s="87">
        <v>6</v>
      </c>
      <c r="C10" s="87" t="s">
        <v>24</v>
      </c>
      <c r="D10" s="87" t="s">
        <v>76</v>
      </c>
      <c r="E10" s="83">
        <f t="shared" si="4"/>
        <v>45108</v>
      </c>
      <c r="F10" s="83">
        <f t="shared" si="0"/>
        <v>45291</v>
      </c>
      <c r="G10" s="77">
        <v>24</v>
      </c>
      <c r="H10" s="88" t="str">
        <f>C21</f>
        <v>M1-M18</v>
      </c>
      <c r="I10" s="89">
        <f>I8</f>
        <v>44743</v>
      </c>
      <c r="J10" s="84">
        <f>EDATE(I10,18)-1</f>
        <v>45291</v>
      </c>
      <c r="K10" s="90">
        <f>Sum_WP!B28+Sum_WP!B29+Sum_WP!B30</f>
        <v>0</v>
      </c>
      <c r="L10" s="90">
        <f>Sum_WP!C28+Sum_WP!C29+Sum_WP!C30</f>
        <v>0</v>
      </c>
      <c r="M10" s="90">
        <f>Sum_WP!D28+Sum_WP!D29+Sum_WP!D30</f>
        <v>0</v>
      </c>
      <c r="N10" s="90">
        <f>Sum_WP!E28+Sum_WP!E29+Sum_WP!E30</f>
        <v>0</v>
      </c>
      <c r="O10" s="90">
        <f>Sum_WP!F28+Sum_WP!F29+Sum_WP!F30</f>
        <v>0</v>
      </c>
      <c r="P10" s="90">
        <f>Sum_WP!G28+Sum_WP!G29+Sum_WP!G30</f>
        <v>0</v>
      </c>
      <c r="Q10" s="90">
        <f>Sum_WP!H28+Sum_WP!H29+Sum_WP!H30</f>
        <v>0</v>
      </c>
      <c r="R10" s="90">
        <f>Sum_WP!I28+Sum_WP!I29+Sum_WP!I30</f>
        <v>0</v>
      </c>
      <c r="S10" s="90">
        <f>Sum_WP!J28+Sum_WP!J29+Sum_WP!J30</f>
        <v>0</v>
      </c>
      <c r="T10" s="90">
        <f>Sum_WP!K28+Sum_WP!K29+Sum_WP!K30</f>
        <v>0</v>
      </c>
      <c r="U10" s="91">
        <f>'M1-M6 Report'!G152+'M7-M12 Report'!G152+'M13-M18 Report'!G152</f>
        <v>0</v>
      </c>
      <c r="V10" s="91"/>
      <c r="W10" s="91"/>
      <c r="X10" s="91"/>
      <c r="Y10" s="91">
        <f>'M1-M6 Report'!G342+'M7-M12 Report'!G342+'M13-M18 Report'!G342</f>
        <v>0</v>
      </c>
      <c r="Z10" s="91">
        <f>'M1-M6 Report'!G174+'M7-M12 Report'!G174+'M13-M18 Report'!G174</f>
        <v>0</v>
      </c>
      <c r="AA10" s="77">
        <f>SUMIFS(Raindance!O:O,Raindance!Q:Q,"&gt;="&amp;$AA$6+0,Raindance!Q:Q,"&lt;="&amp;$AA$7+0,Raindance!R:R,"&gt;="&amp;I10,Raindance!R:R,"&lt;="&amp;J10)</f>
        <v>0</v>
      </c>
      <c r="AB10" s="77"/>
      <c r="AC10" s="77"/>
      <c r="AD10" s="77"/>
      <c r="AE10" s="77">
        <f>SUMIFS(Raindance!$O:$O,Raindance!$Q:$Q,"&gt;="&amp;$AE$6+0,Raindance!$Q:$Q,"&lt;="&amp;$AE$7+0,Raindance!$R:$R,"&gt;="&amp;$I10,Raindance!$R:$R,"&lt;="&amp;$J10)</f>
        <v>0</v>
      </c>
      <c r="AF10" s="77">
        <f>SUMIFS(Raindance!$O:$O,Raindance!$Q:$Q,"&gt;="&amp;$AF$6+0,Raindance!$Q:$Q,"&lt;="&amp;$AF$7+0,Raindance!$R:$R,"&gt;="&amp;$I10,Raindance!$R:$R,"&lt;="&amp;$J10)</f>
        <v>0</v>
      </c>
      <c r="AG10" s="78">
        <f t="shared" si="1"/>
        <v>0</v>
      </c>
      <c r="AH10" s="78"/>
      <c r="AI10" s="78"/>
      <c r="AJ10" s="78"/>
      <c r="AK10" s="78">
        <f t="shared" si="2"/>
        <v>0</v>
      </c>
      <c r="AL10" s="78">
        <f t="shared" si="3"/>
        <v>0</v>
      </c>
      <c r="AN10" s="87">
        <v>6</v>
      </c>
    </row>
    <row r="11" spans="1:40" ht="15.5" customHeight="1" x14ac:dyDescent="0.3">
      <c r="A11" s="77" t="s">
        <v>77</v>
      </c>
      <c r="B11" s="77">
        <v>6</v>
      </c>
      <c r="C11" s="77" t="s">
        <v>25</v>
      </c>
      <c r="D11" s="77" t="s">
        <v>78</v>
      </c>
      <c r="E11" s="92">
        <f t="shared" si="4"/>
        <v>45292</v>
      </c>
      <c r="F11" s="92">
        <f t="shared" si="0"/>
        <v>45473</v>
      </c>
      <c r="G11" s="77">
        <v>24</v>
      </c>
      <c r="H11" s="79" t="s">
        <v>23</v>
      </c>
      <c r="I11" s="93">
        <f>EDATE(I8,6)</f>
        <v>44927</v>
      </c>
      <c r="J11" s="93">
        <f>EDATE(E8,12)-1</f>
        <v>45107</v>
      </c>
      <c r="K11" s="85">
        <f>Sum_WP!B29</f>
        <v>0</v>
      </c>
      <c r="L11" s="85">
        <f>Sum_WP!C29</f>
        <v>0</v>
      </c>
      <c r="M11" s="85">
        <f>Sum_WP!D29</f>
        <v>0</v>
      </c>
      <c r="N11" s="85">
        <f>Sum_WP!E29</f>
        <v>0</v>
      </c>
      <c r="O11" s="85">
        <f>Sum_WP!F29</f>
        <v>0</v>
      </c>
      <c r="P11" s="85">
        <f>Sum_WP!G29</f>
        <v>0</v>
      </c>
      <c r="Q11" s="85">
        <f>Sum_WP!H29</f>
        <v>0</v>
      </c>
      <c r="R11" s="85">
        <f>Sum_WP!I29</f>
        <v>0</v>
      </c>
      <c r="S11" s="85">
        <f>Sum_WP!J29</f>
        <v>0</v>
      </c>
      <c r="T11" s="85">
        <f>Sum_WP!K29</f>
        <v>0</v>
      </c>
      <c r="U11" s="78">
        <f>SUM('M7-M12 Report'!G152)</f>
        <v>0</v>
      </c>
      <c r="V11" s="78"/>
      <c r="W11" s="78"/>
      <c r="X11" s="78"/>
      <c r="Y11" s="78">
        <f>SUM('M7-M12 Report'!G342)</f>
        <v>0</v>
      </c>
      <c r="Z11" s="78">
        <f>SUM('M7-M12 Report'!G174)</f>
        <v>0</v>
      </c>
      <c r="AA11" s="77">
        <f>SUMIFS(Raindance!O:O,Raindance!Q:Q,"&gt;="&amp;$AA$6+0,Raindance!Q:Q,"&lt;="&amp;$AA$7+0,Raindance!R:R,"&gt;="&amp;I11,Raindance!R:R,"&lt;="&amp;J11)</f>
        <v>0</v>
      </c>
      <c r="AE11" s="77">
        <f>SUMIFS(Raindance!$O:$O,Raindance!$Q:$Q,"&gt;="&amp;$AE$6+0,Raindance!$Q:$Q,"&lt;="&amp;$AE$7+0,Raindance!$R:$R,"&gt;="&amp;$I11,Raindance!$R:$R,"&lt;="&amp;$J11)</f>
        <v>0</v>
      </c>
      <c r="AF11" s="77">
        <f>SUMIFS(Raindance!$O:$O,Raindance!$Q:$Q,"&gt;="&amp;$AF$6+0,Raindance!$Q:$Q,"&lt;="&amp;$AF$7+0,Raindance!$R:$R,"&gt;="&amp;$I11,Raindance!$R:$R,"&lt;="&amp;$J11)</f>
        <v>0</v>
      </c>
      <c r="AG11" s="78">
        <f t="shared" si="1"/>
        <v>0</v>
      </c>
      <c r="AH11" s="78"/>
      <c r="AI11" s="78"/>
      <c r="AJ11" s="78"/>
      <c r="AK11" s="78">
        <f t="shared" si="2"/>
        <v>0</v>
      </c>
      <c r="AL11" s="78">
        <f t="shared" si="3"/>
        <v>0</v>
      </c>
      <c r="AN11" s="77">
        <v>10</v>
      </c>
    </row>
    <row r="12" spans="1:40" ht="15.5" customHeight="1" x14ac:dyDescent="0.3">
      <c r="A12" s="77" t="s">
        <v>79</v>
      </c>
      <c r="B12" s="77">
        <v>6</v>
      </c>
      <c r="C12" s="77" t="s">
        <v>26</v>
      </c>
      <c r="D12" s="77" t="s">
        <v>80</v>
      </c>
      <c r="E12" s="83">
        <f t="shared" si="4"/>
        <v>45474</v>
      </c>
      <c r="F12" s="83">
        <f t="shared" si="0"/>
        <v>45657</v>
      </c>
      <c r="G12" s="77">
        <v>24</v>
      </c>
      <c r="H12" s="79" t="str">
        <f>C19</f>
        <v>M13-M24</v>
      </c>
      <c r="I12" s="93">
        <f>EDATE(I10,12)</f>
        <v>45108</v>
      </c>
      <c r="J12" s="94">
        <f>EDATE(I12,12)-1</f>
        <v>45473</v>
      </c>
      <c r="K12" s="85">
        <f>Sum_WP!B30+Sum_WP!B31</f>
        <v>0</v>
      </c>
      <c r="L12" s="85">
        <f>Sum_WP!C30+Sum_WP!C31</f>
        <v>0</v>
      </c>
      <c r="M12" s="85">
        <f>Sum_WP!D30+Sum_WP!D31</f>
        <v>0</v>
      </c>
      <c r="N12" s="85">
        <f>Sum_WP!E30+Sum_WP!E31</f>
        <v>0</v>
      </c>
      <c r="O12" s="85">
        <f>Sum_WP!F30+Sum_WP!F31</f>
        <v>0</v>
      </c>
      <c r="P12" s="85">
        <f>Sum_WP!G30+Sum_WP!G31</f>
        <v>0</v>
      </c>
      <c r="Q12" s="85">
        <f>Sum_WP!H30+Sum_WP!H31</f>
        <v>0</v>
      </c>
      <c r="R12" s="85">
        <f>Sum_WP!I30+Sum_WP!I31</f>
        <v>0</v>
      </c>
      <c r="S12" s="85">
        <f>Sum_WP!J30+Sum_WP!J31</f>
        <v>0</v>
      </c>
      <c r="T12" s="85">
        <f>Sum_WP!K30+Sum_WP!K31</f>
        <v>0</v>
      </c>
      <c r="U12" s="78">
        <f>'M13-M18 Report'!G152+'M19-M24 Report'!G152</f>
        <v>0</v>
      </c>
      <c r="V12" s="78"/>
      <c r="W12" s="78"/>
      <c r="X12" s="78"/>
      <c r="Y12" s="78">
        <f>'M13-M18 Report'!G342+'M19-M24 Report'!G342</f>
        <v>0</v>
      </c>
      <c r="Z12" s="78">
        <f>'M13-M18 Report'!G174+'M19-M24 Report'!G174</f>
        <v>0</v>
      </c>
      <c r="AA12" s="77">
        <f>SUMIFS(Raindance!O:O,Raindance!Q:Q,"&gt;="&amp;$AA$6+0,Raindance!Q:Q,"&lt;="&amp;$AA$7+0,Raindance!R:R,"&gt;="&amp;I12,Raindance!R:R,"&lt;="&amp;J12)</f>
        <v>0</v>
      </c>
      <c r="AE12" s="77">
        <f>SUMIFS(Raindance!$O:$O,Raindance!$Q:$Q,"&gt;="&amp;$AE$6+0,Raindance!$Q:$Q,"&lt;="&amp;$AE$7+0,Raindance!$R:$R,"&gt;="&amp;$I12,Raindance!$R:$R,"&lt;="&amp;$J12)</f>
        <v>0</v>
      </c>
      <c r="AF12" s="77">
        <f>SUMIFS(Raindance!$O:$O,Raindance!$Q:$Q,"&gt;="&amp;$AF$6+0,Raindance!$Q:$Q,"&lt;="&amp;$AF$7+0,Raindance!$R:$R,"&gt;="&amp;$I12,Raindance!$R:$R,"&lt;="&amp;$J12)</f>
        <v>0</v>
      </c>
      <c r="AG12" s="78">
        <f t="shared" si="1"/>
        <v>0</v>
      </c>
      <c r="AH12" s="78"/>
      <c r="AI12" s="78"/>
      <c r="AJ12" s="78"/>
      <c r="AK12" s="78">
        <f t="shared" si="2"/>
        <v>0</v>
      </c>
      <c r="AL12" s="78">
        <f t="shared" si="3"/>
        <v>0</v>
      </c>
      <c r="AN12" s="77">
        <v>12</v>
      </c>
    </row>
    <row r="13" spans="1:40" ht="15.5" customHeight="1" x14ac:dyDescent="0.3">
      <c r="A13" s="77" t="s">
        <v>81</v>
      </c>
      <c r="B13" s="77">
        <v>6</v>
      </c>
      <c r="C13" s="77" t="s">
        <v>27</v>
      </c>
      <c r="D13" s="77" t="s">
        <v>82</v>
      </c>
      <c r="E13" s="83">
        <f t="shared" si="4"/>
        <v>45658</v>
      </c>
      <c r="F13" s="83">
        <f t="shared" si="0"/>
        <v>45838</v>
      </c>
      <c r="G13" s="77">
        <v>24</v>
      </c>
      <c r="H13" s="79" t="str">
        <f>C11</f>
        <v>M19-M24</v>
      </c>
      <c r="I13" s="93">
        <f>EDATE(I10,18)</f>
        <v>45292</v>
      </c>
      <c r="J13" s="93">
        <f>EDATE(I13,6)-1</f>
        <v>45473</v>
      </c>
      <c r="K13" s="85">
        <f>Sum_WP!B31</f>
        <v>0</v>
      </c>
      <c r="L13" s="85">
        <f>Sum_WP!C31</f>
        <v>0</v>
      </c>
      <c r="M13" s="85">
        <f>Sum_WP!D31</f>
        <v>0</v>
      </c>
      <c r="N13" s="85">
        <f>Sum_WP!E31</f>
        <v>0</v>
      </c>
      <c r="O13" s="85">
        <f>Sum_WP!F31</f>
        <v>0</v>
      </c>
      <c r="P13" s="85">
        <f>Sum_WP!G31</f>
        <v>0</v>
      </c>
      <c r="Q13" s="85">
        <f>Sum_WP!H31</f>
        <v>0</v>
      </c>
      <c r="R13" s="85">
        <f>Sum_WP!I31</f>
        <v>0</v>
      </c>
      <c r="S13" s="85">
        <f>Sum_WP!J31</f>
        <v>0</v>
      </c>
      <c r="T13" s="85">
        <f>Sum_WP!K31</f>
        <v>0</v>
      </c>
      <c r="U13" s="78">
        <f>'M19-M24 Report'!G152</f>
        <v>0</v>
      </c>
      <c r="V13" s="78"/>
      <c r="W13" s="78"/>
      <c r="X13" s="78"/>
      <c r="Y13" s="78">
        <f>'M19-M24 Report'!G342</f>
        <v>0</v>
      </c>
      <c r="Z13" s="78">
        <f>'M19-M24 Report'!G174</f>
        <v>0</v>
      </c>
      <c r="AA13" s="77">
        <f>SUMIFS(Raindance!O:O,Raindance!Q:Q,"&gt;="&amp;$AA$6+0,Raindance!Q:Q,"&lt;="&amp;$AA$7+0,Raindance!R:R,"&gt;="&amp;I13,Raindance!R:R,"&lt;="&amp;J13)</f>
        <v>0</v>
      </c>
      <c r="AE13" s="77">
        <f>SUMIFS(Raindance!$O:$O,Raindance!$Q:$Q,"&gt;="&amp;$AE$6+0,Raindance!$Q:$Q,"&lt;="&amp;$AE$7+0,Raindance!$R:$R,"&gt;="&amp;$I13,Raindance!$R:$R,"&lt;="&amp;$J13)</f>
        <v>0</v>
      </c>
      <c r="AF13" s="77">
        <f>SUMIFS(Raindance!$O:$O,Raindance!$Q:$Q,"&gt;="&amp;$AF$6+0,Raindance!$Q:$Q,"&lt;="&amp;$AF$7+0,Raindance!$R:$R,"&gt;="&amp;$I13,Raindance!$R:$R,"&lt;="&amp;$J13)</f>
        <v>0</v>
      </c>
      <c r="AG13" s="78">
        <f t="shared" si="1"/>
        <v>0</v>
      </c>
      <c r="AH13" s="78"/>
      <c r="AI13" s="78"/>
      <c r="AJ13" s="78"/>
      <c r="AK13" s="78">
        <f t="shared" si="2"/>
        <v>0</v>
      </c>
      <c r="AL13" s="78">
        <f t="shared" si="3"/>
        <v>0</v>
      </c>
    </row>
    <row r="14" spans="1:40" ht="15.5" customHeight="1" x14ac:dyDescent="0.3">
      <c r="A14" s="77" t="s">
        <v>83</v>
      </c>
      <c r="B14" s="77">
        <v>6</v>
      </c>
      <c r="C14" s="77" t="s">
        <v>28</v>
      </c>
      <c r="D14" s="77" t="s">
        <v>84</v>
      </c>
      <c r="E14" s="83">
        <f t="shared" si="4"/>
        <v>45839</v>
      </c>
      <c r="F14" s="83">
        <f t="shared" si="0"/>
        <v>46022</v>
      </c>
      <c r="G14" s="77">
        <v>36</v>
      </c>
      <c r="H14" s="79" t="str">
        <f>C12</f>
        <v>M25-M30</v>
      </c>
      <c r="I14" s="93">
        <f>EDATE(I10,24)</f>
        <v>45474</v>
      </c>
      <c r="J14" s="93">
        <f>EDATE(I14,6)-1</f>
        <v>45657</v>
      </c>
      <c r="K14" s="85">
        <f>Sum_WP!B32</f>
        <v>0</v>
      </c>
      <c r="L14" s="85">
        <f>Sum_WP!C32</f>
        <v>0</v>
      </c>
      <c r="M14" s="85">
        <f>Sum_WP!D32</f>
        <v>0</v>
      </c>
      <c r="N14" s="85">
        <f>Sum_WP!E32</f>
        <v>0</v>
      </c>
      <c r="O14" s="85">
        <f>Sum_WP!F32</f>
        <v>0</v>
      </c>
      <c r="P14" s="85">
        <f>Sum_WP!G32</f>
        <v>0</v>
      </c>
      <c r="Q14" s="85">
        <f>Sum_WP!H32</f>
        <v>0</v>
      </c>
      <c r="R14" s="85">
        <f>Sum_WP!I32</f>
        <v>0</v>
      </c>
      <c r="S14" s="85">
        <f>Sum_WP!J32</f>
        <v>0</v>
      </c>
      <c r="T14" s="85">
        <f>Sum_WP!K32</f>
        <v>0</v>
      </c>
      <c r="U14" s="78">
        <f>'M25-M30 Report'!G152</f>
        <v>0</v>
      </c>
      <c r="V14" s="78"/>
      <c r="W14" s="78"/>
      <c r="X14" s="78"/>
      <c r="Y14" s="78">
        <f>'M25-M30 Report'!G342</f>
        <v>0</v>
      </c>
      <c r="Z14" s="78">
        <f>'M25-M30 Report'!G174</f>
        <v>0</v>
      </c>
      <c r="AA14" s="77">
        <f>SUMIFS(Raindance!O:O,Raindance!Q:Q,"&gt;="&amp;$AA$6+0,Raindance!Q:Q,"&lt;="&amp;$AA$7+0,Raindance!R:R,"&gt;="&amp;I14,Raindance!R:R,"&lt;="&amp;J14)</f>
        <v>0</v>
      </c>
      <c r="AE14" s="77">
        <f>SUMIFS(Raindance!$O:$O,Raindance!$Q:$Q,"&gt;="&amp;$AE$6+0,Raindance!$Q:$Q,"&lt;="&amp;$AE$7+0,Raindance!$R:$R,"&gt;="&amp;$I14,Raindance!$R:$R,"&lt;="&amp;$J14)</f>
        <v>0</v>
      </c>
      <c r="AF14" s="77">
        <f>SUMIFS(Raindance!$O:$O,Raindance!$Q:$Q,"&gt;="&amp;$AF$6+0,Raindance!$Q:$Q,"&lt;="&amp;$AF$7+0,Raindance!$R:$R,"&gt;="&amp;$I14,Raindance!$R:$R,"&lt;="&amp;$J14)</f>
        <v>0</v>
      </c>
      <c r="AG14" s="78">
        <f t="shared" si="1"/>
        <v>0</v>
      </c>
      <c r="AH14" s="78"/>
      <c r="AI14" s="78"/>
      <c r="AJ14" s="78"/>
      <c r="AK14" s="78">
        <f t="shared" si="2"/>
        <v>0</v>
      </c>
      <c r="AL14" s="78">
        <f t="shared" si="3"/>
        <v>0</v>
      </c>
    </row>
    <row r="15" spans="1:40" s="87" customFormat="1" ht="15.5" customHeight="1" x14ac:dyDescent="0.3">
      <c r="A15" s="87" t="s">
        <v>85</v>
      </c>
      <c r="B15" s="87">
        <v>6</v>
      </c>
      <c r="C15" s="87" t="s">
        <v>29</v>
      </c>
      <c r="D15" s="87" t="s">
        <v>86</v>
      </c>
      <c r="E15" s="83">
        <f t="shared" si="4"/>
        <v>46023</v>
      </c>
      <c r="F15" s="83">
        <f t="shared" si="0"/>
        <v>46203</v>
      </c>
      <c r="G15" s="77">
        <v>36</v>
      </c>
      <c r="H15" s="79" t="str">
        <f>C13</f>
        <v>M31-M36</v>
      </c>
      <c r="I15" s="93">
        <f>EDATE(I10,30)</f>
        <v>45658</v>
      </c>
      <c r="J15" s="93">
        <f>EDATE(I15,6)-1</f>
        <v>45838</v>
      </c>
      <c r="K15" s="85">
        <f>Sum_WP!B33</f>
        <v>0</v>
      </c>
      <c r="L15" s="85">
        <f>Sum_WP!C33</f>
        <v>0</v>
      </c>
      <c r="M15" s="85">
        <f>Sum_WP!D33</f>
        <v>0</v>
      </c>
      <c r="N15" s="85">
        <f>Sum_WP!E33</f>
        <v>0</v>
      </c>
      <c r="O15" s="85">
        <f>Sum_WP!F33</f>
        <v>0</v>
      </c>
      <c r="P15" s="85">
        <f>Sum_WP!G33</f>
        <v>0</v>
      </c>
      <c r="Q15" s="85">
        <f>Sum_WP!H33</f>
        <v>0</v>
      </c>
      <c r="R15" s="85">
        <f>Sum_WP!I33</f>
        <v>0</v>
      </c>
      <c r="S15" s="85">
        <f>Sum_WP!J33</f>
        <v>0</v>
      </c>
      <c r="T15" s="85">
        <f>Sum_WP!K33</f>
        <v>0</v>
      </c>
      <c r="U15" s="78">
        <f>'M31-M36 Report'!G152</f>
        <v>0</v>
      </c>
      <c r="V15" s="78"/>
      <c r="W15" s="78"/>
      <c r="X15" s="78"/>
      <c r="Y15" s="78">
        <f>'M31-M36 Report'!G342</f>
        <v>0</v>
      </c>
      <c r="Z15" s="78">
        <f>'M31-M36 Report'!G174</f>
        <v>0</v>
      </c>
      <c r="AA15" s="77">
        <f>SUMIFS(Raindance!O:O,Raindance!Q:Q,"&gt;="&amp;$AA$6+0,Raindance!Q:Q,"&lt;="&amp;$AA$7+0,Raindance!R:R,"&gt;="&amp;I15,Raindance!R:R,"&lt;="&amp;J15)</f>
        <v>0</v>
      </c>
      <c r="AB15" s="77"/>
      <c r="AC15" s="77"/>
      <c r="AD15" s="77"/>
      <c r="AE15" s="77">
        <f>SUMIFS(Raindance!$O:$O,Raindance!$Q:$Q,"&gt;="&amp;$AE$6+0,Raindance!$Q:$Q,"&lt;="&amp;$AE$7+0,Raindance!$R:$R,"&gt;="&amp;$I15,Raindance!$R:$R,"&lt;="&amp;$J15)</f>
        <v>0</v>
      </c>
      <c r="AF15" s="77">
        <f>SUMIFS(Raindance!$O:$O,Raindance!$Q:$Q,"&gt;="&amp;$AF$6+0,Raindance!$Q:$Q,"&lt;="&amp;$AF$7+0,Raindance!$R:$R,"&gt;="&amp;$I15,Raindance!$R:$R,"&lt;="&amp;$J15)</f>
        <v>0</v>
      </c>
      <c r="AG15" s="78">
        <f t="shared" si="1"/>
        <v>0</v>
      </c>
      <c r="AH15" s="78"/>
      <c r="AI15" s="78"/>
      <c r="AJ15" s="78"/>
      <c r="AK15" s="78">
        <f t="shared" si="2"/>
        <v>0</v>
      </c>
      <c r="AL15" s="78">
        <f t="shared" si="3"/>
        <v>0</v>
      </c>
    </row>
    <row r="16" spans="1:40" ht="15.5" customHeight="1" x14ac:dyDescent="0.3">
      <c r="A16" s="77" t="s">
        <v>87</v>
      </c>
      <c r="B16" s="77">
        <v>6</v>
      </c>
      <c r="C16" s="77" t="s">
        <v>30</v>
      </c>
      <c r="D16" s="77" t="s">
        <v>88</v>
      </c>
      <c r="E16" s="92">
        <f t="shared" si="4"/>
        <v>46204</v>
      </c>
      <c r="F16" s="92">
        <f t="shared" si="0"/>
        <v>46387</v>
      </c>
      <c r="G16" s="77">
        <v>36</v>
      </c>
      <c r="H16" s="95" t="str">
        <f>C22</f>
        <v>M19-M36</v>
      </c>
      <c r="I16" s="96">
        <f>EDATE(I10,18)</f>
        <v>45292</v>
      </c>
      <c r="J16" s="96">
        <f>EDATE(I16,18)-1</f>
        <v>45838</v>
      </c>
      <c r="K16" s="90">
        <f t="shared" ref="K16:T16" si="5">K13+K14+K15</f>
        <v>0</v>
      </c>
      <c r="L16" s="90">
        <f t="shared" si="5"/>
        <v>0</v>
      </c>
      <c r="M16" s="90">
        <f t="shared" si="5"/>
        <v>0</v>
      </c>
      <c r="N16" s="90">
        <f t="shared" si="5"/>
        <v>0</v>
      </c>
      <c r="O16" s="90">
        <f t="shared" si="5"/>
        <v>0</v>
      </c>
      <c r="P16" s="90">
        <f t="shared" si="5"/>
        <v>0</v>
      </c>
      <c r="Q16" s="90">
        <f t="shared" si="5"/>
        <v>0</v>
      </c>
      <c r="R16" s="90">
        <f t="shared" si="5"/>
        <v>0</v>
      </c>
      <c r="S16" s="90">
        <f t="shared" si="5"/>
        <v>0</v>
      </c>
      <c r="T16" s="90">
        <f t="shared" si="5"/>
        <v>0</v>
      </c>
      <c r="U16" s="91">
        <f>'M19-M24 Report'!G152+'M25-M30 Report'!G152+'M31-M36 Report'!G152</f>
        <v>0</v>
      </c>
      <c r="V16" s="91"/>
      <c r="W16" s="91"/>
      <c r="X16" s="91"/>
      <c r="Y16" s="91">
        <f>'M19-M24 Report'!G342+'M25-M30 Report'!G342+'M31-M36 Report'!G342</f>
        <v>0</v>
      </c>
      <c r="Z16" s="91">
        <f>'M19-M24 Report'!G174+'M25-M30 Report'!G174+'M31-M36 Report'!G174</f>
        <v>0</v>
      </c>
      <c r="AA16" s="77">
        <f>SUMIFS(Raindance!O:O,Raindance!Q:Q,"&gt;="&amp;$AA$6+0,Raindance!Q:Q,"&lt;="&amp;$AA$7+0,Raindance!R:R,"&gt;="&amp;I16,Raindance!R:R,"&lt;="&amp;J16)</f>
        <v>0</v>
      </c>
      <c r="AE16" s="77">
        <f>SUMIFS(Raindance!$O:$O,Raindance!$Q:$Q,"&gt;="&amp;$AE$6+0,Raindance!$Q:$Q,"&lt;="&amp;$AE$7+0,Raindance!$R:$R,"&gt;="&amp;$I16,Raindance!$R:$R,"&lt;="&amp;$J16)</f>
        <v>0</v>
      </c>
      <c r="AF16" s="77">
        <f>SUMIFS(Raindance!$O:$O,Raindance!$Q:$Q,"&gt;="&amp;$AF$6+0,Raindance!$Q:$Q,"&lt;="&amp;$AF$7+0,Raindance!$R:$R,"&gt;="&amp;$I16,Raindance!$R:$R,"&lt;="&amp;$J16)</f>
        <v>0</v>
      </c>
      <c r="AG16" s="78">
        <f t="shared" si="1"/>
        <v>0</v>
      </c>
      <c r="AH16" s="78"/>
      <c r="AI16" s="78"/>
      <c r="AJ16" s="78"/>
      <c r="AK16" s="78">
        <f t="shared" si="2"/>
        <v>0</v>
      </c>
      <c r="AL16" s="78">
        <f t="shared" si="3"/>
        <v>0</v>
      </c>
    </row>
    <row r="17" spans="1:38" ht="15.5" customHeight="1" x14ac:dyDescent="0.3">
      <c r="A17" s="77" t="s">
        <v>89</v>
      </c>
      <c r="B17" s="77">
        <v>6</v>
      </c>
      <c r="C17" s="77" t="s">
        <v>31</v>
      </c>
      <c r="D17" s="77" t="s">
        <v>90</v>
      </c>
      <c r="E17" s="83">
        <f t="shared" si="4"/>
        <v>46388</v>
      </c>
      <c r="F17" s="83">
        <f t="shared" si="0"/>
        <v>46568</v>
      </c>
      <c r="G17" s="77">
        <v>36</v>
      </c>
      <c r="H17" s="97" t="s">
        <v>24</v>
      </c>
      <c r="I17" s="98">
        <f>EDATE(I8,12)</f>
        <v>45108</v>
      </c>
      <c r="J17" s="98">
        <f>EDATE(E8,18)-1</f>
        <v>45291</v>
      </c>
      <c r="K17" s="85">
        <f>Sum_WP!B30</f>
        <v>0</v>
      </c>
      <c r="L17" s="85">
        <f>Sum_WP!C30</f>
        <v>0</v>
      </c>
      <c r="M17" s="85">
        <f>Sum_WP!D30</f>
        <v>0</v>
      </c>
      <c r="N17" s="85">
        <f>Sum_WP!E30</f>
        <v>0</v>
      </c>
      <c r="O17" s="85">
        <f>Sum_WP!F30</f>
        <v>0</v>
      </c>
      <c r="P17" s="85">
        <f>Sum_WP!G30</f>
        <v>0</v>
      </c>
      <c r="Q17" s="85">
        <f>Sum_WP!H30</f>
        <v>0</v>
      </c>
      <c r="R17" s="85">
        <f>Sum_WP!I30</f>
        <v>0</v>
      </c>
      <c r="S17" s="85">
        <f>Sum_WP!J30</f>
        <v>0</v>
      </c>
      <c r="T17" s="85">
        <f>Sum_WP!K30</f>
        <v>0</v>
      </c>
      <c r="U17" s="78">
        <f>SUM('M13-M18 Report'!G152)</f>
        <v>0</v>
      </c>
      <c r="V17" s="78"/>
      <c r="W17" s="78"/>
      <c r="X17" s="78"/>
      <c r="Y17" s="78">
        <f>SUM('M13-M18 Report'!G342)</f>
        <v>0</v>
      </c>
      <c r="Z17" s="78">
        <f>SUM('M13-M18 Report'!G174)</f>
        <v>0</v>
      </c>
      <c r="AA17" s="77">
        <f>SUMIFS(Raindance!O:O,Raindance!Q:Q,"&gt;="&amp;$AA$6+0,Raindance!Q:Q,"&lt;="&amp;$AA$7+0,Raindance!R:R,"&gt;="&amp;I17,Raindance!R:R,"&lt;="&amp;J17)</f>
        <v>0</v>
      </c>
      <c r="AE17" s="77">
        <f>SUMIFS(Raindance!$O:$O,Raindance!$Q:$Q,"&gt;="&amp;$AE$6+0,Raindance!$Q:$Q,"&lt;="&amp;$AE$7+0,Raindance!$R:$R,"&gt;="&amp;$I17,Raindance!$R:$R,"&lt;="&amp;$J17)</f>
        <v>0</v>
      </c>
      <c r="AF17" s="77">
        <f>SUMIFS(Raindance!$O:$O,Raindance!$Q:$Q,"&gt;="&amp;$AF$6+0,Raindance!$Q:$Q,"&lt;="&amp;$AF$7+0,Raindance!$R:$R,"&gt;="&amp;$I17,Raindance!$R:$R,"&lt;="&amp;$J17)</f>
        <v>0</v>
      </c>
      <c r="AG17" s="78">
        <f t="shared" si="1"/>
        <v>0</v>
      </c>
      <c r="AH17" s="78"/>
      <c r="AI17" s="78"/>
      <c r="AJ17" s="78"/>
      <c r="AK17" s="78">
        <f t="shared" si="2"/>
        <v>0</v>
      </c>
      <c r="AL17" s="78">
        <f t="shared" si="3"/>
        <v>0</v>
      </c>
    </row>
    <row r="18" spans="1:38" ht="15.5" customHeight="1" x14ac:dyDescent="0.3">
      <c r="A18" s="77" t="s">
        <v>91</v>
      </c>
      <c r="B18" s="77">
        <v>12</v>
      </c>
      <c r="C18" s="77" t="s">
        <v>40</v>
      </c>
      <c r="D18" s="77" t="s">
        <v>1130</v>
      </c>
      <c r="E18" s="83">
        <f t="shared" si="4"/>
        <v>46569</v>
      </c>
      <c r="F18" s="83">
        <f t="shared" si="0"/>
        <v>46752</v>
      </c>
      <c r="G18" s="77">
        <v>36</v>
      </c>
      <c r="H18" s="97" t="str">
        <f>C20</f>
        <v>M25-M36</v>
      </c>
      <c r="I18" s="99">
        <f>EDATE(I8,24)</f>
        <v>45474</v>
      </c>
      <c r="J18" s="98">
        <f>EDATE(I18,12)-1</f>
        <v>45838</v>
      </c>
      <c r="K18" s="85">
        <f>Sum_WP!B32+Sum_WP!B33</f>
        <v>0</v>
      </c>
      <c r="L18" s="85">
        <f>Sum_WP!C32+Sum_WP!C33</f>
        <v>0</v>
      </c>
      <c r="M18" s="85">
        <f>Sum_WP!D32+Sum_WP!D33</f>
        <v>0</v>
      </c>
      <c r="N18" s="85">
        <f>Sum_WP!E32+Sum_WP!E33</f>
        <v>0</v>
      </c>
      <c r="O18" s="85">
        <f>Sum_WP!F32+Sum_WP!F33</f>
        <v>0</v>
      </c>
      <c r="P18" s="85">
        <f>Sum_WP!G32+Sum_WP!G33</f>
        <v>0</v>
      </c>
      <c r="Q18" s="85">
        <f>Sum_WP!H32+Sum_WP!H33</f>
        <v>0</v>
      </c>
      <c r="R18" s="85">
        <f>Sum_WP!I32+Sum_WP!I33</f>
        <v>0</v>
      </c>
      <c r="S18" s="85">
        <f>Sum_WP!J32+Sum_WP!J33</f>
        <v>0</v>
      </c>
      <c r="T18" s="85">
        <f>Sum_WP!K32+Sum_WP!K33</f>
        <v>0</v>
      </c>
      <c r="U18" s="78">
        <f>'M25-M30 Report'!G152+'M31-M36 Report'!G152</f>
        <v>0</v>
      </c>
      <c r="V18" s="78"/>
      <c r="W18" s="78"/>
      <c r="X18" s="78"/>
      <c r="Y18" s="78">
        <f>'M25-M30 Report'!G342+'M31-M36 Report'!G342</f>
        <v>0</v>
      </c>
      <c r="Z18" s="78">
        <f>'M25-M30 Report'!G174+'M31-M36 Report'!G174</f>
        <v>0</v>
      </c>
      <c r="AA18" s="77">
        <f>SUMIFS(Raindance!O:O,Raindance!Q:Q,"&gt;="&amp;$AA$6+0,Raindance!Q:Q,"&lt;="&amp;$AA$7+0,Raindance!R:R,"&gt;="&amp;I18,Raindance!R:R,"&lt;="&amp;J18)</f>
        <v>0</v>
      </c>
      <c r="AE18" s="77">
        <f>SUMIFS(Raindance!$O:$O,Raindance!$Q:$Q,"&gt;="&amp;$AE$6+0,Raindance!$Q:$Q,"&lt;="&amp;$AE$7+0,Raindance!$R:$R,"&gt;="&amp;$I18,Raindance!$R:$R,"&lt;="&amp;$J18)</f>
        <v>0</v>
      </c>
      <c r="AF18" s="77">
        <f>SUMIFS(Raindance!$O:$O,Raindance!$Q:$Q,"&gt;="&amp;$AF$6+0,Raindance!$Q:$Q,"&lt;="&amp;$AF$7+0,Raindance!$R:$R,"&gt;="&amp;$I18,Raindance!$R:$R,"&lt;="&amp;$J18)</f>
        <v>0</v>
      </c>
      <c r="AG18" s="78">
        <f t="shared" si="1"/>
        <v>0</v>
      </c>
      <c r="AH18" s="78"/>
      <c r="AI18" s="78"/>
      <c r="AJ18" s="78"/>
      <c r="AK18" s="78">
        <f t="shared" si="2"/>
        <v>0</v>
      </c>
      <c r="AL18" s="78">
        <f t="shared" si="3"/>
        <v>0</v>
      </c>
    </row>
    <row r="19" spans="1:38" ht="15.5" customHeight="1" x14ac:dyDescent="0.3">
      <c r="A19" s="77" t="s">
        <v>92</v>
      </c>
      <c r="B19" s="77">
        <v>12</v>
      </c>
      <c r="C19" s="77" t="s">
        <v>41</v>
      </c>
      <c r="D19" s="77" t="s">
        <v>1131</v>
      </c>
      <c r="E19" s="83">
        <f t="shared" si="4"/>
        <v>46753</v>
      </c>
      <c r="F19" s="83">
        <f t="shared" si="0"/>
        <v>46934</v>
      </c>
      <c r="G19" s="77">
        <v>48</v>
      </c>
      <c r="H19" s="97" t="str">
        <f>C14</f>
        <v>M37-M42</v>
      </c>
      <c r="I19" s="98">
        <f>EDATE(I8,36)</f>
        <v>45839</v>
      </c>
      <c r="J19" s="98">
        <f>EDATE(I19,6)-1</f>
        <v>46022</v>
      </c>
      <c r="K19" s="85">
        <f>Sum_WP!B34</f>
        <v>0</v>
      </c>
      <c r="L19" s="85">
        <f>Sum_WP!C34</f>
        <v>0</v>
      </c>
      <c r="M19" s="85">
        <f>Sum_WP!D34</f>
        <v>0</v>
      </c>
      <c r="N19" s="85">
        <f>Sum_WP!E34</f>
        <v>0</v>
      </c>
      <c r="O19" s="85">
        <f>Sum_WP!F34</f>
        <v>0</v>
      </c>
      <c r="P19" s="85">
        <f>Sum_WP!G34</f>
        <v>0</v>
      </c>
      <c r="Q19" s="85">
        <f>Sum_WP!H34</f>
        <v>0</v>
      </c>
      <c r="R19" s="85">
        <f>Sum_WP!I34</f>
        <v>0</v>
      </c>
      <c r="S19" s="85">
        <f>Sum_WP!J34</f>
        <v>0</v>
      </c>
      <c r="T19" s="85">
        <f>Sum_WP!K34</f>
        <v>0</v>
      </c>
      <c r="U19" s="78">
        <f>'M37-M42 Report'!G152</f>
        <v>0</v>
      </c>
      <c r="V19" s="78"/>
      <c r="W19" s="78"/>
      <c r="X19" s="78"/>
      <c r="Y19" s="78">
        <f>'M37-M42 Report'!G342</f>
        <v>0</v>
      </c>
      <c r="Z19" s="78">
        <f>'M37-M42 Report'!G174</f>
        <v>0</v>
      </c>
      <c r="AA19" s="77">
        <f>SUMIFS(Raindance!O:O,Raindance!Q:Q,"&gt;="&amp;$AA$6+0,Raindance!Q:Q,"&lt;="&amp;$AA$7+0,Raindance!R:R,"&gt;="&amp;I19,Raindance!R:R,"&lt;="&amp;J19)</f>
        <v>0</v>
      </c>
      <c r="AE19" s="77">
        <f>SUMIFS(Raindance!$O:$O,Raindance!$Q:$Q,"&gt;="&amp;$AE$6+0,Raindance!$Q:$Q,"&lt;="&amp;$AE$7+0,Raindance!$R:$R,"&gt;="&amp;$I19,Raindance!$R:$R,"&lt;="&amp;$J19)</f>
        <v>0</v>
      </c>
      <c r="AF19" s="77">
        <f>SUMIFS(Raindance!$O:$O,Raindance!$Q:$Q,"&gt;="&amp;$AF$6+0,Raindance!$Q:$Q,"&lt;="&amp;$AF$7+0,Raindance!$R:$R,"&gt;="&amp;$I19,Raindance!$R:$R,"&lt;="&amp;$J19)</f>
        <v>0</v>
      </c>
      <c r="AG19" s="78">
        <f t="shared" si="1"/>
        <v>0</v>
      </c>
      <c r="AH19" s="78"/>
      <c r="AI19" s="78"/>
      <c r="AJ19" s="78"/>
      <c r="AK19" s="78">
        <f t="shared" si="2"/>
        <v>0</v>
      </c>
      <c r="AL19" s="78">
        <f t="shared" si="3"/>
        <v>0</v>
      </c>
    </row>
    <row r="20" spans="1:38" ht="15.5" customHeight="1" x14ac:dyDescent="0.3">
      <c r="A20" s="77" t="s">
        <v>93</v>
      </c>
      <c r="B20" s="77">
        <v>12</v>
      </c>
      <c r="C20" s="77" t="s">
        <v>42</v>
      </c>
      <c r="E20" s="100">
        <f>E12</f>
        <v>45474</v>
      </c>
      <c r="F20" s="100">
        <f>F13</f>
        <v>45838</v>
      </c>
      <c r="G20" s="77">
        <v>48</v>
      </c>
      <c r="H20" s="97" t="str">
        <f>C15</f>
        <v>M43-M48</v>
      </c>
      <c r="I20" s="98">
        <f>EDATE(I8,42)</f>
        <v>46023</v>
      </c>
      <c r="J20" s="98">
        <f>EDATE(I20,6)-1</f>
        <v>46203</v>
      </c>
      <c r="K20" s="85">
        <f>Sum_WP!B35</f>
        <v>0</v>
      </c>
      <c r="L20" s="85">
        <f>Sum_WP!C35</f>
        <v>0</v>
      </c>
      <c r="M20" s="85">
        <f>Sum_WP!D35</f>
        <v>0</v>
      </c>
      <c r="N20" s="85">
        <f>Sum_WP!E35</f>
        <v>0</v>
      </c>
      <c r="O20" s="85">
        <f>Sum_WP!F35</f>
        <v>0</v>
      </c>
      <c r="P20" s="85">
        <f>Sum_WP!G35</f>
        <v>0</v>
      </c>
      <c r="Q20" s="85">
        <f>Sum_WP!H35</f>
        <v>0</v>
      </c>
      <c r="R20" s="85">
        <f>Sum_WP!I35</f>
        <v>0</v>
      </c>
      <c r="S20" s="85">
        <f>Sum_WP!J35</f>
        <v>0</v>
      </c>
      <c r="T20" s="85">
        <f>Sum_WP!K35</f>
        <v>0</v>
      </c>
      <c r="U20" s="78">
        <f>'M43-M48 Report'!G152</f>
        <v>0</v>
      </c>
      <c r="V20" s="78"/>
      <c r="W20" s="78"/>
      <c r="X20" s="78"/>
      <c r="Y20" s="78">
        <f>'M43-M48 Report'!G342</f>
        <v>0</v>
      </c>
      <c r="Z20" s="78">
        <f>'M43-M48 Report'!G174</f>
        <v>0</v>
      </c>
      <c r="AA20" s="77">
        <f>SUMIFS(Raindance!O:O,Raindance!Q:Q,"&gt;="&amp;$AA$6+0,Raindance!Q:Q,"&lt;="&amp;$AA$7+0,Raindance!R:R,"&gt;="&amp;I20,Raindance!R:R,"&lt;="&amp;J20)</f>
        <v>0</v>
      </c>
      <c r="AE20" s="77">
        <f>SUMIFS(Raindance!$O:$O,Raindance!$Q:$Q,"&gt;="&amp;$AE$6+0,Raindance!$Q:$Q,"&lt;="&amp;$AE$7+0,Raindance!$R:$R,"&gt;="&amp;$I20,Raindance!$R:$R,"&lt;="&amp;$J20)</f>
        <v>0</v>
      </c>
      <c r="AF20" s="77">
        <f>SUMIFS(Raindance!$O:$O,Raindance!$Q:$Q,"&gt;="&amp;$AF$6+0,Raindance!$Q:$Q,"&lt;="&amp;$AF$7+0,Raindance!$R:$R,"&gt;="&amp;$I20,Raindance!$R:$R,"&lt;="&amp;$J20)</f>
        <v>0</v>
      </c>
      <c r="AG20" s="78">
        <f t="shared" si="1"/>
        <v>0</v>
      </c>
      <c r="AH20" s="78"/>
      <c r="AI20" s="78"/>
      <c r="AJ20" s="78"/>
      <c r="AK20" s="78">
        <f t="shared" si="2"/>
        <v>0</v>
      </c>
      <c r="AL20" s="78">
        <f t="shared" si="3"/>
        <v>0</v>
      </c>
    </row>
    <row r="21" spans="1:38" ht="15.5" customHeight="1" x14ac:dyDescent="0.3">
      <c r="A21" s="77" t="s">
        <v>94</v>
      </c>
      <c r="B21" s="77">
        <v>18</v>
      </c>
      <c r="C21" s="77" t="s">
        <v>95</v>
      </c>
      <c r="E21" s="100">
        <f>E8</f>
        <v>44743</v>
      </c>
      <c r="F21" s="100">
        <f>F10</f>
        <v>45291</v>
      </c>
      <c r="G21" s="77">
        <v>60</v>
      </c>
      <c r="H21" s="97" t="str">
        <f>C16</f>
        <v>M49-M54</v>
      </c>
      <c r="I21" s="98">
        <f>EDATE(I8,48)</f>
        <v>46204</v>
      </c>
      <c r="J21" s="98">
        <f>EDATE(I21,6)-1</f>
        <v>46387</v>
      </c>
      <c r="K21" s="85">
        <f>Sum_WP!B36</f>
        <v>0</v>
      </c>
      <c r="L21" s="85">
        <f>Sum_WP!C36</f>
        <v>0</v>
      </c>
      <c r="M21" s="85">
        <f>Sum_WP!D36</f>
        <v>0</v>
      </c>
      <c r="N21" s="85">
        <f>Sum_WP!E36</f>
        <v>0</v>
      </c>
      <c r="O21" s="85">
        <f>Sum_WP!F36</f>
        <v>0</v>
      </c>
      <c r="P21" s="85">
        <f>Sum_WP!G36</f>
        <v>0</v>
      </c>
      <c r="Q21" s="85">
        <f>Sum_WP!H36</f>
        <v>0</v>
      </c>
      <c r="R21" s="85">
        <f>Sum_WP!I36</f>
        <v>0</v>
      </c>
      <c r="S21" s="85">
        <f>Sum_WP!J36</f>
        <v>0</v>
      </c>
      <c r="T21" s="85">
        <f>Sum_WP!K36</f>
        <v>0</v>
      </c>
      <c r="U21" s="78">
        <f>'M49-M54 Report'!G152</f>
        <v>0</v>
      </c>
      <c r="V21" s="78"/>
      <c r="W21" s="78"/>
      <c r="X21" s="78"/>
      <c r="Y21" s="78">
        <f>'M49-M54 Report'!G342</f>
        <v>0</v>
      </c>
      <c r="Z21" s="78">
        <f>'M49-M54 Report'!G174</f>
        <v>0</v>
      </c>
      <c r="AA21" s="77">
        <f>SUMIFS(Raindance!O:O,Raindance!Q:Q,"&gt;="&amp;$AA$6+0,Raindance!Q:Q,"&lt;="&amp;$AA$7+0,Raindance!R:R,"&gt;="&amp;I21,Raindance!R:R,"&lt;="&amp;J21)</f>
        <v>0</v>
      </c>
      <c r="AE21" s="77">
        <f>SUMIFS(Raindance!$O:$O,Raindance!$Q:$Q,"&gt;="&amp;$AE$6+0,Raindance!$Q:$Q,"&lt;="&amp;$AE$7+0,Raindance!$R:$R,"&gt;="&amp;$I21,Raindance!$R:$R,"&lt;="&amp;$J21)</f>
        <v>0</v>
      </c>
      <c r="AF21" s="77">
        <f>SUMIFS(Raindance!$O:$O,Raindance!$Q:$Q,"&gt;="&amp;$AF$6+0,Raindance!$Q:$Q,"&lt;="&amp;$AF$7+0,Raindance!$R:$R,"&gt;="&amp;$I21,Raindance!$R:$R,"&lt;="&amp;$J21)</f>
        <v>0</v>
      </c>
      <c r="AG21" s="78">
        <f t="shared" si="1"/>
        <v>0</v>
      </c>
      <c r="AH21" s="78"/>
      <c r="AI21" s="78"/>
      <c r="AJ21" s="78"/>
      <c r="AK21" s="78">
        <f t="shared" si="2"/>
        <v>0</v>
      </c>
      <c r="AL21" s="78">
        <f t="shared" si="3"/>
        <v>0</v>
      </c>
    </row>
    <row r="22" spans="1:38" ht="15.5" customHeight="1" x14ac:dyDescent="0.3">
      <c r="A22" s="77" t="s">
        <v>96</v>
      </c>
      <c r="B22" s="77">
        <v>18</v>
      </c>
      <c r="C22" s="77" t="s">
        <v>97</v>
      </c>
      <c r="E22" s="100">
        <f>E11</f>
        <v>45292</v>
      </c>
      <c r="F22" s="100">
        <f>F13</f>
        <v>45838</v>
      </c>
      <c r="G22" s="77">
        <v>60</v>
      </c>
      <c r="H22" s="97" t="str">
        <f>C17</f>
        <v>M55-M60</v>
      </c>
      <c r="I22" s="98">
        <f>EDATE(I8,54)</f>
        <v>46388</v>
      </c>
      <c r="J22" s="98">
        <f>EDATE(I22,6)-1</f>
        <v>46568</v>
      </c>
      <c r="K22" s="85">
        <f>Sum_WP!B37</f>
        <v>0</v>
      </c>
      <c r="L22" s="85">
        <f>Sum_WP!C37</f>
        <v>0</v>
      </c>
      <c r="M22" s="85">
        <f>Sum_WP!D37</f>
        <v>0</v>
      </c>
      <c r="N22" s="85">
        <f>Sum_WP!E37</f>
        <v>0</v>
      </c>
      <c r="O22" s="85">
        <f>Sum_WP!F37</f>
        <v>0</v>
      </c>
      <c r="P22" s="85">
        <f>Sum_WP!G37</f>
        <v>0</v>
      </c>
      <c r="Q22" s="85">
        <f>Sum_WP!H37</f>
        <v>0</v>
      </c>
      <c r="R22" s="85">
        <f>Sum_WP!I37</f>
        <v>0</v>
      </c>
      <c r="S22" s="85">
        <f>Sum_WP!J37</f>
        <v>0</v>
      </c>
      <c r="T22" s="85">
        <f>Sum_WP!K37</f>
        <v>0</v>
      </c>
      <c r="U22" s="78">
        <f>'M55-M60 Report'!G152</f>
        <v>0</v>
      </c>
      <c r="V22" s="78"/>
      <c r="W22" s="78"/>
      <c r="X22" s="78"/>
      <c r="Y22" s="78">
        <f>'M55-M60 Report'!G342</f>
        <v>0</v>
      </c>
      <c r="Z22" s="78">
        <f>'M55-M60 Report'!G174</f>
        <v>0</v>
      </c>
      <c r="AA22" s="77">
        <f>SUMIFS(Raindance!O:O,Raindance!Q:Q,"&gt;="&amp;$AA$6+0,Raindance!Q:Q,"&lt;="&amp;$AA$7+0,Raindance!R:R,"&gt;="&amp;I22,Raindance!R:R,"&lt;="&amp;J22)</f>
        <v>0</v>
      </c>
      <c r="AE22" s="77">
        <f>SUMIFS(Raindance!$O:$O,Raindance!$Q:$Q,"&gt;="&amp;$AE$6+0,Raindance!$Q:$Q,"&lt;="&amp;$AE$7+0,Raindance!$R:$R,"&gt;="&amp;$I22,Raindance!$R:$R,"&lt;="&amp;$J22)</f>
        <v>0</v>
      </c>
      <c r="AF22" s="77">
        <f>SUMIFS(Raindance!$O:$O,Raindance!$Q:$Q,"&gt;="&amp;$AF$6+0,Raindance!$Q:$Q,"&lt;="&amp;$AF$7+0,Raindance!$R:$R,"&gt;="&amp;$I22,Raindance!$R:$R,"&lt;="&amp;$J22)</f>
        <v>0</v>
      </c>
      <c r="AG22" s="78">
        <f t="shared" si="1"/>
        <v>0</v>
      </c>
      <c r="AH22" s="78"/>
      <c r="AI22" s="78"/>
      <c r="AJ22" s="78"/>
      <c r="AK22" s="78">
        <f t="shared" si="2"/>
        <v>0</v>
      </c>
      <c r="AL22" s="78">
        <f t="shared" si="3"/>
        <v>0</v>
      </c>
    </row>
    <row r="23" spans="1:38" ht="15.5" customHeight="1" x14ac:dyDescent="0.3">
      <c r="A23" s="77" t="s">
        <v>98</v>
      </c>
      <c r="B23" s="77">
        <v>12</v>
      </c>
      <c r="C23" s="77" t="s">
        <v>99</v>
      </c>
      <c r="E23" s="100">
        <f>E14</f>
        <v>45839</v>
      </c>
      <c r="F23" s="100">
        <f>F15</f>
        <v>46203</v>
      </c>
      <c r="G23" s="77">
        <v>60</v>
      </c>
      <c r="H23" s="97" t="str">
        <f>C25</f>
        <v>M37-M60</v>
      </c>
      <c r="I23" s="98">
        <f>EDATE(I8,36)</f>
        <v>45839</v>
      </c>
      <c r="J23" s="98">
        <f>EDATE(I23,24)-1</f>
        <v>46568</v>
      </c>
      <c r="K23" s="85">
        <f t="shared" ref="K23:T23" si="6">K19+K20+K21+K22</f>
        <v>0</v>
      </c>
      <c r="L23" s="85">
        <f t="shared" si="6"/>
        <v>0</v>
      </c>
      <c r="M23" s="85">
        <f t="shared" si="6"/>
        <v>0</v>
      </c>
      <c r="N23" s="85">
        <f t="shared" si="6"/>
        <v>0</v>
      </c>
      <c r="O23" s="85">
        <f t="shared" si="6"/>
        <v>0</v>
      </c>
      <c r="P23" s="85">
        <f t="shared" si="6"/>
        <v>0</v>
      </c>
      <c r="Q23" s="85">
        <f t="shared" si="6"/>
        <v>0</v>
      </c>
      <c r="R23" s="85">
        <f t="shared" si="6"/>
        <v>0</v>
      </c>
      <c r="S23" s="85">
        <f t="shared" si="6"/>
        <v>0</v>
      </c>
      <c r="T23" s="85">
        <f t="shared" si="6"/>
        <v>0</v>
      </c>
      <c r="U23" s="78">
        <f>'M37-M42 Report'!G152+'M43-M48 Report'!G152+'M49-M54 Report'!G152+'M55-M60 Report'!G152</f>
        <v>0</v>
      </c>
      <c r="V23" s="78"/>
      <c r="W23" s="78"/>
      <c r="X23" s="78"/>
      <c r="Y23" s="78">
        <f>'M37-M42 Report'!G342+'M43-M48 Report'!G342+'M49-M54 Report'!G342+'M55-M60 Report'!G342</f>
        <v>0</v>
      </c>
      <c r="Z23" s="78">
        <f>'M37-M42 Report'!G174+'M43-M48 Report'!G174+'M49-M54 Report'!G174+'M55-M60 Report'!G174</f>
        <v>0</v>
      </c>
      <c r="AA23" s="77">
        <f>SUMIFS(Raindance!O:O,Raindance!Q:Q,"&gt;="&amp;$AA$6+0,Raindance!Q:Q,"&lt;="&amp;$AA$7+0,Raindance!R:R,"&gt;="&amp;I23,Raindance!R:R,"&lt;="&amp;J23)</f>
        <v>0</v>
      </c>
      <c r="AE23" s="77">
        <f>SUMIFS(Raindance!$O:$O,Raindance!$Q:$Q,"&gt;="&amp;$AE$6+0,Raindance!$Q:$Q,"&lt;="&amp;$AE$7+0,Raindance!$R:$R,"&gt;="&amp;$I23,Raindance!$R:$R,"&lt;="&amp;$J23)</f>
        <v>0</v>
      </c>
      <c r="AF23" s="77">
        <f>SUMIFS(Raindance!$O:$O,Raindance!$Q:$Q,"&gt;="&amp;$AF$6+0,Raindance!$Q:$Q,"&lt;="&amp;$AF$7+0,Raindance!$R:$R,"&gt;="&amp;$I23,Raindance!$R:$R,"&lt;="&amp;$J23)</f>
        <v>0</v>
      </c>
      <c r="AG23" s="78">
        <f t="shared" si="1"/>
        <v>0</v>
      </c>
      <c r="AH23" s="78"/>
      <c r="AI23" s="78"/>
      <c r="AJ23" s="78"/>
      <c r="AK23" s="78">
        <f t="shared" si="2"/>
        <v>0</v>
      </c>
      <c r="AL23" s="78">
        <f t="shared" si="3"/>
        <v>0</v>
      </c>
    </row>
    <row r="24" spans="1:38" ht="15.5" customHeight="1" x14ac:dyDescent="0.3">
      <c r="A24" s="77" t="s">
        <v>100</v>
      </c>
      <c r="B24" s="77">
        <v>12</v>
      </c>
      <c r="C24" s="77" t="s">
        <v>101</v>
      </c>
      <c r="E24" s="100">
        <f>E16</f>
        <v>46204</v>
      </c>
      <c r="F24" s="100">
        <f>F17</f>
        <v>46568</v>
      </c>
      <c r="G24" s="77">
        <v>60</v>
      </c>
      <c r="H24" s="77" t="s">
        <v>102</v>
      </c>
      <c r="I24" s="101">
        <f>I8</f>
        <v>44743</v>
      </c>
      <c r="J24" s="101">
        <f>J23</f>
        <v>46568</v>
      </c>
      <c r="K24" s="102">
        <f t="shared" ref="K24:T24" si="7">K10+K16+K23</f>
        <v>0</v>
      </c>
      <c r="L24" s="102">
        <f t="shared" si="7"/>
        <v>0</v>
      </c>
      <c r="M24" s="102">
        <f t="shared" si="7"/>
        <v>0</v>
      </c>
      <c r="N24" s="102">
        <f t="shared" si="7"/>
        <v>0</v>
      </c>
      <c r="O24" s="102">
        <f t="shared" si="7"/>
        <v>0</v>
      </c>
      <c r="P24" s="102">
        <f t="shared" si="7"/>
        <v>0</v>
      </c>
      <c r="Q24" s="102">
        <f t="shared" si="7"/>
        <v>0</v>
      </c>
      <c r="R24" s="102">
        <f t="shared" si="7"/>
        <v>0</v>
      </c>
      <c r="S24" s="102">
        <f t="shared" si="7"/>
        <v>0</v>
      </c>
      <c r="T24" s="102">
        <f t="shared" si="7"/>
        <v>0</v>
      </c>
      <c r="U24" s="78">
        <f>SUM(U10+U16+U23)</f>
        <v>0</v>
      </c>
      <c r="V24" s="78"/>
      <c r="W24" s="78"/>
      <c r="X24" s="78"/>
      <c r="Y24" s="78">
        <f>SUM(Y10+Y16+Y23)</f>
        <v>0</v>
      </c>
      <c r="Z24" s="78">
        <f>SUM(Z10+Z16+Z23)</f>
        <v>0</v>
      </c>
      <c r="AA24" s="77">
        <f>SUMIFS(Raindance!O:O,Raindance!Q:Q,"&gt;="&amp;$AA$6+0,Raindance!Q:Q,"&lt;="&amp;$AA$7+0,Raindance!R:R,"&gt;="&amp;I24,Raindance!R:R,"&lt;="&amp;J24)</f>
        <v>0</v>
      </c>
      <c r="AE24" s="77">
        <f>SUMIFS(Raindance!$O:$O,Raindance!$Q:$Q,"&gt;="&amp;$AE$6+0,Raindance!$Q:$Q,"&lt;="&amp;$AE$7+0,Raindance!$R:$R,"&gt;="&amp;$I24,Raindance!$R:$R,"&lt;="&amp;$J24)</f>
        <v>0</v>
      </c>
      <c r="AF24" s="77">
        <f>SUMIFS(Raindance!$O:$O,Raindance!$Q:$Q,"&gt;="&amp;$AF$6+0,Raindance!$Q:$Q,"&lt;="&amp;$AF$7+0,Raindance!$R:$R,"&gt;="&amp;$I24,Raindance!$R:$R,"&lt;="&amp;$J24)</f>
        <v>0</v>
      </c>
      <c r="AG24" s="78">
        <f t="shared" si="1"/>
        <v>0</v>
      </c>
      <c r="AH24" s="78"/>
      <c r="AI24" s="78"/>
      <c r="AJ24" s="78"/>
      <c r="AK24" s="78">
        <f t="shared" si="2"/>
        <v>0</v>
      </c>
      <c r="AL24" s="78">
        <f t="shared" si="3"/>
        <v>0</v>
      </c>
    </row>
    <row r="25" spans="1:38" ht="15.5" customHeight="1" x14ac:dyDescent="0.3">
      <c r="A25" s="77" t="s">
        <v>103</v>
      </c>
      <c r="B25" s="77">
        <v>24</v>
      </c>
      <c r="C25" s="77" t="s">
        <v>104</v>
      </c>
      <c r="E25" s="100">
        <f>E14</f>
        <v>45839</v>
      </c>
      <c r="F25" s="100">
        <f>F17</f>
        <v>46568</v>
      </c>
      <c r="G25" s="77">
        <v>72</v>
      </c>
      <c r="H25" s="77" t="s">
        <v>1128</v>
      </c>
      <c r="I25" s="101">
        <f>EDATE(I8,60)</f>
        <v>46569</v>
      </c>
      <c r="J25" s="98">
        <f>EDATE(I25,6)-1</f>
        <v>46752</v>
      </c>
      <c r="K25" s="102">
        <f>Sum_WP!B38</f>
        <v>0</v>
      </c>
      <c r="L25" s="102">
        <f>Sum_WP!C38</f>
        <v>0</v>
      </c>
      <c r="M25" s="102">
        <f>Sum_WP!D38</f>
        <v>0</v>
      </c>
      <c r="N25" s="102">
        <f>Sum_WP!E38</f>
        <v>0</v>
      </c>
      <c r="O25" s="102">
        <f>Sum_WP!F38</f>
        <v>0</v>
      </c>
      <c r="P25" s="102">
        <f>Sum_WP!G38</f>
        <v>0</v>
      </c>
      <c r="Q25" s="102">
        <f>Sum_WP!H38</f>
        <v>0</v>
      </c>
      <c r="R25" s="102">
        <f>Sum_WP!I38</f>
        <v>0</v>
      </c>
      <c r="S25" s="102">
        <f>Sum_WP!J38</f>
        <v>0</v>
      </c>
      <c r="T25" s="102">
        <f>Sum_WP!K38</f>
        <v>0</v>
      </c>
      <c r="U25" s="78">
        <f>'M61-M66 Report'!G152</f>
        <v>0</v>
      </c>
      <c r="V25" s="78"/>
      <c r="W25" s="78"/>
      <c r="X25" s="78"/>
      <c r="Y25" s="78">
        <f>'M61-M66 Report'!G342</f>
        <v>0</v>
      </c>
      <c r="Z25" s="78">
        <f>'M61-M66 Report'!G174</f>
        <v>0</v>
      </c>
      <c r="AA25" s="77">
        <f>SUMIFS(Raindance!O:O,Raindance!Q:Q,"&gt;="&amp;$AA$6+0,Raindance!Q:Q,"&lt;="&amp;$AA$7+0,Raindance!R:R,"&gt;="&amp;I25,Raindance!R:R,"&lt;="&amp;J25)</f>
        <v>0</v>
      </c>
      <c r="AE25" s="77">
        <f>SUMIFS(Raindance!$O:$O,Raindance!$Q:$Q,"&gt;="&amp;$AE$6+0,Raindance!$Q:$Q,"&lt;="&amp;$AE$7+0,Raindance!$R:$R,"&gt;="&amp;$I25,Raindance!$R:$R,"&lt;="&amp;$J25)</f>
        <v>0</v>
      </c>
      <c r="AF25" s="77">
        <f>SUMIFS(Raindance!$O:$O,Raindance!$Q:$Q,"&gt;="&amp;$AF$6+0,Raindance!$Q:$Q,"&lt;="&amp;$AF$7+0,Raindance!$R:$R,"&gt;="&amp;$I25,Raindance!$R:$R,"&lt;="&amp;$J25)</f>
        <v>0</v>
      </c>
      <c r="AG25" s="78">
        <f t="shared" si="1"/>
        <v>0</v>
      </c>
      <c r="AH25" s="78"/>
      <c r="AI25" s="78"/>
      <c r="AJ25" s="78"/>
      <c r="AK25" s="78">
        <f t="shared" si="2"/>
        <v>0</v>
      </c>
      <c r="AL25" s="78">
        <f t="shared" si="3"/>
        <v>0</v>
      </c>
    </row>
    <row r="26" spans="1:38" ht="15.5" customHeight="1" x14ac:dyDescent="0.3">
      <c r="G26" s="77">
        <v>72</v>
      </c>
      <c r="H26" s="77" t="s">
        <v>1129</v>
      </c>
      <c r="I26" s="101">
        <f>EDATE(I8,66)</f>
        <v>46753</v>
      </c>
      <c r="J26" s="98">
        <f>EDATE(I26,6)-1</f>
        <v>46934</v>
      </c>
      <c r="K26" s="102">
        <f>Sum_WP!B39</f>
        <v>0</v>
      </c>
      <c r="L26" s="102">
        <f>Sum_WP!C39</f>
        <v>0</v>
      </c>
      <c r="M26" s="102">
        <f>Sum_WP!D39</f>
        <v>0</v>
      </c>
      <c r="N26" s="102">
        <f>Sum_WP!E39</f>
        <v>0</v>
      </c>
      <c r="O26" s="102">
        <f>Sum_WP!F39</f>
        <v>0</v>
      </c>
      <c r="P26" s="102">
        <f>Sum_WP!G39</f>
        <v>0</v>
      </c>
      <c r="Q26" s="102">
        <f>Sum_WP!H39</f>
        <v>0</v>
      </c>
      <c r="R26" s="102">
        <f>Sum_WP!I39</f>
        <v>0</v>
      </c>
      <c r="S26" s="102">
        <f>Sum_WP!J39</f>
        <v>0</v>
      </c>
      <c r="T26" s="102">
        <f>Sum_WP!K39</f>
        <v>0</v>
      </c>
      <c r="U26" s="78">
        <f>'M67-M72 Report'!G152</f>
        <v>0</v>
      </c>
      <c r="V26" s="78"/>
      <c r="W26" s="78"/>
      <c r="X26" s="78"/>
      <c r="Y26" s="78">
        <f>'M67-M72 Report'!G342</f>
        <v>0</v>
      </c>
      <c r="Z26" s="78">
        <f>'M67-M72 Report'!G174</f>
        <v>0</v>
      </c>
      <c r="AA26" s="77">
        <f>SUMIFS(Raindance!O:O,Raindance!Q:Q,"&gt;="&amp;$AA$6+0,Raindance!Q:Q,"&lt;="&amp;$AA$7+0,Raindance!R:R,"&gt;="&amp;I26,Raindance!R:R,"&lt;="&amp;J26)</f>
        <v>0</v>
      </c>
      <c r="AE26" s="77">
        <f>SUMIFS(Raindance!$O:$O,Raindance!$Q:$Q,"&gt;="&amp;$AE$6+0,Raindance!$Q:$Q,"&lt;="&amp;$AE$7+0,Raindance!$R:$R,"&gt;="&amp;$I26,Raindance!$R:$R,"&lt;="&amp;$J26)</f>
        <v>0</v>
      </c>
      <c r="AF26" s="77">
        <f>SUMIFS(Raindance!$O:$O,Raindance!$Q:$Q,"&gt;="&amp;$AF$6+0,Raindance!$Q:$Q,"&lt;="&amp;$AF$7+0,Raindance!$R:$R,"&gt;="&amp;$I26,Raindance!$R:$R,"&lt;="&amp;$J26)</f>
        <v>0</v>
      </c>
      <c r="AG26" s="78">
        <f t="shared" si="1"/>
        <v>0</v>
      </c>
      <c r="AH26" s="78"/>
      <c r="AI26" s="78"/>
      <c r="AJ26" s="78"/>
      <c r="AK26" s="78">
        <f t="shared" si="2"/>
        <v>0</v>
      </c>
      <c r="AL26" s="78">
        <f t="shared" si="3"/>
        <v>0</v>
      </c>
    </row>
    <row r="27" spans="1:38" ht="15.5" customHeight="1" x14ac:dyDescent="0.3">
      <c r="G27" s="77">
        <v>73</v>
      </c>
      <c r="H27" s="77" t="s">
        <v>1135</v>
      </c>
      <c r="I27" s="101">
        <f>EDATE(I8,36)</f>
        <v>45839</v>
      </c>
      <c r="J27" s="98">
        <f>EDATE(I26,6)-1</f>
        <v>46934</v>
      </c>
      <c r="K27" s="102">
        <f t="shared" ref="K27:T27" si="8">K23+K25+K26</f>
        <v>0</v>
      </c>
      <c r="L27" s="102">
        <f t="shared" si="8"/>
        <v>0</v>
      </c>
      <c r="M27" s="102">
        <f t="shared" si="8"/>
        <v>0</v>
      </c>
      <c r="N27" s="102">
        <f t="shared" si="8"/>
        <v>0</v>
      </c>
      <c r="O27" s="102">
        <f t="shared" si="8"/>
        <v>0</v>
      </c>
      <c r="P27" s="102">
        <f t="shared" si="8"/>
        <v>0</v>
      </c>
      <c r="Q27" s="102">
        <f t="shared" si="8"/>
        <v>0</v>
      </c>
      <c r="R27" s="102">
        <f t="shared" si="8"/>
        <v>0</v>
      </c>
      <c r="S27" s="102">
        <f t="shared" si="8"/>
        <v>0</v>
      </c>
      <c r="T27" s="102">
        <f t="shared" si="8"/>
        <v>0</v>
      </c>
      <c r="U27" s="78">
        <f>SUM(U23+U25+U26)</f>
        <v>0</v>
      </c>
      <c r="V27" s="78"/>
      <c r="W27" s="78"/>
      <c r="X27" s="78"/>
      <c r="Y27" s="78">
        <f>SUM(Y23+Y25+Y26)</f>
        <v>0</v>
      </c>
      <c r="Z27" s="78">
        <f>SUM(Z23+Z25+Z26)</f>
        <v>0</v>
      </c>
      <c r="AA27" s="77">
        <f>SUMIFS(Raindance!O:O,Raindance!Q:Q,"&gt;="&amp;$AA$6+0,Raindance!Q:Q,"&lt;="&amp;$AA$7+0,Raindance!R:R,"&gt;="&amp;I27,Raindance!R:R,"&lt;="&amp;J27)</f>
        <v>0</v>
      </c>
      <c r="AE27" s="77">
        <f>SUMIFS(Raindance!$O:$O,Raindance!$Q:$Q,"&gt;="&amp;$AE$6+0,Raindance!$Q:$Q,"&lt;="&amp;$AE$7+0,Raindance!$R:$R,"&gt;="&amp;$I27,Raindance!$R:$R,"&lt;="&amp;$J27)</f>
        <v>0</v>
      </c>
      <c r="AF27" s="77">
        <f>SUMIFS(Raindance!$O:$O,Raindance!$Q:$Q,"&gt;="&amp;$AF$6+0,Raindance!$Q:$Q,"&lt;="&amp;$AF$7+0,Raindance!$R:$R,"&gt;="&amp;$I27,Raindance!$R:$R,"&lt;="&amp;$J27)</f>
        <v>0</v>
      </c>
      <c r="AG27" s="78">
        <f t="shared" si="1"/>
        <v>0</v>
      </c>
      <c r="AH27" s="78"/>
      <c r="AI27" s="78"/>
      <c r="AJ27" s="78"/>
      <c r="AK27" s="78">
        <f t="shared" si="2"/>
        <v>0</v>
      </c>
      <c r="AL27" s="78">
        <f t="shared" si="3"/>
        <v>0</v>
      </c>
    </row>
    <row r="28" spans="1:38" ht="15.5" customHeight="1" x14ac:dyDescent="0.3">
      <c r="H28" s="102"/>
      <c r="I28" s="102"/>
      <c r="K28" s="102"/>
      <c r="L28" s="78"/>
      <c r="M28" s="78"/>
    </row>
    <row r="29" spans="1:38" ht="15.5" customHeight="1" x14ac:dyDescent="0.3">
      <c r="H29" s="102"/>
      <c r="I29" s="102"/>
      <c r="K29" s="102"/>
      <c r="L29" s="78"/>
      <c r="M29" s="78"/>
    </row>
    <row r="30" spans="1:38" ht="15.5" customHeight="1" x14ac:dyDescent="0.3">
      <c r="H30" s="102"/>
      <c r="I30" s="102"/>
      <c r="K30" s="102"/>
      <c r="L30" s="78"/>
      <c r="M30" s="78"/>
    </row>
    <row r="31" spans="1:38" ht="15.5" customHeight="1" x14ac:dyDescent="0.3">
      <c r="H31" s="102"/>
      <c r="I31" s="102"/>
      <c r="K31" s="102"/>
      <c r="L31" s="78"/>
      <c r="M31" s="78"/>
    </row>
    <row r="32" spans="1:38" ht="15.5" customHeight="1" x14ac:dyDescent="0.3">
      <c r="L32" s="78"/>
      <c r="M32" s="78"/>
    </row>
    <row r="33" spans="1:41" ht="15.5" customHeight="1" x14ac:dyDescent="0.3">
      <c r="L33" s="78"/>
      <c r="M33" s="78"/>
    </row>
    <row r="34" spans="1:41" ht="15.5" customHeight="1" x14ac:dyDescent="0.3">
      <c r="B34" s="77" t="s">
        <v>1177</v>
      </c>
      <c r="L34" s="78"/>
      <c r="M34" s="78"/>
    </row>
    <row r="35" spans="1:41" ht="15.5" customHeight="1" thickBot="1" x14ac:dyDescent="0.35">
      <c r="B35" s="77" t="s">
        <v>1158</v>
      </c>
      <c r="K35" s="77" t="s">
        <v>1239</v>
      </c>
      <c r="L35" s="78"/>
      <c r="M35" s="78"/>
      <c r="U35" s="167" t="s">
        <v>1238</v>
      </c>
      <c r="AA35" s="167" t="s">
        <v>1237</v>
      </c>
      <c r="AG35" s="167" t="s">
        <v>1132</v>
      </c>
    </row>
    <row r="36" spans="1:41" ht="15.5" customHeight="1" thickTop="1" x14ac:dyDescent="0.3">
      <c r="A36" s="64" t="s">
        <v>9</v>
      </c>
      <c r="B36" s="56">
        <v>1</v>
      </c>
      <c r="C36" s="56">
        <v>2</v>
      </c>
      <c r="D36" s="56">
        <v>3</v>
      </c>
      <c r="E36" s="56">
        <v>4</v>
      </c>
      <c r="F36" s="56">
        <v>5</v>
      </c>
      <c r="G36" s="57">
        <v>6</v>
      </c>
      <c r="H36" s="77" t="s">
        <v>1168</v>
      </c>
      <c r="K36" s="77" t="s">
        <v>10</v>
      </c>
      <c r="L36" s="77" t="s">
        <v>12</v>
      </c>
      <c r="M36" s="77" t="s">
        <v>13</v>
      </c>
      <c r="N36" s="77" t="s">
        <v>14</v>
      </c>
      <c r="O36" s="77" t="s">
        <v>15</v>
      </c>
      <c r="P36" s="77" t="s">
        <v>16</v>
      </c>
      <c r="Q36" s="77" t="s">
        <v>17</v>
      </c>
      <c r="R36" s="77" t="s">
        <v>18</v>
      </c>
      <c r="S36" s="77" t="s">
        <v>19</v>
      </c>
      <c r="T36" s="77" t="s">
        <v>20</v>
      </c>
      <c r="U36" s="172" t="s">
        <v>68</v>
      </c>
      <c r="V36" s="78" t="s">
        <v>106</v>
      </c>
      <c r="W36" s="78" t="s">
        <v>109</v>
      </c>
      <c r="X36" s="78" t="s">
        <v>1172</v>
      </c>
      <c r="Y36" s="77" t="s">
        <v>69</v>
      </c>
      <c r="Z36" s="77" t="s">
        <v>70</v>
      </c>
      <c r="AA36" s="168" t="s">
        <v>33</v>
      </c>
      <c r="AB36" s="79" t="s">
        <v>106</v>
      </c>
      <c r="AC36" s="79" t="s">
        <v>109</v>
      </c>
      <c r="AD36" s="79" t="s">
        <v>1172</v>
      </c>
      <c r="AE36" s="80" t="s">
        <v>35</v>
      </c>
      <c r="AF36" s="79" t="s">
        <v>36</v>
      </c>
      <c r="AG36" s="167" t="s">
        <v>1133</v>
      </c>
      <c r="AH36" s="77" t="s">
        <v>106</v>
      </c>
      <c r="AI36" s="77" t="s">
        <v>109</v>
      </c>
      <c r="AJ36" s="77" t="s">
        <v>1172</v>
      </c>
      <c r="AK36" s="77" t="s">
        <v>69</v>
      </c>
      <c r="AL36" s="77" t="s">
        <v>1134</v>
      </c>
      <c r="AM36" s="77" t="s">
        <v>1174</v>
      </c>
    </row>
    <row r="37" spans="1:41" ht="15.5" customHeight="1" x14ac:dyDescent="0.3">
      <c r="A37" s="65">
        <f>Period!B7</f>
        <v>24</v>
      </c>
      <c r="B37" s="62">
        <f>Period!C7</f>
        <v>24</v>
      </c>
      <c r="C37" s="1">
        <f>Period!D7</f>
        <v>100</v>
      </c>
      <c r="D37" s="1">
        <f>Period!E7</f>
        <v>100</v>
      </c>
      <c r="E37" s="1">
        <f>Period!F7</f>
        <v>100</v>
      </c>
      <c r="F37" s="1">
        <f>Period!G7</f>
        <v>100</v>
      </c>
      <c r="G37" s="58">
        <f>Period!H7</f>
        <v>100</v>
      </c>
      <c r="H37" s="101" t="str">
        <f t="shared" ref="H37:J37" si="9">H8</f>
        <v>M1-M6</v>
      </c>
      <c r="I37" s="101">
        <f t="shared" si="9"/>
        <v>44743</v>
      </c>
      <c r="J37" s="101">
        <f t="shared" si="9"/>
        <v>44926</v>
      </c>
      <c r="K37" s="102">
        <f>Sum_WP!B28</f>
        <v>0</v>
      </c>
      <c r="L37" s="102">
        <f>Sum_WP!C28</f>
        <v>0</v>
      </c>
      <c r="M37" s="102">
        <f>Sum_WP!D28</f>
        <v>0</v>
      </c>
      <c r="N37" s="102">
        <f>Sum_WP!E28</f>
        <v>0</v>
      </c>
      <c r="O37" s="102">
        <f>Sum_WP!F28</f>
        <v>0</v>
      </c>
      <c r="P37" s="102">
        <f>Sum_WP!G28</f>
        <v>0</v>
      </c>
      <c r="Q37" s="102">
        <f>Sum_WP!H28</f>
        <v>0</v>
      </c>
      <c r="R37" s="102">
        <f>Sum_WP!I28</f>
        <v>0</v>
      </c>
      <c r="S37" s="102">
        <f>Sum_WP!J28</f>
        <v>0</v>
      </c>
      <c r="T37" s="102">
        <f>Sum_WP!K28</f>
        <v>0</v>
      </c>
      <c r="U37" s="173">
        <f>'M1-M6 Report'!G152</f>
        <v>0</v>
      </c>
      <c r="V37" s="103">
        <f>'M1-M6 Report'!G228</f>
        <v>0</v>
      </c>
      <c r="W37" s="103">
        <f>'M1-M6 Report'!G262</f>
        <v>0</v>
      </c>
      <c r="X37" s="103">
        <f>'M1-M6 Report'!G315</f>
        <v>0</v>
      </c>
      <c r="Y37" s="103">
        <f>'M1-M6 Report'!G342</f>
        <v>0</v>
      </c>
      <c r="Z37" s="103">
        <f>'M1-M6 Report'!G174</f>
        <v>0</v>
      </c>
      <c r="AA37" s="169">
        <f>Kontering!E61</f>
        <v>0</v>
      </c>
      <c r="AB37" s="104">
        <f>Kontering!E$101</f>
        <v>0</v>
      </c>
      <c r="AC37" s="104">
        <f>Kontering!E$142</f>
        <v>0</v>
      </c>
      <c r="AD37" s="104">
        <f>Kontering!E$183</f>
        <v>0</v>
      </c>
      <c r="AE37" s="104">
        <f>Kontering!E$278</f>
        <v>0</v>
      </c>
      <c r="AF37" s="104">
        <f>Kontering!E$304</f>
        <v>0</v>
      </c>
      <c r="AG37" s="171">
        <f t="shared" ref="AG37:AG66" si="10">U37-AA37</f>
        <v>0</v>
      </c>
      <c r="AH37" s="105">
        <f t="shared" ref="AH37:AH66" si="11">V37-AB37</f>
        <v>0</v>
      </c>
      <c r="AI37" s="105">
        <f t="shared" ref="AI37:AI66" si="12">W37-AC37</f>
        <v>0</v>
      </c>
      <c r="AJ37" s="105">
        <f t="shared" ref="AJ37:AJ66" si="13">X37-AD37</f>
        <v>0</v>
      </c>
      <c r="AK37" s="105">
        <f t="shared" ref="AK37:AK66" si="14">Y37-AE37</f>
        <v>0</v>
      </c>
      <c r="AL37" s="105">
        <f t="shared" ref="AL37:AL66" si="15">Z37-AF37</f>
        <v>0</v>
      </c>
      <c r="AM37" s="112">
        <f>Kontering!E$224</f>
        <v>0</v>
      </c>
      <c r="AN37" s="78"/>
      <c r="AO37" s="78"/>
    </row>
    <row r="38" spans="1:41" ht="15.5" customHeight="1" x14ac:dyDescent="0.3">
      <c r="A38" s="65">
        <f>Period!B8</f>
        <v>24</v>
      </c>
      <c r="B38" s="62">
        <f>Period!C8</f>
        <v>24</v>
      </c>
      <c r="C38" s="1">
        <f>Period!D8</f>
        <v>100</v>
      </c>
      <c r="D38" s="1">
        <f>Period!E8</f>
        <v>100</v>
      </c>
      <c r="E38" s="1">
        <f>Period!F8</f>
        <v>100</v>
      </c>
      <c r="F38" s="1">
        <f>Period!G8</f>
        <v>100</v>
      </c>
      <c r="G38" s="58">
        <f>Period!H8</f>
        <v>100</v>
      </c>
      <c r="H38" s="101" t="str">
        <f t="shared" ref="H38:J38" si="16">H9</f>
        <v>M1-M12</v>
      </c>
      <c r="I38" s="101">
        <f t="shared" si="16"/>
        <v>44743</v>
      </c>
      <c r="J38" s="101">
        <f t="shared" si="16"/>
        <v>45107</v>
      </c>
      <c r="K38" s="102">
        <f>K37+K41</f>
        <v>0</v>
      </c>
      <c r="L38" s="102">
        <f t="shared" ref="L38:T38" si="17">L37+L41</f>
        <v>0</v>
      </c>
      <c r="M38" s="102">
        <f t="shared" si="17"/>
        <v>0</v>
      </c>
      <c r="N38" s="102">
        <f t="shared" si="17"/>
        <v>0</v>
      </c>
      <c r="O38" s="102">
        <f t="shared" si="17"/>
        <v>0</v>
      </c>
      <c r="P38" s="102">
        <f t="shared" si="17"/>
        <v>0</v>
      </c>
      <c r="Q38" s="102">
        <f t="shared" si="17"/>
        <v>0</v>
      </c>
      <c r="R38" s="102">
        <f t="shared" si="17"/>
        <v>0</v>
      </c>
      <c r="S38" s="102">
        <f t="shared" si="17"/>
        <v>0</v>
      </c>
      <c r="T38" s="102">
        <f t="shared" si="17"/>
        <v>0</v>
      </c>
      <c r="U38" s="173">
        <f>'M1-M6 Report'!G152+'M7-M12 Report'!G152</f>
        <v>0</v>
      </c>
      <c r="V38" s="103">
        <f>'M1-M6 Report'!G228+'M7-M12 Report'!G228</f>
        <v>0</v>
      </c>
      <c r="W38" s="103">
        <f>'M1-M6 Report'!G262+'M7-M12 Report'!G262</f>
        <v>0</v>
      </c>
      <c r="X38" s="103">
        <f>'M1-M6 Report'!G315+'M7-M12 Report'!G315</f>
        <v>0</v>
      </c>
      <c r="Y38" s="103">
        <f>'M1-M6 Report'!G342+'M7-M12 Report'!G342</f>
        <v>0</v>
      </c>
      <c r="Z38" s="103">
        <f>'M1-M6 Report'!G174+'M7-M12 Report'!G174</f>
        <v>0</v>
      </c>
      <c r="AA38" s="169">
        <f>Kontering!F$61</f>
        <v>0</v>
      </c>
      <c r="AB38" s="104">
        <f>Kontering!F$101</f>
        <v>0</v>
      </c>
      <c r="AC38" s="104">
        <f>Kontering!F$142</f>
        <v>0</v>
      </c>
      <c r="AD38" s="104">
        <f>Kontering!F$183</f>
        <v>0</v>
      </c>
      <c r="AE38" s="104">
        <f>Kontering!F$278</f>
        <v>0</v>
      </c>
      <c r="AF38" s="104">
        <f>Kontering!F$304</f>
        <v>0</v>
      </c>
      <c r="AG38" s="171">
        <f t="shared" si="10"/>
        <v>0</v>
      </c>
      <c r="AH38" s="105">
        <f t="shared" si="11"/>
        <v>0</v>
      </c>
      <c r="AI38" s="105">
        <f t="shared" si="12"/>
        <v>0</v>
      </c>
      <c r="AJ38" s="105">
        <f t="shared" si="13"/>
        <v>0</v>
      </c>
      <c r="AK38" s="105">
        <f t="shared" si="14"/>
        <v>0</v>
      </c>
      <c r="AL38" s="105">
        <f t="shared" si="15"/>
        <v>0</v>
      </c>
      <c r="AM38" s="112">
        <f>Kontering!F$224</f>
        <v>0</v>
      </c>
      <c r="AN38" s="78"/>
      <c r="AO38" s="78"/>
    </row>
    <row r="39" spans="1:41" ht="15.5" customHeight="1" x14ac:dyDescent="0.3">
      <c r="A39" s="65">
        <f>Period!B9</f>
        <v>24</v>
      </c>
      <c r="B39" s="62">
        <f>Period!C9</f>
        <v>24</v>
      </c>
      <c r="C39" s="1">
        <f>Period!D9</f>
        <v>100</v>
      </c>
      <c r="D39" s="1">
        <f>Period!E9</f>
        <v>100</v>
      </c>
      <c r="E39" s="1">
        <f>Period!F9</f>
        <v>100</v>
      </c>
      <c r="F39" s="1">
        <f>Period!G9</f>
        <v>100</v>
      </c>
      <c r="G39" s="58">
        <f>Period!H9</f>
        <v>100</v>
      </c>
      <c r="H39" s="101" t="str">
        <f t="shared" ref="H39:J39" si="18">H10</f>
        <v>M1-M18</v>
      </c>
      <c r="I39" s="101">
        <f t="shared" si="18"/>
        <v>44743</v>
      </c>
      <c r="J39" s="101">
        <f t="shared" si="18"/>
        <v>45291</v>
      </c>
      <c r="K39" s="102">
        <f>K38+K42</f>
        <v>0</v>
      </c>
      <c r="L39" s="102">
        <f t="shared" ref="L39:T39" si="19">L38+L42</f>
        <v>0</v>
      </c>
      <c r="M39" s="102">
        <f t="shared" si="19"/>
        <v>0</v>
      </c>
      <c r="N39" s="102">
        <f t="shared" si="19"/>
        <v>0</v>
      </c>
      <c r="O39" s="102">
        <f t="shared" si="19"/>
        <v>0</v>
      </c>
      <c r="P39" s="102">
        <f t="shared" si="19"/>
        <v>0</v>
      </c>
      <c r="Q39" s="102">
        <f t="shared" si="19"/>
        <v>0</v>
      </c>
      <c r="R39" s="102">
        <f t="shared" si="19"/>
        <v>0</v>
      </c>
      <c r="S39" s="102">
        <f t="shared" si="19"/>
        <v>0</v>
      </c>
      <c r="T39" s="102">
        <f t="shared" si="19"/>
        <v>0</v>
      </c>
      <c r="U39" s="173">
        <f>'M1-M6 Report'!G152+'M7-M12 Report'!G152+'M13-M18 Report'!G152</f>
        <v>0</v>
      </c>
      <c r="V39" s="103">
        <f>'M1-M6 Report'!G228+'M7-M12 Report'!G228+'M13-M18 Report'!G228</f>
        <v>0</v>
      </c>
      <c r="W39" s="103">
        <f>'M1-M6 Report'!G262+'M7-M12 Report'!G262+'M13-M18 Report'!G262</f>
        <v>0</v>
      </c>
      <c r="X39" s="103">
        <f>'M1-M6 Report'!G315+'M7-M12 Report'!G315+'M13-M18 Report'!G315</f>
        <v>0</v>
      </c>
      <c r="Y39" s="103">
        <f>'M1-M6 Report'!G342+'M7-M12 Report'!G342+'M13-M18 Report'!G342</f>
        <v>0</v>
      </c>
      <c r="Z39" s="103">
        <f>'M1-M6 Report'!G174+'M7-M12 Report'!G174+'M13-M18 Report'!G174</f>
        <v>0</v>
      </c>
      <c r="AA39" s="169">
        <f>Kontering!G$61</f>
        <v>0</v>
      </c>
      <c r="AB39" s="104">
        <f>Kontering!G$101</f>
        <v>0</v>
      </c>
      <c r="AC39" s="104">
        <f>Kontering!G$142</f>
        <v>0</v>
      </c>
      <c r="AD39" s="104">
        <f>Kontering!G$183</f>
        <v>0</v>
      </c>
      <c r="AE39" s="104">
        <f>Kontering!G$278</f>
        <v>0</v>
      </c>
      <c r="AF39" s="104">
        <f>Kontering!G$304</f>
        <v>0</v>
      </c>
      <c r="AG39" s="171">
        <f t="shared" si="10"/>
        <v>0</v>
      </c>
      <c r="AH39" s="105">
        <f t="shared" si="11"/>
        <v>0</v>
      </c>
      <c r="AI39" s="105">
        <f t="shared" si="12"/>
        <v>0</v>
      </c>
      <c r="AJ39" s="105">
        <f t="shared" si="13"/>
        <v>0</v>
      </c>
      <c r="AK39" s="105">
        <f t="shared" si="14"/>
        <v>0</v>
      </c>
      <c r="AL39" s="105">
        <f t="shared" si="15"/>
        <v>0</v>
      </c>
      <c r="AM39" s="112">
        <f>Kontering!G$224</f>
        <v>0</v>
      </c>
    </row>
    <row r="40" spans="1:41" ht="15.5" customHeight="1" x14ac:dyDescent="0.3">
      <c r="A40" s="65">
        <f>Period!B10</f>
        <v>24</v>
      </c>
      <c r="B40" s="62">
        <f>Period!C10</f>
        <v>24</v>
      </c>
      <c r="C40" s="1">
        <f>Period!D10</f>
        <v>100</v>
      </c>
      <c r="D40" s="1">
        <f>Period!E10</f>
        <v>100</v>
      </c>
      <c r="E40" s="1">
        <f>Period!F10</f>
        <v>100</v>
      </c>
      <c r="F40" s="1">
        <f>Period!G10</f>
        <v>100</v>
      </c>
      <c r="G40" s="58">
        <f>Period!H10</f>
        <v>100</v>
      </c>
      <c r="H40" s="77" t="s">
        <v>1136</v>
      </c>
      <c r="I40" s="101">
        <f>I8</f>
        <v>44743</v>
      </c>
      <c r="J40" s="101">
        <f>J12</f>
        <v>45473</v>
      </c>
      <c r="K40" s="102">
        <f>K39+K44</f>
        <v>0</v>
      </c>
      <c r="L40" s="102">
        <f t="shared" ref="L40:T40" si="20">L39+L44</f>
        <v>0</v>
      </c>
      <c r="M40" s="102">
        <f t="shared" si="20"/>
        <v>0</v>
      </c>
      <c r="N40" s="102">
        <f t="shared" si="20"/>
        <v>0</v>
      </c>
      <c r="O40" s="102">
        <f t="shared" si="20"/>
        <v>0</v>
      </c>
      <c r="P40" s="102">
        <f t="shared" si="20"/>
        <v>0</v>
      </c>
      <c r="Q40" s="102">
        <f t="shared" si="20"/>
        <v>0</v>
      </c>
      <c r="R40" s="102">
        <f t="shared" si="20"/>
        <v>0</v>
      </c>
      <c r="S40" s="102">
        <f t="shared" si="20"/>
        <v>0</v>
      </c>
      <c r="T40" s="102">
        <f t="shared" si="20"/>
        <v>0</v>
      </c>
      <c r="U40" s="173">
        <f t="shared" ref="U40:Z40" si="21">U38+U43</f>
        <v>0</v>
      </c>
      <c r="V40" s="103">
        <f t="shared" si="21"/>
        <v>0</v>
      </c>
      <c r="W40" s="103">
        <f t="shared" si="21"/>
        <v>0</v>
      </c>
      <c r="X40" s="103">
        <f t="shared" si="21"/>
        <v>0</v>
      </c>
      <c r="Y40" s="103">
        <f t="shared" si="21"/>
        <v>0</v>
      </c>
      <c r="Z40" s="103">
        <f t="shared" si="21"/>
        <v>0</v>
      </c>
      <c r="AA40" s="169">
        <f>Kontering!H$61</f>
        <v>0</v>
      </c>
      <c r="AB40" s="104">
        <f>Kontering!H$101</f>
        <v>0</v>
      </c>
      <c r="AC40" s="104">
        <f>Kontering!H$142</f>
        <v>0</v>
      </c>
      <c r="AD40" s="104">
        <f>Kontering!H$183</f>
        <v>0</v>
      </c>
      <c r="AE40" s="104">
        <f>Kontering!H$278</f>
        <v>0</v>
      </c>
      <c r="AF40" s="104">
        <f>Kontering!H$304</f>
        <v>0</v>
      </c>
      <c r="AG40" s="171">
        <f t="shared" si="10"/>
        <v>0</v>
      </c>
      <c r="AH40" s="105">
        <f t="shared" si="11"/>
        <v>0</v>
      </c>
      <c r="AI40" s="105">
        <f t="shared" si="12"/>
        <v>0</v>
      </c>
      <c r="AJ40" s="105">
        <f t="shared" si="13"/>
        <v>0</v>
      </c>
      <c r="AK40" s="105">
        <f t="shared" si="14"/>
        <v>0</v>
      </c>
      <c r="AL40" s="105">
        <f t="shared" si="15"/>
        <v>0</v>
      </c>
      <c r="AM40" s="112">
        <f>Kontering!H$224</f>
        <v>0</v>
      </c>
    </row>
    <row r="41" spans="1:41" ht="15.5" customHeight="1" x14ac:dyDescent="0.3">
      <c r="A41" s="65">
        <f>Period!B11</f>
        <v>24</v>
      </c>
      <c r="B41" s="62">
        <f>Period!C11</f>
        <v>100</v>
      </c>
      <c r="C41" s="1">
        <f>Period!D11</f>
        <v>24</v>
      </c>
      <c r="D41" s="1">
        <f>Period!E11</f>
        <v>100</v>
      </c>
      <c r="E41" s="1">
        <f>Period!F11</f>
        <v>100</v>
      </c>
      <c r="F41" s="1">
        <f>Period!G11</f>
        <v>100</v>
      </c>
      <c r="G41" s="58">
        <f>Period!H11</f>
        <v>100</v>
      </c>
      <c r="H41" s="77" t="str">
        <f t="shared" ref="H41:J41" si="22">H11</f>
        <v>M7-M12</v>
      </c>
      <c r="I41" s="101">
        <f t="shared" si="22"/>
        <v>44927</v>
      </c>
      <c r="J41" s="101">
        <f t="shared" si="22"/>
        <v>45107</v>
      </c>
      <c r="K41" s="102">
        <f>Sum_WP!B29</f>
        <v>0</v>
      </c>
      <c r="L41" s="102">
        <f>Sum_WP!C29</f>
        <v>0</v>
      </c>
      <c r="M41" s="102">
        <f>Sum_WP!D29</f>
        <v>0</v>
      </c>
      <c r="N41" s="102">
        <f>Sum_WP!E29</f>
        <v>0</v>
      </c>
      <c r="O41" s="102">
        <f>Sum_WP!F29</f>
        <v>0</v>
      </c>
      <c r="P41" s="102">
        <f>Sum_WP!G29</f>
        <v>0</v>
      </c>
      <c r="Q41" s="102">
        <f>Sum_WP!H29</f>
        <v>0</v>
      </c>
      <c r="R41" s="102">
        <f>Sum_WP!I29</f>
        <v>0</v>
      </c>
      <c r="S41" s="102">
        <f>Sum_WP!J29</f>
        <v>0</v>
      </c>
      <c r="T41" s="102">
        <f>Sum_WP!K29</f>
        <v>0</v>
      </c>
      <c r="U41" s="173">
        <f>SUM('M7-M12 Report'!G152)</f>
        <v>0</v>
      </c>
      <c r="V41" s="103">
        <f>'M7-M12 Report'!G228</f>
        <v>0</v>
      </c>
      <c r="W41" s="103">
        <f>'M7-M12 Report'!G262</f>
        <v>0</v>
      </c>
      <c r="X41" s="103">
        <f>'M7-M12 Report'!G315</f>
        <v>0</v>
      </c>
      <c r="Y41" s="103">
        <f>'M7-M12 Report'!G342</f>
        <v>0</v>
      </c>
      <c r="Z41" s="103">
        <f>'M7-M12 Report'!G174</f>
        <v>0</v>
      </c>
      <c r="AA41" s="169">
        <f>Kontering!I$61</f>
        <v>0</v>
      </c>
      <c r="AB41" s="104">
        <f>Kontering!I$101</f>
        <v>0</v>
      </c>
      <c r="AC41" s="104">
        <f>Kontering!I$142</f>
        <v>0</v>
      </c>
      <c r="AD41" s="104">
        <f>Kontering!I$183</f>
        <v>0</v>
      </c>
      <c r="AE41" s="104">
        <f>Kontering!I$278</f>
        <v>0</v>
      </c>
      <c r="AF41" s="104">
        <f>Kontering!I$304</f>
        <v>0</v>
      </c>
      <c r="AG41" s="171">
        <f t="shared" si="10"/>
        <v>0</v>
      </c>
      <c r="AH41" s="105">
        <f t="shared" si="11"/>
        <v>0</v>
      </c>
      <c r="AI41" s="105">
        <f t="shared" si="12"/>
        <v>0</v>
      </c>
      <c r="AJ41" s="105">
        <f t="shared" si="13"/>
        <v>0</v>
      </c>
      <c r="AK41" s="105">
        <f t="shared" si="14"/>
        <v>0</v>
      </c>
      <c r="AL41" s="105">
        <f t="shared" si="15"/>
        <v>0</v>
      </c>
      <c r="AM41" s="112">
        <f>Kontering!I$224</f>
        <v>0</v>
      </c>
    </row>
    <row r="42" spans="1:41" ht="15.5" customHeight="1" x14ac:dyDescent="0.3">
      <c r="A42" s="65">
        <f>Period!B12</f>
        <v>24</v>
      </c>
      <c r="B42" s="62">
        <f>Period!C12</f>
        <v>100</v>
      </c>
      <c r="C42" s="1">
        <f>Period!D12</f>
        <v>24</v>
      </c>
      <c r="D42" s="1">
        <f>Period!E12</f>
        <v>24</v>
      </c>
      <c r="E42" s="1">
        <f>Period!F12</f>
        <v>100</v>
      </c>
      <c r="F42" s="1">
        <f>Period!G12</f>
        <v>100</v>
      </c>
      <c r="G42" s="58">
        <f>Period!H12</f>
        <v>100</v>
      </c>
      <c r="H42" s="77" t="str">
        <f>H17</f>
        <v>M13-M18</v>
      </c>
      <c r="I42" s="101">
        <f>EDATE(I8,12)</f>
        <v>45108</v>
      </c>
      <c r="J42" s="101">
        <f>EDATE(E8,18)-1</f>
        <v>45291</v>
      </c>
      <c r="K42" s="85">
        <f>Sum_WP!B30</f>
        <v>0</v>
      </c>
      <c r="L42" s="85">
        <f>Sum_WP!C30</f>
        <v>0</v>
      </c>
      <c r="M42" s="85">
        <f>Sum_WP!D30</f>
        <v>0</v>
      </c>
      <c r="N42" s="85">
        <f>Sum_WP!E30</f>
        <v>0</v>
      </c>
      <c r="O42" s="85">
        <f>Sum_WP!F30</f>
        <v>0</v>
      </c>
      <c r="P42" s="85">
        <f>Sum_WP!G30</f>
        <v>0</v>
      </c>
      <c r="Q42" s="85">
        <f>Sum_WP!H30</f>
        <v>0</v>
      </c>
      <c r="R42" s="85">
        <f>Sum_WP!I30</f>
        <v>0</v>
      </c>
      <c r="S42" s="85">
        <f>Sum_WP!J30</f>
        <v>0</v>
      </c>
      <c r="T42" s="85">
        <f>Sum_WP!K30</f>
        <v>0</v>
      </c>
      <c r="U42" s="173">
        <f>SUM('M13-M18 Report'!G152)</f>
        <v>0</v>
      </c>
      <c r="V42" s="103">
        <f>'M13-M18 Report'!G228</f>
        <v>0</v>
      </c>
      <c r="W42" s="103">
        <f>'M13-M18 Report'!G262</f>
        <v>0</v>
      </c>
      <c r="X42" s="103">
        <f>'M13-M18 Report'!G315</f>
        <v>0</v>
      </c>
      <c r="Y42" s="103">
        <f>'M13-M18 Report'!G342</f>
        <v>0</v>
      </c>
      <c r="Z42" s="103">
        <f>'M13-M18 Report'!G174</f>
        <v>0</v>
      </c>
      <c r="AA42" s="169">
        <f>Kontering!J$61</f>
        <v>0</v>
      </c>
      <c r="AB42" s="104">
        <f>Kontering!J$101</f>
        <v>0</v>
      </c>
      <c r="AC42" s="104">
        <f>Kontering!J$142</f>
        <v>0</v>
      </c>
      <c r="AD42" s="104">
        <f>Kontering!J$183</f>
        <v>0</v>
      </c>
      <c r="AE42" s="104">
        <f>Kontering!J$278</f>
        <v>0</v>
      </c>
      <c r="AF42" s="104">
        <f>Kontering!J$304</f>
        <v>0</v>
      </c>
      <c r="AG42" s="171">
        <f t="shared" si="10"/>
        <v>0</v>
      </c>
      <c r="AH42" s="105">
        <f t="shared" si="11"/>
        <v>0</v>
      </c>
      <c r="AI42" s="105">
        <f t="shared" si="12"/>
        <v>0</v>
      </c>
      <c r="AJ42" s="105">
        <f t="shared" si="13"/>
        <v>0</v>
      </c>
      <c r="AK42" s="105">
        <f t="shared" si="14"/>
        <v>0</v>
      </c>
      <c r="AL42" s="105">
        <f t="shared" si="15"/>
        <v>0</v>
      </c>
      <c r="AM42" s="112">
        <f>Kontering!J$224</f>
        <v>0</v>
      </c>
    </row>
    <row r="43" spans="1:41" ht="15.5" customHeight="1" x14ac:dyDescent="0.3">
      <c r="A43" s="65">
        <f>Period!B13</f>
        <v>24</v>
      </c>
      <c r="B43" s="62">
        <f>Period!C13</f>
        <v>100</v>
      </c>
      <c r="C43" s="1">
        <f>Period!D13</f>
        <v>24</v>
      </c>
      <c r="D43" s="1">
        <f>Period!E13</f>
        <v>24</v>
      </c>
      <c r="E43" s="1">
        <f>Period!F13</f>
        <v>100</v>
      </c>
      <c r="F43" s="1">
        <f>Period!G13</f>
        <v>100</v>
      </c>
      <c r="G43" s="58">
        <f>Period!H13</f>
        <v>100</v>
      </c>
      <c r="H43" s="77" t="str">
        <f>H12</f>
        <v>M13-M24</v>
      </c>
      <c r="I43" s="101">
        <f>EDATE(I8,12)</f>
        <v>45108</v>
      </c>
      <c r="J43" s="101">
        <f>EDATE(I12,12)-1</f>
        <v>45473</v>
      </c>
      <c r="K43" s="102">
        <f>K42+K44</f>
        <v>0</v>
      </c>
      <c r="L43" s="102">
        <f t="shared" ref="L43:T43" si="23">L42+L44</f>
        <v>0</v>
      </c>
      <c r="M43" s="102">
        <f t="shared" si="23"/>
        <v>0</v>
      </c>
      <c r="N43" s="102">
        <f t="shared" si="23"/>
        <v>0</v>
      </c>
      <c r="O43" s="102">
        <f t="shared" si="23"/>
        <v>0</v>
      </c>
      <c r="P43" s="102">
        <f t="shared" si="23"/>
        <v>0</v>
      </c>
      <c r="Q43" s="102">
        <f t="shared" si="23"/>
        <v>0</v>
      </c>
      <c r="R43" s="102">
        <f t="shared" si="23"/>
        <v>0</v>
      </c>
      <c r="S43" s="102">
        <f t="shared" si="23"/>
        <v>0</v>
      </c>
      <c r="T43" s="102">
        <f t="shared" si="23"/>
        <v>0</v>
      </c>
      <c r="U43" s="173">
        <f>'M13-M18 Report'!G152+'M19-M24 Report'!G152</f>
        <v>0</v>
      </c>
      <c r="V43" s="103">
        <f>'M13-M18 Report'!G228+'M19-M24 Report'!G228</f>
        <v>0</v>
      </c>
      <c r="W43" s="103">
        <f>'M13-M18 Report'!G262+'M19-M24 Report'!G262</f>
        <v>0</v>
      </c>
      <c r="X43" s="103">
        <f>'M13-M18 Report'!G315+'M19-M24 Report'!G315</f>
        <v>0</v>
      </c>
      <c r="Y43" s="103">
        <f>'M13-M18 Report'!G342+'M19-M24 Report'!G342</f>
        <v>0</v>
      </c>
      <c r="Z43" s="103">
        <f>'M13-M18 Report'!G174+'M19-M24 Report'!G174</f>
        <v>0</v>
      </c>
      <c r="AA43" s="169">
        <f>Kontering!K$61</f>
        <v>0</v>
      </c>
      <c r="AB43" s="104">
        <f>Kontering!K$101</f>
        <v>0</v>
      </c>
      <c r="AC43" s="104">
        <f>Kontering!K$142</f>
        <v>0</v>
      </c>
      <c r="AD43" s="104">
        <f>Kontering!K$183</f>
        <v>0</v>
      </c>
      <c r="AE43" s="104">
        <f>Kontering!K$278</f>
        <v>0</v>
      </c>
      <c r="AF43" s="104">
        <f>Kontering!K$304</f>
        <v>0</v>
      </c>
      <c r="AG43" s="171">
        <f t="shared" si="10"/>
        <v>0</v>
      </c>
      <c r="AH43" s="105">
        <f t="shared" si="11"/>
        <v>0</v>
      </c>
      <c r="AI43" s="105">
        <f t="shared" si="12"/>
        <v>0</v>
      </c>
      <c r="AJ43" s="105">
        <f t="shared" si="13"/>
        <v>0</v>
      </c>
      <c r="AK43" s="105">
        <f t="shared" si="14"/>
        <v>0</v>
      </c>
      <c r="AL43" s="105">
        <f t="shared" si="15"/>
        <v>0</v>
      </c>
      <c r="AM43" s="112">
        <f>Kontering!K$224</f>
        <v>0</v>
      </c>
    </row>
    <row r="44" spans="1:41" ht="15.5" customHeight="1" x14ac:dyDescent="0.3">
      <c r="A44" s="65">
        <f>Period!B14</f>
        <v>24</v>
      </c>
      <c r="B44" s="62">
        <f>Period!C14</f>
        <v>100</v>
      </c>
      <c r="C44" s="1">
        <f>Period!D14</f>
        <v>100</v>
      </c>
      <c r="D44" s="1">
        <f>Period!E14</f>
        <v>36</v>
      </c>
      <c r="E44" s="1">
        <f>Period!F14</f>
        <v>48</v>
      </c>
      <c r="F44" s="1">
        <f>Period!G14</f>
        <v>100</v>
      </c>
      <c r="G44" s="58">
        <f>Period!H14</f>
        <v>100</v>
      </c>
      <c r="H44" s="77" t="str">
        <f>H13</f>
        <v>M19-M24</v>
      </c>
      <c r="I44" s="101">
        <f>EDATE(I10,18)</f>
        <v>45292</v>
      </c>
      <c r="J44" s="101">
        <f>EDATE(I12,12)-1</f>
        <v>45473</v>
      </c>
      <c r="K44" s="102">
        <f>Sum_WP!B31</f>
        <v>0</v>
      </c>
      <c r="L44" s="102">
        <f>Sum_WP!C31</f>
        <v>0</v>
      </c>
      <c r="M44" s="102">
        <f>Sum_WP!D31</f>
        <v>0</v>
      </c>
      <c r="N44" s="102">
        <f>Sum_WP!E31</f>
        <v>0</v>
      </c>
      <c r="O44" s="102">
        <f>Sum_WP!F31</f>
        <v>0</v>
      </c>
      <c r="P44" s="102">
        <f>Sum_WP!G31</f>
        <v>0</v>
      </c>
      <c r="Q44" s="102">
        <f>Sum_WP!H31</f>
        <v>0</v>
      </c>
      <c r="R44" s="102">
        <f>Sum_WP!I31</f>
        <v>0</v>
      </c>
      <c r="S44" s="102">
        <f>Sum_WP!J31</f>
        <v>0</v>
      </c>
      <c r="T44" s="102">
        <f>Sum_WP!K31</f>
        <v>0</v>
      </c>
      <c r="U44" s="173">
        <f>'M19-M24 Report'!G152</f>
        <v>0</v>
      </c>
      <c r="V44" s="103">
        <f>'M19-M24 Report'!G228</f>
        <v>0</v>
      </c>
      <c r="W44" s="103">
        <f>'M19-M24 Report'!G262</f>
        <v>0</v>
      </c>
      <c r="X44" s="103">
        <f>'M19-M24 Report'!G315</f>
        <v>0</v>
      </c>
      <c r="Y44" s="103">
        <f>'M19-M24 Report'!G342</f>
        <v>0</v>
      </c>
      <c r="Z44" s="103">
        <f>'M19-M24 Report'!G174</f>
        <v>0</v>
      </c>
      <c r="AA44" s="169">
        <f>Kontering!L$61</f>
        <v>0</v>
      </c>
      <c r="AB44" s="104">
        <f>Kontering!L$101</f>
        <v>0</v>
      </c>
      <c r="AC44" s="104">
        <f>Kontering!L$142</f>
        <v>0</v>
      </c>
      <c r="AD44" s="104">
        <f>Kontering!L$183</f>
        <v>0</v>
      </c>
      <c r="AE44" s="104">
        <f>Kontering!L$278</f>
        <v>0</v>
      </c>
      <c r="AF44" s="104">
        <f>Kontering!L$304</f>
        <v>0</v>
      </c>
      <c r="AG44" s="171">
        <f t="shared" si="10"/>
        <v>0</v>
      </c>
      <c r="AH44" s="105">
        <f t="shared" si="11"/>
        <v>0</v>
      </c>
      <c r="AI44" s="105">
        <f t="shared" si="12"/>
        <v>0</v>
      </c>
      <c r="AJ44" s="105">
        <f t="shared" si="13"/>
        <v>0</v>
      </c>
      <c r="AK44" s="105">
        <f t="shared" si="14"/>
        <v>0</v>
      </c>
      <c r="AL44" s="105">
        <f t="shared" si="15"/>
        <v>0</v>
      </c>
      <c r="AM44" s="112">
        <f>Kontering!L$224</f>
        <v>0</v>
      </c>
    </row>
    <row r="45" spans="1:41" ht="15.5" customHeight="1" x14ac:dyDescent="0.3">
      <c r="A45" s="65">
        <f>Period!B15</f>
        <v>36</v>
      </c>
      <c r="B45" s="62">
        <f>Period!C15</f>
        <v>100</v>
      </c>
      <c r="C45" s="1">
        <f>Period!D15</f>
        <v>72</v>
      </c>
      <c r="D45" s="1">
        <f>Period!E15</f>
        <v>48</v>
      </c>
      <c r="E45" s="1">
        <f>Period!F15</f>
        <v>36</v>
      </c>
      <c r="F45" s="1">
        <f>Period!G15</f>
        <v>100</v>
      </c>
      <c r="G45" s="58">
        <f>Period!H15</f>
        <v>100</v>
      </c>
      <c r="H45" s="77" t="str">
        <f>H16</f>
        <v>M19-M36</v>
      </c>
      <c r="I45" s="101">
        <f>EDATE(I10,18)</f>
        <v>45292</v>
      </c>
      <c r="J45" s="101">
        <f>EDATE(I15,6)-1</f>
        <v>45838</v>
      </c>
      <c r="K45" s="102">
        <f>K44+K48</f>
        <v>0</v>
      </c>
      <c r="L45" s="102">
        <f t="shared" ref="L45:T45" si="24">L44+L48</f>
        <v>0</v>
      </c>
      <c r="M45" s="102">
        <f t="shared" si="24"/>
        <v>0</v>
      </c>
      <c r="N45" s="102">
        <f t="shared" si="24"/>
        <v>0</v>
      </c>
      <c r="O45" s="102">
        <f t="shared" si="24"/>
        <v>0</v>
      </c>
      <c r="P45" s="102">
        <f t="shared" si="24"/>
        <v>0</v>
      </c>
      <c r="Q45" s="102">
        <f t="shared" si="24"/>
        <v>0</v>
      </c>
      <c r="R45" s="102">
        <f t="shared" si="24"/>
        <v>0</v>
      </c>
      <c r="S45" s="102">
        <f t="shared" si="24"/>
        <v>0</v>
      </c>
      <c r="T45" s="102">
        <f t="shared" si="24"/>
        <v>0</v>
      </c>
      <c r="U45" s="173">
        <f>'M19-M24 Report'!G152+'M25-M30 Report'!G152+'M31-M36 Report'!G152</f>
        <v>0</v>
      </c>
      <c r="V45" s="103">
        <f>'M19-M24 Report'!G228+'M25-M30 Report'!G315+'M31-M36 Report'!G228</f>
        <v>0</v>
      </c>
      <c r="W45" s="103">
        <f>'M19-M24 Report'!G262+'M25-M30 Report'!G262+'M31-M36 Report'!G262</f>
        <v>0</v>
      </c>
      <c r="X45" s="103">
        <f>'M19-M24 Report'!G315+'M25-M30 Report'!G315+'M31-M36 Report'!G315</f>
        <v>0</v>
      </c>
      <c r="Y45" s="103">
        <f>'M19-M24 Report'!G342+'M25-M30 Report'!G342+'M31-M36 Report'!G342</f>
        <v>0</v>
      </c>
      <c r="Z45" s="103">
        <f>Z16</f>
        <v>0</v>
      </c>
      <c r="AA45" s="169">
        <f>Kontering!M$61</f>
        <v>0</v>
      </c>
      <c r="AB45" s="104">
        <f>Kontering!M$101</f>
        <v>0</v>
      </c>
      <c r="AC45" s="104">
        <f>Kontering!M$142</f>
        <v>0</v>
      </c>
      <c r="AD45" s="104">
        <f>Kontering!M$183</f>
        <v>0</v>
      </c>
      <c r="AE45" s="104">
        <f>Kontering!M$278</f>
        <v>0</v>
      </c>
      <c r="AF45" s="104">
        <f>Kontering!M$304</f>
        <v>0</v>
      </c>
      <c r="AG45" s="171">
        <f t="shared" si="10"/>
        <v>0</v>
      </c>
      <c r="AH45" s="105">
        <f t="shared" si="11"/>
        <v>0</v>
      </c>
      <c r="AI45" s="105">
        <f t="shared" si="12"/>
        <v>0</v>
      </c>
      <c r="AJ45" s="105">
        <f t="shared" si="13"/>
        <v>0</v>
      </c>
      <c r="AK45" s="105">
        <f t="shared" si="14"/>
        <v>0</v>
      </c>
      <c r="AL45" s="105">
        <f t="shared" si="15"/>
        <v>0</v>
      </c>
      <c r="AM45" s="112">
        <f>Kontering!M$224</f>
        <v>0</v>
      </c>
    </row>
    <row r="46" spans="1:41" ht="15.5" customHeight="1" x14ac:dyDescent="0.3">
      <c r="A46" s="65">
        <f>Period!B16</f>
        <v>36</v>
      </c>
      <c r="B46" s="62">
        <f>Period!C16</f>
        <v>100</v>
      </c>
      <c r="C46" s="1">
        <f>Period!D16</f>
        <v>100</v>
      </c>
      <c r="D46" s="1">
        <f>Period!E16</f>
        <v>100</v>
      </c>
      <c r="E46" s="1">
        <f>Period!F16</f>
        <v>60</v>
      </c>
      <c r="F46" s="1">
        <f>Period!G16</f>
        <v>60</v>
      </c>
      <c r="G46" s="58">
        <f>Period!H16</f>
        <v>100</v>
      </c>
      <c r="H46" s="77" t="str">
        <f>H14</f>
        <v>M25-M30</v>
      </c>
      <c r="I46" s="101">
        <f>EDATE(I10,24)</f>
        <v>45474</v>
      </c>
      <c r="J46" s="101">
        <f>EDATE(I14,6)-1</f>
        <v>45657</v>
      </c>
      <c r="K46" s="102">
        <f>Sum_WP!B32</f>
        <v>0</v>
      </c>
      <c r="L46" s="102">
        <f>Sum_WP!C32</f>
        <v>0</v>
      </c>
      <c r="M46" s="102">
        <f>Sum_WP!D32</f>
        <v>0</v>
      </c>
      <c r="N46" s="102">
        <f>Sum_WP!E32</f>
        <v>0</v>
      </c>
      <c r="O46" s="102">
        <f>Sum_WP!F32</f>
        <v>0</v>
      </c>
      <c r="P46" s="102">
        <f>Sum_WP!G32</f>
        <v>0</v>
      </c>
      <c r="Q46" s="102">
        <f>Sum_WP!H32</f>
        <v>0</v>
      </c>
      <c r="R46" s="102">
        <f>Sum_WP!I32</f>
        <v>0</v>
      </c>
      <c r="S46" s="102">
        <f>Sum_WP!J32</f>
        <v>0</v>
      </c>
      <c r="T46" s="102">
        <f>Sum_WP!K32</f>
        <v>0</v>
      </c>
      <c r="U46" s="173">
        <f>'M25-M30 Report'!G152</f>
        <v>0</v>
      </c>
      <c r="V46" s="103">
        <f>'M25-M30 Report'!G228</f>
        <v>0</v>
      </c>
      <c r="W46" s="103">
        <f>'M25-M30 Report'!G262</f>
        <v>0</v>
      </c>
      <c r="X46" s="103">
        <f>'M25-M30 Report'!G315</f>
        <v>0</v>
      </c>
      <c r="Y46" s="103">
        <f>'M25-M30 Report'!G342</f>
        <v>0</v>
      </c>
      <c r="Z46" s="103">
        <f>'M25-M30 Report'!G174</f>
        <v>0</v>
      </c>
      <c r="AA46" s="169">
        <f>Kontering!N$61</f>
        <v>0</v>
      </c>
      <c r="AB46" s="104">
        <f>Kontering!N$101</f>
        <v>0</v>
      </c>
      <c r="AC46" s="104">
        <f>Kontering!N$142</f>
        <v>0</v>
      </c>
      <c r="AD46" s="104">
        <f>Kontering!N$183</f>
        <v>0</v>
      </c>
      <c r="AE46" s="104">
        <f>Kontering!N$278</f>
        <v>0</v>
      </c>
      <c r="AF46" s="104">
        <f>Kontering!N$304</f>
        <v>0</v>
      </c>
      <c r="AG46" s="171">
        <f t="shared" si="10"/>
        <v>0</v>
      </c>
      <c r="AH46" s="105">
        <f t="shared" si="11"/>
        <v>0</v>
      </c>
      <c r="AI46" s="105">
        <f t="shared" si="12"/>
        <v>0</v>
      </c>
      <c r="AJ46" s="105">
        <f t="shared" si="13"/>
        <v>0</v>
      </c>
      <c r="AK46" s="105">
        <f t="shared" si="14"/>
        <v>0</v>
      </c>
      <c r="AL46" s="105">
        <f t="shared" si="15"/>
        <v>0</v>
      </c>
      <c r="AM46" s="112">
        <f>Kontering!N$224</f>
        <v>0</v>
      </c>
    </row>
    <row r="47" spans="1:41" ht="15.5" customHeight="1" x14ac:dyDescent="0.3">
      <c r="A47" s="65">
        <f>Period!B17</f>
        <v>36</v>
      </c>
      <c r="B47" s="62">
        <f>Period!C17</f>
        <v>100</v>
      </c>
      <c r="C47" s="1">
        <f>Period!D17</f>
        <v>100</v>
      </c>
      <c r="D47" s="1">
        <f>Period!E17</f>
        <v>100</v>
      </c>
      <c r="E47" s="1">
        <f>Period!F17</f>
        <v>60</v>
      </c>
      <c r="F47" s="1">
        <f>Period!G17</f>
        <v>72</v>
      </c>
      <c r="G47" s="58">
        <f>Period!H17</f>
        <v>72</v>
      </c>
      <c r="H47" s="77" t="s">
        <v>27</v>
      </c>
      <c r="I47" s="101">
        <f>EDATE(I37,30)</f>
        <v>45658</v>
      </c>
      <c r="J47" s="101">
        <f>EDATE(I47,6)-1</f>
        <v>45838</v>
      </c>
      <c r="K47" s="102">
        <f>Sum_WP!B33</f>
        <v>0</v>
      </c>
      <c r="L47" s="102">
        <f t="shared" ref="L47:T47" si="25">L48-L46</f>
        <v>0</v>
      </c>
      <c r="M47" s="102">
        <f t="shared" si="25"/>
        <v>0</v>
      </c>
      <c r="N47" s="102">
        <f t="shared" si="25"/>
        <v>0</v>
      </c>
      <c r="O47" s="102">
        <f t="shared" si="25"/>
        <v>0</v>
      </c>
      <c r="P47" s="102">
        <f t="shared" si="25"/>
        <v>0</v>
      </c>
      <c r="Q47" s="102">
        <f t="shared" si="25"/>
        <v>0</v>
      </c>
      <c r="R47" s="102">
        <f t="shared" si="25"/>
        <v>0</v>
      </c>
      <c r="S47" s="102">
        <f t="shared" si="25"/>
        <v>0</v>
      </c>
      <c r="T47" s="102">
        <f t="shared" si="25"/>
        <v>0</v>
      </c>
      <c r="U47" s="173">
        <f>'M31-M36 Report'!G152</f>
        <v>0</v>
      </c>
      <c r="V47" s="103">
        <f>'M31-M36 Report'!G228</f>
        <v>0</v>
      </c>
      <c r="W47" s="103">
        <f>'M31-M36 Report'!G262</f>
        <v>0</v>
      </c>
      <c r="X47" s="103">
        <f>'M31-M36 Report'!G315</f>
        <v>0</v>
      </c>
      <c r="Y47" s="103">
        <f>'M31-M36 Report'!G342</f>
        <v>0</v>
      </c>
      <c r="Z47" s="103">
        <f>'M31-M36 Report'!G174</f>
        <v>0</v>
      </c>
      <c r="AA47" s="169">
        <f>Kontering!O$61</f>
        <v>0</v>
      </c>
      <c r="AB47" s="104">
        <f>Kontering!O$101</f>
        <v>0</v>
      </c>
      <c r="AC47" s="104">
        <f>Kontering!O$142</f>
        <v>0</v>
      </c>
      <c r="AD47" s="104">
        <f>Kontering!O$183</f>
        <v>0</v>
      </c>
      <c r="AE47" s="104">
        <f>Kontering!O$278</f>
        <v>0</v>
      </c>
      <c r="AF47" s="104">
        <f>Kontering!O$304</f>
        <v>0</v>
      </c>
      <c r="AG47" s="171">
        <f t="shared" si="10"/>
        <v>0</v>
      </c>
      <c r="AH47" s="105">
        <f t="shared" si="11"/>
        <v>0</v>
      </c>
      <c r="AI47" s="105">
        <f t="shared" si="12"/>
        <v>0</v>
      </c>
      <c r="AJ47" s="105">
        <f t="shared" si="13"/>
        <v>0</v>
      </c>
      <c r="AK47" s="105">
        <f t="shared" si="14"/>
        <v>0</v>
      </c>
      <c r="AL47" s="105">
        <f t="shared" si="15"/>
        <v>0</v>
      </c>
      <c r="AM47" s="112">
        <f>Kontering!O$224</f>
        <v>0</v>
      </c>
    </row>
    <row r="48" spans="1:41" ht="15.5" customHeight="1" x14ac:dyDescent="0.3">
      <c r="A48" s="65">
        <f>Period!B18</f>
        <v>36</v>
      </c>
      <c r="B48" s="62">
        <f>Period!C18</f>
        <v>100</v>
      </c>
      <c r="C48" s="1">
        <f>Period!D18</f>
        <v>100</v>
      </c>
      <c r="D48" s="1">
        <f>Period!E18</f>
        <v>36</v>
      </c>
      <c r="E48" s="1">
        <f>Period!F18</f>
        <v>36</v>
      </c>
      <c r="F48" s="1">
        <f>Period!G18</f>
        <v>72</v>
      </c>
      <c r="G48" s="58">
        <f>Period!H18</f>
        <v>72</v>
      </c>
      <c r="H48" s="77" t="str">
        <f>H18</f>
        <v>M25-M36</v>
      </c>
      <c r="I48" s="101">
        <f>EDATE(I10,24)</f>
        <v>45474</v>
      </c>
      <c r="J48" s="101">
        <f>EDATE(I15,6)-1</f>
        <v>45838</v>
      </c>
      <c r="K48" s="102">
        <f>K46+K47</f>
        <v>0</v>
      </c>
      <c r="L48" s="102">
        <f t="shared" ref="L48:T48" si="26">L18</f>
        <v>0</v>
      </c>
      <c r="M48" s="102">
        <f t="shared" si="26"/>
        <v>0</v>
      </c>
      <c r="N48" s="102">
        <f t="shared" si="26"/>
        <v>0</v>
      </c>
      <c r="O48" s="102">
        <f t="shared" si="26"/>
        <v>0</v>
      </c>
      <c r="P48" s="102">
        <f t="shared" si="26"/>
        <v>0</v>
      </c>
      <c r="Q48" s="102">
        <f t="shared" si="26"/>
        <v>0</v>
      </c>
      <c r="R48" s="102">
        <f t="shared" si="26"/>
        <v>0</v>
      </c>
      <c r="S48" s="102">
        <f t="shared" si="26"/>
        <v>0</v>
      </c>
      <c r="T48" s="102">
        <f t="shared" si="26"/>
        <v>0</v>
      </c>
      <c r="U48" s="173">
        <f>'M25-M30 Report'!G152+'M31-M36 Report'!G152</f>
        <v>0</v>
      </c>
      <c r="V48" s="103">
        <f>'M25-M30 Report'!G228+'M31-M36 Report'!G228</f>
        <v>0</v>
      </c>
      <c r="W48" s="103">
        <f>'M25-M30 Report'!G262+'M31-M36 Report'!G262</f>
        <v>0</v>
      </c>
      <c r="X48" s="103">
        <f>'M25-M30 Report'!G315+'M31-M36 Report'!G315</f>
        <v>0</v>
      </c>
      <c r="Y48" s="103">
        <f>'M25-M30 Report'!G342+'M31-M36 Report'!G342</f>
        <v>0</v>
      </c>
      <c r="Z48" s="103">
        <f>'M25-M30 Report'!G174+'M31-M36 Report'!G174</f>
        <v>0</v>
      </c>
      <c r="AA48" s="169">
        <f>Kontering!P$61</f>
        <v>0</v>
      </c>
      <c r="AB48" s="104">
        <f>Kontering!P$101</f>
        <v>0</v>
      </c>
      <c r="AC48" s="104">
        <f>Kontering!P$142</f>
        <v>0</v>
      </c>
      <c r="AD48" s="104">
        <f>Kontering!P$183</f>
        <v>0</v>
      </c>
      <c r="AE48" s="104">
        <f>Kontering!P$278</f>
        <v>0</v>
      </c>
      <c r="AF48" s="104">
        <f>Kontering!P$304</f>
        <v>0</v>
      </c>
      <c r="AG48" s="171">
        <f t="shared" si="10"/>
        <v>0</v>
      </c>
      <c r="AH48" s="105">
        <f t="shared" si="11"/>
        <v>0</v>
      </c>
      <c r="AI48" s="105">
        <f t="shared" si="12"/>
        <v>0</v>
      </c>
      <c r="AJ48" s="105">
        <f t="shared" si="13"/>
        <v>0</v>
      </c>
      <c r="AK48" s="105">
        <f t="shared" si="14"/>
        <v>0</v>
      </c>
      <c r="AL48" s="105">
        <f t="shared" si="15"/>
        <v>0</v>
      </c>
      <c r="AM48" s="112">
        <f>Kontering!P$224</f>
        <v>0</v>
      </c>
    </row>
    <row r="49" spans="1:39" ht="15.5" customHeight="1" x14ac:dyDescent="0.3">
      <c r="A49" s="65">
        <f>Period!B19</f>
        <v>48</v>
      </c>
      <c r="B49" s="62">
        <f>Period!C19</f>
        <v>100</v>
      </c>
      <c r="C49" s="1">
        <f>Period!D19</f>
        <v>100</v>
      </c>
      <c r="D49" s="1">
        <f>Period!E19</f>
        <v>100</v>
      </c>
      <c r="E49" s="1">
        <f>Period!F19</f>
        <v>60</v>
      </c>
      <c r="F49" s="1">
        <f>Period!G19</f>
        <v>60</v>
      </c>
      <c r="G49" s="58">
        <f>Period!H19</f>
        <v>100</v>
      </c>
      <c r="H49" s="77" t="s">
        <v>1137</v>
      </c>
      <c r="I49" s="101">
        <f>EDATE(I10,24)</f>
        <v>45474</v>
      </c>
      <c r="J49" s="101">
        <f>EDATE(I20,6)-1</f>
        <v>46203</v>
      </c>
      <c r="K49" s="102">
        <f>K48+K50+K57</f>
        <v>0</v>
      </c>
      <c r="L49" s="102">
        <f t="shared" ref="L49:T49" si="27">L48+L50+L57</f>
        <v>0</v>
      </c>
      <c r="M49" s="102">
        <f t="shared" si="27"/>
        <v>0</v>
      </c>
      <c r="N49" s="102">
        <f t="shared" si="27"/>
        <v>0</v>
      </c>
      <c r="O49" s="102">
        <f t="shared" si="27"/>
        <v>0</v>
      </c>
      <c r="P49" s="102">
        <f t="shared" si="27"/>
        <v>0</v>
      </c>
      <c r="Q49" s="102">
        <f t="shared" si="27"/>
        <v>0</v>
      </c>
      <c r="R49" s="102">
        <f t="shared" si="27"/>
        <v>0</v>
      </c>
      <c r="S49" s="102">
        <f t="shared" si="27"/>
        <v>0</v>
      </c>
      <c r="T49" s="102">
        <f t="shared" si="27"/>
        <v>0</v>
      </c>
      <c r="U49" s="173">
        <f>'M25-M30 Report'!G152+'M31-M36 Report'!G152+'M37-M42 Report'!G152+'M43-M48 Report'!G152</f>
        <v>0</v>
      </c>
      <c r="V49" s="103">
        <f>'M25-M30 Report'!G228+'M31-M36 Report'!G228+'M37-M42 Report'!G228+'M43-M48 Report'!G228</f>
        <v>0</v>
      </c>
      <c r="W49" s="103">
        <f>'M25-M30 Report'!G262+'M31-M36 Report'!G262+'M37-M42 Report'!G262+'M43-M48 Report'!G262</f>
        <v>0</v>
      </c>
      <c r="X49" s="103">
        <f>'M25-M30 Report'!G315+'M31-M36 Report'!G315+'M37-M42 Report'!G315+'M43-M48 Report'!G315</f>
        <v>0</v>
      </c>
      <c r="Y49" s="103">
        <f>'M25-M30 Report'!G342+'M31-M36 Report'!G342+'M37-M42 Report'!G342+'M43-M48 Report'!G342</f>
        <v>0</v>
      </c>
      <c r="Z49" s="103">
        <f>'M25-M30 Report'!G174+'M31-M36 Report'!G174+'M37-M42 Report'!G174+'M43-M48 Report'!G174</f>
        <v>0</v>
      </c>
      <c r="AA49" s="169">
        <f>Kontering!Q$61</f>
        <v>0</v>
      </c>
      <c r="AB49" s="104">
        <f>Kontering!Q$101</f>
        <v>0</v>
      </c>
      <c r="AC49" s="104">
        <f>Kontering!Q$142</f>
        <v>0</v>
      </c>
      <c r="AD49" s="104">
        <f>Kontering!Q$183</f>
        <v>0</v>
      </c>
      <c r="AE49" s="104">
        <f>Kontering!Q$278</f>
        <v>0</v>
      </c>
      <c r="AF49" s="104">
        <f>Kontering!Q$304</f>
        <v>0</v>
      </c>
      <c r="AG49" s="171">
        <f t="shared" si="10"/>
        <v>0</v>
      </c>
      <c r="AH49" s="105">
        <f t="shared" si="11"/>
        <v>0</v>
      </c>
      <c r="AI49" s="105">
        <f t="shared" si="12"/>
        <v>0</v>
      </c>
      <c r="AJ49" s="105">
        <f t="shared" si="13"/>
        <v>0</v>
      </c>
      <c r="AK49" s="105">
        <f t="shared" si="14"/>
        <v>0</v>
      </c>
      <c r="AL49" s="105">
        <f t="shared" si="15"/>
        <v>0</v>
      </c>
      <c r="AM49" s="112">
        <f>Kontering!Q$224</f>
        <v>0</v>
      </c>
    </row>
    <row r="50" spans="1:39" ht="15.5" customHeight="1" x14ac:dyDescent="0.3">
      <c r="A50" s="65">
        <f>Period!B20</f>
        <v>48</v>
      </c>
      <c r="B50" s="62">
        <f>Period!C20</f>
        <v>100</v>
      </c>
      <c r="C50" s="1">
        <f>Period!D20</f>
        <v>100</v>
      </c>
      <c r="D50" s="1">
        <f>Period!E20</f>
        <v>100</v>
      </c>
      <c r="E50" s="1">
        <f>Period!F20</f>
        <v>48</v>
      </c>
      <c r="F50" s="1">
        <f>Period!G20</f>
        <v>60</v>
      </c>
      <c r="G50" s="58">
        <f>Period!H20</f>
        <v>72</v>
      </c>
      <c r="H50" s="77" t="str">
        <f>H19</f>
        <v>M37-M42</v>
      </c>
      <c r="I50" s="101">
        <f>EDATE(I8,36)</f>
        <v>45839</v>
      </c>
      <c r="J50" s="101">
        <f>EDATE(I19,6)-1</f>
        <v>46022</v>
      </c>
      <c r="K50" s="102">
        <f>Sum_WP!B34</f>
        <v>0</v>
      </c>
      <c r="L50" s="102">
        <f>Sum_WP!C34</f>
        <v>0</v>
      </c>
      <c r="M50" s="102">
        <f>Sum_WP!D34</f>
        <v>0</v>
      </c>
      <c r="N50" s="102">
        <f>Sum_WP!E34</f>
        <v>0</v>
      </c>
      <c r="O50" s="102">
        <f>Sum_WP!F34</f>
        <v>0</v>
      </c>
      <c r="P50" s="102">
        <f>Sum_WP!G34</f>
        <v>0</v>
      </c>
      <c r="Q50" s="102">
        <f>Sum_WP!H34</f>
        <v>0</v>
      </c>
      <c r="R50" s="102">
        <f>Sum_WP!I34</f>
        <v>0</v>
      </c>
      <c r="S50" s="102">
        <f>Sum_WP!J34</f>
        <v>0</v>
      </c>
      <c r="T50" s="102">
        <f>Sum_WP!K34</f>
        <v>0</v>
      </c>
      <c r="U50" s="173">
        <f>'M37-M42 Report'!G152</f>
        <v>0</v>
      </c>
      <c r="V50" s="103">
        <f>'M37-M42 Report'!G228</f>
        <v>0</v>
      </c>
      <c r="W50" s="103">
        <f>'M37-M42 Report'!G262</f>
        <v>0</v>
      </c>
      <c r="X50" s="103">
        <f>'M37-M42 Report'!G315</f>
        <v>0</v>
      </c>
      <c r="Y50" s="103">
        <f>'M37-M42 Report'!G342</f>
        <v>0</v>
      </c>
      <c r="Z50" s="103">
        <f>'M37-M42 Report'!G174</f>
        <v>0</v>
      </c>
      <c r="AA50" s="169">
        <f>Kontering!R$61</f>
        <v>0</v>
      </c>
      <c r="AB50" s="104">
        <f>Kontering!R$101</f>
        <v>0</v>
      </c>
      <c r="AC50" s="104">
        <f>Kontering!R$142</f>
        <v>0</v>
      </c>
      <c r="AD50" s="104">
        <f>Kontering!R$183</f>
        <v>0</v>
      </c>
      <c r="AE50" s="104">
        <f>Kontering!R$278</f>
        <v>0</v>
      </c>
      <c r="AF50" s="104">
        <f>Kontering!R$304</f>
        <v>0</v>
      </c>
      <c r="AG50" s="171">
        <f t="shared" si="10"/>
        <v>0</v>
      </c>
      <c r="AH50" s="105">
        <f t="shared" si="11"/>
        <v>0</v>
      </c>
      <c r="AI50" s="105">
        <f t="shared" si="12"/>
        <v>0</v>
      </c>
      <c r="AJ50" s="105">
        <f t="shared" si="13"/>
        <v>0</v>
      </c>
      <c r="AK50" s="105">
        <f t="shared" si="14"/>
        <v>0</v>
      </c>
      <c r="AL50" s="105">
        <f t="shared" si="15"/>
        <v>0</v>
      </c>
      <c r="AM50" s="112">
        <f>Kontering!R$224</f>
        <v>0</v>
      </c>
    </row>
    <row r="51" spans="1:39" x14ac:dyDescent="0.3">
      <c r="A51" s="65">
        <f>Period!B21</f>
        <v>48</v>
      </c>
      <c r="B51" s="62">
        <f>Period!C21</f>
        <v>100</v>
      </c>
      <c r="C51" s="1">
        <f>Period!D21</f>
        <v>100</v>
      </c>
      <c r="D51" s="1">
        <f>Period!E21</f>
        <v>100</v>
      </c>
      <c r="E51" s="1">
        <f>Period!F21</f>
        <v>48</v>
      </c>
      <c r="F51" s="1">
        <f>Period!G21</f>
        <v>72</v>
      </c>
      <c r="G51" s="58">
        <f>Period!H21</f>
        <v>72</v>
      </c>
      <c r="H51" s="77" t="s">
        <v>99</v>
      </c>
      <c r="I51" s="101">
        <f>EDATE(I8,36)</f>
        <v>45839</v>
      </c>
      <c r="J51" s="101">
        <f>EDATE(I20,6)-1</f>
        <v>46203</v>
      </c>
      <c r="K51" s="102">
        <f>K50+K57</f>
        <v>0</v>
      </c>
      <c r="L51" s="102">
        <f t="shared" ref="L51:T51" si="28">L50+L57</f>
        <v>0</v>
      </c>
      <c r="M51" s="102">
        <f t="shared" si="28"/>
        <v>0</v>
      </c>
      <c r="N51" s="102">
        <f t="shared" si="28"/>
        <v>0</v>
      </c>
      <c r="O51" s="102">
        <f t="shared" si="28"/>
        <v>0</v>
      </c>
      <c r="P51" s="102">
        <f t="shared" si="28"/>
        <v>0</v>
      </c>
      <c r="Q51" s="102">
        <f t="shared" si="28"/>
        <v>0</v>
      </c>
      <c r="R51" s="102">
        <f t="shared" si="28"/>
        <v>0</v>
      </c>
      <c r="S51" s="102">
        <f t="shared" si="28"/>
        <v>0</v>
      </c>
      <c r="T51" s="102">
        <f t="shared" si="28"/>
        <v>0</v>
      </c>
      <c r="U51" s="173">
        <f>'M37-M42 Report'!G152+'M43-M48 Report'!G152</f>
        <v>0</v>
      </c>
      <c r="V51" s="103">
        <f>'M37-M42 Report'!G228+'M43-M48 Report'!G228</f>
        <v>0</v>
      </c>
      <c r="W51" s="103">
        <f>'M37-M42 Report'!G262+'M43-M48 Report'!G262</f>
        <v>0</v>
      </c>
      <c r="X51" s="103">
        <f>'M37-M42 Report'!G315+'M43-M48 Report'!G315</f>
        <v>0</v>
      </c>
      <c r="Y51" s="103">
        <f>'M37-M42 Report'!G342+'M43-M48 Report'!G342</f>
        <v>0</v>
      </c>
      <c r="Z51" s="103">
        <f>Z19+Z20</f>
        <v>0</v>
      </c>
      <c r="AA51" s="169">
        <f>Kontering!S$61</f>
        <v>0</v>
      </c>
      <c r="AB51" s="104">
        <f>Kontering!S$101</f>
        <v>0</v>
      </c>
      <c r="AC51" s="104">
        <f>Kontering!S$142</f>
        <v>0</v>
      </c>
      <c r="AD51" s="104">
        <f>Kontering!S$183</f>
        <v>0</v>
      </c>
      <c r="AE51" s="104">
        <f>Kontering!S$278</f>
        <v>0</v>
      </c>
      <c r="AF51" s="104">
        <f>Kontering!S$304</f>
        <v>0</v>
      </c>
      <c r="AG51" s="171">
        <f t="shared" si="10"/>
        <v>0</v>
      </c>
      <c r="AH51" s="105">
        <f t="shared" si="11"/>
        <v>0</v>
      </c>
      <c r="AI51" s="105">
        <f t="shared" si="12"/>
        <v>0</v>
      </c>
      <c r="AJ51" s="105">
        <f t="shared" si="13"/>
        <v>0</v>
      </c>
      <c r="AK51" s="105">
        <f t="shared" si="14"/>
        <v>0</v>
      </c>
      <c r="AL51" s="105">
        <f t="shared" si="15"/>
        <v>0</v>
      </c>
      <c r="AM51" s="112">
        <f>Kontering!S$224</f>
        <v>0</v>
      </c>
    </row>
    <row r="52" spans="1:39" x14ac:dyDescent="0.3">
      <c r="A52" s="65">
        <f>Period!B22</f>
        <v>60</v>
      </c>
      <c r="B52" s="62">
        <f>Period!C22</f>
        <v>100</v>
      </c>
      <c r="C52" s="1">
        <f>Period!D22</f>
        <v>100</v>
      </c>
      <c r="D52" s="1">
        <f>Period!E22</f>
        <v>48</v>
      </c>
      <c r="E52" s="1">
        <f>Period!F22</f>
        <v>48</v>
      </c>
      <c r="F52" s="1">
        <f>Period!G22</f>
        <v>72</v>
      </c>
      <c r="G52" s="58">
        <f>Period!H22</f>
        <v>72</v>
      </c>
      <c r="H52" s="77" t="s">
        <v>1402</v>
      </c>
      <c r="I52" s="101">
        <f>EDATE(I9,36)</f>
        <v>45839</v>
      </c>
      <c r="J52" s="101">
        <f>EDATE(I52,18)-1</f>
        <v>46387</v>
      </c>
      <c r="K52" s="102">
        <f>K51+K58</f>
        <v>0</v>
      </c>
      <c r="L52" s="102">
        <f t="shared" ref="L52:T52" si="29">L51+L58</f>
        <v>0</v>
      </c>
      <c r="M52" s="102">
        <f t="shared" si="29"/>
        <v>0</v>
      </c>
      <c r="N52" s="102">
        <f t="shared" si="29"/>
        <v>0</v>
      </c>
      <c r="O52" s="102">
        <f t="shared" si="29"/>
        <v>0</v>
      </c>
      <c r="P52" s="102">
        <f t="shared" si="29"/>
        <v>0</v>
      </c>
      <c r="Q52" s="102">
        <f t="shared" si="29"/>
        <v>0</v>
      </c>
      <c r="R52" s="102">
        <f t="shared" si="29"/>
        <v>0</v>
      </c>
      <c r="S52" s="102">
        <f t="shared" si="29"/>
        <v>0</v>
      </c>
      <c r="T52" s="102">
        <f t="shared" si="29"/>
        <v>0</v>
      </c>
      <c r="U52" s="173">
        <f>'M37-M42 Report'!G152+'M43-M48 Report'!G152+'M49-M54 Report'!G152</f>
        <v>0</v>
      </c>
      <c r="V52" s="103">
        <f>'M37-M42 Report'!G228+'M43-M48 Report'!G228+'M49-M54 Report'!G228</f>
        <v>0</v>
      </c>
      <c r="W52" s="103">
        <f>'M37-M42 Report'!G262+'M43-M48 Report'!G262+'M49-M54 Report'!G262</f>
        <v>0</v>
      </c>
      <c r="X52" s="103">
        <f>'M37-M42 Report'!G315+'M43-M48 Report'!G315+'M49-M54 Report'!G315</f>
        <v>0</v>
      </c>
      <c r="Y52" s="103">
        <f>'M37-M42 Report'!G342+'M43-M48 Report'!G342+'M49-M54 Report'!G342</f>
        <v>0</v>
      </c>
      <c r="Z52" s="103">
        <f>Z19+Z20+'M49-M54 Report'!G174</f>
        <v>0</v>
      </c>
      <c r="AA52" s="169">
        <f>Kontering!T$61</f>
        <v>0</v>
      </c>
      <c r="AB52" s="104">
        <f>Kontering!T$101</f>
        <v>0</v>
      </c>
      <c r="AC52" s="104">
        <f>Kontering!T$142</f>
        <v>0</v>
      </c>
      <c r="AD52" s="104">
        <f>Kontering!T$183</f>
        <v>0</v>
      </c>
      <c r="AE52" s="104">
        <f>Kontering!TS$278</f>
        <v>0</v>
      </c>
      <c r="AF52" s="104">
        <f>Kontering!T$304</f>
        <v>0</v>
      </c>
      <c r="AG52" s="171">
        <f t="shared" si="10"/>
        <v>0</v>
      </c>
      <c r="AH52" s="105">
        <f t="shared" si="11"/>
        <v>0</v>
      </c>
      <c r="AI52" s="105">
        <f t="shared" si="12"/>
        <v>0</v>
      </c>
      <c r="AJ52" s="105">
        <f t="shared" si="13"/>
        <v>0</v>
      </c>
      <c r="AK52" s="105">
        <f t="shared" si="14"/>
        <v>0</v>
      </c>
      <c r="AL52" s="105">
        <f t="shared" si="15"/>
        <v>0</v>
      </c>
      <c r="AM52" s="112">
        <f>Kontering!T$224</f>
        <v>0</v>
      </c>
    </row>
    <row r="53" spans="1:39" x14ac:dyDescent="0.3">
      <c r="A53" s="65">
        <f>Period!B23</f>
        <v>60</v>
      </c>
      <c r="B53" s="62">
        <f>Period!C23</f>
        <v>100</v>
      </c>
      <c r="C53" s="1">
        <f>Period!D23</f>
        <v>100</v>
      </c>
      <c r="D53" s="1">
        <f>Period!E23</f>
        <v>60</v>
      </c>
      <c r="E53" s="1">
        <f>Period!F23</f>
        <v>48</v>
      </c>
      <c r="F53" s="1">
        <f>Period!G23</f>
        <v>72</v>
      </c>
      <c r="G53" s="58">
        <f>Period!H23</f>
        <v>72</v>
      </c>
      <c r="H53" s="77" t="str">
        <f>H23</f>
        <v>M37-M60</v>
      </c>
      <c r="I53" s="101">
        <f>EDATE(I8,36)</f>
        <v>45839</v>
      </c>
      <c r="J53" s="101">
        <f>EDATE(I22,6)-1</f>
        <v>46568</v>
      </c>
      <c r="K53" s="102">
        <f>K52+K61</f>
        <v>0</v>
      </c>
      <c r="L53" s="102">
        <f t="shared" ref="L53:T53" si="30">L52+L61</f>
        <v>0</v>
      </c>
      <c r="M53" s="102">
        <f t="shared" si="30"/>
        <v>0</v>
      </c>
      <c r="N53" s="102">
        <f t="shared" si="30"/>
        <v>0</v>
      </c>
      <c r="O53" s="102">
        <f t="shared" si="30"/>
        <v>0</v>
      </c>
      <c r="P53" s="102">
        <f t="shared" si="30"/>
        <v>0</v>
      </c>
      <c r="Q53" s="102">
        <f t="shared" si="30"/>
        <v>0</v>
      </c>
      <c r="R53" s="102">
        <f t="shared" si="30"/>
        <v>0</v>
      </c>
      <c r="S53" s="102">
        <f t="shared" si="30"/>
        <v>0</v>
      </c>
      <c r="T53" s="102">
        <f t="shared" si="30"/>
        <v>0</v>
      </c>
      <c r="U53" s="173">
        <f>'M37-M42 Report'!G152+'M43-M48 Report'!G152+'M49-M54 Report'!G152+'M55-M60 Report'!G152</f>
        <v>0</v>
      </c>
      <c r="V53" s="103">
        <f>'M37-M42 Report'!G228+'M43-M48 Report'!G228+'M49-M54 Report'!G228+'M55-M60 Report'!G228</f>
        <v>0</v>
      </c>
      <c r="W53" s="103">
        <f>'M37-M42 Report'!G262+'M43-M48 Report'!G262+'M49-M54 Report'!G262+'M55-M60 Report'!G262</f>
        <v>0</v>
      </c>
      <c r="X53" s="103">
        <f>'M37-M42 Report'!G315+'M43-M48 Report'!G315+'M49-M54 Report'!G315+'M55-M60 Report'!G315</f>
        <v>0</v>
      </c>
      <c r="Y53" s="103">
        <f>'M37-M42 Report'!G342+'M43-M48 Report'!G342+'M49-M54 Report'!G342+'M55-M60 Report'!G342</f>
        <v>0</v>
      </c>
      <c r="Z53" s="103">
        <f>'M37-M42 Report'!G174+'M43-M48 Report'!G174+'M49-M54 Report'!G174+'M55-M60 Report'!G174</f>
        <v>0</v>
      </c>
      <c r="AA53" s="169">
        <f>Kontering!U$61</f>
        <v>0</v>
      </c>
      <c r="AB53" s="104">
        <f>Kontering!U$101</f>
        <v>0</v>
      </c>
      <c r="AC53" s="104">
        <f>Kontering!U$142</f>
        <v>0</v>
      </c>
      <c r="AD53" s="104">
        <f>Kontering!U$183</f>
        <v>0</v>
      </c>
      <c r="AE53" s="104">
        <f>Kontering!U$278</f>
        <v>0</v>
      </c>
      <c r="AF53" s="104">
        <f>Kontering!U$304</f>
        <v>0</v>
      </c>
      <c r="AG53" s="171">
        <f t="shared" si="10"/>
        <v>0</v>
      </c>
      <c r="AH53" s="105">
        <f t="shared" si="11"/>
        <v>0</v>
      </c>
      <c r="AI53" s="105">
        <f t="shared" si="12"/>
        <v>0</v>
      </c>
      <c r="AJ53" s="105">
        <f t="shared" si="13"/>
        <v>0</v>
      </c>
      <c r="AK53" s="105">
        <f t="shared" si="14"/>
        <v>0</v>
      </c>
      <c r="AL53" s="105">
        <f t="shared" si="15"/>
        <v>0</v>
      </c>
      <c r="AM53" s="112">
        <f>Kontering!U$224</f>
        <v>0</v>
      </c>
    </row>
    <row r="54" spans="1:39" x14ac:dyDescent="0.3">
      <c r="A54" s="65">
        <f>Period!B24</f>
        <v>60</v>
      </c>
      <c r="B54" s="62">
        <f>Period!C24</f>
        <v>48</v>
      </c>
      <c r="C54" s="1">
        <f>Period!D24</f>
        <v>100</v>
      </c>
      <c r="D54" s="1">
        <f>Period!E24</f>
        <v>100</v>
      </c>
      <c r="E54" s="1">
        <f>Period!F24</f>
        <v>100</v>
      </c>
      <c r="F54" s="1">
        <f>Period!G24</f>
        <v>100</v>
      </c>
      <c r="G54" s="58">
        <f>Period!H24</f>
        <v>100</v>
      </c>
      <c r="H54" s="77" t="s">
        <v>1146</v>
      </c>
      <c r="I54" s="101">
        <f>I37</f>
        <v>44743</v>
      </c>
      <c r="J54" s="101">
        <f>EDATE(I54,30)-1</f>
        <v>45657</v>
      </c>
      <c r="K54" s="102">
        <f>K40+K46</f>
        <v>0</v>
      </c>
      <c r="L54" s="102">
        <f t="shared" ref="L54:T54" si="31">L40+L46</f>
        <v>0</v>
      </c>
      <c r="M54" s="102">
        <f t="shared" si="31"/>
        <v>0</v>
      </c>
      <c r="N54" s="102">
        <f t="shared" si="31"/>
        <v>0</v>
      </c>
      <c r="O54" s="102">
        <f t="shared" si="31"/>
        <v>0</v>
      </c>
      <c r="P54" s="102">
        <f t="shared" si="31"/>
        <v>0</v>
      </c>
      <c r="Q54" s="102">
        <f t="shared" si="31"/>
        <v>0</v>
      </c>
      <c r="R54" s="102">
        <f t="shared" si="31"/>
        <v>0</v>
      </c>
      <c r="S54" s="102">
        <f t="shared" si="31"/>
        <v>0</v>
      </c>
      <c r="T54" s="102">
        <f t="shared" si="31"/>
        <v>0</v>
      </c>
      <c r="U54" s="173">
        <f t="shared" ref="U54:Z54" si="32">U40+U46</f>
        <v>0</v>
      </c>
      <c r="V54" s="103">
        <f t="shared" si="32"/>
        <v>0</v>
      </c>
      <c r="W54" s="103">
        <f t="shared" si="32"/>
        <v>0</v>
      </c>
      <c r="X54" s="103">
        <f t="shared" si="32"/>
        <v>0</v>
      </c>
      <c r="Y54" s="103">
        <f t="shared" si="32"/>
        <v>0</v>
      </c>
      <c r="Z54" s="103">
        <f t="shared" si="32"/>
        <v>0</v>
      </c>
      <c r="AA54" s="169">
        <f>Kontering!V$61</f>
        <v>0</v>
      </c>
      <c r="AB54" s="104">
        <f>Kontering!V$101</f>
        <v>0</v>
      </c>
      <c r="AC54" s="104">
        <f>Kontering!V$142</f>
        <v>0</v>
      </c>
      <c r="AD54" s="104">
        <f>Kontering!V$183</f>
        <v>0</v>
      </c>
      <c r="AE54" s="104">
        <f>Kontering!V$278</f>
        <v>0</v>
      </c>
      <c r="AF54" s="104">
        <f>Kontering!V$304</f>
        <v>0</v>
      </c>
      <c r="AG54" s="171">
        <f t="shared" si="10"/>
        <v>0</v>
      </c>
      <c r="AH54" s="105">
        <f t="shared" si="11"/>
        <v>0</v>
      </c>
      <c r="AI54" s="105">
        <f t="shared" si="12"/>
        <v>0</v>
      </c>
      <c r="AJ54" s="105">
        <f t="shared" si="13"/>
        <v>0</v>
      </c>
      <c r="AK54" s="105">
        <f t="shared" si="14"/>
        <v>0</v>
      </c>
      <c r="AL54" s="105">
        <f t="shared" si="15"/>
        <v>0</v>
      </c>
      <c r="AM54" s="112">
        <f>Kontering!V$224</f>
        <v>0</v>
      </c>
    </row>
    <row r="55" spans="1:39" x14ac:dyDescent="0.3">
      <c r="A55" s="65">
        <f>Period!B25</f>
        <v>60</v>
      </c>
      <c r="B55" s="62">
        <f>Period!C25</f>
        <v>100</v>
      </c>
      <c r="C55" s="1">
        <f>Period!D25</f>
        <v>60</v>
      </c>
      <c r="D55" s="1">
        <f>Period!E25</f>
        <v>100</v>
      </c>
      <c r="E55" s="1">
        <f>Period!F25</f>
        <v>72</v>
      </c>
      <c r="F55" s="1">
        <f>Period!G25</f>
        <v>72</v>
      </c>
      <c r="G55" s="58">
        <f>Period!H25</f>
        <v>72</v>
      </c>
      <c r="H55" s="77" t="s">
        <v>1156</v>
      </c>
      <c r="I55" s="101">
        <f>EDATE(I37,30)</f>
        <v>45658</v>
      </c>
      <c r="J55" s="101">
        <f>EDATE(I55,30)-1</f>
        <v>46568</v>
      </c>
      <c r="K55" s="102">
        <f>K47+K50+K57+K58+K61</f>
        <v>0</v>
      </c>
      <c r="L55" s="102">
        <f t="shared" ref="L55:T55" si="33">L47+L50+L57+L58+L61</f>
        <v>0</v>
      </c>
      <c r="M55" s="102">
        <f t="shared" si="33"/>
        <v>0</v>
      </c>
      <c r="N55" s="102">
        <f t="shared" si="33"/>
        <v>0</v>
      </c>
      <c r="O55" s="102">
        <f t="shared" si="33"/>
        <v>0</v>
      </c>
      <c r="P55" s="102">
        <f t="shared" si="33"/>
        <v>0</v>
      </c>
      <c r="Q55" s="102">
        <f t="shared" si="33"/>
        <v>0</v>
      </c>
      <c r="R55" s="102">
        <f t="shared" si="33"/>
        <v>0</v>
      </c>
      <c r="S55" s="102">
        <f t="shared" si="33"/>
        <v>0</v>
      </c>
      <c r="T55" s="102">
        <f t="shared" si="33"/>
        <v>0</v>
      </c>
      <c r="U55" s="173">
        <f t="shared" ref="U55:Z55" si="34">U47+U53</f>
        <v>0</v>
      </c>
      <c r="V55" s="103">
        <f t="shared" si="34"/>
        <v>0</v>
      </c>
      <c r="W55" s="103">
        <f t="shared" si="34"/>
        <v>0</v>
      </c>
      <c r="X55" s="103">
        <f t="shared" si="34"/>
        <v>0</v>
      </c>
      <c r="Y55" s="103">
        <f t="shared" si="34"/>
        <v>0</v>
      </c>
      <c r="Z55" s="103">
        <f t="shared" si="34"/>
        <v>0</v>
      </c>
      <c r="AA55" s="169">
        <f>Kontering!W$61</f>
        <v>0</v>
      </c>
      <c r="AB55" s="104">
        <f>Kontering!W$101</f>
        <v>0</v>
      </c>
      <c r="AC55" s="104">
        <f>Kontering!W$142</f>
        <v>0</v>
      </c>
      <c r="AD55" s="104">
        <f>Kontering!W$183</f>
        <v>0</v>
      </c>
      <c r="AE55" s="104">
        <f>Kontering!W$278</f>
        <v>0</v>
      </c>
      <c r="AF55" s="104">
        <f>Kontering!W$304</f>
        <v>0</v>
      </c>
      <c r="AG55" s="171">
        <f t="shared" si="10"/>
        <v>0</v>
      </c>
      <c r="AH55" s="105">
        <f t="shared" si="11"/>
        <v>0</v>
      </c>
      <c r="AI55" s="105">
        <f t="shared" si="12"/>
        <v>0</v>
      </c>
      <c r="AJ55" s="105">
        <f t="shared" si="13"/>
        <v>0</v>
      </c>
      <c r="AK55" s="105">
        <f t="shared" si="14"/>
        <v>0</v>
      </c>
      <c r="AL55" s="105">
        <f t="shared" si="15"/>
        <v>0</v>
      </c>
      <c r="AM55" s="112">
        <f>Kontering!W$224</f>
        <v>0</v>
      </c>
    </row>
    <row r="56" spans="1:39" x14ac:dyDescent="0.3">
      <c r="A56" s="65">
        <f>Period!B26</f>
        <v>72</v>
      </c>
      <c r="B56" s="62">
        <f>Period!C26</f>
        <v>100</v>
      </c>
      <c r="C56" s="1">
        <f>Period!D26</f>
        <v>100</v>
      </c>
      <c r="D56" s="1">
        <f>Period!E26</f>
        <v>100</v>
      </c>
      <c r="E56" s="1">
        <f>Period!F26</f>
        <v>100</v>
      </c>
      <c r="F56" s="1">
        <f>Period!G26</f>
        <v>100</v>
      </c>
      <c r="G56" s="58">
        <f>Period!H26</f>
        <v>72</v>
      </c>
      <c r="H56" s="77" t="str">
        <f>H27</f>
        <v>M37-M72</v>
      </c>
      <c r="I56" s="101">
        <f>EDATE(I8,36)</f>
        <v>45839</v>
      </c>
      <c r="J56" s="101">
        <f>EDATE(I26,6)-1</f>
        <v>46934</v>
      </c>
      <c r="K56" s="102">
        <f>K52+K61+K63</f>
        <v>0</v>
      </c>
      <c r="L56" s="102">
        <f t="shared" ref="L56:T56" si="35">L52+L61+L63</f>
        <v>0</v>
      </c>
      <c r="M56" s="102">
        <f t="shared" si="35"/>
        <v>0</v>
      </c>
      <c r="N56" s="102">
        <f t="shared" si="35"/>
        <v>0</v>
      </c>
      <c r="O56" s="102">
        <f t="shared" si="35"/>
        <v>0</v>
      </c>
      <c r="P56" s="102">
        <f t="shared" si="35"/>
        <v>0</v>
      </c>
      <c r="Q56" s="102">
        <f t="shared" si="35"/>
        <v>0</v>
      </c>
      <c r="R56" s="102">
        <f t="shared" si="35"/>
        <v>0</v>
      </c>
      <c r="S56" s="102">
        <f t="shared" si="35"/>
        <v>0</v>
      </c>
      <c r="T56" s="102">
        <f t="shared" si="35"/>
        <v>0</v>
      </c>
      <c r="U56" s="173">
        <f t="shared" ref="U56:Z56" si="36">U53+U63</f>
        <v>0</v>
      </c>
      <c r="V56" s="103">
        <f t="shared" si="36"/>
        <v>0</v>
      </c>
      <c r="W56" s="103">
        <f t="shared" si="36"/>
        <v>0</v>
      </c>
      <c r="X56" s="103">
        <f t="shared" si="36"/>
        <v>0</v>
      </c>
      <c r="Y56" s="103">
        <f t="shared" si="36"/>
        <v>0</v>
      </c>
      <c r="Z56" s="103">
        <f t="shared" si="36"/>
        <v>0</v>
      </c>
      <c r="AA56" s="169">
        <f>Kontering!X$61</f>
        <v>0</v>
      </c>
      <c r="AB56" s="104">
        <f>Kontering!X$101</f>
        <v>0</v>
      </c>
      <c r="AC56" s="104">
        <f>Kontering!X$142</f>
        <v>0</v>
      </c>
      <c r="AD56" s="104">
        <f>Kontering!X$183</f>
        <v>0</v>
      </c>
      <c r="AE56" s="104">
        <f>Kontering!X$278</f>
        <v>0</v>
      </c>
      <c r="AF56" s="104">
        <f>Kontering!X$304</f>
        <v>0</v>
      </c>
      <c r="AG56" s="171">
        <f t="shared" si="10"/>
        <v>0</v>
      </c>
      <c r="AH56" s="105">
        <f t="shared" si="11"/>
        <v>0</v>
      </c>
      <c r="AI56" s="105">
        <f t="shared" si="12"/>
        <v>0</v>
      </c>
      <c r="AJ56" s="105">
        <f t="shared" si="13"/>
        <v>0</v>
      </c>
      <c r="AK56" s="105">
        <f t="shared" si="14"/>
        <v>0</v>
      </c>
      <c r="AL56" s="105">
        <f t="shared" si="15"/>
        <v>0</v>
      </c>
      <c r="AM56" s="112">
        <f>Kontering!X$224</f>
        <v>0</v>
      </c>
    </row>
    <row r="57" spans="1:39" x14ac:dyDescent="0.3">
      <c r="A57" s="65">
        <f>Period!B27</f>
        <v>60</v>
      </c>
      <c r="B57" s="62">
        <f>Period!C27</f>
        <v>100</v>
      </c>
      <c r="C57" s="1">
        <f>Period!D27</f>
        <v>100</v>
      </c>
      <c r="D57" s="1">
        <f>Period!E27</f>
        <v>100</v>
      </c>
      <c r="E57" s="1">
        <f>Period!F27</f>
        <v>100</v>
      </c>
      <c r="F57" s="1">
        <f>Period!G27</f>
        <v>60</v>
      </c>
      <c r="G57" s="58">
        <f>Period!H27</f>
        <v>60</v>
      </c>
      <c r="H57" s="77" t="str">
        <f t="shared" ref="H57:J58" si="37">H20</f>
        <v>M43-M48</v>
      </c>
      <c r="I57" s="101">
        <f t="shared" si="37"/>
        <v>46023</v>
      </c>
      <c r="J57" s="101">
        <f t="shared" si="37"/>
        <v>46203</v>
      </c>
      <c r="K57" s="102">
        <f>Sum_WP!B35</f>
        <v>0</v>
      </c>
      <c r="L57" s="102">
        <f>Sum_WP!C35</f>
        <v>0</v>
      </c>
      <c r="M57" s="102">
        <f>Sum_WP!D35</f>
        <v>0</v>
      </c>
      <c r="N57" s="102">
        <f>Sum_WP!E35</f>
        <v>0</v>
      </c>
      <c r="O57" s="102">
        <f>Sum_WP!F35</f>
        <v>0</v>
      </c>
      <c r="P57" s="102">
        <f>Sum_WP!G35</f>
        <v>0</v>
      </c>
      <c r="Q57" s="102">
        <f>Sum_WP!H35</f>
        <v>0</v>
      </c>
      <c r="R57" s="102">
        <f>Sum_WP!I35</f>
        <v>0</v>
      </c>
      <c r="S57" s="102">
        <f>Sum_WP!J35</f>
        <v>0</v>
      </c>
      <c r="T57" s="102">
        <f>Sum_WP!K35</f>
        <v>0</v>
      </c>
      <c r="U57" s="173">
        <f>'M43-M48 Report'!G152</f>
        <v>0</v>
      </c>
      <c r="V57" s="103">
        <f>'M43-M48 Report'!G228</f>
        <v>0</v>
      </c>
      <c r="W57" s="103">
        <f>'M43-M48 Report'!G262</f>
        <v>0</v>
      </c>
      <c r="X57" s="103">
        <f>'M43-M48 Report'!G315</f>
        <v>0</v>
      </c>
      <c r="Y57" s="103">
        <f>'M43-M48 Report'!G342</f>
        <v>0</v>
      </c>
      <c r="Z57" s="103">
        <f>'M43-M48 Report'!G174</f>
        <v>0</v>
      </c>
      <c r="AA57" s="169">
        <f>Kontering!Y61</f>
        <v>0</v>
      </c>
      <c r="AB57" s="104">
        <f>Kontering!Y$101</f>
        <v>0</v>
      </c>
      <c r="AC57" s="104">
        <f>Kontering!Y$142</f>
        <v>0</v>
      </c>
      <c r="AD57" s="104">
        <f>Kontering!Y$183</f>
        <v>0</v>
      </c>
      <c r="AE57" s="104">
        <f>Kontering!Y$278</f>
        <v>0</v>
      </c>
      <c r="AF57" s="104">
        <f>Kontering!Y$304</f>
        <v>0</v>
      </c>
      <c r="AG57" s="171">
        <f t="shared" si="10"/>
        <v>0</v>
      </c>
      <c r="AH57" s="105">
        <f t="shared" si="11"/>
        <v>0</v>
      </c>
      <c r="AI57" s="105">
        <f t="shared" si="12"/>
        <v>0</v>
      </c>
      <c r="AJ57" s="105">
        <f t="shared" si="13"/>
        <v>0</v>
      </c>
      <c r="AK57" s="105">
        <f t="shared" si="14"/>
        <v>0</v>
      </c>
      <c r="AL57" s="105">
        <f t="shared" si="15"/>
        <v>0</v>
      </c>
      <c r="AM57" s="112">
        <f>Kontering!Y$224</f>
        <v>0</v>
      </c>
    </row>
    <row r="58" spans="1:39" x14ac:dyDescent="0.3">
      <c r="A58" s="65">
        <f>Period!B28</f>
        <v>60</v>
      </c>
      <c r="B58" s="62">
        <f>Period!C28</f>
        <v>100</v>
      </c>
      <c r="C58" s="1">
        <f>Period!D28</f>
        <v>100</v>
      </c>
      <c r="D58" s="1">
        <f>Period!E28</f>
        <v>100</v>
      </c>
      <c r="E58" s="1">
        <f>Period!F28</f>
        <v>100</v>
      </c>
      <c r="F58" s="1">
        <f>Period!G28</f>
        <v>60</v>
      </c>
      <c r="G58" s="58">
        <f>Period!H28</f>
        <v>60</v>
      </c>
      <c r="H58" s="77" t="str">
        <f t="shared" si="37"/>
        <v>M49-M54</v>
      </c>
      <c r="I58" s="101">
        <f t="shared" si="37"/>
        <v>46204</v>
      </c>
      <c r="J58" s="101">
        <f t="shared" si="37"/>
        <v>46387</v>
      </c>
      <c r="K58" s="102">
        <f>Sum_WP!B36</f>
        <v>0</v>
      </c>
      <c r="L58" s="102">
        <f>Sum_WP!C36</f>
        <v>0</v>
      </c>
      <c r="M58" s="102">
        <f>Sum_WP!D36</f>
        <v>0</v>
      </c>
      <c r="N58" s="102">
        <f>Sum_WP!E36</f>
        <v>0</v>
      </c>
      <c r="O58" s="102">
        <f>Sum_WP!F36</f>
        <v>0</v>
      </c>
      <c r="P58" s="102">
        <f>Sum_WP!G36</f>
        <v>0</v>
      </c>
      <c r="Q58" s="102">
        <f>Sum_WP!H36</f>
        <v>0</v>
      </c>
      <c r="R58" s="102">
        <f>Sum_WP!I36</f>
        <v>0</v>
      </c>
      <c r="S58" s="102">
        <f>Sum_WP!J36</f>
        <v>0</v>
      </c>
      <c r="T58" s="102">
        <f>Sum_WP!K36</f>
        <v>0</v>
      </c>
      <c r="U58" s="173">
        <f>'M49-M54 Report'!G152</f>
        <v>0</v>
      </c>
      <c r="V58" s="237">
        <f>'M49-M54 Report'!G228</f>
        <v>0</v>
      </c>
      <c r="W58" s="103">
        <f>'M49-M54 Report'!G262</f>
        <v>0</v>
      </c>
      <c r="X58" s="103">
        <f>'M49-M54 Report'!G315</f>
        <v>0</v>
      </c>
      <c r="Y58" s="103">
        <f>'M49-M54 Report'!G342</f>
        <v>0</v>
      </c>
      <c r="Z58" s="103">
        <f>'M49-M54 Report'!G174</f>
        <v>0</v>
      </c>
      <c r="AA58" s="169">
        <f>Kontering!Z61</f>
        <v>0</v>
      </c>
      <c r="AB58" s="104">
        <f>Kontering!Z$101</f>
        <v>0</v>
      </c>
      <c r="AC58" s="104">
        <f>Kontering!Z$142</f>
        <v>0</v>
      </c>
      <c r="AD58" s="104">
        <f>Kontering!Z$183</f>
        <v>0</v>
      </c>
      <c r="AE58" s="104">
        <f>Kontering!Z$278</f>
        <v>0</v>
      </c>
      <c r="AF58" s="104">
        <f>Kontering!Z$304</f>
        <v>0</v>
      </c>
      <c r="AG58" s="171">
        <f t="shared" si="10"/>
        <v>0</v>
      </c>
      <c r="AH58" s="105">
        <f t="shared" si="11"/>
        <v>0</v>
      </c>
      <c r="AI58" s="105">
        <f t="shared" si="12"/>
        <v>0</v>
      </c>
      <c r="AJ58" s="105">
        <f t="shared" si="13"/>
        <v>0</v>
      </c>
      <c r="AK58" s="105">
        <f t="shared" si="14"/>
        <v>0</v>
      </c>
      <c r="AL58" s="105">
        <f t="shared" si="15"/>
        <v>0</v>
      </c>
      <c r="AM58" s="112">
        <f>Kontering!Z$224</f>
        <v>0</v>
      </c>
    </row>
    <row r="59" spans="1:39" x14ac:dyDescent="0.3">
      <c r="A59" s="65">
        <f>Period!B29</f>
        <v>60</v>
      </c>
      <c r="B59" s="62">
        <f>Period!C29</f>
        <v>100</v>
      </c>
      <c r="C59" s="1">
        <f>Period!D29</f>
        <v>100</v>
      </c>
      <c r="D59" s="1">
        <f>Period!E29</f>
        <v>100</v>
      </c>
      <c r="E59" s="1">
        <f>Period!F29</f>
        <v>100</v>
      </c>
      <c r="F59" s="1">
        <f>Period!G29</f>
        <v>60</v>
      </c>
      <c r="G59" s="58">
        <f>Period!H29</f>
        <v>72</v>
      </c>
      <c r="H59" s="77" t="s">
        <v>101</v>
      </c>
      <c r="I59" s="101">
        <f>EDATE(I8,48)</f>
        <v>46204</v>
      </c>
      <c r="J59" s="101">
        <f>EDATE(I22,6)-1</f>
        <v>46568</v>
      </c>
      <c r="K59" s="102">
        <f>K58+K61</f>
        <v>0</v>
      </c>
      <c r="L59" s="102">
        <f t="shared" ref="L59:T59" si="38">L58+L61</f>
        <v>0</v>
      </c>
      <c r="M59" s="102">
        <f t="shared" si="38"/>
        <v>0</v>
      </c>
      <c r="N59" s="102">
        <f t="shared" si="38"/>
        <v>0</v>
      </c>
      <c r="O59" s="102">
        <f t="shared" si="38"/>
        <v>0</v>
      </c>
      <c r="P59" s="102">
        <f t="shared" si="38"/>
        <v>0</v>
      </c>
      <c r="Q59" s="102">
        <f t="shared" si="38"/>
        <v>0</v>
      </c>
      <c r="R59" s="102">
        <f t="shared" si="38"/>
        <v>0</v>
      </c>
      <c r="S59" s="102">
        <f t="shared" si="38"/>
        <v>0</v>
      </c>
      <c r="T59" s="102">
        <f t="shared" si="38"/>
        <v>0</v>
      </c>
      <c r="U59" s="173">
        <f>'M49-M54 Report'!G152+'M55-M60 Report'!G152</f>
        <v>0</v>
      </c>
      <c r="V59" s="103">
        <f>'M49-M54 Report'!G228+'M55-M60 Report'!G228</f>
        <v>0</v>
      </c>
      <c r="W59" s="103">
        <f>'M49-M54 Report'!G262+'M55-M60 Report'!G262</f>
        <v>0</v>
      </c>
      <c r="X59" s="103">
        <f>'M49-M54 Report'!G315+'M55-M60 Report'!G315</f>
        <v>0</v>
      </c>
      <c r="Y59" s="103">
        <f>'M49-M54 Report'!G342+'M55-M60 Report'!G342</f>
        <v>0</v>
      </c>
      <c r="Z59" s="103">
        <f>'M49-M54 Report'!G174+'M55-M60 Report'!G174</f>
        <v>0</v>
      </c>
      <c r="AA59" s="169">
        <f>Kontering!AA61</f>
        <v>0</v>
      </c>
      <c r="AB59" s="104">
        <f>Kontering!AA$101</f>
        <v>0</v>
      </c>
      <c r="AC59" s="104">
        <f>Kontering!AA$142</f>
        <v>0</v>
      </c>
      <c r="AD59" s="104">
        <f>Kontering!AA$183</f>
        <v>0</v>
      </c>
      <c r="AE59" s="104">
        <f>Kontering!AA$278</f>
        <v>0</v>
      </c>
      <c r="AF59" s="104">
        <f>Kontering!AA$304</f>
        <v>0</v>
      </c>
      <c r="AG59" s="171">
        <f t="shared" si="10"/>
        <v>0</v>
      </c>
      <c r="AH59" s="105">
        <f t="shared" si="11"/>
        <v>0</v>
      </c>
      <c r="AI59" s="105">
        <f t="shared" si="12"/>
        <v>0</v>
      </c>
      <c r="AJ59" s="105">
        <f t="shared" si="13"/>
        <v>0</v>
      </c>
      <c r="AK59" s="105">
        <f t="shared" si="14"/>
        <v>0</v>
      </c>
      <c r="AL59" s="105">
        <f t="shared" si="15"/>
        <v>0</v>
      </c>
      <c r="AM59" s="112">
        <f>Kontering!AA$224</f>
        <v>0</v>
      </c>
    </row>
    <row r="60" spans="1:39" x14ac:dyDescent="0.3">
      <c r="A60" s="65">
        <f>Period!B30</f>
        <v>72</v>
      </c>
      <c r="B60" s="62">
        <f>Period!C30</f>
        <v>100</v>
      </c>
      <c r="C60" s="1">
        <f>Period!D30</f>
        <v>100</v>
      </c>
      <c r="D60" s="1">
        <f>Period!E30</f>
        <v>100</v>
      </c>
      <c r="E60" s="1">
        <f>Period!F30</f>
        <v>100</v>
      </c>
      <c r="F60" s="1">
        <f>Period!G30</f>
        <v>100</v>
      </c>
      <c r="G60" s="58">
        <f>Period!H30</f>
        <v>72</v>
      </c>
      <c r="H60" s="77" t="s">
        <v>1138</v>
      </c>
      <c r="I60" s="101">
        <f>EDATE(I8,48)</f>
        <v>46204</v>
      </c>
      <c r="J60" s="101">
        <f>EDATE(I26,6)-1</f>
        <v>46934</v>
      </c>
      <c r="K60" s="102">
        <f>K59+K63</f>
        <v>0</v>
      </c>
      <c r="L60" s="102">
        <f t="shared" ref="L60:T60" si="39">L21+L22+L25+L26</f>
        <v>0</v>
      </c>
      <c r="M60" s="102">
        <f t="shared" si="39"/>
        <v>0</v>
      </c>
      <c r="N60" s="102">
        <f t="shared" si="39"/>
        <v>0</v>
      </c>
      <c r="O60" s="102">
        <f t="shared" si="39"/>
        <v>0</v>
      </c>
      <c r="P60" s="102">
        <f t="shared" si="39"/>
        <v>0</v>
      </c>
      <c r="Q60" s="102">
        <f t="shared" si="39"/>
        <v>0</v>
      </c>
      <c r="R60" s="102">
        <f t="shared" si="39"/>
        <v>0</v>
      </c>
      <c r="S60" s="102">
        <f t="shared" si="39"/>
        <v>0</v>
      </c>
      <c r="T60" s="102">
        <f t="shared" si="39"/>
        <v>0</v>
      </c>
      <c r="U60" s="173">
        <f>'M49-M54 Report'!G152+'M55-M60 Report'!G152+'M61-M66 Report'!G152+'M67-M72 Report'!G152</f>
        <v>0</v>
      </c>
      <c r="V60" s="103">
        <f>'M49-M54 Report'!G228+'M55-M60 Report'!G228+'M61-M66 Report'!G228+'M67-M72 Report'!G228</f>
        <v>0</v>
      </c>
      <c r="W60" s="103">
        <f>'M49-M54 Report'!G262+'M55-M60 Report'!G262+'M61-M66 Report'!G262+'M67-M72 Report'!G262</f>
        <v>0</v>
      </c>
      <c r="X60" s="103">
        <f>'M49-M54 Report'!G315+'M55-M60 Report'!G315+'M61-M66 Report'!G315+'M67-M72 Report'!G315</f>
        <v>0</v>
      </c>
      <c r="Y60" s="103">
        <f>'M49-M54 Report'!G342+'M55-M60 Report'!G342+'M61-M66 Report'!G342+'M67-M72 Report'!G342</f>
        <v>0</v>
      </c>
      <c r="Z60" s="103">
        <f>'M49-M54 Report'!G174+'M55-M60 Report'!G174+'M61-M66 Report'!G174+'M67-M72 Report'!G174</f>
        <v>0</v>
      </c>
      <c r="AA60" s="169">
        <f>Kontering!AB61</f>
        <v>0</v>
      </c>
      <c r="AB60" s="104">
        <f>Kontering!AB$101</f>
        <v>0</v>
      </c>
      <c r="AC60" s="104">
        <f>Kontering!AB$142</f>
        <v>0</v>
      </c>
      <c r="AD60" s="104">
        <f>Kontering!AB$183</f>
        <v>0</v>
      </c>
      <c r="AE60" s="104">
        <f>Kontering!AB$278</f>
        <v>0</v>
      </c>
      <c r="AF60" s="104">
        <f>Kontering!AB$304</f>
        <v>0</v>
      </c>
      <c r="AG60" s="171">
        <f t="shared" si="10"/>
        <v>0</v>
      </c>
      <c r="AH60" s="105">
        <f t="shared" si="11"/>
        <v>0</v>
      </c>
      <c r="AI60" s="105">
        <f t="shared" si="12"/>
        <v>0</v>
      </c>
      <c r="AJ60" s="105">
        <f t="shared" si="13"/>
        <v>0</v>
      </c>
      <c r="AK60" s="105">
        <f t="shared" si="14"/>
        <v>0</v>
      </c>
      <c r="AL60" s="105">
        <f t="shared" si="15"/>
        <v>0</v>
      </c>
      <c r="AM60" s="112">
        <f>Kontering!AB$224</f>
        <v>0</v>
      </c>
    </row>
    <row r="61" spans="1:39" x14ac:dyDescent="0.3">
      <c r="A61" s="65">
        <f>Period!B31</f>
        <v>60</v>
      </c>
      <c r="B61" s="62">
        <f>Period!C31</f>
        <v>100</v>
      </c>
      <c r="C61" s="1">
        <f>Period!D31</f>
        <v>100</v>
      </c>
      <c r="D61" s="1">
        <f>Period!E31</f>
        <v>100</v>
      </c>
      <c r="E61" s="1">
        <f>Period!F31</f>
        <v>72</v>
      </c>
      <c r="F61" s="1">
        <f>Period!G31</f>
        <v>100</v>
      </c>
      <c r="G61" s="58">
        <f>Period!H31</f>
        <v>72</v>
      </c>
      <c r="H61" s="77" t="s">
        <v>31</v>
      </c>
      <c r="I61" s="101">
        <f>I22</f>
        <v>46388</v>
      </c>
      <c r="J61" s="101">
        <f>EDATE(I61,6)-1</f>
        <v>46568</v>
      </c>
      <c r="K61" s="102">
        <f>Sum_WP!B37</f>
        <v>0</v>
      </c>
      <c r="L61" s="102">
        <f>Sum_WP!C37</f>
        <v>0</v>
      </c>
      <c r="M61" s="102">
        <f>Sum_WP!D37</f>
        <v>0</v>
      </c>
      <c r="N61" s="102">
        <f>Sum_WP!E37</f>
        <v>0</v>
      </c>
      <c r="O61" s="102">
        <f>Sum_WP!F37</f>
        <v>0</v>
      </c>
      <c r="P61" s="102">
        <f>Sum_WP!G37</f>
        <v>0</v>
      </c>
      <c r="Q61" s="102">
        <f>Sum_WP!H37</f>
        <v>0</v>
      </c>
      <c r="R61" s="102">
        <f>Sum_WP!I37</f>
        <v>0</v>
      </c>
      <c r="S61" s="102">
        <f>Sum_WP!J37</f>
        <v>0</v>
      </c>
      <c r="T61" s="102">
        <f>Sum_WP!K37</f>
        <v>0</v>
      </c>
      <c r="U61" s="173">
        <f>'M55-M60 Report'!G152</f>
        <v>0</v>
      </c>
      <c r="V61" s="103">
        <f>'M55-M60 Report'!G228</f>
        <v>0</v>
      </c>
      <c r="W61" s="103">
        <f>'M55-M60 Report'!G262</f>
        <v>0</v>
      </c>
      <c r="X61" s="103">
        <f>'M55-M60 Report'!G315</f>
        <v>0</v>
      </c>
      <c r="Y61" s="103">
        <f>'M55-M60 Report'!G342</f>
        <v>0</v>
      </c>
      <c r="Z61" s="103">
        <f>'M55-M60 Report'!G174</f>
        <v>0</v>
      </c>
      <c r="AA61" s="169">
        <f>Kontering!AC61</f>
        <v>0</v>
      </c>
      <c r="AB61" s="104">
        <f>Kontering!AC$101</f>
        <v>0</v>
      </c>
      <c r="AC61" s="104">
        <f>Kontering!AC$142</f>
        <v>0</v>
      </c>
      <c r="AD61" s="104">
        <f>Kontering!AC$183</f>
        <v>0</v>
      </c>
      <c r="AE61" s="104">
        <f>Kontering!AC$278</f>
        <v>0</v>
      </c>
      <c r="AF61" s="104">
        <f>Kontering!AC$304</f>
        <v>0</v>
      </c>
      <c r="AG61" s="171">
        <f t="shared" si="10"/>
        <v>0</v>
      </c>
      <c r="AH61" s="105">
        <f t="shared" si="11"/>
        <v>0</v>
      </c>
      <c r="AI61" s="105">
        <f t="shared" si="12"/>
        <v>0</v>
      </c>
      <c r="AJ61" s="105">
        <f t="shared" si="13"/>
        <v>0</v>
      </c>
      <c r="AK61" s="105">
        <f t="shared" si="14"/>
        <v>0</v>
      </c>
      <c r="AL61" s="105">
        <f t="shared" si="15"/>
        <v>0</v>
      </c>
      <c r="AM61" s="112">
        <f>Kontering!AC$224</f>
        <v>0</v>
      </c>
    </row>
    <row r="62" spans="1:39" x14ac:dyDescent="0.3">
      <c r="A62" s="65">
        <f>Period!B32</f>
        <v>72</v>
      </c>
      <c r="B62" s="62">
        <f>Period!C32</f>
        <v>100</v>
      </c>
      <c r="C62" s="1">
        <f>Period!D32</f>
        <v>100</v>
      </c>
      <c r="D62" s="1">
        <f>Period!E32</f>
        <v>100</v>
      </c>
      <c r="E62" s="1">
        <f>Period!F32</f>
        <v>100</v>
      </c>
      <c r="F62" s="1">
        <f>Period!G32</f>
        <v>100</v>
      </c>
      <c r="G62" s="58">
        <f>Period!H32</f>
        <v>72</v>
      </c>
      <c r="H62" s="77" t="str">
        <f>H25</f>
        <v>M61-M66</v>
      </c>
      <c r="I62" s="101">
        <f>I25</f>
        <v>46569</v>
      </c>
      <c r="J62" s="101">
        <f>J25</f>
        <v>46752</v>
      </c>
      <c r="K62" s="102">
        <f>Sum_WP!B38</f>
        <v>0</v>
      </c>
      <c r="L62" s="102">
        <f>Sum_WP!C38</f>
        <v>0</v>
      </c>
      <c r="M62" s="102">
        <f>Sum_WP!D38</f>
        <v>0</v>
      </c>
      <c r="N62" s="102">
        <f>Sum_WP!E38</f>
        <v>0</v>
      </c>
      <c r="O62" s="102">
        <f>Sum_WP!F38</f>
        <v>0</v>
      </c>
      <c r="P62" s="102">
        <f>Sum_WP!G38</f>
        <v>0</v>
      </c>
      <c r="Q62" s="102">
        <f>Sum_WP!H38</f>
        <v>0</v>
      </c>
      <c r="R62" s="102">
        <f>Sum_WP!I38</f>
        <v>0</v>
      </c>
      <c r="S62" s="102">
        <f>Sum_WP!J38</f>
        <v>0</v>
      </c>
      <c r="T62" s="102">
        <f>Sum_WP!K38</f>
        <v>0</v>
      </c>
      <c r="U62" s="173">
        <f>'M61-M66 Report'!G152</f>
        <v>0</v>
      </c>
      <c r="V62" s="103">
        <f>'M43-M48 Report'!G228</f>
        <v>0</v>
      </c>
      <c r="W62" s="103">
        <f>'M61-M66 Report'!G262</f>
        <v>0</v>
      </c>
      <c r="X62" s="103">
        <f>'M61-M66 Report'!G315</f>
        <v>0</v>
      </c>
      <c r="Y62" s="103">
        <f>'M61-M66 Report'!G315</f>
        <v>0</v>
      </c>
      <c r="Z62" s="103">
        <f>'M61-M66 Report'!G315</f>
        <v>0</v>
      </c>
      <c r="AA62" s="169">
        <f>Kontering!AD61</f>
        <v>0</v>
      </c>
      <c r="AB62" s="104">
        <f>Kontering!AD$101</f>
        <v>0</v>
      </c>
      <c r="AC62" s="104">
        <f>Kontering!AD$142</f>
        <v>0</v>
      </c>
      <c r="AD62" s="104">
        <f>Kontering!AD$183</f>
        <v>0</v>
      </c>
      <c r="AE62" s="104">
        <f>Kontering!AD$278</f>
        <v>0</v>
      </c>
      <c r="AF62" s="104">
        <f>Kontering!AD$304</f>
        <v>0</v>
      </c>
      <c r="AG62" s="171">
        <f t="shared" si="10"/>
        <v>0</v>
      </c>
      <c r="AH62" s="105">
        <f t="shared" si="11"/>
        <v>0</v>
      </c>
      <c r="AI62" s="105">
        <f t="shared" si="12"/>
        <v>0</v>
      </c>
      <c r="AJ62" s="105">
        <f t="shared" si="13"/>
        <v>0</v>
      </c>
      <c r="AK62" s="105">
        <f t="shared" si="14"/>
        <v>0</v>
      </c>
      <c r="AL62" s="105">
        <f t="shared" si="15"/>
        <v>0</v>
      </c>
      <c r="AM62" s="112">
        <f>Kontering!AD$224</f>
        <v>0</v>
      </c>
    </row>
    <row r="63" spans="1:39" x14ac:dyDescent="0.3">
      <c r="A63" s="65">
        <f>Period!B33</f>
        <v>72</v>
      </c>
      <c r="B63" s="62">
        <f>Period!C33</f>
        <v>100</v>
      </c>
      <c r="C63" s="1">
        <f>Period!D33</f>
        <v>100</v>
      </c>
      <c r="D63" s="1">
        <f>Period!E33</f>
        <v>72</v>
      </c>
      <c r="E63" s="1">
        <f>Period!F33</f>
        <v>100</v>
      </c>
      <c r="F63" s="1">
        <f>Period!G33</f>
        <v>100</v>
      </c>
      <c r="G63" s="58">
        <f>Period!H33</f>
        <v>72</v>
      </c>
      <c r="H63" s="77" t="s">
        <v>1157</v>
      </c>
      <c r="I63" s="101">
        <f>EDATE(I37,60)</f>
        <v>46569</v>
      </c>
      <c r="J63" s="101">
        <f>EDATE(I63,12)-1</f>
        <v>46934</v>
      </c>
      <c r="K63" s="102">
        <f>Sum_WP!B38+Sum_WP!B39</f>
        <v>0</v>
      </c>
      <c r="L63" s="102">
        <f>Sum_WP!C38+Sum_WP!C39</f>
        <v>0</v>
      </c>
      <c r="M63" s="102">
        <f>Sum_WP!D38+Sum_WP!D39</f>
        <v>0</v>
      </c>
      <c r="N63" s="102">
        <f>Sum_WP!E38+Sum_WP!E39</f>
        <v>0</v>
      </c>
      <c r="O63" s="102">
        <f>Sum_WP!F38+Sum_WP!F39</f>
        <v>0</v>
      </c>
      <c r="P63" s="102">
        <f>Sum_WP!G38+Sum_WP!G39</f>
        <v>0</v>
      </c>
      <c r="Q63" s="102">
        <f>Sum_WP!H38+Sum_WP!H39</f>
        <v>0</v>
      </c>
      <c r="R63" s="102">
        <f>Sum_WP!I38+Sum_WP!I39</f>
        <v>0</v>
      </c>
      <c r="S63" s="102">
        <f>Sum_WP!J38+Sum_WP!J39</f>
        <v>0</v>
      </c>
      <c r="T63" s="102">
        <f>Sum_WP!K38+Sum_WP!K39</f>
        <v>0</v>
      </c>
      <c r="U63" s="173">
        <f>'M61-M66 Report'!G152+'M67-M72 Report'!G152</f>
        <v>0</v>
      </c>
      <c r="V63" s="103">
        <f>'M61-M66 Report'!G228+'M67-M72 Report'!G228</f>
        <v>0</v>
      </c>
      <c r="W63" s="103">
        <f>'M61-M66 Report'!G262+'M67-M72 Report'!G262</f>
        <v>0</v>
      </c>
      <c r="X63" s="103">
        <f>'M61-M66 Report'!G315+'M67-M72 Report'!G315</f>
        <v>0</v>
      </c>
      <c r="Y63" s="103">
        <f>'M61-M66 Report'!G342+'M67-M72 Report'!G342</f>
        <v>0</v>
      </c>
      <c r="Z63" s="103">
        <f>'M61-M66 Report'!G174+'M67-M72 Report'!G174</f>
        <v>0</v>
      </c>
      <c r="AA63" s="169">
        <f>AA62+AA66</f>
        <v>0</v>
      </c>
      <c r="AB63" s="104">
        <f t="shared" ref="AB63:AF63" si="40">AB62+AB66</f>
        <v>0</v>
      </c>
      <c r="AC63" s="104">
        <f t="shared" si="40"/>
        <v>0</v>
      </c>
      <c r="AD63" s="104">
        <f t="shared" si="40"/>
        <v>0</v>
      </c>
      <c r="AE63" s="104">
        <f t="shared" si="40"/>
        <v>0</v>
      </c>
      <c r="AF63" s="242">
        <f t="shared" si="40"/>
        <v>0</v>
      </c>
      <c r="AG63" s="171">
        <f t="shared" si="10"/>
        <v>0</v>
      </c>
      <c r="AH63" s="105">
        <f t="shared" si="11"/>
        <v>0</v>
      </c>
      <c r="AI63" s="105">
        <f t="shared" si="12"/>
        <v>0</v>
      </c>
      <c r="AJ63" s="105">
        <f t="shared" si="13"/>
        <v>0</v>
      </c>
      <c r="AK63" s="105">
        <f t="shared" si="14"/>
        <v>0</v>
      </c>
      <c r="AL63" s="105">
        <f t="shared" si="15"/>
        <v>0</v>
      </c>
      <c r="AM63" s="112">
        <f>Kontering!AE$224</f>
        <v>0</v>
      </c>
    </row>
    <row r="64" spans="1:39" x14ac:dyDescent="0.3">
      <c r="A64" s="65">
        <f>Period!B34</f>
        <v>72</v>
      </c>
      <c r="B64" s="62">
        <f>Period!C34</f>
        <v>60</v>
      </c>
      <c r="C64" s="1">
        <f>Period!D34</f>
        <v>100</v>
      </c>
      <c r="D64" s="1">
        <f>Period!E34</f>
        <v>100</v>
      </c>
      <c r="E64" s="1">
        <f>Period!F34</f>
        <v>100</v>
      </c>
      <c r="F64" s="1">
        <f>Period!G34</f>
        <v>100</v>
      </c>
      <c r="G64" s="58">
        <f>Period!H34</f>
        <v>100</v>
      </c>
      <c r="H64" s="77" t="s">
        <v>102</v>
      </c>
      <c r="I64" s="101">
        <f>Summary!E5</f>
        <v>44743</v>
      </c>
      <c r="J64" s="101">
        <f>EDATE(I64,60)-1</f>
        <v>46568</v>
      </c>
      <c r="K64" s="102">
        <f>K54+K55</f>
        <v>0</v>
      </c>
      <c r="L64" s="102">
        <f t="shared" ref="L64:T64" si="41">L54+L55</f>
        <v>0</v>
      </c>
      <c r="M64" s="102">
        <f t="shared" si="41"/>
        <v>0</v>
      </c>
      <c r="N64" s="102">
        <f t="shared" si="41"/>
        <v>0</v>
      </c>
      <c r="O64" s="102">
        <f t="shared" si="41"/>
        <v>0</v>
      </c>
      <c r="P64" s="102">
        <f t="shared" si="41"/>
        <v>0</v>
      </c>
      <c r="Q64" s="102">
        <f t="shared" si="41"/>
        <v>0</v>
      </c>
      <c r="R64" s="102">
        <f t="shared" si="41"/>
        <v>0</v>
      </c>
      <c r="S64" s="102">
        <f t="shared" si="41"/>
        <v>0</v>
      </c>
      <c r="T64" s="102">
        <f t="shared" si="41"/>
        <v>0</v>
      </c>
      <c r="U64" s="173">
        <f>U54+U55</f>
        <v>0</v>
      </c>
      <c r="V64" s="173">
        <f t="shared" ref="V64:Z64" si="42">V54+V55</f>
        <v>0</v>
      </c>
      <c r="W64" s="173">
        <f t="shared" si="42"/>
        <v>0</v>
      </c>
      <c r="X64" s="173">
        <f t="shared" si="42"/>
        <v>0</v>
      </c>
      <c r="Y64" s="173">
        <f t="shared" si="42"/>
        <v>0</v>
      </c>
      <c r="Z64" s="173">
        <f t="shared" si="42"/>
        <v>0</v>
      </c>
      <c r="AA64" s="169">
        <f>Kontering!AF61</f>
        <v>0</v>
      </c>
      <c r="AB64" s="104">
        <f>Kontering!AF$101</f>
        <v>0</v>
      </c>
      <c r="AC64" s="104">
        <f>Kontering!AF$142</f>
        <v>0</v>
      </c>
      <c r="AD64" s="104">
        <f>Kontering!AF$183</f>
        <v>0</v>
      </c>
      <c r="AE64" s="104">
        <f>Kontering!AF$278</f>
        <v>0</v>
      </c>
      <c r="AF64" s="104">
        <f>Kontering!AF$304</f>
        <v>0</v>
      </c>
      <c r="AG64" s="171">
        <f t="shared" si="10"/>
        <v>0</v>
      </c>
      <c r="AH64" s="105">
        <f t="shared" si="11"/>
        <v>0</v>
      </c>
      <c r="AI64" s="105">
        <f t="shared" si="12"/>
        <v>0</v>
      </c>
      <c r="AJ64" s="105">
        <f t="shared" si="13"/>
        <v>0</v>
      </c>
      <c r="AK64" s="105">
        <f t="shared" si="14"/>
        <v>0</v>
      </c>
      <c r="AL64" s="105">
        <f t="shared" si="15"/>
        <v>0</v>
      </c>
      <c r="AM64" s="112">
        <f>Kontering!AF$224</f>
        <v>0</v>
      </c>
    </row>
    <row r="65" spans="1:39" x14ac:dyDescent="0.3">
      <c r="A65" s="65">
        <f>Period!B35</f>
        <v>72</v>
      </c>
      <c r="B65" s="62">
        <f>Period!C35</f>
        <v>60</v>
      </c>
      <c r="C65" s="1">
        <f>Period!D35</f>
        <v>100</v>
      </c>
      <c r="D65" s="1">
        <f>Period!E35</f>
        <v>100</v>
      </c>
      <c r="E65" s="1">
        <f>Period!F35</f>
        <v>100</v>
      </c>
      <c r="F65" s="1">
        <f>Period!G35</f>
        <v>100</v>
      </c>
      <c r="G65" s="58">
        <f>Period!H35</f>
        <v>100</v>
      </c>
      <c r="H65" s="77" t="s">
        <v>1139</v>
      </c>
      <c r="I65" s="101">
        <f>Summary!E5</f>
        <v>44743</v>
      </c>
      <c r="J65" s="101">
        <f>EDATE(I26,6)-1</f>
        <v>46934</v>
      </c>
      <c r="K65" s="102">
        <f>K54+K55+K63</f>
        <v>0</v>
      </c>
      <c r="L65" s="102">
        <f t="shared" ref="L65:T65" si="43">L54+L55+L63</f>
        <v>0</v>
      </c>
      <c r="M65" s="102">
        <f t="shared" si="43"/>
        <v>0</v>
      </c>
      <c r="N65" s="102">
        <f t="shared" si="43"/>
        <v>0</v>
      </c>
      <c r="O65" s="102">
        <f t="shared" si="43"/>
        <v>0</v>
      </c>
      <c r="P65" s="102">
        <f t="shared" si="43"/>
        <v>0</v>
      </c>
      <c r="Q65" s="102">
        <f t="shared" si="43"/>
        <v>0</v>
      </c>
      <c r="R65" s="102">
        <f t="shared" si="43"/>
        <v>0</v>
      </c>
      <c r="S65" s="102">
        <f t="shared" si="43"/>
        <v>0</v>
      </c>
      <c r="T65" s="102">
        <f t="shared" si="43"/>
        <v>0</v>
      </c>
      <c r="U65" s="173">
        <f t="shared" ref="U65:X65" si="44">U54+U55+U63</f>
        <v>0</v>
      </c>
      <c r="V65" s="103">
        <f t="shared" si="44"/>
        <v>0</v>
      </c>
      <c r="W65" s="103">
        <f t="shared" si="44"/>
        <v>0</v>
      </c>
      <c r="X65" s="103">
        <f t="shared" si="44"/>
        <v>0</v>
      </c>
      <c r="Y65" s="103">
        <f t="shared" ref="Y65" si="45">Y54+Y55+Y63</f>
        <v>0</v>
      </c>
      <c r="Z65" s="103">
        <f t="shared" ref="Z65" si="46">Z54+Z55+Z63</f>
        <v>0</v>
      </c>
      <c r="AA65" s="169">
        <f>Kontering!AG61</f>
        <v>0</v>
      </c>
      <c r="AB65" s="104">
        <f>Kontering!AG$101</f>
        <v>0</v>
      </c>
      <c r="AC65" s="104">
        <f>Kontering!AG$142</f>
        <v>0</v>
      </c>
      <c r="AD65" s="104">
        <f>Kontering!AG$183</f>
        <v>0</v>
      </c>
      <c r="AE65" s="104">
        <f>Kontering!AG$278</f>
        <v>0</v>
      </c>
      <c r="AF65" s="104">
        <f>Kontering!AG$304</f>
        <v>0</v>
      </c>
      <c r="AG65" s="171">
        <f t="shared" si="10"/>
        <v>0</v>
      </c>
      <c r="AH65" s="105">
        <f t="shared" si="11"/>
        <v>0</v>
      </c>
      <c r="AI65" s="105">
        <f t="shared" si="12"/>
        <v>0</v>
      </c>
      <c r="AJ65" s="105">
        <f t="shared" si="13"/>
        <v>0</v>
      </c>
      <c r="AK65" s="105">
        <f t="shared" si="14"/>
        <v>0</v>
      </c>
      <c r="AL65" s="105">
        <f t="shared" si="15"/>
        <v>0</v>
      </c>
      <c r="AM65" s="112">
        <f>Kontering!AG$224</f>
        <v>0</v>
      </c>
    </row>
    <row r="66" spans="1:39" x14ac:dyDescent="0.3">
      <c r="A66" s="65">
        <f>Period!B36</f>
        <v>72</v>
      </c>
      <c r="B66" s="62">
        <f>Period!C36</f>
        <v>100</v>
      </c>
      <c r="C66" s="1">
        <f>Period!D36</f>
        <v>100</v>
      </c>
      <c r="D66" s="1">
        <f>Period!E36</f>
        <v>100</v>
      </c>
      <c r="E66" s="1">
        <f>Period!F36</f>
        <v>100</v>
      </c>
      <c r="F66" s="1">
        <f>Period!G36</f>
        <v>72</v>
      </c>
      <c r="G66" s="58">
        <f>Period!H36</f>
        <v>72</v>
      </c>
      <c r="H66" s="77" t="s">
        <v>1129</v>
      </c>
      <c r="I66" s="101">
        <f>I26</f>
        <v>46753</v>
      </c>
      <c r="J66" s="101">
        <f>EDATE(I66,6)-1</f>
        <v>46934</v>
      </c>
      <c r="K66" s="102">
        <f>Sum_WP!B39</f>
        <v>0</v>
      </c>
      <c r="L66" s="102">
        <f>Sum_WP!C39</f>
        <v>0</v>
      </c>
      <c r="M66" s="102">
        <f>Sum_WP!D39</f>
        <v>0</v>
      </c>
      <c r="N66" s="102">
        <f>Sum_WP!E39</f>
        <v>0</v>
      </c>
      <c r="O66" s="102">
        <f>Sum_WP!F39</f>
        <v>0</v>
      </c>
      <c r="P66" s="102">
        <f>Sum_WP!G39</f>
        <v>0</v>
      </c>
      <c r="Q66" s="102">
        <f>Sum_WP!H39</f>
        <v>0</v>
      </c>
      <c r="R66" s="102">
        <f>Sum_WP!I39</f>
        <v>0</v>
      </c>
      <c r="S66" s="102">
        <f>Sum_WP!J39</f>
        <v>0</v>
      </c>
      <c r="T66" s="102">
        <f>Sum_WP!K39</f>
        <v>0</v>
      </c>
      <c r="U66" s="173">
        <f>'M67-M72 Report'!G152</f>
        <v>0</v>
      </c>
      <c r="V66" s="103">
        <f>'M67-M72 Report'!G228</f>
        <v>0</v>
      </c>
      <c r="W66" s="103">
        <f>'M67-M72 Report'!G262</f>
        <v>0</v>
      </c>
      <c r="X66" s="103">
        <f>'M67-M72 Report'!G315</f>
        <v>0</v>
      </c>
      <c r="Y66" s="103">
        <f>'M67-M72 Report'!G342</f>
        <v>0</v>
      </c>
      <c r="Z66" s="103">
        <f>'M67-M72 Report'!G174</f>
        <v>0</v>
      </c>
      <c r="AA66" s="169">
        <f>Kontering!AE61-Kontering!AD61</f>
        <v>0</v>
      </c>
      <c r="AB66" s="104">
        <f>Kontering!AE101-Kontering!AD101</f>
        <v>0</v>
      </c>
      <c r="AC66" s="104">
        <f>Kontering!AE142-Kontering!AD142</f>
        <v>0</v>
      </c>
      <c r="AD66" s="104">
        <f>Kontering!AE183-Kontering!AD183</f>
        <v>0</v>
      </c>
      <c r="AE66" s="104">
        <f>Kontering!AE278-Kontering!AD278</f>
        <v>0</v>
      </c>
      <c r="AF66" s="104">
        <f>Kontering!AE304-Kontering!AD304</f>
        <v>0</v>
      </c>
      <c r="AG66" s="171">
        <f t="shared" si="10"/>
        <v>0</v>
      </c>
      <c r="AH66" s="105">
        <f t="shared" si="11"/>
        <v>0</v>
      </c>
      <c r="AI66" s="105">
        <f t="shared" si="12"/>
        <v>0</v>
      </c>
      <c r="AJ66" s="105">
        <f t="shared" si="13"/>
        <v>0</v>
      </c>
      <c r="AK66" s="105">
        <f t="shared" si="14"/>
        <v>0</v>
      </c>
      <c r="AL66" s="105">
        <f t="shared" si="15"/>
        <v>0</v>
      </c>
      <c r="AM66" s="112">
        <f>Kontering!AE224-Kontering!AD224</f>
        <v>0</v>
      </c>
    </row>
    <row r="67" spans="1:39" x14ac:dyDescent="0.3">
      <c r="A67" s="65">
        <f>Period!B37</f>
        <v>24</v>
      </c>
      <c r="B67" s="62">
        <f>Period!C37</f>
        <v>100</v>
      </c>
      <c r="C67" s="1">
        <f>Period!D37</f>
        <v>24</v>
      </c>
      <c r="D67" s="1">
        <f>Period!E37</f>
        <v>24</v>
      </c>
      <c r="E67" s="1">
        <f>Period!F37</f>
        <v>24</v>
      </c>
      <c r="F67" s="1">
        <f>Period!G37</f>
        <v>24</v>
      </c>
      <c r="G67" s="58">
        <f>Period!H37</f>
        <v>24</v>
      </c>
      <c r="H67" s="77" t="s">
        <v>1155</v>
      </c>
      <c r="I67" s="101">
        <v>0</v>
      </c>
      <c r="J67" s="101">
        <v>0</v>
      </c>
      <c r="K67" s="102">
        <v>0</v>
      </c>
      <c r="L67" s="102">
        <v>0</v>
      </c>
      <c r="M67" s="102">
        <v>0</v>
      </c>
      <c r="N67" s="102">
        <v>0</v>
      </c>
      <c r="O67" s="102">
        <v>0</v>
      </c>
      <c r="P67" s="102">
        <v>0</v>
      </c>
      <c r="Q67" s="102">
        <v>0</v>
      </c>
      <c r="R67" s="102">
        <v>0</v>
      </c>
      <c r="S67" s="102">
        <v>0</v>
      </c>
      <c r="T67" s="102">
        <v>0</v>
      </c>
      <c r="U67" s="170">
        <v>0</v>
      </c>
      <c r="V67" s="102"/>
      <c r="W67" s="102"/>
      <c r="X67" s="102"/>
      <c r="Y67" s="102">
        <v>0</v>
      </c>
      <c r="Z67" s="102">
        <v>0</v>
      </c>
      <c r="AA67" s="170">
        <v>0</v>
      </c>
      <c r="AB67" s="102"/>
      <c r="AC67" s="102"/>
      <c r="AD67" s="102"/>
      <c r="AE67" s="102">
        <v>0</v>
      </c>
      <c r="AF67" s="102">
        <v>0</v>
      </c>
      <c r="AG67" s="102">
        <v>0</v>
      </c>
      <c r="AH67" s="102"/>
      <c r="AI67" s="102"/>
      <c r="AJ67" s="102"/>
      <c r="AK67" s="102">
        <v>0</v>
      </c>
      <c r="AL67" s="102">
        <v>0</v>
      </c>
    </row>
    <row r="68" spans="1:39" x14ac:dyDescent="0.3">
      <c r="I68" s="101"/>
      <c r="J68" s="101"/>
    </row>
  </sheetData>
  <phoneticPr fontId="20" type="noConversion"/>
  <conditionalFormatting sqref="A37:G67">
    <cfRule type="cellIs" dxfId="3" priority="1" operator="lessThan">
      <formula>100</formula>
    </cfRule>
  </conditionalFormatting>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1BAEB-DF68-47D9-BC9A-CE89614397BC}">
  <dimension ref="A1:P41"/>
  <sheetViews>
    <sheetView topLeftCell="A4" workbookViewId="0">
      <selection activeCell="B4" sqref="B4"/>
    </sheetView>
  </sheetViews>
  <sheetFormatPr defaultColWidth="8.83203125" defaultRowHeight="14" x14ac:dyDescent="0.3"/>
  <cols>
    <col min="3" max="4" width="14.6640625" style="63" customWidth="1"/>
    <col min="5" max="14" width="9" customWidth="1"/>
  </cols>
  <sheetData>
    <row r="1" spans="1:16" x14ac:dyDescent="0.3">
      <c r="A1" s="77"/>
      <c r="B1" s="77"/>
      <c r="C1" s="106"/>
      <c r="D1" s="106"/>
      <c r="E1" s="77"/>
      <c r="F1" s="77"/>
      <c r="G1" s="77"/>
      <c r="H1" s="77"/>
      <c r="I1" s="77"/>
      <c r="J1" s="77"/>
      <c r="K1" s="77"/>
      <c r="L1" s="77"/>
      <c r="M1" s="77"/>
      <c r="N1" s="77"/>
      <c r="O1" s="77"/>
      <c r="P1" s="77"/>
    </row>
    <row r="2" spans="1:16" x14ac:dyDescent="0.3">
      <c r="A2" s="77"/>
      <c r="B2" s="77"/>
      <c r="C2" s="106"/>
      <c r="D2" s="107" t="s">
        <v>21</v>
      </c>
      <c r="E2" s="104">
        <f>Summary!D23</f>
        <v>0</v>
      </c>
      <c r="F2" s="104">
        <f>Summary!E23</f>
        <v>0</v>
      </c>
      <c r="G2" s="104">
        <f>Summary!F23</f>
        <v>0</v>
      </c>
      <c r="H2" s="104">
        <f>Summary!G23</f>
        <v>0</v>
      </c>
      <c r="I2" s="104">
        <f>Summary!H23</f>
        <v>0</v>
      </c>
      <c r="J2" s="104">
        <f>Summary!I23</f>
        <v>0</v>
      </c>
      <c r="K2" s="104">
        <f>Summary!J23</f>
        <v>0</v>
      </c>
      <c r="L2" s="104">
        <f>Summary!K23</f>
        <v>0</v>
      </c>
      <c r="M2" s="104">
        <f>Summary!L23</f>
        <v>0</v>
      </c>
      <c r="N2" s="104">
        <f>Summary!M23</f>
        <v>0</v>
      </c>
      <c r="O2" s="77"/>
      <c r="P2" s="77"/>
    </row>
    <row r="3" spans="1:16" x14ac:dyDescent="0.3">
      <c r="A3" s="77"/>
      <c r="B3" s="77" t="s">
        <v>7</v>
      </c>
      <c r="C3" s="106" t="s">
        <v>1160</v>
      </c>
      <c r="D3" s="106" t="s">
        <v>1161</v>
      </c>
      <c r="E3" s="108" t="s">
        <v>10</v>
      </c>
      <c r="F3" s="108" t="s">
        <v>12</v>
      </c>
      <c r="G3" s="108" t="s">
        <v>13</v>
      </c>
      <c r="H3" s="108" t="s">
        <v>14</v>
      </c>
      <c r="I3" s="108" t="s">
        <v>15</v>
      </c>
      <c r="J3" s="108" t="s">
        <v>16</v>
      </c>
      <c r="K3" s="108" t="s">
        <v>17</v>
      </c>
      <c r="L3" s="108" t="s">
        <v>18</v>
      </c>
      <c r="M3" s="108" t="s">
        <v>19</v>
      </c>
      <c r="N3" s="108" t="s">
        <v>20</v>
      </c>
      <c r="O3" s="77"/>
      <c r="P3" s="77"/>
    </row>
    <row r="4" spans="1:16" x14ac:dyDescent="0.3">
      <c r="A4" s="77"/>
      <c r="B4" s="77" t="str" cm="1">
        <f t="array" ref="B4:N34">_xlfn.UNIQUE(Period_sum!H37:T67,FALSE,FALSE)</f>
        <v>M1-M6</v>
      </c>
      <c r="C4" s="106">
        <v>44743</v>
      </c>
      <c r="D4" s="106">
        <v>44926</v>
      </c>
      <c r="E4" s="102">
        <v>0</v>
      </c>
      <c r="F4" s="102">
        <v>0</v>
      </c>
      <c r="G4" s="102">
        <v>0</v>
      </c>
      <c r="H4" s="102">
        <v>0</v>
      </c>
      <c r="I4" s="102">
        <v>0</v>
      </c>
      <c r="J4" s="102">
        <v>0</v>
      </c>
      <c r="K4" s="102">
        <v>0</v>
      </c>
      <c r="L4" s="102">
        <v>0</v>
      </c>
      <c r="M4" s="102">
        <v>0</v>
      </c>
      <c r="N4" s="102">
        <v>0</v>
      </c>
      <c r="O4" s="77"/>
      <c r="P4" s="77"/>
    </row>
    <row r="5" spans="1:16" x14ac:dyDescent="0.3">
      <c r="A5" s="77"/>
      <c r="B5" s="77" t="str">
        <v>M1-M12</v>
      </c>
      <c r="C5" s="106">
        <v>44743</v>
      </c>
      <c r="D5" s="106">
        <v>45107</v>
      </c>
      <c r="E5" s="102">
        <v>0</v>
      </c>
      <c r="F5" s="102">
        <v>0</v>
      </c>
      <c r="G5" s="102">
        <v>0</v>
      </c>
      <c r="H5" s="102">
        <v>0</v>
      </c>
      <c r="I5" s="102">
        <v>0</v>
      </c>
      <c r="J5" s="102">
        <v>0</v>
      </c>
      <c r="K5" s="102">
        <v>0</v>
      </c>
      <c r="L5" s="102">
        <v>0</v>
      </c>
      <c r="M5" s="102">
        <v>0</v>
      </c>
      <c r="N5" s="102">
        <v>0</v>
      </c>
      <c r="O5" s="77"/>
      <c r="P5" s="77"/>
    </row>
    <row r="6" spans="1:16" x14ac:dyDescent="0.3">
      <c r="A6" s="77"/>
      <c r="B6" s="77" t="str">
        <v>M1-M18</v>
      </c>
      <c r="C6" s="106">
        <v>44743</v>
      </c>
      <c r="D6" s="106">
        <v>45291</v>
      </c>
      <c r="E6" s="102">
        <v>0</v>
      </c>
      <c r="F6" s="102">
        <v>0</v>
      </c>
      <c r="G6" s="102">
        <v>0</v>
      </c>
      <c r="H6" s="102">
        <v>0</v>
      </c>
      <c r="I6" s="102">
        <v>0</v>
      </c>
      <c r="J6" s="102">
        <v>0</v>
      </c>
      <c r="K6" s="102">
        <v>0</v>
      </c>
      <c r="L6" s="102">
        <v>0</v>
      </c>
      <c r="M6" s="102">
        <v>0</v>
      </c>
      <c r="N6" s="102">
        <v>0</v>
      </c>
      <c r="O6" s="77"/>
      <c r="P6" s="77"/>
    </row>
    <row r="7" spans="1:16" x14ac:dyDescent="0.3">
      <c r="A7" s="77"/>
      <c r="B7" s="77" t="str">
        <v>M1-M24</v>
      </c>
      <c r="C7" s="106">
        <v>44743</v>
      </c>
      <c r="D7" s="106">
        <v>45473</v>
      </c>
      <c r="E7" s="102">
        <v>0</v>
      </c>
      <c r="F7" s="102">
        <v>0</v>
      </c>
      <c r="G7" s="102">
        <v>0</v>
      </c>
      <c r="H7" s="102">
        <v>0</v>
      </c>
      <c r="I7" s="102">
        <v>0</v>
      </c>
      <c r="J7" s="102">
        <v>0</v>
      </c>
      <c r="K7" s="102">
        <v>0</v>
      </c>
      <c r="L7" s="102">
        <v>0</v>
      </c>
      <c r="M7" s="102">
        <v>0</v>
      </c>
      <c r="N7" s="102">
        <v>0</v>
      </c>
      <c r="O7" s="77"/>
      <c r="P7" s="77"/>
    </row>
    <row r="8" spans="1:16" x14ac:dyDescent="0.3">
      <c r="A8" s="77"/>
      <c r="B8" s="77" t="str">
        <v>M7-M12</v>
      </c>
      <c r="C8" s="106">
        <v>44927</v>
      </c>
      <c r="D8" s="106">
        <v>45107</v>
      </c>
      <c r="E8" s="102">
        <v>0</v>
      </c>
      <c r="F8" s="102">
        <v>0</v>
      </c>
      <c r="G8" s="102">
        <v>0</v>
      </c>
      <c r="H8" s="102">
        <v>0</v>
      </c>
      <c r="I8" s="102">
        <v>0</v>
      </c>
      <c r="J8" s="102">
        <v>0</v>
      </c>
      <c r="K8" s="102">
        <v>0</v>
      </c>
      <c r="L8" s="102">
        <v>0</v>
      </c>
      <c r="M8" s="102">
        <v>0</v>
      </c>
      <c r="N8" s="102">
        <v>0</v>
      </c>
      <c r="O8" s="77"/>
      <c r="P8" s="77"/>
    </row>
    <row r="9" spans="1:16" x14ac:dyDescent="0.3">
      <c r="A9" s="77"/>
      <c r="B9" s="77" t="str">
        <v>M13-M18</v>
      </c>
      <c r="C9" s="106">
        <v>45108</v>
      </c>
      <c r="D9" s="106">
        <v>45291</v>
      </c>
      <c r="E9" s="102">
        <v>0</v>
      </c>
      <c r="F9" s="102">
        <v>0</v>
      </c>
      <c r="G9" s="102">
        <v>0</v>
      </c>
      <c r="H9" s="102">
        <v>0</v>
      </c>
      <c r="I9" s="102">
        <v>0</v>
      </c>
      <c r="J9" s="102">
        <v>0</v>
      </c>
      <c r="K9" s="102">
        <v>0</v>
      </c>
      <c r="L9" s="102">
        <v>0</v>
      </c>
      <c r="M9" s="102">
        <v>0</v>
      </c>
      <c r="N9" s="102">
        <v>0</v>
      </c>
      <c r="O9" s="77"/>
      <c r="P9" s="77"/>
    </row>
    <row r="10" spans="1:16" x14ac:dyDescent="0.3">
      <c r="A10" s="77"/>
      <c r="B10" s="77" t="str">
        <v>M13-M24</v>
      </c>
      <c r="C10" s="106">
        <v>45108</v>
      </c>
      <c r="D10" s="106">
        <v>45473</v>
      </c>
      <c r="E10" s="102">
        <v>0</v>
      </c>
      <c r="F10" s="102">
        <v>0</v>
      </c>
      <c r="G10" s="102">
        <v>0</v>
      </c>
      <c r="H10" s="102">
        <v>0</v>
      </c>
      <c r="I10" s="102">
        <v>0</v>
      </c>
      <c r="J10" s="102">
        <v>0</v>
      </c>
      <c r="K10" s="102">
        <v>0</v>
      </c>
      <c r="L10" s="102">
        <v>0</v>
      </c>
      <c r="M10" s="102">
        <v>0</v>
      </c>
      <c r="N10" s="102">
        <v>0</v>
      </c>
      <c r="O10" s="77"/>
      <c r="P10" s="77"/>
    </row>
    <row r="11" spans="1:16" x14ac:dyDescent="0.3">
      <c r="A11" s="77"/>
      <c r="B11" s="77" t="str">
        <v>M19-M24</v>
      </c>
      <c r="C11" s="106">
        <v>45292</v>
      </c>
      <c r="D11" s="106">
        <v>45473</v>
      </c>
      <c r="E11" s="102">
        <v>0</v>
      </c>
      <c r="F11" s="102">
        <v>0</v>
      </c>
      <c r="G11" s="102">
        <v>0</v>
      </c>
      <c r="H11" s="102">
        <v>0</v>
      </c>
      <c r="I11" s="102">
        <v>0</v>
      </c>
      <c r="J11" s="102">
        <v>0</v>
      </c>
      <c r="K11" s="102">
        <v>0</v>
      </c>
      <c r="L11" s="102">
        <v>0</v>
      </c>
      <c r="M11" s="102">
        <v>0</v>
      </c>
      <c r="N11" s="102">
        <v>0</v>
      </c>
      <c r="O11" s="77"/>
      <c r="P11" s="77"/>
    </row>
    <row r="12" spans="1:16" x14ac:dyDescent="0.3">
      <c r="A12" s="77"/>
      <c r="B12" s="77" t="str">
        <v>M19-M36</v>
      </c>
      <c r="C12" s="106">
        <v>45292</v>
      </c>
      <c r="D12" s="106">
        <v>45838</v>
      </c>
      <c r="E12" s="102">
        <v>0</v>
      </c>
      <c r="F12" s="102">
        <v>0</v>
      </c>
      <c r="G12" s="102">
        <v>0</v>
      </c>
      <c r="H12" s="102">
        <v>0</v>
      </c>
      <c r="I12" s="102">
        <v>0</v>
      </c>
      <c r="J12" s="102">
        <v>0</v>
      </c>
      <c r="K12" s="102">
        <v>0</v>
      </c>
      <c r="L12" s="102">
        <v>0</v>
      </c>
      <c r="M12" s="102">
        <v>0</v>
      </c>
      <c r="N12" s="102">
        <v>0</v>
      </c>
      <c r="O12" s="77"/>
      <c r="P12" s="77"/>
    </row>
    <row r="13" spans="1:16" x14ac:dyDescent="0.3">
      <c r="A13" s="77"/>
      <c r="B13" s="77" t="str">
        <v>M25-M30</v>
      </c>
      <c r="C13" s="106">
        <v>45474</v>
      </c>
      <c r="D13" s="106">
        <v>45657</v>
      </c>
      <c r="E13" s="102">
        <v>0</v>
      </c>
      <c r="F13" s="102">
        <v>0</v>
      </c>
      <c r="G13" s="102">
        <v>0</v>
      </c>
      <c r="H13" s="102">
        <v>0</v>
      </c>
      <c r="I13" s="102">
        <v>0</v>
      </c>
      <c r="J13" s="102">
        <v>0</v>
      </c>
      <c r="K13" s="102">
        <v>0</v>
      </c>
      <c r="L13" s="102">
        <v>0</v>
      </c>
      <c r="M13" s="102">
        <v>0</v>
      </c>
      <c r="N13" s="102">
        <v>0</v>
      </c>
      <c r="O13" s="77"/>
      <c r="P13" s="77"/>
    </row>
    <row r="14" spans="1:16" x14ac:dyDescent="0.3">
      <c r="A14" s="77"/>
      <c r="B14" s="77" t="str">
        <v>M31-M36</v>
      </c>
      <c r="C14" s="106">
        <v>45658</v>
      </c>
      <c r="D14" s="106">
        <v>45838</v>
      </c>
      <c r="E14" s="102">
        <v>0</v>
      </c>
      <c r="F14" s="102">
        <v>0</v>
      </c>
      <c r="G14" s="102">
        <v>0</v>
      </c>
      <c r="H14" s="102">
        <v>0</v>
      </c>
      <c r="I14" s="102">
        <v>0</v>
      </c>
      <c r="J14" s="102">
        <v>0</v>
      </c>
      <c r="K14" s="102">
        <v>0</v>
      </c>
      <c r="L14" s="102">
        <v>0</v>
      </c>
      <c r="M14" s="102">
        <v>0</v>
      </c>
      <c r="N14" s="102">
        <v>0</v>
      </c>
      <c r="O14" s="77"/>
      <c r="P14" s="77"/>
    </row>
    <row r="15" spans="1:16" x14ac:dyDescent="0.3">
      <c r="A15" s="77"/>
      <c r="B15" s="77" t="str">
        <v>M25-M36</v>
      </c>
      <c r="C15" s="106">
        <v>45474</v>
      </c>
      <c r="D15" s="106">
        <v>45838</v>
      </c>
      <c r="E15" s="102">
        <v>0</v>
      </c>
      <c r="F15" s="102">
        <v>0</v>
      </c>
      <c r="G15" s="102">
        <v>0</v>
      </c>
      <c r="H15" s="102">
        <v>0</v>
      </c>
      <c r="I15" s="102">
        <v>0</v>
      </c>
      <c r="J15" s="102">
        <v>0</v>
      </c>
      <c r="K15" s="102">
        <v>0</v>
      </c>
      <c r="L15" s="102">
        <v>0</v>
      </c>
      <c r="M15" s="102">
        <v>0</v>
      </c>
      <c r="N15" s="102">
        <v>0</v>
      </c>
      <c r="O15" s="77"/>
      <c r="P15" s="77"/>
    </row>
    <row r="16" spans="1:16" x14ac:dyDescent="0.3">
      <c r="A16" s="77"/>
      <c r="B16" s="77" t="str">
        <v>M25-M48</v>
      </c>
      <c r="C16" s="106">
        <v>45474</v>
      </c>
      <c r="D16" s="106">
        <v>46203</v>
      </c>
      <c r="E16" s="102">
        <v>0</v>
      </c>
      <c r="F16" s="102">
        <v>0</v>
      </c>
      <c r="G16" s="102">
        <v>0</v>
      </c>
      <c r="H16" s="102">
        <v>0</v>
      </c>
      <c r="I16" s="102">
        <v>0</v>
      </c>
      <c r="J16" s="102">
        <v>0</v>
      </c>
      <c r="K16" s="102">
        <v>0</v>
      </c>
      <c r="L16" s="102">
        <v>0</v>
      </c>
      <c r="M16" s="102">
        <v>0</v>
      </c>
      <c r="N16" s="102">
        <v>0</v>
      </c>
      <c r="O16" s="77"/>
      <c r="P16" s="77"/>
    </row>
    <row r="17" spans="1:16" x14ac:dyDescent="0.3">
      <c r="A17" s="77"/>
      <c r="B17" s="77" t="str">
        <v>M37-M42</v>
      </c>
      <c r="C17" s="106">
        <v>45839</v>
      </c>
      <c r="D17" s="106">
        <v>46022</v>
      </c>
      <c r="E17" s="102">
        <v>0</v>
      </c>
      <c r="F17" s="102">
        <v>0</v>
      </c>
      <c r="G17" s="102">
        <v>0</v>
      </c>
      <c r="H17" s="102">
        <v>0</v>
      </c>
      <c r="I17" s="102">
        <v>0</v>
      </c>
      <c r="J17" s="102">
        <v>0</v>
      </c>
      <c r="K17" s="102">
        <v>0</v>
      </c>
      <c r="L17" s="102">
        <v>0</v>
      </c>
      <c r="M17" s="102">
        <v>0</v>
      </c>
      <c r="N17" s="102">
        <v>0</v>
      </c>
      <c r="O17" s="77"/>
      <c r="P17" s="77"/>
    </row>
    <row r="18" spans="1:16" x14ac:dyDescent="0.3">
      <c r="A18" s="77"/>
      <c r="B18" s="77" t="str">
        <v>M37-M48</v>
      </c>
      <c r="C18" s="106">
        <v>45839</v>
      </c>
      <c r="D18" s="106">
        <v>46203</v>
      </c>
      <c r="E18" s="102">
        <v>0</v>
      </c>
      <c r="F18" s="102">
        <v>0</v>
      </c>
      <c r="G18" s="102">
        <v>0</v>
      </c>
      <c r="H18" s="102">
        <v>0</v>
      </c>
      <c r="I18" s="102">
        <v>0</v>
      </c>
      <c r="J18" s="102">
        <v>0</v>
      </c>
      <c r="K18" s="102">
        <v>0</v>
      </c>
      <c r="L18" s="102">
        <v>0</v>
      </c>
      <c r="M18" s="102">
        <v>0</v>
      </c>
      <c r="N18" s="102">
        <v>0</v>
      </c>
      <c r="O18" s="77"/>
      <c r="P18" s="77"/>
    </row>
    <row r="19" spans="1:16" x14ac:dyDescent="0.3">
      <c r="A19" s="77"/>
      <c r="B19" s="77" t="str">
        <v>M37-M54</v>
      </c>
      <c r="C19" s="106">
        <v>45839</v>
      </c>
      <c r="D19" s="106">
        <v>46387</v>
      </c>
      <c r="E19" s="102">
        <v>0</v>
      </c>
      <c r="F19" s="102">
        <v>0</v>
      </c>
      <c r="G19" s="102">
        <v>0</v>
      </c>
      <c r="H19" s="102">
        <v>0</v>
      </c>
      <c r="I19" s="102">
        <v>0</v>
      </c>
      <c r="J19" s="102">
        <v>0</v>
      </c>
      <c r="K19" s="102">
        <v>0</v>
      </c>
      <c r="L19" s="102">
        <v>0</v>
      </c>
      <c r="M19" s="102">
        <v>0</v>
      </c>
      <c r="N19" s="102">
        <v>0</v>
      </c>
      <c r="O19" s="77"/>
      <c r="P19" s="77"/>
    </row>
    <row r="20" spans="1:16" x14ac:dyDescent="0.3">
      <c r="A20" s="77"/>
      <c r="B20" s="77" t="str">
        <v>M37-M60</v>
      </c>
      <c r="C20" s="106">
        <v>45839</v>
      </c>
      <c r="D20" s="106">
        <v>46568</v>
      </c>
      <c r="E20" s="102">
        <v>0</v>
      </c>
      <c r="F20" s="102">
        <v>0</v>
      </c>
      <c r="G20" s="102">
        <v>0</v>
      </c>
      <c r="H20" s="102">
        <v>0</v>
      </c>
      <c r="I20" s="102">
        <v>0</v>
      </c>
      <c r="J20" s="102">
        <v>0</v>
      </c>
      <c r="K20" s="102">
        <v>0</v>
      </c>
      <c r="L20" s="102">
        <v>0</v>
      </c>
      <c r="M20" s="102">
        <v>0</v>
      </c>
      <c r="N20" s="102">
        <v>0</v>
      </c>
      <c r="O20" s="77"/>
      <c r="P20" s="77"/>
    </row>
    <row r="21" spans="1:16" x14ac:dyDescent="0.3">
      <c r="A21" s="77"/>
      <c r="B21" s="77" t="str">
        <v>M1-M30</v>
      </c>
      <c r="C21" s="106">
        <v>44743</v>
      </c>
      <c r="D21" s="106">
        <v>45657</v>
      </c>
      <c r="E21" s="102">
        <v>0</v>
      </c>
      <c r="F21" s="102">
        <v>0</v>
      </c>
      <c r="G21" s="102">
        <v>0</v>
      </c>
      <c r="H21" s="102">
        <v>0</v>
      </c>
      <c r="I21" s="102">
        <v>0</v>
      </c>
      <c r="J21" s="102">
        <v>0</v>
      </c>
      <c r="K21" s="102">
        <v>0</v>
      </c>
      <c r="L21" s="102">
        <v>0</v>
      </c>
      <c r="M21" s="102">
        <v>0</v>
      </c>
      <c r="N21" s="102">
        <v>0</v>
      </c>
      <c r="O21" s="77"/>
      <c r="P21" s="77"/>
    </row>
    <row r="22" spans="1:16" x14ac:dyDescent="0.3">
      <c r="A22" s="77"/>
      <c r="B22" s="77" t="str">
        <v>M31-M60</v>
      </c>
      <c r="C22" s="106">
        <v>45658</v>
      </c>
      <c r="D22" s="106">
        <v>46568</v>
      </c>
      <c r="E22" s="102">
        <v>0</v>
      </c>
      <c r="F22" s="102">
        <v>0</v>
      </c>
      <c r="G22" s="102">
        <v>0</v>
      </c>
      <c r="H22" s="102">
        <v>0</v>
      </c>
      <c r="I22" s="102">
        <v>0</v>
      </c>
      <c r="J22" s="102">
        <v>0</v>
      </c>
      <c r="K22" s="102">
        <v>0</v>
      </c>
      <c r="L22" s="102">
        <v>0</v>
      </c>
      <c r="M22" s="102">
        <v>0</v>
      </c>
      <c r="N22" s="102">
        <v>0</v>
      </c>
      <c r="O22" s="77"/>
      <c r="P22" s="77"/>
    </row>
    <row r="23" spans="1:16" x14ac:dyDescent="0.3">
      <c r="A23" s="77"/>
      <c r="B23" s="77" t="str">
        <v>M37-M72</v>
      </c>
      <c r="C23" s="106">
        <v>45839</v>
      </c>
      <c r="D23" s="106">
        <v>46934</v>
      </c>
      <c r="E23" s="102">
        <v>0</v>
      </c>
      <c r="F23" s="102">
        <v>0</v>
      </c>
      <c r="G23" s="102">
        <v>0</v>
      </c>
      <c r="H23" s="102">
        <v>0</v>
      </c>
      <c r="I23" s="102">
        <v>0</v>
      </c>
      <c r="J23" s="102">
        <v>0</v>
      </c>
      <c r="K23" s="102">
        <v>0</v>
      </c>
      <c r="L23" s="102">
        <v>0</v>
      </c>
      <c r="M23" s="102">
        <v>0</v>
      </c>
      <c r="N23" s="102">
        <v>0</v>
      </c>
      <c r="O23" s="77"/>
      <c r="P23" s="77"/>
    </row>
    <row r="24" spans="1:16" x14ac:dyDescent="0.3">
      <c r="A24" s="77"/>
      <c r="B24" s="77" t="str">
        <v>M43-M48</v>
      </c>
      <c r="C24" s="106">
        <v>46023</v>
      </c>
      <c r="D24" s="106">
        <v>46203</v>
      </c>
      <c r="E24" s="102">
        <v>0</v>
      </c>
      <c r="F24" s="102">
        <v>0</v>
      </c>
      <c r="G24" s="102">
        <v>0</v>
      </c>
      <c r="H24" s="102">
        <v>0</v>
      </c>
      <c r="I24" s="102">
        <v>0</v>
      </c>
      <c r="J24" s="102">
        <v>0</v>
      </c>
      <c r="K24" s="102">
        <v>0</v>
      </c>
      <c r="L24" s="102">
        <v>0</v>
      </c>
      <c r="M24" s="102">
        <v>0</v>
      </c>
      <c r="N24" s="102">
        <v>0</v>
      </c>
      <c r="O24" s="77"/>
      <c r="P24" s="77"/>
    </row>
    <row r="25" spans="1:16" x14ac:dyDescent="0.3">
      <c r="A25" s="77"/>
      <c r="B25" s="77" t="str">
        <v>M49-M54</v>
      </c>
      <c r="C25" s="106">
        <v>46204</v>
      </c>
      <c r="D25" s="106">
        <v>46387</v>
      </c>
      <c r="E25" s="102">
        <v>0</v>
      </c>
      <c r="F25" s="102">
        <v>0</v>
      </c>
      <c r="G25" s="102">
        <v>0</v>
      </c>
      <c r="H25" s="102">
        <v>0</v>
      </c>
      <c r="I25" s="102">
        <v>0</v>
      </c>
      <c r="J25" s="102">
        <v>0</v>
      </c>
      <c r="K25" s="102">
        <v>0</v>
      </c>
      <c r="L25" s="102">
        <v>0</v>
      </c>
      <c r="M25" s="102">
        <v>0</v>
      </c>
      <c r="N25" s="102">
        <v>0</v>
      </c>
      <c r="O25" s="77"/>
      <c r="P25" s="77"/>
    </row>
    <row r="26" spans="1:16" x14ac:dyDescent="0.3">
      <c r="A26" s="77"/>
      <c r="B26" s="77" t="str">
        <v>M49-M60</v>
      </c>
      <c r="C26" s="106">
        <v>46204</v>
      </c>
      <c r="D26" s="106">
        <v>46568</v>
      </c>
      <c r="E26" s="102">
        <v>0</v>
      </c>
      <c r="F26" s="102">
        <v>0</v>
      </c>
      <c r="G26" s="102">
        <v>0</v>
      </c>
      <c r="H26" s="102">
        <v>0</v>
      </c>
      <c r="I26" s="102">
        <v>0</v>
      </c>
      <c r="J26" s="102">
        <v>0</v>
      </c>
      <c r="K26" s="102">
        <v>0</v>
      </c>
      <c r="L26" s="102">
        <v>0</v>
      </c>
      <c r="M26" s="102">
        <v>0</v>
      </c>
      <c r="N26" s="102">
        <v>0</v>
      </c>
      <c r="O26" s="77"/>
      <c r="P26" s="77"/>
    </row>
    <row r="27" spans="1:16" x14ac:dyDescent="0.3">
      <c r="A27" s="77"/>
      <c r="B27" s="77" t="str">
        <v>M49-M72</v>
      </c>
      <c r="C27" s="106">
        <v>46204</v>
      </c>
      <c r="D27" s="106">
        <v>46934</v>
      </c>
      <c r="E27" s="102">
        <v>0</v>
      </c>
      <c r="F27" s="102">
        <v>0</v>
      </c>
      <c r="G27" s="102">
        <v>0</v>
      </c>
      <c r="H27" s="102">
        <v>0</v>
      </c>
      <c r="I27" s="102">
        <v>0</v>
      </c>
      <c r="J27" s="102">
        <v>0</v>
      </c>
      <c r="K27" s="102">
        <v>0</v>
      </c>
      <c r="L27" s="102">
        <v>0</v>
      </c>
      <c r="M27" s="102">
        <v>0</v>
      </c>
      <c r="N27" s="102">
        <v>0</v>
      </c>
      <c r="O27" s="77"/>
      <c r="P27" s="77"/>
    </row>
    <row r="28" spans="1:16" x14ac:dyDescent="0.3">
      <c r="A28" s="77"/>
      <c r="B28" s="77" t="str">
        <v>M55-M60</v>
      </c>
      <c r="C28" s="106">
        <v>46388</v>
      </c>
      <c r="D28" s="106">
        <v>46568</v>
      </c>
      <c r="E28" s="102">
        <v>0</v>
      </c>
      <c r="F28" s="102">
        <v>0</v>
      </c>
      <c r="G28" s="102">
        <v>0</v>
      </c>
      <c r="H28" s="102">
        <v>0</v>
      </c>
      <c r="I28" s="102">
        <v>0</v>
      </c>
      <c r="J28" s="102">
        <v>0</v>
      </c>
      <c r="K28" s="102">
        <v>0</v>
      </c>
      <c r="L28" s="102">
        <v>0</v>
      </c>
      <c r="M28" s="102">
        <v>0</v>
      </c>
      <c r="N28" s="102">
        <v>0</v>
      </c>
      <c r="O28" s="77"/>
      <c r="P28" s="77"/>
    </row>
    <row r="29" spans="1:16" x14ac:dyDescent="0.3">
      <c r="A29" s="77"/>
      <c r="B29" s="77" t="str">
        <v>M61-M66</v>
      </c>
      <c r="C29" s="106">
        <v>46569</v>
      </c>
      <c r="D29" s="63">
        <v>46752</v>
      </c>
      <c r="E29" s="4">
        <v>0</v>
      </c>
      <c r="F29" s="4">
        <v>0</v>
      </c>
      <c r="G29" s="4">
        <v>0</v>
      </c>
      <c r="H29" s="4">
        <v>0</v>
      </c>
      <c r="I29" s="4">
        <v>0</v>
      </c>
      <c r="J29" s="4">
        <v>0</v>
      </c>
      <c r="K29" s="4">
        <v>0</v>
      </c>
      <c r="L29" s="4">
        <v>0</v>
      </c>
      <c r="M29" s="4">
        <v>0</v>
      </c>
      <c r="N29" s="4">
        <v>0</v>
      </c>
      <c r="O29" s="77"/>
      <c r="P29" s="77"/>
    </row>
    <row r="30" spans="1:16" x14ac:dyDescent="0.3">
      <c r="A30" s="77"/>
      <c r="B30" s="77" t="str">
        <v>M61-M72</v>
      </c>
      <c r="C30" s="106">
        <v>46569</v>
      </c>
      <c r="D30" s="106">
        <v>46934</v>
      </c>
      <c r="E30" s="102">
        <v>0</v>
      </c>
      <c r="F30" s="102">
        <v>0</v>
      </c>
      <c r="G30" s="102">
        <v>0</v>
      </c>
      <c r="H30" s="102">
        <v>0</v>
      </c>
      <c r="I30" s="102">
        <v>0</v>
      </c>
      <c r="J30" s="102">
        <v>0</v>
      </c>
      <c r="K30" s="102">
        <v>0</v>
      </c>
      <c r="L30" s="102">
        <v>0</v>
      </c>
      <c r="M30" s="102">
        <v>0</v>
      </c>
      <c r="N30" s="102">
        <v>0</v>
      </c>
      <c r="O30" s="77"/>
      <c r="P30" s="77"/>
    </row>
    <row r="31" spans="1:16" x14ac:dyDescent="0.3">
      <c r="A31" s="77"/>
      <c r="B31" s="77" t="str">
        <v>M1-M60</v>
      </c>
      <c r="C31" s="106">
        <v>44743</v>
      </c>
      <c r="D31" s="106">
        <v>46568</v>
      </c>
      <c r="E31" s="102">
        <v>0</v>
      </c>
      <c r="F31" s="102">
        <v>0</v>
      </c>
      <c r="G31" s="102">
        <v>0</v>
      </c>
      <c r="H31" s="102">
        <v>0</v>
      </c>
      <c r="I31" s="102">
        <v>0</v>
      </c>
      <c r="J31" s="102">
        <v>0</v>
      </c>
      <c r="K31" s="102">
        <v>0</v>
      </c>
      <c r="L31" s="102">
        <v>0</v>
      </c>
      <c r="M31" s="102">
        <v>0</v>
      </c>
      <c r="N31" s="102">
        <v>0</v>
      </c>
      <c r="O31" s="77"/>
      <c r="P31" s="77"/>
    </row>
    <row r="32" spans="1:16" x14ac:dyDescent="0.3">
      <c r="A32" s="77"/>
      <c r="B32" s="77" t="str">
        <v>M1-M72</v>
      </c>
      <c r="C32" s="106">
        <v>44743</v>
      </c>
      <c r="D32" s="106">
        <v>46934</v>
      </c>
      <c r="E32" s="102">
        <v>0</v>
      </c>
      <c r="F32" s="102">
        <v>0</v>
      </c>
      <c r="G32" s="102">
        <v>0</v>
      </c>
      <c r="H32" s="102">
        <v>0</v>
      </c>
      <c r="I32" s="102">
        <v>0</v>
      </c>
      <c r="J32" s="102">
        <v>0</v>
      </c>
      <c r="K32" s="102">
        <v>0</v>
      </c>
      <c r="L32" s="102">
        <v>0</v>
      </c>
      <c r="M32" s="102">
        <v>0</v>
      </c>
      <c r="N32" s="102">
        <v>0</v>
      </c>
      <c r="O32" s="77"/>
      <c r="P32" s="77"/>
    </row>
    <row r="33" spans="1:16" x14ac:dyDescent="0.3">
      <c r="A33" s="77"/>
      <c r="B33" s="77" t="str">
        <v>M67-M72</v>
      </c>
      <c r="C33" s="106">
        <v>46753</v>
      </c>
      <c r="D33" s="106">
        <v>46934</v>
      </c>
      <c r="E33" s="102">
        <v>0</v>
      </c>
      <c r="F33" s="102">
        <v>0</v>
      </c>
      <c r="G33" s="102">
        <v>0</v>
      </c>
      <c r="H33" s="102">
        <v>0</v>
      </c>
      <c r="I33" s="102">
        <v>0</v>
      </c>
      <c r="J33" s="102">
        <v>0</v>
      </c>
      <c r="K33" s="102">
        <v>0</v>
      </c>
      <c r="L33" s="102">
        <v>0</v>
      </c>
      <c r="M33" s="102">
        <v>0</v>
      </c>
      <c r="N33" s="102">
        <v>0</v>
      </c>
      <c r="O33" s="77"/>
      <c r="P33" s="77"/>
    </row>
    <row r="34" spans="1:16" x14ac:dyDescent="0.3">
      <c r="A34" s="77"/>
      <c r="B34" s="77" t="str">
        <v>Blank</v>
      </c>
      <c r="C34" s="106">
        <v>0</v>
      </c>
      <c r="D34" s="106">
        <v>0</v>
      </c>
      <c r="E34" s="102">
        <v>0</v>
      </c>
      <c r="F34" s="102">
        <v>0</v>
      </c>
      <c r="G34" s="102">
        <v>0</v>
      </c>
      <c r="H34" s="102">
        <v>0</v>
      </c>
      <c r="I34" s="102">
        <v>0</v>
      </c>
      <c r="J34" s="102">
        <v>0</v>
      </c>
      <c r="K34" s="102">
        <v>0</v>
      </c>
      <c r="L34" s="102">
        <v>0</v>
      </c>
      <c r="M34" s="102">
        <v>0</v>
      </c>
      <c r="N34" s="102">
        <v>0</v>
      </c>
      <c r="O34" s="77"/>
      <c r="P34" s="77"/>
    </row>
    <row r="35" spans="1:16" x14ac:dyDescent="0.3">
      <c r="A35" s="77"/>
      <c r="B35" s="77"/>
      <c r="C35" s="106"/>
      <c r="D35" s="106" t="s">
        <v>1162</v>
      </c>
      <c r="E35" s="102">
        <f t="shared" ref="E35:N35" si="0">SUBTOTAL(9,E4:E27)</f>
        <v>0</v>
      </c>
      <c r="F35" s="102">
        <f t="shared" si="0"/>
        <v>0</v>
      </c>
      <c r="G35" s="102">
        <f t="shared" si="0"/>
        <v>0</v>
      </c>
      <c r="H35" s="102">
        <f t="shared" si="0"/>
        <v>0</v>
      </c>
      <c r="I35" s="102">
        <f t="shared" si="0"/>
        <v>0</v>
      </c>
      <c r="J35" s="102">
        <f t="shared" si="0"/>
        <v>0</v>
      </c>
      <c r="K35" s="102">
        <f t="shared" si="0"/>
        <v>0</v>
      </c>
      <c r="L35" s="102">
        <f t="shared" si="0"/>
        <v>0</v>
      </c>
      <c r="M35" s="102">
        <f t="shared" si="0"/>
        <v>0</v>
      </c>
      <c r="N35" s="102">
        <f t="shared" si="0"/>
        <v>0</v>
      </c>
      <c r="O35" s="77"/>
      <c r="P35" s="77"/>
    </row>
    <row r="36" spans="1:16" x14ac:dyDescent="0.3">
      <c r="A36" s="77"/>
      <c r="B36" s="77"/>
      <c r="C36" s="106"/>
      <c r="D36" s="106"/>
      <c r="E36" s="77"/>
      <c r="F36" s="77"/>
      <c r="G36" s="77"/>
      <c r="H36" s="77"/>
      <c r="I36" s="77"/>
      <c r="J36" s="77"/>
      <c r="K36" s="77"/>
      <c r="L36" s="77"/>
      <c r="M36" s="77"/>
      <c r="N36" s="77"/>
      <c r="O36" s="77"/>
      <c r="P36" s="77"/>
    </row>
    <row r="37" spans="1:16" x14ac:dyDescent="0.3">
      <c r="A37" s="77"/>
      <c r="B37" s="77"/>
      <c r="C37" s="106"/>
      <c r="D37" s="106"/>
      <c r="E37" s="77"/>
      <c r="F37" s="77"/>
      <c r="G37" s="77"/>
      <c r="H37" s="77"/>
      <c r="I37" s="77"/>
      <c r="J37" s="77"/>
      <c r="K37" s="77"/>
      <c r="L37" s="77"/>
      <c r="M37" s="77"/>
      <c r="N37" s="77"/>
      <c r="O37" s="77"/>
      <c r="P37" s="77"/>
    </row>
    <row r="38" spans="1:16" x14ac:dyDescent="0.3">
      <c r="A38" s="77"/>
      <c r="B38" s="77"/>
      <c r="C38" s="106"/>
      <c r="O38" s="77"/>
      <c r="P38" s="77"/>
    </row>
    <row r="39" spans="1:16" x14ac:dyDescent="0.3">
      <c r="A39" s="77"/>
      <c r="B39" s="77"/>
      <c r="C39" s="106"/>
      <c r="D39" s="106"/>
      <c r="E39" s="77"/>
      <c r="F39" s="77"/>
      <c r="G39" s="77"/>
      <c r="H39" s="77"/>
      <c r="I39" s="77"/>
      <c r="J39" s="77"/>
      <c r="K39" s="77"/>
      <c r="L39" s="77"/>
      <c r="M39" s="77"/>
      <c r="N39" s="77"/>
      <c r="O39" s="77"/>
      <c r="P39" s="77"/>
    </row>
    <row r="40" spans="1:16" x14ac:dyDescent="0.3">
      <c r="A40" s="77"/>
      <c r="B40" s="77"/>
      <c r="C40" s="106"/>
      <c r="D40" s="106"/>
      <c r="E40" s="77"/>
      <c r="F40" s="77"/>
      <c r="G40" s="77"/>
      <c r="H40" s="77"/>
      <c r="I40" s="77"/>
      <c r="J40" s="77"/>
      <c r="K40" s="77"/>
      <c r="L40" s="77"/>
      <c r="M40" s="77"/>
      <c r="N40" s="77"/>
      <c r="O40" s="77"/>
      <c r="P40" s="77"/>
    </row>
    <row r="41" spans="1:16" x14ac:dyDescent="0.3">
      <c r="A41" s="77"/>
      <c r="B41" s="77"/>
      <c r="C41" s="106"/>
      <c r="D41" s="106"/>
      <c r="E41" s="77"/>
      <c r="F41" s="77"/>
      <c r="G41" s="77"/>
      <c r="H41" s="77"/>
      <c r="I41" s="77"/>
      <c r="J41" s="77"/>
      <c r="K41" s="77"/>
      <c r="L41" s="77"/>
      <c r="M41" s="77"/>
      <c r="N41" s="77"/>
      <c r="O41" s="77"/>
      <c r="P41" s="77"/>
    </row>
  </sheetData>
  <autoFilter ref="B3:N27" xr:uid="{F471BAEB-DF68-47D9-BC9A-CE89614397BC}"/>
  <phoneticPr fontId="20"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927D93309392348B87F9503A5215CAA" ma:contentTypeVersion="18" ma:contentTypeDescription="Skapa ett nytt dokument." ma:contentTypeScope="" ma:versionID="da26f347eedda51309bf751ffb114365">
  <xsd:schema xmlns:xsd="http://www.w3.org/2001/XMLSchema" xmlns:xs="http://www.w3.org/2001/XMLSchema" xmlns:p="http://schemas.microsoft.com/office/2006/metadata/properties" xmlns:ns2="fc4dbdf7-dc8d-4bb1-8dcd-22ba12403840" xmlns:ns3="6cd04a28-a714-4683-92b9-e44f3905cc32" targetNamespace="http://schemas.microsoft.com/office/2006/metadata/properties" ma:root="true" ma:fieldsID="b1287ce59e4fbfbd9be49f1764439a31" ns2:_="" ns3:_="">
    <xsd:import namespace="fc4dbdf7-dc8d-4bb1-8dcd-22ba12403840"/>
    <xsd:import namespace="6cd04a28-a714-4683-92b9-e44f3905cc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dbdf7-dc8d-4bb1-8dcd-22ba12403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4bb64261-f13a-4595-8891-6b3665ea7231"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d04a28-a714-4683-92b9-e44f3905cc32"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d88137ff-ec01-4ad5-85eb-17b426e310a2}" ma:internalName="TaxCatchAll" ma:showField="CatchAllData" ma:web="6cd04a28-a714-4683-92b9-e44f3905cc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P k E A A B Q S w M E F A A C A A g A e V t z W Z m J x j O k A A A A 9 Q A A A B I A H A B D b 2 5 m a W c v U G F j a 2 F n Z S 5 4 b W w g o h g A K K A U A A A A A A A A A A A A A A A A A A A A A A A A A A A A h Y 8 x D o I w G I W v Q r r T F o j R k J 8 y G D d J T E i M a 1 M q N E A x t F D u 5 u C R v I I Y R d 0 c 3 / e + 4 b 3 7 9 Q b p 1 D b e K H u j O p 2 g A F P k S S 2 6 Q u k y Q Y M 9 + x u U M j h w U f N S e r O s T T y Z I k G V t Z e Y E O c c d h H u + p K E l A b k l O 1 z U c m W o 4 + s / s u + 0 s Z y L S R i c H y N Y S E O o g i v 1 p g C W R h k S n / 7 c J 7 7 b H 8 g b I f G D r 1 k Z v T z H Z A l A n l f Y A 9 Q S w M E F A A C A A g A e V t z 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l b c 1 l y r j i L 8 w E A A A I J A A A T A B w A R m 9 y b X V s Y X M v U 2 V j d G l v b j E u b S C i G A A o o B Q A A A A A A A A A A A A A A A A A A A A A A A A A A A D t l U F P 2 z A Y h u + V + h 8 s c 0 m k q C I F e p m 4 U N b B q h E U w j h U P b j N 1 x H V s Z H j b F R V b u y f 8 E / 6 x + Y k d Z t i V 2 g T B 7 Q t h 0 Z 9 / d n O 9 7 6 P 7 A y m M u E M 3 d R v / 0 O 7 1 W 5 l 9 0 R A j C I y A U p 9 d I o o y H Y L q W e 4 e q a U K O X j 4 x R o p 5 8 L A U z e c T G f c D 5 3 3 O X o i q R w i t d T 8 b g Y 9 T m T q m b s 1 S s c 4 N U T i w W J k V w 8 Y L W S K q X Q i Q R h 2 Y y L t M 9 p n r J o 8 Q C Z U + / m L Z d 4 G A X Y K 2 c A k v A o C w 8 t c R B + U t o l k 7 3 j T l l f i V 8 v T O 0 6 D D 6 b 6 p c g u j b V w e W V Z V E Q M Z F 5 q j 9 B / d k M M G G t L 5 t 7 + c F n C Y 2 1 S N i i 0 i 7 y 7 3 l c V h j V I b H r A 5 F I i W b K G v l y s S F P U 2 U 1 E c a k W z k j l G q Z 5 e k E R F G 4 m 0 w G C Z U C V C q A y h + x D e Y G q E I j 5 D 8 y Z z c 6 D w G Z 3 i N n p H I Y q / K T Q 7 / r u r a U / V d i t m y / z b x h b e G 2 W w m z b t D E 9 k D T h 5 y u i 9 8 D v a u f F k i M 9 v 5 h p s 9 u h 8 H 5 b 0 M b p B k X s s Z m X h n f B D c E L h R K d S I G v D q U d Q x r 4 2 u r t b n a z r W B T c s 2 L m 1 9 0 V b s t N / o e N O k 7 m s X Z 2 s z e 7 A + + o / 1 3 4 Z 1 f X w z y S f A V s 8 p S 9 i 3 n Y l 7 z z 5 s 3 t i 9 P 4 e j 9 3 Y 3 d q X 6 5 h V V y l 2 7 f G Q 1 p R w 5 t o B W D Z z Y V + o Z p 8 Z e + 3 4 B U E s B A i 0 A F A A C A A g A e V t z W Z m J x j O k A A A A 9 Q A A A B I A A A A A A A A A A A A A A A A A A A A A A E N v b m Z p Z y 9 Q Y W N r Y W d l L n h t b F B L A Q I t A B Q A A g A I A H l b c 1 k P y u m r p A A A A O k A A A A T A A A A A A A A A A A A A A A A A P A A A A B b Q 2 9 u d G V u d F 9 U e X B l c 1 0 u e G 1 s U E s B A i 0 A F A A C A A g A e V t z W X K u O I v z A Q A A A g k A A B M A A A A A A A A A A A A A A A A A 4 Q E A A E Z v c m 1 1 b G F z L 1 N l Y 3 R p b 2 4 x L m 1 Q S w U G A A A A A A M A A w D C A A A A I 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z k A A A A A A A C l O 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Z W x s M T w v S X R l b V B h d G g + P C 9 J d G V t T G 9 j Y X R p b 2 4 + P F N 0 Y W J s Z U V u d H J p Z X M + P E V u d H J 5 I F R 5 c G U 9 I k l z U H J p d m F 0 Z S I g V m F s d W U 9 I m w w I i A v P j x F b n R y e S B U e X B l P S J R d W V y e U l E I i B W Y W x 1 Z T 0 i c 2 R i Z j A x Z D Y 4 L W M 2 O D g t N D M w N y 1 i M j l i L T g z Z D Z h Y z E x M D E z Z C I g L z 4 8 R W 5 0 c n k g V H l w Z T 0 i T m F 2 a W d h d G l v b l N 0 Z X B O Y W 1 l I i B W Y W x 1 Z T 0 i c 0 5 h d m l n Z X J p b m c i I C 8 + P E V u d H J 5 I F R 5 c G U 9 I k 5 h b W V V c G R h d G V k Q W Z 0 Z X J G a W x s I i B W Y W x 1 Z T 0 i b D A i I C 8 + P E V u d H J 5 I F R 5 c G U 9 I l J l c 3 V s d F R 5 c G U i I F Z h b H V l P S J z R X h j Z X B 0 a W 9 u I i A v P j x F b n R y e S B U e X B l P S J C d W Z m Z X J O Z X h 0 U m V m c m V z a C I g V m F s d W U 9 I m w x 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k F k Z G V k V G 9 E Y X R h T W 9 k Z W w i I F Z h b H V l P S J s M C I g L z 4 8 R W 5 0 c n k g V H l w Z T 0 i R m l s b E N v d W 5 0 I i B W Y W x 1 Z T 0 i b D E x M C I g L z 4 8 R W 5 0 c n k g V H l w Z T 0 i R m l s b E V y c m 9 y Q 2 9 k Z S I g V m F s d W U 9 I n N V b m t u b 3 d u I i A v P j x F b n R y e S B U e X B l P S J G a W x s R X J y b 3 J D b 3 V u d C I g V m F s d W U 9 I m w w I i A v P j x F b n R y e S B U e X B l P S J G a W x s T G F z d F V w Z G F 0 Z W Q i I F Z h b H V l P S J k M j A y N C 0 w O C 0 x N V Q x M z o w M T o x N y 4 1 M z I z N T g 4 W i I g L z 4 8 R W 5 0 c n k g V H l w Z T 0 i R m l s b E N v b H V t b l R 5 c G V z I i B W Y W x 1 Z T 0 i c 0 F 3 T U R B d 0 1 E Q 1 F N R 0 F B W U d B Q V l G I i A v P j x F b n R y e S B U e X B l P S J G a W x s Q 2 9 s d W 1 u T m F t Z X M i I F Z h b H V l P S J z W y 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G c m l 0 d C B m w 6 R s d C Z x d W 9 0 O y w m c X V v d D t L b 2 1 t Z W 5 0 Y X I m c X V v d D s s J n F 1 b 3 Q 7 V X R m Y W x s J n F 1 b 3 Q 7 X S I g L z 4 8 R W 5 0 c n k g V H l w Z T 0 i R m l s b F N 0 Y X R 1 c y I g V m F s d W U 9 I n N D b 2 1 w b G V 0 Z S I g L z 4 8 R W 5 0 c n k g V H l w Z T 0 i U m V s Y X R p b 2 5 z a G l w S W 5 m b 0 N v b n R h a W 5 l c i I g V m F s d W U 9 I n N 7 J n F 1 b 3 Q 7 Y 2 9 s d W 1 u Q 2 9 1 b n Q m c X V v d D s 6 M T U s J n F 1 b 3 Q 7 a 2 V 5 Q 2 9 s d W 1 u T m F t Z X M m c X V v d D s 6 W 1 0 s J n F 1 b 3 Q 7 c X V l c n l S Z W x h d G l v b n N o a X B z J n F 1 b 3 Q 7 O l t d L C Z x d W 9 0 O 2 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0 N v b H V t b k N v d W 5 0 J n F 1 b 3 Q 7 O j E 1 L C Z x d W 9 0 O 0 t l e U N v b H V t b k 5 h b W V z J n F 1 b 3 Q 7 O l t d L C Z x d W 9 0 O 0 N v b H V t b k l k Z W 5 0 a X R p Z X M m c X V v d D s 6 W y Z x d W 9 0 O 1 N l Y 3 R p b 2 4 x L 1 R h Y m V s b D E v Q X V 0 b 1 J l b W 9 2 Z W R D b 2 x 1 b W 5 z M S 5 7 S 1 R P L D B 9 J n F 1 b 3 Q 7 L C Z x d W 9 0 O 1 N l Y 3 R p b 2 4 x L 1 R h Y m V s b D E v Q X V 0 b 1 J l b W 9 2 Z W R D b 2 x 1 b W 5 z M S 5 7 T 1 J H L D F 9 J n F 1 b 3 Q 7 L C Z x d W 9 0 O 1 N l Y 3 R p b 2 4 x L 1 R h Y m V s b D E v Q X V 0 b 1 J l b W 9 2 Z W R D b 2 x 1 b W 5 z M S 5 7 V k g s M n 0 m c X V v d D s s J n F 1 b 3 Q 7 U 2 V j d G l v b j E v V G F i Z W x s M S 9 B d X R v U m V t b 3 Z l Z E N v b H V t b n M x L n t Q U k 9 K L D N 9 J n F 1 b 3 Q 7 L C Z x d W 9 0 O 1 N l Y 3 R p b 2 4 x L 1 R h Y m V s b D E v Q X V 0 b 1 J l b W 9 2 Z W R D b 2 x 1 b W 5 z M S 5 7 T U 9 U U C w 0 f S Z x d W 9 0 O y w m c X V v d D t T Z W N 0 a W 9 u M S 9 U Y W J l b G w x L 0 F 1 d G 9 S Z W 1 v d m V k Q 2 9 s d W 1 u c z E u e 0 Z J T i w 1 f S Z x d W 9 0 O y w m c X V v d D t T Z W N 0 a W 9 u M S 9 U Y W J l b G w x L 0 F 1 d G 9 S Z W 1 v d m V k Q 2 9 s d W 1 u c z E u e 1 Z l c m R h d H V t L D Z 9 J n F 1 b 3 Q 7 L C Z x d W 9 0 O 1 N l Y 3 R p b 2 4 x L 1 R h Y m V s b D E v Q X V 0 b 1 J l b W 9 2 Z W R D b 2 x 1 b W 5 z M S 5 7 V m V y b n I s N 3 0 m c X V v d D s s J n F 1 b 3 Q 7 U 2 V j d G l v b j E v V G F i Z W x s M S 9 B d X R v U m V t b 3 Z l Z E N v b H V t b n M x L n t W Z X J 0 e X A s O H 0 m c X V v d D s s J n F 1 b 3 Q 7 U 2 V j d G l v b j E v V G F i Z W x s M S 9 B d X R v U m V t b 3 Z l Z E N v b H V t b n M x L n t C a W x k L D l 9 J n F 1 b 3 Q 7 L C Z x d W 9 0 O 1 N l Y 3 R p b 2 4 x L 1 R h Y m V s b D E v Q X V 0 b 1 J l b W 9 2 Z W R D b 2 x 1 b W 5 z M S 5 7 S H V 2 d W R 0 Z X h 0 L D E w f S Z x d W 9 0 O y w m c X V v d D t T Z W N 0 a W 9 u M S 9 U Y W J l b G w x L 0 F 1 d G 9 S Z W 1 v d m V k Q 2 9 s d W 1 u c z E u e 1 J h Z H R l e H Q s M T F 9 J n F 1 b 3 Q 7 L C Z x d W 9 0 O 1 N l Y 3 R p b 2 4 x L 1 R h Y m V s b D E v Q X V 0 b 1 J l b W 9 2 Z W R D b 2 x 1 b W 5 z M S 5 7 R n J p d H Q g Z s O k b H Q s M T J 9 J n F 1 b 3 Q 7 L C Z x d W 9 0 O 1 N l Y 3 R p b 2 4 x L 1 R h Y m V s b D E v Q X V 0 b 1 J l b W 9 2 Z W R D b 2 x 1 b W 5 z M S 5 7 S 2 9 t b W V u d G F y L D E z f S Z x d W 9 0 O y w m c X V v d D t T Z W N 0 a W 9 u M S 9 U Y W J l b G w x L 0 F 1 d G 9 S Z W 1 v d m V k Q 2 9 s d W 1 u c z E u e 1 V 0 Z m F s b C w x N H 0 m c X V v d D t d L C Z x d W 9 0 O 1 J l b G F 0 a W 9 u c 2 h p c E l u Z m 8 m c X V v d D s 6 W 1 1 9 I i A v P j w v U 3 R h Y m x l R W 5 0 c m l l c z 4 8 L 0 l 0 Z W 0 + P E l 0 Z W 0 + P E l 0 Z W 1 M b 2 N h d G l v b j 4 8 S X R l b V R 5 c G U + R m 9 y b X V s Y T w v S X R l b V R 5 c G U + P E l 0 Z W 1 Q Y X R o P l N l Y 3 R p b 2 4 x L 1 R h Y m V s b D E v S y V D M y V B N G x s Y T w v S X R l b V B h d G g + P C 9 J d G V t T G 9 j Y X R p b 2 4 + P F N 0 Y W J s Z U V u d H J p Z X M g L z 4 8 L 0 l 0 Z W 0 + P E l 0 Z W 0 + P E l 0 Z W 1 M b 2 N h d G l v b j 4 8 S X R l b V R 5 c G U + R m 9 y b X V s Y T w v S X R l b V R 5 c G U + P E l 0 Z W 1 Q Y X R o P l N l Y 3 R p b 2 4 x L 1 R h Y m V s b D E v J U M z J T g 0 b m R y Y W Q l M j B 0 e X A 8 L 0 l 0 Z W 1 Q Y X R o P j w v S X R l b U x v Y 2 F 0 a W 9 u P j x T d G F i b G V F b n R y a W V z I C 8 + P C 9 J d G V t P j x J d G V t P j x J d G V t T G 9 j Y X R p b 2 4 + P E l 0 Z W 1 U e X B l P k Z v c m 1 1 b G E 8 L 0 l 0 Z W 1 U e X B l P j x J d G V t U G F 0 a D 5 T Z W N 0 a W 9 u M S 9 U Y W J l b G w x L 0 Z p b H R y Z X J h Z G U l M j B y Y W R l c j w v S X R l b V B h d G g + P C 9 J d G V t T G 9 j Y X R p b 2 4 + P F N 0 Y W J s Z U V u d H J p Z X M g L z 4 8 L 0 l 0 Z W 0 + P E l 0 Z W 0 + P E l 0 Z W 1 M b 2 N h d G l v b j 4 8 S X R l b V R 5 c G U + R m 9 y b X V s Y T w v S X R l b V R 5 c G U + P E l 0 Z W 1 Q Y X R o P l N l Y 3 R p b 2 4 x L 1 R h Y m V s b D E v J U M z J T g 0 b m R y Y W Q l M j B 0 e X A x P C 9 J d G V t U G F 0 a D 4 8 L 0 l 0 Z W 1 M b 2 N h d G l v b j 4 8 U 3 R h Y m x l R W 5 0 c m l l c y A v P j w v S X R l b T 4 8 S X R l b T 4 8 S X R l b U x v Y 2 F 0 a W 9 u P j x J d G V t V H l w Z T 5 G b 3 J t d W x h P C 9 J d G V t V H l w Z T 4 8 S X R l b V B h d G g + U 2 V j d G l v b j E v V G F i Z W x s M S U y M C g y K T w v S X R l b V B h d G g + P C 9 J d G V t T G 9 j Y X R p b 2 4 + P F N 0 Y W J s Z U V u d H J p Z X M + P E V u d H J 5 I F R 5 c G U 9 I k l z U H J p d m F 0 Z S I g V m F s d W U 9 I m w w I i A v P j x F b n R y e S B U e X B l P S J R d W V y e U l E I i B W Y W x 1 Z T 0 i c z c y N G M 2 Z T k z L T A 3 Y W U t N D c 1 Y S 1 h Z W E 3 L W E z Z j B j N T E 1 Y z F i O 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i 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T l U M T M 6 N T g 6 N D A u N T E 2 N T A w O V o i I C 8 + P E V u d H J 5 I F R 5 c G U 9 I k Z p b G x D b 2 x 1 b W 5 U e X B l c y I g V m F s d W U 9 I n N B d 0 1 E Q X d N R E F 3 a 0 R C Z 0 F H Q m d Z R i I g L z 4 8 R W 5 0 c n k g V H l w Z T 0 i R m l s b E N v b H V t b k 5 h b W V z I i B W Y W x 1 Z T 0 i c 1 s m c X V v d D v D h X I m c X V v d D s s J n F 1 b 3 Q 7 S 1 R P J n F 1 b 3 Q 7 L C Z x d W 9 0 O 0 9 S R y Z x d W 9 0 O y w m c X V v d D t W S C Z x d W 9 0 O y w m c X V v d D t Q U k 9 K J n F 1 b 3 Q 7 L C Z x d W 9 0 O 0 1 P V F A m c X V v d D s s J n F 1 b 3 Q 7 R k l O J n F 1 b 3 Q 7 L C Z x d W 9 0 O 1 Z l c m R h d H V t J n F 1 b 3 Q 7 L C Z x d W 9 0 O 1 Z l c m 5 y J n F 1 b 3 Q 7 L C Z x d W 9 0 O 1 Z l c n R 5 c C Z x d W 9 0 O y w m c X V v d D t C a W x k J n F 1 b 3 Q 7 L C Z x d W 9 0 O 0 h 1 d n V k d G V 4 d C Z x d W 9 0 O y w m c X V v d D t S Y W R 0 Z X h 0 J n F 1 b 3 Q 7 L C Z x d W 9 0 O 0 J V S 0 9 E J n F 1 b 3 Q 7 L C Z x d W 9 0 O 1 V 0 Z m F s b C Z x d W 9 0 O 1 0 i I C 8 + P E V u d H J 5 I F R 5 c G U 9 I k Z p b G x T d G F 0 d X M i I F Z h b H V l P S J z Q 2 9 t c G x l d G U i I C 8 + P E V u d H J 5 I F R 5 c G U 9 I l J l b G F 0 a W 9 u c 2 h p c E l u Z m 9 D b 2 5 0 Y W l u Z X I i I F Z h b H V l P S J z e y Z x d W 9 0 O 2 N v b H V t b k N v d W 5 0 J n F 1 b 3 Q 7 O j E 1 L C Z x d W 9 0 O 2 t l e U N v b H V t b k 5 h b W V z J n F 1 b 3 Q 7 O l t d L C Z x d W 9 0 O 3 F 1 Z X J 5 U m V s Y X R p b 2 5 z a G l w c y Z x d W 9 0 O z p b X S w m c X V v d D t j 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D b 2 x 1 b W 5 D b 3 V u d C Z x d W 9 0 O z o x N S w m c X V v d D t L Z X l D b 2 x 1 b W 5 O Y W 1 l c y Z x d W 9 0 O z p b X S w m c X V v d D t D b 2 x 1 b W 5 J Z G V u d G l 0 a W V z J n F 1 b 3 Q 7 O l s m c X V v d D t T Z W N 0 a W 9 u M S 9 U Y W J l b G w x I C g y K S 9 B d X R v U m V t b 3 Z l Z E N v b H V t b n M x L n v D h X I s M H 0 m c X V v d D s s J n F 1 b 3 Q 7 U 2 V j d G l v b j E v V G F i Z W x s M S A o M i k v Q X V 0 b 1 J l b W 9 2 Z W R D b 2 x 1 b W 5 z M S 5 7 S 1 R P L D F 9 J n F 1 b 3 Q 7 L C Z x d W 9 0 O 1 N l Y 3 R p b 2 4 x L 1 R h Y m V s b D E g K D I p L 0 F 1 d G 9 S Z W 1 v d m V k Q 2 9 s d W 1 u c z E u e 0 9 S R y w y f S Z x d W 9 0 O y w m c X V v d D t T Z W N 0 a W 9 u M S 9 U Y W J l b G w x I C g y K S 9 B d X R v U m V t b 3 Z l Z E N v b H V t b n M x L n t W S C w z f S Z x d W 9 0 O y w m c X V v d D t T Z W N 0 a W 9 u M S 9 U Y W J l b G w x I C g y K S 9 B d X R v U m V t b 3 Z l Z E N v b H V t b n M x L n t Q U k 9 K L D R 9 J n F 1 b 3 Q 7 L C Z x d W 9 0 O 1 N l Y 3 R p b 2 4 x L 1 R h Y m V s b D E g K D I p L 0 F 1 d G 9 S Z W 1 v d m V k Q 2 9 s d W 1 u c z E u e 0 1 P V F A s N X 0 m c X V v d D s s J n F 1 b 3 Q 7 U 2 V j d G l v b j E v V G F i Z W x s M S A o M i k v Q X V 0 b 1 J l b W 9 2 Z W R D b 2 x 1 b W 5 z M S 5 7 R k l O L D Z 9 J n F 1 b 3 Q 7 L C Z x d W 9 0 O 1 N l Y 3 R p b 2 4 x L 1 R h Y m V s b D E g K D I p L 0 F 1 d G 9 S Z W 1 v d m V k Q 2 9 s d W 1 u c z E u e 1 Z l c m R h d H V t L D d 9 J n F 1 b 3 Q 7 L C Z x d W 9 0 O 1 N l Y 3 R p b 2 4 x L 1 R h Y m V s b D E g K D I p L 0 F 1 d G 9 S Z W 1 v d m V k Q 2 9 s d W 1 u c z E u e 1 Z l c m 5 y L D h 9 J n F 1 b 3 Q 7 L C Z x d W 9 0 O 1 N l Y 3 R p b 2 4 x L 1 R h Y m V s b D E g K D I p L 0 F 1 d G 9 S Z W 1 v d m V k Q 2 9 s d W 1 u c z E u e 1 Z l c n R 5 c C w 5 f S Z x d W 9 0 O y w m c X V v d D t T Z W N 0 a W 9 u M S 9 U Y W J l b G w x I C g y K S 9 B d X R v U m V t b 3 Z l Z E N v b H V t b n M x L n t C a W x k L D E w f S Z x d W 9 0 O y w m c X V v d D t T Z W N 0 a W 9 u M S 9 U Y W J l b G w x I C g y K S 9 B d X R v U m V t b 3 Z l Z E N v b H V t b n M x L n t I d X Z 1 Z H R l e H Q s M T F 9 J n F 1 b 3 Q 7 L C Z x d W 9 0 O 1 N l Y 3 R p b 2 4 x L 1 R h Y m V s b D E g K D I p L 0 F 1 d G 9 S Z W 1 v d m V k Q 2 9 s d W 1 u c z E u e 1 J h Z H R l e H Q s M T J 9 J n F 1 b 3 Q 7 L C Z x d W 9 0 O 1 N l Y 3 R p b 2 4 x L 1 R h Y m V s b D E g K D I p L 0 F 1 d G 9 S Z W 1 v d m V k Q 2 9 s d W 1 u c z E u e 0 J V S 0 9 E L D E z f S Z x d W 9 0 O y w m c X V v d D t T Z W N 0 a W 9 u M S 9 U Y W J l b G w x I C g y K S 9 B d X R v U m V t b 3 Z l Z E N v b H V t b n M x L n t V d G Z h b G w s M T R 9 J n F 1 b 3 Q 7 X S w m c X V v d D t S Z W x h d G l v b n N o a X B J b m Z v J n F 1 b 3 Q 7 O l t d f S I g L z 4 8 L 1 N 0 Y W J s Z U V u d H J p Z X M + P C 9 J d G V t P j x J d G V t P j x J d G V t T G 9 j Y X R p b 2 4 + P E l 0 Z W 1 U e X B l P k Z v c m 1 1 b G E 8 L 0 l 0 Z W 1 U e X B l P j x J d G V t U G F 0 a D 5 T Z W N 0 a W 9 u M S 9 U Y W J l b G w x J T I w K D I p L 0 s l Q z M l Q T R s b G E 8 L 0 l 0 Z W 1 Q Y X R o P j w v S X R l b U x v Y 2 F 0 a W 9 u P j x T d G F i b G V F b n R y a W V z I C 8 + P C 9 J d G V t P j x J d G V t P j x J d G V t T G 9 j Y X R p b 2 4 + P E l 0 Z W 1 U e X B l P k Z v c m 1 1 b G E 8 L 0 l 0 Z W 1 U e X B l P j x J d G V t U G F 0 a D 5 T Z W N 0 a W 9 u M S 9 U Y W J l b G w x J T I w K D I p L y V D M y U 4 N G 5 k c m F k J T I w d H l w P C 9 J d G V t U G F 0 a D 4 8 L 0 l 0 Z W 1 M b 2 N h d G l v b j 4 8 U 3 R h Y m x l R W 5 0 c m l l c y A v P j w v S X R l b T 4 8 S X R l b T 4 8 S X R l b U x v Y 2 F 0 a W 9 u P j x J d G V t V H l w Z T 5 G b 3 J t d W x h P C 9 J d G V t V H l w Z T 4 8 S X R l b V B h d G g + U 2 V j d G l v b j E v V G F i Z W x s M S U y M C g y K S 9 P b X N v c n R l c m F k Z S U y M G t v b H V t b m V y P C 9 J d G V t U G F 0 a D 4 8 L 0 l 0 Z W 1 M b 2 N h d G l v b j 4 8 U 3 R h Y m x l R W 5 0 c m l l c y A v P j w v S X R l b T 4 8 S X R l b T 4 8 S X R l b U x v Y 2 F 0 a W 9 u P j x J d G V t V H l w Z T 5 G b 3 J t d W x h P C 9 J d G V t V H l w Z T 4 8 S X R l b V B h d G g + U 2 V j d G l v b j E v V G F i Z W x s M S U y M C g z 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2 I 3 N T c z N j I x L T Q y Y T I t N G E 1 Z C 0 5 Z T I 0 L T Q 4 N m Y z N D F j Y z J h Z S 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U Y X J n Z X Q i I F Z h b H V l P S J z V G F i Z W x s M V 9 f M y I g L z 4 8 R W 5 0 c n k g V H l w Z T 0 i R m l s b G V k Q 2 9 t c G x l d G V S Z X N 1 b H R U b 1 d v c m t z a G V l d C I g V m F s d W U 9 I m w x I i A v P j x F b n R y e S B U e X B l P S J B Z G R l Z F R v R G F 0 Y U 1 v Z G V s I i B W Y W x 1 Z T 0 i b D A i I C 8 + P E V u d H J 5 I F R 5 c G U 9 I k Z p b G x D b 3 V u d C I g V m F s d W U 9 I m w x O D E i I C 8 + P E V u d H J 5 I F R 5 c G U 9 I k Z p b G x F c n J v c k N v Z G U i I F Z h b H V l P S J z V W 5 r b m 9 3 b i I g L z 4 8 R W 5 0 c n k g V H l w Z T 0 i R m l s b E V y c m 9 y Q 2 9 1 b n Q i I F Z h b H V l P S J s M C I g L z 4 8 R W 5 0 c n k g V H l w Z T 0 i R m l s b E x h c 3 R V c G R h d G V k I i B W Y W x 1 Z T 0 i Z D I w M j Q t M D g t M j F U M T Q 6 M j E 6 N T E u N T Y 5 M D k 0 O F o i I C 8 + P E V u d H J 5 I F R 5 c G U 9 I k Z p b G x D b 2 x 1 b W 5 U e X B l c y I g V m F s d W U 9 I n N B d 0 1 E Q X d N R E F 3 a 0 R C Z 0 F H Q m d Z R k J n P T 0 i I C 8 + P E V u d H J 5 I F R 5 c G U 9 I k Z p b G x D b 2 x 1 b W 5 O Y W 1 l c y I g V m F s d W U 9 I n N b J n F 1 b 3 Q 7 w 4 V y J n F 1 b 3 Q 7 L C Z x d W 9 0 O 0 t U T y Z x d W 9 0 O y w m c X V v d D t P U k c m c X V v d D s s J n F 1 b 3 Q 7 V k g m c X V v d D s s J n F 1 b 3 Q 7 U F J P S i Z x d W 9 0 O y w m c X V v d D t N T 1 R Q J n F 1 b 3 Q 7 L C Z x d W 9 0 O 0 Z J T i Z x d W 9 0 O y w m c X V v d D t W Z X J k Y X R 1 b S Z x d W 9 0 O y w m c X V v d D t W Z X J u c i Z x d W 9 0 O y w m c X V v d D t W Z X J 0 e X A m c X V v d D s s J n F 1 b 3 Q 7 Q m l s Z C Z x d W 9 0 O y w m c X V v d D t I d X Z 1 Z H R l e H Q m c X V v d D s s J n F 1 b 3 Q 7 U m F k d G V 4 d C Z x d W 9 0 O y w m c X V v d D t C V U t P R C Z x d W 9 0 O y w m c X V v d D t V d G Z h b G w m c X V v d D s s J n F 1 b 3 Q 7 S 2 9 u d G 9 i Z W 7 D p G 1 u a W 5 n 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R h Y m V s b D E g K D M p L 0 F 1 d G 9 S Z W 1 v d m V k Q 2 9 s d W 1 u c z E u e 8 O F c i w w f S Z x d W 9 0 O y w m c X V v d D t T Z W N 0 a W 9 u M S 9 U Y W J l b G w x I C g z K S 9 B d X R v U m V t b 3 Z l Z E N v b H V t b n M x L n t L V E 8 s M X 0 m c X V v d D s s J n F 1 b 3 Q 7 U 2 V j d G l v b j E v V G F i Z W x s M S A o M y k v Q X V 0 b 1 J l b W 9 2 Z W R D b 2 x 1 b W 5 z M S 5 7 T 1 J H L D J 9 J n F 1 b 3 Q 7 L C Z x d W 9 0 O 1 N l Y 3 R p b 2 4 x L 1 R h Y m V s b D E g K D M p L 0 F 1 d G 9 S Z W 1 v d m V k Q 2 9 s d W 1 u c z E u e 1 Z I L D N 9 J n F 1 b 3 Q 7 L C Z x d W 9 0 O 1 N l Y 3 R p b 2 4 x L 1 R h Y m V s b D E g K D M p L 0 F 1 d G 9 S Z W 1 v d m V k Q 2 9 s d W 1 u c z E u e 1 B S T 0 o s N H 0 m c X V v d D s s J n F 1 b 3 Q 7 U 2 V j d G l v b j E v V G F i Z W x s M S A o M y k v Q X V 0 b 1 J l b W 9 2 Z W R D b 2 x 1 b W 5 z M S 5 7 T U 9 U U C w 1 f S Z x d W 9 0 O y w m c X V v d D t T Z W N 0 a W 9 u M S 9 U Y W J l b G w x I C g z K S 9 B d X R v U m V t b 3 Z l Z E N v b H V t b n M x L n t G S U 4 s N n 0 m c X V v d D s s J n F 1 b 3 Q 7 U 2 V j d G l v b j E v V G F i Z W x s M S A o M y k v Q X V 0 b 1 J l b W 9 2 Z W R D b 2 x 1 b W 5 z M S 5 7 V m V y Z G F 0 d W 0 s N 3 0 m c X V v d D s s J n F 1 b 3 Q 7 U 2 V j d G l v b j E v V G F i Z W x s M S A o M y k v Q X V 0 b 1 J l b W 9 2 Z W R D b 2 x 1 b W 5 z M S 5 7 V m V y b n I s O H 0 m c X V v d D s s J n F 1 b 3 Q 7 U 2 V j d G l v b j E v V G F i Z W x s M S A o M y k v Q X V 0 b 1 J l b W 9 2 Z W R D b 2 x 1 b W 5 z M S 5 7 V m V y d H l w L D l 9 J n F 1 b 3 Q 7 L C Z x d W 9 0 O 1 N l Y 3 R p b 2 4 x L 1 R h Y m V s b D E g K D M p L 0 F 1 d G 9 S Z W 1 v d m V k Q 2 9 s d W 1 u c z E u e 0 J p b G Q s M T B 9 J n F 1 b 3 Q 7 L C Z x d W 9 0 O 1 N l Y 3 R p b 2 4 x L 1 R h Y m V s b D E g K D M p L 0 F 1 d G 9 S Z W 1 v d m V k Q 2 9 s d W 1 u c z E u e 0 h 1 d n V k d G V 4 d C w x M X 0 m c X V v d D s s J n F 1 b 3 Q 7 U 2 V j d G l v b j E v V G F i Z W x s M S A o M y k v Q X V 0 b 1 J l b W 9 2 Z W R D b 2 x 1 b W 5 z M S 5 7 U m F k d G V 4 d C w x M n 0 m c X V v d D s s J n F 1 b 3 Q 7 U 2 V j d G l v b j E v V G F i Z W x s M S A o M y k v Q X V 0 b 1 J l b W 9 2 Z W R D b 2 x 1 b W 5 z M S 5 7 Q l V L T 0 Q s M T N 9 J n F 1 b 3 Q 7 L C Z x d W 9 0 O 1 N l Y 3 R p b 2 4 x L 1 R h Y m V s b D E g K D M p L 0 F 1 d G 9 S Z W 1 v d m V k Q 2 9 s d W 1 u c z E u e 1 V 0 Z m F s b C w x N H 0 m c X V v d D s s J n F 1 b 3 Q 7 U 2 V j d G l v b j E v V G F i Z W x s M S A o M y k v Q X V 0 b 1 J l b W 9 2 Z W R D b 2 x 1 b W 5 z M S 5 7 S 2 9 u d G 9 i Z W 7 D p G 1 u a W 5 n L D E 1 f S Z x d W 9 0 O 1 0 s J n F 1 b 3 Q 7 Q 2 9 s d W 1 u Q 2 9 1 b n Q m c X V v d D s 6 M T Y s J n F 1 b 3 Q 7 S 2 V 5 Q 2 9 s d W 1 u T m F t Z X M m c X V v d D s 6 W 1 0 s J n F 1 b 3 Q 7 Q 2 9 s d W 1 u S W R l b n R p d G l l c y Z x d W 9 0 O z p b J n F 1 b 3 Q 7 U 2 V j d G l v b j E v V G F i Z W x s M S A o M y k v Q X V 0 b 1 J l b W 9 2 Z W R D b 2 x 1 b W 5 z M S 5 7 w 4 V y L D B 9 J n F 1 b 3 Q 7 L C Z x d W 9 0 O 1 N l Y 3 R p b 2 4 x L 1 R h Y m V s b D E g K D M p L 0 F 1 d G 9 S Z W 1 v d m V k Q 2 9 s d W 1 u c z E u e 0 t U T y w x f S Z x d W 9 0 O y w m c X V v d D t T Z W N 0 a W 9 u M S 9 U Y W J l b G w x I C g z K S 9 B d X R v U m V t b 3 Z l Z E N v b H V t b n M x L n t P U k c s M n 0 m c X V v d D s s J n F 1 b 3 Q 7 U 2 V j d G l v b j E v V G F i Z W x s M S A o M y k v Q X V 0 b 1 J l b W 9 2 Z W R D b 2 x 1 b W 5 z M S 5 7 V k g s M 3 0 m c X V v d D s s J n F 1 b 3 Q 7 U 2 V j d G l v b j E v V G F i Z W x s M S A o M y k v Q X V 0 b 1 J l b W 9 2 Z W R D b 2 x 1 b W 5 z M S 5 7 U F J P S i w 0 f S Z x d W 9 0 O y w m c X V v d D t T Z W N 0 a W 9 u M S 9 U Y W J l b G w x I C g z K S 9 B d X R v U m V t b 3 Z l Z E N v b H V t b n M x L n t N T 1 R Q L D V 9 J n F 1 b 3 Q 7 L C Z x d W 9 0 O 1 N l Y 3 R p b 2 4 x L 1 R h Y m V s b D E g K D M p L 0 F 1 d G 9 S Z W 1 v d m V k Q 2 9 s d W 1 u c z E u e 0 Z J T i w 2 f S Z x d W 9 0 O y w m c X V v d D t T Z W N 0 a W 9 u M S 9 U Y W J l b G w x I C g z K S 9 B d X R v U m V t b 3 Z l Z E N v b H V t b n M x L n t W Z X J k Y X R 1 b S w 3 f S Z x d W 9 0 O y w m c X V v d D t T Z W N 0 a W 9 u M S 9 U Y W J l b G w x I C g z K S 9 B d X R v U m V t b 3 Z l Z E N v b H V t b n M x L n t W Z X J u c i w 4 f S Z x d W 9 0 O y w m c X V v d D t T Z W N 0 a W 9 u M S 9 U Y W J l b G w x I C g z K S 9 B d X R v U m V t b 3 Z l Z E N v b H V t b n M x L n t W Z X J 0 e X A s O X 0 m c X V v d D s s J n F 1 b 3 Q 7 U 2 V j d G l v b j E v V G F i Z W x s M S A o M y k v Q X V 0 b 1 J l b W 9 2 Z W R D b 2 x 1 b W 5 z M S 5 7 Q m l s Z C w x M H 0 m c X V v d D s s J n F 1 b 3 Q 7 U 2 V j d G l v b j E v V G F i Z W x s M S A o M y k v Q X V 0 b 1 J l b W 9 2 Z W R D b 2 x 1 b W 5 z M S 5 7 S H V 2 d W R 0 Z X h 0 L D E x f S Z x d W 9 0 O y w m c X V v d D t T Z W N 0 a W 9 u M S 9 U Y W J l b G w x I C g z K S 9 B d X R v U m V t b 3 Z l Z E N v b H V t b n M x L n t S Y W R 0 Z X h 0 L D E y f S Z x d W 9 0 O y w m c X V v d D t T Z W N 0 a W 9 u M S 9 U Y W J l b G w x I C g z K S 9 B d X R v U m V t b 3 Z l Z E N v b H V t b n M x L n t C V U t P R C w x M 3 0 m c X V v d D s s J n F 1 b 3 Q 7 U 2 V j d G l v b j E v V G F i Z W x s M S A o M y k v Q X V 0 b 1 J l b W 9 2 Z W R D b 2 x 1 b W 5 z M S 5 7 V X R m Y W x s L D E 0 f S Z x d W 9 0 O y w m c X V v d D t T Z W N 0 a W 9 u M S 9 U Y W J l b G w x I C g z K S 9 B d X R v U m V t b 3 Z l Z E N v b H V t b n M x L n t L b 2 5 0 b 2 J l b s O k b W 5 p b m c s M T V 9 J n F 1 b 3 Q 7 X S w m c X V v d D t S Z W x h d G l v b n N o a X B J b m Z v J n F 1 b 3 Q 7 O l t d f S I g L z 4 8 L 1 N 0 Y W J s Z U V u d H J p Z X M + P C 9 J d G V t P j x J d G V t P j x J d G V t T G 9 j Y X R p b 2 4 + P E l 0 Z W 1 U e X B l P k Z v c m 1 1 b G E 8 L 0 l 0 Z W 1 U e X B l P j x J d G V t U G F 0 a D 5 T Z W N 0 a W 9 u M S 9 U Y W J l b G w x J T I w K D M p L 0 s l Q z M l Q T R s b G E 8 L 0 l 0 Z W 1 Q Y X R o P j w v S X R l b U x v Y 2 F 0 a W 9 u P j x T d G F i b G V F b n R y a W V z I C 8 + P C 9 J d G V t P j x J d G V t P j x J d G V t T G 9 j Y X R p b 2 4 + P E l 0 Z W 1 U e X B l P k Z v c m 1 1 b G E 8 L 0 l 0 Z W 1 U e X B l P j x J d G V t U G F 0 a D 5 T Z W N 0 a W 9 u M S 9 U Y W J l b G w x J T I w K D M p L y V D M y U 4 N G 5 k c m F k J T I w d H l w P C 9 J d G V t U G F 0 a D 4 8 L 0 l 0 Z W 1 M b 2 N h d G l v b j 4 8 U 3 R h Y m x l R W 5 0 c m l l c y A v P j w v S X R l b T 4 8 S X R l b T 4 8 S X R l b U x v Y 2 F 0 a W 9 u P j x J d G V t V H l w Z T 5 G b 3 J t d W x h P C 9 J d G V t V H l w Z T 4 8 S X R l b V B h d G g + U 2 V j d G l v b j E v V G F i Z W x s N 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B k O D Y 4 N j g z L W N j M W Y t N G Y 3 N i 0 4 M T k w L W Y z M j I x M j k 2 N W F j N C 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l Z E N v b X B s Z X R l U m V z d W x 0 V G 9 X b 3 J r c 2 h l Z X Q i I F Z h b H V l P S J s M S I g L z 4 8 R W 5 0 c n k g V H l w Z T 0 i Q W R k Z W R U b 0 R h d G F N b 2 R l b C I g V m F s d W U 9 I m w w I i A v P j x F b n R y e S B U e X B l P S J G a W x s Q 2 9 1 b n Q i I F Z h b H V l P S J s M T A 0 O D U 3 N S I g L z 4 8 R W 5 0 c n k g V H l w Z T 0 i R m l s b E V y c m 9 y Q 2 9 k Z S I g V m F s d W U 9 I n N V b m t u b 3 d u I i A v P j x F b n R y e S B U e X B l P S J G a W x s R X J y b 3 J D b 3 V u d C I g V m F s d W U 9 I m w w I i A v P j x F b n R y e S B U e X B l P S J G a W x s T G F z d F V w Z G F 0 Z W Q i I F Z h b H V l P S J k M j A y N C 0 x M S 0 x O V Q x M D o y N T o w M C 4 x O T A w N j k x W i I g L z 4 8 R W 5 0 c n k g V H l w Z T 0 i R m l s b E N v b H V t b l R 5 c G V z I i B W Y W x 1 Z T 0 i c 0 F B Q U Z B d 0 F G I i A v P j x F b n R y e S B U e X B l P S J G a W x s Q 2 9 s d W 1 u T m F t Z X M i I F Z h b H V l P S J z W y Z x d W 9 0 O 0 t v b H V t b j E m c X V v d D s s J n F 1 b 3 Q 7 S 2 9 s d W 1 u M i Z x d W 9 0 O y w m c X V v d D t L b 2 x 1 b W 4 z J n F 1 b 3 Q 7 L C Z x d W 9 0 O 0 t v b H V t b j Q m c X V v d D s s J n F 1 b 3 Q 7 S 2 9 s d W 1 u N S Z x d W 9 0 O y w m c X V v d D t L 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0 N v b H V t b k N v d W 5 0 J n F 1 b 3 Q 7 O j Y s J n F 1 b 3 Q 7 S 2 V 5 Q 2 9 s d W 1 u T m F t Z X M m c X V v d D s 6 W 1 0 s J n F 1 b 3 Q 7 Q 2 9 s d W 1 u S W R l b n R p d G l l c y Z x d W 9 0 O z p b J n F 1 b 3 Q 7 U 2 V j d G l v b j E v V G F i Z W x s N i 9 B d X R v U m V t b 3 Z l Z E N v b H V t b n M x L n t L b 2 x 1 b W 4 x L D B 9 J n F 1 b 3 Q 7 L C Z x d W 9 0 O 1 N l Y 3 R p b 2 4 x L 1 R h Y m V s b D Y v Q X V 0 b 1 J l b W 9 2 Z W R D b 2 x 1 b W 5 z M S 5 7 S 2 9 s d W 1 u M i w x f S Z x d W 9 0 O y w m c X V v d D t T Z W N 0 a W 9 u M S 9 U Y W J l b G w 2 L 0 F 1 d G 9 S Z W 1 v d m V k Q 2 9 s d W 1 u c z E u e 0 t v b H V t b j M s M n 0 m c X V v d D s s J n F 1 b 3 Q 7 U 2 V j d G l v b j E v V G F i Z W x s N i 9 B d X R v U m V t b 3 Z l Z E N v b H V t b n M x L n t L b 2 x 1 b W 4 0 L D N 9 J n F 1 b 3 Q 7 L C Z x d W 9 0 O 1 N l Y 3 R p b 2 4 x L 1 R h Y m V s b D Y v Q X V 0 b 1 J l b W 9 2 Z W R D b 2 x 1 b W 5 z M S 5 7 S 2 9 s d W 1 u N S w 0 f S Z x d W 9 0 O y w m c X V v d D t T Z W N 0 a W 9 u M S 9 U Y W J l b G w 2 L 0 F 1 d G 9 S Z W 1 v d m V k Q 2 9 s d W 1 u c z E u e 0 t v b H V t b j Y s N X 0 m c X V v d D t d L C Z x d W 9 0 O 1 J l b G F 0 a W 9 u c 2 h p c E l u Z m 8 m c X V v d D s 6 W 1 1 9 I i A v P j w v U 3 R h Y m x l R W 5 0 c m l l c z 4 8 L 0 l 0 Z W 0 + P E l 0 Z W 0 + P E l 0 Z W 1 M b 2 N h d G l v b j 4 8 S X R l b V R 5 c G U + R m 9 y b X V s Y T w v S X R l b V R 5 c G U + P E l 0 Z W 1 Q Y X R o P l N l Y 3 R p b 2 4 x L 1 R h Y m V s b D Y v S y V D M y V B N G x s Y T w v S X R l b V B h d G g + P C 9 J d G V t T G 9 j Y X R p b 2 4 + P F N 0 Y W J s Z U V u d H J p Z X M g L z 4 8 L 0 l 0 Z W 0 + P E l 0 Z W 0 + P E l 0 Z W 1 M b 2 N h d G l v b j 4 8 S X R l b V R 5 c G U + R m 9 y b X V s Y T w v S X R l b V R 5 c G U + P E l 0 Z W 1 Q Y X R o P l N l Y 3 R p b 2 4 x L 1 R h Y m V s b D Y v J U M z J T g 0 b m R y Y W Q l M j B 0 e X A 8 L 0 l 0 Z W 1 Q Y X R o P j w v S X R l b U x v Y 2 F 0 a W 9 u P j x T d G F i b G V F b n R y a W V z I C 8 + P C 9 J d G V t P j w v S X R l b X M + P C 9 M b 2 N h b F B h Y 2 t h Z 2 V N Z X R h Z G F 0 Y U Z p b G U + F g A A A F B L B Q Y A A A A A A A A A A A A A A A A A A A A A A A A m A Q A A A Q A A A N C M n d 8 B F d E R j H o A w E / C l + s B A A A A M U x H 0 4 h U x k C w D G W z N a n W Q A A A A A A C A A A A A A A Q Z g A A A A E A A C A A A A D G 0 / M l t 5 D o B 1 v 7 j H + 9 2 z 7 7 f Q f r Y y a g 3 R n j o q U A F + j e B A A A A A A O g A A A A A I A A C A A A A B h G K w v p 8 f 3 X + f x v 5 w W g l h F D 8 m M n K F z r B m 5 r A 2 d e m 7 1 F F A A A A C 6 I c x l q 0 q P T 1 T P F t f W E s O Y U y Z I 4 5 J w 7 8 5 2 Z q f p n a F S y y v H X 8 J w i q i e N v e r Z u G A P Y d f e r g n m P 6 H 9 + C r V f n w 3 g T J S 1 m I T P z S 9 S 5 B t L h C 7 h p 7 q E A A A A C k w w 8 I / 4 + 1 Q k b T 0 4 D / C 1 v G H d N Y + h w 5 f Q x 8 S m x k d 2 1 D 1 N L 5 Q G Y N L a d i 2 v k g B P U V k 2 Y a 0 G v 5 1 7 o 0 G h C z w 6 u R Z o S W < / 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c4dbdf7-dc8d-4bb1-8dcd-22ba12403840">
      <Terms xmlns="http://schemas.microsoft.com/office/infopath/2007/PartnerControls"/>
    </lcf76f155ced4ddcb4097134ff3c332f>
    <TaxCatchAll xmlns="6cd04a28-a714-4683-92b9-e44f3905cc32" xsi:nil="true"/>
  </documentManagement>
</p:properties>
</file>

<file path=customXml/itemProps1.xml><?xml version="1.0" encoding="utf-8"?>
<ds:datastoreItem xmlns:ds="http://schemas.openxmlformats.org/officeDocument/2006/customXml" ds:itemID="{E8056FF5-FA42-494F-8FE2-D13D5F75B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dbdf7-dc8d-4bb1-8dcd-22ba12403840"/>
    <ds:schemaRef ds:uri="6cd04a28-a714-4683-92b9-e44f3905cc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96003A7-6792-4A0B-9188-A67E43D1A34C}">
  <ds:schemaRefs>
    <ds:schemaRef ds:uri="http://schemas.microsoft.com/sharepoint/v3/contenttype/forms"/>
  </ds:schemaRefs>
</ds:datastoreItem>
</file>

<file path=customXml/itemProps3.xml><?xml version="1.0" encoding="utf-8"?>
<ds:datastoreItem xmlns:ds="http://schemas.openxmlformats.org/officeDocument/2006/customXml" ds:itemID="{96D7E0F6-E239-40CD-8211-7393D05C0A66}">
  <ds:schemaRefs>
    <ds:schemaRef ds:uri="http://schemas.microsoft.com/DataMashup"/>
  </ds:schemaRefs>
</ds:datastoreItem>
</file>

<file path=customXml/itemProps4.xml><?xml version="1.0" encoding="utf-8"?>
<ds:datastoreItem xmlns:ds="http://schemas.openxmlformats.org/officeDocument/2006/customXml" ds:itemID="{9C8B52BD-DADE-4946-AD4C-6D5F2C310D21}">
  <ds:schemaRefs>
    <ds:schemaRef ds:uri="http://schemas.microsoft.com/office/infopath/2007/PartnerControls"/>
    <ds:schemaRef ds:uri="http://schemas.openxmlformats.org/package/2006/metadata/core-properties"/>
    <ds:schemaRef ds:uri="http://purl.org/dc/elements/1.1/"/>
    <ds:schemaRef ds:uri="http://purl.org/dc/terms/"/>
    <ds:schemaRef ds:uri="http://purl.org/dc/dcmitype/"/>
    <ds:schemaRef ds:uri="http://schemas.microsoft.com/office/2006/metadata/properties"/>
    <ds:schemaRef ds:uri="http://www.w3.org/XML/1998/namespace"/>
    <ds:schemaRef ds:uri="http://schemas.microsoft.com/office/2006/documentManagement/types"/>
    <ds:schemaRef ds:uri="6cd04a28-a714-4683-92b9-e44f3905cc32"/>
    <ds:schemaRef ds:uri="fc4dbdf7-dc8d-4bb1-8dcd-22ba12403840"/>
  </ds:schemaRefs>
</ds:datastoreItem>
</file>

<file path=docMetadata/LabelInfo.xml><?xml version="1.0" encoding="utf-8"?>
<clbl:labelList xmlns:clbl="http://schemas.microsoft.com/office/2020/mipLabelMetadata">
  <clbl:label id="{f13b610e-d3b5-490f-b165-988100e8232a}" enabled="1" method="Standard" siteId="{5a4ba6f9-f531-4f32-9467-398f19e69de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37</vt:i4>
      </vt:variant>
      <vt:variant>
        <vt:lpstr>Namngivna områden</vt:lpstr>
      </vt:variant>
      <vt:variant>
        <vt:i4>4</vt:i4>
      </vt:variant>
    </vt:vector>
  </HeadingPairs>
  <TitlesOfParts>
    <vt:vector size="41" baseType="lpstr">
      <vt:lpstr>Instruction</vt:lpstr>
      <vt:lpstr>Summary</vt:lpstr>
      <vt:lpstr>chart of accounts kl 3-5</vt:lpstr>
      <vt:lpstr>Tabell1 (2)</vt:lpstr>
      <vt:lpstr>Tabell1 (3)</vt:lpstr>
      <vt:lpstr>Registered time</vt:lpstr>
      <vt:lpstr>Registered costs</vt:lpstr>
      <vt:lpstr>Period_sum</vt:lpstr>
      <vt:lpstr>PM Period</vt:lpstr>
      <vt:lpstr>Sum_WP</vt:lpstr>
      <vt:lpstr>PM_SUM</vt:lpstr>
      <vt:lpstr>Cost_Sal</vt:lpstr>
      <vt:lpstr>Cost_Reg</vt:lpstr>
      <vt:lpstr>Kontering</vt:lpstr>
      <vt:lpstr>Actual Personnel costs</vt:lpstr>
      <vt:lpstr>Actual costs</vt:lpstr>
      <vt:lpstr>Salary costs Primula</vt:lpstr>
      <vt:lpstr>Salary cost report</vt:lpstr>
      <vt:lpstr>Period</vt:lpstr>
      <vt:lpstr>Budget</vt:lpstr>
      <vt:lpstr>Accounting table</vt:lpstr>
      <vt:lpstr>Raindance</vt:lpstr>
      <vt:lpstr>Inläsning2</vt:lpstr>
      <vt:lpstr>Pivot</vt:lpstr>
      <vt:lpstr>Beräkn</vt:lpstr>
      <vt:lpstr>M1-M6 Report</vt:lpstr>
      <vt:lpstr>M7-M12 Report</vt:lpstr>
      <vt:lpstr>M13-M18 Report</vt:lpstr>
      <vt:lpstr>M19-M24 Report</vt:lpstr>
      <vt:lpstr>M25-M30 Report</vt:lpstr>
      <vt:lpstr>M31-M36 Report</vt:lpstr>
      <vt:lpstr>M37-M42 Report</vt:lpstr>
      <vt:lpstr>M43-M48 Report</vt:lpstr>
      <vt:lpstr>M49-M54 Report</vt:lpstr>
      <vt:lpstr>M55-M60 Report</vt:lpstr>
      <vt:lpstr>M61-M66 Report</vt:lpstr>
      <vt:lpstr>M67-M72 Report</vt:lpstr>
      <vt:lpstr>APA</vt:lpstr>
      <vt:lpstr>BOLC</vt:lpstr>
      <vt:lpstr>Välj</vt:lpstr>
      <vt:lpstr>WP_Info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lars.sundqvist@umu.se</dc:creator>
  <cp:keywords/>
  <dc:description/>
  <cp:lastModifiedBy>Lars Sundqvist</cp:lastModifiedBy>
  <cp:revision/>
  <cp:lastPrinted>2024-11-28T14:37:32Z</cp:lastPrinted>
  <dcterms:created xsi:type="dcterms:W3CDTF">2019-11-13T09:58:24Z</dcterms:created>
  <dcterms:modified xsi:type="dcterms:W3CDTF">2025-05-20T14:18:17Z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0x010100A927D93309392348B87F9503A5215CAA</vt:lpwstr>
  </property>
  <property fmtid="{D5CDD505-2E9C-101B-9397-08002B2CF9AE}" pid="3" name="MediaServiceImageTags">
    <vt:lpwstr/>
  </property>
</Properties>
</file>